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0A560F0-B0FC-4C62-881F-91AB389E029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3" r:id="rId1"/>
    <sheet name="time" sheetId="22" r:id="rId2"/>
    <sheet name="passdata" sheetId="10" r:id="rId3"/>
    <sheet name="走位" sheetId="13" r:id="rId4"/>
    <sheet name="odds" sheetId="24" r:id="rId5"/>
    <sheet name="試閘" sheetId="12" r:id="rId6"/>
    <sheet name="Raceinfo" sheetId="11" r:id="rId7"/>
    <sheet name="main" sheetId="1" r:id="rId8"/>
    <sheet name="apktable" sheetId="19" r:id="rId9"/>
    <sheet name="apkmain" sheetId="16" r:id="rId10"/>
    <sheet name="apkpd" sheetId="17" r:id="rId11"/>
    <sheet name="apktime" sheetId="21" r:id="rId12"/>
    <sheet name="passdata (2)" sheetId="20" r:id="rId13"/>
    <sheet name="M2" sheetId="15" r:id="rId14"/>
    <sheet name="M1" sheetId="14" r:id="rId15"/>
    <sheet name="1200M" sheetId="2" r:id="rId16"/>
    <sheet name="1650M" sheetId="3" r:id="rId17"/>
    <sheet name="1800M" sheetId="4" r:id="rId18"/>
    <sheet name="W" sheetId="5" r:id="rId19"/>
    <sheet name="J" sheetId="6" r:id="rId20"/>
    <sheet name="T" sheetId="7" r:id="rId21"/>
    <sheet name="SPB" sheetId="8" r:id="rId22"/>
    <sheet name="method" sheetId="9" r:id="rId23"/>
  </sheets>
  <definedNames>
    <definedName name="_xlnm._FilterDatabase" localSheetId="2" hidden="1">passdata!$A$2:$AI$2979</definedName>
    <definedName name="_xlnm._FilterDatabase" localSheetId="12" hidden="1">'passdata (2)'!$A$2:$AI$2979</definedName>
    <definedName name="_xlnm._FilterDatabase" localSheetId="1" hidden="1">time!$A$2:$AO$2979</definedName>
  </definedNames>
  <calcPr calcId="191029"/>
  <pivotCaches>
    <pivotCache cacheId="0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3" i="24" l="1"/>
  <c r="H4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2" i="24"/>
  <c r="P2" i="22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4" i="22"/>
  <c r="P585" i="22"/>
  <c r="P586" i="22"/>
  <c r="P587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8" i="22"/>
  <c r="P619" i="22"/>
  <c r="P620" i="22"/>
  <c r="P621" i="22"/>
  <c r="P622" i="22"/>
  <c r="P623" i="22"/>
  <c r="P624" i="22"/>
  <c r="P625" i="22"/>
  <c r="P626" i="22"/>
  <c r="P627" i="22"/>
  <c r="P629" i="22"/>
  <c r="P630" i="22"/>
  <c r="P631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700" i="22"/>
  <c r="P701" i="22"/>
  <c r="P702" i="22"/>
  <c r="P703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1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9" i="22"/>
  <c r="P780" i="22"/>
  <c r="P781" i="22"/>
  <c r="P787" i="22"/>
  <c r="P791" i="22"/>
  <c r="P793" i="22"/>
  <c r="P794" i="22"/>
  <c r="P795" i="22"/>
  <c r="P797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5" i="22"/>
  <c r="P946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7" i="22"/>
  <c r="P978" i="22"/>
  <c r="P979" i="22"/>
  <c r="P980" i="22"/>
  <c r="P981" i="22"/>
  <c r="P982" i="22"/>
  <c r="P983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997" i="22"/>
  <c r="P998" i="22"/>
  <c r="P999" i="22"/>
  <c r="P1000" i="22"/>
  <c r="P1001" i="22"/>
  <c r="P1002" i="22"/>
  <c r="P1003" i="22"/>
  <c r="P1004" i="22"/>
  <c r="P1005" i="22"/>
  <c r="P1006" i="22"/>
  <c r="P1007" i="22"/>
  <c r="P1008" i="22"/>
  <c r="P1009" i="22"/>
  <c r="P1010" i="22"/>
  <c r="P1011" i="22"/>
  <c r="P1012" i="22"/>
  <c r="P1013" i="22"/>
  <c r="P1014" i="22"/>
  <c r="P1015" i="22"/>
  <c r="P1016" i="22"/>
  <c r="P1017" i="22"/>
  <c r="P1018" i="22"/>
  <c r="P1019" i="22"/>
  <c r="P1020" i="22"/>
  <c r="P1021" i="22"/>
  <c r="P1022" i="22"/>
  <c r="P1023" i="22"/>
  <c r="P1024" i="22"/>
  <c r="P1025" i="22"/>
  <c r="P1026" i="22"/>
  <c r="P1027" i="22"/>
  <c r="P1028" i="22"/>
  <c r="P1029" i="22"/>
  <c r="P1030" i="22"/>
  <c r="P1031" i="22"/>
  <c r="P1032" i="22"/>
  <c r="P1033" i="22"/>
  <c r="P1034" i="22"/>
  <c r="P1035" i="22"/>
  <c r="P1036" i="22"/>
  <c r="P1037" i="22"/>
  <c r="P1038" i="22"/>
  <c r="P1039" i="22"/>
  <c r="P1040" i="22"/>
  <c r="P1041" i="22"/>
  <c r="P1042" i="22"/>
  <c r="P1043" i="22"/>
  <c r="P1044" i="22"/>
  <c r="P1045" i="22"/>
  <c r="P1046" i="22"/>
  <c r="P1047" i="22"/>
  <c r="P1048" i="22"/>
  <c r="P1049" i="22"/>
  <c r="P1050" i="22"/>
  <c r="P1051" i="22"/>
  <c r="P1052" i="22"/>
  <c r="P1053" i="22"/>
  <c r="P1054" i="22"/>
  <c r="P1055" i="22"/>
  <c r="P1056" i="22"/>
  <c r="P1057" i="22"/>
  <c r="P1058" i="22"/>
  <c r="P1059" i="22"/>
  <c r="P1060" i="22"/>
  <c r="P1061" i="22"/>
  <c r="P1062" i="22"/>
  <c r="P1063" i="22"/>
  <c r="P1064" i="22"/>
  <c r="P1065" i="22"/>
  <c r="P1066" i="22"/>
  <c r="P1067" i="22"/>
  <c r="P1068" i="22"/>
  <c r="P1069" i="22"/>
  <c r="P1070" i="22"/>
  <c r="P1071" i="22"/>
  <c r="P1072" i="22"/>
  <c r="P1073" i="22"/>
  <c r="P1074" i="22"/>
  <c r="P1075" i="22"/>
  <c r="P1076" i="22"/>
  <c r="P1077" i="22"/>
  <c r="P1078" i="22"/>
  <c r="P1079" i="22"/>
  <c r="P1080" i="22"/>
  <c r="P1081" i="22"/>
  <c r="P1082" i="22"/>
  <c r="P1083" i="22"/>
  <c r="P1084" i="22"/>
  <c r="P1085" i="22"/>
  <c r="P1086" i="22"/>
  <c r="P1087" i="22"/>
  <c r="P1088" i="22"/>
  <c r="P1089" i="22"/>
  <c r="P1090" i="22"/>
  <c r="P1091" i="22"/>
  <c r="P1092" i="22"/>
  <c r="P1093" i="22"/>
  <c r="P1094" i="22"/>
  <c r="P1095" i="22"/>
  <c r="P1096" i="22"/>
  <c r="P1097" i="22"/>
  <c r="P1098" i="22"/>
  <c r="P1099" i="22"/>
  <c r="P1100" i="22"/>
  <c r="P1101" i="22"/>
  <c r="P1102" i="22"/>
  <c r="P1103" i="22"/>
  <c r="P1104" i="22"/>
  <c r="P1105" i="22"/>
  <c r="P1106" i="22"/>
  <c r="P1107" i="22"/>
  <c r="P1108" i="22"/>
  <c r="P1109" i="22"/>
  <c r="P1110" i="22"/>
  <c r="P1111" i="22"/>
  <c r="P1112" i="22"/>
  <c r="P1113" i="22"/>
  <c r="P1114" i="22"/>
  <c r="P1115" i="22"/>
  <c r="P1157" i="22"/>
  <c r="P1158" i="22"/>
  <c r="P1159" i="22"/>
  <c r="P1160" i="22"/>
  <c r="P1161" i="22"/>
  <c r="P1162" i="22"/>
  <c r="P1163" i="22"/>
  <c r="P1164" i="22"/>
  <c r="P1165" i="22"/>
  <c r="P1166" i="22"/>
  <c r="P1167" i="22"/>
  <c r="P1168" i="22"/>
  <c r="P1169" i="22"/>
  <c r="P1170" i="22"/>
  <c r="P1171" i="22"/>
  <c r="P1172" i="22"/>
  <c r="P1173" i="22"/>
  <c r="P1174" i="22"/>
  <c r="P1175" i="22"/>
  <c r="P1176" i="22"/>
  <c r="P1177" i="22"/>
  <c r="P1178" i="22"/>
  <c r="P1179" i="22"/>
  <c r="P1180" i="22"/>
  <c r="P1181" i="22"/>
  <c r="P1182" i="22"/>
  <c r="P1183" i="22"/>
  <c r="P1184" i="22"/>
  <c r="P1185" i="22"/>
  <c r="P1186" i="22"/>
  <c r="P1187" i="22"/>
  <c r="P1188" i="22"/>
  <c r="P1189" i="22"/>
  <c r="P1190" i="22"/>
  <c r="P1191" i="22"/>
  <c r="P1192" i="22"/>
  <c r="P1193" i="22"/>
  <c r="P1194" i="22"/>
  <c r="P1195" i="22"/>
  <c r="P1196" i="22"/>
  <c r="P1197" i="22"/>
  <c r="P1198" i="22"/>
  <c r="P1199" i="22"/>
  <c r="P1200" i="22"/>
  <c r="P1201" i="22"/>
  <c r="P1202" i="22"/>
  <c r="P1203" i="22"/>
  <c r="P1204" i="22"/>
  <c r="P1205" i="22"/>
  <c r="P1206" i="22"/>
  <c r="P1207" i="22"/>
  <c r="P1208" i="22"/>
  <c r="P1209" i="22"/>
  <c r="P1210" i="22"/>
  <c r="P1211" i="22"/>
  <c r="P1212" i="22"/>
  <c r="P1213" i="22"/>
  <c r="P1214" i="22"/>
  <c r="P1215" i="22"/>
  <c r="P1216" i="22"/>
  <c r="P1217" i="22"/>
  <c r="P1218" i="22"/>
  <c r="P1219" i="22"/>
  <c r="P1220" i="22"/>
  <c r="P1221" i="22"/>
  <c r="P1222" i="22"/>
  <c r="P1223" i="22"/>
  <c r="P1224" i="22"/>
  <c r="P1225" i="22"/>
  <c r="P1226" i="22"/>
  <c r="P1227" i="22"/>
  <c r="P1228" i="22"/>
  <c r="P1229" i="22"/>
  <c r="P1230" i="22"/>
  <c r="P1231" i="22"/>
  <c r="P1232" i="22"/>
  <c r="P1233" i="22"/>
  <c r="P1234" i="22"/>
  <c r="P1235" i="22"/>
  <c r="P1236" i="22"/>
  <c r="P1237" i="22"/>
  <c r="P1238" i="22"/>
  <c r="P1239" i="22"/>
  <c r="P1240" i="22"/>
  <c r="P1241" i="22"/>
  <c r="P1242" i="22"/>
  <c r="P1243" i="22"/>
  <c r="P1244" i="22"/>
  <c r="P1245" i="22"/>
  <c r="P1246" i="22"/>
  <c r="P1247" i="22"/>
  <c r="P1248" i="22"/>
  <c r="P1249" i="22"/>
  <c r="P1250" i="22"/>
  <c r="P1251" i="22"/>
  <c r="P1252" i="22"/>
  <c r="P1253" i="22"/>
  <c r="P1254" i="22"/>
  <c r="P1255" i="22"/>
  <c r="P1256" i="22"/>
  <c r="P1257" i="22"/>
  <c r="P1258" i="22"/>
  <c r="P1259" i="22"/>
  <c r="P1260" i="22"/>
  <c r="P1261" i="22"/>
  <c r="P1262" i="22"/>
  <c r="P1263" i="22"/>
  <c r="P1264" i="22"/>
  <c r="P1265" i="22"/>
  <c r="P1266" i="22"/>
  <c r="P1267" i="22"/>
  <c r="P1268" i="22"/>
  <c r="P1269" i="22"/>
  <c r="P1270" i="22"/>
  <c r="P1271" i="22"/>
  <c r="P1272" i="22"/>
  <c r="P1273" i="22"/>
  <c r="P1274" i="22"/>
  <c r="P1275" i="22"/>
  <c r="P1276" i="22"/>
  <c r="P1277" i="22"/>
  <c r="P1278" i="22"/>
  <c r="P1279" i="22"/>
  <c r="P1280" i="22"/>
  <c r="P1281" i="22"/>
  <c r="P1282" i="22"/>
  <c r="P1283" i="22"/>
  <c r="P1284" i="22"/>
  <c r="P1285" i="22"/>
  <c r="P1286" i="22"/>
  <c r="P1287" i="22"/>
  <c r="P1288" i="22"/>
  <c r="P1289" i="22"/>
  <c r="P1290" i="22"/>
  <c r="P1291" i="22"/>
  <c r="P1292" i="22"/>
  <c r="P1293" i="22"/>
  <c r="P1294" i="22"/>
  <c r="P1295" i="22"/>
  <c r="P1296" i="22"/>
  <c r="P1297" i="22"/>
  <c r="P1298" i="22"/>
  <c r="P1299" i="22"/>
  <c r="P1300" i="22"/>
  <c r="P1301" i="22"/>
  <c r="P1302" i="22"/>
  <c r="P1338" i="22"/>
  <c r="P1339" i="22"/>
  <c r="P1340" i="22"/>
  <c r="P1341" i="22"/>
  <c r="P1342" i="22"/>
  <c r="P1343" i="22"/>
  <c r="P1344" i="22"/>
  <c r="P1345" i="22"/>
  <c r="P1346" i="22"/>
  <c r="P1347" i="22"/>
  <c r="P1348" i="22"/>
  <c r="P1349" i="22"/>
  <c r="P1350" i="22"/>
  <c r="P1351" i="22"/>
  <c r="P1352" i="22"/>
  <c r="P1353" i="22"/>
  <c r="P1354" i="22"/>
  <c r="P1355" i="22"/>
  <c r="P1356" i="22"/>
  <c r="P1357" i="22"/>
  <c r="P1358" i="22"/>
  <c r="P1359" i="22"/>
  <c r="P1360" i="22"/>
  <c r="P1361" i="22"/>
  <c r="P1362" i="22"/>
  <c r="P1363" i="22"/>
  <c r="P1364" i="22"/>
  <c r="P1365" i="22"/>
  <c r="P1366" i="22"/>
  <c r="P1367" i="22"/>
  <c r="P1368" i="22"/>
  <c r="P1369" i="22"/>
  <c r="P1370" i="22"/>
  <c r="P1371" i="22"/>
  <c r="P1372" i="22"/>
  <c r="P1373" i="22"/>
  <c r="P1374" i="22"/>
  <c r="P1375" i="22"/>
  <c r="P1376" i="22"/>
  <c r="P1377" i="22"/>
  <c r="P1378" i="22"/>
  <c r="P1379" i="22"/>
  <c r="P1380" i="22"/>
  <c r="P1381" i="22"/>
  <c r="P1382" i="22"/>
  <c r="P1383" i="22"/>
  <c r="P1384" i="22"/>
  <c r="P1385" i="22"/>
  <c r="P1386" i="22"/>
  <c r="P1387" i="22"/>
  <c r="P1388" i="22"/>
  <c r="P1389" i="22"/>
  <c r="P1390" i="22"/>
  <c r="P1391" i="22"/>
  <c r="P1392" i="22"/>
  <c r="P1393" i="22"/>
  <c r="P1394" i="22"/>
  <c r="P1395" i="22"/>
  <c r="P1396" i="22"/>
  <c r="P1397" i="22"/>
  <c r="P1398" i="22"/>
  <c r="P1399" i="22"/>
  <c r="P1400" i="22"/>
  <c r="P1401" i="22"/>
  <c r="P1402" i="22"/>
  <c r="P1403" i="22"/>
  <c r="P1404" i="22"/>
  <c r="P1405" i="22"/>
  <c r="P1406" i="22"/>
  <c r="P1407" i="22"/>
  <c r="P1408" i="22"/>
  <c r="P1409" i="22"/>
  <c r="P1410" i="22"/>
  <c r="P1411" i="22"/>
  <c r="P1412" i="22"/>
  <c r="P1413" i="22"/>
  <c r="P1414" i="22"/>
  <c r="P1415" i="22"/>
  <c r="P1416" i="22"/>
  <c r="P1417" i="22"/>
  <c r="P1418" i="22"/>
  <c r="P1419" i="22"/>
  <c r="P1420" i="22"/>
  <c r="P1421" i="22"/>
  <c r="P1422" i="22"/>
  <c r="P1423" i="22"/>
  <c r="P1424" i="22"/>
  <c r="P1425" i="22"/>
  <c r="P1426" i="22"/>
  <c r="P1427" i="22"/>
  <c r="P1428" i="22"/>
  <c r="P1429" i="22"/>
  <c r="P1430" i="22"/>
  <c r="P1431" i="22"/>
  <c r="P1432" i="22"/>
  <c r="P1433" i="22"/>
  <c r="P1434" i="22"/>
  <c r="P1435" i="22"/>
  <c r="P1436" i="22"/>
  <c r="P1437" i="22"/>
  <c r="P1438" i="22"/>
  <c r="P1439" i="22"/>
  <c r="P1440" i="22"/>
  <c r="P1441" i="22"/>
  <c r="P1442" i="22"/>
  <c r="P1443" i="22"/>
  <c r="P1444" i="22"/>
  <c r="P1445" i="22"/>
  <c r="P1446" i="22"/>
  <c r="P1447" i="22"/>
  <c r="P1448" i="22"/>
  <c r="P1449" i="22"/>
  <c r="P1450" i="22"/>
  <c r="P1451" i="22"/>
  <c r="P1452" i="22"/>
  <c r="P1453" i="22"/>
  <c r="P1454" i="22"/>
  <c r="P1455" i="22"/>
  <c r="P1456" i="22"/>
  <c r="P1457" i="22"/>
  <c r="P1458" i="22"/>
  <c r="P1459" i="22"/>
  <c r="P1460" i="22"/>
  <c r="P1461" i="22"/>
  <c r="P1462" i="22"/>
  <c r="P1463" i="22"/>
  <c r="P1464" i="22"/>
  <c r="P1465" i="22"/>
  <c r="P1466" i="22"/>
  <c r="P1467" i="22"/>
  <c r="P1468" i="22"/>
  <c r="P1469" i="22"/>
  <c r="P1470" i="22"/>
  <c r="P1471" i="22"/>
  <c r="P1472" i="22"/>
  <c r="P1473" i="22"/>
  <c r="P1474" i="22"/>
  <c r="P1475" i="22"/>
  <c r="P1476" i="22"/>
  <c r="P1477" i="22"/>
  <c r="P1478" i="22"/>
  <c r="P1479" i="22"/>
  <c r="P1480" i="22"/>
  <c r="P1481" i="22"/>
  <c r="P1482" i="22"/>
  <c r="P1483" i="22"/>
  <c r="P1484" i="22"/>
  <c r="P1485" i="22"/>
  <c r="P1486" i="22"/>
  <c r="P1487" i="22"/>
  <c r="P1488" i="22"/>
  <c r="P1489" i="22"/>
  <c r="P1490" i="22"/>
  <c r="P1491" i="22"/>
  <c r="P1492" i="22"/>
  <c r="P1493" i="22"/>
  <c r="P1494" i="22"/>
  <c r="P1495" i="22"/>
  <c r="P1496" i="22"/>
  <c r="P1497" i="22"/>
  <c r="P1498" i="22"/>
  <c r="P1499" i="22"/>
  <c r="P1500" i="22"/>
  <c r="P1501" i="22"/>
  <c r="P1502" i="22"/>
  <c r="P1503" i="22"/>
  <c r="P1504" i="22"/>
  <c r="P1505" i="22"/>
  <c r="P1506" i="22"/>
  <c r="P1507" i="22"/>
  <c r="P1508" i="22"/>
  <c r="P1509" i="22"/>
  <c r="P1510" i="22"/>
  <c r="P1511" i="22"/>
  <c r="P1512" i="22"/>
  <c r="P1513" i="22"/>
  <c r="P1514" i="22"/>
  <c r="P1515" i="22"/>
  <c r="P1516" i="22"/>
  <c r="P1517" i="22"/>
  <c r="P1518" i="22"/>
  <c r="P1519" i="22"/>
  <c r="P1520" i="22"/>
  <c r="P1521" i="22"/>
  <c r="P1522" i="22"/>
  <c r="P1523" i="22"/>
  <c r="P1524" i="22"/>
  <c r="P1525" i="22"/>
  <c r="P1526" i="22"/>
  <c r="P1527" i="22"/>
  <c r="P1528" i="22"/>
  <c r="P1529" i="22"/>
  <c r="P1530" i="22"/>
  <c r="P1531" i="22"/>
  <c r="P1532" i="22"/>
  <c r="P1533" i="22"/>
  <c r="P1534" i="22"/>
  <c r="P1535" i="22"/>
  <c r="P1536" i="22"/>
  <c r="P1537" i="22"/>
  <c r="P1538" i="22"/>
  <c r="P1539" i="22"/>
  <c r="P1540" i="22"/>
  <c r="P1541" i="22"/>
  <c r="P1542" i="22"/>
  <c r="P1543" i="22"/>
  <c r="P1544" i="22"/>
  <c r="P1545" i="22"/>
  <c r="P1546" i="22"/>
  <c r="P1547" i="22"/>
  <c r="P1548" i="22"/>
  <c r="P1549" i="22"/>
  <c r="P1550" i="22"/>
  <c r="P1551" i="22"/>
  <c r="P1552" i="22"/>
  <c r="P1553" i="22"/>
  <c r="P1554" i="22"/>
  <c r="P1555" i="22"/>
  <c r="P1556" i="22"/>
  <c r="P1557" i="22"/>
  <c r="P1558" i="22"/>
  <c r="P1559" i="22"/>
  <c r="P1560" i="22"/>
  <c r="P1561" i="22"/>
  <c r="P1562" i="22"/>
  <c r="P1563" i="22"/>
  <c r="P1564" i="22"/>
  <c r="P1565" i="22"/>
  <c r="P1566" i="22"/>
  <c r="P1567" i="22"/>
  <c r="P1568" i="22"/>
  <c r="P1569" i="22"/>
  <c r="P1570" i="22"/>
  <c r="P1571" i="22"/>
  <c r="P1572" i="22"/>
  <c r="P1573" i="22"/>
  <c r="P1574" i="22"/>
  <c r="P1575" i="22"/>
  <c r="P1576" i="22"/>
  <c r="P1577" i="22"/>
  <c r="P1578" i="22"/>
  <c r="P1579" i="22"/>
  <c r="P1580" i="22"/>
  <c r="P1581" i="22"/>
  <c r="P1582" i="22"/>
  <c r="P1583" i="22"/>
  <c r="P1584" i="22"/>
  <c r="P1585" i="22"/>
  <c r="P1586" i="22"/>
  <c r="P1587" i="22"/>
  <c r="P1588" i="22"/>
  <c r="P1589" i="22"/>
  <c r="P1590" i="22"/>
  <c r="P1591" i="22"/>
  <c r="P1592" i="22"/>
  <c r="P1593" i="22"/>
  <c r="P1594" i="22"/>
  <c r="P1595" i="22"/>
  <c r="P1596" i="22"/>
  <c r="P1597" i="22"/>
  <c r="P1598" i="22"/>
  <c r="P1599" i="22"/>
  <c r="P1600" i="22"/>
  <c r="P1601" i="22"/>
  <c r="P1602" i="22"/>
  <c r="P1603" i="22"/>
  <c r="P1604" i="22"/>
  <c r="P1605" i="22"/>
  <c r="P1606" i="22"/>
  <c r="P1607" i="22"/>
  <c r="P1608" i="22"/>
  <c r="P1609" i="22"/>
  <c r="P1610" i="22"/>
  <c r="P1611" i="22"/>
  <c r="P1612" i="22"/>
  <c r="P1613" i="22"/>
  <c r="P1614" i="22"/>
  <c r="P1615" i="22"/>
  <c r="P1616" i="22"/>
  <c r="P1617" i="22"/>
  <c r="P1618" i="22"/>
  <c r="P1619" i="22"/>
  <c r="P1620" i="22"/>
  <c r="P1621" i="22"/>
  <c r="P1622" i="22"/>
  <c r="P1623" i="22"/>
  <c r="P1624" i="22"/>
  <c r="P1625" i="22"/>
  <c r="P1626" i="22"/>
  <c r="P1627" i="22"/>
  <c r="P1628" i="22"/>
  <c r="P1629" i="22"/>
  <c r="P1630" i="22"/>
  <c r="P1631" i="22"/>
  <c r="P1632" i="22"/>
  <c r="P1633" i="22"/>
  <c r="P1634" i="22"/>
  <c r="P1635" i="22"/>
  <c r="P1636" i="22"/>
  <c r="P1637" i="22"/>
  <c r="P1638" i="22"/>
  <c r="P1639" i="22"/>
  <c r="P1640" i="22"/>
  <c r="P1641" i="22"/>
  <c r="P1642" i="22"/>
  <c r="P1643" i="22"/>
  <c r="P1644" i="22"/>
  <c r="P1645" i="22"/>
  <c r="P1646" i="22"/>
  <c r="P1647" i="22"/>
  <c r="P1648" i="22"/>
  <c r="P1649" i="22"/>
  <c r="P1650" i="22"/>
  <c r="P1651" i="22"/>
  <c r="P1652" i="22"/>
  <c r="P1653" i="22"/>
  <c r="P1654" i="22"/>
  <c r="P1655" i="22"/>
  <c r="P1656" i="22"/>
  <c r="P1657" i="22"/>
  <c r="P1658" i="22"/>
  <c r="P1659" i="22"/>
  <c r="P1660" i="22"/>
  <c r="P1661" i="22"/>
  <c r="P1662" i="22"/>
  <c r="P1663" i="22"/>
  <c r="P1664" i="22"/>
  <c r="P1665" i="22"/>
  <c r="P1666" i="22"/>
  <c r="P1667" i="22"/>
  <c r="P1668" i="22"/>
  <c r="P1669" i="22"/>
  <c r="P1670" i="22"/>
  <c r="P1671" i="22"/>
  <c r="P1672" i="22"/>
  <c r="P1673" i="22"/>
  <c r="P1674" i="22"/>
  <c r="P1675" i="22"/>
  <c r="P1676" i="22"/>
  <c r="P1677" i="22"/>
  <c r="P1678" i="22"/>
  <c r="P1679" i="22"/>
  <c r="P1680" i="22"/>
  <c r="P1681" i="22"/>
  <c r="P1682" i="22"/>
  <c r="P1683" i="22"/>
  <c r="P1684" i="22"/>
  <c r="P1685" i="22"/>
  <c r="P1686" i="22"/>
  <c r="P1687" i="22"/>
  <c r="P1688" i="22"/>
  <c r="P1689" i="22"/>
  <c r="P1690" i="22"/>
  <c r="P1691" i="22"/>
  <c r="P1692" i="22"/>
  <c r="P1693" i="22"/>
  <c r="P1694" i="22"/>
  <c r="P1695" i="22"/>
  <c r="P1696" i="22"/>
  <c r="P1697" i="22"/>
  <c r="P1698" i="22"/>
  <c r="P1699" i="22"/>
  <c r="P1700" i="22"/>
  <c r="P1701" i="22"/>
  <c r="P1702" i="22"/>
  <c r="P1703" i="22"/>
  <c r="P1704" i="22"/>
  <c r="P1705" i="22"/>
  <c r="P1706" i="22"/>
  <c r="P1707" i="22"/>
  <c r="P1708" i="22"/>
  <c r="P1709" i="22"/>
  <c r="P1710" i="22"/>
  <c r="P1711" i="22"/>
  <c r="P1712" i="22"/>
  <c r="P1713" i="22"/>
  <c r="P1714" i="22"/>
  <c r="P1715" i="22"/>
  <c r="P1716" i="22"/>
  <c r="P1717" i="22"/>
  <c r="P1718" i="22"/>
  <c r="P1719" i="22"/>
  <c r="P1720" i="22"/>
  <c r="P1721" i="22"/>
  <c r="P1722" i="22"/>
  <c r="P1723" i="22"/>
  <c r="P1724" i="22"/>
  <c r="P1725" i="22"/>
  <c r="P1726" i="22"/>
  <c r="P1727" i="22"/>
  <c r="P1728" i="22"/>
  <c r="P1729" i="22"/>
  <c r="P1730" i="22"/>
  <c r="P1731" i="22"/>
  <c r="P1732" i="22"/>
  <c r="P1733" i="22"/>
  <c r="P1734" i="22"/>
  <c r="P1735" i="22"/>
  <c r="P1736" i="22"/>
  <c r="P1737" i="22"/>
  <c r="P1738" i="22"/>
  <c r="P1739" i="22"/>
  <c r="P1740" i="22"/>
  <c r="P1741" i="22"/>
  <c r="P1742" i="22"/>
  <c r="P1743" i="22"/>
  <c r="P1744" i="22"/>
  <c r="P1745" i="22"/>
  <c r="P1746" i="22"/>
  <c r="P1747" i="22"/>
  <c r="P1748" i="22"/>
  <c r="P1749" i="22"/>
  <c r="P1750" i="22"/>
  <c r="P1751" i="22"/>
  <c r="P1752" i="22"/>
  <c r="P1753" i="22"/>
  <c r="P1754" i="22"/>
  <c r="P1755" i="22"/>
  <c r="P1756" i="22"/>
  <c r="P1757" i="22"/>
  <c r="P1758" i="22"/>
  <c r="P1759" i="22"/>
  <c r="P1760" i="22"/>
  <c r="P1761" i="22"/>
  <c r="P1762" i="22"/>
  <c r="P1763" i="22"/>
  <c r="P1764" i="22"/>
  <c r="P1765" i="22"/>
  <c r="P1766" i="22"/>
  <c r="P1767" i="22"/>
  <c r="P1768" i="22"/>
  <c r="P1769" i="22"/>
  <c r="P1770" i="22"/>
  <c r="P1771" i="22"/>
  <c r="P1772" i="22"/>
  <c r="P1773" i="22"/>
  <c r="P1774" i="22"/>
  <c r="P1775" i="22"/>
  <c r="P1776" i="22"/>
  <c r="P1777" i="22"/>
  <c r="P1778" i="22"/>
  <c r="P1779" i="22"/>
  <c r="P1780" i="22"/>
  <c r="P1781" i="22"/>
  <c r="P1782" i="22"/>
  <c r="P1783" i="22"/>
  <c r="P1784" i="22"/>
  <c r="P1785" i="22"/>
  <c r="P1786" i="22"/>
  <c r="P1787" i="22"/>
  <c r="P1788" i="22"/>
  <c r="P1789" i="22"/>
  <c r="P1790" i="22"/>
  <c r="P1791" i="22"/>
  <c r="P1792" i="22"/>
  <c r="P1793" i="22"/>
  <c r="P1794" i="22"/>
  <c r="P1795" i="22"/>
  <c r="P1796" i="22"/>
  <c r="P1797" i="22"/>
  <c r="P1798" i="22"/>
  <c r="P1799" i="22"/>
  <c r="P1800" i="22"/>
  <c r="P1801" i="22"/>
  <c r="P1802" i="22"/>
  <c r="P1803" i="22"/>
  <c r="P1804" i="22"/>
  <c r="P1805" i="22"/>
  <c r="P1806" i="22"/>
  <c r="P1807" i="22"/>
  <c r="P1808" i="22"/>
  <c r="P1809" i="22"/>
  <c r="P1810" i="22"/>
  <c r="P1811" i="22"/>
  <c r="P1812" i="22"/>
  <c r="P1813" i="22"/>
  <c r="P1814" i="22"/>
  <c r="P1815" i="22"/>
  <c r="P1816" i="22"/>
  <c r="P1817" i="22"/>
  <c r="P1818" i="22"/>
  <c r="P1819" i="22"/>
  <c r="P1820" i="22"/>
  <c r="P1821" i="22"/>
  <c r="P1822" i="22"/>
  <c r="P1823" i="22"/>
  <c r="P1824" i="22"/>
  <c r="P1825" i="22"/>
  <c r="P1826" i="22"/>
  <c r="P1827" i="22"/>
  <c r="P1828" i="22"/>
  <c r="P1829" i="22"/>
  <c r="P1830" i="22"/>
  <c r="P1831" i="22"/>
  <c r="P1832" i="22"/>
  <c r="P1833" i="22"/>
  <c r="P1834" i="22"/>
  <c r="P1835" i="22"/>
  <c r="P1836" i="22"/>
  <c r="P1837" i="22"/>
  <c r="P1838" i="22"/>
  <c r="P1839" i="22"/>
  <c r="P1840" i="22"/>
  <c r="P1841" i="22"/>
  <c r="P1842" i="22"/>
  <c r="P1843" i="22"/>
  <c r="P1844" i="22"/>
  <c r="P1845" i="22"/>
  <c r="P1846" i="22"/>
  <c r="P1847" i="22"/>
  <c r="P1848" i="22"/>
  <c r="P1849" i="22"/>
  <c r="P1850" i="22"/>
  <c r="P1851" i="22"/>
  <c r="P1852" i="22"/>
  <c r="P1853" i="22"/>
  <c r="P1854" i="22"/>
  <c r="P1855" i="22"/>
  <c r="P1856" i="22"/>
  <c r="P1857" i="22"/>
  <c r="P1858" i="22"/>
  <c r="P1859" i="22"/>
  <c r="P1860" i="22"/>
  <c r="P1861" i="22"/>
  <c r="P1862" i="22"/>
  <c r="P1863" i="22"/>
  <c r="P1864" i="22"/>
  <c r="P1865" i="22"/>
  <c r="P1866" i="22"/>
  <c r="P1867" i="22"/>
  <c r="P1868" i="22"/>
  <c r="P1869" i="22"/>
  <c r="P1870" i="22"/>
  <c r="P1871" i="22"/>
  <c r="P1872" i="22"/>
  <c r="P1873" i="22"/>
  <c r="P1874" i="22"/>
  <c r="P1875" i="22"/>
  <c r="P1876" i="22"/>
  <c r="P1877" i="22"/>
  <c r="P1878" i="22"/>
  <c r="P1879" i="22"/>
  <c r="P1880" i="22"/>
  <c r="P1881" i="22"/>
  <c r="P1882" i="22"/>
  <c r="P1883" i="22"/>
  <c r="P1884" i="22"/>
  <c r="P1885" i="22"/>
  <c r="P1886" i="22"/>
  <c r="P1887" i="22"/>
  <c r="P1888" i="22"/>
  <c r="P1889" i="22"/>
  <c r="P1890" i="22"/>
  <c r="P1891" i="22"/>
  <c r="P1892" i="22"/>
  <c r="P1893" i="22"/>
  <c r="P1894" i="22"/>
  <c r="P1895" i="22"/>
  <c r="P1896" i="22"/>
  <c r="P1897" i="22"/>
  <c r="P1898" i="22"/>
  <c r="P1899" i="22"/>
  <c r="P1900" i="22"/>
  <c r="P1901" i="22"/>
  <c r="P1902" i="22"/>
  <c r="P1903" i="22"/>
  <c r="P1904" i="22"/>
  <c r="P1905" i="22"/>
  <c r="P1906" i="22"/>
  <c r="P1907" i="22"/>
  <c r="P1908" i="22"/>
  <c r="P1909" i="22"/>
  <c r="P1910" i="22"/>
  <c r="P1911" i="22"/>
  <c r="P1912" i="22"/>
  <c r="P1913" i="22"/>
  <c r="P1914" i="22"/>
  <c r="P1915" i="22"/>
  <c r="P1916" i="22"/>
  <c r="P1917" i="22"/>
  <c r="P1918" i="22"/>
  <c r="P1919" i="22"/>
  <c r="P1920" i="22"/>
  <c r="P1921" i="22"/>
  <c r="P1922" i="22"/>
  <c r="P1923" i="22"/>
  <c r="P1924" i="22"/>
  <c r="P1925" i="22"/>
  <c r="P1926" i="22"/>
  <c r="P1927" i="22"/>
  <c r="P1928" i="22"/>
  <c r="P1929" i="22"/>
  <c r="P1930" i="22"/>
  <c r="P1931" i="22"/>
  <c r="P1932" i="22"/>
  <c r="P1933" i="22"/>
  <c r="P1934" i="22"/>
  <c r="P1935" i="22"/>
  <c r="P1936" i="22"/>
  <c r="P1937" i="22"/>
  <c r="P1938" i="22"/>
  <c r="P1939" i="22"/>
  <c r="P1940" i="22"/>
  <c r="P1941" i="22"/>
  <c r="P1942" i="22"/>
  <c r="P1943" i="22"/>
  <c r="P1944" i="22"/>
  <c r="P1945" i="22"/>
  <c r="P1946" i="22"/>
  <c r="P1947" i="22"/>
  <c r="P1948" i="22"/>
  <c r="P1949" i="22"/>
  <c r="P1950" i="22"/>
  <c r="P1951" i="22"/>
  <c r="P1952" i="22"/>
  <c r="P1953" i="22"/>
  <c r="P1954" i="22"/>
  <c r="P1955" i="22"/>
  <c r="P1956" i="22"/>
  <c r="P1957" i="22"/>
  <c r="P1958" i="22"/>
  <c r="P1959" i="22"/>
  <c r="P1960" i="22"/>
  <c r="P1961" i="22"/>
  <c r="P1962" i="22"/>
  <c r="P1963" i="22"/>
  <c r="P1964" i="22"/>
  <c r="P1965" i="22"/>
  <c r="P1966" i="22"/>
  <c r="P1967" i="22"/>
  <c r="P1968" i="22"/>
  <c r="P1969" i="22"/>
  <c r="P1970" i="22"/>
  <c r="P1971" i="22"/>
  <c r="P1972" i="22"/>
  <c r="P1973" i="22"/>
  <c r="P1974" i="22"/>
  <c r="P1975" i="22"/>
  <c r="P1976" i="22"/>
  <c r="P1977" i="22"/>
  <c r="P1978" i="22"/>
  <c r="P1979" i="22"/>
  <c r="P1980" i="22"/>
  <c r="P1981" i="22"/>
  <c r="P1982" i="22"/>
  <c r="P1983" i="22"/>
  <c r="P1984" i="22"/>
  <c r="P1985" i="22"/>
  <c r="P1986" i="22"/>
  <c r="P1987" i="22"/>
  <c r="P1988" i="22"/>
  <c r="P1989" i="22"/>
  <c r="P1990" i="22"/>
  <c r="P1991" i="22"/>
  <c r="P1992" i="22"/>
  <c r="P1993" i="22"/>
  <c r="P1994" i="22"/>
  <c r="P1995" i="22"/>
  <c r="P1996" i="22"/>
  <c r="P1997" i="22"/>
  <c r="P1998" i="22"/>
  <c r="P1999" i="22"/>
  <c r="P2000" i="22"/>
  <c r="P2001" i="22"/>
  <c r="P2002" i="22"/>
  <c r="P2003" i="22"/>
  <c r="P2004" i="22"/>
  <c r="P2005" i="22"/>
  <c r="P2006" i="22"/>
  <c r="P2007" i="22"/>
  <c r="P2008" i="22"/>
  <c r="P2009" i="22"/>
  <c r="P2010" i="22"/>
  <c r="P2011" i="22"/>
  <c r="P2012" i="22"/>
  <c r="P2013" i="22"/>
  <c r="P2014" i="22"/>
  <c r="P2015" i="22"/>
  <c r="P2016" i="22"/>
  <c r="P2017" i="22"/>
  <c r="P2018" i="22"/>
  <c r="P2019" i="22"/>
  <c r="P2020" i="22"/>
  <c r="P2021" i="22"/>
  <c r="P2022" i="22"/>
  <c r="P2023" i="22"/>
  <c r="P2024" i="22"/>
  <c r="P2025" i="22"/>
  <c r="P2026" i="22"/>
  <c r="P2027" i="22"/>
  <c r="P2028" i="22"/>
  <c r="P2029" i="22"/>
  <c r="P2030" i="22"/>
  <c r="P2031" i="22"/>
  <c r="P2032" i="22"/>
  <c r="P2033" i="22"/>
  <c r="P2034" i="22"/>
  <c r="P2035" i="22"/>
  <c r="P2036" i="22"/>
  <c r="P2037" i="22"/>
  <c r="P2038" i="22"/>
  <c r="M2" i="23"/>
  <c r="M3" i="23"/>
  <c r="M4" i="23"/>
  <c r="M5" i="23"/>
  <c r="M6" i="23"/>
  <c r="M7" i="23"/>
  <c r="M8" i="23"/>
  <c r="M9" i="23"/>
  <c r="M10" i="23"/>
  <c r="M11" i="23"/>
  <c r="M12" i="23"/>
  <c r="M13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1" i="23"/>
  <c r="M42" i="23"/>
  <c r="M44" i="23"/>
  <c r="M45" i="23"/>
  <c r="M46" i="23"/>
  <c r="M47" i="23"/>
  <c r="M48" i="23"/>
  <c r="M49" i="23"/>
  <c r="M51" i="23"/>
  <c r="M52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L2" i="23"/>
  <c r="L3" i="23"/>
  <c r="L4" i="23"/>
  <c r="L5" i="23"/>
  <c r="L6" i="23"/>
  <c r="L7" i="23"/>
  <c r="L8" i="23"/>
  <c r="L9" i="23"/>
  <c r="L10" i="23"/>
  <c r="L11" i="23"/>
  <c r="L12" i="23"/>
  <c r="L13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1" i="23"/>
  <c r="L42" i="23"/>
  <c r="L44" i="23"/>
  <c r="L45" i="23"/>
  <c r="L46" i="23"/>
  <c r="L47" i="23"/>
  <c r="L48" i="23"/>
  <c r="L49" i="23"/>
  <c r="L51" i="23"/>
  <c r="L52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K2" i="23"/>
  <c r="K3" i="23"/>
  <c r="K4" i="23"/>
  <c r="K5" i="23"/>
  <c r="K6" i="23"/>
  <c r="K7" i="23"/>
  <c r="K8" i="23"/>
  <c r="K9" i="23"/>
  <c r="K10" i="23"/>
  <c r="K11" i="23"/>
  <c r="K12" i="23"/>
  <c r="K13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1" i="23"/>
  <c r="K42" i="23"/>
  <c r="K44" i="23"/>
  <c r="K45" i="23"/>
  <c r="K46" i="23"/>
  <c r="K47" i="23"/>
  <c r="K48" i="23"/>
  <c r="K49" i="23"/>
  <c r="K51" i="23"/>
  <c r="K52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J2" i="23"/>
  <c r="J3" i="23"/>
  <c r="J4" i="23"/>
  <c r="J5" i="23"/>
  <c r="J6" i="23"/>
  <c r="J7" i="23"/>
  <c r="J8" i="23"/>
  <c r="J9" i="23"/>
  <c r="J10" i="23"/>
  <c r="J11" i="23"/>
  <c r="J12" i="23"/>
  <c r="J13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1" i="23"/>
  <c r="J42" i="23"/>
  <c r="J44" i="23"/>
  <c r="J45" i="23"/>
  <c r="J46" i="23"/>
  <c r="J47" i="23"/>
  <c r="J48" i="23"/>
  <c r="J49" i="23"/>
  <c r="J51" i="23"/>
  <c r="J52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AF2" i="23"/>
  <c r="AF3" i="23"/>
  <c r="AF4" i="23"/>
  <c r="AF5" i="23"/>
  <c r="AF6" i="23"/>
  <c r="AF7" i="23"/>
  <c r="AF8" i="23"/>
  <c r="AF9" i="23"/>
  <c r="AF10" i="23"/>
  <c r="AF11" i="23"/>
  <c r="AF12" i="23"/>
  <c r="AF13" i="23"/>
  <c r="AF15" i="23"/>
  <c r="AF17" i="23"/>
  <c r="AF19" i="23"/>
  <c r="AF20" i="23"/>
  <c r="AF22" i="23"/>
  <c r="AF23" i="23"/>
  <c r="AF24" i="23"/>
  <c r="AF26" i="23"/>
  <c r="AF28" i="23"/>
  <c r="AF29" i="23"/>
  <c r="AF30" i="23"/>
  <c r="AF31" i="23"/>
  <c r="AF32" i="23"/>
  <c r="AF33" i="23"/>
  <c r="AF34" i="23"/>
  <c r="AF35" i="23"/>
  <c r="AF36" i="23"/>
  <c r="AF37" i="23"/>
  <c r="AF39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4" i="23"/>
  <c r="AF55" i="23"/>
  <c r="AF57" i="23"/>
  <c r="AF58" i="23"/>
  <c r="AF59" i="23"/>
  <c r="AF60" i="23"/>
  <c r="AF61" i="23"/>
  <c r="AF62" i="23"/>
  <c r="AF63" i="23"/>
  <c r="AF64" i="23"/>
  <c r="AF65" i="23"/>
  <c r="AF67" i="23"/>
  <c r="AF68" i="23"/>
  <c r="AF69" i="23"/>
  <c r="AF70" i="23"/>
  <c r="AF71" i="23"/>
  <c r="AF72" i="23"/>
  <c r="AF73" i="23"/>
  <c r="AF74" i="23"/>
  <c r="AF75" i="23"/>
  <c r="AF76" i="23"/>
  <c r="AF80" i="23"/>
  <c r="AF81" i="23"/>
  <c r="AF82" i="23"/>
  <c r="AF83" i="23"/>
  <c r="AF85" i="23"/>
  <c r="AF87" i="23"/>
  <c r="AF88" i="23"/>
  <c r="AF93" i="23"/>
  <c r="AF94" i="23"/>
  <c r="AF96" i="23"/>
  <c r="AF97" i="23"/>
  <c r="AF98" i="23"/>
  <c r="AF99" i="23"/>
  <c r="AF100" i="23"/>
  <c r="AF101" i="23"/>
  <c r="AF102" i="23"/>
  <c r="AF103" i="23"/>
  <c r="AF104" i="23"/>
  <c r="AF106" i="23"/>
  <c r="AF107" i="23"/>
  <c r="AF108" i="23"/>
  <c r="AF110" i="23"/>
  <c r="AF112" i="23"/>
  <c r="AF113" i="23"/>
  <c r="AF114" i="23"/>
  <c r="AF115" i="23"/>
  <c r="AF116" i="23"/>
  <c r="AF117" i="23"/>
  <c r="AL106" i="23"/>
  <c r="AD106" i="23"/>
  <c r="AB106" i="23"/>
  <c r="Z106" i="23"/>
  <c r="X106" i="23"/>
  <c r="V106" i="23"/>
  <c r="AL110" i="23"/>
  <c r="AD110" i="23"/>
  <c r="AB110" i="23"/>
  <c r="Z110" i="23"/>
  <c r="X110" i="23"/>
  <c r="V110" i="23"/>
  <c r="AL111" i="23"/>
  <c r="AD111" i="23"/>
  <c r="AB111" i="23"/>
  <c r="Z111" i="23"/>
  <c r="X111" i="23"/>
  <c r="V111" i="23"/>
  <c r="AL108" i="23"/>
  <c r="AD108" i="23"/>
  <c r="AB108" i="23"/>
  <c r="Z108" i="23"/>
  <c r="X108" i="23"/>
  <c r="V108" i="23"/>
  <c r="AL109" i="23"/>
  <c r="AD109" i="23"/>
  <c r="AB109" i="23"/>
  <c r="Z109" i="23"/>
  <c r="X109" i="23"/>
  <c r="V109" i="23"/>
  <c r="AL114" i="23"/>
  <c r="AD114" i="23"/>
  <c r="AB114" i="23"/>
  <c r="Z114" i="23"/>
  <c r="X114" i="23"/>
  <c r="V114" i="23"/>
  <c r="AL107" i="23"/>
  <c r="AD107" i="23"/>
  <c r="AB107" i="23"/>
  <c r="Z107" i="23"/>
  <c r="X107" i="23"/>
  <c r="V107" i="23"/>
  <c r="AL113" i="23"/>
  <c r="AD113" i="23"/>
  <c r="AB113" i="23"/>
  <c r="Z113" i="23"/>
  <c r="X113" i="23"/>
  <c r="V113" i="23"/>
  <c r="AL116" i="23"/>
  <c r="AD116" i="23"/>
  <c r="AB116" i="23"/>
  <c r="Z116" i="23"/>
  <c r="X116" i="23"/>
  <c r="V116" i="23"/>
  <c r="AL112" i="23"/>
  <c r="AD112" i="23"/>
  <c r="AB112" i="23"/>
  <c r="Z112" i="23"/>
  <c r="X112" i="23"/>
  <c r="V112" i="23"/>
  <c r="AL115" i="23"/>
  <c r="AD115" i="23"/>
  <c r="AB115" i="23"/>
  <c r="Z115" i="23"/>
  <c r="X115" i="23"/>
  <c r="V115" i="23"/>
  <c r="AL117" i="23"/>
  <c r="AD117" i="23"/>
  <c r="AB117" i="23"/>
  <c r="Z117" i="23"/>
  <c r="X117" i="23"/>
  <c r="V117" i="23"/>
  <c r="C118" i="23"/>
  <c r="B118" i="23"/>
  <c r="AL97" i="23"/>
  <c r="AD97" i="23"/>
  <c r="AB97" i="23"/>
  <c r="Z97" i="23"/>
  <c r="X97" i="23"/>
  <c r="V97" i="23"/>
  <c r="AL93" i="23"/>
  <c r="AD93" i="23"/>
  <c r="AB93" i="23"/>
  <c r="Z93" i="23"/>
  <c r="X93" i="23"/>
  <c r="V93" i="23"/>
  <c r="AL100" i="23"/>
  <c r="AD100" i="23"/>
  <c r="AB100" i="23"/>
  <c r="Z100" i="23"/>
  <c r="X100" i="23"/>
  <c r="V100" i="23"/>
  <c r="AL104" i="23"/>
  <c r="AD104" i="23"/>
  <c r="AB104" i="23"/>
  <c r="Z104" i="23"/>
  <c r="X104" i="23"/>
  <c r="V104" i="23"/>
  <c r="AL95" i="23"/>
  <c r="AD95" i="23"/>
  <c r="AB95" i="23"/>
  <c r="Z95" i="23"/>
  <c r="X95" i="23"/>
  <c r="V95" i="23"/>
  <c r="AL94" i="23"/>
  <c r="AD94" i="23"/>
  <c r="AB94" i="23"/>
  <c r="Z94" i="23"/>
  <c r="X94" i="23"/>
  <c r="V94" i="23"/>
  <c r="AL99" i="23"/>
  <c r="AD99" i="23"/>
  <c r="AB99" i="23"/>
  <c r="Z99" i="23"/>
  <c r="X99" i="23"/>
  <c r="V99" i="23"/>
  <c r="AL98" i="23"/>
  <c r="AD98" i="23"/>
  <c r="AB98" i="23"/>
  <c r="Z98" i="23"/>
  <c r="X98" i="23"/>
  <c r="V98" i="23"/>
  <c r="AL101" i="23"/>
  <c r="AD101" i="23"/>
  <c r="AB101" i="23"/>
  <c r="Z101" i="23"/>
  <c r="X101" i="23"/>
  <c r="V101" i="23"/>
  <c r="AL103" i="23"/>
  <c r="AD103" i="23"/>
  <c r="AB103" i="23"/>
  <c r="Z103" i="23"/>
  <c r="X103" i="23"/>
  <c r="V103" i="23"/>
  <c r="AL96" i="23"/>
  <c r="AD96" i="23"/>
  <c r="AB96" i="23"/>
  <c r="Z96" i="23"/>
  <c r="X96" i="23"/>
  <c r="V96" i="23"/>
  <c r="AL102" i="23"/>
  <c r="AD102" i="23"/>
  <c r="AB102" i="23"/>
  <c r="Z102" i="23"/>
  <c r="X102" i="23"/>
  <c r="V102" i="23"/>
  <c r="C105" i="23"/>
  <c r="B105" i="23"/>
  <c r="AD82" i="23"/>
  <c r="AB82" i="23"/>
  <c r="X82" i="23"/>
  <c r="V82" i="23"/>
  <c r="AD83" i="23"/>
  <c r="AB83" i="23"/>
  <c r="Z83" i="23"/>
  <c r="X83" i="23"/>
  <c r="V83" i="23"/>
  <c r="AD81" i="23"/>
  <c r="AB81" i="23"/>
  <c r="Z81" i="23"/>
  <c r="X81" i="23"/>
  <c r="V81" i="23"/>
  <c r="AD84" i="23"/>
  <c r="AB84" i="23"/>
  <c r="X84" i="23"/>
  <c r="V84" i="23"/>
  <c r="AD80" i="23"/>
  <c r="AB80" i="23"/>
  <c r="Z80" i="23"/>
  <c r="X80" i="23"/>
  <c r="V80" i="23"/>
  <c r="AD87" i="23"/>
  <c r="AB87" i="23"/>
  <c r="Z87" i="23"/>
  <c r="X87" i="23"/>
  <c r="V87" i="23"/>
  <c r="AD86" i="23"/>
  <c r="AB86" i="23"/>
  <c r="Z86" i="23"/>
  <c r="X86" i="23"/>
  <c r="V86" i="23"/>
  <c r="AD90" i="23"/>
  <c r="AB90" i="23"/>
  <c r="Z90" i="23"/>
  <c r="X90" i="23"/>
  <c r="V90" i="23"/>
  <c r="AD88" i="23"/>
  <c r="AB88" i="23"/>
  <c r="Z88" i="23"/>
  <c r="X88" i="23"/>
  <c r="V88" i="23"/>
  <c r="AD85" i="23"/>
  <c r="AB85" i="23"/>
  <c r="Z85" i="23"/>
  <c r="X85" i="23"/>
  <c r="V85" i="23"/>
  <c r="AD89" i="23"/>
  <c r="AB89" i="23"/>
  <c r="Z89" i="23"/>
  <c r="X89" i="23"/>
  <c r="V89" i="23"/>
  <c r="AD91" i="23"/>
  <c r="AB91" i="23"/>
  <c r="Z91" i="23"/>
  <c r="X91" i="23"/>
  <c r="V91" i="23"/>
  <c r="C92" i="23"/>
  <c r="B92" i="23"/>
  <c r="AD73" i="23"/>
  <c r="AB73" i="23"/>
  <c r="Z73" i="23"/>
  <c r="X73" i="23"/>
  <c r="V73" i="23"/>
  <c r="AD69" i="23"/>
  <c r="AB69" i="23"/>
  <c r="Z69" i="23"/>
  <c r="X69" i="23"/>
  <c r="V69" i="23"/>
  <c r="AD72" i="23"/>
  <c r="AB72" i="23"/>
  <c r="Z72" i="23"/>
  <c r="X72" i="23"/>
  <c r="V72" i="23"/>
  <c r="AD71" i="23"/>
  <c r="AB71" i="23"/>
  <c r="Z71" i="23"/>
  <c r="X71" i="23"/>
  <c r="V71" i="23"/>
  <c r="AD67" i="23"/>
  <c r="AB67" i="23"/>
  <c r="Z67" i="23"/>
  <c r="X67" i="23"/>
  <c r="V67" i="23"/>
  <c r="AD68" i="23"/>
  <c r="AB68" i="23"/>
  <c r="Z68" i="23"/>
  <c r="X68" i="23"/>
  <c r="V68" i="23"/>
  <c r="AD70" i="23"/>
  <c r="AB70" i="23"/>
  <c r="Z70" i="23"/>
  <c r="X70" i="23"/>
  <c r="V70" i="23"/>
  <c r="AD78" i="23"/>
  <c r="AB78" i="23"/>
  <c r="Z78" i="23"/>
  <c r="X78" i="23"/>
  <c r="V78" i="23"/>
  <c r="AD77" i="23"/>
  <c r="AB77" i="23"/>
  <c r="Z77" i="23"/>
  <c r="X77" i="23"/>
  <c r="V77" i="23"/>
  <c r="AD76" i="23"/>
  <c r="AB76" i="23"/>
  <c r="Z76" i="23"/>
  <c r="X76" i="23"/>
  <c r="V76" i="23"/>
  <c r="AD75" i="23"/>
  <c r="AB75" i="23"/>
  <c r="Z75" i="23"/>
  <c r="X75" i="23"/>
  <c r="V75" i="23"/>
  <c r="AD74" i="23"/>
  <c r="AB74" i="23"/>
  <c r="Z74" i="23"/>
  <c r="X74" i="23"/>
  <c r="V74" i="23"/>
  <c r="C79" i="23"/>
  <c r="B79" i="23"/>
  <c r="AL59" i="23"/>
  <c r="AD59" i="23"/>
  <c r="AB59" i="23"/>
  <c r="Z59" i="23"/>
  <c r="X59" i="23"/>
  <c r="V59" i="23"/>
  <c r="AL61" i="23"/>
  <c r="AD61" i="23"/>
  <c r="AB61" i="23"/>
  <c r="Z61" i="23"/>
  <c r="X61" i="23"/>
  <c r="V61" i="23"/>
  <c r="AL58" i="23"/>
  <c r="AD58" i="23"/>
  <c r="AB58" i="23"/>
  <c r="Z58" i="23"/>
  <c r="X58" i="23"/>
  <c r="V58" i="23"/>
  <c r="AL62" i="23"/>
  <c r="AD62" i="23"/>
  <c r="AB62" i="23"/>
  <c r="Z62" i="23"/>
  <c r="X62" i="23"/>
  <c r="V62" i="23"/>
  <c r="AL55" i="23"/>
  <c r="AD55" i="23"/>
  <c r="AB55" i="23"/>
  <c r="Z55" i="23"/>
  <c r="X55" i="23"/>
  <c r="V55" i="23"/>
  <c r="AL57" i="23"/>
  <c r="AD57" i="23"/>
  <c r="AB57" i="23"/>
  <c r="Z57" i="23"/>
  <c r="X57" i="23"/>
  <c r="V57" i="23"/>
  <c r="AL54" i="23"/>
  <c r="AD54" i="23"/>
  <c r="AB54" i="23"/>
  <c r="Z54" i="23"/>
  <c r="X54" i="23"/>
  <c r="V54" i="23"/>
  <c r="AL56" i="23"/>
  <c r="AD56" i="23"/>
  <c r="AB56" i="23"/>
  <c r="Z56" i="23"/>
  <c r="X56" i="23"/>
  <c r="V56" i="23"/>
  <c r="AL63" i="23"/>
  <c r="AD63" i="23"/>
  <c r="AB63" i="23"/>
  <c r="Z63" i="23"/>
  <c r="X63" i="23"/>
  <c r="V63" i="23"/>
  <c r="AL60" i="23"/>
  <c r="AD60" i="23"/>
  <c r="AB60" i="23"/>
  <c r="Z60" i="23"/>
  <c r="X60" i="23"/>
  <c r="V60" i="23"/>
  <c r="AL65" i="23"/>
  <c r="AD65" i="23"/>
  <c r="AB65" i="23"/>
  <c r="Z65" i="23"/>
  <c r="X65" i="23"/>
  <c r="V65" i="23"/>
  <c r="AL64" i="23"/>
  <c r="AD64" i="23"/>
  <c r="AB64" i="23"/>
  <c r="Z64" i="23"/>
  <c r="X64" i="23"/>
  <c r="V64" i="23"/>
  <c r="C66" i="23"/>
  <c r="B66" i="23"/>
  <c r="AD41" i="23"/>
  <c r="AB41" i="23"/>
  <c r="Z41" i="23"/>
  <c r="X41" i="23"/>
  <c r="V41" i="23"/>
  <c r="AD47" i="23"/>
  <c r="AB47" i="23"/>
  <c r="Z47" i="23"/>
  <c r="X47" i="23"/>
  <c r="V47" i="23"/>
  <c r="AD43" i="23"/>
  <c r="AB43" i="23"/>
  <c r="Z43" i="23"/>
  <c r="X43" i="23"/>
  <c r="V43" i="23"/>
  <c r="AD45" i="23"/>
  <c r="AB45" i="23"/>
  <c r="Z45" i="23"/>
  <c r="X45" i="23"/>
  <c r="V45" i="23"/>
  <c r="AD42" i="23"/>
  <c r="AB42" i="23"/>
  <c r="Z42" i="23"/>
  <c r="X42" i="23"/>
  <c r="V42" i="23"/>
  <c r="AD49" i="23"/>
  <c r="AB49" i="23"/>
  <c r="Z49" i="23"/>
  <c r="X49" i="23"/>
  <c r="V49" i="23"/>
  <c r="AD44" i="23"/>
  <c r="AB44" i="23"/>
  <c r="Z44" i="23"/>
  <c r="X44" i="23"/>
  <c r="V44" i="23"/>
  <c r="AD48" i="23"/>
  <c r="AB48" i="23"/>
  <c r="Z48" i="23"/>
  <c r="X48" i="23"/>
  <c r="V48" i="23"/>
  <c r="AD50" i="23"/>
  <c r="AB50" i="23"/>
  <c r="Z50" i="23"/>
  <c r="X50" i="23"/>
  <c r="V50" i="23"/>
  <c r="AD46" i="23"/>
  <c r="AB46" i="23"/>
  <c r="Z46" i="23"/>
  <c r="X46" i="23"/>
  <c r="V46" i="23"/>
  <c r="AD51" i="23"/>
  <c r="AB51" i="23"/>
  <c r="Z51" i="23"/>
  <c r="X51" i="23"/>
  <c r="V51" i="23"/>
  <c r="AD52" i="23"/>
  <c r="AB52" i="23"/>
  <c r="Z52" i="23"/>
  <c r="X52" i="23"/>
  <c r="V52" i="23"/>
  <c r="C53" i="23"/>
  <c r="B53" i="23"/>
  <c r="AD28" i="23"/>
  <c r="AB28" i="23"/>
  <c r="Z28" i="23"/>
  <c r="X28" i="23"/>
  <c r="V28" i="23"/>
  <c r="AD30" i="23"/>
  <c r="AB30" i="23"/>
  <c r="Z30" i="23"/>
  <c r="X30" i="23"/>
  <c r="V30" i="23"/>
  <c r="AD31" i="23"/>
  <c r="AB31" i="23"/>
  <c r="Z31" i="23"/>
  <c r="X31" i="23"/>
  <c r="V31" i="23"/>
  <c r="AD37" i="23"/>
  <c r="AB37" i="23"/>
  <c r="Z37" i="23"/>
  <c r="X37" i="23"/>
  <c r="V37" i="23"/>
  <c r="AD36" i="23"/>
  <c r="AB36" i="23"/>
  <c r="Z36" i="23"/>
  <c r="X36" i="23"/>
  <c r="V36" i="23"/>
  <c r="AD34" i="23"/>
  <c r="AB34" i="23"/>
  <c r="Z34" i="23"/>
  <c r="X34" i="23"/>
  <c r="V34" i="23"/>
  <c r="AD38" i="23"/>
  <c r="AB38" i="23"/>
  <c r="Z38" i="23"/>
  <c r="X38" i="23"/>
  <c r="V38" i="23"/>
  <c r="AD29" i="23"/>
  <c r="AB29" i="23"/>
  <c r="Z29" i="23"/>
  <c r="X29" i="23"/>
  <c r="V29" i="23"/>
  <c r="AD32" i="23"/>
  <c r="AB32" i="23"/>
  <c r="Z32" i="23"/>
  <c r="X32" i="23"/>
  <c r="V32" i="23"/>
  <c r="AD33" i="23"/>
  <c r="AB33" i="23"/>
  <c r="Z33" i="23"/>
  <c r="X33" i="23"/>
  <c r="V33" i="23"/>
  <c r="AD39" i="23"/>
  <c r="AB39" i="23"/>
  <c r="Z39" i="23"/>
  <c r="X39" i="23"/>
  <c r="V39" i="23"/>
  <c r="AD35" i="23"/>
  <c r="AB35" i="23"/>
  <c r="Z35" i="23"/>
  <c r="X35" i="23"/>
  <c r="V35" i="23"/>
  <c r="C40" i="23"/>
  <c r="B40" i="23"/>
  <c r="AD15" i="23"/>
  <c r="AB15" i="23"/>
  <c r="Z15" i="23"/>
  <c r="X15" i="23"/>
  <c r="V15" i="23"/>
  <c r="AD16" i="23"/>
  <c r="AB16" i="23"/>
  <c r="Z16" i="23"/>
  <c r="X16" i="23"/>
  <c r="V16" i="23"/>
  <c r="AD17" i="23"/>
  <c r="AB17" i="23"/>
  <c r="Z17" i="23"/>
  <c r="X17" i="23"/>
  <c r="V17" i="23"/>
  <c r="AD20" i="23"/>
  <c r="AB20" i="23"/>
  <c r="Z20" i="23"/>
  <c r="X20" i="23"/>
  <c r="V20" i="23"/>
  <c r="AD18" i="23"/>
  <c r="AB18" i="23"/>
  <c r="Z18" i="23"/>
  <c r="X18" i="23"/>
  <c r="V18" i="23"/>
  <c r="AD21" i="23"/>
  <c r="AB21" i="23"/>
  <c r="Z21" i="23"/>
  <c r="X21" i="23"/>
  <c r="V21" i="23"/>
  <c r="AD19" i="23"/>
  <c r="AB19" i="23"/>
  <c r="Z19" i="23"/>
  <c r="X19" i="23"/>
  <c r="V19" i="23"/>
  <c r="AD24" i="23"/>
  <c r="AB24" i="23"/>
  <c r="Z24" i="23"/>
  <c r="X24" i="23"/>
  <c r="AD22" i="23"/>
  <c r="AB22" i="23"/>
  <c r="Z22" i="23"/>
  <c r="X22" i="23"/>
  <c r="V22" i="23"/>
  <c r="AD26" i="23"/>
  <c r="AB26" i="23"/>
  <c r="Z26" i="23"/>
  <c r="X26" i="23"/>
  <c r="V26" i="23"/>
  <c r="AD25" i="23"/>
  <c r="AB25" i="23"/>
  <c r="Z25" i="23"/>
  <c r="X25" i="23"/>
  <c r="V25" i="23"/>
  <c r="AD23" i="23"/>
  <c r="AB23" i="23"/>
  <c r="Z23" i="23"/>
  <c r="X23" i="23"/>
  <c r="V23" i="23"/>
  <c r="C27" i="23"/>
  <c r="B27" i="23"/>
  <c r="AD2" i="23"/>
  <c r="AB2" i="23"/>
  <c r="Z2" i="23"/>
  <c r="X2" i="23"/>
  <c r="V2" i="23"/>
  <c r="AD8" i="23"/>
  <c r="AB8" i="23"/>
  <c r="Z8" i="23"/>
  <c r="X8" i="23"/>
  <c r="V8" i="23"/>
  <c r="AD5" i="23"/>
  <c r="AB5" i="23"/>
  <c r="Z5" i="23"/>
  <c r="X5" i="23"/>
  <c r="V5" i="23"/>
  <c r="AD9" i="23"/>
  <c r="AB9" i="23"/>
  <c r="Z9" i="23"/>
  <c r="X9" i="23"/>
  <c r="V9" i="23"/>
  <c r="AD3" i="23"/>
  <c r="AB3" i="23"/>
  <c r="Z3" i="23"/>
  <c r="X3" i="23"/>
  <c r="V3" i="23"/>
  <c r="AD7" i="23"/>
  <c r="AB7" i="23"/>
  <c r="Z7" i="23"/>
  <c r="X7" i="23"/>
  <c r="V7" i="23"/>
  <c r="AD11" i="23"/>
  <c r="AB11" i="23"/>
  <c r="Z11" i="23"/>
  <c r="X11" i="23"/>
  <c r="V11" i="23"/>
  <c r="AD6" i="23"/>
  <c r="AB6" i="23"/>
  <c r="Z6" i="23"/>
  <c r="X6" i="23"/>
  <c r="V6" i="23"/>
  <c r="AD4" i="23"/>
  <c r="AB4" i="23"/>
  <c r="Z4" i="23"/>
  <c r="X4" i="23"/>
  <c r="V4" i="23"/>
  <c r="AD12" i="23"/>
  <c r="AB12" i="23"/>
  <c r="Z12" i="23"/>
  <c r="X12" i="23"/>
  <c r="V12" i="23"/>
  <c r="AD13" i="23"/>
  <c r="AB13" i="23"/>
  <c r="Z13" i="23"/>
  <c r="X13" i="23"/>
  <c r="V13" i="23"/>
  <c r="AD10" i="23"/>
  <c r="AB10" i="23"/>
  <c r="Z10" i="23"/>
  <c r="X10" i="23"/>
  <c r="V10" i="23"/>
  <c r="C14" i="23"/>
  <c r="B14" i="23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F2" i="10"/>
  <c r="F3" i="10"/>
  <c r="F4" i="10"/>
  <c r="F5" i="10"/>
  <c r="F6" i="10"/>
  <c r="F7" i="10"/>
  <c r="G7" i="10" s="1"/>
  <c r="F8" i="10"/>
  <c r="G8" i="10" s="1"/>
  <c r="F9" i="10"/>
  <c r="G9" i="10" s="1"/>
  <c r="F10" i="10"/>
  <c r="G10" i="10" s="1"/>
  <c r="F11" i="10"/>
  <c r="G11" i="10" s="1"/>
  <c r="F12" i="10"/>
  <c r="G12" i="10" s="1"/>
  <c r="F13" i="10"/>
  <c r="G13" i="10" s="1"/>
  <c r="F14" i="10"/>
  <c r="G14" i="10" s="1"/>
  <c r="F15" i="10"/>
  <c r="G15" i="10" s="1"/>
  <c r="F16" i="10"/>
  <c r="G16" i="10" s="1"/>
  <c r="F17" i="10"/>
  <c r="G17" i="10" s="1"/>
  <c r="F18" i="10"/>
  <c r="G18" i="10" s="1"/>
  <c r="F19" i="10"/>
  <c r="G19" i="10" s="1"/>
  <c r="F20" i="10"/>
  <c r="G20" i="10" s="1"/>
  <c r="F21" i="10"/>
  <c r="G21" i="10" s="1"/>
  <c r="F22" i="10"/>
  <c r="G22" i="10" s="1"/>
  <c r="F23" i="10"/>
  <c r="G23" i="10" s="1"/>
  <c r="F24" i="10"/>
  <c r="G24" i="10" s="1"/>
  <c r="F25" i="10"/>
  <c r="G25" i="10" s="1"/>
  <c r="F26" i="10"/>
  <c r="G26" i="10" s="1"/>
  <c r="F27" i="10"/>
  <c r="G27" i="10" s="1"/>
  <c r="F28" i="10"/>
  <c r="F29" i="10"/>
  <c r="F30" i="10"/>
  <c r="F31" i="10"/>
  <c r="F32" i="10"/>
  <c r="F33" i="10"/>
  <c r="G33" i="10" s="1"/>
  <c r="F34" i="10"/>
  <c r="G34" i="10" s="1"/>
  <c r="F35" i="10"/>
  <c r="G35" i="10" s="1"/>
  <c r="F36" i="10"/>
  <c r="G36" i="10" s="1"/>
  <c r="F37" i="10"/>
  <c r="G37" i="10" s="1"/>
  <c r="F38" i="10"/>
  <c r="G38" i="10" s="1"/>
  <c r="F39" i="10"/>
  <c r="F40" i="10"/>
  <c r="F41" i="10"/>
  <c r="F42" i="10"/>
  <c r="F43" i="10"/>
  <c r="F44" i="10"/>
  <c r="G44" i="10" s="1"/>
  <c r="F45" i="10"/>
  <c r="G45" i="10" s="1"/>
  <c r="F46" i="10"/>
  <c r="G46" i="10" s="1"/>
  <c r="F47" i="10"/>
  <c r="F48" i="10"/>
  <c r="F49" i="10"/>
  <c r="F50" i="10"/>
  <c r="F51" i="10"/>
  <c r="F52" i="10"/>
  <c r="G52" i="10" s="1"/>
  <c r="F53" i="10"/>
  <c r="G53" i="10" s="1"/>
  <c r="F54" i="10"/>
  <c r="G54" i="10" s="1"/>
  <c r="F55" i="10"/>
  <c r="G55" i="10" s="1"/>
  <c r="F56" i="10"/>
  <c r="G56" i="10" s="1"/>
  <c r="F57" i="10"/>
  <c r="G57" i="10" s="1"/>
  <c r="F58" i="10"/>
  <c r="G58" i="10" s="1"/>
  <c r="F59" i="10"/>
  <c r="F60" i="10"/>
  <c r="F61" i="10"/>
  <c r="F62" i="10"/>
  <c r="F63" i="10"/>
  <c r="F64" i="10"/>
  <c r="G64" i="10" s="1"/>
  <c r="F65" i="10"/>
  <c r="G65" i="10" s="1"/>
  <c r="F66" i="10"/>
  <c r="G66" i="10" s="1"/>
  <c r="F67" i="10"/>
  <c r="G67" i="10" s="1"/>
  <c r="F68" i="10"/>
  <c r="G68" i="10" s="1"/>
  <c r="F69" i="10"/>
  <c r="G69" i="10" s="1"/>
  <c r="F70" i="10"/>
  <c r="G70" i="10" s="1"/>
  <c r="F71" i="10"/>
  <c r="G71" i="10" s="1"/>
  <c r="F72" i="10"/>
  <c r="G72" i="10" s="1"/>
  <c r="F73" i="10"/>
  <c r="G73" i="10" s="1"/>
  <c r="F74" i="10"/>
  <c r="G74" i="10" s="1"/>
  <c r="F75" i="10"/>
  <c r="G75" i="10" s="1"/>
  <c r="F76" i="10"/>
  <c r="G76" i="10" s="1"/>
  <c r="F77" i="10"/>
  <c r="G77" i="10" s="1"/>
  <c r="F78" i="10"/>
  <c r="G78" i="10" s="1"/>
  <c r="F79" i="10"/>
  <c r="G79" i="10" s="1"/>
  <c r="F80" i="10"/>
  <c r="G80" i="10" s="1"/>
  <c r="F81" i="10"/>
  <c r="G81" i="10" s="1"/>
  <c r="F82" i="10"/>
  <c r="G82" i="10" s="1"/>
  <c r="F83" i="10"/>
  <c r="G83" i="10" s="1"/>
  <c r="F84" i="10"/>
  <c r="G84" i="10" s="1"/>
  <c r="F85" i="10"/>
  <c r="F86" i="10"/>
  <c r="F87" i="10"/>
  <c r="F88" i="10"/>
  <c r="F89" i="10"/>
  <c r="F90" i="10"/>
  <c r="G90" i="10" s="1"/>
  <c r="F91" i="10"/>
  <c r="G91" i="10" s="1"/>
  <c r="F92" i="10"/>
  <c r="G92" i="10" s="1"/>
  <c r="F93" i="10"/>
  <c r="G93" i="10" s="1"/>
  <c r="F94" i="10"/>
  <c r="G94" i="10" s="1"/>
  <c r="F95" i="10"/>
  <c r="G95" i="10" s="1"/>
  <c r="F96" i="10"/>
  <c r="F97" i="10"/>
  <c r="F98" i="10"/>
  <c r="F99" i="10"/>
  <c r="F100" i="10"/>
  <c r="F101" i="10"/>
  <c r="G101" i="10" s="1"/>
  <c r="F102" i="10"/>
  <c r="G102" i="10" s="1"/>
  <c r="F103" i="10"/>
  <c r="G103" i="10" s="1"/>
  <c r="F104" i="10"/>
  <c r="G104" i="10" s="1"/>
  <c r="F105" i="10"/>
  <c r="F106" i="10"/>
  <c r="F107" i="10"/>
  <c r="F108" i="10"/>
  <c r="F109" i="10"/>
  <c r="F110" i="10"/>
  <c r="G110" i="10" s="1"/>
  <c r="F111" i="10"/>
  <c r="G111" i="10" s="1"/>
  <c r="F112" i="10"/>
  <c r="G112" i="10" s="1"/>
  <c r="F113" i="10"/>
  <c r="G113" i="10" s="1"/>
  <c r="F114" i="10"/>
  <c r="G114" i="10" s="1"/>
  <c r="F115" i="10"/>
  <c r="G115" i="10" s="1"/>
  <c r="F116" i="10"/>
  <c r="G116" i="10" s="1"/>
  <c r="F117" i="10"/>
  <c r="G117" i="10" s="1"/>
  <c r="F118" i="10"/>
  <c r="G118" i="10" s="1"/>
  <c r="F119" i="10"/>
  <c r="G119" i="10" s="1"/>
  <c r="F120" i="10"/>
  <c r="G120" i="10" s="1"/>
  <c r="F121" i="10"/>
  <c r="G121" i="10" s="1"/>
  <c r="F122" i="10"/>
  <c r="F123" i="10"/>
  <c r="F124" i="10"/>
  <c r="F125" i="10"/>
  <c r="F126" i="10"/>
  <c r="F127" i="10"/>
  <c r="G127" i="10" s="1"/>
  <c r="F128" i="10"/>
  <c r="G128" i="10" s="1"/>
  <c r="F129" i="10"/>
  <c r="G129" i="10" s="1"/>
  <c r="F130" i="10"/>
  <c r="G130" i="10" s="1"/>
  <c r="F131" i="10"/>
  <c r="G131" i="10" s="1"/>
  <c r="F132" i="10"/>
  <c r="F133" i="10"/>
  <c r="F134" i="10"/>
  <c r="F135" i="10"/>
  <c r="F136" i="10"/>
  <c r="F137" i="10"/>
  <c r="G137" i="10" s="1"/>
  <c r="F138" i="10"/>
  <c r="G138" i="10" s="1"/>
  <c r="F139" i="10"/>
  <c r="G139" i="10" s="1"/>
  <c r="F140" i="10"/>
  <c r="G140" i="10" s="1"/>
  <c r="F141" i="10"/>
  <c r="G141" i="10" s="1"/>
  <c r="F142" i="10"/>
  <c r="G142" i="10" s="1"/>
  <c r="F143" i="10"/>
  <c r="G143" i="10" s="1"/>
  <c r="F144" i="10"/>
  <c r="G144" i="10" s="1"/>
  <c r="F145" i="10"/>
  <c r="G145" i="10" s="1"/>
  <c r="F146" i="10"/>
  <c r="G146" i="10" s="1"/>
  <c r="F147" i="10"/>
  <c r="G147" i="10" s="1"/>
  <c r="F148" i="10"/>
  <c r="G148" i="10" s="1"/>
  <c r="F149" i="10"/>
  <c r="G149" i="10" s="1"/>
  <c r="F150" i="10"/>
  <c r="F151" i="10"/>
  <c r="F152" i="10"/>
  <c r="F153" i="10"/>
  <c r="F154" i="10"/>
  <c r="F155" i="10"/>
  <c r="G155" i="10" s="1"/>
  <c r="F156" i="10"/>
  <c r="G156" i="10" s="1"/>
  <c r="F157" i="10"/>
  <c r="G157" i="10" s="1"/>
  <c r="F158" i="10"/>
  <c r="G158" i="10" s="1"/>
  <c r="F159" i="10"/>
  <c r="G159" i="10" s="1"/>
  <c r="F160" i="10"/>
  <c r="G160" i="10" s="1"/>
  <c r="F161" i="10"/>
  <c r="G161" i="10" s="1"/>
  <c r="F162" i="10"/>
  <c r="G162" i="10" s="1"/>
  <c r="F163" i="10"/>
  <c r="G163" i="10" s="1"/>
  <c r="F164" i="10"/>
  <c r="G164" i="10" s="1"/>
  <c r="F165" i="10"/>
  <c r="G165" i="10" s="1"/>
  <c r="F166" i="10"/>
  <c r="G166" i="10" s="1"/>
  <c r="F167" i="10"/>
  <c r="G167" i="10" s="1"/>
  <c r="F168" i="10"/>
  <c r="G168" i="10" s="1"/>
  <c r="F169" i="10"/>
  <c r="G169" i="10" s="1"/>
  <c r="F170" i="10"/>
  <c r="G170" i="10" s="1"/>
  <c r="F171" i="10"/>
  <c r="G171" i="10" s="1"/>
  <c r="F172" i="10"/>
  <c r="G172" i="10" s="1"/>
  <c r="F173" i="10"/>
  <c r="G173" i="10" s="1"/>
  <c r="F174" i="10"/>
  <c r="G174" i="10" s="1"/>
  <c r="F175" i="10"/>
  <c r="G175" i="10" s="1"/>
  <c r="F176" i="10"/>
  <c r="G176" i="10" s="1"/>
  <c r="F177" i="10"/>
  <c r="G177" i="10" s="1"/>
  <c r="F178" i="10"/>
  <c r="G178" i="10" s="1"/>
  <c r="F179" i="10"/>
  <c r="G179" i="10" s="1"/>
  <c r="F180" i="10"/>
  <c r="G180" i="10" s="1"/>
  <c r="F181" i="10"/>
  <c r="G181" i="10" s="1"/>
  <c r="F182" i="10"/>
  <c r="G182" i="10" s="1"/>
  <c r="F183" i="10"/>
  <c r="G183" i="10" s="1"/>
  <c r="F184" i="10"/>
  <c r="G184" i="10" s="1"/>
  <c r="F185" i="10"/>
  <c r="G185" i="10" s="1"/>
  <c r="F186" i="10"/>
  <c r="F187" i="10"/>
  <c r="F188" i="10"/>
  <c r="F189" i="10"/>
  <c r="F190" i="10"/>
  <c r="F191" i="10"/>
  <c r="G191" i="10" s="1"/>
  <c r="F192" i="10"/>
  <c r="G192" i="10" s="1"/>
  <c r="F193" i="10"/>
  <c r="G193" i="10" s="1"/>
  <c r="F194" i="10"/>
  <c r="G194" i="10" s="1"/>
  <c r="F195" i="10"/>
  <c r="G195" i="10" s="1"/>
  <c r="F196" i="10"/>
  <c r="G196" i="10" s="1"/>
  <c r="F197" i="10"/>
  <c r="G197" i="10" s="1"/>
  <c r="F198" i="10"/>
  <c r="G198" i="10" s="1"/>
  <c r="F199" i="10"/>
  <c r="G199" i="10" s="1"/>
  <c r="F200" i="10"/>
  <c r="G200" i="10" s="1"/>
  <c r="F201" i="10"/>
  <c r="G201" i="10" s="1"/>
  <c r="F202" i="10"/>
  <c r="G202" i="10" s="1"/>
  <c r="F203" i="10"/>
  <c r="G203" i="10" s="1"/>
  <c r="F204" i="10"/>
  <c r="G204" i="10" s="1"/>
  <c r="F205" i="10"/>
  <c r="G205" i="10" s="1"/>
  <c r="F206" i="10"/>
  <c r="G206" i="10" s="1"/>
  <c r="F207" i="10"/>
  <c r="G207" i="10" s="1"/>
  <c r="F208" i="10"/>
  <c r="G208" i="10" s="1"/>
  <c r="F209" i="10"/>
  <c r="G209" i="10" s="1"/>
  <c r="F210" i="10"/>
  <c r="F211" i="10"/>
  <c r="F212" i="10"/>
  <c r="F213" i="10"/>
  <c r="F214" i="10"/>
  <c r="F215" i="10"/>
  <c r="G215" i="10" s="1"/>
  <c r="F216" i="10"/>
  <c r="G216" i="10" s="1"/>
  <c r="F217" i="10"/>
  <c r="G217" i="10" s="1"/>
  <c r="F218" i="10"/>
  <c r="G218" i="10" s="1"/>
  <c r="F219" i="10"/>
  <c r="G219" i="10" s="1"/>
  <c r="F220" i="10"/>
  <c r="G220" i="10" s="1"/>
  <c r="F221" i="10"/>
  <c r="G221" i="10" s="1"/>
  <c r="F222" i="10"/>
  <c r="G222" i="10" s="1"/>
  <c r="F223" i="10"/>
  <c r="G223" i="10" s="1"/>
  <c r="F224" i="10"/>
  <c r="G224" i="10" s="1"/>
  <c r="F225" i="10"/>
  <c r="G225" i="10" s="1"/>
  <c r="F226" i="10"/>
  <c r="G226" i="10" s="1"/>
  <c r="F227" i="10"/>
  <c r="G227" i="10" s="1"/>
  <c r="F228" i="10"/>
  <c r="G228" i="10" s="1"/>
  <c r="F229" i="10"/>
  <c r="G229" i="10" s="1"/>
  <c r="F230" i="10"/>
  <c r="G230" i="10" s="1"/>
  <c r="F231" i="10"/>
  <c r="G231" i="10" s="1"/>
  <c r="F232" i="10"/>
  <c r="G232" i="10" s="1"/>
  <c r="F233" i="10"/>
  <c r="F234" i="10"/>
  <c r="F235" i="10"/>
  <c r="F236" i="10"/>
  <c r="F237" i="10"/>
  <c r="F238" i="10"/>
  <c r="G238" i="10" s="1"/>
  <c r="F239" i="10"/>
  <c r="G239" i="10" s="1"/>
  <c r="F240" i="10"/>
  <c r="G240" i="10" s="1"/>
  <c r="F241" i="10"/>
  <c r="G241" i="10" s="1"/>
  <c r="F242" i="10"/>
  <c r="G242" i="10" s="1"/>
  <c r="F243" i="10"/>
  <c r="G243" i="10" s="1"/>
  <c r="F244" i="10"/>
  <c r="G244" i="10" s="1"/>
  <c r="F245" i="10"/>
  <c r="G245" i="10" s="1"/>
  <c r="F246" i="10"/>
  <c r="G246" i="10" s="1"/>
  <c r="F247" i="10"/>
  <c r="G247" i="10" s="1"/>
  <c r="F248" i="10"/>
  <c r="G248" i="10" s="1"/>
  <c r="F249" i="10"/>
  <c r="G249" i="10" s="1"/>
  <c r="F250" i="10"/>
  <c r="G250" i="10" s="1"/>
  <c r="F251" i="10"/>
  <c r="G251" i="10" s="1"/>
  <c r="F252" i="10"/>
  <c r="G252" i="10" s="1"/>
  <c r="F253" i="10"/>
  <c r="G253" i="10" s="1"/>
  <c r="F254" i="10"/>
  <c r="G254" i="10" s="1"/>
  <c r="F255" i="10"/>
  <c r="G255" i="10" s="1"/>
  <c r="F256" i="10"/>
  <c r="G256" i="10" s="1"/>
  <c r="F257" i="10"/>
  <c r="G257" i="10" s="1"/>
  <c r="F258" i="10"/>
  <c r="G258" i="10" s="1"/>
  <c r="F259" i="10"/>
  <c r="G259" i="10" s="1"/>
  <c r="F260" i="10"/>
  <c r="G260" i="10" s="1"/>
  <c r="F261" i="10"/>
  <c r="F262" i="10"/>
  <c r="F263" i="10"/>
  <c r="F264" i="10"/>
  <c r="F265" i="10"/>
  <c r="F266" i="10"/>
  <c r="G266" i="10" s="1"/>
  <c r="F267" i="10"/>
  <c r="G267" i="10" s="1"/>
  <c r="F268" i="10"/>
  <c r="G268" i="10" s="1"/>
  <c r="F269" i="10"/>
  <c r="G269" i="10" s="1"/>
  <c r="F270" i="10"/>
  <c r="G270" i="10" s="1"/>
  <c r="F271" i="10"/>
  <c r="G271" i="10" s="1"/>
  <c r="F272" i="10"/>
  <c r="G272" i="10" s="1"/>
  <c r="F273" i="10"/>
  <c r="G273" i="10" s="1"/>
  <c r="F274" i="10"/>
  <c r="G274" i="10" s="1"/>
  <c r="F275" i="10"/>
  <c r="G275" i="10" s="1"/>
  <c r="F276" i="10"/>
  <c r="G276" i="10" s="1"/>
  <c r="F277" i="10"/>
  <c r="G277" i="10" s="1"/>
  <c r="F278" i="10"/>
  <c r="G278" i="10" s="1"/>
  <c r="F279" i="10"/>
  <c r="G279" i="10" s="1"/>
  <c r="F280" i="10"/>
  <c r="F281" i="10"/>
  <c r="F282" i="10"/>
  <c r="F283" i="10"/>
  <c r="F284" i="10"/>
  <c r="F285" i="10"/>
  <c r="G285" i="10" s="1"/>
  <c r="F286" i="10"/>
  <c r="G286" i="10" s="1"/>
  <c r="F287" i="10"/>
  <c r="G287" i="10" s="1"/>
  <c r="F288" i="10"/>
  <c r="G288" i="10" s="1"/>
  <c r="F289" i="10"/>
  <c r="G289" i="10" s="1"/>
  <c r="F290" i="10"/>
  <c r="F291" i="10"/>
  <c r="F292" i="10"/>
  <c r="F293" i="10"/>
  <c r="F294" i="10"/>
  <c r="F295" i="10"/>
  <c r="G295" i="10" s="1"/>
  <c r="F296" i="10"/>
  <c r="G296" i="10" s="1"/>
  <c r="F297" i="10"/>
  <c r="G297" i="10" s="1"/>
  <c r="F298" i="10"/>
  <c r="G298" i="10" s="1"/>
  <c r="F299" i="10"/>
  <c r="G299" i="10" s="1"/>
  <c r="F300" i="10"/>
  <c r="G300" i="10" s="1"/>
  <c r="F301" i="10"/>
  <c r="G301" i="10" s="1"/>
  <c r="F302" i="10"/>
  <c r="G302" i="10" s="1"/>
  <c r="F303" i="10"/>
  <c r="G303" i="10" s="1"/>
  <c r="F304" i="10"/>
  <c r="G304" i="10" s="1"/>
  <c r="F305" i="10"/>
  <c r="G305" i="10" s="1"/>
  <c r="F306" i="10"/>
  <c r="G306" i="10" s="1"/>
  <c r="F307" i="10"/>
  <c r="G307" i="10" s="1"/>
  <c r="F308" i="10"/>
  <c r="G308" i="10" s="1"/>
  <c r="F309" i="10"/>
  <c r="G309" i="10" s="1"/>
  <c r="F310" i="10"/>
  <c r="G310" i="10" s="1"/>
  <c r="F311" i="10"/>
  <c r="G311" i="10" s="1"/>
  <c r="F312" i="10"/>
  <c r="G312" i="10" s="1"/>
  <c r="F313" i="10"/>
  <c r="G313" i="10" s="1"/>
  <c r="F314" i="10"/>
  <c r="G314" i="10" s="1"/>
  <c r="F315" i="10"/>
  <c r="G315" i="10" s="1"/>
  <c r="F316" i="10"/>
  <c r="G316" i="10" s="1"/>
  <c r="F317" i="10"/>
  <c r="F318" i="10"/>
  <c r="F319" i="10"/>
  <c r="F320" i="10"/>
  <c r="F321" i="10"/>
  <c r="F322" i="10"/>
  <c r="G322" i="10" s="1"/>
  <c r="F323" i="10"/>
  <c r="G323" i="10" s="1"/>
  <c r="F324" i="10"/>
  <c r="G324" i="10" s="1"/>
  <c r="F325" i="10"/>
  <c r="G325" i="10" s="1"/>
  <c r="F326" i="10"/>
  <c r="G326" i="10" s="1"/>
  <c r="F327" i="10"/>
  <c r="G327" i="10" s="1"/>
  <c r="F328" i="10"/>
  <c r="G328" i="10" s="1"/>
  <c r="F329" i="10"/>
  <c r="G329" i="10" s="1"/>
  <c r="F330" i="10"/>
  <c r="G330" i="10" s="1"/>
  <c r="F331" i="10"/>
  <c r="G331" i="10" s="1"/>
  <c r="F332" i="10"/>
  <c r="G332" i="10" s="1"/>
  <c r="F333" i="10"/>
  <c r="G333" i="10" s="1"/>
  <c r="F334" i="10"/>
  <c r="G334" i="10" s="1"/>
  <c r="F335" i="10"/>
  <c r="G335" i="10" s="1"/>
  <c r="F336" i="10"/>
  <c r="G336" i="10" s="1"/>
  <c r="F337" i="10"/>
  <c r="G337" i="10" s="1"/>
  <c r="F338" i="10"/>
  <c r="G338" i="10" s="1"/>
  <c r="F339" i="10"/>
  <c r="G339" i="10" s="1"/>
  <c r="F340" i="10"/>
  <c r="G340" i="10" s="1"/>
  <c r="F341" i="10"/>
  <c r="G341" i="10" s="1"/>
  <c r="F342" i="10"/>
  <c r="F343" i="10"/>
  <c r="F344" i="10"/>
  <c r="F345" i="10"/>
  <c r="F346" i="10"/>
  <c r="F347" i="10"/>
  <c r="G347" i="10" s="1"/>
  <c r="F348" i="10"/>
  <c r="F349" i="10"/>
  <c r="F350" i="10"/>
  <c r="F351" i="10"/>
  <c r="F352" i="10"/>
  <c r="F353" i="10"/>
  <c r="G353" i="10" s="1"/>
  <c r="F354" i="10"/>
  <c r="G354" i="10" s="1"/>
  <c r="F355" i="10"/>
  <c r="G355" i="10" s="1"/>
  <c r="F356" i="10"/>
  <c r="G356" i="10" s="1"/>
  <c r="F357" i="10"/>
  <c r="G357" i="10" s="1"/>
  <c r="F358" i="10"/>
  <c r="G358" i="10" s="1"/>
  <c r="F359" i="10"/>
  <c r="G359" i="10" s="1"/>
  <c r="F360" i="10"/>
  <c r="G360" i="10" s="1"/>
  <c r="F361" i="10"/>
  <c r="F362" i="10"/>
  <c r="F363" i="10"/>
  <c r="F364" i="10"/>
  <c r="F365" i="10"/>
  <c r="F366" i="10"/>
  <c r="G366" i="10" s="1"/>
  <c r="F367" i="10"/>
  <c r="G367" i="10" s="1"/>
  <c r="F368" i="10"/>
  <c r="G368" i="10" s="1"/>
  <c r="F369" i="10"/>
  <c r="F370" i="10"/>
  <c r="F371" i="10"/>
  <c r="F372" i="10"/>
  <c r="F373" i="10"/>
  <c r="F374" i="10"/>
  <c r="G374" i="10" s="1"/>
  <c r="F375" i="10"/>
  <c r="G375" i="10" s="1"/>
  <c r="F376" i="10"/>
  <c r="F377" i="10"/>
  <c r="F378" i="10"/>
  <c r="F379" i="10"/>
  <c r="F380" i="10"/>
  <c r="F381" i="10"/>
  <c r="G381" i="10" s="1"/>
  <c r="F382" i="10"/>
  <c r="G382" i="10" s="1"/>
  <c r="F383" i="10"/>
  <c r="G383" i="10" s="1"/>
  <c r="F384" i="10"/>
  <c r="G384" i="10" s="1"/>
  <c r="F385" i="10"/>
  <c r="G385" i="10" s="1"/>
  <c r="F386" i="10"/>
  <c r="G386" i="10" s="1"/>
  <c r="F387" i="10"/>
  <c r="G387" i="10" s="1"/>
  <c r="F388" i="10"/>
  <c r="G388" i="10" s="1"/>
  <c r="F389" i="10"/>
  <c r="G389" i="10" s="1"/>
  <c r="F390" i="10"/>
  <c r="G390" i="10" s="1"/>
  <c r="F391" i="10"/>
  <c r="G391" i="10" s="1"/>
  <c r="F392" i="10"/>
  <c r="G392" i="10" s="1"/>
  <c r="F393" i="10"/>
  <c r="G393" i="10" s="1"/>
  <c r="F394" i="10"/>
  <c r="G394" i="10" s="1"/>
  <c r="F395" i="10"/>
  <c r="G395" i="10" s="1"/>
  <c r="F396" i="10"/>
  <c r="G396" i="10" s="1"/>
  <c r="F397" i="10"/>
  <c r="F398" i="10"/>
  <c r="F399" i="10"/>
  <c r="F400" i="10"/>
  <c r="F401" i="10"/>
  <c r="F402" i="10"/>
  <c r="G402" i="10" s="1"/>
  <c r="F403" i="10"/>
  <c r="G403" i="10" s="1"/>
  <c r="F404" i="10"/>
  <c r="G404" i="10" s="1"/>
  <c r="F405" i="10"/>
  <c r="G405" i="10" s="1"/>
  <c r="F406" i="10"/>
  <c r="G406" i="10" s="1"/>
  <c r="F407" i="10"/>
  <c r="G407" i="10" s="1"/>
  <c r="F408" i="10"/>
  <c r="G408" i="10" s="1"/>
  <c r="F409" i="10"/>
  <c r="G409" i="10" s="1"/>
  <c r="F410" i="10"/>
  <c r="G410" i="10" s="1"/>
  <c r="F411" i="10"/>
  <c r="G411" i="10" s="1"/>
  <c r="F412" i="10"/>
  <c r="G412" i="10" s="1"/>
  <c r="F413" i="10"/>
  <c r="G413" i="10" s="1"/>
  <c r="F414" i="10"/>
  <c r="G414" i="10" s="1"/>
  <c r="F415" i="10"/>
  <c r="G415" i="10" s="1"/>
  <c r="F416" i="10"/>
  <c r="G416" i="10" s="1"/>
  <c r="F417" i="10"/>
  <c r="G417" i="10" s="1"/>
  <c r="F418" i="10"/>
  <c r="G418" i="10" s="1"/>
  <c r="F419" i="10"/>
  <c r="G419" i="10" s="1"/>
  <c r="F420" i="10"/>
  <c r="G420" i="10" s="1"/>
  <c r="F421" i="10"/>
  <c r="G421" i="10" s="1"/>
  <c r="F422" i="10"/>
  <c r="G422" i="10" s="1"/>
  <c r="F423" i="10"/>
  <c r="G423" i="10" s="1"/>
  <c r="F424" i="10"/>
  <c r="G424" i="10" s="1"/>
  <c r="F425" i="10"/>
  <c r="G425" i="10" s="1"/>
  <c r="F426" i="10"/>
  <c r="G426" i="10" s="1"/>
  <c r="F427" i="10"/>
  <c r="G427" i="10" s="1"/>
  <c r="F428" i="10"/>
  <c r="G428" i="10" s="1"/>
  <c r="F429" i="10"/>
  <c r="G429" i="10" s="1"/>
  <c r="F430" i="10"/>
  <c r="G430" i="10" s="1"/>
  <c r="F431" i="10"/>
  <c r="F432" i="10"/>
  <c r="F433" i="10"/>
  <c r="F434" i="10"/>
  <c r="F435" i="10"/>
  <c r="F436" i="10"/>
  <c r="G436" i="10" s="1"/>
  <c r="F437" i="10"/>
  <c r="G437" i="10" s="1"/>
  <c r="F438" i="10"/>
  <c r="G438" i="10" s="1"/>
  <c r="F439" i="10"/>
  <c r="G439" i="10" s="1"/>
  <c r="F440" i="10"/>
  <c r="G440" i="10" s="1"/>
  <c r="F441" i="10"/>
  <c r="G441" i="10" s="1"/>
  <c r="F442" i="10"/>
  <c r="G442" i="10" s="1"/>
  <c r="F443" i="10"/>
  <c r="G443" i="10" s="1"/>
  <c r="F444" i="10"/>
  <c r="G444" i="10" s="1"/>
  <c r="F445" i="10"/>
  <c r="G445" i="10" s="1"/>
  <c r="F446" i="10"/>
  <c r="G446" i="10" s="1"/>
  <c r="F447" i="10"/>
  <c r="G447" i="10" s="1"/>
  <c r="F448" i="10"/>
  <c r="G448" i="10" s="1"/>
  <c r="F449" i="10"/>
  <c r="F450" i="10"/>
  <c r="F451" i="10"/>
  <c r="F452" i="10"/>
  <c r="F453" i="10"/>
  <c r="F454" i="10"/>
  <c r="G454" i="10" s="1"/>
  <c r="F455" i="10"/>
  <c r="G455" i="10" s="1"/>
  <c r="F456" i="10"/>
  <c r="G456" i="10" s="1"/>
  <c r="F457" i="10"/>
  <c r="G457" i="10" s="1"/>
  <c r="F458" i="10"/>
  <c r="G458" i="10" s="1"/>
  <c r="F459" i="10"/>
  <c r="G459" i="10" s="1"/>
  <c r="F460" i="10"/>
  <c r="G460" i="10" s="1"/>
  <c r="F461" i="10"/>
  <c r="G461" i="10" s="1"/>
  <c r="F462" i="10"/>
  <c r="G462" i="10" s="1"/>
  <c r="F463" i="10"/>
  <c r="F464" i="10"/>
  <c r="F465" i="10"/>
  <c r="F466" i="10"/>
  <c r="F467" i="10"/>
  <c r="F468" i="10"/>
  <c r="G468" i="10" s="1"/>
  <c r="F469" i="10"/>
  <c r="G469" i="10" s="1"/>
  <c r="F470" i="10"/>
  <c r="G470" i="10" s="1"/>
  <c r="F471" i="10"/>
  <c r="G471" i="10" s="1"/>
  <c r="F472" i="10"/>
  <c r="G472" i="10" s="1"/>
  <c r="F473" i="10"/>
  <c r="G473" i="10" s="1"/>
  <c r="F474" i="10"/>
  <c r="G474" i="10" s="1"/>
  <c r="F475" i="10"/>
  <c r="G475" i="10" s="1"/>
  <c r="F476" i="10"/>
  <c r="G476" i="10" s="1"/>
  <c r="F477" i="10"/>
  <c r="G477" i="10" s="1"/>
  <c r="F478" i="10"/>
  <c r="G478" i="10" s="1"/>
  <c r="F479" i="10"/>
  <c r="G479" i="10" s="1"/>
  <c r="F480" i="10"/>
  <c r="G480" i="10" s="1"/>
  <c r="F481" i="10"/>
  <c r="G481" i="10" s="1"/>
  <c r="F482" i="10"/>
  <c r="G482" i="10" s="1"/>
  <c r="F483" i="10"/>
  <c r="G483" i="10" s="1"/>
  <c r="F484" i="10"/>
  <c r="G484" i="10" s="1"/>
  <c r="F485" i="10"/>
  <c r="F486" i="10"/>
  <c r="F487" i="10"/>
  <c r="F488" i="10"/>
  <c r="F489" i="10"/>
  <c r="F490" i="10"/>
  <c r="G490" i="10" s="1"/>
  <c r="F491" i="10"/>
  <c r="G491" i="10" s="1"/>
  <c r="F492" i="10"/>
  <c r="G492" i="10" s="1"/>
  <c r="F493" i="10"/>
  <c r="G493" i="10" s="1"/>
  <c r="F494" i="10"/>
  <c r="G494" i="10" s="1"/>
  <c r="F495" i="10"/>
  <c r="G495" i="10" s="1"/>
  <c r="F496" i="10"/>
  <c r="G496" i="10" s="1"/>
  <c r="F497" i="10"/>
  <c r="G497" i="10" s="1"/>
  <c r="F498" i="10"/>
  <c r="G498" i="10" s="1"/>
  <c r="F499" i="10"/>
  <c r="F500" i="10"/>
  <c r="F501" i="10"/>
  <c r="F502" i="10"/>
  <c r="F503" i="10"/>
  <c r="F504" i="10"/>
  <c r="G504" i="10" s="1"/>
  <c r="F505" i="10"/>
  <c r="G505" i="10" s="1"/>
  <c r="F506" i="10"/>
  <c r="G506" i="10" s="1"/>
  <c r="F507" i="10"/>
  <c r="G507" i="10" s="1"/>
  <c r="F508" i="10"/>
  <c r="G508" i="10" s="1"/>
  <c r="F509" i="10"/>
  <c r="G509" i="10" s="1"/>
  <c r="F510" i="10"/>
  <c r="G510" i="10" s="1"/>
  <c r="F511" i="10"/>
  <c r="G511" i="10" s="1"/>
  <c r="F512" i="10"/>
  <c r="G512" i="10" s="1"/>
  <c r="F513" i="10"/>
  <c r="G513" i="10" s="1"/>
  <c r="F514" i="10"/>
  <c r="G514" i="10" s="1"/>
  <c r="F515" i="10"/>
  <c r="G515" i="10" s="1"/>
  <c r="F516" i="10"/>
  <c r="G516" i="10" s="1"/>
  <c r="F517" i="10"/>
  <c r="G517" i="10" s="1"/>
  <c r="F518" i="10"/>
  <c r="G518" i="10" s="1"/>
  <c r="F519" i="10"/>
  <c r="G519" i="10" s="1"/>
  <c r="F520" i="10"/>
  <c r="G520" i="10" s="1"/>
  <c r="F521" i="10"/>
  <c r="G521" i="10" s="1"/>
  <c r="F522" i="10"/>
  <c r="G522" i="10" s="1"/>
  <c r="F523" i="10"/>
  <c r="G523" i="10" s="1"/>
  <c r="F524" i="10"/>
  <c r="G524" i="10" s="1"/>
  <c r="F525" i="10"/>
  <c r="G525" i="10" s="1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G538" i="10" s="1"/>
  <c r="F539" i="10"/>
  <c r="G539" i="10" s="1"/>
  <c r="F540" i="10"/>
  <c r="G540" i="10" s="1"/>
  <c r="F541" i="10"/>
  <c r="G541" i="10" s="1"/>
  <c r="F542" i="10"/>
  <c r="G542" i="10" s="1"/>
  <c r="F543" i="10"/>
  <c r="G543" i="10" s="1"/>
  <c r="F544" i="10"/>
  <c r="G544" i="10" s="1"/>
  <c r="F545" i="10"/>
  <c r="G545" i="10" s="1"/>
  <c r="F546" i="10"/>
  <c r="G546" i="10" s="1"/>
  <c r="F547" i="10"/>
  <c r="G547" i="10" s="1"/>
  <c r="F548" i="10"/>
  <c r="G548" i="10" s="1"/>
  <c r="F549" i="10"/>
  <c r="G549" i="10" s="1"/>
  <c r="F550" i="10"/>
  <c r="G550" i="10" s="1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G575" i="10" s="1"/>
  <c r="F576" i="10"/>
  <c r="G576" i="10" s="1"/>
  <c r="F577" i="10"/>
  <c r="G577" i="10" s="1"/>
  <c r="F578" i="10"/>
  <c r="G578" i="10" s="1"/>
  <c r="F579" i="10"/>
  <c r="G579" i="10" s="1"/>
  <c r="F580" i="10"/>
  <c r="F581" i="10"/>
  <c r="F582" i="10"/>
  <c r="F583" i="10"/>
  <c r="F584" i="10"/>
  <c r="F585" i="10"/>
  <c r="G585" i="10" s="1"/>
  <c r="F586" i="10"/>
  <c r="G586" i="10" s="1"/>
  <c r="F587" i="10"/>
  <c r="G587" i="10" s="1"/>
  <c r="F588" i="10"/>
  <c r="F589" i="10"/>
  <c r="F590" i="10"/>
  <c r="F591" i="10"/>
  <c r="F592" i="10"/>
  <c r="F593" i="10"/>
  <c r="F594" i="10"/>
  <c r="F595" i="10"/>
  <c r="F596" i="10"/>
  <c r="G596" i="10" s="1"/>
  <c r="F597" i="10"/>
  <c r="G597" i="10" s="1"/>
  <c r="F598" i="10"/>
  <c r="G598" i="10" s="1"/>
  <c r="F599" i="10"/>
  <c r="G599" i="10" s="1"/>
  <c r="F600" i="10"/>
  <c r="G600" i="10" s="1"/>
  <c r="F601" i="10"/>
  <c r="G601" i="10" s="1"/>
  <c r="F602" i="10"/>
  <c r="G602" i="10" s="1"/>
  <c r="F603" i="10"/>
  <c r="F604" i="10"/>
  <c r="F605" i="10"/>
  <c r="F606" i="10"/>
  <c r="F607" i="10"/>
  <c r="F608" i="10"/>
  <c r="G608" i="10" s="1"/>
  <c r="F609" i="10"/>
  <c r="G609" i="10" s="1"/>
  <c r="F610" i="10"/>
  <c r="G610" i="10" s="1"/>
  <c r="F611" i="10"/>
  <c r="G611" i="10" s="1"/>
  <c r="F612" i="10"/>
  <c r="G612" i="10" s="1"/>
  <c r="F613" i="10"/>
  <c r="G613" i="10" s="1"/>
  <c r="F614" i="10"/>
  <c r="G614" i="10" s="1"/>
  <c r="F615" i="10"/>
  <c r="G615" i="10" s="1"/>
  <c r="F616" i="10"/>
  <c r="G616" i="10" s="1"/>
  <c r="F617" i="10"/>
  <c r="G617" i="10" s="1"/>
  <c r="F618" i="10"/>
  <c r="G618" i="10" s="1"/>
  <c r="F619" i="10"/>
  <c r="G619" i="10" s="1"/>
  <c r="F620" i="10"/>
  <c r="G620" i="10" s="1"/>
  <c r="F621" i="10"/>
  <c r="G621" i="10" s="1"/>
  <c r="F622" i="10"/>
  <c r="G622" i="10" s="1"/>
  <c r="F623" i="10"/>
  <c r="G623" i="10" s="1"/>
  <c r="F624" i="10"/>
  <c r="G624" i="10" s="1"/>
  <c r="F625" i="10"/>
  <c r="G625" i="10" s="1"/>
  <c r="F626" i="10"/>
  <c r="F627" i="10"/>
  <c r="F628" i="10"/>
  <c r="F629" i="10"/>
  <c r="F630" i="10"/>
  <c r="F631" i="10"/>
  <c r="G631" i="10" s="1"/>
  <c r="F632" i="10"/>
  <c r="G632" i="10" s="1"/>
  <c r="F633" i="10"/>
  <c r="G633" i="10" s="1"/>
  <c r="F634" i="10"/>
  <c r="G634" i="10" s="1"/>
  <c r="F635" i="10"/>
  <c r="G635" i="10" s="1"/>
  <c r="F636" i="10"/>
  <c r="G636" i="10" s="1"/>
  <c r="F637" i="10"/>
  <c r="G637" i="10" s="1"/>
  <c r="F638" i="10"/>
  <c r="G638" i="10" s="1"/>
  <c r="F639" i="10"/>
  <c r="G639" i="10" s="1"/>
  <c r="F640" i="10"/>
  <c r="G640" i="10" s="1"/>
  <c r="F641" i="10"/>
  <c r="G641" i="10" s="1"/>
  <c r="F642" i="10"/>
  <c r="G642" i="10" s="1"/>
  <c r="F643" i="10"/>
  <c r="G643" i="10" s="1"/>
  <c r="F644" i="10"/>
  <c r="G644" i="10" s="1"/>
  <c r="F645" i="10"/>
  <c r="G645" i="10" s="1"/>
  <c r="F646" i="10"/>
  <c r="G646" i="10" s="1"/>
  <c r="F647" i="10"/>
  <c r="G647" i="10" s="1"/>
  <c r="F648" i="10"/>
  <c r="G648" i="10" s="1"/>
  <c r="F649" i="10"/>
  <c r="F650" i="10"/>
  <c r="F651" i="10"/>
  <c r="F652" i="10"/>
  <c r="F653" i="10"/>
  <c r="F654" i="10"/>
  <c r="G654" i="10" s="1"/>
  <c r="F655" i="10"/>
  <c r="G655" i="10" s="1"/>
  <c r="F656" i="10"/>
  <c r="G656" i="10" s="1"/>
  <c r="F657" i="10"/>
  <c r="G657" i="10" s="1"/>
  <c r="F658" i="10"/>
  <c r="G658" i="10" s="1"/>
  <c r="F659" i="10"/>
  <c r="G659" i="10" s="1"/>
  <c r="F660" i="10"/>
  <c r="G660" i="10" s="1"/>
  <c r="F661" i="10"/>
  <c r="G661" i="10" s="1"/>
  <c r="F662" i="10"/>
  <c r="G662" i="10" s="1"/>
  <c r="F663" i="10"/>
  <c r="G663" i="10" s="1"/>
  <c r="F664" i="10"/>
  <c r="G664" i="10" s="1"/>
  <c r="F665" i="10"/>
  <c r="G665" i="10" s="1"/>
  <c r="F666" i="10"/>
  <c r="G666" i="10" s="1"/>
  <c r="F667" i="10"/>
  <c r="G667" i="10" s="1"/>
  <c r="F668" i="10"/>
  <c r="G668" i="10" s="1"/>
  <c r="F669" i="10"/>
  <c r="G669" i="10" s="1"/>
  <c r="F670" i="10"/>
  <c r="G670" i="10" s="1"/>
  <c r="F671" i="10"/>
  <c r="G671" i="10" s="1"/>
  <c r="F672" i="10"/>
  <c r="F673" i="10"/>
  <c r="F674" i="10"/>
  <c r="F675" i="10"/>
  <c r="F676" i="10"/>
  <c r="F677" i="10"/>
  <c r="G677" i="10" s="1"/>
  <c r="F678" i="10"/>
  <c r="G678" i="10" s="1"/>
  <c r="F679" i="10"/>
  <c r="G679" i="10" s="1"/>
  <c r="F680" i="10"/>
  <c r="G680" i="10" s="1"/>
  <c r="F681" i="10"/>
  <c r="G681" i="10" s="1"/>
  <c r="F682" i="10"/>
  <c r="G682" i="10" s="1"/>
  <c r="F683" i="10"/>
  <c r="G683" i="10" s="1"/>
  <c r="F684" i="10"/>
  <c r="G684" i="10" s="1"/>
  <c r="F685" i="10"/>
  <c r="G685" i="10" s="1"/>
  <c r="F686" i="10"/>
  <c r="G686" i="10" s="1"/>
  <c r="F687" i="10"/>
  <c r="G687" i="10" s="1"/>
  <c r="F688" i="10"/>
  <c r="G688" i="10" s="1"/>
  <c r="F689" i="10"/>
  <c r="G689" i="10" s="1"/>
  <c r="F690" i="10"/>
  <c r="G690" i="10" s="1"/>
  <c r="F691" i="10"/>
  <c r="G691" i="10" s="1"/>
  <c r="F692" i="10"/>
  <c r="G692" i="10" s="1"/>
  <c r="F693" i="10"/>
  <c r="G693" i="10" s="1"/>
  <c r="F694" i="10"/>
  <c r="G694" i="10" s="1"/>
  <c r="F695" i="10"/>
  <c r="G695" i="10" s="1"/>
  <c r="F696" i="10"/>
  <c r="G696" i="10" s="1"/>
  <c r="F697" i="10"/>
  <c r="G697" i="10" s="1"/>
  <c r="F698" i="10"/>
  <c r="G698" i="10" s="1"/>
  <c r="F699" i="10"/>
  <c r="G699" i="10" s="1"/>
  <c r="F700" i="10"/>
  <c r="F701" i="10"/>
  <c r="F702" i="10"/>
  <c r="F703" i="10"/>
  <c r="F704" i="10"/>
  <c r="F705" i="10"/>
  <c r="G705" i="10" s="1"/>
  <c r="F706" i="10"/>
  <c r="G706" i="10" s="1"/>
  <c r="F707" i="10"/>
  <c r="G707" i="10" s="1"/>
  <c r="F708" i="10"/>
  <c r="G708" i="10" s="1"/>
  <c r="F709" i="10"/>
  <c r="G709" i="10" s="1"/>
  <c r="F710" i="10"/>
  <c r="G710" i="10" s="1"/>
  <c r="F711" i="10"/>
  <c r="G711" i="10" s="1"/>
  <c r="F712" i="10"/>
  <c r="G712" i="10" s="1"/>
  <c r="F713" i="10"/>
  <c r="G713" i="10" s="1"/>
  <c r="F714" i="10"/>
  <c r="G714" i="10" s="1"/>
  <c r="F715" i="10"/>
  <c r="G715" i="10" s="1"/>
  <c r="F716" i="10"/>
  <c r="G716" i="10" s="1"/>
  <c r="F717" i="10"/>
  <c r="G717" i="10" s="1"/>
  <c r="F718" i="10"/>
  <c r="G718" i="10" s="1"/>
  <c r="F719" i="10"/>
  <c r="G719" i="10" s="1"/>
  <c r="F720" i="10"/>
  <c r="G720" i="10" s="1"/>
  <c r="F721" i="10"/>
  <c r="G721" i="10" s="1"/>
  <c r="F722" i="10"/>
  <c r="F723" i="10"/>
  <c r="F724" i="10"/>
  <c r="F725" i="10"/>
  <c r="F726" i="10"/>
  <c r="F727" i="10"/>
  <c r="G727" i="10" s="1"/>
  <c r="F728" i="10"/>
  <c r="G728" i="10" s="1"/>
  <c r="F729" i="10"/>
  <c r="G729" i="10" s="1"/>
  <c r="F730" i="10"/>
  <c r="G730" i="10" s="1"/>
  <c r="F731" i="10"/>
  <c r="F732" i="10"/>
  <c r="F733" i="10"/>
  <c r="F734" i="10"/>
  <c r="F735" i="10"/>
  <c r="F736" i="10"/>
  <c r="G736" i="10" s="1"/>
  <c r="F737" i="10"/>
  <c r="G737" i="10" s="1"/>
  <c r="F738" i="10"/>
  <c r="G738" i="10" s="1"/>
  <c r="F739" i="10"/>
  <c r="G739" i="10" s="1"/>
  <c r="F740" i="10"/>
  <c r="G740" i="10" s="1"/>
  <c r="F741" i="10"/>
  <c r="G741" i="10" s="1"/>
  <c r="F742" i="10"/>
  <c r="G742" i="10" s="1"/>
  <c r="F743" i="10"/>
  <c r="G743" i="10" s="1"/>
  <c r="F744" i="10"/>
  <c r="G744" i="10" s="1"/>
  <c r="F745" i="10"/>
  <c r="G745" i="10" s="1"/>
  <c r="F746" i="10"/>
  <c r="G746" i="10" s="1"/>
  <c r="F747" i="10"/>
  <c r="G747" i="10" s="1"/>
  <c r="F748" i="10"/>
  <c r="G748" i="10" s="1"/>
  <c r="F749" i="10"/>
  <c r="G749" i="10" s="1"/>
  <c r="F750" i="10"/>
  <c r="G750" i="10" s="1"/>
  <c r="F751" i="10"/>
  <c r="G751" i="10" s="1"/>
  <c r="F752" i="10"/>
  <c r="G752" i="10" s="1"/>
  <c r="F753" i="10"/>
  <c r="F754" i="10"/>
  <c r="F755" i="10"/>
  <c r="F756" i="10"/>
  <c r="F757" i="10"/>
  <c r="F758" i="10"/>
  <c r="F759" i="10"/>
  <c r="F760" i="10"/>
  <c r="F761" i="10"/>
  <c r="F762" i="10"/>
  <c r="G762" i="10" s="1"/>
  <c r="F763" i="10"/>
  <c r="G763" i="10" s="1"/>
  <c r="F764" i="10"/>
  <c r="G764" i="10" s="1"/>
  <c r="F765" i="10"/>
  <c r="G765" i="10" s="1"/>
  <c r="F766" i="10"/>
  <c r="G766" i="10" s="1"/>
  <c r="F767" i="10"/>
  <c r="G767" i="10" s="1"/>
  <c r="F768" i="10"/>
  <c r="G768" i="10" s="1"/>
  <c r="F769" i="10"/>
  <c r="G769" i="10" s="1"/>
  <c r="F770" i="10"/>
  <c r="G770" i="10" s="1"/>
  <c r="F771" i="10"/>
  <c r="G771" i="10" s="1"/>
  <c r="F772" i="10"/>
  <c r="G772" i="10" s="1"/>
  <c r="F773" i="10"/>
  <c r="G773" i="10" s="1"/>
  <c r="F774" i="10"/>
  <c r="G774" i="10" s="1"/>
  <c r="F775" i="10"/>
  <c r="G775" i="10" s="1"/>
  <c r="F776" i="10"/>
  <c r="G776" i="10" s="1"/>
  <c r="F777" i="10"/>
  <c r="G777" i="10" s="1"/>
  <c r="F778" i="10"/>
  <c r="F779" i="10"/>
  <c r="F780" i="10"/>
  <c r="F781" i="10"/>
  <c r="F782" i="10"/>
  <c r="F783" i="10"/>
  <c r="G783" i="10" s="1"/>
  <c r="F784" i="10"/>
  <c r="G784" i="10" s="1"/>
  <c r="F785" i="10"/>
  <c r="G785" i="10" s="1"/>
  <c r="F786" i="10"/>
  <c r="G786" i="10" s="1"/>
  <c r="F787" i="10"/>
  <c r="G787" i="10" s="1"/>
  <c r="F788" i="10"/>
  <c r="G788" i="10" s="1"/>
  <c r="F789" i="10"/>
  <c r="G789" i="10" s="1"/>
  <c r="F790" i="10"/>
  <c r="G790" i="10" s="1"/>
  <c r="F791" i="10"/>
  <c r="G791" i="10" s="1"/>
  <c r="F792" i="10"/>
  <c r="G792" i="10" s="1"/>
  <c r="F793" i="10"/>
  <c r="G793" i="10" s="1"/>
  <c r="F794" i="10"/>
  <c r="G794" i="10" s="1"/>
  <c r="F795" i="10"/>
  <c r="G795" i="10" s="1"/>
  <c r="F796" i="10"/>
  <c r="G796" i="10" s="1"/>
  <c r="F797" i="10"/>
  <c r="G797" i="10" s="1"/>
  <c r="F798" i="10"/>
  <c r="G798" i="10" s="1"/>
  <c r="F799" i="10"/>
  <c r="G799" i="10" s="1"/>
  <c r="F800" i="10"/>
  <c r="G800" i="10" s="1"/>
  <c r="F801" i="10"/>
  <c r="F802" i="10"/>
  <c r="F803" i="10"/>
  <c r="F804" i="10"/>
  <c r="F805" i="10"/>
  <c r="F806" i="10"/>
  <c r="G806" i="10" s="1"/>
  <c r="F807" i="10"/>
  <c r="G807" i="10" s="1"/>
  <c r="F808" i="10"/>
  <c r="G808" i="10" s="1"/>
  <c r="F809" i="10"/>
  <c r="G809" i="10" s="1"/>
  <c r="F810" i="10"/>
  <c r="F811" i="10"/>
  <c r="F812" i="10"/>
  <c r="F813" i="10"/>
  <c r="F814" i="10"/>
  <c r="F815" i="10"/>
  <c r="G815" i="10" s="1"/>
  <c r="F816" i="10"/>
  <c r="G816" i="10" s="1"/>
  <c r="F817" i="10"/>
  <c r="G817" i="10" s="1"/>
  <c r="F818" i="10"/>
  <c r="G818" i="10" s="1"/>
  <c r="F819" i="10"/>
  <c r="G819" i="10" s="1"/>
  <c r="F820" i="10"/>
  <c r="G820" i="10" s="1"/>
  <c r="F821" i="10"/>
  <c r="G821" i="10" s="1"/>
  <c r="F822" i="10"/>
  <c r="G822" i="10" s="1"/>
  <c r="F823" i="10"/>
  <c r="G823" i="10" s="1"/>
  <c r="F824" i="10"/>
  <c r="G824" i="10" s="1"/>
  <c r="F825" i="10"/>
  <c r="G825" i="10" s="1"/>
  <c r="F826" i="10"/>
  <c r="G826" i="10" s="1"/>
  <c r="F827" i="10"/>
  <c r="G827" i="10" s="1"/>
  <c r="F828" i="10"/>
  <c r="G828" i="10" s="1"/>
  <c r="F829" i="10"/>
  <c r="G829" i="10" s="1"/>
  <c r="F830" i="10"/>
  <c r="G830" i="10" s="1"/>
  <c r="F831" i="10"/>
  <c r="G831" i="10" s="1"/>
  <c r="F832" i="10"/>
  <c r="G832" i="10" s="1"/>
  <c r="F833" i="10"/>
  <c r="G833" i="10" s="1"/>
  <c r="F834" i="10"/>
  <c r="G834" i="10" s="1"/>
  <c r="F835" i="10"/>
  <c r="G835" i="10" s="1"/>
  <c r="F836" i="10"/>
  <c r="G836" i="10" s="1"/>
  <c r="F837" i="10"/>
  <c r="G837" i="10" s="1"/>
  <c r="F838" i="10"/>
  <c r="G838" i="10" s="1"/>
  <c r="F839" i="10"/>
  <c r="G839" i="10" s="1"/>
  <c r="F840" i="10"/>
  <c r="G840" i="10" s="1"/>
  <c r="F841" i="10"/>
  <c r="G841" i="10" s="1"/>
  <c r="F842" i="10"/>
  <c r="G842" i="10" s="1"/>
  <c r="F843" i="10"/>
  <c r="G843" i="10" s="1"/>
  <c r="F844" i="10"/>
  <c r="G844" i="10" s="1"/>
  <c r="F845" i="10"/>
  <c r="G845" i="10" s="1"/>
  <c r="F846" i="10"/>
  <c r="G846" i="10" s="1"/>
  <c r="F847" i="10"/>
  <c r="F848" i="10"/>
  <c r="F849" i="10"/>
  <c r="F850" i="10"/>
  <c r="F851" i="10"/>
  <c r="F852" i="10"/>
  <c r="G852" i="10" s="1"/>
  <c r="F853" i="10"/>
  <c r="G853" i="10" s="1"/>
  <c r="F854" i="10"/>
  <c r="G854" i="10" s="1"/>
  <c r="F855" i="10"/>
  <c r="G855" i="10" s="1"/>
  <c r="F856" i="10"/>
  <c r="G856" i="10" s="1"/>
  <c r="F857" i="10"/>
  <c r="G857" i="10" s="1"/>
  <c r="F858" i="10"/>
  <c r="G858" i="10" s="1"/>
  <c r="F859" i="10"/>
  <c r="G859" i="10" s="1"/>
  <c r="F860" i="10"/>
  <c r="G860" i="10" s="1"/>
  <c r="F861" i="10"/>
  <c r="G861" i="10" s="1"/>
  <c r="F862" i="10"/>
  <c r="G862" i="10" s="1"/>
  <c r="F863" i="10"/>
  <c r="F864" i="10"/>
  <c r="F865" i="10"/>
  <c r="F866" i="10"/>
  <c r="F867" i="10"/>
  <c r="F868" i="10"/>
  <c r="G868" i="10" s="1"/>
  <c r="F869" i="10"/>
  <c r="G869" i="10" s="1"/>
  <c r="F870" i="10"/>
  <c r="G870" i="10" s="1"/>
  <c r="F871" i="10"/>
  <c r="G871" i="10" s="1"/>
  <c r="F872" i="10"/>
  <c r="G872" i="10" s="1"/>
  <c r="F873" i="10"/>
  <c r="F874" i="10"/>
  <c r="F875" i="10"/>
  <c r="F876" i="10"/>
  <c r="F877" i="10"/>
  <c r="F878" i="10"/>
  <c r="G878" i="10" s="1"/>
  <c r="F879" i="10"/>
  <c r="G879" i="10" s="1"/>
  <c r="F880" i="10"/>
  <c r="G880" i="10" s="1"/>
  <c r="F881" i="10"/>
  <c r="G881" i="10" s="1"/>
  <c r="F882" i="10"/>
  <c r="G882" i="10" s="1"/>
  <c r="F883" i="10"/>
  <c r="G883" i="10" s="1"/>
  <c r="F884" i="10"/>
  <c r="G884" i="10" s="1"/>
  <c r="F885" i="10"/>
  <c r="G885" i="10" s="1"/>
  <c r="F886" i="10"/>
  <c r="G886" i="10" s="1"/>
  <c r="F887" i="10"/>
  <c r="G887" i="10" s="1"/>
  <c r="F888" i="10"/>
  <c r="G888" i="10" s="1"/>
  <c r="F889" i="10"/>
  <c r="G889" i="10" s="1"/>
  <c r="F890" i="10"/>
  <c r="G890" i="10" s="1"/>
  <c r="F891" i="10"/>
  <c r="G891" i="10" s="1"/>
  <c r="F892" i="10"/>
  <c r="G892" i="10" s="1"/>
  <c r="F893" i="10"/>
  <c r="G893" i="10" s="1"/>
  <c r="F894" i="10"/>
  <c r="G894" i="10" s="1"/>
  <c r="F895" i="10"/>
  <c r="G895" i="10" s="1"/>
  <c r="F896" i="10"/>
  <c r="G896" i="10" s="1"/>
  <c r="F897" i="10"/>
  <c r="G897" i="10" s="1"/>
  <c r="F898" i="10"/>
  <c r="G898" i="10" s="1"/>
  <c r="F899" i="10"/>
  <c r="G899" i="10" s="1"/>
  <c r="F900" i="10"/>
  <c r="F901" i="10"/>
  <c r="F902" i="10"/>
  <c r="F903" i="10"/>
  <c r="F904" i="10"/>
  <c r="F905" i="10"/>
  <c r="G905" i="10" s="1"/>
  <c r="F906" i="10"/>
  <c r="G906" i="10" s="1"/>
  <c r="F907" i="10"/>
  <c r="G907" i="10" s="1"/>
  <c r="F908" i="10"/>
  <c r="G908" i="10" s="1"/>
  <c r="F909" i="10"/>
  <c r="F910" i="10"/>
  <c r="F911" i="10"/>
  <c r="F912" i="10"/>
  <c r="F913" i="10"/>
  <c r="F914" i="10"/>
  <c r="G914" i="10" s="1"/>
  <c r="F915" i="10"/>
  <c r="G915" i="10" s="1"/>
  <c r="F916" i="10"/>
  <c r="G916" i="10" s="1"/>
  <c r="F917" i="10"/>
  <c r="G917" i="10" s="1"/>
  <c r="F918" i="10"/>
  <c r="G918" i="10" s="1"/>
  <c r="F919" i="10"/>
  <c r="G919" i="10" s="1"/>
  <c r="F920" i="10"/>
  <c r="G920" i="10" s="1"/>
  <c r="F921" i="10"/>
  <c r="G921" i="10" s="1"/>
  <c r="F922" i="10"/>
  <c r="G922" i="10" s="1"/>
  <c r="F923" i="10"/>
  <c r="G923" i="10" s="1"/>
  <c r="F924" i="10"/>
  <c r="G924" i="10" s="1"/>
  <c r="F925" i="10"/>
  <c r="G925" i="10" s="1"/>
  <c r="F926" i="10"/>
  <c r="G926" i="10" s="1"/>
  <c r="F927" i="10"/>
  <c r="G927" i="10" s="1"/>
  <c r="F928" i="10"/>
  <c r="G928" i="10" s="1"/>
  <c r="F929" i="10"/>
  <c r="G929" i="10" s="1"/>
  <c r="F930" i="10"/>
  <c r="G930" i="10" s="1"/>
  <c r="F931" i="10"/>
  <c r="G931" i="10" s="1"/>
  <c r="F932" i="10"/>
  <c r="G932" i="10" s="1"/>
  <c r="F933" i="10"/>
  <c r="G933" i="10" s="1"/>
  <c r="F934" i="10"/>
  <c r="G934" i="10" s="1"/>
  <c r="F935" i="10"/>
  <c r="G935" i="10" s="1"/>
  <c r="F936" i="10"/>
  <c r="G936" i="10" s="1"/>
  <c r="F937" i="10"/>
  <c r="G937" i="10" s="1"/>
  <c r="F938" i="10"/>
  <c r="G938" i="10" s="1"/>
  <c r="F939" i="10"/>
  <c r="G939" i="10" s="1"/>
  <c r="F940" i="10"/>
  <c r="G940" i="10" s="1"/>
  <c r="F941" i="10"/>
  <c r="G941" i="10" s="1"/>
  <c r="F942" i="10"/>
  <c r="G942" i="10" s="1"/>
  <c r="F943" i="10"/>
  <c r="G943" i="10" s="1"/>
  <c r="F944" i="10"/>
  <c r="F945" i="10"/>
  <c r="F946" i="10"/>
  <c r="F947" i="10"/>
  <c r="F948" i="10"/>
  <c r="F949" i="10"/>
  <c r="G949" i="10" s="1"/>
  <c r="F950" i="10"/>
  <c r="G950" i="10" s="1"/>
  <c r="F951" i="10"/>
  <c r="G951" i="10" s="1"/>
  <c r="F952" i="10"/>
  <c r="F953" i="10"/>
  <c r="F954" i="10"/>
  <c r="F955" i="10"/>
  <c r="F956" i="10"/>
  <c r="F957" i="10"/>
  <c r="G957" i="10" s="1"/>
  <c r="F958" i="10"/>
  <c r="G958" i="10" s="1"/>
  <c r="F959" i="10"/>
  <c r="G959" i="10" s="1"/>
  <c r="F960" i="10"/>
  <c r="G960" i="10" s="1"/>
  <c r="F961" i="10"/>
  <c r="G961" i="10" s="1"/>
  <c r="F962" i="10"/>
  <c r="G962" i="10" s="1"/>
  <c r="F963" i="10"/>
  <c r="G963" i="10" s="1"/>
  <c r="F964" i="10"/>
  <c r="G964" i="10" s="1"/>
  <c r="F965" i="10"/>
  <c r="G965" i="10" s="1"/>
  <c r="F966" i="10"/>
  <c r="F967" i="10"/>
  <c r="F968" i="10"/>
  <c r="F969" i="10"/>
  <c r="F970" i="10"/>
  <c r="F971" i="10"/>
  <c r="G971" i="10" s="1"/>
  <c r="F972" i="10"/>
  <c r="G972" i="10" s="1"/>
  <c r="F973" i="10"/>
  <c r="G973" i="10" s="1"/>
  <c r="F974" i="10"/>
  <c r="G974" i="10" s="1"/>
  <c r="F975" i="10"/>
  <c r="G975" i="10" s="1"/>
  <c r="F976" i="10"/>
  <c r="G976" i="10" s="1"/>
  <c r="F977" i="10"/>
  <c r="G977" i="10" s="1"/>
  <c r="F978" i="10"/>
  <c r="G978" i="10" s="1"/>
  <c r="F979" i="10"/>
  <c r="G979" i="10" s="1"/>
  <c r="F980" i="10"/>
  <c r="G980" i="10" s="1"/>
  <c r="F981" i="10"/>
  <c r="G981" i="10" s="1"/>
  <c r="F982" i="10"/>
  <c r="G982" i="10" s="1"/>
  <c r="F983" i="10"/>
  <c r="G983" i="10" s="1"/>
  <c r="F984" i="10"/>
  <c r="G984" i="10" s="1"/>
  <c r="F985" i="10"/>
  <c r="G985" i="10" s="1"/>
  <c r="F986" i="10"/>
  <c r="G986" i="10" s="1"/>
  <c r="F987" i="10"/>
  <c r="G987" i="10" s="1"/>
  <c r="F988" i="10"/>
  <c r="G988" i="10" s="1"/>
  <c r="F989" i="10"/>
  <c r="G989" i="10" s="1"/>
  <c r="F990" i="10"/>
  <c r="G990" i="10" s="1"/>
  <c r="F991" i="10"/>
  <c r="G991" i="10" s="1"/>
  <c r="F992" i="10"/>
  <c r="F993" i="10"/>
  <c r="F994" i="10"/>
  <c r="F995" i="10"/>
  <c r="F996" i="10"/>
  <c r="F997" i="10"/>
  <c r="G997" i="10" s="1"/>
  <c r="F998" i="10"/>
  <c r="G998" i="10" s="1"/>
  <c r="F999" i="10"/>
  <c r="G999" i="10" s="1"/>
  <c r="F1000" i="10"/>
  <c r="G1000" i="10" s="1"/>
  <c r="F1001" i="10"/>
  <c r="G1001" i="10" s="1"/>
  <c r="F1002" i="10"/>
  <c r="G1002" i="10" s="1"/>
  <c r="F1003" i="10"/>
  <c r="G1003" i="10" s="1"/>
  <c r="F1004" i="10"/>
  <c r="G1004" i="10" s="1"/>
  <c r="F1005" i="10"/>
  <c r="G1005" i="10" s="1"/>
  <c r="F1006" i="10"/>
  <c r="G1006" i="10" s="1"/>
  <c r="F1007" i="10"/>
  <c r="G1007" i="10" s="1"/>
  <c r="F1008" i="10"/>
  <c r="G1008" i="10" s="1"/>
  <c r="F1009" i="10"/>
  <c r="G1009" i="10" s="1"/>
  <c r="F1010" i="10"/>
  <c r="G1010" i="10" s="1"/>
  <c r="F1011" i="10"/>
  <c r="G1011" i="10" s="1"/>
  <c r="F1012" i="10"/>
  <c r="G1012" i="10" s="1"/>
  <c r="F1013" i="10"/>
  <c r="G1013" i="10" s="1"/>
  <c r="F1014" i="10"/>
  <c r="G1014" i="10" s="1"/>
  <c r="F1015" i="10"/>
  <c r="G1015" i="10" s="1"/>
  <c r="F1016" i="10"/>
  <c r="G1016" i="10" s="1"/>
  <c r="F1017" i="10"/>
  <c r="G1017" i="10" s="1"/>
  <c r="F1018" i="10"/>
  <c r="G1018" i="10" s="1"/>
  <c r="F1019" i="10"/>
  <c r="G1019" i="10" s="1"/>
  <c r="F1020" i="10"/>
  <c r="G1020" i="10" s="1"/>
  <c r="F1021" i="10"/>
  <c r="G1021" i="10" s="1"/>
  <c r="F1022" i="10"/>
  <c r="G1022" i="10" s="1"/>
  <c r="F1023" i="10"/>
  <c r="G1023" i="10" s="1"/>
  <c r="F1024" i="10"/>
  <c r="G1024" i="10" s="1"/>
  <c r="F1025" i="10"/>
  <c r="F1026" i="10"/>
  <c r="F1027" i="10"/>
  <c r="F1028" i="10"/>
  <c r="F1029" i="10"/>
  <c r="F1030" i="10"/>
  <c r="G1030" i="10" s="1"/>
  <c r="F1031" i="10"/>
  <c r="G1031" i="10" s="1"/>
  <c r="F1032" i="10"/>
  <c r="G1032" i="10" s="1"/>
  <c r="F1033" i="10"/>
  <c r="G1033" i="10" s="1"/>
  <c r="F1034" i="10"/>
  <c r="G1034" i="10" s="1"/>
  <c r="F1035" i="10"/>
  <c r="G1035" i="10" s="1"/>
  <c r="F1036" i="10"/>
  <c r="G1036" i="10" s="1"/>
  <c r="F1037" i="10"/>
  <c r="G1037" i="10" s="1"/>
  <c r="F1038" i="10"/>
  <c r="G1038" i="10" s="1"/>
  <c r="F1039" i="10"/>
  <c r="G1039" i="10" s="1"/>
  <c r="F1040" i="10"/>
  <c r="G1040" i="10" s="1"/>
  <c r="F1041" i="10"/>
  <c r="F1042" i="10"/>
  <c r="F1043" i="10"/>
  <c r="F1044" i="10"/>
  <c r="F1045" i="10"/>
  <c r="F1046" i="10"/>
  <c r="G1046" i="10" s="1"/>
  <c r="F1047" i="10"/>
  <c r="G1047" i="10" s="1"/>
  <c r="F1048" i="10"/>
  <c r="G1048" i="10" s="1"/>
  <c r="F1049" i="10"/>
  <c r="G1049" i="10" s="1"/>
  <c r="F1050" i="10"/>
  <c r="G1050" i="10" s="1"/>
  <c r="F1051" i="10"/>
  <c r="G1051" i="10" s="1"/>
  <c r="F1052" i="10"/>
  <c r="G1052" i="10" s="1"/>
  <c r="F1053" i="10"/>
  <c r="F1054" i="10"/>
  <c r="F1055" i="10"/>
  <c r="F1056" i="10"/>
  <c r="F1057" i="10"/>
  <c r="F1058" i="10"/>
  <c r="G1058" i="10" s="1"/>
  <c r="F1059" i="10"/>
  <c r="G1059" i="10" s="1"/>
  <c r="F1060" i="10"/>
  <c r="G1060" i="10" s="1"/>
  <c r="F1061" i="10"/>
  <c r="G1061" i="10" s="1"/>
  <c r="F1062" i="10"/>
  <c r="G1062" i="10" s="1"/>
  <c r="F1063" i="10"/>
  <c r="G1063" i="10" s="1"/>
  <c r="F1064" i="10"/>
  <c r="G1064" i="10" s="1"/>
  <c r="F1065" i="10"/>
  <c r="G1065" i="10" s="1"/>
  <c r="F1066" i="10"/>
  <c r="G1066" i="10" s="1"/>
  <c r="F1067" i="10"/>
  <c r="G1067" i="10" s="1"/>
  <c r="F1068" i="10"/>
  <c r="G1068" i="10" s="1"/>
  <c r="F1069" i="10"/>
  <c r="G1069" i="10" s="1"/>
  <c r="F1070" i="10"/>
  <c r="G1070" i="10" s="1"/>
  <c r="F1071" i="10"/>
  <c r="G1071" i="10" s="1"/>
  <c r="F1072" i="10"/>
  <c r="G1072" i="10" s="1"/>
  <c r="F1073" i="10"/>
  <c r="G1073" i="10" s="1"/>
  <c r="F1074" i="10"/>
  <c r="G1074" i="10" s="1"/>
  <c r="F1075" i="10"/>
  <c r="G1075" i="10" s="1"/>
  <c r="F1076" i="10"/>
  <c r="G1076" i="10" s="1"/>
  <c r="F1077" i="10"/>
  <c r="G1077" i="10" s="1"/>
  <c r="F1078" i="10"/>
  <c r="G1078" i="10" s="1"/>
  <c r="F1079" i="10"/>
  <c r="G1079" i="10" s="1"/>
  <c r="F1080" i="10"/>
  <c r="G1080" i="10" s="1"/>
  <c r="F1081" i="10"/>
  <c r="G1081" i="10" s="1"/>
  <c r="F1082" i="10"/>
  <c r="G1082" i="10" s="1"/>
  <c r="F1083" i="10"/>
  <c r="G1083" i="10" s="1"/>
  <c r="F1084" i="10"/>
  <c r="G1084" i="10" s="1"/>
  <c r="F1085" i="10"/>
  <c r="G1085" i="10" s="1"/>
  <c r="F1086" i="10"/>
  <c r="F1087" i="10"/>
  <c r="F1088" i="10"/>
  <c r="F1089" i="10"/>
  <c r="F1090" i="10"/>
  <c r="F1091" i="10"/>
  <c r="G1091" i="10" s="1"/>
  <c r="F1092" i="10"/>
  <c r="G1092" i="10" s="1"/>
  <c r="F1093" i="10"/>
  <c r="G1093" i="10" s="1"/>
  <c r="F1094" i="10"/>
  <c r="G1094" i="10" s="1"/>
  <c r="F1095" i="10"/>
  <c r="G1095" i="10" s="1"/>
  <c r="F1096" i="10"/>
  <c r="G1096" i="10" s="1"/>
  <c r="F1097" i="10"/>
  <c r="G1097" i="10" s="1"/>
  <c r="F1098" i="10"/>
  <c r="G1098" i="10" s="1"/>
  <c r="F1099" i="10"/>
  <c r="G1099" i="10" s="1"/>
  <c r="F1100" i="10"/>
  <c r="G1100" i="10" s="1"/>
  <c r="F1101" i="10"/>
  <c r="G1101" i="10" s="1"/>
  <c r="F1102" i="10"/>
  <c r="G1102" i="10" s="1"/>
  <c r="F1103" i="10"/>
  <c r="G1103" i="10" s="1"/>
  <c r="F1104" i="10"/>
  <c r="G1104" i="10" s="1"/>
  <c r="F1105" i="10"/>
  <c r="G1105" i="10" s="1"/>
  <c r="F1106" i="10"/>
  <c r="G1106" i="10" s="1"/>
  <c r="F1107" i="10"/>
  <c r="G1107" i="10" s="1"/>
  <c r="F1108" i="10"/>
  <c r="G1108" i="10" s="1"/>
  <c r="F1109" i="10"/>
  <c r="G1109" i="10" s="1"/>
  <c r="F1110" i="10"/>
  <c r="G1110" i="10" s="1"/>
  <c r="F1111" i="10"/>
  <c r="G1111" i="10" s="1"/>
  <c r="F1112" i="10"/>
  <c r="G1112" i="10" s="1"/>
  <c r="F1113" i="10"/>
  <c r="G1113" i="10" s="1"/>
  <c r="F1114" i="10"/>
  <c r="G1114" i="10" s="1"/>
  <c r="F1115" i="10"/>
  <c r="G1115" i="10" s="1"/>
  <c r="F1116" i="10"/>
  <c r="F1117" i="10"/>
  <c r="F1118" i="10"/>
  <c r="F1119" i="10"/>
  <c r="F1120" i="10"/>
  <c r="F1121" i="10"/>
  <c r="G1121" i="10" s="1"/>
  <c r="F1122" i="10"/>
  <c r="G1122" i="10" s="1"/>
  <c r="F1123" i="10"/>
  <c r="G1123" i="10" s="1"/>
  <c r="F1124" i="10"/>
  <c r="G1124" i="10" s="1"/>
  <c r="F1125" i="10"/>
  <c r="G1125" i="10" s="1"/>
  <c r="F1126" i="10"/>
  <c r="G1126" i="10" s="1"/>
  <c r="F1127" i="10"/>
  <c r="G1127" i="10" s="1"/>
  <c r="F1128" i="10"/>
  <c r="G1128" i="10" s="1"/>
  <c r="F1129" i="10"/>
  <c r="G1129" i="10" s="1"/>
  <c r="F1130" i="10"/>
  <c r="G1130" i="10" s="1"/>
  <c r="F1131" i="10"/>
  <c r="G1131" i="10" s="1"/>
  <c r="F1132" i="10"/>
  <c r="G1132" i="10" s="1"/>
  <c r="F1133" i="10"/>
  <c r="G1133" i="10" s="1"/>
  <c r="F1134" i="10"/>
  <c r="G1134" i="10" s="1"/>
  <c r="F1135" i="10"/>
  <c r="G1135" i="10" s="1"/>
  <c r="F1136" i="10"/>
  <c r="G1136" i="10" s="1"/>
  <c r="F1137" i="10"/>
  <c r="G1137" i="10" s="1"/>
  <c r="F1138" i="10"/>
  <c r="G1138" i="10" s="1"/>
  <c r="F1139" i="10"/>
  <c r="G1139" i="10" s="1"/>
  <c r="F1140" i="10"/>
  <c r="G1140" i="10" s="1"/>
  <c r="F1141" i="10"/>
  <c r="G1141" i="10" s="1"/>
  <c r="F1142" i="10"/>
  <c r="G1142" i="10" s="1"/>
  <c r="F1143" i="10"/>
  <c r="G1143" i="10" s="1"/>
  <c r="F1144" i="10"/>
  <c r="F1145" i="10"/>
  <c r="F1146" i="10"/>
  <c r="F1147" i="10"/>
  <c r="F1148" i="10"/>
  <c r="F1149" i="10"/>
  <c r="G1149" i="10" s="1"/>
  <c r="F1150" i="10"/>
  <c r="G1150" i="10" s="1"/>
  <c r="F1151" i="10"/>
  <c r="G1151" i="10" s="1"/>
  <c r="F1152" i="10"/>
  <c r="G1152" i="10" s="1"/>
  <c r="F1153" i="10"/>
  <c r="G1153" i="10" s="1"/>
  <c r="F1154" i="10"/>
  <c r="G1154" i="10" s="1"/>
  <c r="F1155" i="10"/>
  <c r="G1155" i="10" s="1"/>
  <c r="F1156" i="10"/>
  <c r="G1156" i="10" s="1"/>
  <c r="F1157" i="10"/>
  <c r="F1158" i="10"/>
  <c r="F1159" i="10"/>
  <c r="F1160" i="10"/>
  <c r="F1161" i="10"/>
  <c r="F1162" i="10"/>
  <c r="G1162" i="10" s="1"/>
  <c r="F1163" i="10"/>
  <c r="G1163" i="10" s="1"/>
  <c r="F1164" i="10"/>
  <c r="G1164" i="10" s="1"/>
  <c r="F1165" i="10"/>
  <c r="G1165" i="10" s="1"/>
  <c r="F1166" i="10"/>
  <c r="G1166" i="10" s="1"/>
  <c r="F1167" i="10"/>
  <c r="F1168" i="10"/>
  <c r="F1169" i="10"/>
  <c r="F1170" i="10"/>
  <c r="F1171" i="10"/>
  <c r="F1172" i="10"/>
  <c r="G1172" i="10" s="1"/>
  <c r="F1173" i="10"/>
  <c r="G1173" i="10" s="1"/>
  <c r="F1174" i="10"/>
  <c r="G1174" i="10" s="1"/>
  <c r="F1175" i="10"/>
  <c r="G1175" i="10" s="1"/>
  <c r="F1176" i="10"/>
  <c r="G1176" i="10" s="1"/>
  <c r="F1177" i="10"/>
  <c r="G1177" i="10" s="1"/>
  <c r="F1178" i="10"/>
  <c r="G1178" i="10" s="1"/>
  <c r="F1179" i="10"/>
  <c r="F1180" i="10"/>
  <c r="F1181" i="10"/>
  <c r="F1182" i="10"/>
  <c r="F1183" i="10"/>
  <c r="F1184" i="10"/>
  <c r="F1185" i="10"/>
  <c r="F1186" i="10"/>
  <c r="F1187" i="10"/>
  <c r="G1187" i="10" s="1"/>
  <c r="F1188" i="10"/>
  <c r="G1188" i="10" s="1"/>
  <c r="F1189" i="10"/>
  <c r="G1189" i="10" s="1"/>
  <c r="F1190" i="10"/>
  <c r="G1190" i="10" s="1"/>
  <c r="F1191" i="10"/>
  <c r="G1191" i="10" s="1"/>
  <c r="F1192" i="10"/>
  <c r="G1192" i="10" s="1"/>
  <c r="F1193" i="10"/>
  <c r="G1193" i="10" s="1"/>
  <c r="F1194" i="10"/>
  <c r="G1194" i="10" s="1"/>
  <c r="F1195" i="10"/>
  <c r="G1195" i="10" s="1"/>
  <c r="F1196" i="10"/>
  <c r="G1196" i="10" s="1"/>
  <c r="F1197" i="10"/>
  <c r="G1197" i="10" s="1"/>
  <c r="F1198" i="10"/>
  <c r="G1198" i="10" s="1"/>
  <c r="F1199" i="10"/>
  <c r="G1199" i="10" s="1"/>
  <c r="F1200" i="10"/>
  <c r="G1200" i="10" s="1"/>
  <c r="F1201" i="10"/>
  <c r="G1201" i="10" s="1"/>
  <c r="F1202" i="10"/>
  <c r="G1202" i="10" s="1"/>
  <c r="F1203" i="10"/>
  <c r="G1203" i="10" s="1"/>
  <c r="F1204" i="10"/>
  <c r="G1204" i="10" s="1"/>
  <c r="F1205" i="10"/>
  <c r="G1205" i="10" s="1"/>
  <c r="F1206" i="10"/>
  <c r="G1206" i="10" s="1"/>
  <c r="F1207" i="10"/>
  <c r="G1207" i="10" s="1"/>
  <c r="F1208" i="10"/>
  <c r="G1208" i="10" s="1"/>
  <c r="F1209" i="10"/>
  <c r="G1209" i="10" s="1"/>
  <c r="F1210" i="10"/>
  <c r="G1210" i="10" s="1"/>
  <c r="F1211" i="10"/>
  <c r="G1211" i="10" s="1"/>
  <c r="F1212" i="10"/>
  <c r="G1212" i="10" s="1"/>
  <c r="F1213" i="10"/>
  <c r="G1213" i="10" s="1"/>
  <c r="F1214" i="10"/>
  <c r="F1215" i="10"/>
  <c r="F1216" i="10"/>
  <c r="F1217" i="10"/>
  <c r="F1218" i="10"/>
  <c r="F1219" i="10"/>
  <c r="G1219" i="10" s="1"/>
  <c r="F1220" i="10"/>
  <c r="G1220" i="10" s="1"/>
  <c r="F1221" i="10"/>
  <c r="G1221" i="10" s="1"/>
  <c r="F1222" i="10"/>
  <c r="F1223" i="10"/>
  <c r="F1224" i="10"/>
  <c r="F1225" i="10"/>
  <c r="F1226" i="10"/>
  <c r="F1227" i="10"/>
  <c r="G1227" i="10" s="1"/>
  <c r="F1228" i="10"/>
  <c r="G1228" i="10" s="1"/>
  <c r="F1229" i="10"/>
  <c r="G1229" i="10" s="1"/>
  <c r="F1230" i="10"/>
  <c r="G1230" i="10" s="1"/>
  <c r="F1231" i="10"/>
  <c r="G1231" i="10" s="1"/>
  <c r="F1232" i="10"/>
  <c r="G1232" i="10" s="1"/>
  <c r="F1233" i="10"/>
  <c r="G1233" i="10" s="1"/>
  <c r="F1234" i="10"/>
  <c r="G1234" i="10" s="1"/>
  <c r="F1235" i="10"/>
  <c r="G1235" i="10" s="1"/>
  <c r="F1236" i="10"/>
  <c r="G1236" i="10" s="1"/>
  <c r="F1237" i="10"/>
  <c r="G1237" i="10" s="1"/>
  <c r="F1238" i="10"/>
  <c r="G1238" i="10" s="1"/>
  <c r="F1239" i="10"/>
  <c r="G1239" i="10" s="1"/>
  <c r="F1240" i="10"/>
  <c r="G1240" i="10" s="1"/>
  <c r="F1241" i="10"/>
  <c r="G1241" i="10" s="1"/>
  <c r="F1242" i="10"/>
  <c r="G1242" i="10" s="1"/>
  <c r="F1243" i="10"/>
  <c r="F1244" i="10"/>
  <c r="F1245" i="10"/>
  <c r="F1246" i="10"/>
  <c r="F1247" i="10"/>
  <c r="F1248" i="10"/>
  <c r="G1248" i="10" s="1"/>
  <c r="F1249" i="10"/>
  <c r="G1249" i="10" s="1"/>
  <c r="F1250" i="10"/>
  <c r="G1250" i="10" s="1"/>
  <c r="F1251" i="10"/>
  <c r="G1251" i="10" s="1"/>
  <c r="F1252" i="10"/>
  <c r="G1252" i="10" s="1"/>
  <c r="F1253" i="10"/>
  <c r="G1253" i="10" s="1"/>
  <c r="F1254" i="10"/>
  <c r="G1254" i="10" s="1"/>
  <c r="F1255" i="10"/>
  <c r="G1255" i="10" s="1"/>
  <c r="F1256" i="10"/>
  <c r="G1256" i="10" s="1"/>
  <c r="F1257" i="10"/>
  <c r="G1257" i="10" s="1"/>
  <c r="F1258" i="10"/>
  <c r="G1258" i="10" s="1"/>
  <c r="F1259" i="10"/>
  <c r="G1259" i="10" s="1"/>
  <c r="F1260" i="10"/>
  <c r="G1260" i="10" s="1"/>
  <c r="F1261" i="10"/>
  <c r="G1261" i="10" s="1"/>
  <c r="F1262" i="10"/>
  <c r="G1262" i="10" s="1"/>
  <c r="F1263" i="10"/>
  <c r="F1264" i="10"/>
  <c r="F1265" i="10"/>
  <c r="F1266" i="10"/>
  <c r="F1267" i="10"/>
  <c r="F1268" i="10"/>
  <c r="G1268" i="10" s="1"/>
  <c r="F1269" i="10"/>
  <c r="G1269" i="10" s="1"/>
  <c r="F1270" i="10"/>
  <c r="G1270" i="10" s="1"/>
  <c r="F1271" i="10"/>
  <c r="G1271" i="10" s="1"/>
  <c r="F1272" i="10"/>
  <c r="G1272" i="10" s="1"/>
  <c r="F1273" i="10"/>
  <c r="G1273" i="10" s="1"/>
  <c r="F1274" i="10"/>
  <c r="G1274" i="10" s="1"/>
  <c r="F1275" i="10"/>
  <c r="G1275" i="10" s="1"/>
  <c r="F1276" i="10"/>
  <c r="G1276" i="10" s="1"/>
  <c r="F1277" i="10"/>
  <c r="G1277" i="10" s="1"/>
  <c r="F1278" i="10"/>
  <c r="G1278" i="10" s="1"/>
  <c r="F1279" i="10"/>
  <c r="G1279" i="10" s="1"/>
  <c r="F1280" i="10"/>
  <c r="G1280" i="10" s="1"/>
  <c r="F1281" i="10"/>
  <c r="G1281" i="10" s="1"/>
  <c r="F1282" i="10"/>
  <c r="G1282" i="10" s="1"/>
  <c r="F1283" i="10"/>
  <c r="G1283" i="10" s="1"/>
  <c r="F1284" i="10"/>
  <c r="G1284" i="10" s="1"/>
  <c r="F1285" i="10"/>
  <c r="G1285" i="10" s="1"/>
  <c r="F1286" i="10"/>
  <c r="F1287" i="10"/>
  <c r="F1288" i="10"/>
  <c r="F1289" i="10"/>
  <c r="F1290" i="10"/>
  <c r="F1291" i="10"/>
  <c r="G1291" i="10" s="1"/>
  <c r="F1292" i="10"/>
  <c r="G1292" i="10" s="1"/>
  <c r="F1293" i="10"/>
  <c r="G1293" i="10" s="1"/>
  <c r="F1294" i="10"/>
  <c r="G1294" i="10" s="1"/>
  <c r="F1295" i="10"/>
  <c r="G1295" i="10" s="1"/>
  <c r="F1296" i="10"/>
  <c r="F1297" i="10"/>
  <c r="F1298" i="10"/>
  <c r="F1299" i="10"/>
  <c r="F1300" i="10"/>
  <c r="F1301" i="10"/>
  <c r="G1301" i="10" s="1"/>
  <c r="F1302" i="10"/>
  <c r="G1302" i="10" s="1"/>
  <c r="F1303" i="10"/>
  <c r="F1304" i="10"/>
  <c r="F1305" i="10"/>
  <c r="F1306" i="10"/>
  <c r="F1307" i="10"/>
  <c r="F1308" i="10"/>
  <c r="G1308" i="10" s="1"/>
  <c r="F1309" i="10"/>
  <c r="G1309" i="10" s="1"/>
  <c r="F1310" i="10"/>
  <c r="G1310" i="10" s="1"/>
  <c r="F1311" i="10"/>
  <c r="G1311" i="10" s="1"/>
  <c r="F1312" i="10"/>
  <c r="F1313" i="10"/>
  <c r="F1314" i="10"/>
  <c r="F1315" i="10"/>
  <c r="F1316" i="10"/>
  <c r="F1317" i="10"/>
  <c r="G1317" i="10" s="1"/>
  <c r="F1318" i="10"/>
  <c r="G1318" i="10" s="1"/>
  <c r="F1319" i="10"/>
  <c r="G1319" i="10" s="1"/>
  <c r="F1320" i="10"/>
  <c r="G1320" i="10" s="1"/>
  <c r="F1321" i="10"/>
  <c r="G1321" i="10" s="1"/>
  <c r="F1322" i="10"/>
  <c r="G1322" i="10" s="1"/>
  <c r="F1323" i="10"/>
  <c r="G1323" i="10" s="1"/>
  <c r="F1324" i="10"/>
  <c r="G1324" i="10" s="1"/>
  <c r="F1325" i="10"/>
  <c r="G1325" i="10" s="1"/>
  <c r="F1326" i="10"/>
  <c r="G1326" i="10" s="1"/>
  <c r="F1327" i="10"/>
  <c r="G1327" i="10" s="1"/>
  <c r="F1328" i="10"/>
  <c r="G1328" i="10" s="1"/>
  <c r="F1329" i="10"/>
  <c r="G1329" i="10" s="1"/>
  <c r="F1330" i="10"/>
  <c r="G1330" i="10" s="1"/>
  <c r="F1331" i="10"/>
  <c r="G1331" i="10" s="1"/>
  <c r="F1332" i="10"/>
  <c r="G1332" i="10" s="1"/>
  <c r="F1333" i="10"/>
  <c r="G1333" i="10" s="1"/>
  <c r="F1334" i="10"/>
  <c r="G1334" i="10" s="1"/>
  <c r="F1335" i="10"/>
  <c r="G1335" i="10" s="1"/>
  <c r="F1336" i="10"/>
  <c r="G1336" i="10" s="1"/>
  <c r="F1337" i="10"/>
  <c r="G1337" i="10" s="1"/>
  <c r="F1338" i="10"/>
  <c r="F1339" i="10"/>
  <c r="F1340" i="10"/>
  <c r="F1341" i="10"/>
  <c r="F1342" i="10"/>
  <c r="F1343" i="10"/>
  <c r="G1343" i="10" s="1"/>
  <c r="F1344" i="10"/>
  <c r="G1344" i="10" s="1"/>
  <c r="F1345" i="10"/>
  <c r="G1345" i="10" s="1"/>
  <c r="F1346" i="10"/>
  <c r="G1346" i="10" s="1"/>
  <c r="F1347" i="10"/>
  <c r="G1347" i="10" s="1"/>
  <c r="F1348" i="10"/>
  <c r="G1348" i="10" s="1"/>
  <c r="F1349" i="10"/>
  <c r="G1349" i="10" s="1"/>
  <c r="F1350" i="10"/>
  <c r="G1350" i="10" s="1"/>
  <c r="F1351" i="10"/>
  <c r="G1351" i="10" s="1"/>
  <c r="F1352" i="10"/>
  <c r="G1352" i="10" s="1"/>
  <c r="F1353" i="10"/>
  <c r="G1353" i="10" s="1"/>
  <c r="F1354" i="10"/>
  <c r="G1354" i="10" s="1"/>
  <c r="F1355" i="10"/>
  <c r="G1355" i="10" s="1"/>
  <c r="F1356" i="10"/>
  <c r="G1356" i="10" s="1"/>
  <c r="F1357" i="10"/>
  <c r="G1357" i="10" s="1"/>
  <c r="F1358" i="10"/>
  <c r="G1358" i="10" s="1"/>
  <c r="F1359" i="10"/>
  <c r="G1359" i="10" s="1"/>
  <c r="F1360" i="10"/>
  <c r="G1360" i="10" s="1"/>
  <c r="F1361" i="10"/>
  <c r="G1361" i="10" s="1"/>
  <c r="F1362" i="10"/>
  <c r="G1362" i="10" s="1"/>
  <c r="F1363" i="10"/>
  <c r="G1363" i="10" s="1"/>
  <c r="F1364" i="10"/>
  <c r="G1364" i="10" s="1"/>
  <c r="F1365" i="10"/>
  <c r="G1365" i="10" s="1"/>
  <c r="F1366" i="10"/>
  <c r="F1367" i="10"/>
  <c r="F1368" i="10"/>
  <c r="F1369" i="10"/>
  <c r="F1370" i="10"/>
  <c r="F1371" i="10"/>
  <c r="G1371" i="10" s="1"/>
  <c r="F1372" i="10"/>
  <c r="G1372" i="10" s="1"/>
  <c r="F1373" i="10"/>
  <c r="G1373" i="10" s="1"/>
  <c r="F1374" i="10"/>
  <c r="G1374" i="10" s="1"/>
  <c r="F1375" i="10"/>
  <c r="G1375" i="10" s="1"/>
  <c r="F1376" i="10"/>
  <c r="G1376" i="10" s="1"/>
  <c r="F1377" i="10"/>
  <c r="G1377" i="10" s="1"/>
  <c r="F1378" i="10"/>
  <c r="G1378" i="10" s="1"/>
  <c r="F1379" i="10"/>
  <c r="G1379" i="10" s="1"/>
  <c r="F1380" i="10"/>
  <c r="G1380" i="10" s="1"/>
  <c r="F1381" i="10"/>
  <c r="G1381" i="10" s="1"/>
  <c r="F1382" i="10"/>
  <c r="G1382" i="10" s="1"/>
  <c r="F1383" i="10"/>
  <c r="G1383" i="10" s="1"/>
  <c r="F1384" i="10"/>
  <c r="G1384" i="10" s="1"/>
  <c r="F1385" i="10"/>
  <c r="G1385" i="10" s="1"/>
  <c r="F1386" i="10"/>
  <c r="G1386" i="10" s="1"/>
  <c r="F1387" i="10"/>
  <c r="G1387" i="10" s="1"/>
  <c r="F1388" i="10"/>
  <c r="G1388" i="10" s="1"/>
  <c r="F1389" i="10"/>
  <c r="G1389" i="10" s="1"/>
  <c r="F1390" i="10"/>
  <c r="G1390" i="10" s="1"/>
  <c r="F1391" i="10"/>
  <c r="G1391" i="10" s="1"/>
  <c r="F1392" i="10"/>
  <c r="G1392" i="10" s="1"/>
  <c r="F1393" i="10"/>
  <c r="G1393" i="10" s="1"/>
  <c r="F1394" i="10"/>
  <c r="F1395" i="10"/>
  <c r="F1396" i="10"/>
  <c r="F1397" i="10"/>
  <c r="F1398" i="10"/>
  <c r="F1399" i="10"/>
  <c r="G1399" i="10" s="1"/>
  <c r="F1400" i="10"/>
  <c r="G1400" i="10" s="1"/>
  <c r="F1401" i="10"/>
  <c r="G1401" i="10" s="1"/>
  <c r="F1402" i="10"/>
  <c r="G1402" i="10" s="1"/>
  <c r="F1403" i="10"/>
  <c r="G1403" i="10" s="1"/>
  <c r="F1404" i="10"/>
  <c r="G1404" i="10" s="1"/>
  <c r="F1405" i="10"/>
  <c r="G1405" i="10" s="1"/>
  <c r="F1406" i="10"/>
  <c r="G1406" i="10" s="1"/>
  <c r="F1407" i="10"/>
  <c r="G1407" i="10" s="1"/>
  <c r="F1408" i="10"/>
  <c r="G1408" i="10" s="1"/>
  <c r="F1409" i="10"/>
  <c r="G1409" i="10" s="1"/>
  <c r="F1410" i="10"/>
  <c r="G1410" i="10" s="1"/>
  <c r="F1411" i="10"/>
  <c r="G1411" i="10" s="1"/>
  <c r="F1412" i="10"/>
  <c r="G1412" i="10" s="1"/>
  <c r="F1413" i="10"/>
  <c r="G1413" i="10" s="1"/>
  <c r="F1414" i="10"/>
  <c r="G1414" i="10" s="1"/>
  <c r="F1415" i="10"/>
  <c r="G1415" i="10" s="1"/>
  <c r="F1416" i="10"/>
  <c r="G1416" i="10" s="1"/>
  <c r="F1417" i="10"/>
  <c r="G1417" i="10" s="1"/>
  <c r="F1418" i="10"/>
  <c r="G1418" i="10" s="1"/>
  <c r="F1419" i="10"/>
  <c r="G1419" i="10" s="1"/>
  <c r="F1420" i="10"/>
  <c r="G1420" i="10" s="1"/>
  <c r="F1421" i="10"/>
  <c r="G1421" i="10" s="1"/>
  <c r="F1422" i="10"/>
  <c r="F1423" i="10"/>
  <c r="F1424" i="10"/>
  <c r="F1425" i="10"/>
  <c r="F1426" i="10"/>
  <c r="F1427" i="10"/>
  <c r="G1427" i="10" s="1"/>
  <c r="F1428" i="10"/>
  <c r="G1428" i="10" s="1"/>
  <c r="F1429" i="10"/>
  <c r="G1429" i="10" s="1"/>
  <c r="F1430" i="10"/>
  <c r="G1430" i="10" s="1"/>
  <c r="F1431" i="10"/>
  <c r="G1431" i="10" s="1"/>
  <c r="F1432" i="10"/>
  <c r="G1432" i="10" s="1"/>
  <c r="F1433" i="10"/>
  <c r="G1433" i="10" s="1"/>
  <c r="F1434" i="10"/>
  <c r="G1434" i="10" s="1"/>
  <c r="F1435" i="10"/>
  <c r="G1435" i="10" s="1"/>
  <c r="F1436" i="10"/>
  <c r="G1436" i="10" s="1"/>
  <c r="F1437" i="10"/>
  <c r="G1437" i="10" s="1"/>
  <c r="F1438" i="10"/>
  <c r="G1438" i="10" s="1"/>
  <c r="F1439" i="10"/>
  <c r="G1439" i="10" s="1"/>
  <c r="F1440" i="10"/>
  <c r="G1440" i="10" s="1"/>
  <c r="F1441" i="10"/>
  <c r="G1441" i="10" s="1"/>
  <c r="F1442" i="10"/>
  <c r="G1442" i="10" s="1"/>
  <c r="F1443" i="10"/>
  <c r="G1443" i="10" s="1"/>
  <c r="F1444" i="10"/>
  <c r="G1444" i="10" s="1"/>
  <c r="F1445" i="10"/>
  <c r="G1445" i="10" s="1"/>
  <c r="F1446" i="10"/>
  <c r="G1446" i="10" s="1"/>
  <c r="F1447" i="10"/>
  <c r="G1447" i="10" s="1"/>
  <c r="F1448" i="10"/>
  <c r="G1448" i="10" s="1"/>
  <c r="F1449" i="10"/>
  <c r="G1449" i="10" s="1"/>
  <c r="F1450" i="10"/>
  <c r="F1451" i="10"/>
  <c r="F1452" i="10"/>
  <c r="F1453" i="10"/>
  <c r="F1454" i="10"/>
  <c r="F1455" i="10"/>
  <c r="G1455" i="10" s="1"/>
  <c r="F1456" i="10"/>
  <c r="G1456" i="10" s="1"/>
  <c r="F1457" i="10"/>
  <c r="G1457" i="10" s="1"/>
  <c r="F1458" i="10"/>
  <c r="G1458" i="10" s="1"/>
  <c r="F1459" i="10"/>
  <c r="G1459" i="10" s="1"/>
  <c r="F1460" i="10"/>
  <c r="G1460" i="10" s="1"/>
  <c r="F1461" i="10"/>
  <c r="G1461" i="10" s="1"/>
  <c r="F1462" i="10"/>
  <c r="G1462" i="10" s="1"/>
  <c r="F1463" i="10"/>
  <c r="G1463" i="10" s="1"/>
  <c r="F1464" i="10"/>
  <c r="G1464" i="10" s="1"/>
  <c r="F1465" i="10"/>
  <c r="G1465" i="10" s="1"/>
  <c r="F1466" i="10"/>
  <c r="G1466" i="10" s="1"/>
  <c r="F1467" i="10"/>
  <c r="G1467" i="10" s="1"/>
  <c r="F1468" i="10"/>
  <c r="G1468" i="10" s="1"/>
  <c r="F1469" i="10"/>
  <c r="G1469" i="10" s="1"/>
  <c r="F1470" i="10"/>
  <c r="G1470" i="10" s="1"/>
  <c r="F1471" i="10"/>
  <c r="F1472" i="10"/>
  <c r="F1473" i="10"/>
  <c r="F1474" i="10"/>
  <c r="F1475" i="10"/>
  <c r="F1476" i="10"/>
  <c r="G1476" i="10" s="1"/>
  <c r="F1477" i="10"/>
  <c r="G1477" i="10" s="1"/>
  <c r="F1478" i="10"/>
  <c r="G1478" i="10" s="1"/>
  <c r="F1479" i="10"/>
  <c r="G1479" i="10" s="1"/>
  <c r="F1480" i="10"/>
  <c r="G1480" i="10" s="1"/>
  <c r="F1481" i="10"/>
  <c r="F1482" i="10"/>
  <c r="F1483" i="10"/>
  <c r="F1484" i="10"/>
  <c r="F1485" i="10"/>
  <c r="F1486" i="10"/>
  <c r="G1486" i="10" s="1"/>
  <c r="F1487" i="10"/>
  <c r="G1487" i="10" s="1"/>
  <c r="F1488" i="10"/>
  <c r="G1488" i="10" s="1"/>
  <c r="F1489" i="10"/>
  <c r="G1489" i="10" s="1"/>
  <c r="F1490" i="10"/>
  <c r="G1490" i="10" s="1"/>
  <c r="F1491" i="10"/>
  <c r="G1491" i="10" s="1"/>
  <c r="F1492" i="10"/>
  <c r="G1492" i="10" s="1"/>
  <c r="F1493" i="10"/>
  <c r="G1493" i="10" s="1"/>
  <c r="F1494" i="10"/>
  <c r="G1494" i="10" s="1"/>
  <c r="F1495" i="10"/>
  <c r="G1495" i="10" s="1"/>
  <c r="F1496" i="10"/>
  <c r="G1496" i="10" s="1"/>
  <c r="F1497" i="10"/>
  <c r="G1497" i="10" s="1"/>
  <c r="F1498" i="10"/>
  <c r="G1498" i="10" s="1"/>
  <c r="F1499" i="10"/>
  <c r="G1499" i="10" s="1"/>
  <c r="F1500" i="10"/>
  <c r="G1500" i="10" s="1"/>
  <c r="F1501" i="10"/>
  <c r="G1501" i="10" s="1"/>
  <c r="F1502" i="10"/>
  <c r="G1502" i="10" s="1"/>
  <c r="F1503" i="10"/>
  <c r="G1503" i="10" s="1"/>
  <c r="F1504" i="10"/>
  <c r="F1505" i="10"/>
  <c r="F1506" i="10"/>
  <c r="F1507" i="10"/>
  <c r="F1508" i="10"/>
  <c r="F1509" i="10"/>
  <c r="G1509" i="10" s="1"/>
  <c r="F1510" i="10"/>
  <c r="G1510" i="10" s="1"/>
  <c r="F1511" i="10"/>
  <c r="G1511" i="10" s="1"/>
  <c r="F1512" i="10"/>
  <c r="G1512" i="10" s="1"/>
  <c r="F1513" i="10"/>
  <c r="G1513" i="10" s="1"/>
  <c r="F1514" i="10"/>
  <c r="G1514" i="10" s="1"/>
  <c r="F1515" i="10"/>
  <c r="G1515" i="10" s="1"/>
  <c r="F1516" i="10"/>
  <c r="G1516" i="10" s="1"/>
  <c r="F1517" i="10"/>
  <c r="G1517" i="10" s="1"/>
  <c r="F1518" i="10"/>
  <c r="G1518" i="10" s="1"/>
  <c r="F1519" i="10"/>
  <c r="F1520" i="10"/>
  <c r="F1521" i="10"/>
  <c r="F1522" i="10"/>
  <c r="F1523" i="10"/>
  <c r="F1524" i="10"/>
  <c r="G1524" i="10" s="1"/>
  <c r="F1525" i="10"/>
  <c r="G1525" i="10" s="1"/>
  <c r="F1526" i="10"/>
  <c r="G1526" i="10" s="1"/>
  <c r="F1527" i="10"/>
  <c r="G1527" i="10" s="1"/>
  <c r="F1528" i="10"/>
  <c r="G1528" i="10" s="1"/>
  <c r="F1529" i="10"/>
  <c r="G1529" i="10" s="1"/>
  <c r="F1530" i="10"/>
  <c r="G1530" i="10" s="1"/>
  <c r="F1531" i="10"/>
  <c r="G1531" i="10" s="1"/>
  <c r="F1532" i="10"/>
  <c r="G1532" i="10" s="1"/>
  <c r="F1533" i="10"/>
  <c r="G1533" i="10" s="1"/>
  <c r="F1534" i="10"/>
  <c r="G1534" i="10" s="1"/>
  <c r="F1535" i="10"/>
  <c r="G1535" i="10" s="1"/>
  <c r="F1536" i="10"/>
  <c r="G1536" i="10" s="1"/>
  <c r="F1537" i="10"/>
  <c r="G1537" i="10" s="1"/>
  <c r="F1538" i="10"/>
  <c r="G1538" i="10" s="1"/>
  <c r="F1539" i="10"/>
  <c r="G1539" i="10" s="1"/>
  <c r="F1540" i="10"/>
  <c r="G1540" i="10" s="1"/>
  <c r="F1541" i="10"/>
  <c r="G1541" i="10" s="1"/>
  <c r="F1542" i="10"/>
  <c r="G1542" i="10" s="1"/>
  <c r="F1543" i="10"/>
  <c r="G1543" i="10" s="1"/>
  <c r="F1544" i="10"/>
  <c r="G1544" i="10" s="1"/>
  <c r="F1545" i="10"/>
  <c r="G1545" i="10" s="1"/>
  <c r="F1546" i="10"/>
  <c r="G1546" i="10" s="1"/>
  <c r="F1547" i="10"/>
  <c r="F1548" i="10"/>
  <c r="F1549" i="10"/>
  <c r="F1550" i="10"/>
  <c r="F1551" i="10"/>
  <c r="F1552" i="10"/>
  <c r="G1552" i="10" s="1"/>
  <c r="F1553" i="10"/>
  <c r="G1553" i="10" s="1"/>
  <c r="F1554" i="10"/>
  <c r="G1554" i="10" s="1"/>
  <c r="F1555" i="10"/>
  <c r="G1555" i="10" s="1"/>
  <c r="F1556" i="10"/>
  <c r="G1556" i="10" s="1"/>
  <c r="F1557" i="10"/>
  <c r="G1557" i="10" s="1"/>
  <c r="F1558" i="10"/>
  <c r="G1558" i="10" s="1"/>
  <c r="F1559" i="10"/>
  <c r="G1559" i="10" s="1"/>
  <c r="F1560" i="10"/>
  <c r="G1560" i="10" s="1"/>
  <c r="F1561" i="10"/>
  <c r="G1561" i="10" s="1"/>
  <c r="F1562" i="10"/>
  <c r="G1562" i="10" s="1"/>
  <c r="F1563" i="10"/>
  <c r="G1563" i="10" s="1"/>
  <c r="F1564" i="10"/>
  <c r="G1564" i="10" s="1"/>
  <c r="F1565" i="10"/>
  <c r="G1565" i="10" s="1"/>
  <c r="F1566" i="10"/>
  <c r="G1566" i="10" s="1"/>
  <c r="F1567" i="10"/>
  <c r="G1567" i="10" s="1"/>
  <c r="F1568" i="10"/>
  <c r="F1569" i="10"/>
  <c r="F1570" i="10"/>
  <c r="F1571" i="10"/>
  <c r="F1572" i="10"/>
  <c r="F1573" i="10"/>
  <c r="G1573" i="10" s="1"/>
  <c r="F1574" i="10"/>
  <c r="G1574" i="10" s="1"/>
  <c r="F1575" i="10"/>
  <c r="G1575" i="10" s="1"/>
  <c r="F1576" i="10"/>
  <c r="G1576" i="10" s="1"/>
  <c r="F1577" i="10"/>
  <c r="G1577" i="10" s="1"/>
  <c r="F1578" i="10"/>
  <c r="G1578" i="10" s="1"/>
  <c r="F1579" i="10"/>
  <c r="G1579" i="10" s="1"/>
  <c r="F1580" i="10"/>
  <c r="G1580" i="10" s="1"/>
  <c r="F1581" i="10"/>
  <c r="G1581" i="10" s="1"/>
  <c r="F1582" i="10"/>
  <c r="G1582" i="10" s="1"/>
  <c r="F1583" i="10"/>
  <c r="G1583" i="10" s="1"/>
  <c r="F1584" i="10"/>
  <c r="G1584" i="10" s="1"/>
  <c r="F1585" i="10"/>
  <c r="G1585" i="10" s="1"/>
  <c r="F1586" i="10"/>
  <c r="G1586" i="10" s="1"/>
  <c r="F1587" i="10"/>
  <c r="G1587" i="10" s="1"/>
  <c r="F1588" i="10"/>
  <c r="F1589" i="10"/>
  <c r="F1590" i="10"/>
  <c r="F1591" i="10"/>
  <c r="F1592" i="10"/>
  <c r="F1593" i="10"/>
  <c r="G1593" i="10" s="1"/>
  <c r="F1594" i="10"/>
  <c r="G1594" i="10" s="1"/>
  <c r="F1595" i="10"/>
  <c r="G1595" i="10" s="1"/>
  <c r="F1596" i="10"/>
  <c r="G1596" i="10" s="1"/>
  <c r="F1597" i="10"/>
  <c r="G1597" i="10" s="1"/>
  <c r="F1598" i="10"/>
  <c r="G1598" i="10" s="1"/>
  <c r="F1599" i="10"/>
  <c r="G1599" i="10" s="1"/>
  <c r="F1600" i="10"/>
  <c r="G1600" i="10" s="1"/>
  <c r="F1601" i="10"/>
  <c r="F1602" i="10"/>
  <c r="F1603" i="10"/>
  <c r="F1604" i="10"/>
  <c r="F1605" i="10"/>
  <c r="F1606" i="10"/>
  <c r="G1606" i="10" s="1"/>
  <c r="F1607" i="10"/>
  <c r="G1607" i="10" s="1"/>
  <c r="F1608" i="10"/>
  <c r="G1608" i="10" s="1"/>
  <c r="F1609" i="10"/>
  <c r="G1609" i="10" s="1"/>
  <c r="F1610" i="10"/>
  <c r="G1610" i="10" s="1"/>
  <c r="F1611" i="10"/>
  <c r="G1611" i="10" s="1"/>
  <c r="F1612" i="10"/>
  <c r="G1612" i="10" s="1"/>
  <c r="F1613" i="10"/>
  <c r="G1613" i="10" s="1"/>
  <c r="F1614" i="10"/>
  <c r="G1614" i="10" s="1"/>
  <c r="F1615" i="10"/>
  <c r="G1615" i="10" s="1"/>
  <c r="F1616" i="10"/>
  <c r="G1616" i="10" s="1"/>
  <c r="F1617" i="10"/>
  <c r="G1617" i="10" s="1"/>
  <c r="F1618" i="10"/>
  <c r="G1618" i="10" s="1"/>
  <c r="F1619" i="10"/>
  <c r="G1619" i="10" s="1"/>
  <c r="F1620" i="10"/>
  <c r="G1620" i="10" s="1"/>
  <c r="F1621" i="10"/>
  <c r="F1622" i="10"/>
  <c r="F1623" i="10"/>
  <c r="F1624" i="10"/>
  <c r="F1625" i="10"/>
  <c r="F1626" i="10"/>
  <c r="G1626" i="10" s="1"/>
  <c r="F1627" i="10"/>
  <c r="G1627" i="10" s="1"/>
  <c r="F1628" i="10"/>
  <c r="G1628" i="10" s="1"/>
  <c r="F1629" i="10"/>
  <c r="G1629" i="10" s="1"/>
  <c r="F1630" i="10"/>
  <c r="G1630" i="10" s="1"/>
  <c r="F1631" i="10"/>
  <c r="G1631" i="10" s="1"/>
  <c r="F1632" i="10"/>
  <c r="G1632" i="10" s="1"/>
  <c r="F1633" i="10"/>
  <c r="G1633" i="10" s="1"/>
  <c r="F1634" i="10"/>
  <c r="G1634" i="10" s="1"/>
  <c r="F1635" i="10"/>
  <c r="G1635" i="10" s="1"/>
  <c r="F1636" i="10"/>
  <c r="G1636" i="10" s="1"/>
  <c r="F1637" i="10"/>
  <c r="G1637" i="10" s="1"/>
  <c r="F1638" i="10"/>
  <c r="G1638" i="10" s="1"/>
  <c r="F1639" i="10"/>
  <c r="G1639" i="10" s="1"/>
  <c r="F1640" i="10"/>
  <c r="G1640" i="10" s="1"/>
  <c r="F1641" i="10"/>
  <c r="G1641" i="10" s="1"/>
  <c r="F1642" i="10"/>
  <c r="G1642" i="10" s="1"/>
  <c r="F1643" i="10"/>
  <c r="G1643" i="10" s="1"/>
  <c r="F1644" i="10"/>
  <c r="G1644" i="10" s="1"/>
  <c r="F1645" i="10"/>
  <c r="G1645" i="10" s="1"/>
  <c r="F1646" i="10"/>
  <c r="G1646" i="10" s="1"/>
  <c r="F1647" i="10"/>
  <c r="F1648" i="10"/>
  <c r="F1649" i="10"/>
  <c r="F1650" i="10"/>
  <c r="F1651" i="10"/>
  <c r="F1652" i="10"/>
  <c r="G1652" i="10" s="1"/>
  <c r="F1653" i="10"/>
  <c r="G1653" i="10" s="1"/>
  <c r="F1654" i="10"/>
  <c r="G1654" i="10" s="1"/>
  <c r="F1655" i="10"/>
  <c r="G1655" i="10" s="1"/>
  <c r="F1656" i="10"/>
  <c r="G1656" i="10" s="1"/>
  <c r="F1657" i="10"/>
  <c r="G1657" i="10" s="1"/>
  <c r="F1658" i="10"/>
  <c r="G1658" i="10" s="1"/>
  <c r="F1659" i="10"/>
  <c r="G1659" i="10" s="1"/>
  <c r="F1660" i="10"/>
  <c r="G1660" i="10" s="1"/>
  <c r="F1661" i="10"/>
  <c r="G1661" i="10" s="1"/>
  <c r="F1662" i="10"/>
  <c r="G1662" i="10" s="1"/>
  <c r="F1663" i="10"/>
  <c r="G1663" i="10" s="1"/>
  <c r="F1664" i="10"/>
  <c r="G1664" i="10" s="1"/>
  <c r="F1665" i="10"/>
  <c r="G1665" i="10" s="1"/>
  <c r="F1666" i="10"/>
  <c r="G1666" i="10" s="1"/>
  <c r="F1667" i="10"/>
  <c r="G1667" i="10" s="1"/>
  <c r="F1668" i="10"/>
  <c r="G1668" i="10" s="1"/>
  <c r="F1669" i="10"/>
  <c r="F1670" i="10"/>
  <c r="F1671" i="10"/>
  <c r="F1672" i="10"/>
  <c r="F1673" i="10"/>
  <c r="F1674" i="10"/>
  <c r="G1674" i="10" s="1"/>
  <c r="F1675" i="10"/>
  <c r="G1675" i="10" s="1"/>
  <c r="F1676" i="10"/>
  <c r="G1676" i="10" s="1"/>
  <c r="F1677" i="10"/>
  <c r="G1677" i="10" s="1"/>
  <c r="F1678" i="10"/>
  <c r="G1678" i="10" s="1"/>
  <c r="F1679" i="10"/>
  <c r="G1679" i="10" s="1"/>
  <c r="F1680" i="10"/>
  <c r="G1680" i="10" s="1"/>
  <c r="F1681" i="10"/>
  <c r="G1681" i="10" s="1"/>
  <c r="F1682" i="10"/>
  <c r="G1682" i="10" s="1"/>
  <c r="F1683" i="10"/>
  <c r="G1683" i="10" s="1"/>
  <c r="F1684" i="10"/>
  <c r="G1684" i="10" s="1"/>
  <c r="F1685" i="10"/>
  <c r="G1685" i="10" s="1"/>
  <c r="F1686" i="10"/>
  <c r="G1686" i="10" s="1"/>
  <c r="F1687" i="10"/>
  <c r="G1687" i="10" s="1"/>
  <c r="F1688" i="10"/>
  <c r="G1688" i="10" s="1"/>
  <c r="F1689" i="10"/>
  <c r="G1689" i="10" s="1"/>
  <c r="F1690" i="10"/>
  <c r="G1690" i="10" s="1"/>
  <c r="F1691" i="10"/>
  <c r="G1691" i="10" s="1"/>
  <c r="F1692" i="10"/>
  <c r="G1692" i="10" s="1"/>
  <c r="F1693" i="10"/>
  <c r="G1693" i="10" s="1"/>
  <c r="F1694" i="10"/>
  <c r="G1694" i="10" s="1"/>
  <c r="F1695" i="10"/>
  <c r="G1695" i="10" s="1"/>
  <c r="F1696" i="10"/>
  <c r="G1696" i="10" s="1"/>
  <c r="F1697" i="10"/>
  <c r="G1697" i="10" s="1"/>
  <c r="F1698" i="10"/>
  <c r="G1698" i="10" s="1"/>
  <c r="F1699" i="10"/>
  <c r="F1700" i="10"/>
  <c r="F1701" i="10"/>
  <c r="F1702" i="10"/>
  <c r="F1703" i="10"/>
  <c r="F1704" i="10"/>
  <c r="G1704" i="10" s="1"/>
  <c r="F1705" i="10"/>
  <c r="G1705" i="10" s="1"/>
  <c r="F1706" i="10"/>
  <c r="G1706" i="10" s="1"/>
  <c r="F1707" i="10"/>
  <c r="G1707" i="10" s="1"/>
  <c r="F1708" i="10"/>
  <c r="G1708" i="10" s="1"/>
  <c r="F1709" i="10"/>
  <c r="G1709" i="10" s="1"/>
  <c r="F1710" i="10"/>
  <c r="G1710" i="10" s="1"/>
  <c r="F1711" i="10"/>
  <c r="G1711" i="10" s="1"/>
  <c r="F1712" i="10"/>
  <c r="G1712" i="10" s="1"/>
  <c r="F1713" i="10"/>
  <c r="G1713" i="10" s="1"/>
  <c r="F1714" i="10"/>
  <c r="G1714" i="10" s="1"/>
  <c r="F1715" i="10"/>
  <c r="G1715" i="10" s="1"/>
  <c r="F1716" i="10"/>
  <c r="G1716" i="10" s="1"/>
  <c r="F1717" i="10"/>
  <c r="G1717" i="10" s="1"/>
  <c r="F1718" i="10"/>
  <c r="G1718" i="10" s="1"/>
  <c r="F1719" i="10"/>
  <c r="G1719" i="10" s="1"/>
  <c r="F1720" i="10"/>
  <c r="G1720" i="10" s="1"/>
  <c r="F1721" i="10"/>
  <c r="G1721" i="10" s="1"/>
  <c r="F1722" i="10"/>
  <c r="G1722" i="10" s="1"/>
  <c r="F1723" i="10"/>
  <c r="G1723" i="10" s="1"/>
  <c r="F1724" i="10"/>
  <c r="G1724" i="10" s="1"/>
  <c r="F1725" i="10"/>
  <c r="F1726" i="10"/>
  <c r="F1727" i="10"/>
  <c r="F1728" i="10"/>
  <c r="F1729" i="10"/>
  <c r="F1730" i="10"/>
  <c r="G1730" i="10" s="1"/>
  <c r="F1731" i="10"/>
  <c r="G1731" i="10" s="1"/>
  <c r="F1732" i="10"/>
  <c r="G1732" i="10" s="1"/>
  <c r="F1733" i="10"/>
  <c r="G1733" i="10" s="1"/>
  <c r="F1734" i="10"/>
  <c r="G1734" i="10" s="1"/>
  <c r="F1735" i="10"/>
  <c r="G1735" i="10" s="1"/>
  <c r="F1736" i="10"/>
  <c r="G1736" i="10" s="1"/>
  <c r="F1737" i="10"/>
  <c r="G1737" i="10" s="1"/>
  <c r="F1738" i="10"/>
  <c r="G1738" i="10" s="1"/>
  <c r="F1739" i="10"/>
  <c r="G1739" i="10" s="1"/>
  <c r="F1740" i="10"/>
  <c r="G1740" i="10" s="1"/>
  <c r="F1741" i="10"/>
  <c r="G1741" i="10" s="1"/>
  <c r="F1742" i="10"/>
  <c r="G1742" i="10" s="1"/>
  <c r="F1743" i="10"/>
  <c r="G1743" i="10" s="1"/>
  <c r="F1744" i="10"/>
  <c r="G1744" i="10" s="1"/>
  <c r="F1745" i="10"/>
  <c r="G1745" i="10" s="1"/>
  <c r="F1746" i="10"/>
  <c r="G1746" i="10" s="1"/>
  <c r="F1747" i="10"/>
  <c r="G1747" i="10" s="1"/>
  <c r="F1748" i="10"/>
  <c r="F1749" i="10"/>
  <c r="F1750" i="10"/>
  <c r="F1751" i="10"/>
  <c r="F1752" i="10"/>
  <c r="F1753" i="10"/>
  <c r="G1753" i="10" s="1"/>
  <c r="F1754" i="10"/>
  <c r="G1754" i="10" s="1"/>
  <c r="F1755" i="10"/>
  <c r="G1755" i="10" s="1"/>
  <c r="F1756" i="10"/>
  <c r="G1756" i="10" s="1"/>
  <c r="F1757" i="10"/>
  <c r="F1758" i="10"/>
  <c r="F1759" i="10"/>
  <c r="F1760" i="10"/>
  <c r="F1761" i="10"/>
  <c r="F1762" i="10"/>
  <c r="G1762" i="10" s="1"/>
  <c r="F1763" i="10"/>
  <c r="G1763" i="10" s="1"/>
  <c r="F1764" i="10"/>
  <c r="G1764" i="10" s="1"/>
  <c r="F1765" i="10"/>
  <c r="G1765" i="10" s="1"/>
  <c r="F1766" i="10"/>
  <c r="G1766" i="10" s="1"/>
  <c r="F1767" i="10"/>
  <c r="G1767" i="10" s="1"/>
  <c r="F1768" i="10"/>
  <c r="G1768" i="10" s="1"/>
  <c r="F1769" i="10"/>
  <c r="G1769" i="10" s="1"/>
  <c r="F1770" i="10"/>
  <c r="G1770" i="10" s="1"/>
  <c r="F1771" i="10"/>
  <c r="G1771" i="10" s="1"/>
  <c r="F1772" i="10"/>
  <c r="F1773" i="10"/>
  <c r="F1774" i="10"/>
  <c r="F1775" i="10"/>
  <c r="F1776" i="10"/>
  <c r="F1777" i="10"/>
  <c r="G1777" i="10" s="1"/>
  <c r="F1778" i="10"/>
  <c r="G1778" i="10" s="1"/>
  <c r="F1779" i="10"/>
  <c r="G1779" i="10" s="1"/>
  <c r="F1780" i="10"/>
  <c r="G1780" i="10" s="1"/>
  <c r="F1781" i="10"/>
  <c r="G1781" i="10" s="1"/>
  <c r="F1782" i="10"/>
  <c r="G1782" i="10" s="1"/>
  <c r="F1783" i="10"/>
  <c r="G1783" i="10" s="1"/>
  <c r="F1784" i="10"/>
  <c r="G1784" i="10" s="1"/>
  <c r="F1785" i="10"/>
  <c r="G1785" i="10" s="1"/>
  <c r="F1786" i="10"/>
  <c r="G1786" i="10" s="1"/>
  <c r="F1787" i="10"/>
  <c r="G1787" i="10" s="1"/>
  <c r="F1788" i="10"/>
  <c r="G1788" i="10" s="1"/>
  <c r="F1789" i="10"/>
  <c r="G1789" i="10" s="1"/>
  <c r="F1790" i="10"/>
  <c r="G1790" i="10" s="1"/>
  <c r="F1791" i="10"/>
  <c r="G1791" i="10" s="1"/>
  <c r="F1792" i="10"/>
  <c r="G1792" i="10" s="1"/>
  <c r="F1793" i="10"/>
  <c r="G1793" i="10" s="1"/>
  <c r="F1794" i="10"/>
  <c r="G1794" i="10" s="1"/>
  <c r="F1795" i="10"/>
  <c r="G1795" i="10" s="1"/>
  <c r="F1796" i="10"/>
  <c r="G1796" i="10" s="1"/>
  <c r="F1797" i="10"/>
  <c r="G1797" i="10" s="1"/>
  <c r="F1798" i="10"/>
  <c r="G1798" i="10" s="1"/>
  <c r="F1799" i="10"/>
  <c r="G1799" i="10" s="1"/>
  <c r="F1800" i="10"/>
  <c r="G1800" i="10" s="1"/>
  <c r="F1801" i="10"/>
  <c r="G1801" i="10" s="1"/>
  <c r="F1802" i="10"/>
  <c r="G1802" i="10" s="1"/>
  <c r="F1803" i="10"/>
  <c r="G1803" i="10" s="1"/>
  <c r="F1804" i="10"/>
  <c r="G1804" i="10" s="1"/>
  <c r="F1805" i="10"/>
  <c r="G1805" i="10" s="1"/>
  <c r="F1806" i="10"/>
  <c r="G1806" i="10" s="1"/>
  <c r="F1807" i="10"/>
  <c r="G1807" i="10" s="1"/>
  <c r="F1808" i="10"/>
  <c r="G1808" i="10" s="1"/>
  <c r="F1809" i="10"/>
  <c r="G1809" i="10" s="1"/>
  <c r="F1810" i="10"/>
  <c r="G1810" i="10" s="1"/>
  <c r="F1811" i="10"/>
  <c r="G1811" i="10" s="1"/>
  <c r="F1812" i="10"/>
  <c r="G1812" i="10" s="1"/>
  <c r="F1813" i="10"/>
  <c r="F1814" i="10"/>
  <c r="F1815" i="10"/>
  <c r="F1816" i="10"/>
  <c r="F1817" i="10"/>
  <c r="F1818" i="10"/>
  <c r="G1818" i="10" s="1"/>
  <c r="F1819" i="10"/>
  <c r="G1819" i="10" s="1"/>
  <c r="F1820" i="10"/>
  <c r="G1820" i="10" s="1"/>
  <c r="F1821" i="10"/>
  <c r="G1821" i="10" s="1"/>
  <c r="F1822" i="10"/>
  <c r="G1822" i="10" s="1"/>
  <c r="F1823" i="10"/>
  <c r="G1823" i="10" s="1"/>
  <c r="F1824" i="10"/>
  <c r="G1824" i="10" s="1"/>
  <c r="F1825" i="10"/>
  <c r="G1825" i="10" s="1"/>
  <c r="F1826" i="10"/>
  <c r="G1826" i="10" s="1"/>
  <c r="F1827" i="10"/>
  <c r="F1828" i="10"/>
  <c r="F1829" i="10"/>
  <c r="F1830" i="10"/>
  <c r="F1831" i="10"/>
  <c r="F1832" i="10"/>
  <c r="G1832" i="10" s="1"/>
  <c r="F1833" i="10"/>
  <c r="G1833" i="10" s="1"/>
  <c r="F1834" i="10"/>
  <c r="G1834" i="10" s="1"/>
  <c r="F1835" i="10"/>
  <c r="G1835" i="10" s="1"/>
  <c r="F1836" i="10"/>
  <c r="F1837" i="10"/>
  <c r="F1838" i="10"/>
  <c r="F1839" i="10"/>
  <c r="F1840" i="10"/>
  <c r="F1841" i="10"/>
  <c r="G1841" i="10" s="1"/>
  <c r="F1842" i="10"/>
  <c r="G1842" i="10" s="1"/>
  <c r="F1843" i="10"/>
  <c r="G1843" i="10" s="1"/>
  <c r="F1844" i="10"/>
  <c r="G1844" i="10" s="1"/>
  <c r="F1845" i="10"/>
  <c r="G1845" i="10" s="1"/>
  <c r="F1846" i="10"/>
  <c r="G1846" i="10" s="1"/>
  <c r="F1847" i="10"/>
  <c r="G1847" i="10" s="1"/>
  <c r="F1848" i="10"/>
  <c r="G1848" i="10" s="1"/>
  <c r="F1849" i="10"/>
  <c r="G1849" i="10" s="1"/>
  <c r="F1850" i="10"/>
  <c r="G1850" i="10" s="1"/>
  <c r="F1851" i="10"/>
  <c r="G1851" i="10" s="1"/>
  <c r="F1852" i="10"/>
  <c r="G1852" i="10" s="1"/>
  <c r="F1853" i="10"/>
  <c r="G1853" i="10" s="1"/>
  <c r="F1854" i="10"/>
  <c r="G1854" i="10" s="1"/>
  <c r="F1855" i="10"/>
  <c r="G1855" i="10" s="1"/>
  <c r="F1856" i="10"/>
  <c r="F1857" i="10"/>
  <c r="F1858" i="10"/>
  <c r="F1859" i="10"/>
  <c r="F1860" i="10"/>
  <c r="F1861" i="10"/>
  <c r="G1861" i="10" s="1"/>
  <c r="F1862" i="10"/>
  <c r="G1862" i="10" s="1"/>
  <c r="F1863" i="10"/>
  <c r="G1863" i="10" s="1"/>
  <c r="F1864" i="10"/>
  <c r="G1864" i="10" s="1"/>
  <c r="F1865" i="10"/>
  <c r="G1865" i="10" s="1"/>
  <c r="F1866" i="10"/>
  <c r="G1866" i="10" s="1"/>
  <c r="F1867" i="10"/>
  <c r="G1867" i="10" s="1"/>
  <c r="F1868" i="10"/>
  <c r="G1868" i="10" s="1"/>
  <c r="F1869" i="10"/>
  <c r="G1869" i="10" s="1"/>
  <c r="F1870" i="10"/>
  <c r="G1870" i="10" s="1"/>
  <c r="F1871" i="10"/>
  <c r="G1871" i="10" s="1"/>
  <c r="F1872" i="10"/>
  <c r="G1872" i="10" s="1"/>
  <c r="F1873" i="10"/>
  <c r="G1873" i="10" s="1"/>
  <c r="F1874" i="10"/>
  <c r="G1874" i="10" s="1"/>
  <c r="F1875" i="10"/>
  <c r="G1875" i="10" s="1"/>
  <c r="F1876" i="10"/>
  <c r="G1876" i="10" s="1"/>
  <c r="F1877" i="10"/>
  <c r="G1877" i="10" s="1"/>
  <c r="F1878" i="10"/>
  <c r="G1878" i="10" s="1"/>
  <c r="F1879" i="10"/>
  <c r="G1879" i="10" s="1"/>
  <c r="F1880" i="10"/>
  <c r="G1880" i="10" s="1"/>
  <c r="F1881" i="10"/>
  <c r="G1881" i="10" s="1"/>
  <c r="F1882" i="10"/>
  <c r="G1882" i="10" s="1"/>
  <c r="F1883" i="10"/>
  <c r="G1883" i="10" s="1"/>
  <c r="F1884" i="10"/>
  <c r="G1884" i="10" s="1"/>
  <c r="F1885" i="10"/>
  <c r="G1885" i="10" s="1"/>
  <c r="F1886" i="10"/>
  <c r="F1887" i="10"/>
  <c r="F1888" i="10"/>
  <c r="F1889" i="10"/>
  <c r="F1890" i="10"/>
  <c r="F1891" i="10"/>
  <c r="G1891" i="10" s="1"/>
  <c r="F1892" i="10"/>
  <c r="G1892" i="10" s="1"/>
  <c r="F1893" i="10"/>
  <c r="G1893" i="10" s="1"/>
  <c r="F1894" i="10"/>
  <c r="G1894" i="10" s="1"/>
  <c r="F1895" i="10"/>
  <c r="G1895" i="10" s="1"/>
  <c r="F1896" i="10"/>
  <c r="G1896" i="10" s="1"/>
  <c r="F1897" i="10"/>
  <c r="G1897" i="10" s="1"/>
  <c r="F1898" i="10"/>
  <c r="G1898" i="10" s="1"/>
  <c r="F1899" i="10"/>
  <c r="G1899" i="10" s="1"/>
  <c r="F1900" i="10"/>
  <c r="G1900" i="10" s="1"/>
  <c r="F1901" i="10"/>
  <c r="G1901" i="10" s="1"/>
  <c r="F1902" i="10"/>
  <c r="G1902" i="10" s="1"/>
  <c r="F1903" i="10"/>
  <c r="G1903" i="10" s="1"/>
  <c r="F1904" i="10"/>
  <c r="G1904" i="10" s="1"/>
  <c r="F1905" i="10"/>
  <c r="G1905" i="10" s="1"/>
  <c r="F1906" i="10"/>
  <c r="G1906" i="10" s="1"/>
  <c r="F1907" i="10"/>
  <c r="G1907" i="10" s="1"/>
  <c r="F1908" i="10"/>
  <c r="G1908" i="10" s="1"/>
  <c r="F1909" i="10"/>
  <c r="F1910" i="10"/>
  <c r="F1911" i="10"/>
  <c r="F1912" i="10"/>
  <c r="F1913" i="10"/>
  <c r="F1914" i="10"/>
  <c r="F1915" i="10"/>
  <c r="F1916" i="10"/>
  <c r="F1917" i="10"/>
  <c r="F1918" i="10"/>
  <c r="F1919" i="10"/>
  <c r="G1919" i="10" s="1"/>
  <c r="F1920" i="10"/>
  <c r="G1920" i="10" s="1"/>
  <c r="F1921" i="10"/>
  <c r="G1921" i="10" s="1"/>
  <c r="F1922" i="10"/>
  <c r="G1922" i="10" s="1"/>
  <c r="F1923" i="10"/>
  <c r="G1923" i="10" s="1"/>
  <c r="F1924" i="10"/>
  <c r="G1924" i="10" s="1"/>
  <c r="F1925" i="10"/>
  <c r="G1925" i="10" s="1"/>
  <c r="F1926" i="10"/>
  <c r="G1926" i="10" s="1"/>
  <c r="F1927" i="10"/>
  <c r="G1927" i="10" s="1"/>
  <c r="F1928" i="10"/>
  <c r="G1928" i="10" s="1"/>
  <c r="F1929" i="10"/>
  <c r="G1929" i="10" s="1"/>
  <c r="F1930" i="10"/>
  <c r="G1930" i="10" s="1"/>
  <c r="F1931" i="10"/>
  <c r="G1931" i="10" s="1"/>
  <c r="F1932" i="10"/>
  <c r="G1932" i="10" s="1"/>
  <c r="F1933" i="10"/>
  <c r="G1933" i="10" s="1"/>
  <c r="F1934" i="10"/>
  <c r="G1934" i="10" s="1"/>
  <c r="F1935" i="10"/>
  <c r="G1935" i="10" s="1"/>
  <c r="F1936" i="10"/>
  <c r="G1936" i="10" s="1"/>
  <c r="F1937" i="10"/>
  <c r="G1937" i="10" s="1"/>
  <c r="F1938" i="10"/>
  <c r="G1938" i="10" s="1"/>
  <c r="F1939" i="10"/>
  <c r="G1939" i="10" s="1"/>
  <c r="F1940" i="10"/>
  <c r="G1940" i="10" s="1"/>
  <c r="F1941" i="10"/>
  <c r="F1942" i="10"/>
  <c r="F1943" i="10"/>
  <c r="F1944" i="10"/>
  <c r="F1945" i="10"/>
  <c r="F1946" i="10"/>
  <c r="G1946" i="10" s="1"/>
  <c r="F1947" i="10"/>
  <c r="G1947" i="10" s="1"/>
  <c r="F1948" i="10"/>
  <c r="G1948" i="10" s="1"/>
  <c r="F1949" i="10"/>
  <c r="G1949" i="10" s="1"/>
  <c r="F1950" i="10"/>
  <c r="G1950" i="10" s="1"/>
  <c r="F1951" i="10"/>
  <c r="G1951" i="10" s="1"/>
  <c r="F1952" i="10"/>
  <c r="G1952" i="10" s="1"/>
  <c r="F1953" i="10"/>
  <c r="G1953" i="10" s="1"/>
  <c r="F1954" i="10"/>
  <c r="G1954" i="10" s="1"/>
  <c r="F1955" i="10"/>
  <c r="G1955" i="10" s="1"/>
  <c r="F1956" i="10"/>
  <c r="G1956" i="10" s="1"/>
  <c r="F1957" i="10"/>
  <c r="G1957" i="10" s="1"/>
  <c r="F1958" i="10"/>
  <c r="G1958" i="10" s="1"/>
  <c r="F1959" i="10"/>
  <c r="G1959" i="10" s="1"/>
  <c r="F1960" i="10"/>
  <c r="G1960" i="10" s="1"/>
  <c r="F1961" i="10"/>
  <c r="G1961" i="10" s="1"/>
  <c r="F1962" i="10"/>
  <c r="F1963" i="10"/>
  <c r="F1964" i="10"/>
  <c r="F1965" i="10"/>
  <c r="F1966" i="10"/>
  <c r="F1967" i="10"/>
  <c r="F1968" i="10"/>
  <c r="F1969" i="10"/>
  <c r="F1970" i="10"/>
  <c r="G1970" i="10" s="1"/>
  <c r="F1971" i="10"/>
  <c r="G1971" i="10" s="1"/>
  <c r="F1972" i="10"/>
  <c r="G1972" i="10" s="1"/>
  <c r="F1973" i="10"/>
  <c r="G1973" i="10" s="1"/>
  <c r="F1974" i="10"/>
  <c r="G1974" i="10" s="1"/>
  <c r="F1975" i="10"/>
  <c r="G1975" i="10" s="1"/>
  <c r="F1976" i="10"/>
  <c r="G1976" i="10" s="1"/>
  <c r="F1977" i="10"/>
  <c r="G1977" i="10" s="1"/>
  <c r="F1978" i="10"/>
  <c r="G1978" i="10" s="1"/>
  <c r="F1979" i="10"/>
  <c r="G1979" i="10" s="1"/>
  <c r="F1980" i="10"/>
  <c r="G1980" i="10" s="1"/>
  <c r="F1981" i="10"/>
  <c r="G1981" i="10" s="1"/>
  <c r="F1982" i="10"/>
  <c r="G1982" i="10" s="1"/>
  <c r="F1983" i="10"/>
  <c r="G1983" i="10" s="1"/>
  <c r="F1984" i="10"/>
  <c r="G1984" i="10" s="1"/>
  <c r="F1985" i="10"/>
  <c r="G1985" i="10" s="1"/>
  <c r="F1986" i="10"/>
  <c r="G1986" i="10" s="1"/>
  <c r="F1987" i="10"/>
  <c r="G1987" i="10" s="1"/>
  <c r="F1988" i="10"/>
  <c r="G1988" i="10" s="1"/>
  <c r="F1989" i="10"/>
  <c r="G1989" i="10" s="1"/>
  <c r="F1990" i="10"/>
  <c r="G1990" i="10" s="1"/>
  <c r="F1991" i="10"/>
  <c r="G1991" i="10" s="1"/>
  <c r="F1992" i="10"/>
  <c r="G1992" i="10" s="1"/>
  <c r="F1993" i="10"/>
  <c r="G1993" i="10" s="1"/>
  <c r="F1994" i="10"/>
  <c r="G1994" i="10" s="1"/>
  <c r="F1995" i="10"/>
  <c r="G1995" i="10" s="1"/>
  <c r="F1996" i="10"/>
  <c r="G1996" i="10" s="1"/>
  <c r="F1997" i="10"/>
  <c r="G1997" i="10" s="1"/>
  <c r="F1998" i="10"/>
  <c r="G1998" i="10" s="1"/>
  <c r="F1999" i="10"/>
  <c r="F2000" i="10"/>
  <c r="F2001" i="10"/>
  <c r="F2002" i="10"/>
  <c r="F2003" i="10"/>
  <c r="F2004" i="10"/>
  <c r="F2005" i="10"/>
  <c r="F2006" i="10"/>
  <c r="F2007" i="10"/>
  <c r="F2008" i="10"/>
  <c r="F2009" i="10"/>
  <c r="F2010" i="10"/>
  <c r="F2011" i="10"/>
  <c r="G2011" i="10" s="1"/>
  <c r="F2012" i="10"/>
  <c r="G2012" i="10" s="1"/>
  <c r="F2013" i="10"/>
  <c r="G2013" i="10" s="1"/>
  <c r="F2014" i="10"/>
  <c r="G2014" i="10" s="1"/>
  <c r="F2015" i="10"/>
  <c r="G2015" i="10" s="1"/>
  <c r="F2016" i="10"/>
  <c r="G2016" i="10" s="1"/>
  <c r="F2017" i="10"/>
  <c r="G2017" i="10" s="1"/>
  <c r="F2018" i="10"/>
  <c r="G2018" i="10" s="1"/>
  <c r="F2019" i="10"/>
  <c r="G2019" i="10" s="1"/>
  <c r="F2020" i="10"/>
  <c r="G2020" i="10" s="1"/>
  <c r="F2021" i="10"/>
  <c r="G2021" i="10" s="1"/>
  <c r="F2022" i="10"/>
  <c r="G2022" i="10" s="1"/>
  <c r="F2023" i="10"/>
  <c r="G2023" i="10" s="1"/>
  <c r="F2024" i="10"/>
  <c r="G2024" i="10" s="1"/>
  <c r="F2025" i="10"/>
  <c r="G2025" i="10" s="1"/>
  <c r="F2026" i="10"/>
  <c r="G2026" i="10" s="1"/>
  <c r="F2027" i="10"/>
  <c r="F2028" i="10"/>
  <c r="F2029" i="10"/>
  <c r="F2030" i="10"/>
  <c r="F2031" i="10"/>
  <c r="F2032" i="10"/>
  <c r="G2032" i="10" s="1"/>
  <c r="F2033" i="10"/>
  <c r="G2033" i="10" s="1"/>
  <c r="F2034" i="10"/>
  <c r="G2034" i="10" s="1"/>
  <c r="F2035" i="10"/>
  <c r="G2035" i="10" s="1"/>
  <c r="F2036" i="10"/>
  <c r="G2036" i="10" s="1"/>
  <c r="F2037" i="10"/>
  <c r="G2037" i="10" s="1"/>
  <c r="F2038" i="10"/>
  <c r="G2038" i="10" s="1"/>
  <c r="F2039" i="10"/>
  <c r="F2040" i="10"/>
  <c r="F2041" i="10"/>
  <c r="F2042" i="10"/>
  <c r="F2043" i="10"/>
  <c r="F2044" i="10"/>
  <c r="G2044" i="10" s="1"/>
  <c r="F2045" i="10"/>
  <c r="G2045" i="10" s="1"/>
  <c r="F2046" i="10"/>
  <c r="G2046" i="10" s="1"/>
  <c r="F2047" i="10"/>
  <c r="G2047" i="10" s="1"/>
  <c r="F2048" i="10"/>
  <c r="F2049" i="10"/>
  <c r="G2049" i="10" s="1"/>
  <c r="F2050" i="10"/>
  <c r="G2050" i="10" s="1"/>
  <c r="F2051" i="10"/>
  <c r="G2051" i="10" s="1"/>
  <c r="F2052" i="10"/>
  <c r="G2052" i="10" s="1"/>
  <c r="F2053" i="10"/>
  <c r="G2053" i="10" s="1"/>
  <c r="F2054" i="10"/>
  <c r="G2054" i="10" s="1"/>
  <c r="F2055" i="10"/>
  <c r="G2055" i="10" s="1"/>
  <c r="F2056" i="10"/>
  <c r="G2056" i="10" s="1"/>
  <c r="F2057" i="10"/>
  <c r="G2057" i="10" s="1"/>
  <c r="F2058" i="10"/>
  <c r="G2058" i="10" s="1"/>
  <c r="F2059" i="10"/>
  <c r="G2059" i="10" s="1"/>
  <c r="F2060" i="10"/>
  <c r="G2060" i="10" s="1"/>
  <c r="F2061" i="10"/>
  <c r="G2061" i="10" s="1"/>
  <c r="F2062" i="10"/>
  <c r="G2062" i="10" s="1"/>
  <c r="F2063" i="10"/>
  <c r="G2063" i="10" s="1"/>
  <c r="F2064" i="10"/>
  <c r="G2064" i="10" s="1"/>
  <c r="F2065" i="10"/>
  <c r="G2065" i="10" s="1"/>
  <c r="F2066" i="10"/>
  <c r="G2066" i="10" s="1"/>
  <c r="F2067" i="10"/>
  <c r="G2067" i="10" s="1"/>
  <c r="F2068" i="10"/>
  <c r="G2068" i="10" s="1"/>
  <c r="F2069" i="10"/>
  <c r="G2069" i="10" s="1"/>
  <c r="F2070" i="10"/>
  <c r="G2070" i="10" s="1"/>
  <c r="F2071" i="10"/>
  <c r="G2071" i="10" s="1"/>
  <c r="F2072" i="10"/>
  <c r="G2072" i="10" s="1"/>
  <c r="F2073" i="10"/>
  <c r="G2073" i="10" s="1"/>
  <c r="F2074" i="10"/>
  <c r="G2074" i="10" s="1"/>
  <c r="F2075" i="10"/>
  <c r="G2075" i="10" s="1"/>
  <c r="M7" i="1"/>
  <c r="M12" i="1"/>
  <c r="M15" i="1"/>
  <c r="M18" i="1"/>
  <c r="M19" i="1"/>
  <c r="M21" i="1"/>
  <c r="M23" i="1"/>
  <c r="M24" i="1"/>
  <c r="M34" i="1"/>
  <c r="M38" i="1"/>
  <c r="M40" i="1"/>
  <c r="M42" i="1"/>
  <c r="M43" i="1"/>
  <c r="M46" i="1"/>
  <c r="M49" i="1"/>
  <c r="M50" i="1"/>
  <c r="M51" i="1"/>
  <c r="M52" i="1"/>
  <c r="M53" i="1"/>
  <c r="M55" i="1"/>
  <c r="M62" i="1"/>
  <c r="M63" i="1"/>
  <c r="M70" i="1"/>
  <c r="M71" i="1"/>
  <c r="M75" i="1"/>
  <c r="M78" i="1"/>
  <c r="M81" i="1"/>
  <c r="M82" i="1"/>
  <c r="M83" i="1"/>
  <c r="M84" i="1"/>
  <c r="M88" i="1"/>
  <c r="M89" i="1"/>
  <c r="M103" i="1"/>
  <c r="M106" i="1"/>
  <c r="M107" i="1"/>
  <c r="M108" i="1"/>
  <c r="M112" i="1"/>
  <c r="M113" i="1"/>
  <c r="M116" i="1"/>
  <c r="M117" i="1"/>
  <c r="M118" i="1"/>
  <c r="M119" i="1"/>
  <c r="M120" i="1"/>
  <c r="M121" i="1"/>
  <c r="G5" i="15"/>
  <c r="O9" i="23" s="1"/>
  <c r="G6" i="15"/>
  <c r="G7" i="15"/>
  <c r="O2" i="23" s="1"/>
  <c r="G8" i="15"/>
  <c r="G9" i="15"/>
  <c r="O4" i="23" s="1"/>
  <c r="G10" i="15"/>
  <c r="O5" i="23" s="1"/>
  <c r="G11" i="15"/>
  <c r="O3" i="23" s="1"/>
  <c r="G12" i="15"/>
  <c r="M6" i="1" s="1"/>
  <c r="G13" i="15"/>
  <c r="O6" i="23" s="1"/>
  <c r="G14" i="15"/>
  <c r="M5" i="1" s="1"/>
  <c r="G15" i="15"/>
  <c r="M10" i="1" s="1"/>
  <c r="G16" i="15"/>
  <c r="O11" i="23" s="1"/>
  <c r="G17" i="15"/>
  <c r="O10" i="23" s="1"/>
  <c r="G18" i="15"/>
  <c r="G19" i="15"/>
  <c r="M26" i="1" s="1"/>
  <c r="G20" i="15"/>
  <c r="G21" i="15"/>
  <c r="G22" i="15"/>
  <c r="O19" i="23" s="1"/>
  <c r="G23" i="15"/>
  <c r="O15" i="23" s="1"/>
  <c r="G24" i="15"/>
  <c r="M22" i="1" s="1"/>
  <c r="G25" i="15"/>
  <c r="O23" i="23" s="1"/>
  <c r="G26" i="15"/>
  <c r="O26" i="23" s="1"/>
  <c r="G27" i="15"/>
  <c r="O22" i="23" s="1"/>
  <c r="G28" i="15"/>
  <c r="O18" i="23" s="1"/>
  <c r="G29" i="15"/>
  <c r="O21" i="23" s="1"/>
  <c r="G30" i="15"/>
  <c r="O25" i="23" s="1"/>
  <c r="G31" i="15"/>
  <c r="O16" i="23" s="1"/>
  <c r="G32" i="15"/>
  <c r="M27" i="1" s="1"/>
  <c r="G33" i="15"/>
  <c r="G34" i="15"/>
  <c r="O30" i="23" s="1"/>
  <c r="G35" i="15"/>
  <c r="O28" i="23" s="1"/>
  <c r="G36" i="15"/>
  <c r="G37" i="15"/>
  <c r="O37" i="23" s="1"/>
  <c r="G38" i="15"/>
  <c r="O29" i="23" s="1"/>
  <c r="G39" i="15"/>
  <c r="M32" i="1" s="1"/>
  <c r="G40" i="15"/>
  <c r="O36" i="23" s="1"/>
  <c r="G41" i="15"/>
  <c r="G42" i="15"/>
  <c r="M41" i="1" s="1"/>
  <c r="G43" i="15"/>
  <c r="O34" i="23" s="1"/>
  <c r="G44" i="15"/>
  <c r="M37" i="1" s="1"/>
  <c r="G45" i="15"/>
  <c r="O32" i="23" s="1"/>
  <c r="G46" i="15"/>
  <c r="O33" i="23" s="1"/>
  <c r="G47" i="15"/>
  <c r="M33" i="1" s="1"/>
  <c r="G48" i="15"/>
  <c r="G49" i="15"/>
  <c r="O51" i="23" s="1"/>
  <c r="G50" i="15"/>
  <c r="G51" i="15"/>
  <c r="G52" i="15"/>
  <c r="O47" i="23" s="1"/>
  <c r="G53" i="15"/>
  <c r="O46" i="23" s="1"/>
  <c r="G54" i="15"/>
  <c r="M54" i="1" s="1"/>
  <c r="G55" i="15"/>
  <c r="O52" i="23" s="1"/>
  <c r="G56" i="15"/>
  <c r="O50" i="23" s="1"/>
  <c r="G57" i="15"/>
  <c r="O44" i="23" s="1"/>
  <c r="G58" i="15"/>
  <c r="O48" i="23" s="1"/>
  <c r="G59" i="15"/>
  <c r="O43" i="23" s="1"/>
  <c r="G60" i="15"/>
  <c r="M57" i="1" s="1"/>
  <c r="G61" i="15"/>
  <c r="O42" i="23" s="1"/>
  <c r="G62" i="15"/>
  <c r="O49" i="23" s="1"/>
  <c r="G63" i="15"/>
  <c r="G64" i="15"/>
  <c r="M64" i="1" s="1"/>
  <c r="G65" i="15"/>
  <c r="O63" i="23" s="1"/>
  <c r="G66" i="15"/>
  <c r="O59" i="23" s="1"/>
  <c r="G67" i="15"/>
  <c r="G68" i="15"/>
  <c r="O54" i="23" s="1"/>
  <c r="G69" i="15"/>
  <c r="M67" i="1" s="1"/>
  <c r="G70" i="15"/>
  <c r="O61" i="23" s="1"/>
  <c r="G71" i="15"/>
  <c r="O62" i="23" s="1"/>
  <c r="G72" i="15"/>
  <c r="O58" i="23" s="1"/>
  <c r="G73" i="15"/>
  <c r="O65" i="23" s="1"/>
  <c r="G74" i="15"/>
  <c r="O60" i="23" s="1"/>
  <c r="G75" i="15"/>
  <c r="G76" i="15"/>
  <c r="M60" i="1" s="1"/>
  <c r="G77" i="15"/>
  <c r="O57" i="23" s="1"/>
  <c r="G78" i="15"/>
  <c r="G79" i="15"/>
  <c r="M74" i="1" s="1"/>
  <c r="G80" i="15"/>
  <c r="O73" i="23" s="1"/>
  <c r="G81" i="15"/>
  <c r="M77" i="1" s="1"/>
  <c r="G82" i="15"/>
  <c r="O76" i="23" s="1"/>
  <c r="G83" i="15"/>
  <c r="O71" i="23" s="1"/>
  <c r="G84" i="15"/>
  <c r="O72" i="23" s="1"/>
  <c r="G85" i="15"/>
  <c r="O70" i="23" s="1"/>
  <c r="G86" i="15"/>
  <c r="G87" i="15"/>
  <c r="O67" i="23" s="1"/>
  <c r="G88" i="15"/>
  <c r="O69" i="23" s="1"/>
  <c r="G89" i="15"/>
  <c r="O75" i="23" s="1"/>
  <c r="G90" i="15"/>
  <c r="G91" i="15"/>
  <c r="O78" i="23" s="1"/>
  <c r="G92" i="15"/>
  <c r="O68" i="23" s="1"/>
  <c r="G93" i="15"/>
  <c r="G94" i="15"/>
  <c r="O81" i="23" s="1"/>
  <c r="G95" i="15"/>
  <c r="M99" i="1" s="1"/>
  <c r="G96" i="15"/>
  <c r="M94" i="1" s="1"/>
  <c r="G97" i="15"/>
  <c r="O90" i="23" s="1"/>
  <c r="G98" i="15"/>
  <c r="M98" i="1" s="1"/>
  <c r="G99" i="15"/>
  <c r="M95" i="1" s="1"/>
  <c r="G100" i="15"/>
  <c r="O91" i="23" s="1"/>
  <c r="G101" i="15"/>
  <c r="M93" i="1" s="1"/>
  <c r="G102" i="15"/>
  <c r="O88" i="23" s="1"/>
  <c r="G103" i="15"/>
  <c r="M90" i="1" s="1"/>
  <c r="G104" i="15"/>
  <c r="O84" i="23" s="1"/>
  <c r="G105" i="15"/>
  <c r="O89" i="23" s="1"/>
  <c r="G106" i="15"/>
  <c r="G107" i="15"/>
  <c r="O104" i="23" s="1"/>
  <c r="G108" i="15"/>
  <c r="M105" i="1" s="1"/>
  <c r="G109" i="15"/>
  <c r="M104" i="1" s="1"/>
  <c r="G110" i="15"/>
  <c r="O95" i="23" s="1"/>
  <c r="G111" i="15"/>
  <c r="O98" i="23" s="1"/>
  <c r="G112" i="15"/>
  <c r="O93" i="23" s="1"/>
  <c r="G113" i="15"/>
  <c r="O99" i="23" s="1"/>
  <c r="G114" i="15"/>
  <c r="O96" i="23" s="1"/>
  <c r="G115" i="15"/>
  <c r="O100" i="23" s="1"/>
  <c r="G116" i="15"/>
  <c r="O97" i="23" s="1"/>
  <c r="G117" i="15"/>
  <c r="O94" i="23" s="1"/>
  <c r="G118" i="15"/>
  <c r="O102" i="23" s="1"/>
  <c r="G119" i="15"/>
  <c r="G120" i="15"/>
  <c r="M126" i="1" s="1"/>
  <c r="G121" i="15"/>
  <c r="O113" i="23" s="1"/>
  <c r="G122" i="15"/>
  <c r="M127" i="1" s="1"/>
  <c r="G123" i="15"/>
  <c r="O115" i="23" s="1"/>
  <c r="G124" i="15"/>
  <c r="M123" i="1" s="1"/>
  <c r="G125" i="15"/>
  <c r="O108" i="23" s="1"/>
  <c r="G126" i="15"/>
  <c r="O112" i="23" s="1"/>
  <c r="G127" i="15"/>
  <c r="G128" i="15"/>
  <c r="O117" i="23" s="1"/>
  <c r="G129" i="15"/>
  <c r="M122" i="1" s="1"/>
  <c r="G130" i="15"/>
  <c r="O116" i="23" s="1"/>
  <c r="G131" i="15"/>
  <c r="O107" i="23" s="1"/>
  <c r="G132" i="15"/>
  <c r="O111" i="23" s="1"/>
  <c r="G133" i="15"/>
  <c r="G4" i="15"/>
  <c r="O8" i="23" s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" i="10"/>
  <c r="AB89" i="1"/>
  <c r="AB90" i="1"/>
  <c r="AB91" i="1"/>
  <c r="AB92" i="1"/>
  <c r="AB93" i="1"/>
  <c r="AB94" i="1"/>
  <c r="AB95" i="1"/>
  <c r="AB96" i="1"/>
  <c r="AB97" i="1"/>
  <c r="AB98" i="1"/>
  <c r="AB99" i="1"/>
  <c r="AB88" i="1"/>
  <c r="AB61" i="1"/>
  <c r="AB62" i="1"/>
  <c r="AB63" i="1"/>
  <c r="AB64" i="1"/>
  <c r="AB65" i="1"/>
  <c r="AB66" i="1"/>
  <c r="AB67" i="1"/>
  <c r="AB68" i="1"/>
  <c r="AB69" i="1"/>
  <c r="AB70" i="1"/>
  <c r="AB71" i="1"/>
  <c r="AB60" i="1"/>
  <c r="AB47" i="1"/>
  <c r="AB48" i="1"/>
  <c r="AB49" i="1"/>
  <c r="AB50" i="1"/>
  <c r="AB51" i="1"/>
  <c r="AB52" i="1"/>
  <c r="AB53" i="1"/>
  <c r="AB54" i="1"/>
  <c r="AB55" i="1"/>
  <c r="AB56" i="1"/>
  <c r="AB57" i="1"/>
  <c r="AB46" i="1"/>
  <c r="AB19" i="1"/>
  <c r="AB20" i="1"/>
  <c r="AB21" i="1"/>
  <c r="AB22" i="1"/>
  <c r="AB23" i="1"/>
  <c r="AB24" i="1"/>
  <c r="AB25" i="1"/>
  <c r="AB26" i="1"/>
  <c r="AB27" i="1"/>
  <c r="AB28" i="1"/>
  <c r="AB29" i="1"/>
  <c r="AB18" i="1"/>
  <c r="C3" i="1"/>
  <c r="C17" i="1"/>
  <c r="C31" i="1"/>
  <c r="C45" i="1"/>
  <c r="C59" i="1"/>
  <c r="C73" i="1"/>
  <c r="C87" i="1"/>
  <c r="C101" i="1"/>
  <c r="C115" i="1"/>
  <c r="B115" i="1"/>
  <c r="B101" i="1"/>
  <c r="B87" i="1"/>
  <c r="B73" i="1"/>
  <c r="B59" i="1"/>
  <c r="B45" i="1"/>
  <c r="B31" i="1"/>
  <c r="B17" i="1"/>
  <c r="B3" i="1"/>
  <c r="T4" i="1"/>
  <c r="T5" i="1"/>
  <c r="T6" i="1"/>
  <c r="T7" i="1"/>
  <c r="T8" i="1"/>
  <c r="T9" i="1"/>
  <c r="T10" i="1"/>
  <c r="T11" i="1"/>
  <c r="T12" i="1"/>
  <c r="T13" i="1"/>
  <c r="T14" i="1"/>
  <c r="T15" i="1"/>
  <c r="T18" i="1"/>
  <c r="T19" i="1"/>
  <c r="T20" i="1"/>
  <c r="T21" i="1"/>
  <c r="T23" i="1"/>
  <c r="T24" i="1"/>
  <c r="T25" i="1"/>
  <c r="T26" i="1"/>
  <c r="T27" i="1"/>
  <c r="T28" i="1"/>
  <c r="T29" i="1"/>
  <c r="T32" i="1"/>
  <c r="T33" i="1"/>
  <c r="T34" i="1"/>
  <c r="T35" i="1"/>
  <c r="T36" i="1"/>
  <c r="T37" i="1"/>
  <c r="T38" i="1"/>
  <c r="T39" i="1"/>
  <c r="T40" i="1"/>
  <c r="T41" i="1"/>
  <c r="T42" i="1"/>
  <c r="T43" i="1"/>
  <c r="T46" i="1"/>
  <c r="T47" i="1"/>
  <c r="T48" i="1"/>
  <c r="T49" i="1"/>
  <c r="T50" i="1"/>
  <c r="T51" i="1"/>
  <c r="T52" i="1"/>
  <c r="T53" i="1"/>
  <c r="T54" i="1"/>
  <c r="T55" i="1"/>
  <c r="T56" i="1"/>
  <c r="T57" i="1"/>
  <c r="T60" i="1"/>
  <c r="T61" i="1"/>
  <c r="T62" i="1"/>
  <c r="T63" i="1"/>
  <c r="T64" i="1"/>
  <c r="T65" i="1"/>
  <c r="T66" i="1"/>
  <c r="T67" i="1"/>
  <c r="T68" i="1"/>
  <c r="T69" i="1"/>
  <c r="T70" i="1"/>
  <c r="T71" i="1"/>
  <c r="T74" i="1"/>
  <c r="T75" i="1"/>
  <c r="T76" i="1"/>
  <c r="T77" i="1"/>
  <c r="T78" i="1"/>
  <c r="T79" i="1"/>
  <c r="T80" i="1"/>
  <c r="T81" i="1"/>
  <c r="T82" i="1"/>
  <c r="T83" i="1"/>
  <c r="T84" i="1"/>
  <c r="T85" i="1"/>
  <c r="T88" i="1"/>
  <c r="T89" i="1"/>
  <c r="T90" i="1"/>
  <c r="T91" i="1"/>
  <c r="T92" i="1"/>
  <c r="T93" i="1"/>
  <c r="T94" i="1"/>
  <c r="T95" i="1"/>
  <c r="T96" i="1"/>
  <c r="T97" i="1"/>
  <c r="T98" i="1"/>
  <c r="T99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AB4" i="1"/>
  <c r="AB5" i="1"/>
  <c r="AB6" i="1"/>
  <c r="AB7" i="1"/>
  <c r="AB8" i="1"/>
  <c r="AB9" i="1"/>
  <c r="AB10" i="1"/>
  <c r="AB11" i="1"/>
  <c r="AB12" i="1"/>
  <c r="AB13" i="1"/>
  <c r="AB14" i="1"/>
  <c r="AB15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Z4" i="1"/>
  <c r="Z5" i="1"/>
  <c r="Z6" i="1"/>
  <c r="Z7" i="1"/>
  <c r="Z8" i="1"/>
  <c r="Z9" i="1"/>
  <c r="Z10" i="1"/>
  <c r="Z11" i="1"/>
  <c r="Z12" i="1"/>
  <c r="Z13" i="1"/>
  <c r="Z14" i="1"/>
  <c r="Z15" i="1"/>
  <c r="Z18" i="1"/>
  <c r="Z19" i="1"/>
  <c r="Z20" i="1"/>
  <c r="Z21" i="1"/>
  <c r="Z22" i="1"/>
  <c r="Z23" i="1"/>
  <c r="Z24" i="1"/>
  <c r="Z25" i="1"/>
  <c r="Z26" i="1"/>
  <c r="Z27" i="1"/>
  <c r="Z28" i="1"/>
  <c r="Z29" i="1"/>
  <c r="Z32" i="1"/>
  <c r="Z33" i="1"/>
  <c r="Z34" i="1"/>
  <c r="Z35" i="1"/>
  <c r="Z36" i="1"/>
  <c r="Z37" i="1"/>
  <c r="Z38" i="1"/>
  <c r="Z39" i="1"/>
  <c r="Z40" i="1"/>
  <c r="Z41" i="1"/>
  <c r="Z42" i="1"/>
  <c r="Z43" i="1"/>
  <c r="Z46" i="1"/>
  <c r="Z47" i="1"/>
  <c r="Z48" i="1"/>
  <c r="Z49" i="1"/>
  <c r="Z50" i="1"/>
  <c r="Z51" i="1"/>
  <c r="Z52" i="1"/>
  <c r="Z53" i="1"/>
  <c r="Z54" i="1"/>
  <c r="Z55" i="1"/>
  <c r="Z56" i="1"/>
  <c r="Z57" i="1"/>
  <c r="Z60" i="1"/>
  <c r="Z61" i="1"/>
  <c r="Z62" i="1"/>
  <c r="Z63" i="1"/>
  <c r="Z64" i="1"/>
  <c r="Z65" i="1"/>
  <c r="Z66" i="1"/>
  <c r="Z67" i="1"/>
  <c r="Z68" i="1"/>
  <c r="Z69" i="1"/>
  <c r="Z70" i="1"/>
  <c r="Z71" i="1"/>
  <c r="Z74" i="1"/>
  <c r="Z75" i="1"/>
  <c r="Z76" i="1"/>
  <c r="Z77" i="1"/>
  <c r="Z78" i="1"/>
  <c r="Z79" i="1"/>
  <c r="Z80" i="1"/>
  <c r="Z81" i="1"/>
  <c r="Z82" i="1"/>
  <c r="Z83" i="1"/>
  <c r="Z84" i="1"/>
  <c r="Z85" i="1"/>
  <c r="Z88" i="1"/>
  <c r="Z89" i="1"/>
  <c r="Z90" i="1"/>
  <c r="Z91" i="1"/>
  <c r="Z92" i="1"/>
  <c r="Z93" i="1"/>
  <c r="Z94" i="1"/>
  <c r="Z95" i="1"/>
  <c r="Z96" i="1"/>
  <c r="Z97" i="1"/>
  <c r="Z98" i="1"/>
  <c r="Z99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X4" i="1"/>
  <c r="X5" i="1"/>
  <c r="X6" i="1"/>
  <c r="X7" i="1"/>
  <c r="X8" i="1"/>
  <c r="X9" i="1"/>
  <c r="X10" i="1"/>
  <c r="X11" i="1"/>
  <c r="X12" i="1"/>
  <c r="X13" i="1"/>
  <c r="X14" i="1"/>
  <c r="X15" i="1"/>
  <c r="X18" i="1"/>
  <c r="X19" i="1"/>
  <c r="X20" i="1"/>
  <c r="X21" i="1"/>
  <c r="X22" i="1"/>
  <c r="X23" i="1"/>
  <c r="X24" i="1"/>
  <c r="X25" i="1"/>
  <c r="X26" i="1"/>
  <c r="X27" i="1"/>
  <c r="X28" i="1"/>
  <c r="X29" i="1"/>
  <c r="X32" i="1"/>
  <c r="X33" i="1"/>
  <c r="X34" i="1"/>
  <c r="X35" i="1"/>
  <c r="X36" i="1"/>
  <c r="X37" i="1"/>
  <c r="X38" i="1"/>
  <c r="X39" i="1"/>
  <c r="X40" i="1"/>
  <c r="X41" i="1"/>
  <c r="X42" i="1"/>
  <c r="X43" i="1"/>
  <c r="X46" i="1"/>
  <c r="X47" i="1"/>
  <c r="X48" i="1"/>
  <c r="X49" i="1"/>
  <c r="X50" i="1"/>
  <c r="X51" i="1"/>
  <c r="X52" i="1"/>
  <c r="X53" i="1"/>
  <c r="X54" i="1"/>
  <c r="X55" i="1"/>
  <c r="X56" i="1"/>
  <c r="X57" i="1"/>
  <c r="X60" i="1"/>
  <c r="X61" i="1"/>
  <c r="X62" i="1"/>
  <c r="X63" i="1"/>
  <c r="X64" i="1"/>
  <c r="X65" i="1"/>
  <c r="X66" i="1"/>
  <c r="X67" i="1"/>
  <c r="X68" i="1"/>
  <c r="X69" i="1"/>
  <c r="X70" i="1"/>
  <c r="X71" i="1"/>
  <c r="X74" i="1"/>
  <c r="X75" i="1"/>
  <c r="X76" i="1"/>
  <c r="X77" i="1"/>
  <c r="X78" i="1"/>
  <c r="X79" i="1"/>
  <c r="X80" i="1"/>
  <c r="X81" i="1"/>
  <c r="X82" i="1"/>
  <c r="X83" i="1"/>
  <c r="X84" i="1"/>
  <c r="X85" i="1"/>
  <c r="X88" i="1"/>
  <c r="X89" i="1"/>
  <c r="X90" i="1"/>
  <c r="X91" i="1"/>
  <c r="X92" i="1"/>
  <c r="X93" i="1"/>
  <c r="X94" i="1"/>
  <c r="X95" i="1"/>
  <c r="X97" i="1"/>
  <c r="X98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V4" i="1"/>
  <c r="V5" i="1"/>
  <c r="V6" i="1"/>
  <c r="V7" i="1"/>
  <c r="V8" i="1"/>
  <c r="V9" i="1"/>
  <c r="V10" i="1"/>
  <c r="V11" i="1"/>
  <c r="V12" i="1"/>
  <c r="V13" i="1"/>
  <c r="V14" i="1"/>
  <c r="V15" i="1"/>
  <c r="V18" i="1"/>
  <c r="V19" i="1"/>
  <c r="V20" i="1"/>
  <c r="V21" i="1"/>
  <c r="V22" i="1"/>
  <c r="V23" i="1"/>
  <c r="V24" i="1"/>
  <c r="V25" i="1"/>
  <c r="V26" i="1"/>
  <c r="V27" i="1"/>
  <c r="V28" i="1"/>
  <c r="V29" i="1"/>
  <c r="V32" i="1"/>
  <c r="V33" i="1"/>
  <c r="V34" i="1"/>
  <c r="V35" i="1"/>
  <c r="V36" i="1"/>
  <c r="V37" i="1"/>
  <c r="V38" i="1"/>
  <c r="V39" i="1"/>
  <c r="V40" i="1"/>
  <c r="V41" i="1"/>
  <c r="V42" i="1"/>
  <c r="V43" i="1"/>
  <c r="V46" i="1"/>
  <c r="V47" i="1"/>
  <c r="V48" i="1"/>
  <c r="V49" i="1"/>
  <c r="V50" i="1"/>
  <c r="V51" i="1"/>
  <c r="V52" i="1"/>
  <c r="V53" i="1"/>
  <c r="V54" i="1"/>
  <c r="V55" i="1"/>
  <c r="V56" i="1"/>
  <c r="V57" i="1"/>
  <c r="V60" i="1"/>
  <c r="V61" i="1"/>
  <c r="V62" i="1"/>
  <c r="V63" i="1"/>
  <c r="V64" i="1"/>
  <c r="V65" i="1"/>
  <c r="V66" i="1"/>
  <c r="V67" i="1"/>
  <c r="V68" i="1"/>
  <c r="V69" i="1"/>
  <c r="V70" i="1"/>
  <c r="V71" i="1"/>
  <c r="V74" i="1"/>
  <c r="V75" i="1"/>
  <c r="V76" i="1"/>
  <c r="V77" i="1"/>
  <c r="V78" i="1"/>
  <c r="V79" i="1"/>
  <c r="V80" i="1"/>
  <c r="V81" i="1"/>
  <c r="V82" i="1"/>
  <c r="V83" i="1"/>
  <c r="V84" i="1"/>
  <c r="V85" i="1"/>
  <c r="V88" i="1"/>
  <c r="V89" i="1"/>
  <c r="V90" i="1"/>
  <c r="V91" i="1"/>
  <c r="V92" i="1"/>
  <c r="V93" i="1"/>
  <c r="V94" i="1"/>
  <c r="V95" i="1"/>
  <c r="V96" i="1"/>
  <c r="V97" i="1"/>
  <c r="V98" i="1"/>
  <c r="V99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M48" i="1" l="1"/>
  <c r="M14" i="1"/>
  <c r="O31" i="23"/>
  <c r="M80" i="1"/>
  <c r="M111" i="1"/>
  <c r="M79" i="1"/>
  <c r="M47" i="1"/>
  <c r="M13" i="1"/>
  <c r="O13" i="23"/>
  <c r="O35" i="23"/>
  <c r="O41" i="23"/>
  <c r="O77" i="23"/>
  <c r="M109" i="1"/>
  <c r="M11" i="1"/>
  <c r="O7" i="23"/>
  <c r="O55" i="23"/>
  <c r="M20" i="1"/>
  <c r="O20" i="23"/>
  <c r="O38" i="23"/>
  <c r="O86" i="23"/>
  <c r="O103" i="23"/>
  <c r="M76" i="1"/>
  <c r="M9" i="1"/>
  <c r="O83" i="23"/>
  <c r="O114" i="23"/>
  <c r="O110" i="23"/>
  <c r="O12" i="23"/>
  <c r="O39" i="23"/>
  <c r="O24" i="23"/>
  <c r="M102" i="1"/>
  <c r="M68" i="1"/>
  <c r="M36" i="1"/>
  <c r="M4" i="1"/>
  <c r="O17" i="23"/>
  <c r="O64" i="23"/>
  <c r="O56" i="23"/>
  <c r="O87" i="23"/>
  <c r="O82" i="23"/>
  <c r="O101" i="23"/>
  <c r="M39" i="1"/>
  <c r="O45" i="23"/>
  <c r="O74" i="23"/>
  <c r="M8" i="1"/>
  <c r="M97" i="1"/>
  <c r="M65" i="1"/>
  <c r="O109" i="23"/>
  <c r="O106" i="23"/>
  <c r="M85" i="1"/>
  <c r="M66" i="1"/>
  <c r="M96" i="1"/>
  <c r="O85" i="23"/>
  <c r="M110" i="1"/>
  <c r="M69" i="1"/>
  <c r="M28" i="1"/>
  <c r="O80" i="23"/>
  <c r="M125" i="1"/>
  <c r="M61" i="1"/>
  <c r="M29" i="1"/>
  <c r="M124" i="1"/>
  <c r="M92" i="1"/>
  <c r="M91" i="1"/>
  <c r="M25" i="1"/>
  <c r="M35" i="1"/>
  <c r="M56" i="1"/>
  <c r="G1857" i="10"/>
  <c r="G1917" i="10"/>
  <c r="G1941" i="10"/>
  <c r="I120" i="1" s="1"/>
  <c r="G1965" i="10"/>
  <c r="G2001" i="10"/>
  <c r="G1701" i="10"/>
  <c r="G2972" i="10"/>
  <c r="G1725" i="10"/>
  <c r="G1749" i="10"/>
  <c r="G1761" i="10"/>
  <c r="G1773" i="10"/>
  <c r="G1605" i="10"/>
  <c r="N85" i="23"/>
  <c r="G1916" i="10"/>
  <c r="G1963" i="10"/>
  <c r="G1758" i="10"/>
  <c r="G1602" i="10"/>
  <c r="G1590" i="10"/>
  <c r="G1506" i="10"/>
  <c r="G1482" i="10"/>
  <c r="G1422" i="10"/>
  <c r="G1398" i="10"/>
  <c r="G1338" i="10"/>
  <c r="G1314" i="10"/>
  <c r="G1290" i="10"/>
  <c r="G1266" i="10"/>
  <c r="G1218" i="10"/>
  <c r="G1182" i="10"/>
  <c r="G1170" i="10"/>
  <c r="G1158" i="10"/>
  <c r="G1146" i="10"/>
  <c r="G1086" i="10"/>
  <c r="G1026" i="10"/>
  <c r="G966" i="10"/>
  <c r="G954" i="10"/>
  <c r="G810" i="10"/>
  <c r="G726" i="10"/>
  <c r="G702" i="10"/>
  <c r="G630" i="10"/>
  <c r="G606" i="10"/>
  <c r="G594" i="10"/>
  <c r="G582" i="10"/>
  <c r="G570" i="10"/>
  <c r="G558" i="10"/>
  <c r="G534" i="10"/>
  <c r="G486" i="10"/>
  <c r="G450" i="10"/>
  <c r="G378" i="10"/>
  <c r="G342" i="10"/>
  <c r="G318" i="10"/>
  <c r="G1485" i="10"/>
  <c r="G2076" i="10"/>
  <c r="G2088" i="10"/>
  <c r="G2100" i="10"/>
  <c r="G2112" i="10"/>
  <c r="G2077" i="10"/>
  <c r="G2089" i="10"/>
  <c r="G2101" i="10"/>
  <c r="G2113" i="10"/>
  <c r="G2078" i="10"/>
  <c r="G2090" i="10"/>
  <c r="G2102" i="10"/>
  <c r="G2114" i="10"/>
  <c r="G2079" i="10"/>
  <c r="G2091" i="10"/>
  <c r="G2103" i="10"/>
  <c r="G2115" i="10"/>
  <c r="G2080" i="10"/>
  <c r="G2092" i="10"/>
  <c r="G2104" i="10"/>
  <c r="G2116" i="10"/>
  <c r="G2128" i="10"/>
  <c r="G2081" i="10"/>
  <c r="G2093" i="10"/>
  <c r="G2105" i="10"/>
  <c r="G2117" i="10"/>
  <c r="G2082" i="10"/>
  <c r="G2094" i="10"/>
  <c r="G2106" i="10"/>
  <c r="G2118" i="10"/>
  <c r="G2083" i="10"/>
  <c r="G2095" i="10"/>
  <c r="G2107" i="10"/>
  <c r="G2119" i="10"/>
  <c r="G2048" i="10"/>
  <c r="G2084" i="10"/>
  <c r="G2096" i="10"/>
  <c r="G2108" i="10"/>
  <c r="G2120" i="10"/>
  <c r="G2132" i="10"/>
  <c r="G2085" i="10"/>
  <c r="G2097" i="10"/>
  <c r="G2109" i="10"/>
  <c r="G2121" i="10"/>
  <c r="G2133" i="10"/>
  <c r="G2086" i="10"/>
  <c r="G2098" i="10"/>
  <c r="G2110" i="10"/>
  <c r="G2122" i="10"/>
  <c r="G2134" i="10"/>
  <c r="G2087" i="10"/>
  <c r="G2099" i="10"/>
  <c r="G2111" i="10"/>
  <c r="G2123" i="10"/>
  <c r="G2125" i="10"/>
  <c r="G2141" i="10"/>
  <c r="G2153" i="10"/>
  <c r="G2165" i="10"/>
  <c r="G2177" i="10"/>
  <c r="G2189" i="10"/>
  <c r="G2201" i="10"/>
  <c r="G2213" i="10"/>
  <c r="G2225" i="10"/>
  <c r="G2237" i="10"/>
  <c r="G2249" i="10"/>
  <c r="G2261" i="10"/>
  <c r="G2273" i="10"/>
  <c r="G2285" i="10"/>
  <c r="G2297" i="10"/>
  <c r="G2309" i="10"/>
  <c r="G2321" i="10"/>
  <c r="G2333" i="10"/>
  <c r="G2345" i="10"/>
  <c r="G2357" i="10"/>
  <c r="G2369" i="10"/>
  <c r="G2381" i="10"/>
  <c r="G2393" i="10"/>
  <c r="G2405" i="10"/>
  <c r="G2417" i="10"/>
  <c r="G2429" i="10"/>
  <c r="G2441" i="10"/>
  <c r="G2453" i="10"/>
  <c r="G2465" i="10"/>
  <c r="G2477" i="10"/>
  <c r="G2489" i="10"/>
  <c r="G2501" i="10"/>
  <c r="G2513" i="10"/>
  <c r="G2525" i="10"/>
  <c r="G2537" i="10"/>
  <c r="G2549" i="10"/>
  <c r="G2561" i="10"/>
  <c r="G2573" i="10"/>
  <c r="G2585" i="10"/>
  <c r="G2597" i="10"/>
  <c r="G2609" i="10"/>
  <c r="G2621" i="10"/>
  <c r="G2633" i="10"/>
  <c r="G2645" i="10"/>
  <c r="G2657" i="10"/>
  <c r="G2669" i="10"/>
  <c r="G2681" i="10"/>
  <c r="G2693" i="10"/>
  <c r="G2705" i="10"/>
  <c r="G2717" i="10"/>
  <c r="G2729" i="10"/>
  <c r="G2741" i="10"/>
  <c r="G2753" i="10"/>
  <c r="G2765" i="10"/>
  <c r="G2777" i="10"/>
  <c r="G2789" i="10"/>
  <c r="G2801" i="10"/>
  <c r="G2813" i="10"/>
  <c r="G2825" i="10"/>
  <c r="G2837" i="10"/>
  <c r="G2849" i="10"/>
  <c r="G2861" i="10"/>
  <c r="G2873" i="10"/>
  <c r="G2885" i="10"/>
  <c r="G2897" i="10"/>
  <c r="G2909" i="10"/>
  <c r="G2921" i="10"/>
  <c r="G2933" i="10"/>
  <c r="G2945" i="10"/>
  <c r="G2957" i="10"/>
  <c r="G2969" i="10"/>
  <c r="G2126" i="10"/>
  <c r="G2142" i="10"/>
  <c r="G2154" i="10"/>
  <c r="G2166" i="10"/>
  <c r="G2178" i="10"/>
  <c r="G2190" i="10"/>
  <c r="G2202" i="10"/>
  <c r="G2214" i="10"/>
  <c r="G2226" i="10"/>
  <c r="G2238" i="10"/>
  <c r="G2250" i="10"/>
  <c r="G2262" i="10"/>
  <c r="G2274" i="10"/>
  <c r="G2286" i="10"/>
  <c r="G2298" i="10"/>
  <c r="G2310" i="10"/>
  <c r="G2322" i="10"/>
  <c r="G2334" i="10"/>
  <c r="G2346" i="10"/>
  <c r="G2358" i="10"/>
  <c r="G2370" i="10"/>
  <c r="G2382" i="10"/>
  <c r="G2394" i="10"/>
  <c r="G2406" i="10"/>
  <c r="G2418" i="10"/>
  <c r="G2430" i="10"/>
  <c r="G2442" i="10"/>
  <c r="G2454" i="10"/>
  <c r="G2466" i="10"/>
  <c r="G2478" i="10"/>
  <c r="G2490" i="10"/>
  <c r="G2502" i="10"/>
  <c r="G2514" i="10"/>
  <c r="G2526" i="10"/>
  <c r="G2538" i="10"/>
  <c r="G2550" i="10"/>
  <c r="G2562" i="10"/>
  <c r="G2574" i="10"/>
  <c r="G2586" i="10"/>
  <c r="G2598" i="10"/>
  <c r="G2610" i="10"/>
  <c r="G2622" i="10"/>
  <c r="G2634" i="10"/>
  <c r="G2646" i="10"/>
  <c r="G2658" i="10"/>
  <c r="G2670" i="10"/>
  <c r="G2682" i="10"/>
  <c r="G2694" i="10"/>
  <c r="G2706" i="10"/>
  <c r="G2718" i="10"/>
  <c r="G2730" i="10"/>
  <c r="G2742" i="10"/>
  <c r="G2754" i="10"/>
  <c r="G2766" i="10"/>
  <c r="G2778" i="10"/>
  <c r="G2790" i="10"/>
  <c r="G2802" i="10"/>
  <c r="G2814" i="10"/>
  <c r="G2826" i="10"/>
  <c r="G2838" i="10"/>
  <c r="G2850" i="10"/>
  <c r="G2862" i="10"/>
  <c r="G2874" i="10"/>
  <c r="G2886" i="10"/>
  <c r="G2898" i="10"/>
  <c r="G2910" i="10"/>
  <c r="G2922" i="10"/>
  <c r="G2934" i="10"/>
  <c r="G2946" i="10"/>
  <c r="G2958" i="10"/>
  <c r="G2970" i="10"/>
  <c r="G2127" i="10"/>
  <c r="G2143" i="10"/>
  <c r="G2155" i="10"/>
  <c r="G2167" i="10"/>
  <c r="G2179" i="10"/>
  <c r="G2191" i="10"/>
  <c r="G2203" i="10"/>
  <c r="G2215" i="10"/>
  <c r="G2227" i="10"/>
  <c r="G2239" i="10"/>
  <c r="G2251" i="10"/>
  <c r="G2263" i="10"/>
  <c r="G2275" i="10"/>
  <c r="G2287" i="10"/>
  <c r="G2299" i="10"/>
  <c r="G2311" i="10"/>
  <c r="G2323" i="10"/>
  <c r="G2335" i="10"/>
  <c r="G2347" i="10"/>
  <c r="G2359" i="10"/>
  <c r="G2371" i="10"/>
  <c r="G2383" i="10"/>
  <c r="G2395" i="10"/>
  <c r="G2407" i="10"/>
  <c r="G2419" i="10"/>
  <c r="G2431" i="10"/>
  <c r="G2443" i="10"/>
  <c r="G2455" i="10"/>
  <c r="G2467" i="10"/>
  <c r="G2479" i="10"/>
  <c r="G2491" i="10"/>
  <c r="G2503" i="10"/>
  <c r="G2515" i="10"/>
  <c r="G2527" i="10"/>
  <c r="G2539" i="10"/>
  <c r="G2551" i="10"/>
  <c r="G2563" i="10"/>
  <c r="G2575" i="10"/>
  <c r="G2587" i="10"/>
  <c r="G2599" i="10"/>
  <c r="G2611" i="10"/>
  <c r="G2623" i="10"/>
  <c r="G2635" i="10"/>
  <c r="G2647" i="10"/>
  <c r="G2659" i="10"/>
  <c r="G2671" i="10"/>
  <c r="G2683" i="10"/>
  <c r="G2695" i="10"/>
  <c r="G2707" i="10"/>
  <c r="G2719" i="10"/>
  <c r="G2731" i="10"/>
  <c r="G2743" i="10"/>
  <c r="G2755" i="10"/>
  <c r="G2767" i="10"/>
  <c r="G2779" i="10"/>
  <c r="G2791" i="10"/>
  <c r="G2803" i="10"/>
  <c r="G2815" i="10"/>
  <c r="G2827" i="10"/>
  <c r="G2839" i="10"/>
  <c r="G2851" i="10"/>
  <c r="G2863" i="10"/>
  <c r="G2875" i="10"/>
  <c r="G2887" i="10"/>
  <c r="G2899" i="10"/>
  <c r="G2911" i="10"/>
  <c r="G2923" i="10"/>
  <c r="G2935" i="10"/>
  <c r="G2947" i="10"/>
  <c r="G2959" i="10"/>
  <c r="G2971" i="10"/>
  <c r="G2129" i="10"/>
  <c r="G2144" i="10"/>
  <c r="G2156" i="10"/>
  <c r="G2168" i="10"/>
  <c r="G2180" i="10"/>
  <c r="G2192" i="10"/>
  <c r="G2204" i="10"/>
  <c r="G2216" i="10"/>
  <c r="G2228" i="10"/>
  <c r="G2240" i="10"/>
  <c r="G2252" i="10"/>
  <c r="G2264" i="10"/>
  <c r="G2276" i="10"/>
  <c r="G2288" i="10"/>
  <c r="G2300" i="10"/>
  <c r="G2312" i="10"/>
  <c r="G2324" i="10"/>
  <c r="G2336" i="10"/>
  <c r="G2348" i="10"/>
  <c r="G2360" i="10"/>
  <c r="G2372" i="10"/>
  <c r="G2384" i="10"/>
  <c r="G2396" i="10"/>
  <c r="G2408" i="10"/>
  <c r="G2420" i="10"/>
  <c r="G2432" i="10"/>
  <c r="G2444" i="10"/>
  <c r="G2456" i="10"/>
  <c r="G2468" i="10"/>
  <c r="G2480" i="10"/>
  <c r="G2492" i="10"/>
  <c r="G2504" i="10"/>
  <c r="G2516" i="10"/>
  <c r="G2528" i="10"/>
  <c r="G2540" i="10"/>
  <c r="G2552" i="10"/>
  <c r="G2564" i="10"/>
  <c r="G2576" i="10"/>
  <c r="G2588" i="10"/>
  <c r="G2600" i="10"/>
  <c r="G2612" i="10"/>
  <c r="G2624" i="10"/>
  <c r="G2636" i="10"/>
  <c r="G2648" i="10"/>
  <c r="G2660" i="10"/>
  <c r="G2672" i="10"/>
  <c r="G2684" i="10"/>
  <c r="G2696" i="10"/>
  <c r="G2708" i="10"/>
  <c r="G2720" i="10"/>
  <c r="G2732" i="10"/>
  <c r="G2744" i="10"/>
  <c r="G2756" i="10"/>
  <c r="G2768" i="10"/>
  <c r="G2780" i="10"/>
  <c r="G2792" i="10"/>
  <c r="G2804" i="10"/>
  <c r="G2816" i="10"/>
  <c r="G2828" i="10"/>
  <c r="G2840" i="10"/>
  <c r="G2852" i="10"/>
  <c r="G2864" i="10"/>
  <c r="G2876" i="10"/>
  <c r="G2888" i="10"/>
  <c r="G2900" i="10"/>
  <c r="G2912" i="10"/>
  <c r="G2924" i="10"/>
  <c r="G2936" i="10"/>
  <c r="G2948" i="10"/>
  <c r="G2960" i="10"/>
  <c r="G2130" i="10"/>
  <c r="G2145" i="10"/>
  <c r="G2157" i="10"/>
  <c r="G2169" i="10"/>
  <c r="G2181" i="10"/>
  <c r="G2193" i="10"/>
  <c r="G2205" i="10"/>
  <c r="G2217" i="10"/>
  <c r="G2229" i="10"/>
  <c r="G2241" i="10"/>
  <c r="G2253" i="10"/>
  <c r="G2265" i="10"/>
  <c r="G2277" i="10"/>
  <c r="G2289" i="10"/>
  <c r="G2301" i="10"/>
  <c r="G2313" i="10"/>
  <c r="G2325" i="10"/>
  <c r="G2337" i="10"/>
  <c r="G2349" i="10"/>
  <c r="G2361" i="10"/>
  <c r="G2373" i="10"/>
  <c r="G2385" i="10"/>
  <c r="G2397" i="10"/>
  <c r="G2409" i="10"/>
  <c r="G2421" i="10"/>
  <c r="G2433" i="10"/>
  <c r="G2445" i="10"/>
  <c r="G2457" i="10"/>
  <c r="G2469" i="10"/>
  <c r="G2481" i="10"/>
  <c r="G2493" i="10"/>
  <c r="G2505" i="10"/>
  <c r="G2517" i="10"/>
  <c r="G2529" i="10"/>
  <c r="G2541" i="10"/>
  <c r="G2553" i="10"/>
  <c r="G2565" i="10"/>
  <c r="G2577" i="10"/>
  <c r="G2589" i="10"/>
  <c r="G2601" i="10"/>
  <c r="G2613" i="10"/>
  <c r="G2625" i="10"/>
  <c r="G2637" i="10"/>
  <c r="G2649" i="10"/>
  <c r="G2661" i="10"/>
  <c r="G2673" i="10"/>
  <c r="G2685" i="10"/>
  <c r="G2697" i="10"/>
  <c r="G2709" i="10"/>
  <c r="G2721" i="10"/>
  <c r="G2733" i="10"/>
  <c r="G2745" i="10"/>
  <c r="G2757" i="10"/>
  <c r="G2769" i="10"/>
  <c r="G2781" i="10"/>
  <c r="G2793" i="10"/>
  <c r="G2805" i="10"/>
  <c r="G2817" i="10"/>
  <c r="G2829" i="10"/>
  <c r="G2841" i="10"/>
  <c r="G2853" i="10"/>
  <c r="G2865" i="10"/>
  <c r="G2877" i="10"/>
  <c r="G2889" i="10"/>
  <c r="G2901" i="10"/>
  <c r="G2913" i="10"/>
  <c r="G2925" i="10"/>
  <c r="G2937" i="10"/>
  <c r="G2949" i="10"/>
  <c r="G2961" i="10"/>
  <c r="G2131" i="10"/>
  <c r="G2146" i="10"/>
  <c r="G2158" i="10"/>
  <c r="G2170" i="10"/>
  <c r="G2182" i="10"/>
  <c r="G2194" i="10"/>
  <c r="G2206" i="10"/>
  <c r="G2218" i="10"/>
  <c r="G2230" i="10"/>
  <c r="G2242" i="10"/>
  <c r="G2254" i="10"/>
  <c r="G2266" i="10"/>
  <c r="G2278" i="10"/>
  <c r="G2290" i="10"/>
  <c r="G2302" i="10"/>
  <c r="G2314" i="10"/>
  <c r="G2326" i="10"/>
  <c r="G2338" i="10"/>
  <c r="G2350" i="10"/>
  <c r="G2362" i="10"/>
  <c r="G2374" i="10"/>
  <c r="G2386" i="10"/>
  <c r="G2398" i="10"/>
  <c r="G2410" i="10"/>
  <c r="G2422" i="10"/>
  <c r="G2434" i="10"/>
  <c r="G2446" i="10"/>
  <c r="G2458" i="10"/>
  <c r="G2470" i="10"/>
  <c r="G2482" i="10"/>
  <c r="G2494" i="10"/>
  <c r="G2506" i="10"/>
  <c r="G2518" i="10"/>
  <c r="G2530" i="10"/>
  <c r="G2542" i="10"/>
  <c r="G2554" i="10"/>
  <c r="G2566" i="10"/>
  <c r="G2578" i="10"/>
  <c r="G2590" i="10"/>
  <c r="G2602" i="10"/>
  <c r="G2614" i="10"/>
  <c r="G2626" i="10"/>
  <c r="G2638" i="10"/>
  <c r="G2650" i="10"/>
  <c r="G2662" i="10"/>
  <c r="G2674" i="10"/>
  <c r="G2686" i="10"/>
  <c r="G2698" i="10"/>
  <c r="G2710" i="10"/>
  <c r="G2722" i="10"/>
  <c r="G2734" i="10"/>
  <c r="G2746" i="10"/>
  <c r="G2758" i="10"/>
  <c r="G2770" i="10"/>
  <c r="G2782" i="10"/>
  <c r="G2794" i="10"/>
  <c r="G2806" i="10"/>
  <c r="G2818" i="10"/>
  <c r="G2830" i="10"/>
  <c r="G2842" i="10"/>
  <c r="G2854" i="10"/>
  <c r="G2866" i="10"/>
  <c r="G2878" i="10"/>
  <c r="G2890" i="10"/>
  <c r="G2902" i="10"/>
  <c r="G2914" i="10"/>
  <c r="G2926" i="10"/>
  <c r="G2938" i="10"/>
  <c r="G2950" i="10"/>
  <c r="G2962" i="10"/>
  <c r="G2974" i="10"/>
  <c r="G2135" i="10"/>
  <c r="G2147" i="10"/>
  <c r="G2159" i="10"/>
  <c r="G2171" i="10"/>
  <c r="G2183" i="10"/>
  <c r="G2195" i="10"/>
  <c r="G2207" i="10"/>
  <c r="G2219" i="10"/>
  <c r="G2231" i="10"/>
  <c r="G2243" i="10"/>
  <c r="G2255" i="10"/>
  <c r="G2267" i="10"/>
  <c r="G2279" i="10"/>
  <c r="G2291" i="10"/>
  <c r="G2303" i="10"/>
  <c r="G2315" i="10"/>
  <c r="G2327" i="10"/>
  <c r="G2339" i="10"/>
  <c r="G2351" i="10"/>
  <c r="G2363" i="10"/>
  <c r="G2375" i="10"/>
  <c r="G2387" i="10"/>
  <c r="G2399" i="10"/>
  <c r="G2411" i="10"/>
  <c r="G2423" i="10"/>
  <c r="G2435" i="10"/>
  <c r="G2447" i="10"/>
  <c r="G2459" i="10"/>
  <c r="G2471" i="10"/>
  <c r="G2483" i="10"/>
  <c r="G2495" i="10"/>
  <c r="G2507" i="10"/>
  <c r="G2519" i="10"/>
  <c r="G2531" i="10"/>
  <c r="G2543" i="10"/>
  <c r="G2555" i="10"/>
  <c r="G2567" i="10"/>
  <c r="G2579" i="10"/>
  <c r="G2591" i="10"/>
  <c r="G2603" i="10"/>
  <c r="G2615" i="10"/>
  <c r="G2627" i="10"/>
  <c r="G2639" i="10"/>
  <c r="G2651" i="10"/>
  <c r="G2663" i="10"/>
  <c r="G2675" i="10"/>
  <c r="G2687" i="10"/>
  <c r="G2699" i="10"/>
  <c r="G2711" i="10"/>
  <c r="G2723" i="10"/>
  <c r="G2735" i="10"/>
  <c r="G2747" i="10"/>
  <c r="G2759" i="10"/>
  <c r="G2771" i="10"/>
  <c r="G2783" i="10"/>
  <c r="G2795" i="10"/>
  <c r="G2807" i="10"/>
  <c r="G2819" i="10"/>
  <c r="G2831" i="10"/>
  <c r="G2843" i="10"/>
  <c r="G2855" i="10"/>
  <c r="G2867" i="10"/>
  <c r="G2879" i="10"/>
  <c r="G2891" i="10"/>
  <c r="G2903" i="10"/>
  <c r="G2915" i="10"/>
  <c r="G2927" i="10"/>
  <c r="G2939" i="10"/>
  <c r="G2951" i="10"/>
  <c r="G2963" i="10"/>
  <c r="G2975" i="10"/>
  <c r="G2136" i="10"/>
  <c r="G2148" i="10"/>
  <c r="G2160" i="10"/>
  <c r="G2172" i="10"/>
  <c r="G2184" i="10"/>
  <c r="G2196" i="10"/>
  <c r="G2208" i="10"/>
  <c r="G2220" i="10"/>
  <c r="G2232" i="10"/>
  <c r="G2244" i="10"/>
  <c r="G2256" i="10"/>
  <c r="G2268" i="10"/>
  <c r="G2280" i="10"/>
  <c r="G2292" i="10"/>
  <c r="G2304" i="10"/>
  <c r="G2316" i="10"/>
  <c r="G2328" i="10"/>
  <c r="G2340" i="10"/>
  <c r="G2352" i="10"/>
  <c r="G2364" i="10"/>
  <c r="G2376" i="10"/>
  <c r="G2388" i="10"/>
  <c r="G2400" i="10"/>
  <c r="G2412" i="10"/>
  <c r="G2424" i="10"/>
  <c r="G2436" i="10"/>
  <c r="G2448" i="10"/>
  <c r="G2460" i="10"/>
  <c r="G2472" i="10"/>
  <c r="G2484" i="10"/>
  <c r="G2496" i="10"/>
  <c r="G2508" i="10"/>
  <c r="G2520" i="10"/>
  <c r="G2532" i="10"/>
  <c r="G2544" i="10"/>
  <c r="G2556" i="10"/>
  <c r="G2568" i="10"/>
  <c r="G2580" i="10"/>
  <c r="G2592" i="10"/>
  <c r="G2604" i="10"/>
  <c r="G2616" i="10"/>
  <c r="G2628" i="10"/>
  <c r="G2640" i="10"/>
  <c r="G2652" i="10"/>
  <c r="G2664" i="10"/>
  <c r="G2676" i="10"/>
  <c r="G2688" i="10"/>
  <c r="G2700" i="10"/>
  <c r="G2712" i="10"/>
  <c r="G2724" i="10"/>
  <c r="G2736" i="10"/>
  <c r="G2748" i="10"/>
  <c r="G2760" i="10"/>
  <c r="G2772" i="10"/>
  <c r="G2784" i="10"/>
  <c r="G2796" i="10"/>
  <c r="G2808" i="10"/>
  <c r="G2820" i="10"/>
  <c r="G2832" i="10"/>
  <c r="G2844" i="10"/>
  <c r="G2856" i="10"/>
  <c r="G2868" i="10"/>
  <c r="G2880" i="10"/>
  <c r="G2892" i="10"/>
  <c r="G2904" i="10"/>
  <c r="G2916" i="10"/>
  <c r="G2928" i="10"/>
  <c r="G2940" i="10"/>
  <c r="G2952" i="10"/>
  <c r="G2964" i="10"/>
  <c r="G2976" i="10"/>
  <c r="G2137" i="10"/>
  <c r="G2149" i="10"/>
  <c r="G2161" i="10"/>
  <c r="G2173" i="10"/>
  <c r="G2185" i="10"/>
  <c r="G2197" i="10"/>
  <c r="G2209" i="10"/>
  <c r="G2221" i="10"/>
  <c r="G2233" i="10"/>
  <c r="G2245" i="10"/>
  <c r="G2257" i="10"/>
  <c r="G2269" i="10"/>
  <c r="G2281" i="10"/>
  <c r="G2293" i="10"/>
  <c r="G2305" i="10"/>
  <c r="G2317" i="10"/>
  <c r="G2329" i="10"/>
  <c r="G2341" i="10"/>
  <c r="G2353" i="10"/>
  <c r="G2365" i="10"/>
  <c r="G2377" i="10"/>
  <c r="G2389" i="10"/>
  <c r="G2401" i="10"/>
  <c r="G2413" i="10"/>
  <c r="G2425" i="10"/>
  <c r="G2437" i="10"/>
  <c r="G2449" i="10"/>
  <c r="G2461" i="10"/>
  <c r="G2473" i="10"/>
  <c r="G2485" i="10"/>
  <c r="G2497" i="10"/>
  <c r="G2509" i="10"/>
  <c r="G2521" i="10"/>
  <c r="G2533" i="10"/>
  <c r="G2545" i="10"/>
  <c r="G2557" i="10"/>
  <c r="G2569" i="10"/>
  <c r="G2581" i="10"/>
  <c r="G2593" i="10"/>
  <c r="G2605" i="10"/>
  <c r="G2617" i="10"/>
  <c r="G2629" i="10"/>
  <c r="G2641" i="10"/>
  <c r="G2653" i="10"/>
  <c r="G2665" i="10"/>
  <c r="G2677" i="10"/>
  <c r="G2689" i="10"/>
  <c r="G2701" i="10"/>
  <c r="G2713" i="10"/>
  <c r="G2725" i="10"/>
  <c r="G2737" i="10"/>
  <c r="G2749" i="10"/>
  <c r="G2761" i="10"/>
  <c r="G2773" i="10"/>
  <c r="G2785" i="10"/>
  <c r="G2797" i="10"/>
  <c r="G2809" i="10"/>
  <c r="G2821" i="10"/>
  <c r="G2833" i="10"/>
  <c r="G2845" i="10"/>
  <c r="G2857" i="10"/>
  <c r="G2869" i="10"/>
  <c r="G2881" i="10"/>
  <c r="G2893" i="10"/>
  <c r="G2905" i="10"/>
  <c r="G2917" i="10"/>
  <c r="G2929" i="10"/>
  <c r="G2941" i="10"/>
  <c r="G2953" i="10"/>
  <c r="G2965" i="10"/>
  <c r="G2977" i="10"/>
  <c r="G2138" i="10"/>
  <c r="G2150" i="10"/>
  <c r="G2162" i="10"/>
  <c r="G2174" i="10"/>
  <c r="G2186" i="10"/>
  <c r="G2198" i="10"/>
  <c r="G2210" i="10"/>
  <c r="G2222" i="10"/>
  <c r="G2234" i="10"/>
  <c r="G2246" i="10"/>
  <c r="G2258" i="10"/>
  <c r="G2270" i="10"/>
  <c r="G2282" i="10"/>
  <c r="G2294" i="10"/>
  <c r="G2306" i="10"/>
  <c r="G2318" i="10"/>
  <c r="G2330" i="10"/>
  <c r="G2342" i="10"/>
  <c r="G2354" i="10"/>
  <c r="G2366" i="10"/>
  <c r="G2378" i="10"/>
  <c r="G2390" i="10"/>
  <c r="G2402" i="10"/>
  <c r="G2414" i="10"/>
  <c r="G2426" i="10"/>
  <c r="G2438" i="10"/>
  <c r="G2450" i="10"/>
  <c r="G2462" i="10"/>
  <c r="G2474" i="10"/>
  <c r="G2486" i="10"/>
  <c r="G2498" i="10"/>
  <c r="G2510" i="10"/>
  <c r="G2522" i="10"/>
  <c r="G2534" i="10"/>
  <c r="G2546" i="10"/>
  <c r="G2558" i="10"/>
  <c r="G2570" i="10"/>
  <c r="G2582" i="10"/>
  <c r="G2594" i="10"/>
  <c r="G2606" i="10"/>
  <c r="G2618" i="10"/>
  <c r="G2630" i="10"/>
  <c r="G2642" i="10"/>
  <c r="G2654" i="10"/>
  <c r="G2666" i="10"/>
  <c r="G2678" i="10"/>
  <c r="G2690" i="10"/>
  <c r="G2702" i="10"/>
  <c r="G2714" i="10"/>
  <c r="G2726" i="10"/>
  <c r="G2738" i="10"/>
  <c r="G2750" i="10"/>
  <c r="G2762" i="10"/>
  <c r="G2774" i="10"/>
  <c r="G2786" i="10"/>
  <c r="G2798" i="10"/>
  <c r="G2810" i="10"/>
  <c r="G2822" i="10"/>
  <c r="G2834" i="10"/>
  <c r="G2846" i="10"/>
  <c r="G2858" i="10"/>
  <c r="G2870" i="10"/>
  <c r="G2882" i="10"/>
  <c r="G2894" i="10"/>
  <c r="G2906" i="10"/>
  <c r="G2918" i="10"/>
  <c r="G2930" i="10"/>
  <c r="G2942" i="10"/>
  <c r="G2954" i="10"/>
  <c r="G2966" i="10"/>
  <c r="G2139" i="10"/>
  <c r="G2151" i="10"/>
  <c r="G2163" i="10"/>
  <c r="G2175" i="10"/>
  <c r="G2187" i="10"/>
  <c r="G2199" i="10"/>
  <c r="G2211" i="10"/>
  <c r="G2223" i="10"/>
  <c r="G2235" i="10"/>
  <c r="G2247" i="10"/>
  <c r="G2259" i="10"/>
  <c r="G2271" i="10"/>
  <c r="G2283" i="10"/>
  <c r="G2295" i="10"/>
  <c r="G2307" i="10"/>
  <c r="G2319" i="10"/>
  <c r="G2331" i="10"/>
  <c r="G2343" i="10"/>
  <c r="G2355" i="10"/>
  <c r="G2367" i="10"/>
  <c r="G2379" i="10"/>
  <c r="G2391" i="10"/>
  <c r="G2403" i="10"/>
  <c r="G2415" i="10"/>
  <c r="G2427" i="10"/>
  <c r="G2439" i="10"/>
  <c r="G2451" i="10"/>
  <c r="G2463" i="10"/>
  <c r="G2475" i="10"/>
  <c r="G2487" i="10"/>
  <c r="G2499" i="10"/>
  <c r="G2511" i="10"/>
  <c r="G2523" i="10"/>
  <c r="G2535" i="10"/>
  <c r="G2547" i="10"/>
  <c r="G2559" i="10"/>
  <c r="G2571" i="10"/>
  <c r="G2583" i="10"/>
  <c r="G2595" i="10"/>
  <c r="G2607" i="10"/>
  <c r="G2619" i="10"/>
  <c r="G2631" i="10"/>
  <c r="G2643" i="10"/>
  <c r="G2655" i="10"/>
  <c r="G2667" i="10"/>
  <c r="G2679" i="10"/>
  <c r="G2691" i="10"/>
  <c r="G2703" i="10"/>
  <c r="G2715" i="10"/>
  <c r="G2727" i="10"/>
  <c r="G2739" i="10"/>
  <c r="G2751" i="10"/>
  <c r="G2763" i="10"/>
  <c r="G2775" i="10"/>
  <c r="G2787" i="10"/>
  <c r="G2799" i="10"/>
  <c r="G2811" i="10"/>
  <c r="G2823" i="10"/>
  <c r="G2835" i="10"/>
  <c r="G2847" i="10"/>
  <c r="G2859" i="10"/>
  <c r="G2871" i="10"/>
  <c r="G2883" i="10"/>
  <c r="G2895" i="10"/>
  <c r="G2907" i="10"/>
  <c r="G2919" i="10"/>
  <c r="G2931" i="10"/>
  <c r="G2943" i="10"/>
  <c r="G2955" i="10"/>
  <c r="G2967" i="10"/>
  <c r="G2124" i="10"/>
  <c r="G2140" i="10"/>
  <c r="G2152" i="10"/>
  <c r="G2164" i="10"/>
  <c r="G2176" i="10"/>
  <c r="G2188" i="10"/>
  <c r="G2200" i="10"/>
  <c r="G2212" i="10"/>
  <c r="G2224" i="10"/>
  <c r="G2236" i="10"/>
  <c r="G2248" i="10"/>
  <c r="G2260" i="10"/>
  <c r="G2272" i="10"/>
  <c r="G2284" i="10"/>
  <c r="G2296" i="10"/>
  <c r="G2308" i="10"/>
  <c r="G2320" i="10"/>
  <c r="G2332" i="10"/>
  <c r="G2344" i="10"/>
  <c r="G2356" i="10"/>
  <c r="G2368" i="10"/>
  <c r="G2380" i="10"/>
  <c r="G2392" i="10"/>
  <c r="G2404" i="10"/>
  <c r="G2416" i="10"/>
  <c r="G2428" i="10"/>
  <c r="G2440" i="10"/>
  <c r="G2452" i="10"/>
  <c r="G2464" i="10"/>
  <c r="G2476" i="10"/>
  <c r="G2488" i="10"/>
  <c r="G2500" i="10"/>
  <c r="G2512" i="10"/>
  <c r="G2524" i="10"/>
  <c r="G2536" i="10"/>
  <c r="G2548" i="10"/>
  <c r="G2560" i="10"/>
  <c r="G2572" i="10"/>
  <c r="G2584" i="10"/>
  <c r="G2596" i="10"/>
  <c r="G2608" i="10"/>
  <c r="G2620" i="10"/>
  <c r="G2632" i="10"/>
  <c r="G2644" i="10"/>
  <c r="G2656" i="10"/>
  <c r="G2668" i="10"/>
  <c r="G2680" i="10"/>
  <c r="G2692" i="10"/>
  <c r="G2704" i="10"/>
  <c r="G2716" i="10"/>
  <c r="G2728" i="10"/>
  <c r="G2740" i="10"/>
  <c r="G2752" i="10"/>
  <c r="G2764" i="10"/>
  <c r="G2776" i="10"/>
  <c r="G2788" i="10"/>
  <c r="G2800" i="10"/>
  <c r="G2812" i="10"/>
  <c r="G2824" i="10"/>
  <c r="G2836" i="10"/>
  <c r="G2848" i="10"/>
  <c r="G2860" i="10"/>
  <c r="G2872" i="10"/>
  <c r="G2884" i="10"/>
  <c r="G2896" i="10"/>
  <c r="G2908" i="10"/>
  <c r="G2920" i="10"/>
  <c r="G2932" i="10"/>
  <c r="G2944" i="10"/>
  <c r="G2956" i="10"/>
  <c r="G2968" i="10"/>
  <c r="G1568" i="10"/>
  <c r="G1890" i="10"/>
  <c r="G2009" i="10"/>
  <c r="G1913" i="10"/>
  <c r="G1889" i="10"/>
  <c r="G1829" i="10"/>
  <c r="G1817" i="10"/>
  <c r="G1757" i="10"/>
  <c r="G1673" i="10"/>
  <c r="G1649" i="10"/>
  <c r="G1625" i="10"/>
  <c r="G1601" i="10"/>
  <c r="G1589" i="10"/>
  <c r="G1505" i="10"/>
  <c r="G1481" i="10"/>
  <c r="G1397" i="10"/>
  <c r="G1313" i="10"/>
  <c r="G1289" i="10"/>
  <c r="G1265" i="10"/>
  <c r="G1217" i="10"/>
  <c r="E1181" i="10"/>
  <c r="G1181" i="10"/>
  <c r="G1169" i="10"/>
  <c r="G1157" i="10"/>
  <c r="G1145" i="10"/>
  <c r="G1025" i="10"/>
  <c r="G953" i="10"/>
  <c r="G761" i="10"/>
  <c r="G725" i="10"/>
  <c r="G701" i="10"/>
  <c r="G653" i="10"/>
  <c r="G629" i="10"/>
  <c r="G605" i="10"/>
  <c r="G593" i="10"/>
  <c r="G581" i="10"/>
  <c r="G569" i="10"/>
  <c r="G557" i="10"/>
  <c r="G533" i="10"/>
  <c r="G2000" i="10"/>
  <c r="G1520" i="10"/>
  <c r="G1914" i="10"/>
  <c r="G1650" i="10"/>
  <c r="G2008" i="10"/>
  <c r="G1912" i="10"/>
  <c r="G1888" i="10"/>
  <c r="G1840" i="10"/>
  <c r="G1828" i="10"/>
  <c r="G1816" i="10"/>
  <c r="G1672" i="10"/>
  <c r="G1648" i="10"/>
  <c r="G1624" i="10"/>
  <c r="G1588" i="10"/>
  <c r="G1504" i="10"/>
  <c r="G1396" i="10"/>
  <c r="G1312" i="10"/>
  <c r="G1300" i="10"/>
  <c r="G1288" i="10"/>
  <c r="G1264" i="10"/>
  <c r="G1216" i="10"/>
  <c r="E1180" i="10"/>
  <c r="G1180" i="10"/>
  <c r="G1168" i="10"/>
  <c r="G1144" i="10"/>
  <c r="G1120" i="10"/>
  <c r="G952" i="10"/>
  <c r="G904" i="10"/>
  <c r="G760" i="10"/>
  <c r="G724" i="10"/>
  <c r="G700" i="10"/>
  <c r="G676" i="10"/>
  <c r="G652" i="10"/>
  <c r="G628" i="10"/>
  <c r="G604" i="10"/>
  <c r="G592" i="10"/>
  <c r="G580" i="10"/>
  <c r="G568" i="10"/>
  <c r="G556" i="10"/>
  <c r="I107" i="1"/>
  <c r="I99" i="23"/>
  <c r="G1760" i="10"/>
  <c r="G1915" i="10"/>
  <c r="G2043" i="10"/>
  <c r="G1827" i="10"/>
  <c r="G1395" i="10"/>
  <c r="G1299" i="10"/>
  <c r="G1287" i="10"/>
  <c r="G1263" i="10"/>
  <c r="G1215" i="10"/>
  <c r="E1179" i="10"/>
  <c r="G1179" i="10"/>
  <c r="G1167" i="10"/>
  <c r="G1119" i="10"/>
  <c r="G903" i="10"/>
  <c r="G867" i="10"/>
  <c r="G759" i="10"/>
  <c r="G735" i="10"/>
  <c r="G723" i="10"/>
  <c r="G675" i="10"/>
  <c r="G651" i="10"/>
  <c r="G627" i="10"/>
  <c r="G603" i="10"/>
  <c r="G591" i="10"/>
  <c r="G567" i="10"/>
  <c r="G555" i="10"/>
  <c r="G531" i="10"/>
  <c r="G435" i="10"/>
  <c r="G399" i="10"/>
  <c r="G363" i="10"/>
  <c r="G351" i="10"/>
  <c r="G291" i="10"/>
  <c r="G135" i="10"/>
  <c r="G123" i="10"/>
  <c r="G99" i="10"/>
  <c r="G87" i="10"/>
  <c r="G63" i="10"/>
  <c r="G51" i="10"/>
  <c r="G39" i="10"/>
  <c r="G3" i="10"/>
  <c r="G1700" i="10"/>
  <c r="G1831" i="10"/>
  <c r="G2031" i="10"/>
  <c r="G1815" i="10"/>
  <c r="G2042" i="10"/>
  <c r="G1838" i="10"/>
  <c r="G1550" i="10"/>
  <c r="G1298" i="10"/>
  <c r="G1286" i="10"/>
  <c r="G1226" i="10"/>
  <c r="G1214" i="10"/>
  <c r="G1118" i="10"/>
  <c r="G902" i="10"/>
  <c r="G866" i="10"/>
  <c r="G782" i="10"/>
  <c r="G758" i="10"/>
  <c r="G734" i="10"/>
  <c r="G722" i="10"/>
  <c r="G674" i="10"/>
  <c r="G650" i="10"/>
  <c r="G626" i="10"/>
  <c r="G590" i="10"/>
  <c r="G566" i="10"/>
  <c r="G554" i="10"/>
  <c r="G530" i="10"/>
  <c r="G434" i="10"/>
  <c r="G398" i="10"/>
  <c r="G362" i="10"/>
  <c r="G350" i="10"/>
  <c r="G290" i="10"/>
  <c r="G134" i="10"/>
  <c r="G122" i="10"/>
  <c r="G98" i="10"/>
  <c r="G86" i="10"/>
  <c r="G62" i="10"/>
  <c r="G50" i="10"/>
  <c r="G2" i="10"/>
  <c r="G1748" i="10"/>
  <c r="G1759" i="10"/>
  <c r="G2007" i="10"/>
  <c r="G1671" i="10"/>
  <c r="G2030" i="10"/>
  <c r="E2021" i="10"/>
  <c r="G2006" i="10"/>
  <c r="G1670" i="10"/>
  <c r="G1622" i="10"/>
  <c r="G2029" i="10"/>
  <c r="G1945" i="10"/>
  <c r="G1837" i="10"/>
  <c r="G1813" i="10"/>
  <c r="G1729" i="10"/>
  <c r="G1669" i="10"/>
  <c r="G1621" i="10"/>
  <c r="G1549" i="10"/>
  <c r="G1453" i="10"/>
  <c r="G1369" i="10"/>
  <c r="G1297" i="10"/>
  <c r="G1225" i="10"/>
  <c r="G1117" i="10"/>
  <c r="G1057" i="10"/>
  <c r="G1045" i="10"/>
  <c r="G913" i="10"/>
  <c r="G901" i="10"/>
  <c r="G877" i="10"/>
  <c r="G865" i="10"/>
  <c r="G805" i="10"/>
  <c r="G781" i="10"/>
  <c r="G757" i="10"/>
  <c r="G733" i="10"/>
  <c r="G673" i="10"/>
  <c r="G649" i="10"/>
  <c r="G589" i="10"/>
  <c r="G565" i="10"/>
  <c r="G553" i="10"/>
  <c r="G529" i="10"/>
  <c r="G433" i="10"/>
  <c r="G397" i="10"/>
  <c r="G1964" i="10"/>
  <c r="G1508" i="10"/>
  <c r="G1830" i="10"/>
  <c r="G1839" i="10"/>
  <c r="G1551" i="10"/>
  <c r="G1814" i="10"/>
  <c r="G1394" i="10"/>
  <c r="G2005" i="10"/>
  <c r="G1909" i="10"/>
  <c r="G2028" i="10"/>
  <c r="E2004" i="10"/>
  <c r="G2004" i="10"/>
  <c r="G1944" i="10"/>
  <c r="G1836" i="10"/>
  <c r="G1776" i="10"/>
  <c r="G1752" i="10"/>
  <c r="G1728" i="10"/>
  <c r="G1572" i="10"/>
  <c r="G1548" i="10"/>
  <c r="G1452" i="10"/>
  <c r="G1368" i="10"/>
  <c r="G1296" i="10"/>
  <c r="G1224" i="10"/>
  <c r="G1116" i="10"/>
  <c r="G1056" i="10"/>
  <c r="G1044" i="10"/>
  <c r="G996" i="10"/>
  <c r="G948" i="10"/>
  <c r="G912" i="10"/>
  <c r="G900" i="10"/>
  <c r="G876" i="10"/>
  <c r="G864" i="10"/>
  <c r="G804" i="10"/>
  <c r="G780" i="10"/>
  <c r="G756" i="10"/>
  <c r="G732" i="10"/>
  <c r="G672" i="10"/>
  <c r="G588" i="10"/>
  <c r="G564" i="10"/>
  <c r="G552" i="10"/>
  <c r="G1569" i="10"/>
  <c r="G1604" i="10"/>
  <c r="G2010" i="10"/>
  <c r="G1911" i="10"/>
  <c r="G1647" i="10"/>
  <c r="G1886" i="10"/>
  <c r="G1454" i="10"/>
  <c r="G2041" i="10"/>
  <c r="G1969" i="10"/>
  <c r="G2040" i="10"/>
  <c r="G1968" i="10"/>
  <c r="G1860" i="10"/>
  <c r="E2042" i="10"/>
  <c r="G2039" i="10"/>
  <c r="E2030" i="10"/>
  <c r="G2027" i="10"/>
  <c r="G2003" i="10"/>
  <c r="G1967" i="10"/>
  <c r="G1943" i="10"/>
  <c r="G1859" i="10"/>
  <c r="G1775" i="10"/>
  <c r="G1751" i="10"/>
  <c r="G1727" i="10"/>
  <c r="G1703" i="10"/>
  <c r="G1571" i="10"/>
  <c r="G1547" i="10"/>
  <c r="G1523" i="10"/>
  <c r="G1475" i="10"/>
  <c r="G1451" i="10"/>
  <c r="G1367" i="10"/>
  <c r="G1307" i="10"/>
  <c r="G1247" i="10"/>
  <c r="G1223" i="10"/>
  <c r="G1055" i="10"/>
  <c r="G1043" i="10"/>
  <c r="G995" i="10"/>
  <c r="G947" i="10"/>
  <c r="G911" i="10"/>
  <c r="G875" i="10"/>
  <c r="G863" i="10"/>
  <c r="G851" i="10"/>
  <c r="G803" i="10"/>
  <c r="I122" i="1"/>
  <c r="I114" i="23"/>
  <c r="G1521" i="10"/>
  <c r="G1592" i="10"/>
  <c r="G1962" i="10"/>
  <c r="G1887" i="10"/>
  <c r="G1623" i="10"/>
  <c r="G1910" i="10"/>
  <c r="G1370" i="10"/>
  <c r="G2002" i="10"/>
  <c r="G1966" i="10"/>
  <c r="G1942" i="10"/>
  <c r="G1918" i="10"/>
  <c r="G1858" i="10"/>
  <c r="G1774" i="10"/>
  <c r="G1750" i="10"/>
  <c r="G1726" i="10"/>
  <c r="G1702" i="10"/>
  <c r="G1570" i="10"/>
  <c r="G1522" i="10"/>
  <c r="G1474" i="10"/>
  <c r="G1450" i="10"/>
  <c r="G1426" i="10"/>
  <c r="G1366" i="10"/>
  <c r="G1342" i="10"/>
  <c r="G1306" i="10"/>
  <c r="G1246" i="10"/>
  <c r="G1222" i="10"/>
  <c r="G1186" i="10"/>
  <c r="G1090" i="10"/>
  <c r="G1054" i="10"/>
  <c r="G1042" i="10"/>
  <c r="G994" i="10"/>
  <c r="G970" i="10"/>
  <c r="G946" i="10"/>
  <c r="G910" i="10"/>
  <c r="G874" i="10"/>
  <c r="G850" i="10"/>
  <c r="G814" i="10"/>
  <c r="G1473" i="10"/>
  <c r="G1425" i="10"/>
  <c r="G1341" i="10"/>
  <c r="G1305" i="10"/>
  <c r="G1245" i="10"/>
  <c r="G1185" i="10"/>
  <c r="G1161" i="10"/>
  <c r="G1089" i="10"/>
  <c r="G1053" i="10"/>
  <c r="G1041" i="10"/>
  <c r="G1029" i="10"/>
  <c r="G993" i="10"/>
  <c r="G969" i="10"/>
  <c r="G945" i="10"/>
  <c r="G909" i="10"/>
  <c r="G873" i="10"/>
  <c r="G849" i="10"/>
  <c r="G813" i="10"/>
  <c r="G801" i="10"/>
  <c r="G753" i="10"/>
  <c r="G573" i="10"/>
  <c r="G561" i="10"/>
  <c r="G537" i="10"/>
  <c r="G501" i="10"/>
  <c r="G489" i="10"/>
  <c r="G465" i="10"/>
  <c r="G453" i="10"/>
  <c r="G369" i="10"/>
  <c r="G345" i="10"/>
  <c r="G321" i="10"/>
  <c r="G261" i="10"/>
  <c r="G237" i="10"/>
  <c r="G213" i="10"/>
  <c r="G189" i="10"/>
  <c r="G153" i="10"/>
  <c r="G105" i="10"/>
  <c r="G2979" i="10"/>
  <c r="G1856" i="10"/>
  <c r="G1484" i="10"/>
  <c r="G1424" i="10"/>
  <c r="G1340" i="10"/>
  <c r="G1316" i="10"/>
  <c r="G1304" i="10"/>
  <c r="G1244" i="10"/>
  <c r="G1184" i="10"/>
  <c r="G1160" i="10"/>
  <c r="G1148" i="10"/>
  <c r="G1088" i="10"/>
  <c r="G1028" i="10"/>
  <c r="G992" i="10"/>
  <c r="G968" i="10"/>
  <c r="G956" i="10"/>
  <c r="G944" i="10"/>
  <c r="G848" i="10"/>
  <c r="G812" i="10"/>
  <c r="G704" i="10"/>
  <c r="G584" i="10"/>
  <c r="G572" i="10"/>
  <c r="G560" i="10"/>
  <c r="G536" i="10"/>
  <c r="G500" i="10"/>
  <c r="G488" i="10"/>
  <c r="G464" i="10"/>
  <c r="G452" i="10"/>
  <c r="G380" i="10"/>
  <c r="G344" i="10"/>
  <c r="G320" i="10"/>
  <c r="G284" i="10"/>
  <c r="G236" i="10"/>
  <c r="G212" i="10"/>
  <c r="G188" i="10"/>
  <c r="G152" i="10"/>
  <c r="G32" i="10"/>
  <c r="G2978" i="10"/>
  <c r="G1772" i="10"/>
  <c r="G1472" i="10"/>
  <c r="E1999" i="10"/>
  <c r="G1999" i="10"/>
  <c r="G1699" i="10"/>
  <c r="G1651" i="10"/>
  <c r="G1603" i="10"/>
  <c r="G1591" i="10"/>
  <c r="G1519" i="10"/>
  <c r="G1507" i="10"/>
  <c r="G1483" i="10"/>
  <c r="G1471" i="10"/>
  <c r="G1423" i="10"/>
  <c r="G1339" i="10"/>
  <c r="G1315" i="10"/>
  <c r="G1303" i="10"/>
  <c r="G1267" i="10"/>
  <c r="G1243" i="10"/>
  <c r="G1183" i="10"/>
  <c r="G1171" i="10"/>
  <c r="G1159" i="10"/>
  <c r="G1147" i="10"/>
  <c r="G1087" i="10"/>
  <c r="G1027" i="10"/>
  <c r="G967" i="10"/>
  <c r="G955" i="10"/>
  <c r="G847" i="10"/>
  <c r="G811" i="10"/>
  <c r="G703" i="10"/>
  <c r="G607" i="10"/>
  <c r="G595" i="10"/>
  <c r="G583" i="10"/>
  <c r="G571" i="10"/>
  <c r="G559" i="10"/>
  <c r="G535" i="10"/>
  <c r="G499" i="10"/>
  <c r="G487" i="10"/>
  <c r="G463" i="10"/>
  <c r="G451" i="10"/>
  <c r="G2973" i="10"/>
  <c r="G802" i="10"/>
  <c r="G778" i="10"/>
  <c r="G754" i="10"/>
  <c r="G574" i="10"/>
  <c r="G562" i="10"/>
  <c r="E526" i="10"/>
  <c r="G526" i="10"/>
  <c r="G502" i="10"/>
  <c r="G466" i="10"/>
  <c r="G370" i="10"/>
  <c r="G346" i="10"/>
  <c r="G262" i="10"/>
  <c r="G214" i="10"/>
  <c r="G190" i="10"/>
  <c r="G154" i="10"/>
  <c r="G106" i="10"/>
  <c r="G379" i="10"/>
  <c r="G343" i="10"/>
  <c r="G319" i="10"/>
  <c r="G283" i="10"/>
  <c r="G235" i="10"/>
  <c r="G211" i="10"/>
  <c r="G187" i="10"/>
  <c r="G151" i="10"/>
  <c r="G43" i="10"/>
  <c r="G31" i="10"/>
  <c r="G294" i="10"/>
  <c r="G282" i="10"/>
  <c r="G234" i="10"/>
  <c r="G210" i="10"/>
  <c r="G186" i="10"/>
  <c r="G150" i="10"/>
  <c r="G126" i="10"/>
  <c r="G42" i="10"/>
  <c r="G30" i="10"/>
  <c r="G6" i="10"/>
  <c r="G485" i="10"/>
  <c r="G449" i="10"/>
  <c r="G401" i="10"/>
  <c r="G377" i="10"/>
  <c r="G365" i="10"/>
  <c r="G317" i="10"/>
  <c r="G293" i="10"/>
  <c r="G281" i="10"/>
  <c r="G233" i="10"/>
  <c r="G125" i="10"/>
  <c r="G89" i="10"/>
  <c r="G41" i="10"/>
  <c r="G29" i="10"/>
  <c r="G5" i="10"/>
  <c r="G532" i="10"/>
  <c r="G400" i="10"/>
  <c r="G376" i="10"/>
  <c r="G364" i="10"/>
  <c r="G352" i="10"/>
  <c r="G292" i="10"/>
  <c r="G280" i="10"/>
  <c r="G136" i="10"/>
  <c r="G124" i="10"/>
  <c r="G100" i="10"/>
  <c r="G88" i="10"/>
  <c r="G40" i="10"/>
  <c r="G28" i="10"/>
  <c r="G4" i="10"/>
  <c r="G373" i="10"/>
  <c r="G361" i="10"/>
  <c r="G349" i="10"/>
  <c r="G265" i="10"/>
  <c r="G133" i="10"/>
  <c r="G109" i="10"/>
  <c r="G97" i="10"/>
  <c r="G85" i="10"/>
  <c r="G61" i="10"/>
  <c r="G49" i="10"/>
  <c r="G528" i="10"/>
  <c r="G432" i="10"/>
  <c r="G372" i="10"/>
  <c r="G348" i="10"/>
  <c r="G264" i="10"/>
  <c r="G132" i="10"/>
  <c r="G108" i="10"/>
  <c r="G96" i="10"/>
  <c r="G60" i="10"/>
  <c r="G48" i="10"/>
  <c r="G779" i="10"/>
  <c r="G755" i="10"/>
  <c r="G731" i="10"/>
  <c r="G563" i="10"/>
  <c r="G551" i="10"/>
  <c r="G527" i="10"/>
  <c r="G503" i="10"/>
  <c r="G467" i="10"/>
  <c r="G431" i="10"/>
  <c r="G371" i="10"/>
  <c r="G263" i="10"/>
  <c r="G107" i="10"/>
  <c r="G59" i="10"/>
  <c r="G47" i="10"/>
  <c r="N77" i="23"/>
  <c r="N63" i="23"/>
  <c r="N59" i="23"/>
  <c r="N99" i="23"/>
  <c r="N107" i="23"/>
  <c r="N73" i="23"/>
  <c r="N88" i="23"/>
  <c r="N87" i="23"/>
  <c r="N117" i="23"/>
  <c r="N71" i="23"/>
  <c r="N97" i="23"/>
  <c r="N12" i="23"/>
  <c r="N2" i="23"/>
  <c r="N20" i="23"/>
  <c r="N15" i="23"/>
  <c r="N84" i="23"/>
  <c r="N67" i="23"/>
  <c r="N83" i="23"/>
  <c r="N64" i="23"/>
  <c r="N80" i="23"/>
  <c r="N114" i="23"/>
  <c r="N18" i="23"/>
  <c r="N13" i="23"/>
  <c r="N25" i="23"/>
  <c r="N24" i="23"/>
  <c r="N56" i="23"/>
  <c r="N62" i="23"/>
  <c r="N78" i="23"/>
  <c r="N95" i="23"/>
  <c r="N111" i="23"/>
  <c r="N10" i="23"/>
  <c r="N4" i="23"/>
  <c r="N33" i="23"/>
  <c r="N38" i="23"/>
  <c r="N46" i="23"/>
  <c r="N44" i="23"/>
  <c r="N45" i="23"/>
  <c r="N41" i="23"/>
  <c r="N82" i="23"/>
  <c r="N103" i="23"/>
  <c r="N55" i="23"/>
  <c r="N74" i="23"/>
  <c r="N89" i="23"/>
  <c r="N90" i="23"/>
  <c r="N94" i="23"/>
  <c r="N93" i="23"/>
  <c r="N69" i="23"/>
  <c r="N116" i="23"/>
  <c r="N108" i="23"/>
  <c r="N37" i="23"/>
  <c r="N28" i="23"/>
  <c r="N7" i="23"/>
  <c r="N5" i="23"/>
  <c r="N23" i="23"/>
  <c r="N22" i="23"/>
  <c r="N16" i="23"/>
  <c r="N29" i="23"/>
  <c r="N36" i="23"/>
  <c r="N72" i="23"/>
  <c r="N96" i="23"/>
  <c r="N17" i="23"/>
  <c r="N39" i="23"/>
  <c r="N30" i="23"/>
  <c r="N51" i="23"/>
  <c r="N48" i="23"/>
  <c r="N42" i="23"/>
  <c r="N47" i="23"/>
  <c r="N60" i="23"/>
  <c r="N61" i="23"/>
  <c r="N100" i="23"/>
  <c r="N113" i="23"/>
  <c r="N109" i="23"/>
  <c r="N106" i="23"/>
  <c r="N21" i="23"/>
  <c r="N57" i="23"/>
  <c r="N68" i="23"/>
  <c r="N91" i="23"/>
  <c r="N81" i="23"/>
  <c r="N9" i="23"/>
  <c r="N26" i="23"/>
  <c r="N19" i="23"/>
  <c r="N35" i="23"/>
  <c r="N76" i="23"/>
  <c r="N70" i="23"/>
  <c r="N102" i="23"/>
  <c r="N112" i="23"/>
  <c r="N98" i="23"/>
  <c r="N65" i="23"/>
  <c r="N6" i="23"/>
  <c r="N3" i="23"/>
  <c r="N34" i="23"/>
  <c r="N52" i="23"/>
  <c r="N50" i="23"/>
  <c r="N49" i="23"/>
  <c r="N43" i="23"/>
  <c r="N115" i="23"/>
  <c r="N110" i="23"/>
  <c r="N11" i="23"/>
  <c r="N32" i="23"/>
  <c r="N31" i="23"/>
  <c r="N54" i="23"/>
  <c r="N58" i="23"/>
  <c r="N8" i="23"/>
  <c r="N75" i="23"/>
  <c r="N86" i="23"/>
  <c r="N101" i="23"/>
  <c r="N104" i="23"/>
  <c r="E1553" i="10"/>
  <c r="E1565" i="10"/>
  <c r="E1554" i="10"/>
  <c r="E1566" i="10"/>
  <c r="E1555" i="10"/>
  <c r="E1567" i="10"/>
  <c r="E1556" i="10"/>
  <c r="E1557" i="10"/>
  <c r="E1558" i="10"/>
  <c r="E1547" i="10"/>
  <c r="E1559" i="10"/>
  <c r="E1548" i="10"/>
  <c r="E1560" i="10"/>
  <c r="E1549" i="10"/>
  <c r="E1561" i="10"/>
  <c r="E1550" i="10"/>
  <c r="E1562" i="10"/>
  <c r="E1551" i="10"/>
  <c r="E1563" i="10"/>
  <c r="E1552" i="10"/>
  <c r="E1564" i="10"/>
  <c r="E866" i="10"/>
  <c r="E867" i="10"/>
  <c r="E868" i="10"/>
  <c r="E869" i="10"/>
  <c r="E870" i="10"/>
  <c r="E871" i="10"/>
  <c r="E872" i="10"/>
  <c r="E863" i="10"/>
  <c r="E864" i="10"/>
  <c r="E865" i="10"/>
  <c r="E734" i="10"/>
  <c r="E746" i="10"/>
  <c r="E735" i="10"/>
  <c r="E747" i="10"/>
  <c r="E736" i="10"/>
  <c r="E748" i="10"/>
  <c r="E737" i="10"/>
  <c r="E749" i="10"/>
  <c r="E738" i="10"/>
  <c r="E750" i="10"/>
  <c r="E739" i="10"/>
  <c r="E751" i="10"/>
  <c r="E740" i="10"/>
  <c r="E752" i="10"/>
  <c r="E741" i="10"/>
  <c r="E742" i="10"/>
  <c r="E731" i="10"/>
  <c r="E743" i="10"/>
  <c r="E732" i="10"/>
  <c r="E744" i="10"/>
  <c r="E733" i="10"/>
  <c r="E745" i="10"/>
  <c r="E551" i="10"/>
  <c r="E552" i="10"/>
  <c r="E553" i="10"/>
  <c r="E527" i="10"/>
  <c r="E528" i="10"/>
  <c r="E434" i="10"/>
  <c r="E446" i="10"/>
  <c r="E435" i="10"/>
  <c r="E447" i="10"/>
  <c r="E436" i="10"/>
  <c r="E448" i="10"/>
  <c r="E437" i="10"/>
  <c r="E438" i="10"/>
  <c r="E439" i="10"/>
  <c r="E440" i="10"/>
  <c r="E441" i="10"/>
  <c r="E442" i="10"/>
  <c r="E431" i="10"/>
  <c r="E443" i="10"/>
  <c r="E432" i="10"/>
  <c r="E444" i="10"/>
  <c r="E433" i="10"/>
  <c r="E445" i="10"/>
  <c r="E62" i="10"/>
  <c r="E74" i="10"/>
  <c r="E63" i="10"/>
  <c r="E75" i="10"/>
  <c r="E64" i="10"/>
  <c r="E76" i="10"/>
  <c r="E65" i="10"/>
  <c r="E77" i="10"/>
  <c r="E66" i="10"/>
  <c r="E78" i="10"/>
  <c r="E67" i="10"/>
  <c r="E79" i="10"/>
  <c r="E68" i="10"/>
  <c r="E80" i="10"/>
  <c r="E69" i="10"/>
  <c r="E81" i="10"/>
  <c r="E70" i="10"/>
  <c r="E82" i="10"/>
  <c r="E59" i="10"/>
  <c r="E71" i="10"/>
  <c r="E83" i="10"/>
  <c r="E60" i="10"/>
  <c r="E72" i="10"/>
  <c r="E84" i="10"/>
  <c r="E61" i="10"/>
  <c r="E73" i="10"/>
  <c r="E50" i="10"/>
  <c r="E51" i="10"/>
  <c r="E52" i="10"/>
  <c r="E53" i="10"/>
  <c r="E54" i="10"/>
  <c r="E55" i="10"/>
  <c r="E56" i="10"/>
  <c r="E57" i="10"/>
  <c r="E58" i="10"/>
  <c r="E47" i="10"/>
  <c r="E48" i="10"/>
  <c r="E49" i="10"/>
  <c r="E2065" i="10"/>
  <c r="E2053" i="10"/>
  <c r="E2041" i="10"/>
  <c r="E2029" i="10"/>
  <c r="E2015" i="10"/>
  <c r="E1457" i="10"/>
  <c r="E1469" i="10"/>
  <c r="E1458" i="10"/>
  <c r="E1470" i="10"/>
  <c r="E1459" i="10"/>
  <c r="E1460" i="10"/>
  <c r="E1461" i="10"/>
  <c r="E1450" i="10"/>
  <c r="E1462" i="10"/>
  <c r="E1451" i="10"/>
  <c r="E1463" i="10"/>
  <c r="E1452" i="10"/>
  <c r="E1464" i="10"/>
  <c r="E1453" i="10"/>
  <c r="E1465" i="10"/>
  <c r="E1454" i="10"/>
  <c r="E1466" i="10"/>
  <c r="E1455" i="10"/>
  <c r="E1467" i="10"/>
  <c r="E1456" i="10"/>
  <c r="E1468" i="10"/>
  <c r="E1373" i="10"/>
  <c r="E1385" i="10"/>
  <c r="E1374" i="10"/>
  <c r="E1386" i="10"/>
  <c r="E1375" i="10"/>
  <c r="E1387" i="10"/>
  <c r="E1376" i="10"/>
  <c r="E1388" i="10"/>
  <c r="E1377" i="10"/>
  <c r="E1389" i="10"/>
  <c r="E1366" i="10"/>
  <c r="E1378" i="10"/>
  <c r="E1390" i="10"/>
  <c r="E1367" i="10"/>
  <c r="E1379" i="10"/>
  <c r="E1391" i="10"/>
  <c r="E1368" i="10"/>
  <c r="E1380" i="10"/>
  <c r="E1392" i="10"/>
  <c r="E1369" i="10"/>
  <c r="E1381" i="10"/>
  <c r="E1393" i="10"/>
  <c r="E1370" i="10"/>
  <c r="E1382" i="10"/>
  <c r="E1371" i="10"/>
  <c r="E1383" i="10"/>
  <c r="E1372" i="10"/>
  <c r="E1384" i="10"/>
  <c r="E1229" i="10"/>
  <c r="E1241" i="10"/>
  <c r="E1230" i="10"/>
  <c r="E1242" i="10"/>
  <c r="E1231" i="10"/>
  <c r="E1232" i="10"/>
  <c r="E1233" i="10"/>
  <c r="E1222" i="10"/>
  <c r="E1234" i="10"/>
  <c r="E1223" i="10"/>
  <c r="E1235" i="10"/>
  <c r="E1224" i="10"/>
  <c r="E1236" i="10"/>
  <c r="E1225" i="10"/>
  <c r="E1237" i="10"/>
  <c r="E1226" i="10"/>
  <c r="E1238" i="10"/>
  <c r="E1227" i="10"/>
  <c r="E1239" i="10"/>
  <c r="E1228" i="10"/>
  <c r="E1240" i="10"/>
  <c r="E782" i="10"/>
  <c r="E794" i="10"/>
  <c r="E783" i="10"/>
  <c r="E795" i="10"/>
  <c r="E784" i="10"/>
  <c r="E796" i="10"/>
  <c r="E785" i="10"/>
  <c r="E797" i="10"/>
  <c r="E786" i="10"/>
  <c r="E798" i="10"/>
  <c r="E787" i="10"/>
  <c r="E799" i="10"/>
  <c r="E788" i="10"/>
  <c r="E800" i="10"/>
  <c r="E789" i="10"/>
  <c r="E778" i="10"/>
  <c r="E790" i="10"/>
  <c r="E779" i="10"/>
  <c r="E791" i="10"/>
  <c r="E780" i="10"/>
  <c r="E792" i="10"/>
  <c r="E781" i="10"/>
  <c r="E793" i="10"/>
  <c r="E2064" i="10"/>
  <c r="E2052" i="10"/>
  <c r="E2040" i="10"/>
  <c r="E2028" i="10"/>
  <c r="E2011" i="10"/>
  <c r="E1973" i="10"/>
  <c r="E1985" i="10"/>
  <c r="E1997" i="10"/>
  <c r="E1974" i="10"/>
  <c r="E1986" i="10"/>
  <c r="E1975" i="10"/>
  <c r="E1987" i="10"/>
  <c r="E1976" i="10"/>
  <c r="E1988" i="10"/>
  <c r="E1965" i="10"/>
  <c r="E1977" i="10"/>
  <c r="E1989" i="10"/>
  <c r="E1966" i="10"/>
  <c r="E1978" i="10"/>
  <c r="E1990" i="10"/>
  <c r="E1968" i="10"/>
  <c r="E1980" i="10"/>
  <c r="E1992" i="10"/>
  <c r="E1969" i="10"/>
  <c r="E1981" i="10"/>
  <c r="E1993" i="10"/>
  <c r="E1970" i="10"/>
  <c r="E1982" i="10"/>
  <c r="E1994" i="10"/>
  <c r="E1971" i="10"/>
  <c r="E1983" i="10"/>
  <c r="E1972" i="10"/>
  <c r="E1984" i="10"/>
  <c r="E1996" i="10"/>
  <c r="E1949" i="10"/>
  <c r="E1961" i="10"/>
  <c r="E1950" i="10"/>
  <c r="E1951" i="10"/>
  <c r="E1952" i="10"/>
  <c r="E1941" i="10"/>
  <c r="E1953" i="10"/>
  <c r="E1942" i="10"/>
  <c r="E1954" i="10"/>
  <c r="E1943" i="10"/>
  <c r="E1944" i="10"/>
  <c r="E1956" i="10"/>
  <c r="E1945" i="10"/>
  <c r="E1957" i="10"/>
  <c r="E1946" i="10"/>
  <c r="E1958" i="10"/>
  <c r="E1947" i="10"/>
  <c r="E1959" i="10"/>
  <c r="E1948" i="10"/>
  <c r="E1960" i="10"/>
  <c r="E1733" i="10"/>
  <c r="E1745" i="10"/>
  <c r="E1734" i="10"/>
  <c r="E1746" i="10"/>
  <c r="E1735" i="10"/>
  <c r="E1747" i="10"/>
  <c r="E1736" i="10"/>
  <c r="E1725" i="10"/>
  <c r="E1737" i="10"/>
  <c r="E1726" i="10"/>
  <c r="E1738" i="10"/>
  <c r="E1727" i="10"/>
  <c r="E1739" i="10"/>
  <c r="E1728" i="10"/>
  <c r="E1740" i="10"/>
  <c r="E1729" i="10"/>
  <c r="E1741" i="10"/>
  <c r="E1730" i="10"/>
  <c r="E1742" i="10"/>
  <c r="E1731" i="10"/>
  <c r="E1743" i="10"/>
  <c r="E1732" i="10"/>
  <c r="E1744" i="10"/>
  <c r="E1061" i="10"/>
  <c r="E1073" i="10"/>
  <c r="E1085" i="10"/>
  <c r="E1062" i="10"/>
  <c r="E1074" i="10"/>
  <c r="E1063" i="10"/>
  <c r="E1075" i="10"/>
  <c r="E1064" i="10"/>
  <c r="E1076" i="10"/>
  <c r="E1053" i="10"/>
  <c r="E1065" i="10"/>
  <c r="E1077" i="10"/>
  <c r="E1054" i="10"/>
  <c r="E1066" i="10"/>
  <c r="E1078" i="10"/>
  <c r="E1055" i="10"/>
  <c r="E1067" i="10"/>
  <c r="E1079" i="10"/>
  <c r="E1056" i="10"/>
  <c r="E1068" i="10"/>
  <c r="E1080" i="10"/>
  <c r="E1057" i="10"/>
  <c r="E1069" i="10"/>
  <c r="E1081" i="10"/>
  <c r="E1058" i="10"/>
  <c r="E1070" i="10"/>
  <c r="E1082" i="10"/>
  <c r="E1059" i="10"/>
  <c r="E1071" i="10"/>
  <c r="E1083" i="10"/>
  <c r="E1060" i="10"/>
  <c r="E1072" i="10"/>
  <c r="E1084" i="10"/>
  <c r="E1049" i="10"/>
  <c r="E1050" i="10"/>
  <c r="E1051" i="10"/>
  <c r="E1052" i="10"/>
  <c r="E1041" i="10"/>
  <c r="E1042" i="10"/>
  <c r="E1043" i="10"/>
  <c r="E1044" i="10"/>
  <c r="E1045" i="10"/>
  <c r="E1046" i="10"/>
  <c r="E1047" i="10"/>
  <c r="E1048" i="10"/>
  <c r="E914" i="10"/>
  <c r="E926" i="10"/>
  <c r="E938" i="10"/>
  <c r="E915" i="10"/>
  <c r="E927" i="10"/>
  <c r="E939" i="10"/>
  <c r="E916" i="10"/>
  <c r="E928" i="10"/>
  <c r="E940" i="10"/>
  <c r="E917" i="10"/>
  <c r="E929" i="10"/>
  <c r="E941" i="10"/>
  <c r="E918" i="10"/>
  <c r="E930" i="10"/>
  <c r="E942" i="10"/>
  <c r="E919" i="10"/>
  <c r="E931" i="10"/>
  <c r="E943" i="10"/>
  <c r="E920" i="10"/>
  <c r="E932" i="10"/>
  <c r="E909" i="10"/>
  <c r="E910" i="10"/>
  <c r="E922" i="10"/>
  <c r="E934" i="10"/>
  <c r="E911" i="10"/>
  <c r="E923" i="10"/>
  <c r="E935" i="10"/>
  <c r="E912" i="10"/>
  <c r="E924" i="10"/>
  <c r="E936" i="10"/>
  <c r="E913" i="10"/>
  <c r="E925" i="10"/>
  <c r="E937" i="10"/>
  <c r="E921" i="10"/>
  <c r="E933" i="10"/>
  <c r="E878" i="10"/>
  <c r="E890" i="10"/>
  <c r="E879" i="10"/>
  <c r="E891" i="10"/>
  <c r="E880" i="10"/>
  <c r="E892" i="10"/>
  <c r="E881" i="10"/>
  <c r="E893" i="10"/>
  <c r="E882" i="10"/>
  <c r="E894" i="10"/>
  <c r="E883" i="10"/>
  <c r="E895" i="10"/>
  <c r="E884" i="10"/>
  <c r="E896" i="10"/>
  <c r="E873" i="10"/>
  <c r="E885" i="10"/>
  <c r="E897" i="10"/>
  <c r="E874" i="10"/>
  <c r="E886" i="10"/>
  <c r="E898" i="10"/>
  <c r="E875" i="10"/>
  <c r="E887" i="10"/>
  <c r="E899" i="10"/>
  <c r="E876" i="10"/>
  <c r="E888" i="10"/>
  <c r="E877" i="10"/>
  <c r="E889" i="10"/>
  <c r="E806" i="10"/>
  <c r="E807" i="10"/>
  <c r="E808" i="10"/>
  <c r="E809" i="10"/>
  <c r="E801" i="10"/>
  <c r="E802" i="10"/>
  <c r="E803" i="10"/>
  <c r="E804" i="10"/>
  <c r="E805" i="10"/>
  <c r="E753" i="10"/>
  <c r="E754" i="10"/>
  <c r="E755" i="10"/>
  <c r="E756" i="10"/>
  <c r="E561" i="10"/>
  <c r="E562" i="10"/>
  <c r="E563" i="10"/>
  <c r="E564" i="10"/>
  <c r="E374" i="10"/>
  <c r="E375" i="10"/>
  <c r="E369" i="10"/>
  <c r="E370" i="10"/>
  <c r="E371" i="10"/>
  <c r="E372" i="10"/>
  <c r="E373" i="10"/>
  <c r="E266" i="10"/>
  <c r="E278" i="10"/>
  <c r="E267" i="10"/>
  <c r="E279" i="10"/>
  <c r="E268" i="10"/>
  <c r="E269" i="10"/>
  <c r="E270" i="10"/>
  <c r="E271" i="10"/>
  <c r="E272" i="10"/>
  <c r="E261" i="10"/>
  <c r="E273" i="10"/>
  <c r="E262" i="10"/>
  <c r="E274" i="10"/>
  <c r="E263" i="10"/>
  <c r="E275" i="10"/>
  <c r="E264" i="10"/>
  <c r="E276" i="10"/>
  <c r="E265" i="10"/>
  <c r="E277" i="10"/>
  <c r="E110" i="10"/>
  <c r="E111" i="10"/>
  <c r="E112" i="10"/>
  <c r="E113" i="10"/>
  <c r="E114" i="10"/>
  <c r="E115" i="10"/>
  <c r="E116" i="10"/>
  <c r="E105" i="10"/>
  <c r="E117" i="10"/>
  <c r="E106" i="10"/>
  <c r="E118" i="10"/>
  <c r="E107" i="10"/>
  <c r="E119" i="10"/>
  <c r="E108" i="10"/>
  <c r="E120" i="10"/>
  <c r="E109" i="10"/>
  <c r="E121" i="10"/>
  <c r="E2075" i="10"/>
  <c r="E2063" i="10"/>
  <c r="E2051" i="10"/>
  <c r="E2039" i="10"/>
  <c r="E2027" i="10"/>
  <c r="E2010" i="10"/>
  <c r="E2000" i="10"/>
  <c r="E2001" i="10"/>
  <c r="E2002" i="10"/>
  <c r="E1865" i="10"/>
  <c r="E1877" i="10"/>
  <c r="E1866" i="10"/>
  <c r="E1878" i="10"/>
  <c r="E1867" i="10"/>
  <c r="E1879" i="10"/>
  <c r="E1856" i="10"/>
  <c r="E1868" i="10"/>
  <c r="E1880" i="10"/>
  <c r="E1857" i="10"/>
  <c r="E1869" i="10"/>
  <c r="E1881" i="10"/>
  <c r="E1858" i="10"/>
  <c r="E1870" i="10"/>
  <c r="E1882" i="10"/>
  <c r="E1859" i="10"/>
  <c r="E1871" i="10"/>
  <c r="E1883" i="10"/>
  <c r="E1860" i="10"/>
  <c r="E1872" i="10"/>
  <c r="E1884" i="10"/>
  <c r="E1861" i="10"/>
  <c r="E1873" i="10"/>
  <c r="E1885" i="10"/>
  <c r="E1862" i="10"/>
  <c r="E1874" i="10"/>
  <c r="E1863" i="10"/>
  <c r="E1875" i="10"/>
  <c r="E1864" i="10"/>
  <c r="E1876" i="10"/>
  <c r="E1781" i="10"/>
  <c r="E1793" i="10"/>
  <c r="E1805" i="10"/>
  <c r="E1782" i="10"/>
  <c r="E1794" i="10"/>
  <c r="E1806" i="10"/>
  <c r="E1783" i="10"/>
  <c r="E1795" i="10"/>
  <c r="E1807" i="10"/>
  <c r="E1772" i="10"/>
  <c r="E1784" i="10"/>
  <c r="E1796" i="10"/>
  <c r="E1808" i="10"/>
  <c r="E1773" i="10"/>
  <c r="E1785" i="10"/>
  <c r="E1797" i="10"/>
  <c r="E1809" i="10"/>
  <c r="E1774" i="10"/>
  <c r="E1786" i="10"/>
  <c r="E1798" i="10"/>
  <c r="E1810" i="10"/>
  <c r="E1775" i="10"/>
  <c r="E1787" i="10"/>
  <c r="E1799" i="10"/>
  <c r="E1811" i="10"/>
  <c r="E1776" i="10"/>
  <c r="E1788" i="10"/>
  <c r="E1800" i="10"/>
  <c r="E1812" i="10"/>
  <c r="E1777" i="10"/>
  <c r="E1789" i="10"/>
  <c r="E1801" i="10"/>
  <c r="E1778" i="10"/>
  <c r="E1790" i="10"/>
  <c r="E1802" i="10"/>
  <c r="E1779" i="10"/>
  <c r="E1791" i="10"/>
  <c r="E1803" i="10"/>
  <c r="E1780" i="10"/>
  <c r="E1792" i="10"/>
  <c r="E1804" i="10"/>
  <c r="E1748" i="10"/>
  <c r="E1749" i="10"/>
  <c r="E1750" i="10"/>
  <c r="E1751" i="10"/>
  <c r="E1752" i="10"/>
  <c r="E1753" i="10"/>
  <c r="E1754" i="10"/>
  <c r="E1755" i="10"/>
  <c r="E1756" i="10"/>
  <c r="E1577" i="10"/>
  <c r="E1578" i="10"/>
  <c r="E1579" i="10"/>
  <c r="E1568" i="10"/>
  <c r="E1580" i="10"/>
  <c r="E1569" i="10"/>
  <c r="E1581" i="10"/>
  <c r="E1570" i="10"/>
  <c r="E1582" i="10"/>
  <c r="E1571" i="10"/>
  <c r="E1583" i="10"/>
  <c r="E1572" i="10"/>
  <c r="E1584" i="10"/>
  <c r="E1573" i="10"/>
  <c r="E1585" i="10"/>
  <c r="E1574" i="10"/>
  <c r="E1586" i="10"/>
  <c r="E1575" i="10"/>
  <c r="E1587" i="10"/>
  <c r="E1576" i="10"/>
  <c r="E998" i="10"/>
  <c r="E1010" i="10"/>
  <c r="E999" i="10"/>
  <c r="E1011" i="10"/>
  <c r="E1000" i="10"/>
  <c r="E1012" i="10"/>
  <c r="E1001" i="10"/>
  <c r="E1013" i="10"/>
  <c r="E1002" i="10"/>
  <c r="E1014" i="10"/>
  <c r="E1003" i="10"/>
  <c r="E992" i="10"/>
  <c r="E1004" i="10"/>
  <c r="E1016" i="10"/>
  <c r="E995" i="10"/>
  <c r="E1007" i="10"/>
  <c r="E1019" i="10"/>
  <c r="E997" i="10"/>
  <c r="E1009" i="10"/>
  <c r="E996" i="10"/>
  <c r="E1005" i="10"/>
  <c r="E1006" i="10"/>
  <c r="E1008" i="10"/>
  <c r="E1015" i="10"/>
  <c r="E1017" i="10"/>
  <c r="E1018" i="10"/>
  <c r="E1020" i="10"/>
  <c r="E1021" i="10"/>
  <c r="E1022" i="10"/>
  <c r="E993" i="10"/>
  <c r="E1023" i="10"/>
  <c r="E994" i="10"/>
  <c r="E1024" i="10"/>
  <c r="E950" i="10"/>
  <c r="E951" i="10"/>
  <c r="E944" i="10"/>
  <c r="E946" i="10"/>
  <c r="E947" i="10"/>
  <c r="E948" i="10"/>
  <c r="E949" i="10"/>
  <c r="E945" i="10"/>
  <c r="E2074" i="10"/>
  <c r="E2062" i="10"/>
  <c r="E2050" i="10"/>
  <c r="E2038" i="10"/>
  <c r="E2026" i="10"/>
  <c r="E2007" i="10"/>
  <c r="E1709" i="10"/>
  <c r="E1721" i="10"/>
  <c r="E1710" i="10"/>
  <c r="E1722" i="10"/>
  <c r="E1699" i="10"/>
  <c r="E1711" i="10"/>
  <c r="E1723" i="10"/>
  <c r="E1700" i="10"/>
  <c r="E1712" i="10"/>
  <c r="E1724" i="10"/>
  <c r="E1701" i="10"/>
  <c r="E1713" i="10"/>
  <c r="E1702" i="10"/>
  <c r="E1714" i="10"/>
  <c r="E1703" i="10"/>
  <c r="E1715" i="10"/>
  <c r="E1704" i="10"/>
  <c r="E1716" i="10"/>
  <c r="E1705" i="10"/>
  <c r="E1717" i="10"/>
  <c r="E1706" i="10"/>
  <c r="E1718" i="10"/>
  <c r="E1707" i="10"/>
  <c r="E1719" i="10"/>
  <c r="E1708" i="10"/>
  <c r="E1720" i="10"/>
  <c r="E1529" i="10"/>
  <c r="E1541" i="10"/>
  <c r="E1530" i="10"/>
  <c r="E1542" i="10"/>
  <c r="E1519" i="10"/>
  <c r="E1531" i="10"/>
  <c r="E1543" i="10"/>
  <c r="E1520" i="10"/>
  <c r="E1532" i="10"/>
  <c r="E1544" i="10"/>
  <c r="E1521" i="10"/>
  <c r="E1533" i="10"/>
  <c r="E1545" i="10"/>
  <c r="E1522" i="10"/>
  <c r="E1534" i="10"/>
  <c r="E1546" i="10"/>
  <c r="E1523" i="10"/>
  <c r="E1535" i="10"/>
  <c r="E1524" i="10"/>
  <c r="E1536" i="10"/>
  <c r="E1525" i="10"/>
  <c r="E1537" i="10"/>
  <c r="E1526" i="10"/>
  <c r="E1538" i="10"/>
  <c r="E1527" i="10"/>
  <c r="E1539" i="10"/>
  <c r="E1528" i="10"/>
  <c r="E1540" i="10"/>
  <c r="E1471" i="10"/>
  <c r="E1472" i="10"/>
  <c r="E1473" i="10"/>
  <c r="E1474" i="10"/>
  <c r="E1475" i="10"/>
  <c r="E1476" i="10"/>
  <c r="E1477" i="10"/>
  <c r="E1478" i="10"/>
  <c r="E1479" i="10"/>
  <c r="E1480" i="10"/>
  <c r="E1303" i="10"/>
  <c r="E1304" i="10"/>
  <c r="E1305" i="10"/>
  <c r="E1306" i="10"/>
  <c r="E1307" i="10"/>
  <c r="E1308" i="10"/>
  <c r="E1309" i="10"/>
  <c r="E1310" i="10"/>
  <c r="E1311" i="10"/>
  <c r="E1253" i="10"/>
  <c r="E1254" i="10"/>
  <c r="E1243" i="10"/>
  <c r="E1255" i="10"/>
  <c r="E1244" i="10"/>
  <c r="E1256" i="10"/>
  <c r="E1245" i="10"/>
  <c r="E1257" i="10"/>
  <c r="E1246" i="10"/>
  <c r="E1258" i="10"/>
  <c r="E1247" i="10"/>
  <c r="E1259" i="10"/>
  <c r="E1248" i="10"/>
  <c r="E1260" i="10"/>
  <c r="E1249" i="10"/>
  <c r="E1261" i="10"/>
  <c r="E1250" i="10"/>
  <c r="E1262" i="10"/>
  <c r="E1251" i="10"/>
  <c r="E1252" i="10"/>
  <c r="E854" i="10"/>
  <c r="E855" i="10"/>
  <c r="E856" i="10"/>
  <c r="E857" i="10"/>
  <c r="E858" i="10"/>
  <c r="E847" i="10"/>
  <c r="E859" i="10"/>
  <c r="E848" i="10"/>
  <c r="E860" i="10"/>
  <c r="E849" i="10"/>
  <c r="E861" i="10"/>
  <c r="E850" i="10"/>
  <c r="E862" i="10"/>
  <c r="E851" i="10"/>
  <c r="E852" i="10"/>
  <c r="E853" i="10"/>
  <c r="E506" i="10"/>
  <c r="E518" i="10"/>
  <c r="E507" i="10"/>
  <c r="E519" i="10"/>
  <c r="E508" i="10"/>
  <c r="E520" i="10"/>
  <c r="E509" i="10"/>
  <c r="E521" i="10"/>
  <c r="E510" i="10"/>
  <c r="E522" i="10"/>
  <c r="E499" i="10"/>
  <c r="E511" i="10"/>
  <c r="E523" i="10"/>
  <c r="E500" i="10"/>
  <c r="E512" i="10"/>
  <c r="E524" i="10"/>
  <c r="E501" i="10"/>
  <c r="E513" i="10"/>
  <c r="E525" i="10"/>
  <c r="E502" i="10"/>
  <c r="E514" i="10"/>
  <c r="E503" i="10"/>
  <c r="E515" i="10"/>
  <c r="E504" i="10"/>
  <c r="E516" i="10"/>
  <c r="E505" i="10"/>
  <c r="E517" i="10"/>
  <c r="E470" i="10"/>
  <c r="E482" i="10"/>
  <c r="E471" i="10"/>
  <c r="E483" i="10"/>
  <c r="E472" i="10"/>
  <c r="E484" i="10"/>
  <c r="E473" i="10"/>
  <c r="E474" i="10"/>
  <c r="E463" i="10"/>
  <c r="E475" i="10"/>
  <c r="E464" i="10"/>
  <c r="E476" i="10"/>
  <c r="E465" i="10"/>
  <c r="E477" i="10"/>
  <c r="E466" i="10"/>
  <c r="E478" i="10"/>
  <c r="E467" i="10"/>
  <c r="E479" i="10"/>
  <c r="E468" i="10"/>
  <c r="E480" i="10"/>
  <c r="E469" i="10"/>
  <c r="E481" i="10"/>
  <c r="E2073" i="10"/>
  <c r="E2061" i="10"/>
  <c r="E2049" i="10"/>
  <c r="E2037" i="10"/>
  <c r="E2025" i="10"/>
  <c r="E2005" i="10"/>
  <c r="E1962" i="10"/>
  <c r="E1963" i="10"/>
  <c r="E1964" i="10"/>
  <c r="E1925" i="10"/>
  <c r="E1937" i="10"/>
  <c r="E1914" i="10"/>
  <c r="E1926" i="10"/>
  <c r="E1938" i="10"/>
  <c r="E1915" i="10"/>
  <c r="E1927" i="10"/>
  <c r="E1939" i="10"/>
  <c r="E1916" i="10"/>
  <c r="E1928" i="10"/>
  <c r="E1940" i="10"/>
  <c r="E1917" i="10"/>
  <c r="E1929" i="10"/>
  <c r="E1918" i="10"/>
  <c r="E1930" i="10"/>
  <c r="E1919" i="10"/>
  <c r="E1931" i="10"/>
  <c r="E1920" i="10"/>
  <c r="E1932" i="10"/>
  <c r="E1921" i="10"/>
  <c r="E1933" i="10"/>
  <c r="E1922" i="10"/>
  <c r="E1934" i="10"/>
  <c r="E1923" i="10"/>
  <c r="E1935" i="10"/>
  <c r="E1924" i="10"/>
  <c r="E1936" i="10"/>
  <c r="E1433" i="10"/>
  <c r="E1445" i="10"/>
  <c r="E1422" i="10"/>
  <c r="E1434" i="10"/>
  <c r="E1446" i="10"/>
  <c r="E1423" i="10"/>
  <c r="E1435" i="10"/>
  <c r="E1447" i="10"/>
  <c r="E1424" i="10"/>
  <c r="E1436" i="10"/>
  <c r="E1448" i="10"/>
  <c r="E1425" i="10"/>
  <c r="E1437" i="10"/>
  <c r="E1449" i="10"/>
  <c r="E1426" i="10"/>
  <c r="E1438" i="10"/>
  <c r="E1427" i="10"/>
  <c r="E1439" i="10"/>
  <c r="E1428" i="10"/>
  <c r="E1440" i="10"/>
  <c r="E1429" i="10"/>
  <c r="E1441" i="10"/>
  <c r="E1430" i="10"/>
  <c r="E1442" i="10"/>
  <c r="E1431" i="10"/>
  <c r="E1443" i="10"/>
  <c r="E1432" i="10"/>
  <c r="E1444" i="10"/>
  <c r="E1349" i="10"/>
  <c r="E1361" i="10"/>
  <c r="E1338" i="10"/>
  <c r="E1350" i="10"/>
  <c r="E1362" i="10"/>
  <c r="E1339" i="10"/>
  <c r="E1351" i="10"/>
  <c r="E1363" i="10"/>
  <c r="E1340" i="10"/>
  <c r="E1352" i="10"/>
  <c r="E1364" i="10"/>
  <c r="E1341" i="10"/>
  <c r="E1353" i="10"/>
  <c r="E1365" i="10"/>
  <c r="E1342" i="10"/>
  <c r="E1354" i="10"/>
  <c r="E1343" i="10"/>
  <c r="E1355" i="10"/>
  <c r="E1344" i="10"/>
  <c r="E1356" i="10"/>
  <c r="E1345" i="10"/>
  <c r="E1357" i="10"/>
  <c r="E1346" i="10"/>
  <c r="E1358" i="10"/>
  <c r="E1347" i="10"/>
  <c r="E1359" i="10"/>
  <c r="E1348" i="10"/>
  <c r="E1360" i="10"/>
  <c r="E1193" i="10"/>
  <c r="E1205" i="10"/>
  <c r="E1182" i="10"/>
  <c r="E1194" i="10"/>
  <c r="E1206" i="10"/>
  <c r="E1183" i="10"/>
  <c r="E1195" i="10"/>
  <c r="E1207" i="10"/>
  <c r="E1184" i="10"/>
  <c r="E1196" i="10"/>
  <c r="E1208" i="10"/>
  <c r="E1185" i="10"/>
  <c r="E1197" i="10"/>
  <c r="E1209" i="10"/>
  <c r="E1186" i="10"/>
  <c r="E1198" i="10"/>
  <c r="E1210" i="10"/>
  <c r="E1187" i="10"/>
  <c r="E1199" i="10"/>
  <c r="E1211" i="10"/>
  <c r="E1188" i="10"/>
  <c r="E1200" i="10"/>
  <c r="E1212" i="10"/>
  <c r="E1189" i="10"/>
  <c r="E1201" i="10"/>
  <c r="E1213" i="10"/>
  <c r="E1190" i="10"/>
  <c r="E1202" i="10"/>
  <c r="E1191" i="10"/>
  <c r="E1203" i="10"/>
  <c r="E1192" i="10"/>
  <c r="E1204" i="10"/>
  <c r="E1097" i="10"/>
  <c r="E1109" i="10"/>
  <c r="E1086" i="10"/>
  <c r="E1098" i="10"/>
  <c r="E1110" i="10"/>
  <c r="E1087" i="10"/>
  <c r="E1099" i="10"/>
  <c r="E1111" i="10"/>
  <c r="E1088" i="10"/>
  <c r="E1100" i="10"/>
  <c r="E1112" i="10"/>
  <c r="E1089" i="10"/>
  <c r="E1101" i="10"/>
  <c r="E1113" i="10"/>
  <c r="E1090" i="10"/>
  <c r="E1102" i="10"/>
  <c r="E1114" i="10"/>
  <c r="E1091" i="10"/>
  <c r="E1103" i="10"/>
  <c r="E1115" i="10"/>
  <c r="E1092" i="10"/>
  <c r="E1104" i="10"/>
  <c r="E1093" i="10"/>
  <c r="E1105" i="10"/>
  <c r="E1094" i="10"/>
  <c r="E1106" i="10"/>
  <c r="E1095" i="10"/>
  <c r="E1107" i="10"/>
  <c r="E1096" i="10"/>
  <c r="E1108" i="10"/>
  <c r="E974" i="10"/>
  <c r="E986" i="10"/>
  <c r="E975" i="10"/>
  <c r="E987" i="10"/>
  <c r="E976" i="10"/>
  <c r="E988" i="10"/>
  <c r="E977" i="10"/>
  <c r="E989" i="10"/>
  <c r="E966" i="10"/>
  <c r="E978" i="10"/>
  <c r="E990" i="10"/>
  <c r="E967" i="10"/>
  <c r="E979" i="10"/>
  <c r="E991" i="10"/>
  <c r="E968" i="10"/>
  <c r="E980" i="10"/>
  <c r="E970" i="10"/>
  <c r="E971" i="10"/>
  <c r="E983" i="10"/>
  <c r="E973" i="10"/>
  <c r="E985" i="10"/>
  <c r="E969" i="10"/>
  <c r="E972" i="10"/>
  <c r="E981" i="10"/>
  <c r="E982" i="10"/>
  <c r="E984" i="10"/>
  <c r="E818" i="10"/>
  <c r="E830" i="10"/>
  <c r="E819" i="10"/>
  <c r="E831" i="10"/>
  <c r="E820" i="10"/>
  <c r="E832" i="10"/>
  <c r="E821" i="10"/>
  <c r="E810" i="10"/>
  <c r="E822" i="10"/>
  <c r="E811" i="10"/>
  <c r="E823" i="10"/>
  <c r="E812" i="10"/>
  <c r="E824" i="10"/>
  <c r="E813" i="10"/>
  <c r="E825" i="10"/>
  <c r="E814" i="10"/>
  <c r="E826" i="10"/>
  <c r="E815" i="10"/>
  <c r="E827" i="10"/>
  <c r="E816" i="10"/>
  <c r="E828" i="10"/>
  <c r="E817" i="10"/>
  <c r="E829" i="10"/>
  <c r="E578" i="10"/>
  <c r="E579" i="10"/>
  <c r="E570" i="10"/>
  <c r="E571" i="10"/>
  <c r="E572" i="10"/>
  <c r="E573" i="10"/>
  <c r="E574" i="10"/>
  <c r="E575" i="10"/>
  <c r="E576" i="10"/>
  <c r="E577" i="10"/>
  <c r="E342" i="10"/>
  <c r="E343" i="10"/>
  <c r="E344" i="10"/>
  <c r="E345" i="10"/>
  <c r="E346" i="10"/>
  <c r="E347" i="10"/>
  <c r="E218" i="10"/>
  <c r="E230" i="10"/>
  <c r="E219" i="10"/>
  <c r="E231" i="10"/>
  <c r="E220" i="10"/>
  <c r="E232" i="10"/>
  <c r="E221" i="10"/>
  <c r="E210" i="10"/>
  <c r="E222" i="10"/>
  <c r="E211" i="10"/>
  <c r="E223" i="10"/>
  <c r="E212" i="10"/>
  <c r="E224" i="10"/>
  <c r="E213" i="10"/>
  <c r="E225" i="10"/>
  <c r="E214" i="10"/>
  <c r="E226" i="10"/>
  <c r="E215" i="10"/>
  <c r="E227" i="10"/>
  <c r="E216" i="10"/>
  <c r="E228" i="10"/>
  <c r="E217" i="10"/>
  <c r="E229" i="10"/>
  <c r="E194" i="10"/>
  <c r="E206" i="10"/>
  <c r="E195" i="10"/>
  <c r="E207" i="10"/>
  <c r="E196" i="10"/>
  <c r="E208" i="10"/>
  <c r="E197" i="10"/>
  <c r="E209" i="10"/>
  <c r="E186" i="10"/>
  <c r="E198" i="10"/>
  <c r="E187" i="10"/>
  <c r="E199" i="10"/>
  <c r="E188" i="10"/>
  <c r="E200" i="10"/>
  <c r="E189" i="10"/>
  <c r="E201" i="10"/>
  <c r="E190" i="10"/>
  <c r="E202" i="10"/>
  <c r="E191" i="10"/>
  <c r="E203" i="10"/>
  <c r="E192" i="10"/>
  <c r="E204" i="10"/>
  <c r="E193" i="10"/>
  <c r="E205" i="10"/>
  <c r="E158" i="10"/>
  <c r="E170" i="10"/>
  <c r="E182" i="10"/>
  <c r="E159" i="10"/>
  <c r="E171" i="10"/>
  <c r="E183" i="10"/>
  <c r="E160" i="10"/>
  <c r="E172" i="10"/>
  <c r="E184" i="10"/>
  <c r="E161" i="10"/>
  <c r="E173" i="10"/>
  <c r="E185" i="10"/>
  <c r="E150" i="10"/>
  <c r="E162" i="10"/>
  <c r="E174" i="10"/>
  <c r="E151" i="10"/>
  <c r="E163" i="10"/>
  <c r="E175" i="10"/>
  <c r="E152" i="10"/>
  <c r="E164" i="10"/>
  <c r="E176" i="10"/>
  <c r="E153" i="10"/>
  <c r="E165" i="10"/>
  <c r="E177" i="10"/>
  <c r="E154" i="10"/>
  <c r="E166" i="10"/>
  <c r="E178" i="10"/>
  <c r="E155" i="10"/>
  <c r="E167" i="10"/>
  <c r="E179" i="10"/>
  <c r="E156" i="10"/>
  <c r="E168" i="10"/>
  <c r="E180" i="10"/>
  <c r="E157" i="10"/>
  <c r="E169" i="10"/>
  <c r="E181" i="10"/>
  <c r="E2072" i="10"/>
  <c r="E2060" i="10"/>
  <c r="E2048" i="10"/>
  <c r="E2036" i="10"/>
  <c r="E2024" i="10"/>
  <c r="E2003" i="10"/>
  <c r="E1757" i="10"/>
  <c r="E1769" i="10"/>
  <c r="E1758" i="10"/>
  <c r="E1770" i="10"/>
  <c r="E1759" i="10"/>
  <c r="E1771" i="10"/>
  <c r="E1760" i="10"/>
  <c r="E1761" i="10"/>
  <c r="E1762" i="10"/>
  <c r="E1763" i="10"/>
  <c r="E1764" i="10"/>
  <c r="E1765" i="10"/>
  <c r="E1766" i="10"/>
  <c r="E1767" i="10"/>
  <c r="E1768" i="10"/>
  <c r="E1601" i="10"/>
  <c r="E1613" i="10"/>
  <c r="E1602" i="10"/>
  <c r="E1614" i="10"/>
  <c r="E1603" i="10"/>
  <c r="E1615" i="10"/>
  <c r="E1604" i="10"/>
  <c r="E1616" i="10"/>
  <c r="E1605" i="10"/>
  <c r="E1617" i="10"/>
  <c r="E1606" i="10"/>
  <c r="E1618" i="10"/>
  <c r="E1607" i="10"/>
  <c r="E1619" i="10"/>
  <c r="E1608" i="10"/>
  <c r="E1620" i="10"/>
  <c r="E1609" i="10"/>
  <c r="E1610" i="10"/>
  <c r="E1611" i="10"/>
  <c r="E1612" i="10"/>
  <c r="E1481" i="10"/>
  <c r="E1493" i="10"/>
  <c r="E1482" i="10"/>
  <c r="E1494" i="10"/>
  <c r="E1483" i="10"/>
  <c r="E1495" i="10"/>
  <c r="E1484" i="10"/>
  <c r="E1496" i="10"/>
  <c r="E1485" i="10"/>
  <c r="E1497" i="10"/>
  <c r="E1486" i="10"/>
  <c r="E1498" i="10"/>
  <c r="E1487" i="10"/>
  <c r="E1499" i="10"/>
  <c r="E1488" i="10"/>
  <c r="E1500" i="10"/>
  <c r="E1489" i="10"/>
  <c r="E1501" i="10"/>
  <c r="E1490" i="10"/>
  <c r="E1502" i="10"/>
  <c r="E1491" i="10"/>
  <c r="E1503" i="10"/>
  <c r="E1492" i="10"/>
  <c r="E1157" i="10"/>
  <c r="E1158" i="10"/>
  <c r="E1159" i="10"/>
  <c r="E1160" i="10"/>
  <c r="E1161" i="10"/>
  <c r="E1162" i="10"/>
  <c r="E1163" i="10"/>
  <c r="E1164" i="10"/>
  <c r="E1165" i="10"/>
  <c r="E1166" i="10"/>
  <c r="E1025" i="10"/>
  <c r="E1037" i="10"/>
  <c r="E1026" i="10"/>
  <c r="E1038" i="10"/>
  <c r="E1027" i="10"/>
  <c r="E1039" i="10"/>
  <c r="E1028" i="10"/>
  <c r="E1040" i="10"/>
  <c r="E1029" i="10"/>
  <c r="E1030" i="10"/>
  <c r="E1031" i="10"/>
  <c r="E1032" i="10"/>
  <c r="E1033" i="10"/>
  <c r="E1034" i="10"/>
  <c r="E1035" i="10"/>
  <c r="E1036" i="10"/>
  <c r="E557" i="10"/>
  <c r="E558" i="10"/>
  <c r="E559" i="10"/>
  <c r="E560" i="10"/>
  <c r="E542" i="10"/>
  <c r="E543" i="10"/>
  <c r="E544" i="10"/>
  <c r="E533" i="10"/>
  <c r="E545" i="10"/>
  <c r="E534" i="10"/>
  <c r="E546" i="10"/>
  <c r="E535" i="10"/>
  <c r="E547" i="10"/>
  <c r="E536" i="10"/>
  <c r="E548" i="10"/>
  <c r="E537" i="10"/>
  <c r="E549" i="10"/>
  <c r="E538" i="10"/>
  <c r="E550" i="10"/>
  <c r="E539" i="10"/>
  <c r="E540" i="10"/>
  <c r="E541" i="10"/>
  <c r="E494" i="10"/>
  <c r="E842" i="10"/>
  <c r="E495" i="10"/>
  <c r="E843" i="10"/>
  <c r="E496" i="10"/>
  <c r="E844" i="10"/>
  <c r="E485" i="10"/>
  <c r="E497" i="10"/>
  <c r="E833" i="10"/>
  <c r="E845" i="10"/>
  <c r="E486" i="10"/>
  <c r="E498" i="10"/>
  <c r="E834" i="10"/>
  <c r="E846" i="10"/>
  <c r="E487" i="10"/>
  <c r="E835" i="10"/>
  <c r="E488" i="10"/>
  <c r="E836" i="10"/>
  <c r="E489" i="10"/>
  <c r="E837" i="10"/>
  <c r="E490" i="10"/>
  <c r="E838" i="10"/>
  <c r="E491" i="10"/>
  <c r="E839" i="10"/>
  <c r="E492" i="10"/>
  <c r="E840" i="10"/>
  <c r="E493" i="10"/>
  <c r="E841" i="10"/>
  <c r="E458" i="10"/>
  <c r="E459" i="10"/>
  <c r="E460" i="10"/>
  <c r="E449" i="10"/>
  <c r="E461" i="10"/>
  <c r="E450" i="10"/>
  <c r="E462" i="10"/>
  <c r="E451" i="10"/>
  <c r="E452" i="10"/>
  <c r="E453" i="10"/>
  <c r="E454" i="10"/>
  <c r="E455" i="10"/>
  <c r="E456" i="10"/>
  <c r="E457" i="10"/>
  <c r="E326" i="10"/>
  <c r="E338" i="10"/>
  <c r="E327" i="10"/>
  <c r="E339" i="10"/>
  <c r="E328" i="10"/>
  <c r="E340" i="10"/>
  <c r="E317" i="10"/>
  <c r="E329" i="10"/>
  <c r="E341" i="10"/>
  <c r="E318" i="10"/>
  <c r="E330" i="10"/>
  <c r="E319" i="10"/>
  <c r="E331" i="10"/>
  <c r="E320" i="10"/>
  <c r="E332" i="10"/>
  <c r="E321" i="10"/>
  <c r="E333" i="10"/>
  <c r="E322" i="10"/>
  <c r="E334" i="10"/>
  <c r="E323" i="10"/>
  <c r="E335" i="10"/>
  <c r="E324" i="10"/>
  <c r="E336" i="10"/>
  <c r="E325" i="10"/>
  <c r="E337" i="10"/>
  <c r="E242" i="10"/>
  <c r="E254" i="10"/>
  <c r="E243" i="10"/>
  <c r="E255" i="10"/>
  <c r="E244" i="10"/>
  <c r="E256" i="10"/>
  <c r="E233" i="10"/>
  <c r="E245" i="10"/>
  <c r="E257" i="10"/>
  <c r="E234" i="10"/>
  <c r="E246" i="10"/>
  <c r="E258" i="10"/>
  <c r="E235" i="10"/>
  <c r="E247" i="10"/>
  <c r="E259" i="10"/>
  <c r="E236" i="10"/>
  <c r="E248" i="10"/>
  <c r="E260" i="10"/>
  <c r="E237" i="10"/>
  <c r="E249" i="10"/>
  <c r="E238" i="10"/>
  <c r="E250" i="10"/>
  <c r="E239" i="10"/>
  <c r="E251" i="10"/>
  <c r="E240" i="10"/>
  <c r="E252" i="10"/>
  <c r="E241" i="10"/>
  <c r="E253" i="10"/>
  <c r="E2071" i="10"/>
  <c r="E2059" i="10"/>
  <c r="E2047" i="10"/>
  <c r="E2035" i="10"/>
  <c r="E2023" i="10"/>
  <c r="E199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588" i="10"/>
  <c r="E1600" i="10"/>
  <c r="E1505" i="10"/>
  <c r="E1517" i="10"/>
  <c r="E1506" i="10"/>
  <c r="E1518" i="10"/>
  <c r="E1507" i="10"/>
  <c r="E1508" i="10"/>
  <c r="E1509" i="10"/>
  <c r="E1510" i="10"/>
  <c r="E1511" i="10"/>
  <c r="E1512" i="10"/>
  <c r="E1513" i="10"/>
  <c r="E1514" i="10"/>
  <c r="E1515" i="10"/>
  <c r="E1504" i="10"/>
  <c r="E1516" i="10"/>
  <c r="E1313" i="10"/>
  <c r="E1325" i="10"/>
  <c r="E1337" i="10"/>
  <c r="E1314" i="10"/>
  <c r="E1326" i="10"/>
  <c r="E1315" i="10"/>
  <c r="E1327" i="10"/>
  <c r="E1316" i="10"/>
  <c r="E1328" i="10"/>
  <c r="E1317" i="10"/>
  <c r="E1329" i="10"/>
  <c r="E1318" i="10"/>
  <c r="E1330" i="10"/>
  <c r="E1319" i="10"/>
  <c r="E1331" i="10"/>
  <c r="E1320" i="10"/>
  <c r="E1332" i="10"/>
  <c r="E1321" i="10"/>
  <c r="E1333" i="10"/>
  <c r="E1322" i="10"/>
  <c r="E1334" i="10"/>
  <c r="E1323" i="10"/>
  <c r="E1335" i="10"/>
  <c r="E1312" i="10"/>
  <c r="E1324" i="10"/>
  <c r="E1336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44" i="10"/>
  <c r="E1156" i="10"/>
  <c r="E962" i="10"/>
  <c r="E963" i="10"/>
  <c r="E952" i="10"/>
  <c r="E964" i="10"/>
  <c r="E953" i="10"/>
  <c r="E965" i="10"/>
  <c r="E954" i="10"/>
  <c r="E955" i="10"/>
  <c r="E956" i="10"/>
  <c r="E958" i="10"/>
  <c r="E959" i="10"/>
  <c r="E961" i="10"/>
  <c r="E957" i="10"/>
  <c r="E960" i="10"/>
  <c r="E710" i="10"/>
  <c r="E711" i="10"/>
  <c r="E700" i="10"/>
  <c r="E712" i="10"/>
  <c r="E701" i="10"/>
  <c r="E713" i="10"/>
  <c r="E702" i="10"/>
  <c r="E714" i="10"/>
  <c r="E703" i="10"/>
  <c r="E715" i="10"/>
  <c r="E704" i="10"/>
  <c r="E716" i="10"/>
  <c r="E705" i="10"/>
  <c r="E717" i="10"/>
  <c r="E706" i="10"/>
  <c r="E718" i="10"/>
  <c r="E707" i="10"/>
  <c r="E719" i="10"/>
  <c r="E708" i="10"/>
  <c r="E720" i="10"/>
  <c r="E709" i="10"/>
  <c r="E721" i="10"/>
  <c r="E580" i="10"/>
  <c r="E581" i="10"/>
  <c r="E582" i="10"/>
  <c r="E583" i="10"/>
  <c r="E584" i="10"/>
  <c r="E585" i="10"/>
  <c r="E586" i="10"/>
  <c r="E587" i="10"/>
  <c r="E386" i="10"/>
  <c r="E387" i="10"/>
  <c r="E376" i="10"/>
  <c r="E388" i="10"/>
  <c r="E377" i="10"/>
  <c r="E389" i="10"/>
  <c r="E378" i="10"/>
  <c r="E390" i="10"/>
  <c r="E379" i="10"/>
  <c r="E391" i="10"/>
  <c r="E380" i="10"/>
  <c r="E392" i="10"/>
  <c r="E381" i="10"/>
  <c r="E393" i="10"/>
  <c r="E382" i="10"/>
  <c r="E394" i="10"/>
  <c r="E383" i="10"/>
  <c r="E395" i="10"/>
  <c r="E384" i="10"/>
  <c r="E396" i="10"/>
  <c r="E385" i="10"/>
  <c r="E280" i="10"/>
  <c r="E281" i="10"/>
  <c r="E282" i="10"/>
  <c r="E283" i="10"/>
  <c r="E284" i="10"/>
  <c r="E285" i="10"/>
  <c r="E286" i="10"/>
  <c r="E287" i="10"/>
  <c r="E288" i="10"/>
  <c r="E289" i="10"/>
  <c r="E38" i="10"/>
  <c r="E28" i="10"/>
  <c r="E29" i="10"/>
  <c r="E30" i="10"/>
  <c r="E31" i="10"/>
  <c r="E32" i="10"/>
  <c r="E33" i="10"/>
  <c r="E34" i="10"/>
  <c r="E35" i="10"/>
  <c r="E36" i="10"/>
  <c r="E37" i="10"/>
  <c r="E2070" i="10"/>
  <c r="E2058" i="10"/>
  <c r="E2046" i="10"/>
  <c r="E2034" i="10"/>
  <c r="E2022" i="10"/>
  <c r="E1995" i="10"/>
  <c r="E1829" i="10"/>
  <c r="E1830" i="10"/>
  <c r="E1831" i="10"/>
  <c r="E1832" i="10"/>
  <c r="E1833" i="10"/>
  <c r="E1834" i="10"/>
  <c r="E1835" i="10"/>
  <c r="E1827" i="10"/>
  <c r="E1828" i="10"/>
  <c r="E1649" i="10"/>
  <c r="E1661" i="10"/>
  <c r="E1650" i="10"/>
  <c r="E1662" i="10"/>
  <c r="E1651" i="10"/>
  <c r="E1663" i="10"/>
  <c r="E1652" i="10"/>
  <c r="E1664" i="10"/>
  <c r="E1653" i="10"/>
  <c r="E1665" i="10"/>
  <c r="E1654" i="10"/>
  <c r="E1666" i="10"/>
  <c r="E1655" i="10"/>
  <c r="E1667" i="10"/>
  <c r="E1656" i="10"/>
  <c r="E1668" i="10"/>
  <c r="E1657" i="10"/>
  <c r="E1658" i="10"/>
  <c r="E1647" i="10"/>
  <c r="E1659" i="10"/>
  <c r="E1648" i="10"/>
  <c r="E1660" i="10"/>
  <c r="E1265" i="10"/>
  <c r="E1277" i="10"/>
  <c r="E1266" i="10"/>
  <c r="E1278" i="10"/>
  <c r="E1267" i="10"/>
  <c r="E1279" i="10"/>
  <c r="E1268" i="10"/>
  <c r="E1280" i="10"/>
  <c r="E1269" i="10"/>
  <c r="E1281" i="10"/>
  <c r="E1270" i="10"/>
  <c r="E1282" i="10"/>
  <c r="E1271" i="10"/>
  <c r="E1283" i="10"/>
  <c r="E1272" i="10"/>
  <c r="E1284" i="10"/>
  <c r="E1273" i="10"/>
  <c r="E1285" i="10"/>
  <c r="E1274" i="10"/>
  <c r="E1263" i="10"/>
  <c r="E1275" i="10"/>
  <c r="E1264" i="10"/>
  <c r="E1276" i="10"/>
  <c r="E1169" i="10"/>
  <c r="E1170" i="10"/>
  <c r="E1171" i="10"/>
  <c r="E1172" i="10"/>
  <c r="E1173" i="10"/>
  <c r="E1174" i="10"/>
  <c r="E1175" i="10"/>
  <c r="E1176" i="10"/>
  <c r="E1177" i="10"/>
  <c r="E1178" i="10"/>
  <c r="E1167" i="10"/>
  <c r="E1168" i="10"/>
  <c r="E614" i="10"/>
  <c r="E603" i="10"/>
  <c r="E615" i="10"/>
  <c r="E604" i="10"/>
  <c r="E616" i="10"/>
  <c r="E605" i="10"/>
  <c r="E617" i="10"/>
  <c r="E606" i="10"/>
  <c r="E618" i="10"/>
  <c r="E607" i="10"/>
  <c r="E619" i="10"/>
  <c r="E608" i="10"/>
  <c r="E620" i="10"/>
  <c r="E609" i="10"/>
  <c r="E621" i="10"/>
  <c r="E610" i="10"/>
  <c r="E622" i="10"/>
  <c r="E611" i="10"/>
  <c r="E623" i="10"/>
  <c r="E612" i="10"/>
  <c r="E624" i="10"/>
  <c r="E613" i="10"/>
  <c r="E625" i="10"/>
  <c r="E602" i="10"/>
  <c r="E591" i="10"/>
  <c r="E592" i="10"/>
  <c r="E593" i="10"/>
  <c r="E594" i="10"/>
  <c r="E595" i="10"/>
  <c r="E596" i="10"/>
  <c r="E597" i="10"/>
  <c r="E598" i="10"/>
  <c r="E599" i="10"/>
  <c r="E600" i="10"/>
  <c r="E601" i="10"/>
  <c r="E39" i="10"/>
  <c r="E40" i="10"/>
  <c r="E41" i="10"/>
  <c r="E42" i="10"/>
  <c r="E43" i="10"/>
  <c r="E44" i="10"/>
  <c r="E45" i="10"/>
  <c r="E46" i="10"/>
  <c r="E2069" i="10"/>
  <c r="E2057" i="10"/>
  <c r="E2045" i="10"/>
  <c r="E2033" i="10"/>
  <c r="E1991" i="10"/>
  <c r="E2009" i="10"/>
  <c r="E2012" i="10"/>
  <c r="E2013" i="10"/>
  <c r="E2014" i="10"/>
  <c r="E2016" i="10"/>
  <c r="E2006" i="10"/>
  <c r="E2018" i="10"/>
  <c r="E2008" i="10"/>
  <c r="E1889" i="10"/>
  <c r="E1901" i="10"/>
  <c r="E1890" i="10"/>
  <c r="E1902" i="10"/>
  <c r="E1891" i="10"/>
  <c r="E1903" i="10"/>
  <c r="E1892" i="10"/>
  <c r="E1904" i="10"/>
  <c r="E1893" i="10"/>
  <c r="E1905" i="10"/>
  <c r="E1894" i="10"/>
  <c r="E1906" i="10"/>
  <c r="E1895" i="10"/>
  <c r="E1907" i="10"/>
  <c r="E1896" i="10"/>
  <c r="E1908" i="10"/>
  <c r="E1897" i="10"/>
  <c r="E1886" i="10"/>
  <c r="E1898" i="10"/>
  <c r="E1887" i="10"/>
  <c r="E1899" i="10"/>
  <c r="E1888" i="10"/>
  <c r="E1900" i="10"/>
  <c r="E1397" i="10"/>
  <c r="E1409" i="10"/>
  <c r="E1421" i="10"/>
  <c r="E1398" i="10"/>
  <c r="E1410" i="10"/>
  <c r="E1399" i="10"/>
  <c r="E1411" i="10"/>
  <c r="E1400" i="10"/>
  <c r="E1412" i="10"/>
  <c r="E1401" i="10"/>
  <c r="E1413" i="10"/>
  <c r="E1402" i="10"/>
  <c r="E1414" i="10"/>
  <c r="E1403" i="10"/>
  <c r="E1415" i="10"/>
  <c r="E1404" i="10"/>
  <c r="E1416" i="10"/>
  <c r="E1405" i="10"/>
  <c r="E1417" i="10"/>
  <c r="E1394" i="10"/>
  <c r="E1406" i="10"/>
  <c r="E1418" i="10"/>
  <c r="E1395" i="10"/>
  <c r="E1407" i="10"/>
  <c r="E1419" i="10"/>
  <c r="E1396" i="10"/>
  <c r="E1408" i="10"/>
  <c r="E1420" i="10"/>
  <c r="E1289" i="10"/>
  <c r="E1290" i="10"/>
  <c r="E1291" i="10"/>
  <c r="E1292" i="10"/>
  <c r="E1293" i="10"/>
  <c r="E1294" i="10"/>
  <c r="E1295" i="10"/>
  <c r="E1286" i="10"/>
  <c r="E1287" i="10"/>
  <c r="E1288" i="10"/>
  <c r="E1217" i="10"/>
  <c r="E1218" i="10"/>
  <c r="E1219" i="10"/>
  <c r="E1220" i="10"/>
  <c r="E1221" i="10"/>
  <c r="E1214" i="10"/>
  <c r="E1215" i="10"/>
  <c r="E1216" i="10"/>
  <c r="E722" i="10"/>
  <c r="E723" i="10"/>
  <c r="E724" i="10"/>
  <c r="E725" i="10"/>
  <c r="E726" i="10"/>
  <c r="E727" i="10"/>
  <c r="E728" i="10"/>
  <c r="E729" i="10"/>
  <c r="E730" i="10"/>
  <c r="E626" i="10"/>
  <c r="E638" i="10"/>
  <c r="E627" i="10"/>
  <c r="E639" i="10"/>
  <c r="E628" i="10"/>
  <c r="E640" i="10"/>
  <c r="E629" i="10"/>
  <c r="E641" i="10"/>
  <c r="E630" i="10"/>
  <c r="E642" i="10"/>
  <c r="E631" i="10"/>
  <c r="E643" i="10"/>
  <c r="E632" i="10"/>
  <c r="E644" i="10"/>
  <c r="E633" i="10"/>
  <c r="E645" i="10"/>
  <c r="E634" i="10"/>
  <c r="E646" i="10"/>
  <c r="E635" i="10"/>
  <c r="E647" i="10"/>
  <c r="E636" i="10"/>
  <c r="E648" i="10"/>
  <c r="E637" i="10"/>
  <c r="E554" i="10"/>
  <c r="E555" i="10"/>
  <c r="E556" i="10"/>
  <c r="E290" i="10"/>
  <c r="E302" i="10"/>
  <c r="E314" i="10"/>
  <c r="E291" i="10"/>
  <c r="E303" i="10"/>
  <c r="E315" i="10"/>
  <c r="E292" i="10"/>
  <c r="E304" i="10"/>
  <c r="E316" i="10"/>
  <c r="E293" i="10"/>
  <c r="E305" i="10"/>
  <c r="E294" i="10"/>
  <c r="E306" i="10"/>
  <c r="E295" i="10"/>
  <c r="E307" i="10"/>
  <c r="E296" i="10"/>
  <c r="E308" i="10"/>
  <c r="E297" i="10"/>
  <c r="E309" i="10"/>
  <c r="E298" i="10"/>
  <c r="E310" i="10"/>
  <c r="E299" i="10"/>
  <c r="E311" i="10"/>
  <c r="E300" i="10"/>
  <c r="E312" i="10"/>
  <c r="E301" i="10"/>
  <c r="E313" i="10"/>
  <c r="E122" i="10"/>
  <c r="E123" i="10"/>
  <c r="E124" i="10"/>
  <c r="E125" i="10"/>
  <c r="E126" i="10"/>
  <c r="E127" i="10"/>
  <c r="E128" i="10"/>
  <c r="E129" i="10"/>
  <c r="E130" i="10"/>
  <c r="E131" i="10"/>
  <c r="E2" i="10"/>
  <c r="E14" i="10"/>
  <c r="E26" i="10"/>
  <c r="E3" i="10"/>
  <c r="E15" i="10"/>
  <c r="E27" i="10"/>
  <c r="E4" i="10"/>
  <c r="E16" i="10"/>
  <c r="E5" i="10"/>
  <c r="E17" i="10"/>
  <c r="E6" i="10"/>
  <c r="E18" i="10"/>
  <c r="E7" i="10"/>
  <c r="E19" i="10"/>
  <c r="E8" i="10"/>
  <c r="E20" i="10"/>
  <c r="E9" i="10"/>
  <c r="E21" i="10"/>
  <c r="E10" i="10"/>
  <c r="E22" i="10"/>
  <c r="E11" i="10"/>
  <c r="E23" i="10"/>
  <c r="E12" i="10"/>
  <c r="E24" i="10"/>
  <c r="E13" i="10"/>
  <c r="E25" i="10"/>
  <c r="E2068" i="10"/>
  <c r="E2056" i="10"/>
  <c r="E2044" i="10"/>
  <c r="E2032" i="10"/>
  <c r="E2020" i="10"/>
  <c r="E1979" i="10"/>
  <c r="E1913" i="10"/>
  <c r="E1909" i="10"/>
  <c r="E1910" i="10"/>
  <c r="E1911" i="10"/>
  <c r="E1912" i="10"/>
  <c r="E1817" i="10"/>
  <c r="E1818" i="10"/>
  <c r="E1819" i="10"/>
  <c r="E1820" i="10"/>
  <c r="E1821" i="10"/>
  <c r="E1822" i="10"/>
  <c r="E1823" i="10"/>
  <c r="E1824" i="10"/>
  <c r="E1813" i="10"/>
  <c r="E1825" i="10"/>
  <c r="E1814" i="10"/>
  <c r="E1826" i="10"/>
  <c r="E1815" i="10"/>
  <c r="E1816" i="10"/>
  <c r="E1673" i="10"/>
  <c r="E1685" i="10"/>
  <c r="E1697" i="10"/>
  <c r="E1674" i="10"/>
  <c r="E1686" i="10"/>
  <c r="E1698" i="10"/>
  <c r="E1675" i="10"/>
  <c r="E1687" i="10"/>
  <c r="E1676" i="10"/>
  <c r="E1688" i="10"/>
  <c r="E1677" i="10"/>
  <c r="E1689" i="10"/>
  <c r="E1678" i="10"/>
  <c r="E1690" i="10"/>
  <c r="E1679" i="10"/>
  <c r="E1691" i="10"/>
  <c r="E1680" i="10"/>
  <c r="E1692" i="10"/>
  <c r="E1669" i="10"/>
  <c r="E1681" i="10"/>
  <c r="E1693" i="10"/>
  <c r="E1670" i="10"/>
  <c r="E1682" i="10"/>
  <c r="E1694" i="10"/>
  <c r="E1671" i="10"/>
  <c r="E1683" i="10"/>
  <c r="E1695" i="10"/>
  <c r="E1672" i="10"/>
  <c r="E1684" i="10"/>
  <c r="E1696" i="10"/>
  <c r="E1625" i="10"/>
  <c r="E1637" i="10"/>
  <c r="E1626" i="10"/>
  <c r="E1638" i="10"/>
  <c r="E1627" i="10"/>
  <c r="E1639" i="10"/>
  <c r="E1628" i="10"/>
  <c r="E1640" i="10"/>
  <c r="E1629" i="10"/>
  <c r="E1641" i="10"/>
  <c r="E1630" i="10"/>
  <c r="E1642" i="10"/>
  <c r="E1631" i="10"/>
  <c r="E1643" i="10"/>
  <c r="E1632" i="10"/>
  <c r="E1644" i="10"/>
  <c r="E1621" i="10"/>
  <c r="E1633" i="10"/>
  <c r="E1645" i="10"/>
  <c r="E1622" i="10"/>
  <c r="E1634" i="10"/>
  <c r="E1646" i="10"/>
  <c r="E1623" i="10"/>
  <c r="E1635" i="10"/>
  <c r="E1624" i="10"/>
  <c r="E1636" i="10"/>
  <c r="E758" i="10"/>
  <c r="E770" i="10"/>
  <c r="E759" i="10"/>
  <c r="E771" i="10"/>
  <c r="E760" i="10"/>
  <c r="E772" i="10"/>
  <c r="E761" i="10"/>
  <c r="E773" i="10"/>
  <c r="E762" i="10"/>
  <c r="E774" i="10"/>
  <c r="E763" i="10"/>
  <c r="E775" i="10"/>
  <c r="E764" i="10"/>
  <c r="E776" i="10"/>
  <c r="E765" i="10"/>
  <c r="E777" i="10"/>
  <c r="E766" i="10"/>
  <c r="E767" i="10"/>
  <c r="E768" i="10"/>
  <c r="E757" i="10"/>
  <c r="E769" i="10"/>
  <c r="E650" i="10"/>
  <c r="E662" i="10"/>
  <c r="E651" i="10"/>
  <c r="E663" i="10"/>
  <c r="E652" i="10"/>
  <c r="E664" i="10"/>
  <c r="E653" i="10"/>
  <c r="E665" i="10"/>
  <c r="E654" i="10"/>
  <c r="E666" i="10"/>
  <c r="E655" i="10"/>
  <c r="E667" i="10"/>
  <c r="E656" i="10"/>
  <c r="E668" i="10"/>
  <c r="E657" i="10"/>
  <c r="E669" i="10"/>
  <c r="E658" i="10"/>
  <c r="E670" i="10"/>
  <c r="E659" i="10"/>
  <c r="E671" i="10"/>
  <c r="E660" i="10"/>
  <c r="E649" i="10"/>
  <c r="E661" i="10"/>
  <c r="E566" i="10"/>
  <c r="E567" i="10"/>
  <c r="E568" i="10"/>
  <c r="E569" i="10"/>
  <c r="E565" i="10"/>
  <c r="E530" i="10"/>
  <c r="E531" i="10"/>
  <c r="E532" i="10"/>
  <c r="E529" i="10"/>
  <c r="E398" i="10"/>
  <c r="E410" i="10"/>
  <c r="E422" i="10"/>
  <c r="E399" i="10"/>
  <c r="E411" i="10"/>
  <c r="E423" i="10"/>
  <c r="E400" i="10"/>
  <c r="E412" i="10"/>
  <c r="E424" i="10"/>
  <c r="E401" i="10"/>
  <c r="E413" i="10"/>
  <c r="E425" i="10"/>
  <c r="E402" i="10"/>
  <c r="E414" i="10"/>
  <c r="E426" i="10"/>
  <c r="E403" i="10"/>
  <c r="E415" i="10"/>
  <c r="E427" i="10"/>
  <c r="E404" i="10"/>
  <c r="E416" i="10"/>
  <c r="E428" i="10"/>
  <c r="E405" i="10"/>
  <c r="E417" i="10"/>
  <c r="E429" i="10"/>
  <c r="E406" i="10"/>
  <c r="E418" i="10"/>
  <c r="E430" i="10"/>
  <c r="E407" i="10"/>
  <c r="E419" i="10"/>
  <c r="E408" i="10"/>
  <c r="E420" i="10"/>
  <c r="E397" i="10"/>
  <c r="E409" i="10"/>
  <c r="E421" i="10"/>
  <c r="E362" i="10"/>
  <c r="E363" i="10"/>
  <c r="E364" i="10"/>
  <c r="E365" i="10"/>
  <c r="E366" i="10"/>
  <c r="E367" i="10"/>
  <c r="E368" i="10"/>
  <c r="E361" i="10"/>
  <c r="E86" i="10"/>
  <c r="E87" i="10"/>
  <c r="E88" i="10"/>
  <c r="E89" i="10"/>
  <c r="E90" i="10"/>
  <c r="E91" i="10"/>
  <c r="E92" i="10"/>
  <c r="E93" i="10"/>
  <c r="E94" i="10"/>
  <c r="E95" i="10"/>
  <c r="E85" i="10"/>
  <c r="E2067" i="10"/>
  <c r="E2055" i="10"/>
  <c r="E2043" i="10"/>
  <c r="E2031" i="10"/>
  <c r="E2019" i="10"/>
  <c r="E1967" i="10"/>
  <c r="E1841" i="10"/>
  <c r="E1853" i="10"/>
  <c r="E1842" i="10"/>
  <c r="E1854" i="10"/>
  <c r="E1843" i="10"/>
  <c r="E1855" i="10"/>
  <c r="E1844" i="10"/>
  <c r="E1845" i="10"/>
  <c r="E1846" i="10"/>
  <c r="E1847" i="10"/>
  <c r="E1836" i="10"/>
  <c r="E1848" i="10"/>
  <c r="E1837" i="10"/>
  <c r="E1849" i="10"/>
  <c r="E1838" i="10"/>
  <c r="E1850" i="10"/>
  <c r="E1839" i="10"/>
  <c r="E1851" i="10"/>
  <c r="E1840" i="10"/>
  <c r="E1852" i="10"/>
  <c r="E1301" i="10"/>
  <c r="E1302" i="10"/>
  <c r="E1296" i="10"/>
  <c r="E1297" i="10"/>
  <c r="E1298" i="10"/>
  <c r="E1299" i="10"/>
  <c r="E1300" i="10"/>
  <c r="E1121" i="10"/>
  <c r="E1133" i="10"/>
  <c r="E1122" i="10"/>
  <c r="E1134" i="10"/>
  <c r="E1123" i="10"/>
  <c r="E1135" i="10"/>
  <c r="E1124" i="10"/>
  <c r="E1136" i="10"/>
  <c r="E1125" i="10"/>
  <c r="E1137" i="10"/>
  <c r="E1126" i="10"/>
  <c r="E1138" i="10"/>
  <c r="E1127" i="10"/>
  <c r="E1139" i="10"/>
  <c r="E1116" i="10"/>
  <c r="E1128" i="10"/>
  <c r="E1140" i="10"/>
  <c r="E1117" i="10"/>
  <c r="E1129" i="10"/>
  <c r="E1141" i="10"/>
  <c r="E1118" i="10"/>
  <c r="E1130" i="10"/>
  <c r="E1142" i="10"/>
  <c r="E1119" i="10"/>
  <c r="E1131" i="10"/>
  <c r="E1143" i="10"/>
  <c r="E1120" i="10"/>
  <c r="E1132" i="10"/>
  <c r="E902" i="10"/>
  <c r="E903" i="10"/>
  <c r="E904" i="10"/>
  <c r="E905" i="10"/>
  <c r="E906" i="10"/>
  <c r="E907" i="10"/>
  <c r="E908" i="10"/>
  <c r="E900" i="10"/>
  <c r="E901" i="10"/>
  <c r="E674" i="10"/>
  <c r="E686" i="10"/>
  <c r="E698" i="10"/>
  <c r="E675" i="10"/>
  <c r="E687" i="10"/>
  <c r="E699" i="10"/>
  <c r="E676" i="10"/>
  <c r="E688" i="10"/>
  <c r="E677" i="10"/>
  <c r="E689" i="10"/>
  <c r="E678" i="10"/>
  <c r="E690" i="10"/>
  <c r="E679" i="10"/>
  <c r="E691" i="10"/>
  <c r="E680" i="10"/>
  <c r="E692" i="10"/>
  <c r="E681" i="10"/>
  <c r="E693" i="10"/>
  <c r="E682" i="10"/>
  <c r="E694" i="10"/>
  <c r="E683" i="10"/>
  <c r="E695" i="10"/>
  <c r="E672" i="10"/>
  <c r="E684" i="10"/>
  <c r="E696" i="10"/>
  <c r="E673" i="10"/>
  <c r="E685" i="10"/>
  <c r="E697" i="10"/>
  <c r="E590" i="10"/>
  <c r="E588" i="10"/>
  <c r="E589" i="10"/>
  <c r="E350" i="10"/>
  <c r="E351" i="10"/>
  <c r="E352" i="10"/>
  <c r="E353" i="10"/>
  <c r="E354" i="10"/>
  <c r="E355" i="10"/>
  <c r="E356" i="10"/>
  <c r="E357" i="10"/>
  <c r="E358" i="10"/>
  <c r="E359" i="10"/>
  <c r="E348" i="10"/>
  <c r="E360" i="10"/>
  <c r="E349" i="10"/>
  <c r="E134" i="10"/>
  <c r="E146" i="10"/>
  <c r="E135" i="10"/>
  <c r="E147" i="10"/>
  <c r="E136" i="10"/>
  <c r="E148" i="10"/>
  <c r="E137" i="10"/>
  <c r="E149" i="10"/>
  <c r="E138" i="10"/>
  <c r="E139" i="10"/>
  <c r="E140" i="10"/>
  <c r="E141" i="10"/>
  <c r="E142" i="10"/>
  <c r="E143" i="10"/>
  <c r="E132" i="10"/>
  <c r="E144" i="10"/>
  <c r="E133" i="10"/>
  <c r="E145" i="10"/>
  <c r="E98" i="10"/>
  <c r="E99" i="10"/>
  <c r="E100" i="10"/>
  <c r="E101" i="10"/>
  <c r="E102" i="10"/>
  <c r="E103" i="10"/>
  <c r="E104" i="10"/>
  <c r="E96" i="10"/>
  <c r="E97" i="10"/>
  <c r="E2066" i="10"/>
  <c r="E2054" i="10"/>
  <c r="E2017" i="10"/>
  <c r="E1955" i="10"/>
  <c r="L85" i="1"/>
  <c r="L99" i="1"/>
  <c r="L98" i="1"/>
  <c r="L75" i="1"/>
  <c r="L66" i="1"/>
  <c r="L23" i="1"/>
  <c r="L48" i="1"/>
  <c r="L52" i="1"/>
  <c r="L117" i="1"/>
  <c r="L108" i="1"/>
  <c r="L88" i="1"/>
  <c r="L50" i="1"/>
  <c r="L10" i="1"/>
  <c r="L39" i="1"/>
  <c r="L119" i="1"/>
  <c r="L42" i="1"/>
  <c r="L107" i="1"/>
  <c r="L67" i="1"/>
  <c r="L97" i="1"/>
  <c r="L32" i="1"/>
  <c r="L83" i="1"/>
  <c r="L51" i="1"/>
  <c r="L19" i="1"/>
  <c r="L121" i="1"/>
  <c r="L118" i="1"/>
  <c r="L15" i="1"/>
  <c r="L49" i="1"/>
  <c r="L14" i="1"/>
  <c r="L113" i="1"/>
  <c r="L81" i="1"/>
  <c r="L41" i="1"/>
  <c r="L9" i="1"/>
  <c r="L103" i="1"/>
  <c r="L5" i="1"/>
  <c r="L111" i="1"/>
  <c r="L79" i="1"/>
  <c r="L47" i="1"/>
  <c r="L12" i="1"/>
  <c r="L112" i="1"/>
  <c r="L80" i="1"/>
  <c r="L8" i="1"/>
  <c r="L68" i="1"/>
  <c r="L110" i="1"/>
  <c r="L78" i="1"/>
  <c r="L46" i="1"/>
  <c r="L11" i="1"/>
  <c r="L13" i="1"/>
  <c r="L109" i="1"/>
  <c r="L77" i="1"/>
  <c r="L43" i="1"/>
  <c r="L4" i="1"/>
  <c r="L106" i="1"/>
  <c r="L74" i="1"/>
  <c r="L40" i="1"/>
  <c r="L7" i="1"/>
  <c r="L35" i="1"/>
  <c r="L27" i="1"/>
  <c r="L65" i="1"/>
  <c r="L34" i="1"/>
  <c r="L6" i="1"/>
  <c r="L38" i="1"/>
  <c r="L70" i="1"/>
  <c r="L36" i="1"/>
  <c r="L96" i="1"/>
  <c r="L126" i="1"/>
  <c r="L62" i="1"/>
  <c r="L95" i="1"/>
  <c r="L125" i="1"/>
  <c r="L61" i="1"/>
  <c r="L22" i="1"/>
  <c r="L82" i="1"/>
  <c r="L60" i="1"/>
  <c r="L21" i="1"/>
  <c r="L123" i="1"/>
  <c r="L104" i="1"/>
  <c r="L69" i="1"/>
  <c r="L37" i="1"/>
  <c r="L64" i="1"/>
  <c r="L24" i="1"/>
  <c r="L94" i="1"/>
  <c r="L28" i="1"/>
  <c r="L127" i="1"/>
  <c r="L63" i="1"/>
  <c r="L116" i="1"/>
  <c r="L26" i="1"/>
  <c r="L84" i="1"/>
  <c r="L20" i="1"/>
  <c r="L122" i="1"/>
  <c r="L90" i="1"/>
  <c r="L29" i="1"/>
  <c r="L89" i="1"/>
  <c r="L124" i="1"/>
  <c r="L25" i="1"/>
  <c r="L120" i="1"/>
  <c r="L18" i="1"/>
  <c r="L105" i="1"/>
  <c r="L93" i="1"/>
  <c r="L76" i="1"/>
  <c r="L71" i="1"/>
  <c r="L57" i="1"/>
  <c r="L102" i="1"/>
  <c r="L56" i="1"/>
  <c r="L54" i="1"/>
  <c r="L92" i="1"/>
  <c r="L33" i="1"/>
  <c r="L53" i="1"/>
  <c r="L91" i="1"/>
  <c r="L55" i="1"/>
  <c r="I113" i="23" l="1"/>
  <c r="H5" i="1"/>
  <c r="H13" i="23"/>
  <c r="H43" i="1"/>
  <c r="H28" i="23"/>
  <c r="H74" i="1"/>
  <c r="H74" i="23"/>
  <c r="H98" i="1"/>
  <c r="H83" i="23"/>
  <c r="H104" i="1"/>
  <c r="H103" i="23"/>
  <c r="H25" i="1"/>
  <c r="H18" i="23"/>
  <c r="H81" i="1"/>
  <c r="H67" i="23"/>
  <c r="I16" i="23"/>
  <c r="I28" i="1"/>
  <c r="I25" i="23"/>
  <c r="I19" i="1"/>
  <c r="I110" i="1"/>
  <c r="I104" i="23"/>
  <c r="I63" i="23"/>
  <c r="I63" i="1"/>
  <c r="I51" i="23"/>
  <c r="I47" i="1"/>
  <c r="I69" i="23"/>
  <c r="I84" i="1"/>
  <c r="I75" i="23"/>
  <c r="I75" i="1"/>
  <c r="I24" i="23"/>
  <c r="I22" i="1"/>
  <c r="H119" i="1"/>
  <c r="H116" i="23"/>
  <c r="I13" i="1"/>
  <c r="I5" i="23"/>
  <c r="I8" i="23"/>
  <c r="I14" i="1"/>
  <c r="I35" i="23"/>
  <c r="I32" i="1"/>
  <c r="I93" i="1"/>
  <c r="I86" i="23"/>
  <c r="I55" i="23"/>
  <c r="I67" i="1"/>
  <c r="I116" i="1"/>
  <c r="I117" i="23"/>
  <c r="I121" i="1"/>
  <c r="I107" i="23"/>
  <c r="I45" i="23"/>
  <c r="I54" i="1"/>
  <c r="I126" i="1"/>
  <c r="I110" i="23"/>
  <c r="I9" i="23"/>
  <c r="I12" i="1"/>
  <c r="I76" i="23"/>
  <c r="I76" i="1"/>
  <c r="I41" i="23"/>
  <c r="I57" i="1"/>
  <c r="H19" i="1"/>
  <c r="H25" i="23"/>
  <c r="H48" i="1"/>
  <c r="H46" i="23"/>
  <c r="H75" i="1"/>
  <c r="H75" i="23"/>
  <c r="H108" i="1"/>
  <c r="H94" i="23"/>
  <c r="H35" i="1"/>
  <c r="H32" i="23"/>
  <c r="H83" i="1"/>
  <c r="H72" i="23"/>
  <c r="H26" i="1"/>
  <c r="H20" i="23"/>
  <c r="H68" i="1"/>
  <c r="H62" i="23"/>
  <c r="H96" i="1"/>
  <c r="H84" i="23"/>
  <c r="H89" i="1"/>
  <c r="H89" i="23"/>
  <c r="H92" i="1"/>
  <c r="H90" i="23"/>
  <c r="I15" i="1"/>
  <c r="I2" i="23"/>
  <c r="I39" i="23"/>
  <c r="I33" i="1"/>
  <c r="I67" i="23"/>
  <c r="I81" i="1"/>
  <c r="I113" i="1"/>
  <c r="I97" i="23"/>
  <c r="I52" i="23"/>
  <c r="I46" i="1"/>
  <c r="H76" i="1"/>
  <c r="H76" i="23"/>
  <c r="I54" i="23"/>
  <c r="I65" i="1"/>
  <c r="I95" i="1"/>
  <c r="I80" i="23"/>
  <c r="I119" i="1"/>
  <c r="I116" i="23"/>
  <c r="I88" i="1"/>
  <c r="I91" i="23"/>
  <c r="H118" i="1"/>
  <c r="H112" i="23"/>
  <c r="H88" i="1"/>
  <c r="H91" i="23"/>
  <c r="H93" i="1"/>
  <c r="H86" i="23"/>
  <c r="H124" i="1"/>
  <c r="H108" i="23"/>
  <c r="H63" i="1"/>
  <c r="H63" i="23"/>
  <c r="H12" i="1"/>
  <c r="H9" i="23"/>
  <c r="H36" i="1"/>
  <c r="H29" i="23"/>
  <c r="H37" i="1"/>
  <c r="H38" i="23"/>
  <c r="H85" i="1"/>
  <c r="H73" i="23"/>
  <c r="H113" i="1"/>
  <c r="H97" i="23"/>
  <c r="H103" i="1"/>
  <c r="H96" i="23"/>
  <c r="H84" i="1"/>
  <c r="H69" i="23"/>
  <c r="H14" i="1"/>
  <c r="H8" i="23"/>
  <c r="H91" i="1"/>
  <c r="H88" i="23"/>
  <c r="H106" i="1"/>
  <c r="H98" i="23"/>
  <c r="H127" i="1"/>
  <c r="H106" i="23"/>
  <c r="H56" i="1"/>
  <c r="H47" i="23"/>
  <c r="H60" i="1"/>
  <c r="H64" i="23"/>
  <c r="I33" i="23"/>
  <c r="I34" i="1"/>
  <c r="I19" i="23"/>
  <c r="I23" i="1"/>
  <c r="I24" i="1"/>
  <c r="I21" i="23"/>
  <c r="I22" i="23"/>
  <c r="I21" i="1"/>
  <c r="H33" i="1"/>
  <c r="H39" i="23"/>
  <c r="I3" i="23"/>
  <c r="I11" i="1"/>
  <c r="I50" i="23"/>
  <c r="I49" i="1"/>
  <c r="I26" i="23"/>
  <c r="I20" i="1"/>
  <c r="I44" i="23"/>
  <c r="I51" i="1"/>
  <c r="I99" i="1"/>
  <c r="I82" i="23"/>
  <c r="I57" i="23"/>
  <c r="I66" i="1"/>
  <c r="H90" i="1"/>
  <c r="H85" i="23"/>
  <c r="H121" i="1"/>
  <c r="H107" i="23"/>
  <c r="H10" i="1"/>
  <c r="H7" i="23"/>
  <c r="H23" i="1"/>
  <c r="H19" i="23"/>
  <c r="H4" i="1"/>
  <c r="H10" i="23"/>
  <c r="H51" i="1"/>
  <c r="H44" i="23"/>
  <c r="H126" i="1"/>
  <c r="H110" i="23"/>
  <c r="H95" i="1"/>
  <c r="H80" i="23"/>
  <c r="H29" i="1"/>
  <c r="H15" i="23"/>
  <c r="H42" i="1"/>
  <c r="H30" i="23"/>
  <c r="H82" i="1"/>
  <c r="H71" i="23"/>
  <c r="H116" i="1"/>
  <c r="H117" i="23"/>
  <c r="H7" i="1"/>
  <c r="H4" i="23"/>
  <c r="I38" i="23"/>
  <c r="I37" i="1"/>
  <c r="I20" i="23"/>
  <c r="I26" i="1"/>
  <c r="I96" i="1"/>
  <c r="I84" i="23"/>
  <c r="I125" i="1"/>
  <c r="I111" i="23"/>
  <c r="I27" i="1"/>
  <c r="I17" i="23"/>
  <c r="I96" i="23"/>
  <c r="I103" i="1"/>
  <c r="I83" i="1"/>
  <c r="I72" i="23"/>
  <c r="I28" i="23"/>
  <c r="I43" i="1"/>
  <c r="I124" i="1"/>
  <c r="I108" i="23"/>
  <c r="I94" i="1"/>
  <c r="I87" i="23"/>
  <c r="I91" i="1"/>
  <c r="I88" i="23"/>
  <c r="H99" i="1"/>
  <c r="H82" i="23"/>
  <c r="H13" i="1"/>
  <c r="H5" i="23"/>
  <c r="H62" i="1"/>
  <c r="H60" i="23"/>
  <c r="H66" i="1"/>
  <c r="H57" i="23"/>
  <c r="H27" i="1"/>
  <c r="H17" i="23"/>
  <c r="H41" i="1"/>
  <c r="H31" i="23"/>
  <c r="H20" i="1"/>
  <c r="H26" i="23"/>
  <c r="H11" i="1"/>
  <c r="H3" i="23"/>
  <c r="H69" i="1"/>
  <c r="H58" i="23"/>
  <c r="I37" i="23"/>
  <c r="I40" i="1"/>
  <c r="I58" i="23"/>
  <c r="I69" i="1"/>
  <c r="H125" i="1"/>
  <c r="H111" i="23"/>
  <c r="I105" i="1"/>
  <c r="I101" i="23"/>
  <c r="I29" i="23"/>
  <c r="I36" i="1"/>
  <c r="I62" i="23"/>
  <c r="I68" i="1"/>
  <c r="I59" i="23"/>
  <c r="I71" i="1"/>
  <c r="H40" i="1"/>
  <c r="H37" i="23"/>
  <c r="I49" i="23"/>
  <c r="I52" i="1"/>
  <c r="I13" i="23"/>
  <c r="I5" i="1"/>
  <c r="I61" i="23"/>
  <c r="I70" i="1"/>
  <c r="I89" i="23"/>
  <c r="I89" i="1"/>
  <c r="I117" i="1"/>
  <c r="I115" i="23"/>
  <c r="I73" i="23"/>
  <c r="I85" i="1"/>
  <c r="I32" i="23"/>
  <c r="I35" i="1"/>
  <c r="I77" i="23"/>
  <c r="I77" i="1"/>
  <c r="I36" i="23"/>
  <c r="I39" i="1"/>
  <c r="I98" i="1"/>
  <c r="I83" i="23"/>
  <c r="I30" i="23"/>
  <c r="I42" i="1"/>
  <c r="H24" i="1"/>
  <c r="H21" i="23"/>
  <c r="H105" i="1"/>
  <c r="H101" i="23"/>
  <c r="H47" i="1"/>
  <c r="H51" i="23"/>
  <c r="I4" i="23"/>
  <c r="I7" i="1"/>
  <c r="I15" i="23"/>
  <c r="I29" i="1"/>
  <c r="I43" i="23"/>
  <c r="I55" i="1"/>
  <c r="I71" i="23"/>
  <c r="I82" i="1"/>
  <c r="I42" i="23"/>
  <c r="I53" i="1"/>
  <c r="I104" i="1"/>
  <c r="I103" i="23"/>
  <c r="I118" i="1"/>
  <c r="I112" i="23"/>
  <c r="I111" i="1"/>
  <c r="I100" i="23"/>
  <c r="I108" i="1"/>
  <c r="I94" i="23"/>
  <c r="H77" i="1"/>
  <c r="H77" i="23"/>
  <c r="I74" i="23"/>
  <c r="I74" i="1"/>
  <c r="I102" i="1"/>
  <c r="I102" i="23"/>
  <c r="H111" i="1"/>
  <c r="H100" i="23"/>
  <c r="H80" i="1"/>
  <c r="H68" i="23"/>
  <c r="H50" i="1"/>
  <c r="H48" i="23"/>
  <c r="H64" i="1"/>
  <c r="H56" i="23"/>
  <c r="H55" i="1"/>
  <c r="H43" i="23"/>
  <c r="H38" i="1"/>
  <c r="H34" i="23"/>
  <c r="H46" i="1"/>
  <c r="H52" i="23"/>
  <c r="H61" i="1"/>
  <c r="H65" i="23"/>
  <c r="H120" i="1"/>
  <c r="H113" i="23"/>
  <c r="H52" i="1"/>
  <c r="H49" i="23"/>
  <c r="I106" i="1"/>
  <c r="I98" i="23"/>
  <c r="I23" i="23"/>
  <c r="I18" i="1"/>
  <c r="I47" i="23"/>
  <c r="I56" i="1"/>
  <c r="I90" i="23"/>
  <c r="I92" i="1"/>
  <c r="I64" i="23"/>
  <c r="I60" i="1"/>
  <c r="I127" i="1"/>
  <c r="I106" i="23"/>
  <c r="I31" i="23"/>
  <c r="I41" i="1"/>
  <c r="I10" i="23"/>
  <c r="I4" i="1"/>
  <c r="I112" i="1"/>
  <c r="I93" i="23"/>
  <c r="H102" i="1"/>
  <c r="H102" i="23"/>
  <c r="H79" i="1"/>
  <c r="H70" i="23"/>
  <c r="H9" i="1"/>
  <c r="H11" i="23"/>
  <c r="H117" i="1"/>
  <c r="H115" i="23"/>
  <c r="H112" i="1"/>
  <c r="H93" i="23"/>
  <c r="H22" i="1"/>
  <c r="H24" i="23"/>
  <c r="I6" i="23"/>
  <c r="I8" i="1"/>
  <c r="H65" i="1"/>
  <c r="H54" i="23"/>
  <c r="H39" i="1"/>
  <c r="H36" i="23"/>
  <c r="H109" i="1"/>
  <c r="H95" i="23"/>
  <c r="H70" i="1"/>
  <c r="H61" i="23"/>
  <c r="H122" i="1"/>
  <c r="H114" i="23"/>
  <c r="H8" i="1"/>
  <c r="H6" i="23"/>
  <c r="H28" i="1"/>
  <c r="H16" i="23"/>
  <c r="I11" i="23"/>
  <c r="I9" i="1"/>
  <c r="I123" i="1"/>
  <c r="I109" i="23"/>
  <c r="I85" i="23"/>
  <c r="I90" i="1"/>
  <c r="I34" i="23"/>
  <c r="I38" i="1"/>
  <c r="I78" i="23"/>
  <c r="I78" i="1"/>
  <c r="I70" i="23"/>
  <c r="I79" i="1"/>
  <c r="H15" i="1"/>
  <c r="H2" i="23"/>
  <c r="H67" i="1"/>
  <c r="H55" i="23"/>
  <c r="H110" i="1"/>
  <c r="H104" i="23"/>
  <c r="H32" i="1"/>
  <c r="H35" i="23"/>
  <c r="H54" i="1"/>
  <c r="H45" i="23"/>
  <c r="H6" i="1"/>
  <c r="H12" i="23"/>
  <c r="H94" i="1"/>
  <c r="H87" i="23"/>
  <c r="H57" i="1"/>
  <c r="H41" i="23"/>
  <c r="H18" i="1"/>
  <c r="H23" i="23"/>
  <c r="H53" i="1"/>
  <c r="H42" i="23"/>
  <c r="H107" i="1"/>
  <c r="H99" i="23"/>
  <c r="H97" i="1"/>
  <c r="H81" i="23"/>
  <c r="H123" i="1"/>
  <c r="H109" i="23"/>
  <c r="I56" i="23"/>
  <c r="I64" i="1"/>
  <c r="I81" i="23"/>
  <c r="I97" i="1"/>
  <c r="I60" i="23"/>
  <c r="I62" i="1"/>
  <c r="I46" i="23"/>
  <c r="I48" i="1"/>
  <c r="I68" i="23"/>
  <c r="I80" i="1"/>
  <c r="I6" i="1"/>
  <c r="I12" i="23"/>
  <c r="I50" i="1"/>
  <c r="I48" i="23"/>
  <c r="H78" i="1"/>
  <c r="H78" i="23"/>
  <c r="H49" i="1"/>
  <c r="H50" i="23"/>
  <c r="H21" i="1"/>
  <c r="H22" i="23"/>
  <c r="H71" i="1"/>
  <c r="H59" i="23"/>
  <c r="H34" i="1"/>
  <c r="H33" i="23"/>
  <c r="I10" i="1"/>
  <c r="I7" i="23"/>
  <c r="I25" i="1"/>
  <c r="I18" i="23"/>
  <c r="I65" i="23"/>
  <c r="I61" i="1"/>
  <c r="I109" i="1"/>
  <c r="I95" i="23"/>
</calcChain>
</file>

<file path=xl/sharedStrings.xml><?xml version="1.0" encoding="utf-8"?>
<sst xmlns="http://schemas.openxmlformats.org/spreadsheetml/2006/main" count="85703" uniqueCount="2552">
  <si>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</si>
  <si>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</si>
  <si>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</si>
  <si>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</si>
  <si>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</si>
  <si>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</si>
  <si>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</si>
  <si>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</si>
  <si>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</si>
  <si>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</si>
  <si>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配備</t>
  </si>
  <si>
    <t>馬主</t>
  </si>
  <si>
    <t>獵寶勤</t>
  </si>
  <si>
    <t>麥文堅</t>
  </si>
  <si>
    <t>蔡約翰</t>
  </si>
  <si>
    <t>1.09.43</t>
  </si>
  <si>
    <t>+ 1</t>
  </si>
  <si>
    <t>B/TT</t>
  </si>
  <si>
    <t>林詩鍵、林棣權與霍廣行</t>
  </si>
  <si>
    <t>萬事得意</t>
  </si>
  <si>
    <t>鍾易禮 (-2)</t>
  </si>
  <si>
    <t>告東尼</t>
  </si>
  <si>
    <t>1.10.17</t>
  </si>
  <si>
    <t>+ * 1</t>
  </si>
  <si>
    <t>十全勝團體</t>
  </si>
  <si>
    <t>前衛火影</t>
  </si>
  <si>
    <t>金誠剛</t>
  </si>
  <si>
    <t>丁冠豪</t>
  </si>
  <si>
    <t>1.10.79</t>
  </si>
  <si>
    <t>陳子文與陳博翰</t>
  </si>
  <si>
    <t>快樂寶寶</t>
  </si>
  <si>
    <t>潘頓</t>
  </si>
  <si>
    <t>廖康銘</t>
  </si>
  <si>
    <t>1.09.91</t>
  </si>
  <si>
    <t>* 1</t>
  </si>
  <si>
    <t>XB</t>
  </si>
  <si>
    <t>謝錫洪、謝佩珊與謝佩晴</t>
  </si>
  <si>
    <t>焦點</t>
  </si>
  <si>
    <t>周俊樂 (-2)</t>
  </si>
  <si>
    <t>游達榮</t>
  </si>
  <si>
    <t>1.09.61</t>
  </si>
  <si>
    <t>雷聲傳</t>
  </si>
  <si>
    <t>歷險大將</t>
  </si>
  <si>
    <t>奧爾民</t>
  </si>
  <si>
    <t>徐雨石</t>
  </si>
  <si>
    <t>1.09.63</t>
  </si>
  <si>
    <t>TT</t>
  </si>
  <si>
    <t>余智偉與Dr Jennie Peterson Yu</t>
  </si>
  <si>
    <t>輕鬆大少</t>
  </si>
  <si>
    <t>何澤堯</t>
  </si>
  <si>
    <t>文家良</t>
  </si>
  <si>
    <t>李秉光先生及夫人與李瑾勳</t>
  </si>
  <si>
    <t>東方魅影</t>
  </si>
  <si>
    <t>艾道拿</t>
  </si>
  <si>
    <t>大衛希斯</t>
  </si>
  <si>
    <t>1.09.87</t>
  </si>
  <si>
    <t>Michael N Smith</t>
  </si>
  <si>
    <t>天火同德</t>
  </si>
  <si>
    <t>艾兆禮</t>
  </si>
  <si>
    <t>韋達</t>
  </si>
  <si>
    <t>1.10.48</t>
  </si>
  <si>
    <t>B/XB/TT</t>
  </si>
  <si>
    <t>黃浩明</t>
  </si>
  <si>
    <t>幸運傳承</t>
  </si>
  <si>
    <t>布文</t>
  </si>
  <si>
    <t>方嘉柏</t>
  </si>
  <si>
    <t>1.10.21</t>
  </si>
  <si>
    <t>張素玲</t>
  </si>
  <si>
    <t>上校</t>
  </si>
  <si>
    <t>田泰安</t>
  </si>
  <si>
    <t>黎昭昇</t>
  </si>
  <si>
    <t>1.09.47</t>
  </si>
  <si>
    <t>V-/B2/TT</t>
  </si>
  <si>
    <t>Syed Pervez Hussain</t>
  </si>
  <si>
    <t>有心意</t>
  </si>
  <si>
    <t>巫顯東 (-2)</t>
  </si>
  <si>
    <t>羅富全</t>
  </si>
  <si>
    <t>1.09.86</t>
  </si>
  <si>
    <t>綠駿團體</t>
  </si>
  <si>
    <t>R2</t>
  </si>
  <si>
    <t>將義</t>
  </si>
  <si>
    <t>巫偉傑</t>
  </si>
  <si>
    <t>1.39.28</t>
  </si>
  <si>
    <t>七俠五義團體</t>
  </si>
  <si>
    <t>榮利雙收</t>
  </si>
  <si>
    <t>班德禮</t>
  </si>
  <si>
    <t>* 2</t>
  </si>
  <si>
    <t>CP</t>
  </si>
  <si>
    <t>陳錦榮、何詩雅、梁均棠與李觀勝</t>
  </si>
  <si>
    <t>得意佳作</t>
  </si>
  <si>
    <t>紀仁安</t>
  </si>
  <si>
    <t>姚本輝</t>
  </si>
  <si>
    <t>1.39.29</t>
  </si>
  <si>
    <t>陳耀星、陳湛文、陳詠茵與陳湛偉</t>
  </si>
  <si>
    <t>都靈勇士</t>
  </si>
  <si>
    <t>1.39.73</t>
  </si>
  <si>
    <t>林雪芸</t>
  </si>
  <si>
    <t>活力精神</t>
  </si>
  <si>
    <t>1.38.94</t>
  </si>
  <si>
    <t>H/TT</t>
  </si>
  <si>
    <t>司徒嘉銘</t>
  </si>
  <si>
    <t>平海之星</t>
  </si>
  <si>
    <t>1.40.16</t>
  </si>
  <si>
    <t>H</t>
  </si>
  <si>
    <t>曾勝利</t>
  </si>
  <si>
    <t>棒棒糖</t>
  </si>
  <si>
    <t>蔡明紹</t>
  </si>
  <si>
    <t>PC</t>
  </si>
  <si>
    <t>凌偉燊與凌兆銘</t>
  </si>
  <si>
    <t>創科群英</t>
  </si>
  <si>
    <t>SR/TT</t>
  </si>
  <si>
    <t>吳自豪、莊子雄、梁少康與吳宏豪</t>
  </si>
  <si>
    <t>大力猴王</t>
  </si>
  <si>
    <t>1.39.44</t>
  </si>
  <si>
    <t>CP/XB/TT</t>
  </si>
  <si>
    <t>張漢傑</t>
  </si>
  <si>
    <t>駟跑得</t>
  </si>
  <si>
    <t>1.39.20</t>
  </si>
  <si>
    <t>劉寶文與吳慧思</t>
  </si>
  <si>
    <t>管之友</t>
  </si>
  <si>
    <t>潘明輝</t>
  </si>
  <si>
    <t>賀賢</t>
  </si>
  <si>
    <t>管之友團體</t>
  </si>
  <si>
    <t>幸運福星</t>
  </si>
  <si>
    <t>1.39.71</t>
  </si>
  <si>
    <t>CP1/TT</t>
  </si>
  <si>
    <t>幸運冠軍團體</t>
  </si>
  <si>
    <t>R3</t>
  </si>
  <si>
    <t>幸運星球</t>
  </si>
  <si>
    <t>1.09.17</t>
  </si>
  <si>
    <t>梁啟徽與張素玲</t>
  </si>
  <si>
    <t>寶成智好</t>
  </si>
  <si>
    <t>1.09.48</t>
  </si>
  <si>
    <t>蕭澤偉、蕭煒忠與蕭詠堅</t>
  </si>
  <si>
    <t>機不可失</t>
  </si>
  <si>
    <t>呂健威</t>
  </si>
  <si>
    <t>1.09.65</t>
  </si>
  <si>
    <t>+ 2</t>
  </si>
  <si>
    <t>戴鈞安</t>
  </si>
  <si>
    <t>踏雪尋梅</t>
  </si>
  <si>
    <t>希威森</t>
  </si>
  <si>
    <t>CP/TT</t>
  </si>
  <si>
    <t>張佐治先生及夫人與張兆興</t>
  </si>
  <si>
    <t>比特星</t>
  </si>
  <si>
    <t>1.09.57</t>
  </si>
  <si>
    <t>譚金榮與趙小娜</t>
  </si>
  <si>
    <t>靖哥哥</t>
  </si>
  <si>
    <t>葉楚航</t>
  </si>
  <si>
    <t>陳焯麟</t>
  </si>
  <si>
    <t>勝在當下</t>
  </si>
  <si>
    <t>梁家俊</t>
  </si>
  <si>
    <t>B/TT1</t>
  </si>
  <si>
    <t>優勢團體</t>
  </si>
  <si>
    <t>勁駿齊心</t>
  </si>
  <si>
    <t>蘇偉賢</t>
  </si>
  <si>
    <t>1.11.04</t>
  </si>
  <si>
    <t>加家樂團體</t>
  </si>
  <si>
    <t>文武全能</t>
  </si>
  <si>
    <t>伍鵬志</t>
  </si>
  <si>
    <t>1.11.87</t>
  </si>
  <si>
    <t>+ * 2</t>
  </si>
  <si>
    <t>B</t>
  </si>
  <si>
    <t>鍾春榮</t>
  </si>
  <si>
    <t>雪茄福星</t>
  </si>
  <si>
    <t>1.10.15</t>
  </si>
  <si>
    <t>勝利老友團體</t>
  </si>
  <si>
    <t>八里旺</t>
  </si>
  <si>
    <t>楊明綸</t>
  </si>
  <si>
    <t>鄭俊偉</t>
  </si>
  <si>
    <t>1.10.05</t>
  </si>
  <si>
    <t>H/CP1/TT</t>
  </si>
  <si>
    <t>黎澤霖</t>
  </si>
  <si>
    <t>大千絕塵</t>
  </si>
  <si>
    <t>巴度</t>
  </si>
  <si>
    <t>1.09.62</t>
  </si>
  <si>
    <t>XB/BO2/TT</t>
  </si>
  <si>
    <t>梁仕天</t>
  </si>
  <si>
    <t>R4</t>
  </si>
  <si>
    <t>香港神駒</t>
  </si>
  <si>
    <t>沈集成</t>
  </si>
  <si>
    <t>1.38.50</t>
  </si>
  <si>
    <t>余潤興</t>
  </si>
  <si>
    <t>大千氣象</t>
  </si>
  <si>
    <t>1.39.55</t>
  </si>
  <si>
    <t>梁仕天先生及夫人</t>
  </si>
  <si>
    <t>本領非凡</t>
  </si>
  <si>
    <t>1.38.81</t>
  </si>
  <si>
    <t>許玉漢</t>
  </si>
  <si>
    <t>時尚歡欣</t>
  </si>
  <si>
    <t>1.40.55</t>
  </si>
  <si>
    <t>自己友歡樂團體</t>
  </si>
  <si>
    <t>博愛先鋒</t>
  </si>
  <si>
    <t>1.39.32</t>
  </si>
  <si>
    <t>吳泰榮、柯耀華與楊敏健</t>
  </si>
  <si>
    <t>康昌之星</t>
  </si>
  <si>
    <t>霍宏聲</t>
  </si>
  <si>
    <t>1.38.74</t>
  </si>
  <si>
    <t>陳鑫基與陳鑫江</t>
  </si>
  <si>
    <t>寶成智星</t>
  </si>
  <si>
    <t>1.39.15</t>
  </si>
  <si>
    <t>蕭煒忠與羅雅然</t>
  </si>
  <si>
    <t>頌星</t>
  </si>
  <si>
    <t>1.40.48</t>
  </si>
  <si>
    <t>旋風團體</t>
  </si>
  <si>
    <t>君智盛</t>
  </si>
  <si>
    <t>1.39.46</t>
  </si>
  <si>
    <t>V-/XB1/CP2/TT-</t>
  </si>
  <si>
    <t>鄧澔暐</t>
  </si>
  <si>
    <t>無極勇將</t>
  </si>
  <si>
    <t>1.39.72</t>
  </si>
  <si>
    <t>善德之友團體</t>
  </si>
  <si>
    <t>古惑大師</t>
  </si>
  <si>
    <t>1.39.35</t>
  </si>
  <si>
    <t>B-</t>
  </si>
  <si>
    <t>Arthur Antonio da Silva, Betty da Silva &amp; Teresa Marie da Silva</t>
  </si>
  <si>
    <t>新幹線</t>
  </si>
  <si>
    <t>1.39.57</t>
  </si>
  <si>
    <t>好忠誠團體</t>
  </si>
  <si>
    <t>R5</t>
  </si>
  <si>
    <t>膨才</t>
  </si>
  <si>
    <t>1.40.29</t>
  </si>
  <si>
    <t>梁頴頤</t>
  </si>
  <si>
    <t>瑪瑙</t>
  </si>
  <si>
    <t>1.39.02</t>
  </si>
  <si>
    <t>Chong Min Onn</t>
  </si>
  <si>
    <t>銀亮奔騰</t>
  </si>
  <si>
    <t>1.39.10</t>
  </si>
  <si>
    <t>查理天使團體</t>
  </si>
  <si>
    <t>有財有勢</t>
  </si>
  <si>
    <t>1.38.59</t>
  </si>
  <si>
    <t>陳怡納</t>
  </si>
  <si>
    <t>正極</t>
  </si>
  <si>
    <t>蕭劍平</t>
  </si>
  <si>
    <t>勁沙塵</t>
  </si>
  <si>
    <t>1.40.20</t>
  </si>
  <si>
    <t>吳宇超與杜傲豐</t>
  </si>
  <si>
    <t>爆笑</t>
  </si>
  <si>
    <t>1.38.55</t>
  </si>
  <si>
    <t>何猷亨</t>
  </si>
  <si>
    <t>建測羣英</t>
  </si>
  <si>
    <t>1.38.65</t>
  </si>
  <si>
    <t>龍田團體</t>
  </si>
  <si>
    <t>富國兄弟</t>
  </si>
  <si>
    <t>1.40.34</t>
  </si>
  <si>
    <t>楊駿宏、楊浩宏與楊中宏</t>
  </si>
  <si>
    <t>超加加</t>
  </si>
  <si>
    <t>1.40.39</t>
  </si>
  <si>
    <t>史佩加</t>
  </si>
  <si>
    <t>唯美主義</t>
  </si>
  <si>
    <t>鄭加文</t>
  </si>
  <si>
    <t>自力更生</t>
  </si>
  <si>
    <t>1.39.11</t>
  </si>
  <si>
    <t>B/XB</t>
  </si>
  <si>
    <t>陳志光</t>
  </si>
  <si>
    <t>R6</t>
  </si>
  <si>
    <t>三強</t>
  </si>
  <si>
    <t>1.09.80</t>
  </si>
  <si>
    <t>P</t>
  </si>
  <si>
    <t>方奕聰、何國成與蘇偉強</t>
  </si>
  <si>
    <t>富心星</t>
  </si>
  <si>
    <t>黃智弘 (-5)</t>
  </si>
  <si>
    <t>1.09.60</t>
  </si>
  <si>
    <t>B1/TT</t>
  </si>
  <si>
    <t>關睿文</t>
  </si>
  <si>
    <t>皮具伯樂</t>
  </si>
  <si>
    <t>1.10.04</t>
  </si>
  <si>
    <t>楊華強</t>
  </si>
  <si>
    <t>包裝天王</t>
  </si>
  <si>
    <t>李文俊</t>
  </si>
  <si>
    <t>鳳翼天翔</t>
  </si>
  <si>
    <t>桂福特</t>
  </si>
  <si>
    <t>鄧紹坤</t>
  </si>
  <si>
    <t>佳運發</t>
  </si>
  <si>
    <t>梁煥民</t>
  </si>
  <si>
    <t>駿馬之寶</t>
  </si>
  <si>
    <t>1.09.50</t>
  </si>
  <si>
    <t>李逢泰</t>
  </si>
  <si>
    <t>花好月盈</t>
  </si>
  <si>
    <t>1.09.27</t>
  </si>
  <si>
    <t>包大偉</t>
  </si>
  <si>
    <t>好精神</t>
  </si>
  <si>
    <t>1.10.07</t>
  </si>
  <si>
    <t>駱月群</t>
  </si>
  <si>
    <t>有你有我</t>
  </si>
  <si>
    <t>1.09.97</t>
  </si>
  <si>
    <t>H/P/TT</t>
  </si>
  <si>
    <t>張國林、張世強與許嘉猷</t>
  </si>
  <si>
    <t>紅錢到</t>
  </si>
  <si>
    <t>1.09.29</t>
  </si>
  <si>
    <t>H/XB</t>
  </si>
  <si>
    <t>競賽精神團體</t>
  </si>
  <si>
    <t>千杯</t>
  </si>
  <si>
    <t>1.10.25</t>
  </si>
  <si>
    <t>曾金泉、蕭澤宇、黃展亮與陳栢平</t>
  </si>
  <si>
    <t>R7</t>
  </si>
  <si>
    <t>美麗同享</t>
  </si>
  <si>
    <t>郭羅桂珍與郭浩泉</t>
  </si>
  <si>
    <t>禪勝輝煌</t>
  </si>
  <si>
    <t>禪勝賽馬團體</t>
  </si>
  <si>
    <t>智取神駒</t>
  </si>
  <si>
    <t>1.49.10</t>
  </si>
  <si>
    <t>余國樑</t>
  </si>
  <si>
    <t>喜蓮勇感</t>
  </si>
  <si>
    <t>1.48.07</t>
  </si>
  <si>
    <t>喜蓮團體</t>
  </si>
  <si>
    <t>安騁</t>
  </si>
  <si>
    <t>王賢敏</t>
  </si>
  <si>
    <t>康樂高球</t>
  </si>
  <si>
    <t>黃士心</t>
  </si>
  <si>
    <t>安遇</t>
  </si>
  <si>
    <t>1.48.03</t>
  </si>
  <si>
    <t>王賢訊</t>
  </si>
  <si>
    <t>勁速威龍</t>
  </si>
  <si>
    <t>1.47.96</t>
  </si>
  <si>
    <t>朱嘉樂</t>
  </si>
  <si>
    <t>鈦易搵</t>
  </si>
  <si>
    <t>黃智弘</t>
  </si>
  <si>
    <t>何世文與譚穎儀</t>
  </si>
  <si>
    <t>大浪圖田</t>
  </si>
  <si>
    <t>1.49.82</t>
  </si>
  <si>
    <t>劉富榮</t>
  </si>
  <si>
    <t>非惟僥倖</t>
  </si>
  <si>
    <t>1.49.12</t>
  </si>
  <si>
    <t>P/TT</t>
  </si>
  <si>
    <t>姜炳輝</t>
  </si>
  <si>
    <t>天將龍駒</t>
  </si>
  <si>
    <t>巫顯東</t>
  </si>
  <si>
    <t>1.48.86</t>
  </si>
  <si>
    <t>邱應泉</t>
  </si>
  <si>
    <t>R8</t>
  </si>
  <si>
    <t>魔術控制</t>
  </si>
  <si>
    <t>1.08.90</t>
  </si>
  <si>
    <t>沈士雄</t>
  </si>
  <si>
    <t>風雲武士</t>
  </si>
  <si>
    <t>田啟文</t>
  </si>
  <si>
    <t>小霸王</t>
  </si>
  <si>
    <t>1.08.95</t>
  </si>
  <si>
    <t>銀團體</t>
  </si>
  <si>
    <t>八駿巨昇</t>
  </si>
  <si>
    <t>1.09.20</t>
  </si>
  <si>
    <t>李湛權與李明在</t>
  </si>
  <si>
    <t>年少多好</t>
  </si>
  <si>
    <t>1.09.49</t>
  </si>
  <si>
    <t>V-/SR/H2/TT</t>
  </si>
  <si>
    <t>卓傲團體</t>
  </si>
  <si>
    <t>勇敢巨星</t>
  </si>
  <si>
    <t>1.08.98</t>
  </si>
  <si>
    <t>林建康先生及夫人</t>
  </si>
  <si>
    <t>翠紅</t>
  </si>
  <si>
    <t>1.09.04</t>
  </si>
  <si>
    <t>紅粉精英團體</t>
  </si>
  <si>
    <t>包裝伯樂</t>
  </si>
  <si>
    <t>1.11.54</t>
  </si>
  <si>
    <t>李浩中</t>
  </si>
  <si>
    <t>人和家興</t>
  </si>
  <si>
    <t>1.09.11</t>
  </si>
  <si>
    <t>張明敏、張英豪、李宗德與鄭景超</t>
  </si>
  <si>
    <t>真心傳奇</t>
  </si>
  <si>
    <t>1.09.78</t>
  </si>
  <si>
    <t>陳家揚</t>
  </si>
  <si>
    <t>至尊瑰寶</t>
  </si>
  <si>
    <t>1.09.13</t>
  </si>
  <si>
    <t>H-</t>
  </si>
  <si>
    <t>勇闖巔峰團體</t>
  </si>
  <si>
    <t>得道猴王</t>
  </si>
  <si>
    <t>R9</t>
  </si>
  <si>
    <t>傑出漢子</t>
  </si>
  <si>
    <t>V</t>
  </si>
  <si>
    <t>陳幼南與陳誠傑</t>
  </si>
  <si>
    <t>安康萬里</t>
  </si>
  <si>
    <t>1.09.15</t>
  </si>
  <si>
    <t>嚴美鳳與嚴文熙</t>
  </si>
  <si>
    <t>乘數表</t>
  </si>
  <si>
    <t>1.09.53</t>
  </si>
  <si>
    <t>蕭楊顯婷</t>
  </si>
  <si>
    <t>電源之駒</t>
  </si>
  <si>
    <t>1.09.16</t>
  </si>
  <si>
    <t>吳家萌先生及夫人</t>
  </si>
  <si>
    <t>川河動駒</t>
  </si>
  <si>
    <t>1.09.07</t>
  </si>
  <si>
    <t>何家駒先生及夫人</t>
  </si>
  <si>
    <t>臻至辰</t>
  </si>
  <si>
    <t>1.10.28</t>
  </si>
  <si>
    <t>蔡睿軒與蔡睿徽</t>
  </si>
  <si>
    <t>鈁糖武士</t>
  </si>
  <si>
    <t>潘大衛</t>
  </si>
  <si>
    <t>1.09.36</t>
  </si>
  <si>
    <t>V/TT</t>
  </si>
  <si>
    <t>志善思源</t>
  </si>
  <si>
    <t>王宗彥與陸志聰醫生</t>
  </si>
  <si>
    <t>沙井之友</t>
  </si>
  <si>
    <t>沙井之友團體</t>
  </si>
  <si>
    <t>龍威心得</t>
  </si>
  <si>
    <t>香江威龍團體</t>
  </si>
  <si>
    <t>三軍勇將</t>
  </si>
  <si>
    <t>1.09.21</t>
  </si>
  <si>
    <t>好運開心團體</t>
  </si>
  <si>
    <t>加州本事</t>
  </si>
  <si>
    <t>1.09.45</t>
  </si>
  <si>
    <t>梁樂皓玲</t>
  </si>
  <si>
    <t>周俊樂 (-2)</t>
    <phoneticPr fontId="3" type="noConversion"/>
  </si>
  <si>
    <t>黃智弘 (-5)</t>
    <phoneticPr fontId="3" type="noConversion"/>
  </si>
  <si>
    <t>黃寶妮 (-7)</t>
    <phoneticPr fontId="3" type="noConversion"/>
  </si>
  <si>
    <t>鍾易禮 (-2)</t>
    <phoneticPr fontId="3" type="noConversion"/>
  </si>
  <si>
    <t>麥道朗</t>
  </si>
  <si>
    <t>巫顯東 (-2)</t>
    <phoneticPr fontId="3" type="noConversion"/>
  </si>
  <si>
    <t>杜苑欣</t>
  </si>
  <si>
    <t>董明朗</t>
  </si>
  <si>
    <t>放頭</t>
  </si>
  <si>
    <t>中前</t>
  </si>
  <si>
    <t>中後</t>
  </si>
  <si>
    <t>留後</t>
  </si>
  <si>
    <t>名次</t>
  </si>
  <si>
    <t>日期</t>
  </si>
  <si>
    <t>途程</t>
  </si>
  <si>
    <t>23/12/25</t>
  </si>
  <si>
    <t>跑馬地草地"C"</t>
  </si>
  <si>
    <t>好</t>
  </si>
  <si>
    <t>1-1/2</t>
  </si>
  <si>
    <t>19/11/25</t>
  </si>
  <si>
    <t>跑馬地草地"B"</t>
  </si>
  <si>
    <t>1.10.58</t>
  </si>
  <si>
    <t>22/10/25</t>
  </si>
  <si>
    <t>3/4</t>
  </si>
  <si>
    <t>1.10.52</t>
  </si>
  <si>
    <t>08/10/25</t>
  </si>
  <si>
    <t>跑馬地草地"C+3"</t>
  </si>
  <si>
    <t>好/快</t>
  </si>
  <si>
    <t>17/09/25</t>
  </si>
  <si>
    <t>5-3/4</t>
  </si>
  <si>
    <t>1.10.71</t>
  </si>
  <si>
    <t>09/07/25</t>
  </si>
  <si>
    <t>跑馬地草地"A"</t>
  </si>
  <si>
    <t>25/06/25</t>
  </si>
  <si>
    <t>賀銘年</t>
  </si>
  <si>
    <t>3-1/4</t>
  </si>
  <si>
    <t>1.39.89</t>
  </si>
  <si>
    <t>04/06/25</t>
  </si>
  <si>
    <t>好/黏</t>
  </si>
  <si>
    <t>1.42.28</t>
  </si>
  <si>
    <t>21/05/25</t>
  </si>
  <si>
    <t>2-3/4</t>
  </si>
  <si>
    <t>1.10.35</t>
  </si>
  <si>
    <t>30/04/25</t>
  </si>
  <si>
    <t>1.09.92</t>
  </si>
  <si>
    <t>02/04/25</t>
  </si>
  <si>
    <t>1/2</t>
  </si>
  <si>
    <t>1.09.75</t>
  </si>
  <si>
    <t>12/03/25</t>
  </si>
  <si>
    <t>1.09.52</t>
  </si>
  <si>
    <t>B1</t>
  </si>
  <si>
    <t>19/02/25</t>
  </si>
  <si>
    <t>湯普新</t>
  </si>
  <si>
    <t>4-3/4</t>
  </si>
  <si>
    <t>1.10.59</t>
  </si>
  <si>
    <t>PC-</t>
  </si>
  <si>
    <t>12/01/25</t>
  </si>
  <si>
    <t>沙田全天候</t>
  </si>
  <si>
    <t>1.10.18</t>
  </si>
  <si>
    <t>29/12/24</t>
  </si>
  <si>
    <t>9-3/4</t>
  </si>
  <si>
    <t>18/12/24</t>
  </si>
  <si>
    <t>01/12/24</t>
  </si>
  <si>
    <t>1.09.69</t>
  </si>
  <si>
    <t>09/11/24</t>
  </si>
  <si>
    <t>沙田草地"A+3"</t>
  </si>
  <si>
    <t>1.22.06</t>
  </si>
  <si>
    <t>09/10/24</t>
  </si>
  <si>
    <t>9-1/4</t>
  </si>
  <si>
    <t>1.11.59</t>
  </si>
  <si>
    <t>25/09/24</t>
  </si>
  <si>
    <t>1-3/4</t>
  </si>
  <si>
    <t>1.10.44</t>
  </si>
  <si>
    <t>10/07/24</t>
  </si>
  <si>
    <t>3-3/4</t>
  </si>
  <si>
    <t>1.10.38</t>
  </si>
  <si>
    <t>01/07/24</t>
  </si>
  <si>
    <t>沙田草地"B"</t>
  </si>
  <si>
    <t>15/06/24</t>
  </si>
  <si>
    <t>沙田草地"C+3"</t>
  </si>
  <si>
    <t>軟</t>
  </si>
  <si>
    <t>1.10.77</t>
  </si>
  <si>
    <t>26/05/24</t>
  </si>
  <si>
    <t>沙田草地"A"</t>
  </si>
  <si>
    <t>3-1/2</t>
  </si>
  <si>
    <t>1.09.24</t>
  </si>
  <si>
    <t>05/05/24</t>
  </si>
  <si>
    <t>8-1/4</t>
  </si>
  <si>
    <t>1.10.42</t>
  </si>
  <si>
    <t>10/04/24</t>
  </si>
  <si>
    <t>7-1/2</t>
  </si>
  <si>
    <t>1.10.87</t>
  </si>
  <si>
    <t>PC1</t>
  </si>
  <si>
    <t>20/12/25</t>
  </si>
  <si>
    <t>18</t>
  </si>
  <si>
    <t>1.37.51</t>
  </si>
  <si>
    <t>12/11/25</t>
  </si>
  <si>
    <t>1.10.75</t>
  </si>
  <si>
    <t>19/10/25</t>
  </si>
  <si>
    <t>1.22.65</t>
  </si>
  <si>
    <t>04/10/25</t>
  </si>
  <si>
    <t>沙田草地"B+2"</t>
  </si>
  <si>
    <t>4-1/2</t>
  </si>
  <si>
    <t>1.09.54</t>
  </si>
  <si>
    <t>鍾易禮</t>
  </si>
  <si>
    <t>6-3/4</t>
  </si>
  <si>
    <t>1.10.90</t>
  </si>
  <si>
    <t>01/07/25</t>
  </si>
  <si>
    <t>沙田草地"C"</t>
  </si>
  <si>
    <t>0.58.79</t>
  </si>
  <si>
    <t>28/05/25</t>
  </si>
  <si>
    <t>1.43.15</t>
  </si>
  <si>
    <t>07/05/25</t>
  </si>
  <si>
    <t>6-1/4</t>
  </si>
  <si>
    <t>1.11.38</t>
  </si>
  <si>
    <t>09/04/25</t>
  </si>
  <si>
    <t>6-1/2</t>
  </si>
  <si>
    <t>0.57.18</t>
  </si>
  <si>
    <t>26/02/25</t>
  </si>
  <si>
    <t>5-1/2</t>
  </si>
  <si>
    <t>0.57.35</t>
  </si>
  <si>
    <t>B1/TT1</t>
  </si>
  <si>
    <t>7-3/4</t>
  </si>
  <si>
    <t>1.10.88</t>
  </si>
  <si>
    <t>26/11/25</t>
  </si>
  <si>
    <t>SR-/B1/TT</t>
  </si>
  <si>
    <t>1.22.49</t>
  </si>
  <si>
    <t>18/05/25</t>
  </si>
  <si>
    <t>1.23.01</t>
  </si>
  <si>
    <t>27/04/25</t>
  </si>
  <si>
    <t>1.22.44</t>
  </si>
  <si>
    <t>SR/TT1</t>
  </si>
  <si>
    <t>30/03/25</t>
  </si>
  <si>
    <t>5-1/4</t>
  </si>
  <si>
    <t>1.10.22</t>
  </si>
  <si>
    <t>SR</t>
  </si>
  <si>
    <t>23/02/25</t>
  </si>
  <si>
    <t>1.10.54</t>
  </si>
  <si>
    <t>31/01/25</t>
  </si>
  <si>
    <t>1-1/4</t>
  </si>
  <si>
    <t>1.10.10</t>
  </si>
  <si>
    <t>SR1</t>
  </si>
  <si>
    <t>1.09.93</t>
  </si>
  <si>
    <t>03/12/25</t>
  </si>
  <si>
    <t>0.57.26</t>
  </si>
  <si>
    <t>0.57.38</t>
  </si>
  <si>
    <t>0.57.56</t>
  </si>
  <si>
    <t>10/09/25</t>
  </si>
  <si>
    <t>0.57.87</t>
  </si>
  <si>
    <t>2-1/2</t>
  </si>
  <si>
    <t>0.57.33</t>
  </si>
  <si>
    <t>11/06/25</t>
  </si>
  <si>
    <t>2-1/4</t>
  </si>
  <si>
    <t>0.57.20</t>
  </si>
  <si>
    <t>0.58.20</t>
  </si>
  <si>
    <t>23/04/25</t>
  </si>
  <si>
    <t>0.57.70</t>
  </si>
  <si>
    <t>H-/XB</t>
  </si>
  <si>
    <t>23/03/25</t>
  </si>
  <si>
    <t>1.09.66</t>
  </si>
  <si>
    <t>02/03/25</t>
  </si>
  <si>
    <t>10-3/4</t>
  </si>
  <si>
    <t>0.57.37</t>
  </si>
  <si>
    <t>H1/XB1</t>
  </si>
  <si>
    <t>10/12/25</t>
  </si>
  <si>
    <t>周俊樂</t>
  </si>
  <si>
    <t>1.10.73</t>
  </si>
  <si>
    <t>1.10.30</t>
  </si>
  <si>
    <t>1.10.08</t>
  </si>
  <si>
    <t>B2/TT</t>
  </si>
  <si>
    <t>01/10/25</t>
  </si>
  <si>
    <t>1.09.73</t>
  </si>
  <si>
    <t>B-/TT</t>
  </si>
  <si>
    <t>1.40.13</t>
  </si>
  <si>
    <t>1.40.94</t>
  </si>
  <si>
    <t>1.41.60</t>
  </si>
  <si>
    <t>13/04/25</t>
  </si>
  <si>
    <t>1.10.76</t>
  </si>
  <si>
    <t>16/02/25</t>
  </si>
  <si>
    <t>1.34.96</t>
  </si>
  <si>
    <t>05/02/25</t>
  </si>
  <si>
    <t>短馬頭位</t>
  </si>
  <si>
    <t>1.40.73</t>
  </si>
  <si>
    <t>08/01/25</t>
  </si>
  <si>
    <t>鼻位</t>
  </si>
  <si>
    <t>1.42.34</t>
  </si>
  <si>
    <t>15/12/24</t>
  </si>
  <si>
    <t>1.22.50</t>
  </si>
  <si>
    <t>20/11/24</t>
  </si>
  <si>
    <t>4-1/4</t>
  </si>
  <si>
    <t>1.10.93</t>
  </si>
  <si>
    <t>06/11/24</t>
  </si>
  <si>
    <t>16/10/24</t>
  </si>
  <si>
    <t>1.10.29</t>
  </si>
  <si>
    <t>P-/TT2</t>
  </si>
  <si>
    <t>04/07/24</t>
  </si>
  <si>
    <t>陳嘉熙</t>
  </si>
  <si>
    <t>8-1/2</t>
  </si>
  <si>
    <t>1.41.68</t>
  </si>
  <si>
    <t>B-/P1/TT-</t>
  </si>
  <si>
    <t>15/05/24</t>
  </si>
  <si>
    <t>1.11.10</t>
  </si>
  <si>
    <t>24/04/24</t>
  </si>
  <si>
    <t>9-1/2</t>
  </si>
  <si>
    <t>1.12.12</t>
  </si>
  <si>
    <t>24/03/24</t>
  </si>
  <si>
    <t>1.22.76</t>
  </si>
  <si>
    <t>03/03/24</t>
  </si>
  <si>
    <t>1.10.83</t>
  </si>
  <si>
    <t>18/02/24</t>
  </si>
  <si>
    <t>1.23.10</t>
  </si>
  <si>
    <t>17/01/24</t>
  </si>
  <si>
    <t>1.11.12</t>
  </si>
  <si>
    <t>29/12/23</t>
  </si>
  <si>
    <t>1.41.31</t>
  </si>
  <si>
    <t>B-/XB-/TT1</t>
  </si>
  <si>
    <t>08/11/23</t>
  </si>
  <si>
    <t>1.10.36</t>
  </si>
  <si>
    <t>25/10/23</t>
  </si>
  <si>
    <t>17/09/23</t>
  </si>
  <si>
    <t>1.09.90</t>
  </si>
  <si>
    <t>XB/B1</t>
  </si>
  <si>
    <t>TT2</t>
  </si>
  <si>
    <t>1.22.88</t>
  </si>
  <si>
    <t>--</t>
  </si>
  <si>
    <t>18-1/4</t>
  </si>
  <si>
    <t>1.11.77</t>
  </si>
  <si>
    <t>TT-</t>
  </si>
  <si>
    <t>04/05/25</t>
  </si>
  <si>
    <t>1.10.51</t>
  </si>
  <si>
    <t>1.10.66</t>
  </si>
  <si>
    <t>17/11/24</t>
  </si>
  <si>
    <t>13-1/4</t>
  </si>
  <si>
    <t>1.23.97</t>
  </si>
  <si>
    <t>13/10/24</t>
  </si>
  <si>
    <t>4R</t>
  </si>
  <si>
    <t>1.09.84</t>
  </si>
  <si>
    <t>22/09/24</t>
  </si>
  <si>
    <t>GRIFFIN</t>
  </si>
  <si>
    <t>TT1</t>
  </si>
  <si>
    <t>0.58.69</t>
  </si>
  <si>
    <t>1.11.42</t>
  </si>
  <si>
    <t>1.40.54</t>
  </si>
  <si>
    <t>7-1/4</t>
  </si>
  <si>
    <t>1.40.61</t>
  </si>
  <si>
    <t>1.40.93</t>
  </si>
  <si>
    <t>1.10.37</t>
  </si>
  <si>
    <t>19/01/25</t>
  </si>
  <si>
    <t>貝知仁</t>
  </si>
  <si>
    <t>26/12/24</t>
  </si>
  <si>
    <t>0.58.30</t>
  </si>
  <si>
    <t>01/01/26</t>
  </si>
  <si>
    <t>1.10.39</t>
  </si>
  <si>
    <t>17/12/25</t>
  </si>
  <si>
    <t>頸位</t>
  </si>
  <si>
    <t>0.57.41</t>
  </si>
  <si>
    <t>05/11/25</t>
  </si>
  <si>
    <t>0.57.22</t>
  </si>
  <si>
    <t>30/10/25</t>
  </si>
  <si>
    <t>1.11.24</t>
  </si>
  <si>
    <t>12/10/25</t>
  </si>
  <si>
    <t>CP-/B2/TT</t>
  </si>
  <si>
    <t>14/09/25</t>
  </si>
  <si>
    <t>1.21.73</t>
  </si>
  <si>
    <t>07/09/25</t>
  </si>
  <si>
    <t>1.09.35</t>
  </si>
  <si>
    <t>1.41.32</t>
  </si>
  <si>
    <t>1.40.92</t>
  </si>
  <si>
    <t>B-/CP2/TT1</t>
  </si>
  <si>
    <t>CP-/B1</t>
  </si>
  <si>
    <t>12/02/25</t>
  </si>
  <si>
    <t>濕慢</t>
  </si>
  <si>
    <t>16-1/4</t>
  </si>
  <si>
    <t>1.13.29</t>
  </si>
  <si>
    <t>CP2</t>
  </si>
  <si>
    <t>01/01/25</t>
  </si>
  <si>
    <t>20-1/4</t>
  </si>
  <si>
    <t>1.25.41</t>
  </si>
  <si>
    <t>CP-</t>
  </si>
  <si>
    <t>1.11.20</t>
  </si>
  <si>
    <t>CP1</t>
  </si>
  <si>
    <t>XB/B1/TT</t>
  </si>
  <si>
    <t>28/09/25</t>
  </si>
  <si>
    <t>15-3/4</t>
  </si>
  <si>
    <t>1.11.67</t>
  </si>
  <si>
    <t>XB/TT</t>
  </si>
  <si>
    <t>CP-/XB/TT</t>
  </si>
  <si>
    <t>黃寶妮</t>
  </si>
  <si>
    <t>13-1/2</t>
  </si>
  <si>
    <t>1.12.65</t>
  </si>
  <si>
    <t>H-/XB/CP1/TT</t>
  </si>
  <si>
    <t>15/01/25</t>
  </si>
  <si>
    <t>1.43.34</t>
  </si>
  <si>
    <t>H/XB/TT</t>
  </si>
  <si>
    <t>18-1/2</t>
  </si>
  <si>
    <t>1.24.76</t>
  </si>
  <si>
    <t>1.23.28</t>
  </si>
  <si>
    <t>H/XB/TT1</t>
  </si>
  <si>
    <t>1.10.41</t>
  </si>
  <si>
    <t>06/10/24</t>
  </si>
  <si>
    <t>0.57.98</t>
  </si>
  <si>
    <t>1.10.65</t>
  </si>
  <si>
    <t>莫雷拉</t>
  </si>
  <si>
    <t>1.23.62</t>
  </si>
  <si>
    <t>PC-/TT-</t>
  </si>
  <si>
    <t>PC/TT</t>
  </si>
  <si>
    <t>05/07/25</t>
  </si>
  <si>
    <t>1.10.32</t>
  </si>
  <si>
    <t>31/05/25</t>
  </si>
  <si>
    <t>1.22.82</t>
  </si>
  <si>
    <t>1.10.01</t>
  </si>
  <si>
    <t>H-/P-/PC1/TT</t>
  </si>
  <si>
    <t>1.10.61</t>
  </si>
  <si>
    <t>P/H2/TT</t>
  </si>
  <si>
    <t>1.35.38</t>
  </si>
  <si>
    <t>09/02/25</t>
  </si>
  <si>
    <t>H-/P/TT</t>
  </si>
  <si>
    <t>1.10.98</t>
  </si>
  <si>
    <t>11/12/24</t>
  </si>
  <si>
    <t>SR-/H1/P1/TT</t>
  </si>
  <si>
    <t>20/10/24</t>
  </si>
  <si>
    <t>10-1/2</t>
  </si>
  <si>
    <t>1.10.78</t>
  </si>
  <si>
    <t>14/07/24</t>
  </si>
  <si>
    <t>SR1/TT1</t>
  </si>
  <si>
    <t>10-1/4</t>
  </si>
  <si>
    <t>0.59.02</t>
  </si>
  <si>
    <t>CP-/V2/TT</t>
  </si>
  <si>
    <t>30/11/25</t>
  </si>
  <si>
    <t>1.25.02</t>
  </si>
  <si>
    <t>B-/CP1/TT</t>
  </si>
  <si>
    <t>02/11/25</t>
  </si>
  <si>
    <t>1.10.49</t>
  </si>
  <si>
    <t>1.10.43</t>
  </si>
  <si>
    <t>1.22.67</t>
  </si>
  <si>
    <t>1.22.11</t>
  </si>
  <si>
    <t>1.10.13</t>
  </si>
  <si>
    <t>0.57.02</t>
  </si>
  <si>
    <t>11-1/4</t>
  </si>
  <si>
    <t>1.11.36</t>
  </si>
  <si>
    <t>1.11.30</t>
  </si>
  <si>
    <t>B-/TT2</t>
  </si>
  <si>
    <t>05/03/25</t>
  </si>
  <si>
    <t>1.11.26</t>
  </si>
  <si>
    <t>05/01/25</t>
  </si>
  <si>
    <t>22/12/24</t>
  </si>
  <si>
    <t>27/11/24</t>
  </si>
  <si>
    <t>1.10.94</t>
  </si>
  <si>
    <t>03/11/24</t>
  </si>
  <si>
    <t>1.09.59</t>
  </si>
  <si>
    <t>11/09/24</t>
  </si>
  <si>
    <t>1.11.40</t>
  </si>
  <si>
    <t>V-/B2</t>
  </si>
  <si>
    <t>8-3/4</t>
  </si>
  <si>
    <t>1.11.25</t>
  </si>
  <si>
    <t>黏</t>
  </si>
  <si>
    <t>1.10.81</t>
  </si>
  <si>
    <t>19/05/24</t>
  </si>
  <si>
    <t>08/05/24</t>
  </si>
  <si>
    <t>27/03/24</t>
  </si>
  <si>
    <t>13/03/24</t>
  </si>
  <si>
    <t>06/03/24</t>
  </si>
  <si>
    <t>1.10.68</t>
  </si>
  <si>
    <t>31/01/24</t>
  </si>
  <si>
    <t>1.11.23</t>
  </si>
  <si>
    <t>04/01/24</t>
  </si>
  <si>
    <t>1.10.40</t>
  </si>
  <si>
    <t>13/12/23</t>
  </si>
  <si>
    <t>1.11.32</t>
  </si>
  <si>
    <t>15/11/23</t>
  </si>
  <si>
    <t>11/10/23</t>
  </si>
  <si>
    <t>1.10.74</t>
  </si>
  <si>
    <t>20/09/23</t>
  </si>
  <si>
    <t>1.10.00</t>
  </si>
  <si>
    <t>V-/TT</t>
  </si>
  <si>
    <t>B-/V1/TT</t>
  </si>
  <si>
    <t>0.57.59</t>
  </si>
  <si>
    <t>16/07/25</t>
  </si>
  <si>
    <t>1.10.31</t>
  </si>
  <si>
    <t>08/06/25</t>
  </si>
  <si>
    <t>1.23.33</t>
  </si>
  <si>
    <t>1.09.98</t>
  </si>
  <si>
    <t>0.57.13</t>
  </si>
  <si>
    <t>26/01/25</t>
  </si>
  <si>
    <t>1.24.26</t>
  </si>
  <si>
    <t>04/12/24</t>
  </si>
  <si>
    <t>H-/TT</t>
  </si>
  <si>
    <t>1.22.54</t>
  </si>
  <si>
    <t>1.22.61</t>
  </si>
  <si>
    <t>H1/TT</t>
  </si>
  <si>
    <t>23/06/24</t>
  </si>
  <si>
    <t>1.22.79</t>
  </si>
  <si>
    <t>07/04/24</t>
  </si>
  <si>
    <t>1.10.80</t>
  </si>
  <si>
    <t>11-3/4</t>
  </si>
  <si>
    <t>1.11.49</t>
  </si>
  <si>
    <t>1.11.73</t>
  </si>
  <si>
    <t>1.10.27</t>
  </si>
  <si>
    <t>H-/V2/TT-</t>
  </si>
  <si>
    <t>1.42.17</t>
  </si>
  <si>
    <t>V-/H1/TT2</t>
  </si>
  <si>
    <t>V/TT-</t>
  </si>
  <si>
    <t>1.23.48</t>
  </si>
  <si>
    <t>CP-/V1/TT</t>
  </si>
  <si>
    <t>1.10.23</t>
  </si>
  <si>
    <t>1.10.12</t>
  </si>
  <si>
    <t>1.10.70</t>
  </si>
  <si>
    <t>29/05/24</t>
  </si>
  <si>
    <t>1.40.74</t>
  </si>
  <si>
    <t>1.11.45</t>
  </si>
  <si>
    <t>10/03/24</t>
  </si>
  <si>
    <t>1.23.79</t>
  </si>
  <si>
    <t>21/02/24</t>
  </si>
  <si>
    <t>28/01/24</t>
  </si>
  <si>
    <t>26/12/23</t>
  </si>
  <si>
    <t>1.10.86</t>
  </si>
  <si>
    <t>05/11/23</t>
  </si>
  <si>
    <t>01/10/23</t>
  </si>
  <si>
    <t>1.10.53</t>
  </si>
  <si>
    <t>1.10.33</t>
  </si>
  <si>
    <t>1.09.03</t>
  </si>
  <si>
    <t>1.09.34</t>
  </si>
  <si>
    <t>06/04/25</t>
  </si>
  <si>
    <t>1.24.21</t>
  </si>
  <si>
    <t>26/03/25</t>
  </si>
  <si>
    <t>1.11.81</t>
  </si>
  <si>
    <t>封</t>
  </si>
  <si>
    <t>1.41.24</t>
  </si>
  <si>
    <t>1.09.85</t>
  </si>
  <si>
    <t>1.10.26</t>
  </si>
  <si>
    <t>23/10/24</t>
  </si>
  <si>
    <t>1.10.02</t>
  </si>
  <si>
    <t>28/09/24</t>
  </si>
  <si>
    <t>1.10.19</t>
  </si>
  <si>
    <t>15/09/24</t>
  </si>
  <si>
    <t>1.09.70</t>
  </si>
  <si>
    <t>06/07/24</t>
  </si>
  <si>
    <t>1.09.79</t>
  </si>
  <si>
    <t>B-/XB-/TT</t>
  </si>
  <si>
    <t>1.12.13</t>
  </si>
  <si>
    <t>12/02/24</t>
  </si>
  <si>
    <t>1.23.12</t>
  </si>
  <si>
    <t>07/01/24</t>
  </si>
  <si>
    <t>26/11/23</t>
  </si>
  <si>
    <t>1.23.61</t>
  </si>
  <si>
    <t>22/10/23</t>
  </si>
  <si>
    <t>1.09.95</t>
  </si>
  <si>
    <t>24/09/23</t>
  </si>
  <si>
    <t>XB1/TT</t>
  </si>
  <si>
    <t>07/01/26</t>
  </si>
  <si>
    <t>1.40.28</t>
  </si>
  <si>
    <t>1.40.19</t>
  </si>
  <si>
    <t>1.40.75</t>
  </si>
  <si>
    <t>15/10/25</t>
  </si>
  <si>
    <t>1.40.98</t>
  </si>
  <si>
    <t>1.49.50</t>
  </si>
  <si>
    <t>1.22.62</t>
  </si>
  <si>
    <t>1.39.85</t>
  </si>
  <si>
    <t>16/04/25</t>
  </si>
  <si>
    <t>1.39.39</t>
  </si>
  <si>
    <t>1.22.31</t>
  </si>
  <si>
    <t>09/03/25</t>
  </si>
  <si>
    <t>1.34.54</t>
  </si>
  <si>
    <t>SR-</t>
  </si>
  <si>
    <t>1.48.67</t>
  </si>
  <si>
    <t>3R</t>
  </si>
  <si>
    <t>1.34.63</t>
  </si>
  <si>
    <t>CP-/XB-/SR1/TT-</t>
  </si>
  <si>
    <t>08/12/24</t>
  </si>
  <si>
    <t>薛恩</t>
  </si>
  <si>
    <t>1.48.40</t>
  </si>
  <si>
    <t>XB/CP1/TT1</t>
  </si>
  <si>
    <t>2.02.42</t>
  </si>
  <si>
    <t>XB1</t>
  </si>
  <si>
    <t>1.35.54</t>
  </si>
  <si>
    <t>1.34.38</t>
  </si>
  <si>
    <t>1.21.48</t>
  </si>
  <si>
    <t>1.40.78</t>
  </si>
  <si>
    <t>1.34.83</t>
  </si>
  <si>
    <t>15/11/25</t>
  </si>
  <si>
    <t>1.22.71</t>
  </si>
  <si>
    <t>1.21.34</t>
  </si>
  <si>
    <t>21/09/25</t>
  </si>
  <si>
    <t>1.23.67</t>
  </si>
  <si>
    <t>28/06/25</t>
  </si>
  <si>
    <t>1.22.38</t>
  </si>
  <si>
    <t>25/05/25</t>
  </si>
  <si>
    <t>0.57.92</t>
  </si>
  <si>
    <t>1.09.71</t>
  </si>
  <si>
    <t>20/04/25</t>
  </si>
  <si>
    <t>1.09.23</t>
  </si>
  <si>
    <t>27/12/25</t>
  </si>
  <si>
    <t>1.50.53</t>
  </si>
  <si>
    <t>1.40.83</t>
  </si>
  <si>
    <t>1.49.73</t>
  </si>
  <si>
    <t>1.40.44</t>
  </si>
  <si>
    <t>14/05/25</t>
  </si>
  <si>
    <t>1.39.76</t>
  </si>
  <si>
    <t>1.40.63</t>
  </si>
  <si>
    <t>19/03/25</t>
  </si>
  <si>
    <t>1.48.56</t>
  </si>
  <si>
    <t>22/01/25</t>
  </si>
  <si>
    <t>1.50.04</t>
  </si>
  <si>
    <t>1.50.54</t>
  </si>
  <si>
    <t>簡國能</t>
  </si>
  <si>
    <t>1.40.96</t>
  </si>
  <si>
    <t>1.40.26</t>
  </si>
  <si>
    <t>1.39.68</t>
  </si>
  <si>
    <t>1.40.60</t>
  </si>
  <si>
    <t>26/06/24</t>
  </si>
  <si>
    <t>1.41.83</t>
  </si>
  <si>
    <t>1.40.64</t>
  </si>
  <si>
    <t>1.42.64</t>
  </si>
  <si>
    <t>1.41.54</t>
  </si>
  <si>
    <t>1.41.50</t>
  </si>
  <si>
    <t>06/12/23</t>
  </si>
  <si>
    <t>1.41.49</t>
  </si>
  <si>
    <t>22/11/23</t>
  </si>
  <si>
    <t>1.40.24</t>
  </si>
  <si>
    <t>01/11/23</t>
  </si>
  <si>
    <t>1.41.39</t>
  </si>
  <si>
    <t>1.22.37</t>
  </si>
  <si>
    <t>1.40.05</t>
  </si>
  <si>
    <t>1.40.37</t>
  </si>
  <si>
    <t>1.40.15</t>
  </si>
  <si>
    <t>1.40.09</t>
  </si>
  <si>
    <t>1.40.50</t>
  </si>
  <si>
    <t>1.39.82</t>
  </si>
  <si>
    <t>1.39.90</t>
  </si>
  <si>
    <t>1.22.89</t>
  </si>
  <si>
    <t>1.41.33</t>
  </si>
  <si>
    <t>1.39.96</t>
  </si>
  <si>
    <t>1.40.07</t>
  </si>
  <si>
    <t>1.41.10</t>
  </si>
  <si>
    <t>30/10/24</t>
  </si>
  <si>
    <t>1.41.01</t>
  </si>
  <si>
    <t>B-/XB</t>
  </si>
  <si>
    <t>1.41.29</t>
  </si>
  <si>
    <t>1.41.44</t>
  </si>
  <si>
    <t>05/06/24</t>
  </si>
  <si>
    <t>1.43.19</t>
  </si>
  <si>
    <t>1.41.02</t>
  </si>
  <si>
    <t>17/04/24</t>
  </si>
  <si>
    <t>1.41.21</t>
  </si>
  <si>
    <t>1.40.58</t>
  </si>
  <si>
    <t>1.42.18</t>
  </si>
  <si>
    <t>1.41.65</t>
  </si>
  <si>
    <t>1.41.26</t>
  </si>
  <si>
    <t>1.40.32</t>
  </si>
  <si>
    <t>1.39.64</t>
  </si>
  <si>
    <t>1.41.05</t>
  </si>
  <si>
    <t>26/10/25</t>
  </si>
  <si>
    <t>1.22.14</t>
  </si>
  <si>
    <t>1.21.67</t>
  </si>
  <si>
    <t>1.50.78</t>
  </si>
  <si>
    <t>14/06/25</t>
  </si>
  <si>
    <t>1.48.88</t>
  </si>
  <si>
    <t>1.34.75</t>
  </si>
  <si>
    <t>2.15.42</t>
  </si>
  <si>
    <t>1.47.94</t>
  </si>
  <si>
    <t>1.35.80</t>
  </si>
  <si>
    <t>1.41.66</t>
  </si>
  <si>
    <t>1.41.48</t>
  </si>
  <si>
    <t>1.49.79</t>
  </si>
  <si>
    <t>20/04/24</t>
  </si>
  <si>
    <t>1.35.92</t>
  </si>
  <si>
    <t>1.37.19</t>
  </si>
  <si>
    <t>1.36.60</t>
  </si>
  <si>
    <t>H1</t>
  </si>
  <si>
    <t>1.22.60</t>
  </si>
  <si>
    <t>1.09.89</t>
  </si>
  <si>
    <t>XB-</t>
  </si>
  <si>
    <t>1.22.58</t>
  </si>
  <si>
    <t>B-/SR2/TT</t>
  </si>
  <si>
    <t>09/11/25</t>
  </si>
  <si>
    <t>1.36.41</t>
  </si>
  <si>
    <t>1.34.07</t>
  </si>
  <si>
    <t>1.21.78</t>
  </si>
  <si>
    <t>1.23.16</t>
  </si>
  <si>
    <t>1.22.64</t>
  </si>
  <si>
    <t>SR1/TT</t>
  </si>
  <si>
    <t>1.40.27</t>
  </si>
  <si>
    <t>1.41.17</t>
  </si>
  <si>
    <t>1.40.81</t>
  </si>
  <si>
    <t>1.49.26</t>
  </si>
  <si>
    <t>1.41.06</t>
  </si>
  <si>
    <t>1.39.60</t>
  </si>
  <si>
    <t>1.41.28</t>
  </si>
  <si>
    <t>1.40.59</t>
  </si>
  <si>
    <t>頭位</t>
  </si>
  <si>
    <t>1.40.86</t>
  </si>
  <si>
    <t>1.40.21</t>
  </si>
  <si>
    <t>1.40.30</t>
  </si>
  <si>
    <t>08/09/24</t>
  </si>
  <si>
    <t>1.23.23</t>
  </si>
  <si>
    <t>1.35.33</t>
  </si>
  <si>
    <t>SR-/XB/CP2/TT</t>
  </si>
  <si>
    <t>1.36.56</t>
  </si>
  <si>
    <t>SR/XB/TT</t>
  </si>
  <si>
    <t>1.41.93</t>
  </si>
  <si>
    <t>1.40.56</t>
  </si>
  <si>
    <t>1.40.62</t>
  </si>
  <si>
    <t>1.39.99</t>
  </si>
  <si>
    <t>XB/SR2/TT</t>
  </si>
  <si>
    <t>1.39.66</t>
  </si>
  <si>
    <t>1.39.81</t>
  </si>
  <si>
    <t>1.34.87</t>
  </si>
  <si>
    <t>1.41.15</t>
  </si>
  <si>
    <t>1.40.90</t>
  </si>
  <si>
    <t>1.39.98</t>
  </si>
  <si>
    <t>18/09/24</t>
  </si>
  <si>
    <t>1.41.35</t>
  </si>
  <si>
    <t>1.22.02</t>
  </si>
  <si>
    <t>1.39.26</t>
  </si>
  <si>
    <t>12/06/24</t>
  </si>
  <si>
    <t>1.40.04</t>
  </si>
  <si>
    <t>1.42.69</t>
  </si>
  <si>
    <t>1.40.70</t>
  </si>
  <si>
    <t>01/05/24</t>
  </si>
  <si>
    <t>1.41.38</t>
  </si>
  <si>
    <t>31/03/24</t>
  </si>
  <si>
    <t>1.23.55</t>
  </si>
  <si>
    <t>16/03/24</t>
  </si>
  <si>
    <t>1.23.72</t>
  </si>
  <si>
    <t>21/01/24</t>
  </si>
  <si>
    <t>1.23.19</t>
  </si>
  <si>
    <t>01/01/24</t>
  </si>
  <si>
    <t>03/12/23</t>
  </si>
  <si>
    <t>11/11/23</t>
  </si>
  <si>
    <t>1.22.83</t>
  </si>
  <si>
    <t>15/10/23</t>
  </si>
  <si>
    <t>1.22.16</t>
  </si>
  <si>
    <t>1.22.55</t>
  </si>
  <si>
    <t>2.04.02</t>
  </si>
  <si>
    <t>2.16.08</t>
  </si>
  <si>
    <t>1.49.43</t>
  </si>
  <si>
    <t>2.02.38</t>
  </si>
  <si>
    <t>2.16.54</t>
  </si>
  <si>
    <t>B2</t>
  </si>
  <si>
    <t>2.18.22</t>
  </si>
  <si>
    <t>2.16.66</t>
  </si>
  <si>
    <t>V-</t>
  </si>
  <si>
    <t>2.02.46</t>
  </si>
  <si>
    <t>2.17.21</t>
  </si>
  <si>
    <t>CP-/V1</t>
  </si>
  <si>
    <t>2.02.92</t>
  </si>
  <si>
    <t>1.49.86</t>
  </si>
  <si>
    <t>2.03.69</t>
  </si>
  <si>
    <t>2.16.43</t>
  </si>
  <si>
    <t>2.02.31</t>
  </si>
  <si>
    <t>25/02/24</t>
  </si>
  <si>
    <t>2.02.99</t>
  </si>
  <si>
    <t>23/12/23</t>
  </si>
  <si>
    <t>2.04.83</t>
  </si>
  <si>
    <t>29/11/23</t>
  </si>
  <si>
    <t>2.17.34</t>
  </si>
  <si>
    <t>29/10/23</t>
  </si>
  <si>
    <t>1.41.45</t>
  </si>
  <si>
    <t>1.42.87</t>
  </si>
  <si>
    <t>1.22.04</t>
  </si>
  <si>
    <t>1.10.14</t>
  </si>
  <si>
    <t>馬昆</t>
  </si>
  <si>
    <t>1.22.80</t>
  </si>
  <si>
    <t>1.10.64</t>
  </si>
  <si>
    <t>1.09.83</t>
  </si>
  <si>
    <t>07/12/25</t>
  </si>
  <si>
    <t>1.38.95</t>
  </si>
  <si>
    <t>1.40.08</t>
  </si>
  <si>
    <t>1.40.99</t>
  </si>
  <si>
    <t>1.35.84</t>
  </si>
  <si>
    <t>10/05/25</t>
  </si>
  <si>
    <t>1.38.34</t>
  </si>
  <si>
    <t>1.39.18</t>
  </si>
  <si>
    <t>1.41.36</t>
  </si>
  <si>
    <t>1.38.90</t>
  </si>
  <si>
    <t>1.48.97</t>
  </si>
  <si>
    <t>1.38.85</t>
  </si>
  <si>
    <t>1.08.99</t>
  </si>
  <si>
    <t>0.57.30</t>
  </si>
  <si>
    <t>11/05/24</t>
  </si>
  <si>
    <t>1.23.46</t>
  </si>
  <si>
    <t>14/04/24</t>
  </si>
  <si>
    <t>1.35.45</t>
  </si>
  <si>
    <t>1.23.47</t>
  </si>
  <si>
    <t>1.21.29</t>
  </si>
  <si>
    <t>1.09.74</t>
  </si>
  <si>
    <t>13/07/25</t>
  </si>
  <si>
    <t>1.34.79</t>
  </si>
  <si>
    <t>22/06/25</t>
  </si>
  <si>
    <t>1.35.09</t>
  </si>
  <si>
    <t>CP-/B1/TT</t>
  </si>
  <si>
    <t>24/11/24</t>
  </si>
  <si>
    <t>1.35.55</t>
  </si>
  <si>
    <t>1.09.72</t>
  </si>
  <si>
    <t>0.58.44</t>
  </si>
  <si>
    <t>0.58.68</t>
  </si>
  <si>
    <t>1.09.55</t>
  </si>
  <si>
    <t>1.10.16</t>
  </si>
  <si>
    <t>濕快</t>
  </si>
  <si>
    <t>1.11.27</t>
  </si>
  <si>
    <t>1.10.45</t>
  </si>
  <si>
    <t>1.09.64</t>
  </si>
  <si>
    <t>1.08.63</t>
  </si>
  <si>
    <t>1.11.46</t>
  </si>
  <si>
    <t>27/10/24</t>
  </si>
  <si>
    <t>1.21.92</t>
  </si>
  <si>
    <t>1.09.38</t>
  </si>
  <si>
    <t>1.09.42</t>
  </si>
  <si>
    <t>1.11.09</t>
  </si>
  <si>
    <t>1.23.83</t>
  </si>
  <si>
    <t>10/12/23</t>
  </si>
  <si>
    <t>1.10.47</t>
  </si>
  <si>
    <t>SR-/B1</t>
  </si>
  <si>
    <t>B-/CP1/TT1</t>
  </si>
  <si>
    <t>0.59.21</t>
  </si>
  <si>
    <t>0.57.08</t>
  </si>
  <si>
    <t>1.10.60</t>
  </si>
  <si>
    <t>1.11.58</t>
  </si>
  <si>
    <t>0.57.78</t>
  </si>
  <si>
    <t>CP-/PC1</t>
  </si>
  <si>
    <t>1.09.81</t>
  </si>
  <si>
    <t>B-/CP2</t>
  </si>
  <si>
    <t>0.57.81</t>
  </si>
  <si>
    <t>13-3/4</t>
  </si>
  <si>
    <t>1.10.96</t>
  </si>
  <si>
    <t>1.22.23</t>
  </si>
  <si>
    <t>1.11.15</t>
  </si>
  <si>
    <t>0.58.77</t>
  </si>
  <si>
    <t>0.57.89</t>
  </si>
  <si>
    <t>1.22.90</t>
  </si>
  <si>
    <t>15-1/2</t>
  </si>
  <si>
    <t>0.56.80</t>
  </si>
  <si>
    <t>1.11.13</t>
  </si>
  <si>
    <t>22-1/4</t>
  </si>
  <si>
    <t>1.12.99</t>
  </si>
  <si>
    <t>0.57.67</t>
  </si>
  <si>
    <t>0.57.76</t>
  </si>
  <si>
    <t>P-/XB-/H/TT</t>
  </si>
  <si>
    <t>H/P/XB/TT</t>
  </si>
  <si>
    <t>0.58.23</t>
  </si>
  <si>
    <t>0.57.45</t>
  </si>
  <si>
    <t>H/P/XB/TT1</t>
  </si>
  <si>
    <t>麥當能</t>
  </si>
  <si>
    <t>H1/P1/XB1</t>
  </si>
  <si>
    <t>BO-/XB1/TT</t>
  </si>
  <si>
    <t>CP-/BO1/TT</t>
  </si>
  <si>
    <t>1.25.99</t>
  </si>
  <si>
    <t>1.11.29</t>
  </si>
  <si>
    <t>1.40.18</t>
  </si>
  <si>
    <t>1.41.53</t>
  </si>
  <si>
    <t>1.39.63</t>
  </si>
  <si>
    <t>1.22.63</t>
  </si>
  <si>
    <t>0.57.23</t>
  </si>
  <si>
    <t>1.10.69</t>
  </si>
  <si>
    <t>01/10/24</t>
  </si>
  <si>
    <t>12-3/4</t>
  </si>
  <si>
    <t>04/01/26</t>
  </si>
  <si>
    <t>1.35.74</t>
  </si>
  <si>
    <t>1.40.80</t>
  </si>
  <si>
    <t>1.38.89</t>
  </si>
  <si>
    <t>1.39.23</t>
  </si>
  <si>
    <t>1.48.72</t>
  </si>
  <si>
    <t>1.49.36</t>
  </si>
  <si>
    <t>1.39.79</t>
  </si>
  <si>
    <t>1.40.76</t>
  </si>
  <si>
    <t>1.41.43</t>
  </si>
  <si>
    <t>1.39.75</t>
  </si>
  <si>
    <t>1.41.84</t>
  </si>
  <si>
    <t>1.40.66</t>
  </si>
  <si>
    <t>1.22.74</t>
  </si>
  <si>
    <t>1.22.18</t>
  </si>
  <si>
    <t>02/06/24</t>
  </si>
  <si>
    <t>1.22.56</t>
  </si>
  <si>
    <t>28/04/24</t>
  </si>
  <si>
    <t>1.24.44</t>
  </si>
  <si>
    <t>1.50.12</t>
  </si>
  <si>
    <t>1.41.37</t>
  </si>
  <si>
    <t>1.40.31</t>
  </si>
  <si>
    <t>1.36.05</t>
  </si>
  <si>
    <t>韋紀力</t>
  </si>
  <si>
    <t>2.02.11</t>
  </si>
  <si>
    <t>1.49.92</t>
  </si>
  <si>
    <t>1.49.21</t>
  </si>
  <si>
    <t>1.49.34</t>
  </si>
  <si>
    <t>1.50.03</t>
  </si>
  <si>
    <t>1.50.36</t>
  </si>
  <si>
    <t>1.41.20</t>
  </si>
  <si>
    <t>12-1/4</t>
  </si>
  <si>
    <t>2.04.34</t>
  </si>
  <si>
    <t>15/02/24</t>
  </si>
  <si>
    <t>1.23.07</t>
  </si>
  <si>
    <t>1.22.22</t>
  </si>
  <si>
    <t>1.23.00</t>
  </si>
  <si>
    <t>1.40.95</t>
  </si>
  <si>
    <t>1.41.03</t>
  </si>
  <si>
    <t>1.40.65</t>
  </si>
  <si>
    <t>1.39.77</t>
  </si>
  <si>
    <t>11-1/2</t>
  </si>
  <si>
    <t>1.41.11</t>
  </si>
  <si>
    <t>1.51.53</t>
  </si>
  <si>
    <t>1.40.87</t>
  </si>
  <si>
    <t>1.39.78</t>
  </si>
  <si>
    <t>1.40.06</t>
  </si>
  <si>
    <t>1.41.72</t>
  </si>
  <si>
    <t>1.40.69</t>
  </si>
  <si>
    <t>1.41.13</t>
  </si>
  <si>
    <t>22/05/24</t>
  </si>
  <si>
    <t>20/03/24</t>
  </si>
  <si>
    <t>1.40.35</t>
  </si>
  <si>
    <t>07/02/24</t>
  </si>
  <si>
    <t>1.23.64</t>
  </si>
  <si>
    <t>1.11.05</t>
  </si>
  <si>
    <t>CP2/TT</t>
  </si>
  <si>
    <t>1.21.79</t>
  </si>
  <si>
    <t>1.21.83</t>
  </si>
  <si>
    <t>CP-/TT</t>
  </si>
  <si>
    <t>容天鵬</t>
  </si>
  <si>
    <t>1.21.36</t>
  </si>
  <si>
    <t>1.21.76</t>
  </si>
  <si>
    <t>1.22.85</t>
  </si>
  <si>
    <t>1.22.36</t>
  </si>
  <si>
    <t>15/03/25</t>
  </si>
  <si>
    <t>1.24.89</t>
  </si>
  <si>
    <t>1.22.57</t>
  </si>
  <si>
    <t>1.23.15</t>
  </si>
  <si>
    <t>1.22.46</t>
  </si>
  <si>
    <t>1.39.95</t>
  </si>
  <si>
    <t>1.34.59</t>
  </si>
  <si>
    <t>1.21.86</t>
  </si>
  <si>
    <t>1.35.13</t>
  </si>
  <si>
    <t>1.23.21</t>
  </si>
  <si>
    <t>1.22.86</t>
  </si>
  <si>
    <t>1.22.03</t>
  </si>
  <si>
    <t>1.40.11</t>
  </si>
  <si>
    <t>1.21.98</t>
  </si>
  <si>
    <t>1.21.94</t>
  </si>
  <si>
    <t>1.40.10</t>
  </si>
  <si>
    <t>1.22.70</t>
  </si>
  <si>
    <t>1.22.43</t>
  </si>
  <si>
    <t>布宜學</t>
  </si>
  <si>
    <t>1.22.05</t>
  </si>
  <si>
    <t>1.21.63</t>
  </si>
  <si>
    <t>1.21.69</t>
  </si>
  <si>
    <t>1.22.35</t>
  </si>
  <si>
    <t>1.22.47</t>
  </si>
  <si>
    <t>1.21.93</t>
  </si>
  <si>
    <t>1.23.42</t>
  </si>
  <si>
    <t>10/09/23</t>
  </si>
  <si>
    <t>1.23.50</t>
  </si>
  <si>
    <t>1.50.79</t>
  </si>
  <si>
    <t>1.40.51</t>
  </si>
  <si>
    <t>1.39.53</t>
  </si>
  <si>
    <t>1.39.61</t>
  </si>
  <si>
    <t>1.40.41</t>
  </si>
  <si>
    <t>1.22.84</t>
  </si>
  <si>
    <t>1.21.40</t>
  </si>
  <si>
    <t>1.50.07</t>
  </si>
  <si>
    <t>1.41.58</t>
  </si>
  <si>
    <t>1.23.20</t>
  </si>
  <si>
    <t>1.49.97</t>
  </si>
  <si>
    <t>1.40.67</t>
  </si>
  <si>
    <t>1.52.14</t>
  </si>
  <si>
    <t>1.40.22</t>
  </si>
  <si>
    <t>1.40.68</t>
  </si>
  <si>
    <t>1.40.77</t>
  </si>
  <si>
    <t>1.10.06</t>
  </si>
  <si>
    <t>1.09.82</t>
  </si>
  <si>
    <t>14-3/4</t>
  </si>
  <si>
    <t>1.43.12</t>
  </si>
  <si>
    <t>1.42.23</t>
  </si>
  <si>
    <t>1.11.16</t>
  </si>
  <si>
    <t>0.56.94</t>
  </si>
  <si>
    <t>1.41.46</t>
  </si>
  <si>
    <t>1.39.69</t>
  </si>
  <si>
    <t>V-/CP2/TT</t>
  </si>
  <si>
    <t>1.49.94</t>
  </si>
  <si>
    <t>1.41.23</t>
  </si>
  <si>
    <t>1.40.57</t>
  </si>
  <si>
    <t>13/11/24</t>
  </si>
  <si>
    <t>1.41.09</t>
  </si>
  <si>
    <t>1.34.76</t>
  </si>
  <si>
    <t>CP/TT1</t>
  </si>
  <si>
    <t>1.35.20</t>
  </si>
  <si>
    <t>23-3/4</t>
  </si>
  <si>
    <t>1.12.91</t>
  </si>
  <si>
    <t>11/01/26</t>
  </si>
  <si>
    <t>17-1/2</t>
  </si>
  <si>
    <t>1.24.78</t>
  </si>
  <si>
    <t>1.35.21</t>
  </si>
  <si>
    <t>1.22.68</t>
  </si>
  <si>
    <t>1.35.30</t>
  </si>
  <si>
    <t>1.35.97</t>
  </si>
  <si>
    <t>1.50.58</t>
  </si>
  <si>
    <t>PC-/CP2/TT</t>
  </si>
  <si>
    <t>1.39.30</t>
  </si>
  <si>
    <t>B-/PC1/TT</t>
  </si>
  <si>
    <t>1.48.42</t>
  </si>
  <si>
    <t>1.49.83</t>
  </si>
  <si>
    <t>CP1/TT1</t>
  </si>
  <si>
    <t>1.24.45</t>
  </si>
  <si>
    <t>17-1/4</t>
  </si>
  <si>
    <t>1.43.54</t>
  </si>
  <si>
    <t>1.34.91</t>
  </si>
  <si>
    <t>1.35.82</t>
  </si>
  <si>
    <t>1.22.24</t>
  </si>
  <si>
    <t>1.26.31</t>
  </si>
  <si>
    <t>1.22.13</t>
  </si>
  <si>
    <t>H-/CP/TT</t>
  </si>
  <si>
    <t>1.23.02</t>
  </si>
  <si>
    <t>CP/H/TT</t>
  </si>
  <si>
    <t>1.10.89</t>
  </si>
  <si>
    <t>SR-/H/CP1/TT</t>
  </si>
  <si>
    <t>H/SR/TT</t>
  </si>
  <si>
    <t>1.09.99</t>
  </si>
  <si>
    <t>1.11.17</t>
  </si>
  <si>
    <t>1.10.63</t>
  </si>
  <si>
    <t>13/09/23</t>
  </si>
  <si>
    <t>H/SR1/TT1</t>
  </si>
  <si>
    <t>1.22.41</t>
  </si>
  <si>
    <t>1.09.22</t>
  </si>
  <si>
    <t>1.08.73</t>
  </si>
  <si>
    <t>0.58.29</t>
  </si>
  <si>
    <t>0.57.29</t>
  </si>
  <si>
    <t>1.09.56</t>
  </si>
  <si>
    <t>H/TT1</t>
  </si>
  <si>
    <t>1.09.77</t>
  </si>
  <si>
    <t>1.50.19</t>
  </si>
  <si>
    <t>1.23.84</t>
  </si>
  <si>
    <t>1.08.94</t>
  </si>
  <si>
    <t>16-1/2</t>
  </si>
  <si>
    <t>1.23.88</t>
  </si>
  <si>
    <t>1.21.80</t>
  </si>
  <si>
    <t>1.21.62</t>
  </si>
  <si>
    <t>1.09.68</t>
  </si>
  <si>
    <t>1.09.67</t>
  </si>
  <si>
    <t>1.49.80</t>
  </si>
  <si>
    <t>1.39.70</t>
  </si>
  <si>
    <t>1.39.05</t>
  </si>
  <si>
    <t>1.33.83</t>
  </si>
  <si>
    <t>1.39.52</t>
  </si>
  <si>
    <t>1.21.88</t>
  </si>
  <si>
    <t>1.22.59</t>
  </si>
  <si>
    <t>1.21.56</t>
  </si>
  <si>
    <t>1.50.73</t>
  </si>
  <si>
    <t>1.24.22</t>
  </si>
  <si>
    <t>1.39.86</t>
  </si>
  <si>
    <t>1.22.42</t>
  </si>
  <si>
    <t>1.23.66</t>
  </si>
  <si>
    <t>1.23.08</t>
  </si>
  <si>
    <t>13/01/24</t>
  </si>
  <si>
    <t>B1/TT-</t>
  </si>
  <si>
    <t>20/12/23</t>
  </si>
  <si>
    <t>1.41.82</t>
  </si>
  <si>
    <t>1.24.09</t>
  </si>
  <si>
    <t>1.40.03</t>
  </si>
  <si>
    <t>1.21.16</t>
  </si>
  <si>
    <t>1.35.79</t>
  </si>
  <si>
    <t>1.34.34</t>
  </si>
  <si>
    <t>1.34.29</t>
  </si>
  <si>
    <t>1.21.66</t>
  </si>
  <si>
    <t>1.49.68</t>
  </si>
  <si>
    <t>1.39.16</t>
  </si>
  <si>
    <t>1.39.62</t>
  </si>
  <si>
    <t>1.40.42</t>
  </si>
  <si>
    <t>1.38.91</t>
  </si>
  <si>
    <t>1.39.25</t>
  </si>
  <si>
    <t>1.39.24</t>
  </si>
  <si>
    <t>莫雅</t>
  </si>
  <si>
    <t>1.10.55</t>
  </si>
  <si>
    <t>1.09.58</t>
  </si>
  <si>
    <t>0.57.34</t>
  </si>
  <si>
    <t>28/02/24</t>
  </si>
  <si>
    <t>10/01/24</t>
  </si>
  <si>
    <t>嘉里</t>
  </si>
  <si>
    <t>18/10/23</t>
  </si>
  <si>
    <t>0.57.75</t>
  </si>
  <si>
    <t>27/09/23</t>
  </si>
  <si>
    <t>1.35.83</t>
  </si>
  <si>
    <t>23/11/25</t>
  </si>
  <si>
    <t>1.22.81</t>
  </si>
  <si>
    <t>1.25.80</t>
  </si>
  <si>
    <t>1.21.50</t>
  </si>
  <si>
    <t>1.21.32</t>
  </si>
  <si>
    <t>30-3/4</t>
  </si>
  <si>
    <t>1.25.78</t>
  </si>
  <si>
    <t>1.34.95</t>
  </si>
  <si>
    <t>1.33.78</t>
  </si>
  <si>
    <t>1.21.14</t>
  </si>
  <si>
    <t>1.21.10</t>
  </si>
  <si>
    <t>1.21.68</t>
  </si>
  <si>
    <t>1.21.37</t>
  </si>
  <si>
    <t>1.21.60</t>
  </si>
  <si>
    <t>1.22.73</t>
  </si>
  <si>
    <t>1.10.46</t>
  </si>
  <si>
    <t>1.41.34</t>
  </si>
  <si>
    <t>1.36.39</t>
  </si>
  <si>
    <t>1.40.25</t>
  </si>
  <si>
    <t>1.49.69</t>
  </si>
  <si>
    <t>1.42.03</t>
  </si>
  <si>
    <t>1.40.02</t>
  </si>
  <si>
    <t>1.23.14</t>
  </si>
  <si>
    <t>1.09.14</t>
  </si>
  <si>
    <t>08/06/24</t>
  </si>
  <si>
    <t>12-1/2</t>
  </si>
  <si>
    <t>1.24.19</t>
  </si>
  <si>
    <t>1.23.77</t>
  </si>
  <si>
    <t>1.11.08</t>
  </si>
  <si>
    <t>1.24.02</t>
  </si>
  <si>
    <t>金美琪</t>
  </si>
  <si>
    <t>1.40.72</t>
  </si>
  <si>
    <t>1.39.36</t>
  </si>
  <si>
    <t>1.40.14</t>
  </si>
  <si>
    <t>1.49.45</t>
  </si>
  <si>
    <t>1.39.09</t>
  </si>
  <si>
    <t>1.49.44</t>
  </si>
  <si>
    <t>1.39.67</t>
  </si>
  <si>
    <t>1.48.59</t>
  </si>
  <si>
    <t>2.01.96</t>
  </si>
  <si>
    <t>1.40.71</t>
  </si>
  <si>
    <t>1.49.38</t>
  </si>
  <si>
    <t>29-1/4</t>
  </si>
  <si>
    <t>1.44.43</t>
  </si>
  <si>
    <t>1.41.14</t>
  </si>
  <si>
    <t>1.49.31</t>
  </si>
  <si>
    <t>1.47.50</t>
  </si>
  <si>
    <t>1.41.97</t>
  </si>
  <si>
    <t>24/01/24</t>
  </si>
  <si>
    <t>1.50.74</t>
  </si>
  <si>
    <t>1.50.46</t>
  </si>
  <si>
    <t>1.10.92</t>
  </si>
  <si>
    <t>1.22.93</t>
  </si>
  <si>
    <t>1.09.26</t>
  </si>
  <si>
    <t>0.56.92</t>
  </si>
  <si>
    <t>1.10.24</t>
  </si>
  <si>
    <t>XB/B1/TT1</t>
  </si>
  <si>
    <t>1.22.07</t>
  </si>
  <si>
    <t>1.23.45</t>
  </si>
  <si>
    <t>1.41.22</t>
  </si>
  <si>
    <t>1.38.77</t>
  </si>
  <si>
    <t>1.38.05</t>
  </si>
  <si>
    <t>PC-/V1</t>
  </si>
  <si>
    <t>1.23.43</t>
  </si>
  <si>
    <t>1.10.09</t>
  </si>
  <si>
    <t>2.15.75</t>
  </si>
  <si>
    <t>1.50.10</t>
  </si>
  <si>
    <t>2.00.72</t>
  </si>
  <si>
    <t>1.47.51</t>
  </si>
  <si>
    <t>1.35.36</t>
  </si>
  <si>
    <t>1.38.97</t>
  </si>
  <si>
    <t>1.39.42</t>
  </si>
  <si>
    <t>1.49.95</t>
  </si>
  <si>
    <t>2.01.67</t>
  </si>
  <si>
    <t>1.34.80</t>
  </si>
  <si>
    <t>1.36.55</t>
  </si>
  <si>
    <t>1.41.78</t>
  </si>
  <si>
    <t>1.41.90</t>
  </si>
  <si>
    <t>1.49.51</t>
  </si>
  <si>
    <t>17/12/23</t>
  </si>
  <si>
    <t>1.35.24</t>
  </si>
  <si>
    <t>1.35.51</t>
  </si>
  <si>
    <t>1.35.01</t>
  </si>
  <si>
    <t>1.35.41</t>
  </si>
  <si>
    <t>14/12/25</t>
  </si>
  <si>
    <t>0.57.54</t>
  </si>
  <si>
    <t>B/XB1/TT-</t>
  </si>
  <si>
    <t>1.40.00</t>
  </si>
  <si>
    <t>1.21.70</t>
  </si>
  <si>
    <t>1.22.53</t>
  </si>
  <si>
    <t>1.21.61</t>
  </si>
  <si>
    <t>63-3/4</t>
  </si>
  <si>
    <t>1.59.09</t>
  </si>
  <si>
    <t>1.11.02</t>
  </si>
  <si>
    <t>1.22.15</t>
  </si>
  <si>
    <t>1.36.12</t>
  </si>
  <si>
    <t>G3</t>
  </si>
  <si>
    <t>1.49.39</t>
  </si>
  <si>
    <t>1.41.77</t>
  </si>
  <si>
    <t>1.51.00</t>
  </si>
  <si>
    <t>1.46.87</t>
  </si>
  <si>
    <t>1.40.23</t>
  </si>
  <si>
    <t>1.39.40</t>
  </si>
  <si>
    <t>1.49.58</t>
  </si>
  <si>
    <t>2.02.61</t>
  </si>
  <si>
    <t>1.48.09</t>
  </si>
  <si>
    <t>1.48.64</t>
  </si>
  <si>
    <t>1.38.79</t>
  </si>
  <si>
    <t>2.14.18</t>
  </si>
  <si>
    <t>1.50.00</t>
  </si>
  <si>
    <t>1.39.31</t>
  </si>
  <si>
    <t>1.41.07</t>
  </si>
  <si>
    <t>1.11.84</t>
  </si>
  <si>
    <t>1.11.47</t>
  </si>
  <si>
    <t>1.10.56</t>
  </si>
  <si>
    <t>1.39.47</t>
  </si>
  <si>
    <t>1.21.54</t>
  </si>
  <si>
    <t>1.39.17</t>
  </si>
  <si>
    <t>1.39.93</t>
  </si>
  <si>
    <t>1.09.12</t>
  </si>
  <si>
    <t>H-/P</t>
  </si>
  <si>
    <t>1.12.02</t>
  </si>
  <si>
    <t>H/P1</t>
  </si>
  <si>
    <t>1.11.28</t>
  </si>
  <si>
    <t>SR-/H</t>
  </si>
  <si>
    <t>SR/H1</t>
  </si>
  <si>
    <t>0.56.61</t>
  </si>
  <si>
    <t>XB-/TT</t>
  </si>
  <si>
    <t>0.58.58</t>
  </si>
  <si>
    <t>0.58.14</t>
  </si>
  <si>
    <t>0.57.72</t>
  </si>
  <si>
    <t>0.59.05</t>
  </si>
  <si>
    <t>1.09.39</t>
  </si>
  <si>
    <t>18-3/4</t>
  </si>
  <si>
    <t>1.13.07</t>
  </si>
  <si>
    <t>0.58.32</t>
  </si>
  <si>
    <t>0.56.68</t>
  </si>
  <si>
    <t>1.08.89</t>
  </si>
  <si>
    <t>1.11.82</t>
  </si>
  <si>
    <t>1.09.32</t>
  </si>
  <si>
    <t>1.09.05</t>
  </si>
  <si>
    <t>19/11/23</t>
  </si>
  <si>
    <t>1.10.67</t>
  </si>
  <si>
    <t>1.09.88</t>
  </si>
  <si>
    <t>0.57.49</t>
  </si>
  <si>
    <t>B-/XB2/TT-</t>
  </si>
  <si>
    <t>0.58.01</t>
  </si>
  <si>
    <t>0.57.73</t>
  </si>
  <si>
    <t>0.57.65</t>
  </si>
  <si>
    <t>1.11.35</t>
  </si>
  <si>
    <t>1.12.36</t>
  </si>
  <si>
    <t>1.11.18</t>
  </si>
  <si>
    <t>H-/P-/XB-/TT</t>
  </si>
  <si>
    <t>H/P1/XB1/TT</t>
  </si>
  <si>
    <t>1.40.12</t>
  </si>
  <si>
    <t>1.09.08</t>
  </si>
  <si>
    <t>B-/TT-</t>
  </si>
  <si>
    <t>1.22.33</t>
  </si>
  <si>
    <t>0.57.50</t>
  </si>
  <si>
    <t>1.08.97</t>
  </si>
  <si>
    <t>0.57.64</t>
  </si>
  <si>
    <t>1.11.48</t>
  </si>
  <si>
    <t>0.58.37</t>
  </si>
  <si>
    <t>0.57.95</t>
  </si>
  <si>
    <t>1.11.44</t>
  </si>
  <si>
    <t>0.58.31</t>
  </si>
  <si>
    <t>H/P/TT1</t>
  </si>
  <si>
    <t>0.59.91</t>
  </si>
  <si>
    <t>0.58.35</t>
  </si>
  <si>
    <t>0.58.86</t>
  </si>
  <si>
    <t>H/XB1/TT-</t>
  </si>
  <si>
    <t>0.58.95</t>
  </si>
  <si>
    <t>0.58.28</t>
  </si>
  <si>
    <t>0.57.62</t>
  </si>
  <si>
    <t>14-1/2</t>
  </si>
  <si>
    <t>0.59.15</t>
  </si>
  <si>
    <t>0.58.07</t>
  </si>
  <si>
    <t>1.11.07</t>
  </si>
  <si>
    <t>1.10.20</t>
  </si>
  <si>
    <t>XB-/B/TT</t>
  </si>
  <si>
    <t>H-/P-/B1/XB1/TT2</t>
  </si>
  <si>
    <t>1.43.01</t>
  </si>
  <si>
    <t>H/P</t>
  </si>
  <si>
    <t>1.24.50</t>
  </si>
  <si>
    <t>1.10.50</t>
  </si>
  <si>
    <t>1.12.49</t>
  </si>
  <si>
    <t>H/P/TT-</t>
  </si>
  <si>
    <t>03/04/24</t>
  </si>
  <si>
    <t>49-3/4</t>
  </si>
  <si>
    <t>1.15.90</t>
  </si>
  <si>
    <t>CP-/H/P1/TT1</t>
  </si>
  <si>
    <t>0.59.10</t>
  </si>
  <si>
    <t>CP/H</t>
  </si>
  <si>
    <t>04/02/24</t>
  </si>
  <si>
    <t>0.58.85</t>
  </si>
  <si>
    <t>CP1/H1</t>
  </si>
  <si>
    <t>G1</t>
  </si>
  <si>
    <t>1.34.13</t>
  </si>
  <si>
    <t>G2</t>
  </si>
  <si>
    <t>2.04.57</t>
  </si>
  <si>
    <t>1.48.10</t>
  </si>
  <si>
    <t>1.32.84</t>
  </si>
  <si>
    <t>1.33.62</t>
  </si>
  <si>
    <t>1.46.91</t>
  </si>
  <si>
    <t>1.34.48</t>
  </si>
  <si>
    <t>1.33.69</t>
  </si>
  <si>
    <t>1.21.26</t>
  </si>
  <si>
    <t>1.34.37</t>
  </si>
  <si>
    <t>1.34.20</t>
  </si>
  <si>
    <t>1.21.75</t>
  </si>
  <si>
    <t>1.33.35</t>
  </si>
  <si>
    <t>1.46.93</t>
  </si>
  <si>
    <t>1.33.79</t>
  </si>
  <si>
    <t>1.48.70</t>
  </si>
  <si>
    <t>1.35.48</t>
  </si>
  <si>
    <t>1.34.03</t>
  </si>
  <si>
    <t>2.01.00</t>
  </si>
  <si>
    <t>1.34.31</t>
  </si>
  <si>
    <t>1.22.40</t>
  </si>
  <si>
    <t>1.34.66</t>
  </si>
  <si>
    <t>1.33.04</t>
  </si>
  <si>
    <t>1.22.25</t>
  </si>
  <si>
    <t>2.03.24</t>
  </si>
  <si>
    <t>1.33.51</t>
  </si>
  <si>
    <t>1.33.73</t>
  </si>
  <si>
    <t>1.47.44</t>
  </si>
  <si>
    <t>1.33.93</t>
  </si>
  <si>
    <t>1.33.76</t>
  </si>
  <si>
    <t>1.34.82</t>
  </si>
  <si>
    <t>2.01.40</t>
  </si>
  <si>
    <t>1.46.67</t>
  </si>
  <si>
    <t>1.34.28</t>
  </si>
  <si>
    <t>1.33.66</t>
  </si>
  <si>
    <t>1.32.94</t>
  </si>
  <si>
    <t>V-/XB/B2</t>
  </si>
  <si>
    <t>1.46.81</t>
  </si>
  <si>
    <t>V/XB</t>
  </si>
  <si>
    <t>1.33.75</t>
  </si>
  <si>
    <t>B-/XB/V1</t>
  </si>
  <si>
    <t>1.48.80</t>
  </si>
  <si>
    <t>1.33.94</t>
  </si>
  <si>
    <t>1.34.14</t>
  </si>
  <si>
    <t>4YO</t>
  </si>
  <si>
    <t>2.00.57</t>
  </si>
  <si>
    <t>1.47.74</t>
  </si>
  <si>
    <t>1.34.97</t>
  </si>
  <si>
    <t>1.35.28</t>
  </si>
  <si>
    <t>1.34.67</t>
  </si>
  <si>
    <t>1.35.53</t>
  </si>
  <si>
    <t>1.35.19</t>
  </si>
  <si>
    <t>1.35.27</t>
  </si>
  <si>
    <t>CP-/XB/B1</t>
  </si>
  <si>
    <t>1.23.06</t>
  </si>
  <si>
    <t>XB/CP1</t>
  </si>
  <si>
    <t>2.29.49</t>
  </si>
  <si>
    <t>1.33.77</t>
  </si>
  <si>
    <t>1.47.56</t>
  </si>
  <si>
    <t>1.32.97</t>
  </si>
  <si>
    <t>1.21.24</t>
  </si>
  <si>
    <t>1.48.11</t>
  </si>
  <si>
    <t>21-3/4</t>
  </si>
  <si>
    <t>2.30.13</t>
  </si>
  <si>
    <t>2.01.11</t>
  </si>
  <si>
    <t>1.34.17</t>
  </si>
  <si>
    <t>1.39.01</t>
  </si>
  <si>
    <t>1.49.40</t>
  </si>
  <si>
    <t>1.47.17</t>
  </si>
  <si>
    <t>51-1/4</t>
  </si>
  <si>
    <t>1.46.13</t>
  </si>
  <si>
    <t>2.26.15</t>
  </si>
  <si>
    <t>2.26.12</t>
  </si>
  <si>
    <t>1.50.20</t>
  </si>
  <si>
    <t>1.35.00</t>
  </si>
  <si>
    <t>1.22.08</t>
  </si>
  <si>
    <t>平頭馬</t>
  </si>
  <si>
    <t>1.38.99</t>
  </si>
  <si>
    <t>1.49.11</t>
  </si>
  <si>
    <t>1.39.14</t>
  </si>
  <si>
    <t>1.46.10</t>
  </si>
  <si>
    <t>1.47.18</t>
  </si>
  <si>
    <t>1.39.97</t>
  </si>
  <si>
    <t>1.49.19</t>
  </si>
  <si>
    <t>1.33.92</t>
  </si>
  <si>
    <t>1.34.00</t>
  </si>
  <si>
    <t>1.22.09</t>
  </si>
  <si>
    <t>1.40.47</t>
  </si>
  <si>
    <t>1.38.36</t>
  </si>
  <si>
    <t>1.34.74</t>
  </si>
  <si>
    <t>2.00.60</t>
  </si>
  <si>
    <t>B-/CP2/TT</t>
  </si>
  <si>
    <t>1.48.35</t>
  </si>
  <si>
    <t>1.34.73</t>
  </si>
  <si>
    <t>1.48.55</t>
  </si>
  <si>
    <t>1.49.53</t>
  </si>
  <si>
    <t>1.40.43</t>
  </si>
  <si>
    <t>1.47.14</t>
  </si>
  <si>
    <t>2.29.55</t>
  </si>
  <si>
    <t>2.04.51</t>
  </si>
  <si>
    <t>P1</t>
  </si>
  <si>
    <t>1.48.20</t>
  </si>
  <si>
    <t>1.33.82</t>
  </si>
  <si>
    <t>1.47.59</t>
  </si>
  <si>
    <t>2.27.38</t>
  </si>
  <si>
    <t>2.00.96</t>
  </si>
  <si>
    <t>2.01.18</t>
  </si>
  <si>
    <t>2.28.11</t>
  </si>
  <si>
    <t>2.00.43</t>
  </si>
  <si>
    <t>1.46.41</t>
  </si>
  <si>
    <t>2.01.52</t>
  </si>
  <si>
    <t>2.02.49</t>
  </si>
  <si>
    <t>1.48.17</t>
  </si>
  <si>
    <t>2.02.60</t>
  </si>
  <si>
    <t>2.01.77</t>
  </si>
  <si>
    <t>2.00.93</t>
  </si>
  <si>
    <t>1.34.02</t>
  </si>
  <si>
    <t>1.33.42</t>
  </si>
  <si>
    <t>1.38.44</t>
  </si>
  <si>
    <t>1.33.96</t>
  </si>
  <si>
    <t>1.21.19</t>
  </si>
  <si>
    <t>1.09.37</t>
  </si>
  <si>
    <t>1.09.33</t>
  </si>
  <si>
    <t>1.33.68</t>
  </si>
  <si>
    <t>1.47.35</t>
  </si>
  <si>
    <t>1.38.40</t>
  </si>
  <si>
    <t>1.34.44</t>
  </si>
  <si>
    <t>1.48.12</t>
  </si>
  <si>
    <t>1.39.65</t>
  </si>
  <si>
    <t>1.47.08</t>
  </si>
  <si>
    <t>1.49.37</t>
  </si>
  <si>
    <t>2.02.84</t>
  </si>
  <si>
    <t>2.00.51</t>
  </si>
  <si>
    <t>1.46.97</t>
  </si>
  <si>
    <t>1.08.79</t>
  </si>
  <si>
    <t>B2/TT-</t>
  </si>
  <si>
    <t>1.36.15</t>
  </si>
  <si>
    <t>1.36.79</t>
  </si>
  <si>
    <t>2.01.20</t>
  </si>
  <si>
    <t>1.47.89</t>
  </si>
  <si>
    <t>1.48.99</t>
  </si>
  <si>
    <t>1.34.88</t>
  </si>
  <si>
    <t>1.47.40</t>
  </si>
  <si>
    <t>1.23.59</t>
  </si>
  <si>
    <t>巴米高</t>
  </si>
  <si>
    <t>1.49.46</t>
  </si>
  <si>
    <t>1.33.60</t>
  </si>
  <si>
    <t>1.49.56</t>
  </si>
  <si>
    <t>1.35.08</t>
  </si>
  <si>
    <t>1.48.19</t>
  </si>
  <si>
    <t>2.00.58</t>
  </si>
  <si>
    <t>1.48.63</t>
  </si>
  <si>
    <t>1.35.35</t>
  </si>
  <si>
    <t>1.36.13</t>
  </si>
  <si>
    <t>0.57.27</t>
  </si>
  <si>
    <t>1.23.03</t>
  </si>
  <si>
    <t>V1/TT</t>
  </si>
  <si>
    <t>1.08.83</t>
  </si>
  <si>
    <t>1.08.75</t>
  </si>
  <si>
    <t>1.09.31</t>
  </si>
  <si>
    <t>1.23.05</t>
  </si>
  <si>
    <t>1.21.64</t>
  </si>
  <si>
    <t>B-/H-/TT</t>
  </si>
  <si>
    <t>1.38.56</t>
  </si>
  <si>
    <t>1.21.15</t>
  </si>
  <si>
    <t>1.35.16</t>
  </si>
  <si>
    <t>1.34.46</t>
  </si>
  <si>
    <t>1.34.71</t>
  </si>
  <si>
    <t>1.35.90</t>
  </si>
  <si>
    <t>1.21.82</t>
  </si>
  <si>
    <t>1.36.11</t>
  </si>
  <si>
    <t>H1/TT1</t>
  </si>
  <si>
    <t>2.01.53</t>
  </si>
  <si>
    <t>1.49.61</t>
  </si>
  <si>
    <t>1.35.68</t>
  </si>
  <si>
    <t>2.01.37</t>
  </si>
  <si>
    <t>2.01.60</t>
  </si>
  <si>
    <t>2.01.46</t>
  </si>
  <si>
    <t>1.36.47</t>
  </si>
  <si>
    <t>2.01.23</t>
  </si>
  <si>
    <t>2.01.65</t>
  </si>
  <si>
    <t>1.49.64</t>
  </si>
  <si>
    <t>P1/TT</t>
  </si>
  <si>
    <t>2.03.37</t>
  </si>
  <si>
    <t>1.48.94</t>
  </si>
  <si>
    <t>2.02.68</t>
  </si>
  <si>
    <t>1.51.09</t>
  </si>
  <si>
    <t>2.01.10</t>
  </si>
  <si>
    <t>2.01.71</t>
  </si>
  <si>
    <t>1.59.77</t>
  </si>
  <si>
    <t>1.34.50</t>
  </si>
  <si>
    <t>2.01.59</t>
  </si>
  <si>
    <t>2.02.35</t>
  </si>
  <si>
    <t>1.47.04</t>
  </si>
  <si>
    <t>1.47.02</t>
  </si>
  <si>
    <t>0.56.59</t>
  </si>
  <si>
    <t>0.57.05</t>
  </si>
  <si>
    <t>1.08.50</t>
  </si>
  <si>
    <t>0.55.91</t>
  </si>
  <si>
    <t>0.55.88</t>
  </si>
  <si>
    <t>蘇銘倫</t>
  </si>
  <si>
    <t>P-/TT</t>
  </si>
  <si>
    <t>1.09.25</t>
  </si>
  <si>
    <t>0.56.40</t>
  </si>
  <si>
    <t>1.08.76</t>
  </si>
  <si>
    <t>1.08.39</t>
  </si>
  <si>
    <t>0.56.17</t>
  </si>
  <si>
    <t>0.56.36</t>
  </si>
  <si>
    <t>0.55.83</t>
  </si>
  <si>
    <t>0.55.74</t>
  </si>
  <si>
    <t>0.57.71</t>
  </si>
  <si>
    <t>1.20.62</t>
  </si>
  <si>
    <t>1.09.94</t>
  </si>
  <si>
    <t>1.22.21</t>
  </si>
  <si>
    <t>1.08.64</t>
  </si>
  <si>
    <t>1.22.28</t>
  </si>
  <si>
    <t>1.08.82</t>
  </si>
  <si>
    <t>0.56.73</t>
  </si>
  <si>
    <t>1.09.10</t>
  </si>
  <si>
    <t>1.22.97</t>
  </si>
  <si>
    <t>1.16.60</t>
  </si>
  <si>
    <t>BO-/B2/TT1</t>
  </si>
  <si>
    <t>1.23.13</t>
  </si>
  <si>
    <t>BO</t>
  </si>
  <si>
    <t>1.09.19</t>
  </si>
  <si>
    <t>0.57.77</t>
  </si>
  <si>
    <t>0.56.46</t>
  </si>
  <si>
    <t>0.56.41</t>
  </si>
  <si>
    <t>0.57.04</t>
  </si>
  <si>
    <t>0.56.44</t>
  </si>
  <si>
    <t>1.09.51</t>
  </si>
  <si>
    <t>1.09.41</t>
  </si>
  <si>
    <t>31-1/2</t>
  </si>
  <si>
    <t>1.13.66</t>
  </si>
  <si>
    <t>1.11.11</t>
  </si>
  <si>
    <t>1.08.53</t>
  </si>
  <si>
    <t>0.57.24</t>
  </si>
  <si>
    <t>SR/V/TT</t>
  </si>
  <si>
    <t>1.10.03</t>
  </si>
  <si>
    <t>0.56.23</t>
  </si>
  <si>
    <t>0.56.79</t>
  </si>
  <si>
    <t>0.56.72</t>
  </si>
  <si>
    <t>0.57.25</t>
  </si>
  <si>
    <t>0.56.51</t>
  </si>
  <si>
    <t>0.56.48</t>
  </si>
  <si>
    <t>0.56.26</t>
  </si>
  <si>
    <t>B-/SR/V1/TT</t>
  </si>
  <si>
    <t>0.56.89</t>
  </si>
  <si>
    <t>B/SR/TT</t>
  </si>
  <si>
    <t>0.56.54</t>
  </si>
  <si>
    <t>0.57.19</t>
  </si>
  <si>
    <t>SR/B1/TT</t>
  </si>
  <si>
    <t>0.56.95</t>
  </si>
  <si>
    <t>0.57.48</t>
  </si>
  <si>
    <t>H-/SR/TT</t>
  </si>
  <si>
    <t>0.57.63</t>
  </si>
  <si>
    <t>0.56.57</t>
  </si>
  <si>
    <t>0.56.88</t>
  </si>
  <si>
    <t>0.57.46</t>
  </si>
  <si>
    <t>0.56.64</t>
  </si>
  <si>
    <t>0.58.26</t>
  </si>
  <si>
    <t>H1/SR1/TT1</t>
  </si>
  <si>
    <t>0.58.80</t>
  </si>
  <si>
    <t>1.08.88</t>
  </si>
  <si>
    <t>1.09.00</t>
  </si>
  <si>
    <t>0.57.61</t>
  </si>
  <si>
    <t>0.56.90</t>
  </si>
  <si>
    <t>0.56.91</t>
  </si>
  <si>
    <t>0.57.94</t>
  </si>
  <si>
    <t>0.56.58</t>
  </si>
  <si>
    <t>0.56.75</t>
  </si>
  <si>
    <t>1.08.80</t>
  </si>
  <si>
    <t>0.56.70</t>
  </si>
  <si>
    <t>0.57.69</t>
  </si>
  <si>
    <t>0.57.79</t>
  </si>
  <si>
    <t>1.08.47</t>
  </si>
  <si>
    <t>1.08.40</t>
  </si>
  <si>
    <t>1.08.15</t>
  </si>
  <si>
    <t>1.08.69</t>
  </si>
  <si>
    <t>1.08.26</t>
  </si>
  <si>
    <t>1.09.28</t>
  </si>
  <si>
    <t>0.58.34</t>
  </si>
  <si>
    <t>1.08.21</t>
  </si>
  <si>
    <t>0.56.67</t>
  </si>
  <si>
    <t>1.08.57</t>
  </si>
  <si>
    <t>1.08.51</t>
  </si>
  <si>
    <t>1.08.29</t>
  </si>
  <si>
    <t>0.56.84</t>
  </si>
  <si>
    <t>0.56.76</t>
  </si>
  <si>
    <t>0.56.77</t>
  </si>
  <si>
    <t>0.56.71</t>
  </si>
  <si>
    <t>1.08.38</t>
  </si>
  <si>
    <t>1.08.84</t>
  </si>
  <si>
    <t>0.57.01</t>
  </si>
  <si>
    <t>1.10.62</t>
  </si>
  <si>
    <t>0.57.15</t>
  </si>
  <si>
    <t>04/10/23</t>
  </si>
  <si>
    <t>0.57.00</t>
  </si>
  <si>
    <t>1.08.65</t>
  </si>
  <si>
    <t>1.09.18</t>
  </si>
  <si>
    <t>1.08.43</t>
  </si>
  <si>
    <t>1.22.32</t>
  </si>
  <si>
    <t>1.10.11</t>
  </si>
  <si>
    <t>1.21.03</t>
  </si>
  <si>
    <t>1.22.27</t>
  </si>
  <si>
    <t>1.39.45</t>
  </si>
  <si>
    <t>1.08.37</t>
  </si>
  <si>
    <t>1.08.58</t>
  </si>
  <si>
    <t>0.56.69</t>
  </si>
  <si>
    <t>B-/V1</t>
  </si>
  <si>
    <t>1.21.39</t>
  </si>
  <si>
    <t>1.22.34</t>
  </si>
  <si>
    <t>1.09.44</t>
  </si>
  <si>
    <t>CP-/H-/B1/TT</t>
  </si>
  <si>
    <t>1.34.81</t>
  </si>
  <si>
    <t>1.22.10</t>
  </si>
  <si>
    <t>1.21.11</t>
  </si>
  <si>
    <t>1.09.01</t>
  </si>
  <si>
    <t>1.10.34</t>
  </si>
  <si>
    <t>1.09.46</t>
  </si>
  <si>
    <t>B-/E-</t>
  </si>
  <si>
    <t>B/E</t>
  </si>
  <si>
    <t>1.21.90</t>
  </si>
  <si>
    <t>E/B1</t>
  </si>
  <si>
    <t>1.10.99</t>
  </si>
  <si>
    <t>E</t>
  </si>
  <si>
    <t>V1/TT2</t>
  </si>
  <si>
    <t>14-1/4</t>
  </si>
  <si>
    <t>0.57.39</t>
  </si>
  <si>
    <t>0.57.17</t>
  </si>
  <si>
    <t>1.10.82</t>
  </si>
  <si>
    <t>1.11.21</t>
  </si>
  <si>
    <t>0.58.43</t>
  </si>
  <si>
    <t>1.08.70</t>
  </si>
  <si>
    <t>0.56.86</t>
  </si>
  <si>
    <t>1.11.00</t>
  </si>
  <si>
    <t>1.11.06</t>
  </si>
  <si>
    <t>0.57.16</t>
  </si>
  <si>
    <t>0.56.98</t>
  </si>
  <si>
    <t>0.57.12</t>
  </si>
  <si>
    <t>SB-</t>
  </si>
  <si>
    <t>1.09.76</t>
  </si>
  <si>
    <t>李慕華</t>
  </si>
  <si>
    <t>1.40.88</t>
  </si>
  <si>
    <t>1.39.27</t>
  </si>
  <si>
    <t>1.21.38</t>
  </si>
  <si>
    <t>1.40.53</t>
  </si>
  <si>
    <t>1.22.78</t>
  </si>
  <si>
    <t>1.22.66</t>
  </si>
  <si>
    <t>1.12.25</t>
  </si>
  <si>
    <t>0.56.93</t>
  </si>
  <si>
    <t>1.08.87</t>
  </si>
  <si>
    <t>1.41.18</t>
  </si>
  <si>
    <t>1.50.22</t>
  </si>
  <si>
    <t>1.48.76</t>
  </si>
  <si>
    <t>1.39.06</t>
  </si>
  <si>
    <t>1.39.21</t>
  </si>
  <si>
    <t>1.50.27</t>
  </si>
  <si>
    <t>1.49.74</t>
  </si>
  <si>
    <t>1.39.41</t>
  </si>
  <si>
    <t>1.39.80</t>
  </si>
  <si>
    <t>1.42.16</t>
  </si>
  <si>
    <t>1.40.01</t>
  </si>
  <si>
    <t>CP-/H-/TT</t>
  </si>
  <si>
    <t>1.51.16</t>
  </si>
  <si>
    <t>1.51.50</t>
  </si>
  <si>
    <t>1.49.35</t>
  </si>
  <si>
    <t>1.39.74</t>
  </si>
  <si>
    <t xml:space="preserve"> 1200米</t>
  </si>
  <si>
    <t xml:space="preserve"> 第五班</t>
    <phoneticPr fontId="3" type="noConversion"/>
  </si>
  <si>
    <t xml:space="preserve"> 1650米</t>
  </si>
  <si>
    <t xml:space="preserve"> 第四班</t>
  </si>
  <si>
    <t xml:space="preserve"> 第三班</t>
  </si>
  <si>
    <t xml:space="preserve"> 1800米</t>
  </si>
  <si>
    <t xml:space="preserve"> 三級賽</t>
  </si>
  <si>
    <t xml:space="preserve"> 第二班</t>
  </si>
  <si>
    <t>R10</t>
  </si>
  <si>
    <t>R11</t>
  </si>
  <si>
    <t>編號</t>
  </si>
  <si>
    <t>馬名/  練馬師/  6次近績</t>
  </si>
  <si>
    <t>試閘</t>
  </si>
  <si>
    <t>快操</t>
  </si>
  <si>
    <t>踱步</t>
  </si>
  <si>
    <t>游泳</t>
  </si>
  <si>
    <t>馬匹 跑步機</t>
  </si>
  <si>
    <t>馬匹水中 步行機</t>
  </si>
  <si>
    <t>休歇</t>
  </si>
  <si>
    <t>所有晨操紀錄</t>
  </si>
  <si>
    <t>獵寶勤  蔡約翰  2/7/3/3/11/3</t>
  </si>
  <si>
    <t>08/01: 第4組 1200 從化 全天候 1/5(沙霖) 25.6 22.3 23.7 (1.11.61)</t>
  </si>
  <si>
    <t>04/01: 從化 全天候 33.1 26.9 (1.00.0) (助手) 31/12: 從化 全天候 32.1 27.0 (59.1) (助手)</t>
  </si>
  <si>
    <t>11/01: 沙田 飛機場 踱步 (助手) 10/01: 從化 飛機場 踱步 (助手) 08/01: 從化 飛機場 踱步 (助手) 07/01: 從化 內圈 快踱一圈 (助手) 06/01: 從化 內圈 快踱一圈 (助手) 05/01: 從化 內圈 倒快一圈 (助手) 04/01: 從化 飛機場 踱步 (助手) 03/01: 從化 內圈 快踱一圈 (助手) 02/01: 從化 內圈 快踱一圈 (助手) 01/01: 從化 內圈 倒快一圈 (助手) 31/12: 從化 飛機場 踱步 (助手) 30/12: 從化 內圈 快踱一圈 (助手) 29/12: 從化 內圈 倒快一圈 (助手) 28/12: 從化 內圈 快踱一圈 (助手) 27/12: 從化 飛機場 踱步 (助手)</t>
  </si>
  <si>
    <t>09/01: 從化 07/01: 從化 06/01: 從化 05/01: 從化 04/01: 從化 03/01: 從化 02/01: 從化 01/01: 從化 31/12: 從化 30/12: 從化 29/12: 從化 28/12: 從化 27/12: 從化 25/12: 沙田</t>
  </si>
  <si>
    <t>詳情</t>
  </si>
  <si>
    <t>萬事得意  告東尼  14/10/13/8/11/14</t>
  </si>
  <si>
    <t>10/01: 沙田 全天候 29.4 23.7 (53.1) (副練馬師) 千杯 03/01: 沙田 全天候 29.8 24.3 (54.1) (助手) 31/12: 沙田 全天候 30.4 25.4 (55.8) (助手)</t>
  </si>
  <si>
    <t>11/01: 沙田 內圈 快踱一圈 (助手) 10/01: 沙田 飛機場 踱步 (副練馬師) 09/01: 沙田 內圈 快踱一圈 (助手) 08/01: 沙田 內圈 倒快兩圈 (助手) 07/01: 沙田 內圈 快踱一圈 (助手) 06/01: 沙田 內圈 快踱一圈 (助手) 05/01: 沙田 內圈 倒快兩圈 (助手) 04/01: 沙田 內圈 快踱一圈 (助手) 03/01: 沙田 飛機場 踱步 (助手) 02/01: 沙田 內圈 快踱一圈 (助手) 01/01: 沙田 內圈 倒快兩圈 (助手) 31/12: 沙田 飛機場 踱步 (助手) 30/12: 沙田 內圈 快踱一圈 (助手) 29/12: 沙田 內圈 倒快兩圈 (助手) 28/12: 沙田 內圈 快踱一圈 (助手) 27/12: 沙田 內圈 快踱一圈 (助手) 26/12: 沙田 內圈 快踱一圈 (助手) 25/12: 沙田 內圈 倒快兩圈 (助手) 24/12: 沙田 內圈 快踱一圈 (助手)</t>
  </si>
  <si>
    <t>02/01: 沙田 01/01: 沙田 31/12: 沙田 30/12: 沙田 29/12: 沙田 28/12: 沙田 27/12: 沙田 26/12: 沙田 25/12: 沙田 24/12: 沙田</t>
  </si>
  <si>
    <t>前衛火影  丁冠豪  11/11/12/9/9/8</t>
  </si>
  <si>
    <t>10/01: 沙田 全天候 29.5 25.1 (54.6) (助手) 瑰麗人生 05/01: 沙田 全天候 29.6 24.3 (53.9) (助手) 杰遜仔 01/01: 沙田 全天候 30.4 28.3 (58.7) (助手)</t>
  </si>
  <si>
    <t>10/01: 沙田 飛機場 踱步 (助手) 09/01: 沙田 內圈 快踱一圈 (助手) 08/01: 沙田 內圈 倒快兩圈 (助手) 07/01: 沙田 內圈 快踱兩圈 (助手) 06/01: 沙田 內圈 快踱一圈 (助手) 05/01: 沙田 飛機場 踱步 (助手) 04/01: 沙田 內圈 快踱一圈 (助手) 03/01: 沙田 內圈 快踱兩圈 (助手) 02/01: 沙田 內圈 快踱一圈 (助手) 01/01: 沙田 飛機場 踱步 (助手) 31/12: 沙田 內圈 快踱一圈 (助手) 30/12: 沙田 內圈 快踱一圈 (助手) 28/12: 沙田 內圈 快踱一圈 (助手) 27/12: 沙田 飛機場 踱步 (助手)</t>
  </si>
  <si>
    <t>09/01: 沙田 05/01: 沙田 04/01: 沙田 03/01: 沙田 01/01: 沙田 30/12: 沙田 29/12: 沙田 28/12: 沙田 27/12: 沙田 26/12: 沙田</t>
  </si>
  <si>
    <t>10/01: 沙田 馬匹跑步機 - 踱步 （上斜） 08/01: 沙田 馬匹跑步機 - 慢跑 （上斜） 07/01: 沙田 馬匹跑步機 - 慢跑 （上斜） 06/01: 沙田 馬匹跑步機 - 慢跑 （上斜） 02/01: 沙田 馬匹跑步機 - 慢跑 （上斜） 31/12: 沙田 馬匹跑步機 - 踱步 （上斜） 29/12: 沙田 馬匹跑步機 - 慢跑 （上斜）</t>
  </si>
  <si>
    <t>快樂寶寶  廖康銘  3/5/6/7/6/8</t>
  </si>
  <si>
    <t>08/01: 從化 草地 29.7 24.1 (53.8) (助手) 03/01: 從化 全天候 27.6 23.8 (51.4) (助手)</t>
  </si>
  <si>
    <t>11/01: 沙田 內圈 快踱一圈 (助手) 10/01: 沙田 內圈 快踱一圈 (助手) 09/01: 沙田 內圈 快踱一圈 (助手) 08/01: 從化 飛機場 踱步 (助手) 07/01: 從化 內圈 快踱一圈 (助手) 06/01: 從化 內圈 快踱一圈 (助手) 05/01: 從化 內圈 倒快一圈 (助手) 04/01: 從化 內圈 快踱一圈 (助手) 03/01: 從化 飛機場 踱步 (助手) 02/01: 從化 內圈 快踱一圈 (助手) 01/01: 從化 內圈 倒快兩圈 (助手) 31/12: 從化 內圈 快踱一圈 (助手) 30/12: 從化 內圈 快踱一圈 (助手) 29/12: 從化 內圈 倒快一圈 (助手) 27/12: 從化 內圈 快踱一圈 (助手)</t>
  </si>
  <si>
    <t>10/01: 沙田 09/01: 沙田 08/01: 沙田 07/01: 從化 06/01: 從化 05/01: 從化 04/01: 從化 03/01: 從化 02/01: 從化 01/01: 從化 31/12: 從化 30/12: 從化 29/12: 從化 28/12: 從化 27/12: 從化 25/12: 沙田</t>
  </si>
  <si>
    <t>26/12: 沙田 馬匹跑步機 - 踱步 （上斜） 25/12: 沙田 馬匹跑步機 - 踱步 （上斜）</t>
  </si>
  <si>
    <t>28/12: 從化</t>
  </si>
  <si>
    <t>焦點  游達榮  4/1/3/10/8/10</t>
  </si>
  <si>
    <t>09/01: 沙田 全天候 29.8 25.9 (55.7) (助手) 02/01: 沙田 草地 33.8 23.9 (57.7) (助手) 24/12: 沙田 全天候 27.6 24.1 (51.7) (助手) 家樂寶駒</t>
  </si>
  <si>
    <t>11/01: 沙田 彭福公園 踱步 (助手) 09/01: 沙田 飛機場 踱步 (助手) 08/01: 沙田 內圈 倒快兩圈 (助手) 07/01: 沙田 內圈 快踱一圈 (助手) 06/01: 沙田 內圈 快踱一圈 (助手) 05/01: 沙田 內圈 倒快兩圈 (助手) 04/01: 沙田 彭福公園 踱步 (助手) 02/01: 沙田 飛機場 踱步 (助手) 01/01: 沙田 內圈 倒快兩圈 (助手) 31/12: 沙田 內圈 快踱一圈 (助手) 30/12: 沙田 內圈 快踱一圈 (助手) 28/12: 沙田 內圈 快踱一圈 (助手) 27/12: 沙田 內圈 快踱一圈 (助手)</t>
  </si>
  <si>
    <t>10/01: 沙田 09/01: 沙田 08/01: 沙田 07/01: 沙田 06/01: 沙田 05/01: 沙田 04/01: 沙田 03/01: 沙田 01/01: 沙田 31/12: 沙田 30/12: 沙田 29/12: 沙田 28/12: 沙田 27/12: 沙田 26/12: 沙田 25/12: 沙田 24/12: 沙田</t>
  </si>
  <si>
    <t>29/12: 沙田 馬匹跑步機 - 快操 （上斜） 26/12: 沙田 馬匹跑步機 - 慢跑 （上斜）</t>
  </si>
  <si>
    <t>歷險大將  徐雨石  1/9/14/8/12/10</t>
  </si>
  <si>
    <t>10/01: 沙田 全天候 29.6 24.7 (54.3) (奧爾民) 本能 06/01: 沙田 全天候 30.1 25.5 (55.6) (奧爾民) 01/01: 沙田 全天候 29.8 25.1 (54.9) (助手)</t>
  </si>
  <si>
    <t>10/01: 沙田 飛機場 踱步 (助手) 09/01: 沙田 內圈 快踱兩圈 (助手) 08/01: 沙田 內圈 倒快兩圈 (助手) 07/01: 沙田 內圈 快踱一圈 (助手) 06/01: 沙田 飛機場 踱步 (奧爾民) 05/01: 沙田 內圈 倒快兩圈 (助手) 03/01: 沙田 內圈 快踱兩圈 (助手) 02/01: 沙田 內圈 快踱兩圈 (助手) 01/01: 沙田 飛機場 踱步 (助手) 31/12: 沙田 內圈 快踱兩圈 (助手) 30/12: 沙田 內圈 快踱兩圈 (助手) 29/12: 沙田 內圈 倒快兩圈 (助手) 27/12: 沙田 內圈 快踱一圈 (助手) 26/12: 沙田 內圈 快踱一圈 (助手)</t>
  </si>
  <si>
    <t>輕鬆大少  文家良  10/5/10/8/9/7</t>
  </si>
  <si>
    <t>10/01: 沙田 全天候 32.0 25.7 (57.7) (何澤堯) 07/01: 沙田 全天候 29.8 25.0 (54.8) (助手) 03/01: 從化 全天候 30.0 26.6 (56.6) (助手) 28/12: 從化 全天候 30.9 26.5 (57.4) (助手)</t>
  </si>
  <si>
    <t>11/01: 沙田 內圈 快踱一圈 (助手) 10/01: 沙田 飛機場 踱步 (助手) 09/01: 沙田 內圈 快踱一圈 (助手) 08/01: 沙田 內圈 倒快一圈 (助手) 07/01: 沙田 飛機場 踱步 (助手) 06/01: 沙田 內圈 快踱一圈 (助手) 05/01: 從化 內圈 倒快一圈 (助手) 04/01: 從化 內圈 快踱一圈 (助手) 03/01: 從化 飛機場 踱步 (助手) 02/01: 從化 內圈 快踱一圈 (助手) 01/01: 從化 內圈 倒快一圈 (助手) 31/12: 從化 內圈 快踱一圈 (助手) 30/12: 從化 內圈 快踱一圈 (助手) 29/12: 從化 內圈 倒快一圈 (助手) 28/12: 從化 飛機場 踱步 (助手) 27/12: 從化 內圈 快踱一圈 (助手) 26/12: 從化 內圈 快踱一圈 (助手) 25/12: 從化 內圈 倒快一圈 (助手) 24/12: 從化 內圈 快踱一圈 (助手)</t>
  </si>
  <si>
    <t>08/01: 沙田 06/01: 沙田 05/01: 從化 04/01: 從化 03/01: 從化 02/01: 從化 01/01: 從化 31/12: 從化 30/12: 從化 29/12: 從化 28/12: 從化 27/12: 從化 26/12: 從化 25/12: 從化 24/12: 從化</t>
  </si>
  <si>
    <t>東方魅影  大衛希斯  9/3/6/6/2/6</t>
  </si>
  <si>
    <t>09/01: 沙田 全天候 34.0 26.4 (1.00.4) (艾道拿) 30/12: 沙田 全天候 28.3 (28.3) (助手) 27/12: 沙田 全天候 26.2 (26.2) (助手)</t>
  </si>
  <si>
    <t>11/01: 沙田 內圈 快踱一圈 (助手) 10/01: 沙田 內圈 快踱一圈 (助手) 09/01: 沙田 飛機場 踱步 (艾道拿) 31/12: 沙田 內圈 快踱一圈 (助手) 30/12: 沙田 飛機場 踱步 (助手) 29/12: 沙田 內圈 倒快兩圈 (助手) 27/12: 沙田 飛機場 踱步 (助手) 26/12: 沙田 內圈 快踱一圈 (助手)</t>
  </si>
  <si>
    <t>10/01: 沙田 09/01: 沙田 08/01: 沙田 07/01: 沙田 06/01: 沙田 05/01: 沙田 04/01: 沙田 03/01: 沙田 31/12: 沙田 30/12: 沙田 29/12: 沙田 28/12: 沙田 27/12: 沙田 26/12: 沙田 25/12: 沙田 24/12: 沙田</t>
  </si>
  <si>
    <t>08/01: 沙田 馬匹跑步機 - 慢跑 （上斜） 07/01: 沙田 馬匹跑步機 - 慢跑 （上斜） 06/01: 沙田 馬匹跑步機 - 慢跑 （上斜） 25/12: 沙田 馬匹跑步機 - 慢跑 （上斜） 24/12: 沙田 馬匹跑步機 - 慢跑 （上斜）</t>
  </si>
  <si>
    <t>天火同德  韋達  9/9/12/7/9/11</t>
  </si>
  <si>
    <t>08/01: 沙田 草地 27.0 23.5 (50.5) (助手) 銀火箭 04/01: 沙田 全天候 29.7 27.1 (56.8) (助手) 31/12: 沙田 全天候 27.9 24.3 (52.2) (助手) 綻放的心</t>
  </si>
  <si>
    <t>11/01: 沙田 內圈 快踱一圈 (助手) 10/01: 沙田 內圈 快踱一圈 (助手) 07/01: 沙田 內圈 快踱一圈 (助手) 06/01: 沙田 內圈 快踱一圈 (助手) 03/01: 沙田 內圈 快踱一圈 (助手) 02/01: 沙田 內圈 快踱一圈 (助手) 30/12: 沙田 內圈 快踱一圈 (助手) 29/12: 沙田 內圈 倒快一圈 (助手) 28/12: 沙田 內圈 快踱一圈 (助手) 27/12: 沙田 內圈 快踱一圈 (助手)</t>
  </si>
  <si>
    <t>10/01: 沙田 09/01: 沙田 08/01: 沙田 07/01: 沙田 05/01: 沙田 03/01: 沙田 02/01: 沙田 31/12: 沙田 30/12: 沙田 29/12: 沙田 28/12: 沙田 26/12: 沙田 25/12: 沙田</t>
  </si>
  <si>
    <t>06/01: 沙田 馬匹跑步機 - 步行 （上斜） 05/01: 沙田 馬匹跑步機 - 慢跑 （上斜） 26/12: 沙田 馬匹跑步機 - 慢跑 （上斜） 24/12: 沙田 馬匹跑步機 - 步行 （上斜）</t>
  </si>
  <si>
    <t>幸運傳承  方嘉柏  11/1/4/13/6/6</t>
  </si>
  <si>
    <t>29/12: 沙田 草閘 28.0 26.0 (54.0) (奧爾民) 川河帥駒 24/12: 沙田 全天候 33.9 27.6 22.6 (1.24.1) (助手)</t>
  </si>
  <si>
    <t>11/01: 沙田 內圈 快踱一圈 (助手) 10/01: 沙田 內圈 快踱兩圈 (助手) 09/01: 沙田 內圈 快踱兩圈 (助手) 08/01: 沙田 內圈 倒快兩圈 (助手) 07/01: 沙田 內圈 快踱兩圈 (助手) 06/01: 沙田 內圈 快踱兩圈 (助手) 05/01: 沙田 內圈 倒快兩圈 (助手) 04/01: 沙田 內圈 快踱一圈 (助手) 03/01: 沙田 飛機場 踱步 (助手) 31/12: 沙田 內圈 快踱兩圈 (助手) 30/12: 沙田 外圈 快踱一圈 (助手) 28/12: 沙田 內圈 快踱一圈 (助手) 27/12: 沙田 內圈 快踱兩圈 (助手) 26/12: 沙田 內圈 快踱兩圈 (助手) 25/12: 沙田 內圈 倒快兩圈 (助手)</t>
  </si>
  <si>
    <t>10/01: 沙田 09/01: 沙田 08/01: 沙田 07/01: 沙田 06/01: 沙田 05/01: 沙田 04/01: 沙田 30/12: 沙田 28/12: 沙田 27/12: 沙田</t>
  </si>
  <si>
    <t>上校  黎昭昇  12/14/8/5/6/7</t>
  </si>
  <si>
    <t>06/01: 第3組 1050 沙田 全天候 2/4(黃智弘) 16.6 22.3 22.6 (1.01.59)</t>
  </si>
  <si>
    <t>11/01: 沙田 全天候 25.0 (25.0) (助手) 31/12: 從化 草閘 25.9 23.7 (49.6) (助手) 勇霸龍 27/12: 從化 草地 24.9 (24.9) (助手)</t>
  </si>
  <si>
    <t>11/01: 沙田 飛機場 踱步 (助手) 10/01: 沙田 內圈 快踱一圈 (助手) 09/01: 沙田 內圈 快踱一圈 (助手) 08/01: 沙田 內圈 倒快一圈 (助手) 06/01: 沙田 飛機場 踱步 (助手) 05/01: 沙田 內圈 倒快一圈 (助手) 04/01: 沙田 內圈 快踱一圈 (副練馬師) 03/01: 沙田 內圈 快踱一圈 (助手) 31/12: 從化 飛機場 踱步 (助手) 30/12: 從化 內圈 快踱一圈 (助手) 29/12: 從化 內圈 倒快一圈 (助手) 27/12: 從化 飛機場 踱步 (助手) 26/12: 從化 內圈 快踱一圈 (助手) 25/12: 從化 內圈 倒快一圈 (助手) 24/12: 沙田 內圈 快踱一圈 (助手)</t>
  </si>
  <si>
    <t>10/01: 沙田 09/01: 沙田 08/01: 沙田 07/01: 沙田 05/01: 沙田 04/01: 沙田 03/01: 沙田 02/01: 沙田 01/01: 從化 31/12: 從化 30/12: 從化 29/12: 從化 28/12: 從化 27/12: 從化 26/12: 從化 25/12: 從化</t>
  </si>
  <si>
    <t>10/01: 沙田 馬匹跑步機 - 踱步 （上斜） 08/01: 沙田 馬匹跑步機 - 踱步 （上斜） 07/01: 沙田 馬匹跑步機 - 踱步 （上斜） 02/01: 沙田 馬匹跑步機 - 慢跑 （上斜）</t>
  </si>
  <si>
    <t>有心意  羅富全  4/3/7/7/5/9</t>
  </si>
  <si>
    <t>08/01: 沙田 草閘 25.5 23.2 (48.7) (巫顯東) 04/01: 沙田 全天候 32.6 25.8 (58.4) (助手) 31/12: 沙田 全天候 29.1 27.9 (57.0) (助手)</t>
  </si>
  <si>
    <t>11/01: 沙田 內圈 快踱一圈 (助手) 10/01: 沙田 內圈 快踱一圈 (助手) 09/01: 沙田 內圈 快踱一圈 (助手) 08/01: 沙田 飛機場 踱步 (助手) 07/01: 沙田 內圈 快踱一圈 (巫顯東) 06/01: 沙田 內圈 快踱一圈 (巫顯東) 05/01: 沙田 內圈 倒快一圈 (助手) 04/01: 沙田 飛機場 踱步 (助手) 03/01: 沙田 內圈 快踱一圈 (巫顯東) 02/01: 沙田 內圈 快踱一圈 (巫顯東) 01/01: 沙田 內圈 倒快一圈 (巫顯東) 31/12: 沙田 飛機場 踱步 (助手) 30/12: 沙田 內圈 快踱一圈 (助手) 29/12: 沙田 內圈 倒快一圈 (助手) 28/12: 沙田 內圈 快踱一圈 (助手) 27/12: 沙田 飛機場 踱步 (助手)</t>
  </si>
  <si>
    <t>10/01: 沙田 08/01: 沙田 07/01: 沙田 06/01: 沙田 05/01: 沙田 04/01: 沙田 03/01: 沙田 02/01: 沙田 01/01: 沙田 31/12: 沙田 30/12: 沙田 29/12: 沙田 28/12: 沙田 27/12: 沙田 26/12: 沙田 25/12: 沙田 24/12: 沙田</t>
  </si>
  <si>
    <t>將義  巫偉傑  7/3/7/1/10/9</t>
  </si>
  <si>
    <t>04/01: 沙田 全天候 30.2 27.2 (57.4) (助手) 01/01: 沙田 全天候 26.9 (26.9) (助手) 28/12: 沙田 全天候 33.8 26.2 (1.00.0) (助手) 24/12: 沙田 全天候 31.1 27.0 (58.1) (助手)</t>
  </si>
  <si>
    <t>11/01: 沙田 內圈 快踱一圈 (助手) 10/01: 沙田 內圈 快踱一圈 (助手) 07/01: 沙田 內圈 快踱一圈 (助手) 06/01: 沙田 內圈 快踱一圈 (助手) 05/01: 沙田 內圈 倒快兩圈 (助手) 04/01: 沙田 飛機場 踱步 (助手) 03/01: 沙田 內圈 快踱一圈 (助手) 02/01: 沙田 內圈 快踱一圈 (助手) 01/01: 沙田 飛機場 踱步 (助手) 31/12: 沙田 內圈 快踱一圈 (助手) 30/12: 沙田 內圈 快踱一圈 (助手) 29/12: 沙田 內圈 倒快一圈 (助手) 28/12: 沙田 飛機場 踱步 (助手) 27/12: 沙田 內圈 快踱一圈 (助手) 26/12: 沙田 內圈 快踱一圈 (助手) 25/12: 沙田 內圈 倒快一圈 (助手) 24/12: 沙田 飛機場 踱步 (助手)</t>
  </si>
  <si>
    <t>10/01: 沙田 05/01: 沙田 04/01: 沙田 03/01: 沙田 02/01: 沙田 01/01: 沙田 31/12: 沙田 30/12: 沙田 29/12: 沙田 28/12: 沙田 27/12: 沙田 26/12: 沙田 25/12: 沙田 24/12: 沙田</t>
  </si>
  <si>
    <t>榮利雙收  大衛希斯  4/6/2/12/9/8</t>
  </si>
  <si>
    <t>08/01: 沙田 全天候 29.5 28.6 25.9 (1.24.0) (班德禮) 05/01: 從化 草地 29.8 (29.8) (助手) 02/01: 從化 全天候 24.9 (24.9) (助手) 30/12: 從化 全天候 27.3 (27.3) (助手)</t>
  </si>
  <si>
    <t>11/01: 沙田 內圈 快踱一圈 (助手) 10/01: 沙田 內圈 快踱一圈 (助手) 08/01: 沙田 飛機場 踱步 (班德禮) 07/01: 沙田 內圈 快踱一圈 (助手) 06/01: 沙田 內圈 快踱一圈 (助手) 05/01: 從化 飛機場 踱步 (助手) 04/01: 從化 內圈 快踱一圈 (助手) 02/01: 從化 飛機場 踱步 (助手) 01/01: 從化 內圈 倒快兩圈 (助手) 31/12: 從化 內圈 快踱一圈 (助手) 30/12: 從化 飛機場 踱步 (助手) 29/12: 從化 內圈 倒快兩圈 (助手) 28/12: 從化 內圈 快踱一圈 (助手) 27/12: 從化 內圈 快踱一圈 (助手) 26/12: 從化 內圈 快踱一圈 (助手) 25/12: 從化 內圈 倒快兩圈 (助手)</t>
  </si>
  <si>
    <t>10/01: 沙田 09/01: 沙田 08/01: 沙田 07/01: 沙田 06/01: 沙田 05/01: 從化 04/01: 從化 03/01: 從化 02/01: 從化 01/01: 從化 31/12: 從化 30/12: 從化 29/12: 從化 28/12: 從化 27/12: 從化 26/12: 從化 25/12: 從化</t>
  </si>
  <si>
    <t>24/12: 沙田 馬匹跑步機 - 慢跑 （上斜）</t>
  </si>
  <si>
    <t>得意佳作  姚本輝  10/10/10/12/8/4</t>
  </si>
  <si>
    <t>11/01: 沙田 全天候 29.1 25.7 (54.8) (助手) 08/01: 從化 草地 31.9 29.0 24.5 (1.25.4) (助手) 君智盛</t>
  </si>
  <si>
    <t>11/01: 沙田 飛機場 踱步 (助手) 10/01: 從化 內圈 快踱一圈 (助手) 08/01: 從化 飛機場 踱步 (助手) 07/01: 從化 內圈 快踱一圈 (助手) 06/01: 從化 內圈 快踱一圈 (助手) 05/01: 從化 內圈 倒快兩圈 (助手) 04/01: 從化 內圈 快踱一圈 (助手) 03/01: 從化 內圈 快踱一圈 (助手) 02/01: 從化 內圈 快踱一圈 (助手) 01/01: 從化 飛機場 踱步 (助手) 27/12: 沙田 飛機場 踱步 (助手) 26/12: 沙田 內圈 快踱一圈 (助手) 25/12: 沙田 內圈 倒快兩圈 (助手) 24/12: 沙田 內圈 快踱一圈 (助手)</t>
  </si>
  <si>
    <t>10/01: 從化 08/01: 從化 07/01: 從化 06/01: 從化 05/01: 從化 04/01: 從化 03/01: 從化 02/01: 從化 01/01: 從化 31/12: 從化 30/12: 從化 26/12: 沙田 25/12: 沙田 24/12: 沙田</t>
  </si>
  <si>
    <t>09/01: 從化 05/01: 從化 31/12: 從化 30/12: 從化</t>
  </si>
  <si>
    <t>都靈勇士  文家良  3/1/6/9/9/4</t>
  </si>
  <si>
    <t>10/01: 沙田 全天候 29.6 25.7 (55.3) (何澤堯) 06/01: 沙田 全天候 32.8 25.1 (57.9) (助手) 02/01: 沙田 全天候 32.1 26.7 25.4 (1.24.2) (助手)</t>
  </si>
  <si>
    <t>11/01: 沙田 內圈 快踱一圈 (助手) 10/01: 沙田 飛機場 踱步 (助手) 09/01: 沙田 內圈 快踱一圈 (助手) 08/01: 沙田 內圈 倒快一圈 (助手) 07/01: 沙田 內圈 快踱一圈 (助手) 06/01: 沙田 飛機場 踱步 (助手) 05/01: 沙田 內圈 倒快一圈 (助手) 04/01: 沙田 內圈 快踱一圈 (助手) 03/01: 沙田 內圈 快踱一圈 (助手) 02/01: 沙田 飛機場 踱步 (助手) 01/01: 沙田 內圈 倒快一圈 (助手) 31/12: 沙田 內圈 快踱一圈 (助手) 30/12: 沙田 內圈 快踱一圈 (助手) 29/12: 沙田 內圈 倒快一圈 (助手) 28/12: 沙田 內圈 快踱一圈 (助手) 27/12: 沙田 內圈 快踱一圈 (助手) 26/12: 沙田 內圈 快踱一圈 (助手) 25/12: 沙田 飛機場 踱步 (助手)</t>
  </si>
  <si>
    <t>09/01: 沙田 08/01: 沙田 07/01: 沙田 05/01: 沙田 03/01: 沙田 01/01: 沙田 31/12: 沙田 30/12: 沙田 29/12: 沙田 28/12: 沙田 27/12: 沙田 26/12: 沙田 25/12: 沙田 24/12: 沙田</t>
  </si>
  <si>
    <t>活力精神  羅富全  1/7/3/-/8/4</t>
  </si>
  <si>
    <t>08/01: 從化 全天候 32.1 27.0 (59.1) (助手) 05/01: 從化 全天候 31.4 26.5 (57.9) (助手) 01/01: 從化 全天候 33.2 26.0 (59.2) (助手)</t>
  </si>
  <si>
    <t>11/01: 沙田 內圈 快踱一圈 (助手) 10/01: 沙田 內圈 快踱一圈 (助手) 09/01: 沙田 內圈 快踱一圈 (助手) 08/01: 從化 飛機場 踱步 (助手) 07/01: 從化 內圈 快踱一圈 (助手) 06/01: 從化 內圈 快踱一圈 (助手) 05/01: 從化 飛機場 踱步 (助手) 04/01: 從化 內圈 快踱一圈 (助手) 03/01: 從化 內圈 快踱一圈 (助手) 02/01: 從化 內圈 快踱一圈 (助手) 01/01: 從化 飛機場 踱步 (助手) 31/12: 從化 內圈 快踱一圈 (助手) 30/12: 從化 內圈 快踱一圈 (助手) 29/12: 從化 內圈 倒快一圈 (助手) 28/12: 從化 內圈 快踱一圈 (助手) 27/12: 從化 飛機場 踱步 (助手)</t>
  </si>
  <si>
    <t>10/01: 沙田 04/01: 從化 01/01: 從化 31/12: 從化 30/12: 從化 29/12: 從化 28/12: 從化 27/12: 從化 25/12: 沙田 24/12: 沙田</t>
  </si>
  <si>
    <t>07/01: 從化 05/01: 從化 02/01: 從化 01/01: 從化</t>
  </si>
  <si>
    <t>平海之星  蔡約翰  6/10/11/1/1/4</t>
  </si>
  <si>
    <t>08/01: 沙田 全天候 31.7 25.1 (56.8) (助手) 04/01: 從化 全天候 31.3 26.3 (57.6) (助手) 31/12: 從化 全天候 31.9 26.9 (58.8) (助手)</t>
  </si>
  <si>
    <t>11/01: 沙田 內圈 快踱一圈 (助手) 10/01: 沙田 內圈 快踱一圈 (助手) 09/01: 沙田 內圈 快踱一圈 (助手) 08/01: 沙田 飛機場 踱步 (助手) 07/01: 沙田 內圈 快踱一圈 (助手) 06/01: 沙田 飛機場 踱步 (助手) 05/01: 從化 內圈 倒快一圈 (助手) 04/01: 從化 飛機場 踱步 (助手) 03/01: 從化 內圈 快踱一圈 (助手) 02/01: 從化 內圈 快踱一圈 (助手) 01/01: 從化 內圈 倒快一圈 (助手) 31/12: 從化 飛機場 踱步 (助手) 30/12: 從化 內圈 快踱一圈 (助手) 29/12: 從化 內圈 倒快一圈 (助手) 28/12: 從化 內圈 快踱一圈 (助手) 27/12: 從化 飛機場 踱步 (助手)</t>
  </si>
  <si>
    <t>10/01: 沙田 09/01: 沙田 08/01: 沙田 07/01: 沙田 06/01: 沙田 04/01: 從化 03/01: 從化 02/01: 從化 01/01: 從化 31/12: 從化 30/12: 從化 29/12: 從化 28/12: 從化 27/12: 從化 25/12: 沙田</t>
  </si>
  <si>
    <t>棒棒糖  方嘉柏  7/11/1/10/9/7</t>
  </si>
  <si>
    <t>08/01: 沙田 全天候 30.0 28.1 25.6 (1.23.7) (助手) 24/12: 沙田 全天候 33.8 27.5 22.0 (1.23.3) (蔡明紹)</t>
  </si>
  <si>
    <t>11/01: 沙田 外圈 快踱一圈 (助手) 10/01: 沙田 內圈 快踱兩圈 (助手) 09/01: 沙田 內圈 快踱兩圈 (助手) 07/01: 沙田 內圈 快踱兩圈 (助手) 06/01: 沙田 內圈 快踱兩圈 (助手) 05/01: 沙田 內圈 倒快兩圈 (助手) 04/01: 沙田 內圈 快踱兩圈 (助手) 03/01: 沙田 內圈 快踱兩圈 (助手) 02/01: 沙田 內圈 快踱兩圈 (助手) 01/01: 沙田 內圈 倒快兩圈 (助手) 31/12: 沙田 內圈 快踱兩圈 (助手) 30/12: 沙田 內圈 快踱一圈 (助手) 29/12: 沙田 飛機場 踱步 (黃智弘) 26/12: 沙田 內圈 快踱一圈 (助手) 25/12: 沙田 飛機場 踱步 (助手)</t>
  </si>
  <si>
    <t>10/01: 沙田 09/01: 沙田 07/01: 沙田 06/01: 沙田 05/01: 沙田 04/01: 沙田 03/01: 沙田 02/01: 沙田 01/01: 沙田 31/12: 沙田 30/12: 沙田</t>
  </si>
  <si>
    <t>創科群英  游達榮  11/6/3/4/7/5</t>
  </si>
  <si>
    <t>06/01: 第2組 1200 沙田 全天候 10/10(周俊樂) 24.6 22.4 23.3 (1.10.30)</t>
  </si>
  <si>
    <t>02/01: 沙田 全天候 29.8 25.6 (55.4) (助手) 光輝歲月 27/12: 沙田 全天候 30.2 24.8 (55.0) (助手) 海藍寶</t>
  </si>
  <si>
    <t>11/01: 沙田 內圈 快踱一圈 (助手) 10/01: 沙田 內圈 快踱一圈 (助手) 06/01: 沙田 飛機場 踱步 (助手) 05/01: 沙田 內圈 倒快兩圈 (助手) 04/01: 沙田 內圈 快踱一圈 (助手) 01/01: 沙田 內圈 倒快兩圈 (助手) 31/12: 沙田 內圈 快踱一圈 (助手) 30/12: 沙田 內圈 快踱一圈 (助手) 29/12: 沙田 內圈 倒快兩圈 (助手) 27/12: 沙田 飛機場 踱步 (助手) 26/12: 沙田 內圈 快踱一圈 (助手) 25/12: 沙田 內圈 倒快兩圈 (助手) 24/12: 沙田 彭福公園 踱步 (助手)</t>
  </si>
  <si>
    <t>10/01: 沙田 09/01: 沙田 08/01: 沙田 07/01: 沙田 06/01: 沙田 05/01: 沙田 04/01: 沙田 03/01: 沙田 02/01: 沙田 01/01: 沙田 31/12: 沙田 30/12: 沙田 29/12: 沙田 28/12: 沙田 27/12: 沙田 26/12: 沙田 25/12: 沙田 24/12: 沙田</t>
  </si>
  <si>
    <t>09/01: 沙田 馬匹跑步機 - 慢跑 （上斜）</t>
  </si>
  <si>
    <t>大力猴王  韋達  8/9/6/7/6/5</t>
  </si>
  <si>
    <t>08/01: 沙田 全天候 28.4 25.5 (53.9) (助手) 04/01: 沙田 全天候 29.1 25.8 (54.9) (助手) 31/12: 沙田 全天候 28.3 25.5 (53.8) (練馬師)</t>
  </si>
  <si>
    <t>11/01: 沙田 內圈 快踱一圈 (助手) 10/01: 沙田 內圈 快踱一圈 (助手) 07/01: 沙田 內圈 快踱一圈 (助手) 06/01: 沙田 內圈 快踱一圈 (助手) 03/01: 沙田 內圈 快踱一圈 (助手) 30/12: 沙田 內圈 快踱一圈 (助手) 29/12: 沙田 內圈 倒快一圈 (助手) 28/12: 沙田 內圈 快踱一圈 (助手) 27/12: 沙田 內圈 快踱一圈 (助手)</t>
  </si>
  <si>
    <t>09/01: 沙田 馬匹跑步機 - 慢跑 （上斜） 05/01: 沙田 馬匹跑步機 - 慢跑 （上斜） 02/01: 沙田 馬匹跑步機 - 慢跑 （上斜）</t>
  </si>
  <si>
    <t>駟跑得  廖康銘  2/7/6/10/4/4</t>
  </si>
  <si>
    <t>06/01: 從化 草地 26.5 23.9 (50.4) (助手) 02/01: 從化 全天候 28.7 25.7 (54.4) (副練馬師)</t>
  </si>
  <si>
    <t>11/01: 沙田 內圈 快踱一圈 (助手) 10/01: 從化 內圈 快踱一圈 (助手) 09/01: 從化 內圈 快踱一圈 (助手) 08/01: 從化 內圈 倒快兩圈 (助手) 07/01: 從化 內圈 快踱一圈 (助手) 06/01: 從化 飛機場 踱步 (助手) 05/01: 從化 內圈 倒快兩圈 (助手) 04/01: 從化 內圈 快踱一圈 (助手) 03/01: 從化 內圈 快踱一圈 (助手) 02/01: 從化 飛機場 踱步 (副練馬師) 01/01: 從化 內圈 倒快兩圈 (助手) 31/12: 從化 內圈 快踱一圈 (助手) 30/12: 從化 內圈 快踱一圈 (助手) 29/12: 從化 內圈 倒快兩圈 (助手) 28/12: 從化 內圈 快踱一圈 (助手) 27/12: 從化 內圈 快踱一圈 (助手)</t>
  </si>
  <si>
    <t>10/01: 沙田 09/01: 從化 08/01: 從化 07/01: 從化 06/01: 從化 05/01: 從化 04/01: 從化 03/01: 從化 02/01: 從化 01/01: 從化 31/12: 從化 30/12: 從化 28/12: 從化 27/12: 從化 25/12: 沙田</t>
  </si>
  <si>
    <t>29/12: 從化</t>
  </si>
  <si>
    <t>管之友  賀賢  9/6/4/2/8/3</t>
  </si>
  <si>
    <t>27/12: 從化 登山跑道 26.1 25.5 (51.6) (助手)</t>
  </si>
  <si>
    <t>01/01: 沙田 飛機場 踱步 (助手) 31/12: 沙田 內圈 快踱一圈 (助手) 29/12: 從化 內圈 倒快兩圈 (助手) 28/12: 從化 內圈 快踱一圈 (助手) 27/12: 從化 飛機場 踱步 (助手) 26/12: 從化 內圈 快踱一圈 (助手) 25/12: 從化 內圈 倒快兩圈 (助手) 24/12: 從化 內圈 快踱一圈 (助手)</t>
  </si>
  <si>
    <t>09/01: 沙田 08/01: 沙田 07/01: 沙田 06/01: 沙田 05/01: 沙田 04/01: 沙田 03/01: 沙田 02/01: 沙田 31/12: 沙田 29/12: 從化 28/12: 從化 27/12: 從化 26/12: 從化 25/12: 從化 24/12: 從化</t>
  </si>
  <si>
    <t>10/01: 沙田 馬匹跑步機 - 快操 （上斜） 09/01: 沙田 馬匹跑步機 - 慢跑 （上斜） 08/01: 沙田 馬匹跑步機 - 慢跑 （上斜） 07/01: 沙田 馬匹跑步機 - 慢跑 （上斜） 06/01: 沙田 馬匹跑步機 - 慢跑 （上斜） 05/01: 沙田 馬匹跑步機 - 慢跑 （上斜）</t>
  </si>
  <si>
    <t>幸運福星  巫偉傑  12/1/7/2/4/5</t>
  </si>
  <si>
    <t>29/12: 第5組 1200 沙田 全天候 2/9(周俊樂) 24.3 22.9 23.9 (1.11.15)</t>
  </si>
  <si>
    <t>11/01: 沙田 全天候 31.6 27.2 (58.8) (助手) 07/01: 沙田 全天候 30.8 26.8 (57.6) (助手) 26/12: 沙田 全天候 31.9 26.8 (58.7) (助手)</t>
  </si>
  <si>
    <t>11/01: 沙田 飛機場 踱步 (助手) 10/01: 沙田 內圈 快踱一圈 (助手) 09/01: 沙田 內圈 快踱一圈 (助手) 08/01: 沙田 內圈 倒快一圈 (助手) 07/01: 沙田 飛機場 踱步 (助手) 06/01: 沙田 內圈 快踱一圈 (助手) 05/01: 沙田 內圈 倒快兩圈 (助手) 03/01: 沙田 內圈 快踱一圈 (助手) 02/01: 沙田 內圈 快踱一圈 (助手) 01/01: 沙田 內圈 倒快一圈 (助手) 28/12: 沙田 內圈 快踱一圈 (助手) 27/12: 沙田 內圈 快踱一圈 (助手) 26/12: 沙田 飛機場 踱步 (助手) 24/12: 沙田 內圈 快踱一圈 (助手)</t>
  </si>
  <si>
    <t>24/12: 沙田</t>
  </si>
  <si>
    <t>25/12: 沙田 馬匹跑步機 - 慢跑 （上斜）</t>
  </si>
  <si>
    <t>幸運星球  巫偉傑  3/6/10/3/11/8</t>
  </si>
  <si>
    <t>11/01: 沙田 全天候 30.5 25.6 (56.1) (助手) 07/01: 沙田 全天候 30.7 26.7 (57.4) (助手) 03/01: 沙田 全天候 28.3 (28.3) (助手) 驕陽雄心 31/12: 沙田 全天候 29.9 26.7 (56.6) (助手)</t>
  </si>
  <si>
    <t>11/01: 沙田 飛機場 踱步 (助手) 10/01: 沙田 內圈 快踱一圈 (助手) 09/01: 沙田 內圈 快踱一圈 (助手) 08/01: 沙田 內圈 倒快兩圈 (助手) 07/01: 沙田 飛機場 踱步 (助手) 06/01: 沙田 內圈 快踱一圈 (助手) 05/01: 沙田 內圈 倒快兩圈 (助手) 03/01: 沙田 飛機場 踱步 (助手) 02/01: 沙田 內圈 快踱一圈 (助手) 01/01: 沙田 內圈 倒快一圈 (助手) 31/12: 沙田 飛機場 踱步 (助手) 30/12: 沙田 內圈 快踱一圈 (助手) 29/12: 沙田 內圈 倒快一圈 (助手) 28/12: 沙田 內圈 快踱一圈 (助手) 27/12: 沙田 內圈 快踱一圈 (助手)</t>
  </si>
  <si>
    <t>寶成智好  告東尼  2</t>
  </si>
  <si>
    <t>11/01: 沙田 全天候 30.4 29.7 (1.00.1) (鍾易禮) 07/01: 沙田 全天候 32.8 29.3 24.3 (1.26.4) (鍾易禮) 04/01: 沙田 全天候 30.1 26.1 (56.2) (鍾易禮) 31/12: 沙田 全天候 29.6 26.3 (55.9) (助手)</t>
  </si>
  <si>
    <t>11/01: 沙田 飛機場 踱步 (鍾易禮) 10/01: 沙田 內圈 快踱一圈 (副練馬師) 09/01: 沙田 內圈 快踱一圈 (助手) 08/01: 沙田 內圈 倒快兩圈 (助手) 07/01: 沙田 飛機場 踱步 (鍾易禮) 06/01: 沙田 內圈 快踱一圈 (助手) 05/01: 沙田 內圈 倒快兩圈 (助手) 04/01: 沙田 飛機場 踱步 (鍾易禮) 03/01: 沙田 內圈 快踱一圈 (鍾易禮) 02/01: 沙田 內圈 快踱一圈 (助手) 01/01: 沙田 內圈 倒快兩圈 (副練馬師) 31/12: 沙田 飛機場 踱步 (助手) 30/12: 沙田 內圈 快踱一圈 (助手) 29/12: 沙田 內圈 倒快兩圈 (助手) 28/12: 沙田 內圈 快踱一圈 (助手) 27/12: 沙田 內圈 快踱一圈 (助手) 26/12: 沙田 內圈 快踱一圈 (助手) 25/12: 沙田 內圈 倒快兩圈 (助手)</t>
  </si>
  <si>
    <t>機不可失  呂健威  3/3</t>
  </si>
  <si>
    <t>30/12: 第7組 1200 從化 草地 2/10(楊明綸) 24.8 23.0 23.6 (1.11.45)</t>
  </si>
  <si>
    <t>05/01: 從化 全天候 29.9 26.1 (56.0) (助手) 25/12: 沙田 全天候 30.2 26.5 (56.7) (助手)</t>
  </si>
  <si>
    <t>11/01: 沙田 飛機場 踱步 (助手) 10/01: 沙田 內圈 快踱一圈 (助手) 09/01: 沙田 飛機場 踱步 (助手) 08/01: 從化 飛機場 踱步 (助手) 07/01: 從化 內圈 快踱一圈 (助手) 06/01: 從化 內圈 快踱一圈 (助手) 05/01: 從化 飛機場 踱步 (助手) 03/01: 從化 內圈 快踱一圈 (助手) 02/01: 從化 內圈 快踱一圈 (助手) 01/01: 從化 內圈 倒快一圈 (助手) 31/12: 從化 飛機場 踱步 (助手) 30/12: 從化 飛機場 踱步 (助手) 29/12: 從化 內圈 倒快一圈 (助手) 27/12: 從化 飛機場 踱步 (助手) 26/12: 沙田 內圈 快踱一圈 (助手) 25/12: 沙田 飛機場 踱步 (助手) 24/12: 沙田 內圈 快踱一圈 (助手)</t>
  </si>
  <si>
    <t>10/01: 沙田 09/01: 沙田 07/01: 從化 06/01: 從化 05/01: 從化 04/01: 從化 03/01: 從化 02/01: 從化 01/01: 從化 31/12: 從化 29/12: 從化 28/12: 從化 27/12: 從化 26/12: 沙田 25/12: 沙田 24/12: 沙田</t>
  </si>
  <si>
    <t>07/01: 從化 06/01: 從化 03/01: 從化 01/01: 從化 31/12: 從化 27/12: 從化</t>
  </si>
  <si>
    <t>踏雪尋梅  韋達  2/8/14/4</t>
  </si>
  <si>
    <t>08/01: 沙田 全天候 28.8 25.4 (54.2) (練馬師) 八心之星, 九五赤兔 04/01: 沙田 全天候 28.9 25.7 (54.6) (練馬師) 九五赤兔 31/12: 沙田 全天候 29.1 25.6 (54.7) (希威森)</t>
  </si>
  <si>
    <t>10/01: 沙田 09/01: 沙田 08/01: 沙田 07/01: 沙田 06/01: 沙田 05/01: 沙田 04/01: 沙田 03/01: 沙田 02/01: 沙田 01/01: 沙田 31/12: 沙田 30/12: 沙田 29/12: 沙田 28/12: 沙田 27/12: 沙田 26/12: 沙田 25/12: 沙田</t>
  </si>
  <si>
    <t>24/12: 沙田 馬匹跑步機 - 步行 （上斜）</t>
  </si>
  <si>
    <t>比特星  賀賢  3/7/2/7/5/6</t>
  </si>
  <si>
    <t>06/01: 從化 草地 30.0 23.6 (53.6) (助手) 進傲星 03/01: 從化 登山跑道 25.2 25.1 (50.3) (助手) 31/12: 從化 登山跑道 26.2 25.7 (51.9) (助手)</t>
  </si>
  <si>
    <t>11/01: 沙田 內圈 快踱一圈 (助手) 09/01: 從化 內圈 快踱一圈 (助手) 08/01: 從化 內圈 倒快兩圈 (助手) 07/01: 從化 內圈 快踱一圈 (助手) 06/01: 從化 飛機場 踱步 (助手) 05/01: 從化 內圈 倒快兩圈 (助手) 04/01: 從化 內圈 快踱一圈 (助手) 03/01: 從化 飛機場 踱步 (助手) 02/01: 從化 內圈 快踱一圈 (助手) 01/01: 從化 內圈 倒快兩圈 (助手) 31/12: 從化 飛機場 踱步 (助手) 30/12: 從化 內圈 快踱一圈 (助手) 29/12: 從化 內圈 倒快兩圈 (助手) 28/12: 從化 內圈 快踱一圈 (助手) 27/12: 從化 外圈 快踱一圈 (助手) 26/12: 從化 內圈 快踱一圈 (助手) 25/12: 從化 內圈 倒快兩圈 (助手) 24/12: 從化 內圈 快踱一圈 (助手)</t>
  </si>
  <si>
    <t>09/01: 從化 08/01: 從化 07/01: 從化 06/01: 從化 05/01: 從化 04/01: 從化 03/01: 從化 02/01: 從化 01/01: 從化 31/12: 從化 30/12: 從化 29/12: 從化 28/12: 從化 27/12: 從化 26/12: 從化 25/12: 從化 24/12: 從化</t>
  </si>
  <si>
    <t>靖哥哥  葉楚航  7/7/9</t>
  </si>
  <si>
    <t>06/01: 從化 全天候 31.4 26.0 (57.4) (助手)</t>
  </si>
  <si>
    <t>10/01: 沙田 內圈 快踱一圈 (助手) 09/01: 沙田 內圈 快踱一圈 (助手) 08/01: 從化 內圈 倒快一圈 (助手) 07/01: 從化 內圈 快踱一圈 (助手) 06/01: 從化 飛機場 踱步 (助手) 05/01: 從化 內圈 倒快兩圈 (助手) 04/01: 從化 內圈 快踱一圈 (助手) 03/01: 從化 內圈 快踱一圈 (助手) 02/01: 從化 內圈 快踱一圈 (助手) 01/01: 從化 內圈 倒快一圈 (助手) 31/12: 從化 飛機場 踱步 (助手) 26/12: 沙田 內圈 快踱一圈 (助手) 25/12: 從化 內圈 倒快一圈 (助手) 24/12: 從化 內圈 快踱一圈 (助手)</t>
  </si>
  <si>
    <t>10/01: 沙田 09/01: 沙田 07/01: 從化 06/01: 從化 05/01: 從化 04/01: 從化 03/01: 從化 02/01: 從化 01/01: 從化 31/12: 從化 30/12: 從化 24/12: 從化</t>
  </si>
  <si>
    <t>06/01: 從化 03/01: 從化 30/12: 從化 24/12: 從化</t>
  </si>
  <si>
    <t>勝在當下  羅富全  7/4/10</t>
  </si>
  <si>
    <t>11/01: 沙田 全天候 32.0 26.6 (58.6) (助手) 08/01: 沙田 全天候 30.0 24.5 (54.5) (梁家俊) 至尊瑰寶 04/01: 沙田 全天候 32.5 26.5 (59.0) (助手) 31/12: 沙田 全天候 31.5 26.1 (57.6)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</si>
  <si>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內圈 倒快一圈 (助手) 04/01: 沙田 飛機場 踱步 (助手) 03/01: 沙田 內圈 快踱一圈 (助手) 02/01: 沙田 內圈 快踱一圈 (助手) 01/01: 沙田 內圈 倒快一圈 (助手) 31/12: 沙田 飛機場 踱步 (助手) 30/12: 沙田 內圈 快踱一圈 (助手) 29/12: 沙田 內圈 倒快一圈 (助手) 28/12: 沙田 內圈 快踱一圈 (助手) 27/12: 沙田 飛機場 踱步 (助手)</t>
  </si>
  <si>
    <t>勁駿齊心  蘇偉賢  12/12/8/12</t>
  </si>
  <si>
    <t>07/01: 從化 全天候 33.9 24.2 (58.1) (助手) 03/01: 從化 全天候 33.8 26.7 (1.00.5) (助手)</t>
  </si>
  <si>
    <t>11/01: 沙田 內圈 快踱一圈 (助手) 10/01: 從化 內圈 快踱一圈 (助手) 09/01: 從化 內圈 快踱一圈 (助手) 08/01: 從化 內圈 倒快一圈 (助手) 07/01: 從化 飛機場 踱步 (助手) 06/01: 從化 內圈 快踱一圈 (助手) 05/01: 從化 內圈 倒快兩圈 (助手) 04/01: 從化 內圈 快踱一圈 (助手) 03/01: 從化 飛機場 踱步 (助手) 02/01: 從化 內圈 快踱一圈 (助手) 01/01: 從化 內圈 倒快兩圈 (助手) 31/12: 從化 內圈 快踱一圈 (助手) 30/12: 從化 內圈 快踱一圈 (助手) 29/12: 從化 飛機場 踱步 (助手) 28/12: 從化 飛機場 踱步 (助手) 26/12: 從化 飛機場 踱步 (助手) 25/12: 從化 飛機場 踱步 (助手)</t>
  </si>
  <si>
    <t>09/01: 從化 06/01: 從化 05/01: 從化 04/01: 從化 02/01: 從化 01/01: 從化 31/12: 從化 30/12: 從化 29/12: 從化</t>
  </si>
  <si>
    <t>文武全能  伍鵬志  11/11/11/8</t>
  </si>
  <si>
    <t>09/01: 沙田 全天候 30.1 25.8 (55.9) (助手) 29/12: 沙田 全天候 33.8 30.4 27.1 (1.31.3) (周俊樂) 25/12: 沙田 全天候 31.0 26.2 (57.2) (助手)</t>
  </si>
  <si>
    <t>11/01: 沙田 內圈 快踱一圈 (助手) 10/01: 沙田 內圈 快踱一圈 (助手) 09/01: 沙田 飛機場 踱步 (助手) 08/01: 沙田 內圈 倒快一圈 (助手) 07/01: 沙田 內圈 快踱一圈 (助手) 06/01: 沙田 內圈 快踱一圈 (助手) 05/01: 沙田 飛機場 踱步 (助手) 01/01: 沙田 飛機場 踱步 (助手) 31/12: 沙田 內圈 快踱一圈 (助手) 30/12: 沙田 內圈 快踱一圈 (助手) 29/12: 沙田 飛機場 踱步 (助手) 27/12: 沙田 內圈 快踱一圈 (助手) 26/12: 沙田 內圈 快踱一圈 (助手) 25/12: 沙田 飛機場 踱步 (助手) 24/12: 沙田 內圈 快踱一圈 (助手)</t>
  </si>
  <si>
    <t>31/12: 沙田 馬匹跑步機 - 踱步 （上斜） 30/12: 沙田 馬匹跑步機 - 慢跑 （上斜） 29/12: 沙田 馬匹跑步機 - 踱步 （上斜） 28/12: 沙田 馬匹跑步機 - 踱步 （上斜）</t>
  </si>
  <si>
    <t>雪茄福星  大衛希斯  8/9/12/12/9</t>
  </si>
  <si>
    <t>08/01: 沙田 草閘 24.1 23.8 (47.9) (霍宏聲) 佳運發 06/01: 沙田 全天候 27.9 (27.9) (助手) 03/01: 沙田 全天候 24.2 (24.2) (助手) 30/12: 沙田 全天候 34.0 27.5 (1.01.5) (助手)</t>
  </si>
  <si>
    <t>11/01: 沙田 內圈 快踱一圈 (助手) 10/01: 沙田 內圈 快踱一圈 (助手) 08/01: 沙田 飛機場 踱步 (助手) 06/01: 沙田 飛機場 踱步 (助手) 05/01: 沙田 內圈 倒快兩圈 (助手) 03/01: 沙田 飛機場 踱步 (助手) 02/01: 沙田 內圈 快踱一圈 (助手) 01/01: 沙田 內圈 倒快兩圈 (助手) 31/12: 沙田 內圈 快踱一圈 (助手) 30/12: 沙田 飛機場 踱步 (助手)</t>
  </si>
  <si>
    <t>07/01: 沙田 馬匹跑步機 - 慢跑 （上斜） 29/12: 沙田 馬匹跑步機 - 慢跑 （上斜） 28/12: 沙田 馬匹跑步機 - 慢跑 （上斜） 26/12: 沙田 馬匹跑步機 - 慢跑 （上斜）</t>
  </si>
  <si>
    <t>八里旺  鄭俊偉  10/5/5/9/10/12</t>
  </si>
  <si>
    <t>08/01: 沙田 草閘 25.3 23.7 (49.0) (楊明綸) 飛輪步 03/01: 沙田 全天候 30.9 25.0 (55.9) (助手)</t>
  </si>
  <si>
    <t>11/01: 沙田 內圈 快踱一圈 (助手) 10/01: 沙田 內圈 快踱一圈 (助手) 09/01: 沙田 內圈 快踱一圈 (助手) 07/01: 沙田 內圈 快踱一圈 (助手) 06/01: 沙田 內圈 快踱一圈 (助手) 05/01: 沙田 內圈 倒快兩圈 (助手) 02/01: 沙田 內圈 快踱一圈 (助手) 01/01: 沙田 內圈 倒快兩圈 (助手) 31/12: 沙田 內圈 快踱一圈 (助手) 30/12: 沙田 內圈 快踱一圈 (助手) 29/12: 沙田 內圈 倒快一圈 (助手) 27/12: 沙田 內圈 快踱一圈 (助手) 26/12: 沙田 內圈 快踱一圈 (助手)</t>
  </si>
  <si>
    <t>29/12: 沙田</t>
  </si>
  <si>
    <t>10/01: 沙田 馬匹跑步機 - 踱步 （上斜） 07/01: 沙田 馬匹跑步機 - 踱步 （上斜） 06/01: 沙田 馬匹跑步機 - 踱步 （上斜） 05/01: 沙田 馬匹跑步機 - 踱步 （上斜） 02/01: 沙田 馬匹跑步機 - 踱步 （上斜） 31/12: 沙田 馬匹跑步機 - 踱步 （上斜）</t>
  </si>
  <si>
    <t>大千絕塵  黎昭昇  11/4/3/5/12/6</t>
  </si>
  <si>
    <t>10/01: 沙田 全天候 32.1 24.4 (56.5) (助手) 05/01: 沙田 草地 31.4 22.9 (54.3) (助手) 金風萬里 31/12: 沙田 全天候 31.2 26.5 (57.7) (助手)</t>
  </si>
  <si>
    <t>11/01: 沙田 內圈 快踱一圈 (助手) 10/01: 沙田 飛機場 踱步 (助手) 09/01: 沙田 內圈 快踱一圈 (助手) 07/01: 沙田 內圈 快踱一圈 (助手) 05/01: 沙田 飛機場 踱步 (助手) 04/01: 沙田 內圈 快踱一圈 (助手) 03/01: 沙田 內圈 快踱一圈 (助手) 01/01: 沙田 內圈 倒快一圈 (助手) 31/12: 沙田 飛機場 踱步 (助手) 30/12: 沙田 內圈 快踱一圈 (助手) 29/12: 沙田 內圈 倒快一圈 (助手) 27/12: 沙田 河畔跑道 踱步 (助手)</t>
  </si>
  <si>
    <t>10/01: 沙田 09/01: 沙田 08/01: 沙田 07/01: 沙田 06/01: 沙田 04/01: 沙田 03/01: 沙田 02/01: 沙田 01/01: 沙田 31/12: 沙田 30/12: 沙田 29/12: 沙田 28/12: 沙田 27/12: 沙田 26/12: 沙田 25/12: 沙田</t>
  </si>
  <si>
    <t>08/01: 沙田 馬匹跑步機 - 慢跑 （上斜） 06/01: 沙田 馬匹跑步機 - 踱步 （上斜） 02/01: 沙田 馬匹跑步機 - 慢跑 （上斜） 28/12: 沙田 馬匹跑步機 - 踱步 （上斜）</t>
  </si>
  <si>
    <t>香港神駒  沈集成  9/9/12/4/7/9</t>
  </si>
  <si>
    <t>11/01: 沙田 全天候 33.0 27.3 24.9 (1.25.2) (金誠剛) 01/01: 沙田 全天候 27.2 25.6 (52.8) (金誠剛) 28/12: 沙田 全天候 30.4 23.7 (54.1) (助手) 25/12: 沙田 全天候 28.9 25.6 (54.5) (助手)</t>
  </si>
  <si>
    <t>11/01: 沙田 飛機場 踱步 (助手) 10/01: 沙田 內圈 快踱兩圈 (助手) 09/01: 沙田 內圈 快踱一圈 (助手) 08/01: 沙田 內圈 倒快兩圈 (助手) 07/01: 沙田 飛機場 踱步 (助手) 04/01: 沙田 飛機場 踱步 (助手) 03/01: 沙田 內圈 快踱兩圈 (助手) 02/01: 沙田 內圈 快踱一圈 (助手) 01/01: 沙田 飛機場 踱步 (助手) 31/12: 沙田 內圈 快踱兩圈 (助手) 30/12: 沙田 內圈 快踱一圈 (助手) 29/12: 沙田 內圈 倒快兩圈 (助手) 28/12: 沙田 飛機場 踱步 (助手) 27/12: 沙田 內圈 快踱兩圈 (助手) 26/12: 沙田 內圈 快踱一圈 (助手) 25/12: 沙田 飛機場 踱步 (助手) 24/12: 沙田 內圈 快踱兩圈 (助手)</t>
  </si>
  <si>
    <t>10/01: 沙田 09/01: 沙田 08/01: 沙田 07/01: 沙田 06/01: 沙田 04/01: 沙田 03/01: 沙田 02/01: 沙田 01/01: 沙田 31/12: 沙田 30/12: 沙田 29/12: 沙田 28/12: 沙田 27/12: 沙田 26/12: 沙田 25/12: 沙田 24/12: 沙田</t>
  </si>
  <si>
    <t>大千氣象  方嘉柏  5/10/10/7/7/13</t>
  </si>
  <si>
    <t>10/01: 沙田 全天候 30.6 28.8 24.7 (1.24.1) (助手) 05/01: 沙田 全天候 30.4 28.7 26.7 (1.25.8) (助手) 31/12: 沙田 全天候 30.5 29.4 25.0 (1.24.9) (助手)</t>
  </si>
  <si>
    <t>11/01: 沙田 內圈 快踱一圈 (黃智弘) 10/01: 沙田 飛機場 踱步 (助手) 09/01: 沙田 內圈 快踱兩圈 (黃智弘) 08/01: 沙田 內圈 倒快兩圈 (黃智弘) 07/01: 沙田 內圈 快踱兩圈 (黃智弘) 06/01: 沙田 內圈 快踱兩圈 (助手) 05/01: 沙田 飛機場 踱步 (助手) 04/01: 沙田 內圈 快踱兩圈 (黃智弘) 03/01: 沙田 內圈 快踱兩圈 (助手) 02/01: 沙田 內圈 快踱兩圈 (助手) 01/01: 沙田 內圈 倒快兩圈 (黃智弘) 31/12: 沙田 飛機場 踱步 (助手) 30/12: 沙田 外圈 快踱一圈 (助手) 29/12: 沙田 內圈 倒快兩圈 (助手) 28/12: 沙田 內圈 快踱一圈 (助手) 27/12: 沙田 內圈 快踱兩圈 (助手) 26/12: 沙田 外圈 快踱一圈 (助手) 25/12: 沙田 飛機場 踱步 (助手)</t>
  </si>
  <si>
    <t>本領非凡  羅富全  2/1/4/5/5/7</t>
  </si>
  <si>
    <t>08/01: 從化 全天候 33.0 27.8 (1.00.8) (助手) 05/01: 從化 全天候 32.9 28.1 (1.01.0) (助手)</t>
  </si>
  <si>
    <t>11/01: 沙田 內圈 快踱一圈 (助手) 10/01: 從化 內圈 快踱一圈 (助手) 09/01: 從化 內圈 快踱一圈 (助手) 08/01: 從化 飛機場 踱步 (助手) 07/01: 從化 內圈 快踱一圈 (助手) 06/01: 從化 內圈 快踱一圈 (助手) 05/01: 從化 飛機場 踱步 (助手) 04/01: 從化 內圈 快踱一圈 (助手) 03/01: 從化 內圈 快踱一圈 (助手) 02/01: 從化 內圈 快踱一圈 (助手) 01/01: 從化 內圈 倒快一圈 (助手) 31/12: 從化 內圈 快踱一圈 (助手) 30/12: 從化 飛機場 踱步 (助手) 29/12: 從化 飛機場 踱步 (助手) 24/12: 從化 飛機場 踱步 (助手)</t>
  </si>
  <si>
    <t>08/01: 從化 07/01: 從化 25/12: 從化</t>
  </si>
  <si>
    <t>時尚歡欣  鄭俊偉  10/10/11/4/4/6</t>
  </si>
  <si>
    <t>10/01: 沙田 全天候 26.5 24.6 (51.1) (助手) 07/01: 沙田 全天候 30.5 24.9 (55.4) (助手)</t>
  </si>
  <si>
    <t>09/01: 沙田 內圈 快踱一圈 (助手) 08/01: 沙田 內圈 倒快一圈 (助手) 06/01: 沙田 內圈 快踱一圈 (助手) 05/01: 沙田 內圈 倒快一圈 (助手) 03/01: 沙田 內圈 快踱一圈 (助手) 02/01: 沙田 內圈 快踱一圈 (助手) 31/12: 沙田 內圈 快踱一圈 (助手) 29/12: 沙田 內圈 倒快一圈 (助手)</t>
  </si>
  <si>
    <t>06/01: 沙田 05/01: 沙田 01/01: 沙田 31/12: 沙田 30/12: 沙田 29/12: 沙田 27/12: 沙田 26/12: 沙田 25/12: 沙田</t>
  </si>
  <si>
    <t>博愛先鋒  巫偉傑  10/6/9/3/2/8</t>
  </si>
  <si>
    <t>19/12: 第3組 1200 沙田 全天候 4/9(周俊樂) 24.5 23.0 23.6 (1.11.10)</t>
  </si>
  <si>
    <t>10/01: 沙田 全天候 29.6 27.2 (56.8) (助手) 02/01: 沙田 全天候 33.0 27.1 (1.00.1) (助手) 29/12: 沙田 全天候 30.1 26.9 (57.0) (助手)</t>
  </si>
  <si>
    <t>10/01: 沙田 飛機場 踱步 (助手) 09/01: 沙田 內圈 快踱一圈 (助手) 08/01: 沙田 內圈 倒快一圈 (助手) 07/01: 沙田 內圈 快踱一圈 (助手) 06/01: 沙田 內圈 快踱一圈 (助手) 05/01: 沙田 內圈 倒快兩圈 (助手) 02/01: 沙田 飛機場 踱步 (助手) 01/01: 沙田 內圈 倒快一圈 (助手) 31/12: 沙田 內圈 快踱一圈 (助手) 30/12: 沙田 內圈 快踱一圈 (助手) 29/12: 沙田 飛機場 踱步 (助手) 27/12: 沙田 內圈 快踱一圈 (助手) 26/12: 沙田 內圈 快踱一圈 (助手) 25/12: 沙田 內圈 倒快一圈 (助手) 24/12: 沙田 內圈 快踱一圈 (助手)</t>
  </si>
  <si>
    <t>10/01: 沙田 09/01: 沙田 08/01: 沙田 06/01: 沙田 05/01: 沙田 02/01: 沙田 01/01: 沙田 31/12: 沙田 30/12: 沙田 29/12: 沙田 27/12: 沙田 26/12: 沙田 25/12: 沙田 24/12: 沙田</t>
  </si>
  <si>
    <t>康昌之星  廖康銘  12/2/4/2/2/6</t>
  </si>
  <si>
    <t>10/01: 沙田 全天候 28.7 26.4 23.8 (1.18.9) (霍宏聲) 伴跳馬 04/01: 沙田 全天候 31.4 27.8 25.0 (1.24.2) (霍宏聲) 29/12: 沙田 全天候 30.5 27.4 24.5 (1.22.4) (霍宏聲)</t>
  </si>
  <si>
    <t>11/01: 沙田 內圈 快踱一圈 (助手) 09/01: 沙田 內圈 快踱一圈 (助手) 08/01: 沙田 內圈 倒快兩圈 (助手) 07/01: 沙田 內圈 快踱一圈 (助手) 06/01: 沙田 內圈 快踱一圈 (助手) 05/01: 沙田 內圈 倒快兩圈 (助手) 03/01: 沙田 內圈 快踱一圈 (助手) 02/01: 沙田 內圈 快踱一圈 (助手) 01/01: 沙田 內圈 倒快兩圈 (助手) 28/12: 沙田 內圈 快踱一圈 (助手) 27/12: 沙田 內圈 快踱一圈 (助手) 26/12: 沙田 內圈 快踱一圈 (助手) 25/12: 沙田 內圈 倒快兩圈 (助手) 24/12: 沙田 內圈 快踱一圈 (助手)</t>
  </si>
  <si>
    <t>10/01: 沙田 09/01: 沙田 08/01: 沙田 06/01: 沙田 05/01: 沙田 04/01: 沙田 01/01: 沙田 31/12: 沙田 30/12: 沙田 29/12: 沙田 28/12: 沙田 27/12: 沙田 26/12: 沙田 25/12: 沙田 24/12: 沙田</t>
  </si>
  <si>
    <t>07/01: 沙田 馬匹跑步機 - 踱步 （上斜） 03/01: 沙田 馬匹跑步機 - 踱步 （上斜） 02/01: 沙田 馬匹跑步機 - 踱步 （上斜） 31/12: 沙田 馬匹跑步機 - 踱步 （上斜） 30/12: 沙田 馬匹跑步機 - 踱步 （上斜）</t>
  </si>
  <si>
    <t>寶成智星  丁冠豪  5/9/11/12/11/11</t>
  </si>
  <si>
    <t>11/01: 沙田 全天候 28.8 24.2 (53.0) (鍾易禮) 永勝金駒 07/01: 沙田 全天候 27.3 23.8 (51.1) (助手) 永勝金駒 03/01: 沙田 全天候 32.0 29.0 24.4 (1.25.4) (助手) 30/12: 沙田 全天候 29.0 25.7 (54.7) (助手) 26/12: 沙田 全天候 31.6 28.1 (59.7) (助手)</t>
  </si>
  <si>
    <t>11/01: 沙田 飛機場 踱步 (助手) 10/01: 沙田 內圈 快踱一圈 (助手) 09/01: 沙田 內圈 快踱一圈 (助手) 08/01: 沙田 內圈 倒快兩圈 (助手) 07/01: 沙田 飛機場 踱步 (助手) 06/01: 沙田 內圈 快踱一圈 (助手) 05/01: 沙田 內圈 倒快兩圈 (助手) 03/01: 沙田 飛機場 踱步 (助手) 02/01: 沙田 內圈 快踱一圈 (助手) 01/01: 沙田 內圈 倒快兩圈 (助手) 31/12: 沙田 內圈 快踱一圈 (副練馬師) 30/12: 沙田 飛機場 踱步 (助手) 29/12: 沙田 內圈 倒快兩圈 (助手) 28/12: 沙田 內圈 快踱一圈 (助手) 27/12: 沙田 內圈 快踱一圈 (助手) 26/12: 沙田 飛機場 踱步 (助手) 25/12: 沙田 內圈 倒快兩圈 (助手) 24/12: 沙田 內圈 快踱一圈 (助手)</t>
  </si>
  <si>
    <t>07/01: 沙田 04/01: 沙田 03/01: 沙田 01/01: 沙田 30/12: 沙田 29/12: 沙田 28/12: 沙田 27/12: 沙田 26/12: 沙田 25/12: 沙田 24/12: 沙田</t>
  </si>
  <si>
    <t>10/01: 沙田 馬匹跑步機 - 慢跑 （上斜） 09/01: 沙田 馬匹跑步機 - 慢跑 （上斜） 08/01: 沙田 馬匹跑步機 - 慢跑 （上斜） 06/01: 沙田 馬匹跑步機 - 慢跑 （上斜） 05/01: 沙田 馬匹跑步機 - 慢跑 （上斜） 02/01: 沙田 馬匹跑步機 - 慢跑 （上斜） 31/12: 沙田 馬匹跑步機 - 慢跑 （上斜）</t>
  </si>
  <si>
    <t>頌星  賀賢  3/8/7/4</t>
  </si>
  <si>
    <t>02/01: 第3組 1200 沙田 全天候 9/9(奧爾民) 24.3 23.2 23.1 (1.10.67)</t>
  </si>
  <si>
    <t>08/01: 沙田 草地 29.3 23.9 (53.2) (奧爾民) 30/12: 沙田 全天候 29.9 28.7 26.9 (1.25.5) (助手) 26/12: 沙田 全天候 28.4 24.0 (52.4) (奧爾民) 威威父子</t>
  </si>
  <si>
    <t>11/01: 沙田 內圈 快踱一圈 (助手) 08/01: 沙田 飛機場 踱步 (助手) 02/01: 沙田 飛機場 踱步 (助手) 01/01: 沙田 內圈 倒快兩圈 (助手) 30/12: 沙田 飛機場 踱步 (助手) 27/12: 沙田 彭福公園 踱步 (助手) 26/12: 沙田 飛機場 踱步 (助手)</t>
  </si>
  <si>
    <t>10/01: 沙田 09/01: 沙田 08/01: 沙田 07/01: 沙田 06/01: 沙田 05/01: 沙田 04/01: 沙田 02/01: 沙田 01/01: 沙田 31/12: 沙田 30/12: 沙田 29/12: 沙田 28/12: 沙田 27/12: 沙田 26/12: 沙田 25/12: 沙田 24/12: 沙田</t>
  </si>
  <si>
    <t>10/01: 沙田 馬匹跑步機 - 慢跑 （上斜） 09/01: 沙田 馬匹跑步機 - 踱步 （上斜） 07/01: 沙田 馬匹跑步機 - 慢跑 （上斜） 06/01: 沙田 馬匹跑步機 - 慢跑 （上斜） 05/01: 沙田 馬匹跑步機 - 慢跑 （上斜） 31/12: 沙田 馬匹跑步機 - 慢跑 （上斜） 29/12: 沙田 馬匹跑步機 - 慢跑 （上斜） 28/12: 沙田 馬匹跑步機 - 慢跑 （上斜） 25/12: 沙田 馬匹跑步機 - 慢跑 （上斜） 24/12: 沙田 馬匹跑步機 - 慢跑 （上斜）</t>
  </si>
  <si>
    <t>君智盛  姚本輝  10/8/7/7/4/1</t>
  </si>
  <si>
    <t>08/01: 從化 草地 31.9 29.0 24.5 (1.25.4) (助手) 得意佳作 05/01: 從化 全天候 29.6 25.3 (54.9) (助手)</t>
  </si>
  <si>
    <t>10/01: 從化 內圈 快踱一圈 (助手) 09/01: 從化 內圈 快踱一圈 (助手) 08/01: 從化 飛機場 踱步 (助手) 07/01: 從化 內圈 快踱一圈 (助手) 06/01: 從化 內圈 快踱一圈 (助手) 05/01: 從化 飛機場 踱步 (助手) 04/01: 從化 內圈 快踱兩圈 (助手) 03/01: 從化 內圈 快踱兩圈 (助手) 02/01: 從化 內圈 快踱兩圈 (助手) 01/01: 從化 內圈 倒快兩圈 (助手) 31/12: 從化 內圈 快踱一圈 (助手) 30/12: 從化 內圈 快踱一圈 (助手) 29/12: 從化 內圈 倒快一圈 (助手) 28/12: 從化 飛機場 踱步 (助手)</t>
  </si>
  <si>
    <t>04/01: 從化 03/01: 從化 02/01: 從化 01/01: 從化 31/12: 從化 30/12: 從化 29/12: 從化 28/12: 從化 25/12: 從化 24/12: 從化</t>
  </si>
  <si>
    <t>07/01: 從化 04/01: 從化 01/01: 從化 27/12: 從化 26/12: 從化 25/12: 從化 24/12: 從化</t>
  </si>
  <si>
    <t>無極勇將  游達榮  14/1/2/1/8/4</t>
  </si>
  <si>
    <t>02/01: 沙田 全天候 30.1 24.7 (54.8) (助手)</t>
  </si>
  <si>
    <t>10/01: 沙田 內圈 快踱一圈 (助手) 09/01: 沙田 內圈 快踱一圈 (助手) 08/01: 沙田 外圈 快踱一圈 (助手) 07/01: 沙田 內圈 快踱一圈 (助手) 06/01: 沙田 內圈 快踱一圈 (助手) 05/01: 沙田 內圈 倒快兩圈 (助手) 04/01: 沙田 彭福公園 踱步 (助手) 02/01: 沙田 飛機場 踱步 (助手) 01/01: 沙田 內圈 倒快兩圈 (助手) 31/12: 沙田 內圈 快踱一圈 (助手) 30/12: 從化 內圈 快踱一圈 (助手) 29/12: 從化 內圈 倒快兩圈 (助手) 28/12: 從化 內圈 快踱一圈 (助手) 25/12: 從化 飛機場 踱步 (助手) 24/12: 從化 內圈 快踱一圈 (助手)</t>
  </si>
  <si>
    <t>03/01: 沙田</t>
  </si>
  <si>
    <t>28/12: 從化 27/12: 從化 26/12: 從化</t>
  </si>
  <si>
    <t>古惑大師  大衛希斯  8/11/5/2/6/9</t>
  </si>
  <si>
    <t>09/01: 從化 全天候 27.5 (27.5) (助手) 30/12: 沙田 全天候 28.1 (28.1) (班德禮) 26/12: 沙田 全天候 25.8 (25.8) (班德禮)</t>
  </si>
  <si>
    <t>11/01: 沙田 內圈 快踱一圈 (助手) 10/01: 從化 內圈 快踱一圈 (助手) 09/01: 從化 飛機場 踱步 (助手) 08/01: 從化 內圈 倒快兩圈 (助手) 07/01: 從化 飛機場 踱步 (助手) 01/01: 沙田 彭福公園 踱步 (助手) 31/12: 沙田 內圈 快踱一圈 (助手) 30/12: 沙田 飛機場 踱步 (班德禮) 29/12: 沙田 內圈 倒快兩圈 (助手) 27/12: 沙田 內圈 快踱一圈 (助手) 26/12: 沙田 飛機場 踱步 (班德禮) 25/12: 沙田 內圈 倒快兩圈 (助手)</t>
  </si>
  <si>
    <t>10/01: 從化 09/01: 從化 08/01: 從化 07/01: 從化 06/01: 從化 05/01: 從化 03/01: 沙田 31/12: 沙田 30/12: 沙田 29/12: 沙田 28/12: 沙田 27/12: 沙田 26/12: 沙田 25/12: 沙田 24/12: 沙田</t>
  </si>
  <si>
    <t>06/01: 從化 05/01: 從化</t>
  </si>
  <si>
    <t>新幹線  韋達  2/1/6/7/5/11</t>
  </si>
  <si>
    <t>10/01: 沙田 全天候 30.7 24.6 (55.3) (助手) 伴跳馬 03/01: 沙田 全天候 26.7 (26.7) (助手) 31/12: 沙田 全天候 26.1 (26.1) (助手)</t>
  </si>
  <si>
    <t>11/01: 沙田 奧運馬房沙地練習場 踱步 (助手) 09/01: 沙田 內圈 快踱一圈 (助手) 08/01: 沙田 內圈 倒快兩圈 (助手) 07/01: 沙田 內圈 快踱一圈 (助手) 06/01: 沙田 內圈 快踱一圈 (助手) 05/01: 沙田 內圈 倒快兩圈 (助手) 02/01: 沙田 內圈 快踱一圈 (助手) 30/12: 沙田 內圈 快踱一圈 (助手) 29/12: 沙田 內圈 倒快一圈 (助手) 28/12: 沙田 內圈 快踱一圈 (助手) 27/12: 沙田 內圈 快踱一圈 (助手)</t>
  </si>
  <si>
    <t>膨才  蘇偉賢  10/1/8/6/12/3</t>
  </si>
  <si>
    <t>02/01: 第3組 1200 沙田 全天候 8/9(何澤堯) 24.3 23.2 23.1 (1.10.67)</t>
  </si>
  <si>
    <t>08/01: 沙田 全天候 29.4 25.7 (55.1) (助手) 29/12: 沙田 全天候 28.8 24.6 (53.4) (助手) 25/12: 沙田 全天候 32.7 28.6 25.8 (1.27.1) (助手)</t>
  </si>
  <si>
    <t>11/01: 沙田 內圈 快踱一圈 (助手) 10/01: 沙田 內圈 快踱一圈 (助手) 09/01: 沙田 飛機場 踱步 (助手) 08/01: 沙田 飛機場 踱步 (助手) 07/01: 沙田 內圈 快踱一圈 (助手) 06/01: 沙田 內圈 快踱一圈 (助手) 05/01: 沙田 內圈 倒快兩圈 (助手) 04/01: 沙田 飛機場 踱步 (助手) 02/01: 沙田 飛機場 踱步 (助手) 01/01: 沙田 內圈 倒快兩圈 (助手) 31/12: 沙田 內圈 快踱一圈 (助手) 30/12: 沙田 飛機場 踱步 (助手) 29/12: 沙田 飛機場 踱步 (助手) 28/12: 沙田 內圈 快踱一圈 (助手) 27/12: 沙田 內圈 快踱一圈 (助手) 26/12: 沙田 飛機場 踱步 (助手) 25/12: 沙田 飛機場 踱步 (助手) 24/12: 沙田 內圈 快踱一圈 (助手)</t>
  </si>
  <si>
    <t>瑪瑙  羅富全  7/4/7/7/7/1</t>
  </si>
  <si>
    <t>25/12: 第1組 1200 從化 全天候 3/4(祖利曼) 26.2 22.7 23.0 (1.11.97)</t>
  </si>
  <si>
    <t>11/01: 沙田 全天候 33.4 26.4 (59.8) (助手) 08/01: 沙田 全天候 28.3 26.2 (54.5) (梁家俊) 05/01: 沙田 全天候 31.7 26.0 (57.7) (助手) 01/01: 從化 全天候 31.6 26.9 (58.5)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</si>
  <si>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飛機場 踱步 (助手) 04/01: 沙田 內圈 快踱一圈 (助手) 03/01: 沙田 內圈 快踱一圈 (助手) 02/01: 沙田 內圈 快踱一圈 (助手) 01/01: 從化 飛機場 踱步 (助手) 31/12: 從化 內圈 快踱一圈 (助手) 30/12: 從化 內圈 快踱一圈 (助手) 29/12: 從化 內圈 倒快一圈 (助手) 28/12: 從化 內圈 快踱一圈 (助手) 27/12: 從化 飛機場 踱步 (助手) 25/12: 從化 飛機場 踱步 (助手) 24/12: 從化 內圈 快踱一圈 (助手)</t>
  </si>
  <si>
    <t>10/01: 沙田 09/01: 沙田 08/01: 沙田 06/01: 沙田 05/01: 沙田 04/01: 沙田 03/01: 沙田 02/01: 沙田 31/12: 從化 30/12: 從化 29/12: 從化 28/12: 從化 27/12: 從化 25/12: 從化 24/12: 從化</t>
  </si>
  <si>
    <t>銀亮奔騰  游達榮  1/2/2/9/4/-</t>
  </si>
  <si>
    <t>30/12: 第5組 1200 從化 草地 4/9(金誠剛) 26.5 23.0 22.6 (1.12.16)</t>
  </si>
  <si>
    <t>08/01: 沙田 草地 24.8 (24.8) (助手) 25/12: 從化 全天候 27.7 25.6 (53.3) (助手)</t>
  </si>
  <si>
    <t>11/01: 沙田 內圈 快踱一圈 (助手) 10/01: 沙田 內圈 快踱一圈 (助手) 08/01: 沙田 飛機場 踱步 (助手) 07/01: 沙田 內圈 快踱一圈 (助手) 05/01: 沙田 內圈 倒快兩圈 (助手) 04/01: 沙田 內圈 快踱一圈 (助手) 03/01: 沙田 內圈 快踱一圈 (助手) 02/01: 沙田 內圈 快踱一圈 (助手) 30/12: 從化 飛機場 踱步 (助手) 29/12: 從化 內圈 倒快兩圈 (助手) 28/12: 從化 內圈 快踱一圈 (助手) 27/12: 從化 內圈 快踱一圈 (助手) 25/12: 從化 飛機場 踱步 (助手) 24/12: 從化 內圈 快踱一圈 (助手)</t>
  </si>
  <si>
    <t>10/01: 沙田 09/01: 沙田 08/01: 沙田 07/01: 沙田 06/01: 沙田 05/01: 沙田 04/01: 沙田 03/01: 沙田 02/01: 沙田 29/12: 從化 28/12: 從化 27/12: 從化 25/12: 從化 24/12: 從化</t>
  </si>
  <si>
    <t>06/01: 沙田 馬匹跑步機 - 快操 （上斜）</t>
  </si>
  <si>
    <t>29/12: 從化 28/12: 從化 27/12: 從化 26/12: 從化 25/12: 從化 24/12: 從化</t>
  </si>
  <si>
    <t>有財有勢  蔡約翰  5/1/8/5/3/2</t>
  </si>
  <si>
    <t>04/01: 從化 全天候 31.1 25.4 (56.5) (助手) 01/01: 從化 全天候 31.2 26.2 (57.4) (助手) 29/12: 從化 全天候 31.3 26.3 (57.6) (助手) 25/12: 從化 全天候 33.2 24.4 (57.6) (助手)</t>
  </si>
  <si>
    <t>11/01: 沙田 飛機場 踱步 (助手) 07/01: 沙田 內圈 快踱一圈 (助手) 06/01: 沙田 飛機場 踱步 (助手) 05/01: 從化 內圈 倒快一圈 (助手) 04/01: 從化 飛機場 踱步 (助手) 03/01: 從化 內圈 快踱一圈 (助手) 02/01: 從化 內圈 快踱一圈 (助手) 01/01: 從化 飛機場 踱步 (助手) 31/12: 從化 內圈 快踱一圈 (副練馬師) 30/12: 從化 內圈 快踱一圈 (助手) 29/12: 從化 飛機場 踱步 (助手) 28/12: 從化 內圈 快踱一圈 (助手) 27/12: 從化 內圈 快踱一圈 (副練馬師) 26/12: 從化 內圈 快踱一圈 (助手) 25/12: 從化 飛機場 踱步 (助手) 24/12: 從化 內圈 快踱一圈 (副練馬師)</t>
  </si>
  <si>
    <t>10/01: 沙田 09/01: 沙田 06/01: 沙田 04/01: 從化 03/01: 從化 02/01: 從化 01/01: 從化 31/12: 從化 30/12: 從化 29/12: 從化 28/12: 從化 27/12: 從化 26/12: 從化 25/12: 從化 24/12: 從化</t>
  </si>
  <si>
    <t>正極  沈集成  9/13/14/2/4/13</t>
  </si>
  <si>
    <t>11/01: 沙田 全天候 28.1 24.2 (52.3) (麥文堅) 08/01: 沙田 全天候 28.8 24.3 (53.1) (助手) 浪漫勇士 04/01: 沙田 全天候 33.3 26.8 25.2 (1.25.3) (助手) 01/01: 沙田 全天候 28.8 25.6 (54.4) (助手) 浪漫勇士 28/12: 沙田 全天候 28.7 25.6 (54.3) (助手)</t>
  </si>
  <si>
    <t>11/01: 沙田 飛機場 踱步 (助手) 10/01: 沙田 內圈 快踱兩圈 (助手) 09/01: 沙田 內圈 快踱一圈 (助手) 08/01: 沙田 飛機場 踱步 (助手) 07/01: 沙田 內圈 快踱兩圈 (助手) 06/01: 沙田 內圈 快踱一圈 (助手) 05/01: 沙田 內圈 倒快兩圈 (助手) 04/01: 沙田 飛機場 踱步 (助手) 03/01: 沙田 內圈 快踱兩圈 (助手) 02/01: 沙田 內圈 快踱一圈 (助手) 01/01: 沙田 飛機場 踱步 (助手) 31/12: 沙田 內圈 快踱兩圈 (助手) 30/12: 沙田 內圈 快踱一圈 (助手) 29/12: 沙田 內圈 倒快兩圈 (助手) 28/12: 沙田 飛機場 踱步 (助手) 27/12: 沙田 內圈 快踱兩圈 (助手) 26/12: 沙田 內圈 快踱一圈 (助手) 25/12: 沙田 內圈 倒快兩圈 (助手) 24/12: 沙田 內圈 快踱一圈 (助手)</t>
  </si>
  <si>
    <t>勁沙塵  廖康銘  3/3/3/1/1/4</t>
  </si>
  <si>
    <t>06/01: 第1組 1200 沙田 全天候 7/9(潘頓) 23.8 21.6 24.0 (1.09.42)</t>
  </si>
  <si>
    <t>04/01: 沙田 全天候 29.1 26.1 (55.2) (助手) 31/12: 從化 登山跑道 28.2 24.2 (52.4) (助手) 智勝攻略 27/12: 從化 登山跑道 28.3 24.9 (53.2) (助手)</t>
  </si>
  <si>
    <t>11/01: 沙田 內圈 快踱一圈 (助手) 10/01: 沙田 內圈 快踱一圈 (助手) 09/01: 沙田 內圈 快踱一圈 (助手) 08/01: 沙田 內圈 倒快一圈 (助手) 07/01: 沙田 奧運馬房沙地練習場 踱步 (助手) 05/01: 沙田 內圈 倒快兩圈 (助手) 03/01: 沙田 內圈 快踱一圈 (助手) 02/01: 沙田 內圈 快踱一圈 (助手) 01/01: 從化 內圈 倒快兩圈 (助手) 31/12: 從化 飛機場 踱步 (助手) 30/12: 從化 內圈 快踱一圈 (助手) 29/12: 從化 內圈 倒快兩圈 (助手) 28/12: 從化 內圈 快踱一圈 (助手) 27/12: 從化 飛機場 踱步 (助手) 26/12: 從化 內圈 快踱一圈 (助手) 25/12: 從化 內圈 倒快兩圈 (助手) 24/12: 從化 內圈 快踱一圈 (助手)</t>
  </si>
  <si>
    <t>10/01: 沙田 09/01: 沙田 08/01: 沙田 07/01: 沙田 05/01: 沙田 04/01: 沙田 03/01: 沙田 02/01: 沙田 30/12: 從化 29/12: 從化 28/12: 從化 27/12: 從化 26/12: 從化 25/12: 從化 24/12: 從化</t>
  </si>
  <si>
    <t>25/12: 從化 24/12: 從化</t>
  </si>
  <si>
    <t>爆笑  告東尼  12/11/1/1/12/3</t>
  </si>
  <si>
    <t>07/01: 從化 草閘 24.2 22.6 (46.8) (助手) 一鹿歡騰 02/01: 從化 全天候 29.2 26.4 (55.6) (助手) 27/12: 從化 全天候 30.7 26.5 (57.2) (助手) 24/12: 從化 全天候 30.5 26.3 (56.8) (助手)</t>
  </si>
  <si>
    <t>11/01: 沙田 內圈 快踱一圈 (助手) 10/01: 從化 內圈 快踱一圈 (助手) 09/01: 從化 內圈 快踱一圈 (助手) 08/01: 從化 內圈 倒快兩圈 (助手) 07/01: 從化 飛機場 踱步 (助手) 06/01: 從化 內圈 快踱一圈 (助手) 05/01: 從化 內圈 倒快兩圈 (助手) 04/01: 從化 內圈 快踱一圈 (助手) 03/01: 從化 內圈 快踱一圈 (助手) 02/01: 從化 飛機場 踱步 (助手) 01/01: 從化 內圈 倒快兩圈 (助手) 31/12: 從化 內圈 快踱一圈 (助手) 30/12: 從化 內圈 快踱一圈 (助手) 29/12: 從化 內圈 倒快兩圈 (助手) 28/12: 從化 內圈 快踱一圈 (助手) 27/12: 從化 飛機場 踱步 (助手) 26/12: 從化 內圈 快踱一圈 (助手) 25/12: 從化 內圈 倒快兩圈 (助手) 24/12: 從化 飛機場 踱步 (助手)</t>
  </si>
  <si>
    <t>10/01: 從化 09/01: 從化 08/01: 從化 07/01: 從化 06/01: 從化 05/01: 從化 04/01: 從化 03/01: 從化 02/01: 從化 01/01: 從化 31/12: 從化 30/12: 從化 29/12: 從化 28/12: 從化 27/12: 從化 26/12: 從化 25/12: 從化 24/12: 從化</t>
  </si>
  <si>
    <t>建測羣英  大衛希斯  8/1/2/3/9/11</t>
  </si>
  <si>
    <t>08/01: 沙田 全天候 30.0 (30.0) (助手) 05/01: 從化 全天候 24.8 (24.8) (助手) 02/01: 從化 全天候 26.8 (26.8) (助手) 30/12: 從化 全天候 28.7 23.5 (52.2) (助手) 27/12: 從化 登山跑道 30.2 (30.2) (助手)</t>
  </si>
  <si>
    <t>11/01: 沙田 外圈 快踱一圈 (助手) 06/01: 沙田 外圈 快踱一圈 (助手) 05/01: 從化 飛機場 踱步 (助手) 03/01: 從化 內圈 快踱一圈 (助手) 02/01: 從化 飛機場 踱步 (助手) 01/01: 從化 內圈 倒快兩圈 (助手) 30/12: 從化 飛機場 踱步 (助手) 29/12: 從化 內圈 倒快兩圈 (助手) 27/12: 從化 飛機場 踱步 (助手) 26/12: 從化 內圈 快踱一圈 (助手) 25/12: 從化 內圈 倒快兩圈 (助手)</t>
  </si>
  <si>
    <t>10/01: 沙田 09/01: 沙田 08/01: 沙田 07/01: 沙田 06/01: 沙田 05/01: 從化 04/01: 從化 03/01: 從化 02/01: 從化 01/01: 從化 31/12: 從化 30/12: 從化 29/12: 從化 28/12: 從化 27/12: 從化 26/12: 從化 25/12: 從化 24/12: 從化</t>
  </si>
  <si>
    <t>10/01: 沙田 馬匹跑步機 - 慢跑 （上斜） 09/01: 沙田 馬匹跑步機 - 慢跑 （上斜） 07/01: 沙田 馬匹跑步機 - 慢跑 （上斜）</t>
  </si>
  <si>
    <t>24/12: 從化</t>
  </si>
  <si>
    <t>富國兄弟  葉楚航  4/1/5/9/4/4</t>
  </si>
  <si>
    <t>08/01: 沙田 全天候 33.8 26.9 24.4 (1.25.1) (蔡明紹) 贏得自然 05/01: 沙田 全天候 29.2 25.4 (54.6) (助手) 02/01: 沙田 草地 31.3 24.8 (56.1) (蔡明紹) 不勞而獲 29/12: 沙田 全天候 28.0 25.5 (53.5) (助手) 25/12: 沙田 全天候 28.2 26.7 (54.9) (助手)</t>
  </si>
  <si>
    <t>10/01: 沙田 內圈 快踱兩圈 (助手) 09/01: 沙田 內圈 快踱一圈 (助手) 08/01: 沙田 飛機場 踱步 (助手) 07/01: 沙田 內圈 快踱兩圈 (助手) 06/01: 沙田 內圈 快踱一圈 (助手) 05/01: 沙田 飛機場 踱步 (助手) 03/01: 沙田 內圈 快踱一圈 (助手) 02/01: 沙田 飛機場 踱步 (助手) 01/01: 沙田 內圈 倒快兩圈 (助手) 31/12: 沙田 內圈 快踱一圈 (助手) 30/12: 沙田 內圈 快踱一圈 (助手) 29/12: 沙田 飛機場 踱步 (助手) 27/12: 沙田 內圈 快踱兩圈 (助手) 26/12: 沙田 內圈 快踱一圈 (助手) 24/12: 沙田 內圈 快踱一圈 (助手)</t>
  </si>
  <si>
    <t>10/01: 沙田 09/01: 沙田 08/01: 沙田 07/01: 沙田 06/01: 沙田 04/01: 沙田 03/01: 沙田 02/01: 沙田 01/01: 沙田 30/12: 沙田 29/12: 沙田 28/12: 沙田 27/12: 沙田 26/12: 沙田 25/12: 沙田 24/12: 沙田</t>
  </si>
  <si>
    <t>超加加  姚本輝  2/10/9/10/12/2</t>
  </si>
  <si>
    <t>08/01: 沙田 草閘 27.1 23.9 (51.0) (潘明輝) 大文豪 02/01: 沙田 草地 28.2 24.0 (52.2) (潘明輝) 你知我得 30/12: 沙田 全天候 30.1 26.2 (56.3) (助手)</t>
  </si>
  <si>
    <t>11/01: 沙田 內圈 快踱一圈 (助手) 10/01: 沙田 內圈 快踱一圈 (助手) 08/01: 沙田 飛機場 踱步 (助手) 07/01: 沙田 內圈 快踱一圈 (助手) 06/01: 沙田 內圈 快踱一圈 (助手) 05/01: 沙田 內圈 倒快兩圈 (助手) 02/01: 沙田 飛機場 踱步 (助手) 01/01: 沙田 內圈 倒快兩圈 (助手) 31/12: 沙田 內圈 快踱一圈 (助手) 30/12: 沙田 飛機場 踱步 (助手) 29/12: 沙田 內圈 倒快兩圈 (助手) 28/12: 沙田 內圈 快踱一圈 (助手) 27/12: 沙田 內圈 快踱一圈 (助手) 26/12: 沙田 內圈 快踱一圈 (助手) 25/12: 沙田 內圈 倒快兩圈 (助手) 24/12: 沙田 內圈 快踱一圈 (助手)</t>
  </si>
  <si>
    <t>09/01: 沙田 馬匹跑步機 - 慢跑 （上斜） 03/01: 沙田 馬匹跑步機 - 慢跑 （上斜）</t>
  </si>
  <si>
    <t>唯美主義  伍鵬志  7/10/9/9/5/12</t>
  </si>
  <si>
    <t>11/01: 沙田 全天候 29.5 25.7 (55.2) (助手) 08/01: 沙田 全天候 30.0 25.3 (55.3) (助手) 05/01: 沙田 全天候 29.3 25.1 (54.4)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</si>
  <si>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飛機場 踱步 (助手) 04/01: 沙田 內圈 快踱一圈 (助手) 03/01: 沙田 內圈 快踱一圈 (助手) 02/01: 沙田 內圈 快踱一圈 (助手) 01/01: 沙田 內圈 倒快一圈 (助手) 31/12: 沙田 內圈 快踱一圈 (助手) 30/12: 沙田 內圈 快踱一圈 (助手) 29/12: 沙田 內圈 倒快一圈 (助手) 27/12: 沙田 飛機場 踱步 (助手)</t>
  </si>
  <si>
    <t>自力更生  鄭俊偉  9/11/9/5/3/9</t>
  </si>
  <si>
    <t>09/01: 從化 全天候 31.7 25.8 (57.5) (助手) 06/01: 從化 全天候 30.5 26.2 (56.7) (助手) 31/12: 從化 全天候 31.0 26.3 (57.3) (助手) 27/12: 從化 全天候 30.5 27.6 (58.1) (助手) 24/12: 從化 全天候 30.2 26.3 (56.5) (助手)</t>
  </si>
  <si>
    <t>11/01: 沙田 內圈 快踱一圈 (助手) 09/01: 從化 飛機場 踱步 (助手) 08/01: 從化 內圈 倒快一圈 (助手) 07/01: 從化 內圈 快踱一圈 (助手) 06/01: 從化 飛機場 踱步 (助手) 05/01: 從化 內圈 倒快一圈 (助手) 03/01: 從化 內圈 快踱一圈 (助手) 02/01: 從化 內圈 快踱一圈 (助手) 01/01: 從化 內圈 倒快兩圈 (助手) 31/12: 從化 飛機場 踱步 (助手) 30/12: 從化 內圈 快踱一圈 (助手) 29/12: 從化 內圈 倒快兩圈 (助手) 27/12: 從化 飛機場 踱步 (助手) 26/12: 從化 內圈 快踱一圈 (助手) 25/12: 從化 內圈 倒快一圈 (助手) 24/12: 從化 飛機場 踱步 (助手)</t>
  </si>
  <si>
    <t>08/01: 從化 07/01: 從化 04/01: 從化 02/01: 從化 01/01: 從化 30/12: 從化 29/12: 從化 26/12: 從化 25/12: 從化</t>
  </si>
  <si>
    <t>07/01: 從化 05/01: 從化</t>
  </si>
  <si>
    <t>三強  鄭俊偉  7/1/3/4/9/12</t>
  </si>
  <si>
    <t>10/01: 沙田 全天候 27.8 25.6 (53.4) (助手) 07/01: 沙田 全天候 30.3 26.1 (56.4) (助手) 03/01: 沙田 全天候 29.6 26.8 (56.4) (助手)</t>
  </si>
  <si>
    <t>09/01: 沙田 內圈 快踱一圈 (助手) 08/01: 沙田 內圈 倒快一圈 (助手) 06/01: 沙田 內圈 快踱一圈 (助手) 05/01: 沙田 內圈 倒快兩圈 (助手) 02/01: 沙田 內圈 快踱一圈 (助手) 01/01: 沙田 內圈 倒快兩圈 (助手) 31/12: 沙田 內圈 快踱一圈 (助手) 30/12: 沙田 內圈 快踱一圈 (助手) 29/12: 沙田 內圈 倒快兩圈 (助手) 27/12: 沙田 內圈 快踱一圈 (助手)</t>
  </si>
  <si>
    <t>31/12: 沙田 30/12: 沙田 26/12: 沙田 25/12: 沙田</t>
  </si>
  <si>
    <t>富心星  方嘉柏  12/10/3/7/8/11</t>
  </si>
  <si>
    <t>06/01: 第1組 1200 沙田 全天候 1/9(黃智弘) 23.8 21.6 24.0 (1.09.42)</t>
  </si>
  <si>
    <t>11/01: 沙田 內圈 快踱一圈 (助手) 10/01: 沙田 內圈 快踱兩圈 (助手) 09/01: 沙田 內圈 快踱兩圈 (助手) 08/01: 沙田 內圈 倒快兩圈 (助手) 06/01: 沙田 飛機場 踱步 (助手) 05/01: 沙田 內圈 倒快兩圈 (黃智弘) 04/01: 沙田 內圈 快踱兩圈 (黃智弘) 03/01: 沙田 外圈 快踱一圈 (助手) 02/01: 沙田 內圈 快踱兩圈 (助手) 01/01: 沙田 內圈 倒快兩圈 (助手) 31/12: 沙田 內圈 快踱兩圈 (黃智弘) 30/12: 沙田 外圈 快踱一圈 (助手) 29/12: 沙田 飛機場 踱步 (助手) 27/12: 沙田 飛機場 踱步 (助手) 26/12: 沙田 內圈 快踱兩圈 (黃智弘) 25/12: 沙田 內圈 倒快兩圈 (助手) 24/12: 沙田 內圈 快踱兩圈 (黃智弘)</t>
  </si>
  <si>
    <t>10/01: 沙田 09/01: 沙田 08/01: 沙田 05/01: 沙田 03/01: 沙田 02/01: 沙田 01/01: 沙田 31/12: 沙田 30/12: 沙田 25/12: 沙田 24/12: 沙田</t>
  </si>
  <si>
    <t>皮具伯樂  文家良  7</t>
  </si>
  <si>
    <t>02/01: 第2組 1200 沙田 全天候 10/10(周俊樂) 24.3 22.6 23.1 (1.10.08)  11/12: 第2組 1200 從化 全天候 1/6(湯瑪善) 25.3 22.9 23.0 (1.11.22)</t>
  </si>
  <si>
    <t>11/01: 沙田 全天候 33.1 29.3 26.9 (1.29.3) (助手) 07/01: 沙田 全天候 29.3 26.3 (55.6) (助手) 28/12: 沙田 全天候 29.9 25.5 (55.4) (助手) 24/12: 沙田 全天候 31.7 27.7 (59.4) (助手)</t>
  </si>
  <si>
    <t>11/01: 沙田 飛機場 踱步 (助手) 10/01: 沙田 內圈 快踱一圈 (助手) 09/01: 沙田 內圈 快踱一圈 (助手) 08/01: 沙田 內圈 倒快一圈 (助手) 07/01: 沙田 飛機場 踱步 (助手) 06/01: 沙田 內圈 快踱一圈 (助手) 05/01: 沙田 內圈 倒快一圈 (助手) 04/01: 沙田 內圈 快踱一圈 (助手) 03/01: 沙田 飛機場 踱步 (助手) 02/01: 沙田 飛機場 踱步 (助手) 01/01: 沙田 內圈 倒快一圈 (助手) 31/12: 沙田 內圈 快踱一圈 (助手) 30/12: 沙田 內圈 快踱一圈 (助手) 29/12: 沙田 內圈 倒快一圈 (助手) 28/12: 沙田 飛機場 踱步 (助手) 27/12: 沙田 內圈 快踱一圈 (助手) 26/12: 沙田 內圈 快踱一圈 (助手) 25/12: 沙田 內圈 倒快一圈 (助手) 24/12: 沙田 飛機場 踱步 (助手)</t>
  </si>
  <si>
    <t>10/01: 沙田 09/01: 沙田 08/01: 沙田 06/01: 沙田 05/01: 沙田 01/01: 沙田 31/12: 沙田 30/12: 沙田 29/12: 沙田 27/12: 沙田 25/12: 沙田</t>
  </si>
  <si>
    <t>包裝天王  伍鵬志  6</t>
  </si>
  <si>
    <t>08/01: 從化 全天候 30.5 26.4 (56.9) (助手) 05/01: 從化 全天候 31.9 26.2 (58.1) (助手) 02/01: 從化 全天候 31.5 28.0 (59.5) (助手) 30/12: 從化 全天候 32.0 26.9 (58.9) (助手)</t>
  </si>
  <si>
    <t>11/01: 沙田 內圈 快踱一圈 (助手) 10/01: 從化 內圈 快踱一圈 (助手) 09/01: 從化 內圈 快踱一圈 (助手) 08/01: 從化 飛機場 踱步 (助手) 07/01: 從化 內圈 快踱一圈 (助手) 06/01: 從化 內圈 快踱一圈 (助手) 05/01: 從化 飛機場 踱步 (助手) 03/01: 從化 內圈 快踱一圈 (助手) 02/01: 從化 飛機場 踱步 (助手) 01/01: 從化 內圈 倒快兩圈 (助手) 31/12: 從化 內圈 快踱一圈 (助手) 30/12: 從化 飛機場 踱步 (助手) 29/12: 從化 內圈 倒快兩圈 (助手) 27/12: 從化 內圈 快踱一圈 (助手) 26/12: 從化 內圈 快踱一圈 (助手) 25/12: 從化 內圈 倒快一圈 (助手) 24/12: 沙田 飛機場 踱步 (助手)</t>
  </si>
  <si>
    <t>09/01: 從化 08/01: 從化 07/01: 從化 06/01: 從化 05/01: 從化 04/01: 從化 03/01: 從化 02/01: 從化 01/01: 從化 31/12: 從化 30/12: 從化 29/12: 從化 28/12: 從化 27/12: 從化 26/12: 從化 25/12: 從化</t>
  </si>
  <si>
    <t>鳳翼天翔  桂福特  13</t>
  </si>
  <si>
    <t>30/12: 第8組 1200 從化 草地 5/10(田泰安) 24.3 23.4 23.7 (1.11.41)  15/12: 第7組 1000 從化 草地 3/8(田泰安) 13.9 23.1 22.4 (0.59.47)  06/11: 第6組 1200 從化 全天候 7/7(慕達薩) 24.6 22.9 24.3 (1.11.89)</t>
  </si>
  <si>
    <t>08/01: 從化 草地 27.8 23.5 (51.3) (助手) 03/01: 從化 全天候 29.7 25.7 (55.4) (助手) 25/12: 從化 全天候 30.0 23.7 (53.7) (助手)</t>
  </si>
  <si>
    <t>11/01: 沙田 內圈 快踱一圈 (助手) 10/01: 從化 內圈 快踱一圈 (助手) 08/01: 從化 飛機場 踱步 (助手) 07/01: 從化 外圈 快踱一圈 (助手) 06/01: 從化 外圈 快踱一圈 (助手) 05/01: 從化 內圈 倒快兩圈 (助手) 04/01: 從化 內圈 快踱一圈 (助手) 03/01: 從化 飛機場 踱步 (助手) 02/01: 從化 內圈 快踱一圈 (助手) 01/01: 從化 內圈 倒快一圈 (助手) 30/12: 從化 飛機場 踱步 (助手) 29/12: 從化 內圈 倒快兩圈 (助手) 28/12: 從化 內圈 快踱一圈 (助手) 27/12: 從化 內圈 快踱一圈 (助手) 25/12: 從化 飛機場 踱步 (助手) 24/12: 從化 內圈 快踱一圈 (助手)</t>
  </si>
  <si>
    <t>佳運發  大衛希斯  1/4/5/8/13/4</t>
  </si>
  <si>
    <t>08/01: 沙田 草閘 23.9 23.8 (47.7) (助手) 雪茄福星 05/01: 沙田 全天候 29.0 (29.0) (助手) 01/01: 沙田 全天候 28.1 (28.1) (希威森)</t>
  </si>
  <si>
    <t>11/01: 沙田 內圈 快踱一圈 (助手) 08/01: 沙田 飛機場 踱步 (助手) 07/01: 沙田 內圈 快踱一圈 (助手) 05/01: 沙田 飛機場 踱步 (助手) 04/01: 沙田 內圈 快踱一圈 (助手) 03/01: 沙田 內圈 快踱一圈 (助手) 01/01: 沙田 飛機場 踱步 (希威森) 31/12: 沙田 內圈 快踱一圈 (助手) 27/12: 沙田 內圈 快踱一圈 (助手)</t>
  </si>
  <si>
    <t>10/01: 沙田 馬匹跑步機 - 慢跑 （上斜） 02/01: 沙田 馬匹跑步機 - 慢跑 （上斜） 30/12: 沙田 馬匹跑步機 - 慢跑 （上斜） 29/12: 沙田 馬匹跑步機 - 慢跑 （上斜） 26/12: 沙田 馬匹跑步機 - 慢跑 （上斜）</t>
  </si>
  <si>
    <t>駿馬之寶  羅富全  2/2/5/2/7/10</t>
  </si>
  <si>
    <t>08/01: 沙田 全天候 31.4 27.0 (58.4) (助手) 紅衣財神 04/01: 沙田 全天候 32.3 26.3 (58.6) (助手) 31/12: 沙田 全天候 32.5 25.2 (57.7) (助手)</t>
  </si>
  <si>
    <t>11/01: 沙田 內圈 快踱一圈 (助手) 10/01: 沙田 內圈 快踱一圈 (助手) 09/01: 沙田 內圈 快踱一圈 (助手) 08/01: 沙田 飛機場 踱步 (助手) 07/01: 沙田 內圈 快踱一圈 (助手) 06/01: 沙田 內圈 快踱一圈 (助手) 05/01: 沙田 內圈 倒快一圈 (助手) 04/01: 沙田 飛機場 踱步 (助手) 03/01: 沙田 內圈 快踱一圈 (助手) 02/01: 沙田 內圈 快踱一圈 (助手) 01/01: 沙田 內圈 倒快一圈 (助手) 31/12: 沙田 飛機場 踱步 (助手) 30/12: 沙田 內圈 快踱一圈 (助手) 29/12: 沙田 內圈 倒快一圈 (助手) 28/12: 沙田 內圈 快踱一圈 (助手) 27/12: 沙田 飛機場 踱步 (助手)</t>
  </si>
  <si>
    <t>花好月盈  韋達  3/1/4/1/3/8</t>
  </si>
  <si>
    <t>30/12: 第9組 1200 從化 草地 1/9(楊明綸) 25.0 22.6 23.5 (1.11.15)</t>
  </si>
  <si>
    <t>08/01: 從化 草地 30.1 25.4 (55.5) (助手) 25/12: 從化 草地 28.7 26.0 (54.7) (助手)</t>
  </si>
  <si>
    <t>11/01: 沙田 內圈 快踱一圈 (助手) 10/01: 沙田 內圈 快踱一圈 (助手) 08/01: 從化 飛機場 踱步 (助手) 07/01: 從化 內圈 快踱一圈 (助手) 06/01: 從化 內圈 快踱一圈 (助手) 05/01: 從化 內圈 倒快兩圈 (助手) 04/01: 從化 內圈 快踱一圈 (助手) 03/01: 從化 內圈 快踱一圈 (助手) 02/01: 從化 內圈 快踱一圈 (助手) 01/01: 從化 內圈 倒快一圈 (助手) 30/12: 從化 飛機場 踱步 (助手) 29/12: 從化 內圈 倒快兩圈 (助手) 28/12: 從化 內圈 快踱一圈 (助手) 27/12: 從化 內圈 快踱一圈 (助手) 25/12: 從化 飛機場 踱步 (助手) 24/12: 從化 內圈 快踱一圈 (助手)</t>
  </si>
  <si>
    <t>10/01: 沙田 09/01: 沙田 03/01: 從化 02/01: 從化 01/01: 從化 29/12: 從化 28/12: 從化 27/12: 從化 25/12: 從化 24/12: 從化</t>
  </si>
  <si>
    <t>07/01: 從化 06/01: 從化 05/01: 從化 04/01: 從化 03/01: 從化 02/01: 從化 01/01: 從化 28/12: 從化 27/12: 從化 26/12: 從化 24/12: 從化</t>
  </si>
  <si>
    <t>好精神  葉楚航  4/2/4/8/7/10</t>
  </si>
  <si>
    <t>09/01: 從化 全天候 29.6 26.2 (55.8) (助手) 06/01: 從化 全天候 28.3 25.3 (53.6) (助手) 舉步生風 03/01: 從化 全天候 29.5 27.9 (57.4) (助手) 30/12: 從化 全天候 29.3 26.1 (55.4) (助手)</t>
  </si>
  <si>
    <t>10/01: 從化 內圈 快踱一圈 (助手) 09/01: 從化 飛機場 踱步 (助手) 08/01: 從化 內圈 倒快兩圈 (助手) 07/01: 從化 內圈 快踱一圈 (助手) 06/01: 從化 飛機場 踱步 (助手) 05/01: 從化 內圈 倒快兩圈 (助手) 03/01: 從化 飛機場 踱步 (助手) 02/01: 從化 內圈 快踱一圈 (助手) 01/01: 從化 內圈 倒快兩圈 (助手) 31/12: 從化 內圈 快踱一圈 (助手) 30/12: 從化 飛機場 踱步 (助手) 29/12: 從化 內圈 倒快兩圈 (助手) 28/12: 從化 內圈 快踱一圈 (助手) 27/12: 從化 內圈 快踱一圈 (助手) 26/12: 從化 內圈 快踱一圈 (助手) 25/12: 從化 內圈 倒快一圈 (助手) 24/12: 從化 飛機場 踱步 (助手)</t>
  </si>
  <si>
    <t>09/01: 從化 08/01: 從化 07/01: 從化 06/01: 從化 05/01: 從化</t>
  </si>
  <si>
    <t>09/01: 從化 08/01: 從化 07/01: 從化 06/01: 從化 05/01: 從化 04/01: 從化 03/01: 從化 28/12: 從化</t>
  </si>
  <si>
    <t>有你有我  廖康銘  7/4/9/6/1/11</t>
  </si>
  <si>
    <t>08/01: 從化 全天候 28.5 24.5 (53.0) (助手) 27/12: 從化 全天候 28.7 24.8 (53.5) (副練馬師)</t>
  </si>
  <si>
    <t>11/01: 沙田 內圈 快踱一圈 (助手) 10/01: 從化 內圈 快踱一圈 (助手) 09/01: 從化 內圈 快踱一圈 (助手) 08/01: 從化 飛機場 踱步 (助手) 07/01: 從化 內圈 快踱一圈 (助手) 06/01: 從化 內圈 快踱一圈 (助手) 05/01: 從化 內圈 倒快一圈 (助手) 03/01: 沙田 奧運馬房沙地練習場 踱步 (助手) 01/01: 沙田 奧運馬房沙地練習場 踱步 (助手) 31/12: 沙田 內圈 快踱一圈 (助手) 30/12: 沙田 內圈 快踱一圈 (助手) 29/12: 沙田 內圈 倒快一圈 (助手) 28/12: 沙田 內圈 快踱一圈 (助手) 27/12: 從化 飛機場 踱步 (副練馬師) 26/12: 從化 內圈 快踱一圈 (助手) 25/12: 從化 內圈 倒快一圈 (助手) 24/12: 從化 內圈 快踱一圈 (助手)</t>
  </si>
  <si>
    <t>10/01: 沙田 09/01: 從化 08/01: 從化 07/01: 從化 06/01: 從化 05/01: 從化 04/01: 沙田 03/01: 沙田 31/12: 沙田 30/12: 沙田 29/12: 沙田 28/12: 沙田 26/12: 從化 25/12: 從化 24/12: 從化</t>
  </si>
  <si>
    <t>紅錢到  呂健威  3/3/2/11/2/3</t>
  </si>
  <si>
    <t>05/01: 從化 全天候 29.5 23.9 (53.4) (助手) 01/01: 從化 全天候 29.0 25.5 (54.5) (助手)</t>
  </si>
  <si>
    <t>11/01: 沙田 飛機場 踱步 (助手) 10/01: 沙田 內圈 快踱一圈 (助手) 09/01: 沙田 飛機場 踱步 (助手) 08/01: 從化 飛機場 踱步 (助手) 07/01: 從化 內圈 快踱一圈 (助手) 06/01: 從化 內圈 快踱一圈 (助手) 05/01: 從化 飛機場 踱步 (助手) 03/01: 從化 內圈 快踱一圈 (助手) 02/01: 從化 內圈 快踱一圈 (助手) 01/01: 從化 飛機場 踱步 (助手) 31/12: 從化 內圈 快踱一圈 (助手) 30/12: 從化 內圈 快踱一圈 (助手) 29/12: 從化 內圈 倒快一圈 (助手) 27/12: 從化 飛機場 踱步 (助手) 26/12: 沙田 飛機場 踱步 (助手)</t>
  </si>
  <si>
    <t>10/01: 沙田 09/01: 沙田 07/01: 從化 06/01: 從化 05/01: 從化 04/01: 從化 03/01: 從化 02/01: 從化 01/01: 從化 31/12: 從化 30/12: 從化 29/12: 從化 28/12: 從化 27/12: 從化 26/12: 沙田 25/12: 沙田</t>
  </si>
  <si>
    <t>06/01: 從化 30/12: 從化</t>
  </si>
  <si>
    <t>千杯  告東尼  3/12/6/9/10/8</t>
  </si>
  <si>
    <t>10/01: 沙田 全天候 29.6 23.9 (53.5) (助手) 萬事得意 04/01: 沙田 全天候 30.8 27.0 (57.8) (助手) 31/12: 沙田 全天候 29.5 25.2 (54.7) (鍾易禮) 華美之威 27/12: 沙田 全天候 29.5 27.1 (56.6) (助手)</t>
  </si>
  <si>
    <t>11/01: 沙田 內圈 快踱一圈 (助手) 10/01: 沙田 飛機場 踱步 (助手) 09/01: 沙田 內圈 快踱一圈 (助手) 08/01: 沙田 內圈 倒快兩圈 (助手) 07/01: 沙田 內圈 快踱一圈 (助手) 06/01: 沙田 內圈 快踱一圈 (助手) 05/01: 沙田 內圈 倒快兩圈 (助手) 04/01: 沙田 飛機場 踱步 (助手) 03/01: 沙田 內圈 快踱一圈 (助手) 02/01: 沙田 內圈 快踱一圈 (助手) 01/01: 沙田 內圈 倒快兩圈 (助手) 31/12: 沙田 飛機場 踱步 (助手) 30/12: 沙田 內圈 快踱一圈 (助手) 29/12: 沙田 內圈 倒快兩圈 (助手) 28/12: 沙田 內圈 快踱一圈 (助手) 27/12: 沙田 飛機場 踱步 (助手) 26/12: 沙田 內圈 快踱一圈 (助手) 25/12: 沙田 內圈 倒快兩圈 (助手) 24/12: 沙田 內圈 快踱一圈 (助手)</t>
  </si>
  <si>
    <t>美麗同享  告東尼  8/7/9/3/3/1</t>
  </si>
  <si>
    <t>02/01: 第1組 1200 沙田 全天候 9/9(艾道拿) 24.7 23.0 22.9 (1.10.65)</t>
  </si>
  <si>
    <t>11/01: 沙田 全天候 30.0 25.8 (55.8) (副練馬師) 08/01: 沙田 全天候 30.2 26.0 (56.2) (副練馬師) 30/12: 沙田 全天候 29.7 26.4 (56.1) (助手) 28/12: 沙田 全天候 30.0 26.3 (56.3) (副練馬師) 25/12: 沙田 全天候 31.8 25.8 (57.6) (助手)</t>
  </si>
  <si>
    <t>11/01: 沙田 飛機場 踱步 (副練馬師) 10/01: 沙田 內圈 快踱一圈 (副練馬師) 09/01: 沙田 內圈 快踱一圈 (副練馬師) 08/01: 沙田 飛機場 踱步 (副練馬師) 07/01: 沙田 內圈 快踱一圈 (副練馬師) 06/01: 沙田 內圈 快踱一圈 (助手) 05/01: 沙田 內圈 倒快兩圈 (副練馬師) 04/01: 沙田 內圈 快踱一圈 (副練馬師) 03/01: 沙田 內圈 快踱一圈 (副練馬師) 01/01: 沙田 內圈 倒快兩圈 (副練馬師) 31/12: 沙田 內圈 快踱一圈 (助手) 30/12: 沙田 飛機場 踱步 (助手) 29/12: 沙田 內圈 倒快兩圈 (副練馬師) 28/12: 沙田 飛機場 踱步 (副練馬師) 27/12: 沙田 內圈 快踱一圈 (副練馬師) 26/12: 沙田 內圈 快踱一圈 (副練馬師) 25/12: 沙田 飛機場 踱步 (助手) 24/12: 沙田 內圈 快踱一圈 (副練馬師)</t>
  </si>
  <si>
    <t>禪勝輝煌  呂健威  6/7/12/2/6/6</t>
  </si>
  <si>
    <t>06/01: 第1組 1200 沙田 全天候 3/9(紀仁安) 23.8 21.6 24.0 (1.09.42)</t>
  </si>
  <si>
    <t>30/12: 從化 全天候 30.4 26.1 (56.5) (助手) 26/12: 從化 全天候 29.6 26.2 (55.8) (助手)</t>
  </si>
  <si>
    <t>11/01: 沙田 飛機場 踱步 (助手) 10/01: 沙田 內圈 快踱一圈 (助手) 09/01: 沙田 內圈 快踱一圈 (助手) 08/01: 沙田 內圈 倒快一圈 (助手) 07/01: 沙田 飛機場 踱步 (助手) 05/01: 沙田 內圈 倒快兩圈 (助手) 03/01: 沙田 內圈 快踱一圈 (助手) 02/01: 沙田 飛機場 踱步 (助手) 01/01: 從化 飛機場 踱步 (助手) 31/12: 從化 內圈 快踱一圈 (助手) 30/12: 從化 飛機場 踱步 (助手) 29/12: 從化 內圈 倒快一圈 (助手) 27/12: 從化 內圈 快踱一圈 (助手) 26/12: 從化 飛機場 踱步 (助手) 25/12: 從化 內圈 倒快一圈 (助手) 24/12: 從化 內圈 快踱一圈 (助手)</t>
  </si>
  <si>
    <t>10/01: 沙田 09/01: 沙田 08/01: 沙田 07/01: 沙田 05/01: 沙田 04/01: 沙田 03/01: 沙田 02/01: 沙田 01/01: 從化 31/12: 從化 30/12: 從化 29/12: 從化 28/12: 從化 27/12: 從化 26/12: 從化 25/12: 從化 24/12: 從化</t>
  </si>
  <si>
    <t>31/12: 從化 27/12: 從化 25/12: 從化</t>
  </si>
  <si>
    <t>智取神駒  沈集成  7/10/3/5/9/13</t>
  </si>
  <si>
    <t>30/12: 第5組 1200 從化 草地 3/9(奧爾民) 26.5 23.0 22.6 (1.12.16)</t>
  </si>
  <si>
    <t>08/01: 從化 全天候 26.7 25.2 (51.9) (助手) 04/01: 從化 全天候 28.6 25.5 (54.1) (助手) 25/12: 從化 全天候 29.5 25.4 (54.9) (助手)</t>
  </si>
  <si>
    <t>11/01: 沙田 內圈 快踱一圈 (助手) 10/01: 沙田 內圈 快踱兩圈 (助手) 09/01: 沙田 內圈 快踱一圈 (助手) 08/01: 從化 飛機場 踱步 (助手) 07/01: 從化 內圈 快踱兩圈 (助手) 06/01: 從化 內圈 快踱一圈 (助手) 05/01: 從化 內圈 倒快兩圈 (助手) 04/01: 從化 飛機場 踱步 (助手) 03/01: 從化 內圈 快踱兩圈 (助手) 02/01: 從化 內圈 快踱一圈 (助手) 01/01: 從化 內圈 倒快兩圈 (助手) 31/12: 從化 飛機場 踱步 (助手) 30/12: 從化 飛機場 踱步 (助手) 29/12: 從化 內圈 倒快兩圈 (助手) 28/12: 從化 內圈 快踱一圈 (助手) 27/12: 從化 內圈 快踱兩圈 (助手) 26/12: 從化 內圈 快踱一圈 (助手) 25/12: 從化 飛機場 踱步 (助手) 24/12: 從化 內圈 快踱兩圈 (助手)</t>
  </si>
  <si>
    <t>10/01: 沙田 09/01: 沙田 08/01: 從化 07/01: 從化 06/01: 從化 05/01: 從化 04/01: 從化 03/01: 從化 02/01: 從化 01/01: 從化 31/12: 從化 29/12: 從化 28/12: 從化 27/12: 從化 26/12: 從化 25/12: 從化 24/12: 從化</t>
  </si>
  <si>
    <t>喜蓮勇感  沈集成  1/1/4/11/7/9</t>
  </si>
  <si>
    <t>08/01: 沙田 全天候 27.7 24.2 (51.9) (布文) 富喜來 04/01: 沙田 全天候 33.7 26.5 25.2 (1.25.4) (助手) 31/12: 沙田 全天候 27.7 25.4 (53.1) (助手)</t>
  </si>
  <si>
    <t>11/01: 沙田 內圈 快踱一圈 (助手) 10/01: 沙田 內圈 快踱兩圈 (助手) 09/01: 沙田 內圈 快踱一圈 (助手) 08/01: 沙田 飛機場 踱步 (助手) 07/01: 沙田 內圈 快踱兩圈 (助手) 06/01: 沙田 內圈 快踱一圈 (助手) 05/01: 沙田 內圈 倒快兩圈 (助手) 04/01: 沙田 飛機場 踱步 (助手) 03/01: 沙田 內圈 快踱兩圈 (助手) 02/01: 沙田 內圈 快踱一圈 (助手) 01/01: 沙田 內圈 倒快兩圈 (助手) 31/12: 沙田 飛機場 踱步 (助手) 30/12: 沙田 內圈 快踱一圈 (助手) 29/12: 沙田 內圈 倒快兩圈 (助手) 28/12: 沙田 內圈 快踱一圈 (助手) 27/12: 沙田 內圈 快踱一圈 (助手) 26/12: 沙田 飛機場 踱步 (助手)</t>
  </si>
  <si>
    <t>安騁  蔡約翰  9/6/11/13/8/6</t>
  </si>
  <si>
    <t>02/01: 第1組 1200 沙田 全天候 7/9(艾兆禮) 24.7 23.0 22.9 (1.10.65)</t>
  </si>
  <si>
    <t>09/01: 沙田 全天候 33.1 25.9 (59.0) (助手) 06/01: 沙田 全天候 32.3 26.1 (58.4) (助手) 30/12: 沙田 全天候 31.6 25.9 (57.5) (助手) 26/12: 沙田 全天候 32.2 25.2 (57.4) (助手)</t>
  </si>
  <si>
    <t>11/01: 沙田 內圈 快踱一圈 (助手) 10/01: 沙田 內圈 快踱一圈 (助手) 09/01: 沙田 飛機場 踱步 (助手) 08/01: 沙田 內圈 倒快一圈 (助手) 07/01: 沙田 內圈 快踱一圈 (助手) 06/01: 沙田 飛機場 踱步 (助手) 05/01: 沙田 內圈 倒快一圈 (助手) 04/01: 沙田 飛機場 踱步 (助手) 02/01: 沙田 飛機場 踱步 (助手) 01/01: 沙田 內圈 倒快一圈 (助手) 31/12: 沙田 內圈 快踱一圈 (助手) 30/12: 沙田 飛機場 踱步 (助手) 29/12: 沙田 內圈 倒快一圈 (助手) 28/12: 沙田 內圈 快踱一圈 (助手) 27/12: 沙田 內圈 快踱一圈 (助手) 26/12: 沙田 飛機場 踱步 (助手) 25/12: 沙田 內圈 倒快一圈 (助手) 24/12: 沙田 內圈 快踱一圈 (助手)</t>
  </si>
  <si>
    <t>康樂高球  蘇偉賢  1/6/3/1/1/1</t>
  </si>
  <si>
    <t>02/01: 第1組 1200 沙田 全天候 8/9(班德禮) 24.7 23.0 22.9 (1.10.65)  19/12: 第1組 1200 沙田 全天候 9/9(班德禮) 24.1 22.4 23.3 (1.09.85)</t>
  </si>
  <si>
    <t>11/01: 沙田 全天候 24.5 (24.5) (助手) 08/01: 沙田 全天候 29.8 26.5 (56.3) (班德禮) 伴跳馬 29/12: 沙田 全天候 29.3 25.4 (54.7) (助手) 25/12: 沙田 全天候 31.6 26.4 (58.0) (助手)</t>
  </si>
  <si>
    <t>11/01: 沙田 飛機場 踱步 (助手) 10/01: 沙田 內圈 快踱一圈 (助手) 09/01: 沙田 飛機場 踱步 (助手) 07/01: 沙田 內圈 快踱一圈 (助手) 06/01: 沙田 內圈 快踱一圈 (助手) 05/01: 沙田 內圈 倒快兩圈 (助手) 04/01: 沙田 飛機場 踱步 (助手) 02/01: 沙田 飛機場 踱步 (助手) 01/01: 沙田 內圈 倒快兩圈 (助手) 31/12: 沙田 內圈 快踱一圈 (助手) 30/12: 沙田 飛機場 踱步 (助手) 29/12: 沙田 飛機場 踱步 (助手) 28/12: 沙田 內圈 快踱一圈 (助手) 27/12: 沙田 內圈 快踱一圈 (助手) 26/12: 沙田 飛機場 踱步 (助手) 25/12: 沙田 飛機場 踱步 (助手) 24/12: 沙田 內圈 快踱一圈 (助手)</t>
  </si>
  <si>
    <t>10/01: 沙田 09/01: 沙田 08/01: 沙田 07/01: 沙田 06/01: 沙田 05/01: 沙田 04/01: 沙田 01/01: 沙田 31/12: 沙田 30/12: 沙田 29/12: 沙田 28/12: 沙田 27/12: 沙田 26/12: 沙田 25/12: 沙田 24/12: 沙田</t>
  </si>
  <si>
    <t>安遇  桂福特  9/1/3/2/12/8</t>
  </si>
  <si>
    <t>30/12: 第5組 1200 從化 草地 1/9(田泰安) 26.5 23.0 22.6 (1.12.16)</t>
  </si>
  <si>
    <t>10/01: 沙田 全天候 30.1 25.9 (56.0) (田泰安) 06/01: 從化 登山跑道 25.4 26.0 (51.4) (助手) 25/12: 從化 全天候 30.4 24.5 (54.9) (助手)</t>
  </si>
  <si>
    <t>11/01: 沙田 內圈 快踱一圈 (助手) 09/01: 沙田 內圈 快踱一圈 (助手) 08/01: 從化 內圈 倒快兩圈 (助手) 06/01: 從化 飛機場 踱步 (助手) 05/01: 從化 外圈 快踱一圈 (助手) 04/01: 從化 內圈 快踱一圈 (助手) 03/01: 從化 內圈 快踱一圈 (助手) 30/12: 從化 飛機場 踱步 (助手) 29/12: 從化 內圈 倒快兩圈 (助手) 28/12: 從化 內圈 快踱一圈 (助手) 25/12: 從化 飛機場 踱步 (助手) 24/12: 從化 外圈 快踱一圈 (助手)</t>
  </si>
  <si>
    <t>10/01: 沙田 09/01: 沙田 07/01: 從化</t>
  </si>
  <si>
    <t>勁速威龍  呂健威  4/6/1/2/1/13</t>
  </si>
  <si>
    <t>09/01: 從化 全天候 30.1 25.8 (55.9) (助手) 06/01: 從化 草地 28.2 23.8 (52.0) (助手) 智勇名駒 02/01: 從化 全天候 31.5 27.6 (59.1) (助手) 30/12: 從化 全天候 29.5 25.2 (54.7) (助手) 26/12: 從化 全天候 31.1 26.5 (57.6) (助手)</t>
  </si>
  <si>
    <t>11/01: 沙田 飛機場 踱步 (助手) 10/01: 從化 飛機場 踱步 (助手) 09/01: 從化 飛機場 踱步 (助手) 08/01: 從化 內圈 倒快兩圈 (助手) 07/01: 從化 內圈 快踱一圈 (助手) 06/01: 從化 飛機場 踱步 (助手) 05/01: 從化 內圈 倒快兩圈 (助手) 03/01: 從化 內圈 快踱一圈 (助手) 02/01: 從化 飛機場 踱步 (助手) 01/01: 從化 內圈 倒快兩圈 (助手) 31/12: 從化 內圈 快踱一圈 (助手) 30/12: 從化 飛機場 踱步 (助手) 29/12: 從化 內圈 倒快兩圈 (助手) 27/12: 從化 內圈 快踱一圈 (助手) 26/12: 從化 飛機場 踱步 (助手) 25/12: 從化 內圈 倒快一圈 (助手) 24/12: 從化 內圈 快踱一圈 (助手)</t>
  </si>
  <si>
    <t>08/01: 從化 04/01: 從化 03/01: 從化 29/12: 從化 25/12: 從化</t>
  </si>
  <si>
    <t>鈦易搵  方嘉柏  1/10/12/6/7/4</t>
  </si>
  <si>
    <t>05/01: 沙田 全天候 30.6 28.0 26.5 (1.25.1) (黃智弘)</t>
  </si>
  <si>
    <t>11/01: 沙田 內圈 快踱一圈 (助手) 10/01: 沙田 內圈 快踱兩圈 (助手) 09/01: 沙田 內圈 快踱兩圈 (助手) 08/01: 沙田 內圈 倒快兩圈 (助手) 07/01: 沙田 內圈 快踱兩圈 (助手) 06/01: 沙田 內圈 快踱兩圈 (助手) 05/01: 沙田 飛機場 踱步 (黃智弘) 04/01: 沙田 內圈 快踱兩圈 (助手) 03/01: 沙田 內圈 快踱兩圈 (助手) 02/01: 沙田 內圈 快踱兩圈 (助手) 01/01: 沙田 內圈 倒快兩圈 (助手) 31/12: 沙田 外圈 快踱一圈 (助手) 30/12: 沙田 內圈 快踱兩圈 (助手) 29/12: 沙田 內圈 倒快兩圈 (助手) 28/12: 沙田 內圈 快踱一圈 (助手) 27/12: 沙田 內圈 快踱兩圈 (助手) 26/12: 沙田 內圈 快踱一圈 (助手) 25/12: 沙田 飛機場 踱步 (助手)</t>
  </si>
  <si>
    <t>10/01: 沙田 09/01: 沙田 08/01: 沙田 07/01: 沙田 06/01: 沙田 04/01: 沙田 03/01: 沙田 02/01: 沙田 01/01: 沙田 31/12: 沙田 30/12: 沙田 29/12: 沙田 28/12: 沙田 27/12: 沙田</t>
  </si>
  <si>
    <t>大浪圖田  丁冠豪  3/8/1/5/1/4</t>
  </si>
  <si>
    <t>10/01: 沙田 全天候 28.8 25.2 (54.0) (助手) 06/01: 沙田 全天候 33.7 28.2 23.9 (1.25.8) (助手) 瑰麗人生 01/01: 沙田 全天候 30.1 27.9 (58.0) (助手)</t>
  </si>
  <si>
    <t>10/01: 沙田 飛機場 踱步 (助手) 09/01: 沙田 內圈 快踱一圈 (助手) 08/01: 沙田 內圈 倒快兩圈 (助手) 07/01: 沙田 內圈 快踱一圈 (助手) 06/01: 沙田 飛機場 踱步 (助手) 05/01: 沙田 內圈 倒快兩圈 (助手) 04/01: 沙田 內圈 快踱一圈 (助手) 03/01: 沙田 內圈 快踱兩圈 (助手) 02/01: 沙田 內圈 快踱一圈 (助手) 01/01: 沙田 飛機場 踱步 (助手) 31/12: 沙田 內圈 快踱一圈 (助手) 30/12: 沙田 內圈 快踱一圈 (助手) 29/12: 沙田 內圈 倒快一圈 (助手) 28/12: 沙田 內圈 快踱一圈 (助手) 27/12: 沙田 飛機場 踱步 (助手)</t>
  </si>
  <si>
    <t>10/01: 沙田 09/01: 沙田 08/01: 沙田 07/01: 沙田 06/01: 沙田 05/01: 沙田 04/01: 沙田 03/01: 沙田 02/01: 沙田 01/01: 沙田 31/12: 沙田 30/12: 沙田 29/12: 沙田 28/12: 沙田 27/12: 沙田 26/12: 沙田</t>
  </si>
  <si>
    <t>非惟僥倖  姚本輝  6/2/1/13/3/6</t>
  </si>
  <si>
    <t>11/01: 沙田 全天候 33.0 27.8 25.1 (1.25.9) (助手) 08/01: 沙田 全天候 30.2 27.1 (57.3) (助手) 24/12: 沙田 全天候 33.4 29.9 25.4 (1.28.7)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</si>
  <si>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內圈 倒快兩圈 (助手) 03/01: 沙田 內圈 快踱兩圈 (助手) 02/01: 沙田 內圈 快踱一圈 (助手) 01/01: 沙田 內圈 倒快兩圈 (助手) 31/12: 沙田 內圈 快踱一圈 (助手) 30/12: 沙田 飛機場 踱步 (助手) 27/12: 沙田 飛機場 踱步 (助手) 26/12: 沙田 內圈 快踱一圈 (助手) 24/12: 沙田 飛機場 踱步 (助手)</t>
  </si>
  <si>
    <t>10/01: 沙田 09/01: 沙田 08/01: 沙田 07/01: 沙田 06/01: 沙田 05/01: 沙田 03/01: 沙田 02/01: 沙田 01/01: 沙田 31/12: 沙田 30/12: 沙田 29/12: 沙田 26/12: 沙田 25/12: 沙田 24/12: 沙田</t>
  </si>
  <si>
    <t>天將龍駒  呂健威  2/1/1/6/6/3</t>
  </si>
  <si>
    <t>09/01: 沙田 全天候 30.6 26.3 (56.9) (巫顯東) 06/01: 沙田 全天候 31.5 27.1 (58.6) (巫顯東) 03/01: 沙田 全天候 31.3 26.1 (57.4) (巫顯東) 25/12: 沙田 全天候 30.3 26.5 (56.8) (巫顯東)</t>
  </si>
  <si>
    <t>11/01: 沙田 飛機場 踱步 (助手) 10/01: 沙田 內圈 快踱一圈 (巫顯東) 09/01: 沙田 飛機場 踱步 (巫顯東) 08/01: 沙田 內圈 倒快兩圈 (巫顯東) 07/01: 沙田 內圈 快踱一圈 (巫顯東) 06/01: 沙田 飛機場 踱步 (助手) 05/01: 沙田 內圈 倒快兩圈 (巫顯東) 03/01: 沙田 飛機場 踱步 (巫顯東) 02/01: 沙田 內圈 快踱一圈 (巫顯東) 01/01: 沙田 內圈 倒快一圈 (巫顯東) 31/12: 沙田 內圈 快踱一圈 (巫顯東) 30/12: 沙田 飛機場 踱步 (助手) 27/12: 沙田 飛機場 踱步 (助手) 26/12: 沙田 內圈 快踱一圈 (巫顯東) 25/12: 沙田 飛機場 踱步 (巫顯東) 24/12: 沙田 內圈 快踱一圈 (巫顯東)</t>
  </si>
  <si>
    <t>10/01: 沙田 09/01: 沙田 08/01: 沙田 07/01: 沙田 06/01: 沙田 05/01: 沙田 04/01: 沙田 03/01: 沙田 02/01: 沙田 01/01: 沙田 31/12: 沙田 30/12: 沙田 29/12: 沙田 26/12: 沙田 25/12: 沙田 24/12: 沙田</t>
  </si>
  <si>
    <t>24/12: 沙田 馬匹跑步機 - 踱步 （上斜）</t>
  </si>
  <si>
    <t>魔術控制  巫偉傑  5/2/7/9/3/11</t>
  </si>
  <si>
    <t>11/01: 沙田 全天候 28.9 (28.9) (助手) 01/01: 沙田 全天候 25.4 (25.4) (周俊樂)</t>
  </si>
  <si>
    <t>11/01: 沙田 飛機場 踱步 (助手) 10/01: 沙田 內圈 快踱一圈 (助手) 09/01: 沙田 內圈 快踱一圈 (助手) 04/01: 沙田 內圈 快踱一圈 (助手) 03/01: 沙田 內圈 快踱一圈 (助手) 02/01: 沙田 內圈 快踱一圈 (助手) 01/01: 沙田 飛機場 踱步 (助手) 31/12: 沙田 內圈 快踱一圈 (助手) 30/12: 沙田 內圈 快踱一圈 (助手) 29/12: 沙田 內圈 倒快一圈 (助手) 27/12: 沙田 內圈 快踱一圈 (助手) 26/12: 沙田 內圈 快踱一圈 (助手) 25/12: 沙田 內圈 倒快一圈 (助手)</t>
  </si>
  <si>
    <t>10/01: 沙田 09/01: 沙田 08/01: 沙田 03/01: 沙田 02/01: 沙田 01/01: 沙田 31/12: 沙田 30/12: 沙田 29/12: 沙田 28/12: 沙田 27/12: 沙田 26/12: 沙田 25/12: 沙田</t>
  </si>
  <si>
    <t>08/01: 沙田 馬匹跑步機 - 慢跑 （上斜） 28/12: 沙田 馬匹跑步機 - 慢跑 （上斜） 24/12: 沙田 馬匹跑步機 - 慢跑 （上斜）</t>
  </si>
  <si>
    <t>風雲武士  大衛希斯  1/7/1/2/5/10</t>
  </si>
  <si>
    <t>09/01: 沙田 全天候 26.5 (26.5) (助手) 30/12: 沙田 全天候 28.7 (28.7) (助手) 27/12: 沙田 全天候 31.9 26.1 (58.0) (田泰安)</t>
  </si>
  <si>
    <t>11/01: 沙田 內圈 快踱一圈 (助手) 09/01: 沙田 飛機場 踱步 (助手) 08/01: 沙田 內圈 倒快兩圈 (助手) 07/01: 沙田 內圈 快踱一圈 (助手) 01/01: 沙田 內圈 倒快一圈 (助手) 31/12: 沙田 內圈 快踱一圈 (助手) 30/12: 沙田 飛機場 踱步 (助手) 29/12: 沙田 內圈 倒快兩圈 (助手) 27/12: 沙田 飛機場 踱步 (田泰安) 26/12: 沙田 內圈 快踱一圈 (助手) 25/12: 沙田 內圈 倒快兩圈 (助手)</t>
  </si>
  <si>
    <t>10/01: 沙田 馬匹跑步機 - 慢跑 （上斜） 06/01: 沙田 馬匹跑步機 - 慢跑 （上斜） 05/01: 沙田 馬匹跑步機 - 慢跑 （上斜） 24/12: 沙田 馬匹跑步機 - 慢跑 （上斜）</t>
  </si>
  <si>
    <t>小霸王  告東尼  8/8/7/7/8/5</t>
  </si>
  <si>
    <t>02/01: 第1組 1200 沙田 全天候 2/9(蔡明紹) 24.7 23.0 22.9 (1.10.65)</t>
  </si>
  <si>
    <t>11/01: 沙田 全天候 30.7 25.9 (56.6) (助手) 28/12: 從化 全天候 30.2 26.9 (57.1) (助手)</t>
  </si>
  <si>
    <t>11/01: 沙田 飛機場 踱步 (助手) 10/01: 沙田 內圈 快踱一圈 (助手) 09/01: 沙田 內圈 快踱一圈 (助手) 08/01: 沙田 內圈 倒快兩圈 (助手) 07/01: 沙田 內圈 快踱一圈 (助手) 06/01: 沙田 內圈 快踱一圈 (助手) 05/01: 沙田 內圈 倒快兩圈 (助手) 04/01: 沙田 內圈 快踱一圈 (助手) 03/01: 沙田 內圈 快踱一圈 (助手) 01/01: 從化 內圈 倒快兩圈 (助手) 31/12: 從化 內圈 快踱一圈 (助手) 30/12: 從化 內圈 快踱一圈 (助手) 29/12: 從化 內圈 倒快兩圈 (助手) 28/12: 從化 飛機場 踱步 (助手) 27/12: 從化 內圈 快踱一圈 (助手) 26/12: 從化 內圈 快踱一圈 (助手) 25/12: 從化 內圈 倒快兩圈 (助手) 24/12: 從化 內圈 快踱一圈 (助手)</t>
  </si>
  <si>
    <t>02/01: 沙田</t>
  </si>
  <si>
    <t>八駿巨昇  告東尼  14/11/3/1/5/1</t>
  </si>
  <si>
    <t>08/01: 第2組 1200 從化 全天候 2/6(祖利曼) 24.4 22.5 23.8 (1.10.73)</t>
  </si>
  <si>
    <t>05/01: 從化 全天候 30.5 26.6 (57.1) (助手) 26/12: 從化 全天候 30.5 26.6 (57.1) (助手)</t>
  </si>
  <si>
    <t>11/01: 沙田 內圈 快踱一圈 (助手) 10/01: 從化 內圈 快踱一圈 (助手) 09/01: 從化 內圈 快踱一圈 (助手) 07/01: 從化 內圈 快踱一圈 (助手) 06/01: 從化 內圈 快踱一圈 (助手) 05/01: 從化 飛機場 踱步 (助手) 04/01: 從化 內圈 快踱一圈 (助手) 03/01: 從化 內圈 快踱一圈 (助手) 02/01: 從化 內圈 快踱一圈 (助手) 01/01: 從化 內圈 倒快兩圈 (助手) 31/12: 從化 內圈 快踱一圈 (助手) 30/12: 從化 內圈 快踱一圈 (助手) 29/12: 從化 內圈 倒快兩圈 (助手) 28/12: 從化 內圈 快踱一圈 (助手) 27/12: 從化 內圈 快踱一圈 (助手) 26/12: 從化 飛機場 踱步 (助手) 25/12: 從化 內圈 倒快兩圈 (助手) 24/12: 從化 內圈 快踱一圈 (助手)</t>
  </si>
  <si>
    <t>08/01: 從化 07/01: 從化 06/01: 從化 05/01: 從化 04/01: 從化 03/01: 從化 02/01: 從化 01/01: 從化 31/12: 從化 30/12: 從化 29/12: 從化 28/12: 從化 27/12: 從化 26/12: 從化 25/12: 從化 24/12: 從化</t>
  </si>
  <si>
    <t>年少多好  廖康銘  9/10/1/3/2/9</t>
  </si>
  <si>
    <t>02/01: 第4組 1050 沙田 全天候 1/6(霍宏聲) 15.7 21.3 23.6 (1.00.65)</t>
  </si>
  <si>
    <t>31/12: 從化 登山跑道 27.5 (27.5) (副練馬師) 27/12: 從化 登山跑道 27.3 (27.3) (副練馬師)</t>
  </si>
  <si>
    <t>11/01: 沙田 內圈 快踱一圈 (助手) 10/01: 沙田 內圈 快踱一圈 (助手) 09/01: 沙田 內圈 快踱一圈 (助手) 08/01: 沙田 內圈 倒快兩圈 (助手) 07/01: 沙田 內圈 快踱一圈 (助手) 06/01: 沙田 內圈 快踱一圈 (助手) 05/01: 沙田 內圈 倒快一圈 (助手) 01/01: 從化 內圈 倒快一圈 (助手) 31/12: 從化 飛機場 踱步 (副練馬師) 30/12: 從化 內圈 快踱一圈 (助手) 29/12: 從化 內圈 倒快一圈 (助手) 28/12: 從化 內圈 快踱一圈 (助手) 27/12: 從化 飛機場 踱步 (副練馬師) 26/12: 從化 內圈 快踱一圈 (副練馬師) 25/12: 從化 內圈 倒快一圈 (助手) 24/12: 從化 內圈 快踱一圈 (助手)</t>
  </si>
  <si>
    <t>10/01: 沙田 04/01: 沙田 03/01: 沙田</t>
  </si>
  <si>
    <t>09/01: 沙田 馬匹跑步機 - 踱步 （上斜） 08/01: 沙田 馬匹跑步機 - 踱步 （上斜） 07/01: 沙田 馬匹跑步機 - 踱步 （上斜） 06/01: 沙田 馬匹跑步機 - 踱步 （上斜） 05/01: 沙田 馬匹跑步機 - 踱步 （上斜） 03/01: 沙田 馬匹跑步機 - 踱步 （上斜）</t>
  </si>
  <si>
    <t>31/12: 從化 30/12: 從化 29/12: 從化 28/12: 從化 27/12: 從化 26/12: 從化 25/12: 從化 24/12: 從化</t>
  </si>
  <si>
    <t>勇敢巨星  呂健威  14/1/9/9/8/5</t>
  </si>
  <si>
    <t>08/01: 從化 全天候 28.1 25.3 (53.4) (助手) 05/01: 從化 全天候 30.6 25.5 (56.1) (助手) 01/01: 從化 全天候 29.6 25.7 (55.3) (助手) 25/12: 從化 全天候 30.8 25.9 (56.7) (助手)</t>
  </si>
  <si>
    <t>11/01: 沙田 飛機場 踱步 (助手) 10/01: 從化 飛機場 踱步 (助手) 09/01: 從化 內圈 快踱一圈 (助手) 08/01: 從化 飛機場 踱步 (助手) 07/01: 從化 內圈 快踱一圈 (助手) 06/01: 從化 內圈 快踱一圈 (助手) 05/01: 從化 飛機場 踱步 (助手) 03/01: 從化 內圈 快踱一圈 (助手) 02/01: 從化 內圈 快踱一圈 (助手) 01/01: 從化 飛機場 踱步 (助手) 31/12: 從化 內圈 快踱一圈 (助手) 30/12: 從化 內圈 快踱一圈 (助手) 29/12: 從化 內圈 倒快兩圈 (助手) 27/12: 從化 內圈 快踱一圈 (助手) 26/12: 從化 內圈 快踱一圈 (助手) 25/12: 從化 飛機場 踱步 (助手) 24/12: 從化 內圈 快踱一圈 (助手)</t>
  </si>
  <si>
    <t>02/01: 從化 30/12: 從化 27/12: 從化</t>
  </si>
  <si>
    <t>翠紅  廖康銘  5/2/1/1/1/7</t>
  </si>
  <si>
    <t>10/01: 沙田 全天候 34.0 28.2 24.0 (1.26.2) (艾兆禮) 05/01: 沙田 草地 25.3 22.8 (48.1) (艾兆禮) 30/12: 沙田 全天候 33.5 28.4 24.2 (1.26.1) (艾兆禮)</t>
  </si>
  <si>
    <t>11/01: 沙田 內圈 快踱一圈 (助手) 09/01: 沙田 內圈 快踱一圈 (助手) 08/01: 沙田 內圈 倒快兩圈 (助手) 07/01: 沙田 內圈 快踱一圈 (助手) 06/01: 沙田 內圈 快踱一圈 (助手) 04/01: 沙田 內圈 快踱一圈 (助手) 03/01: 沙田 內圈 快踱一圈 (助手) 02/01: 沙田 內圈 快踱一圈 (助手) 01/01: 沙田 內圈 倒快兩圈 (助手) 31/12: 沙田 內圈 快踱一圈 (助手) 29/12: 沙田 內圈 倒快兩圈 (助手) 28/12: 沙田 內圈 快踱一圈 (助手) 27/12: 沙田 內圈 快踱一圈 (助手) 26/12: 沙田 內圈 快踱一圈 (助手) 25/12: 沙田 內圈 倒快一圈 (助手) 24/12: 沙田 內圈 快踱一圈 (助手)</t>
  </si>
  <si>
    <t>包裝伯樂  沈集成  11/1/3/2/9/5</t>
  </si>
  <si>
    <t>11/01: 沙田 全天候 32.1 27.1 24.5 (1.23.7) (助手) 08/01: 從化 全天候 28.0 24.6 (52.6) (助手) 04/01: 從化 全天候 28.2 25.9 (54.1) (助手) 31/12: 從化 全天候 26.8 24.4 (51.2) (助手) 28/12: 從化 全天候 28.3 25.3 (53.6) (助手) 25/12: 從化 全天候 28.0 25.5 (53.5) (助手)</t>
  </si>
  <si>
    <t>11/01: 沙田 飛機場 踱步 (助手) 10/01: 沙田 內圈 快踱兩圈 (助手) 09/01: 沙田 內圈 快踱一圈 (助手) 08/01: 從化 飛機場 踱步 (助手) 07/01: 從化 內圈 快踱兩圈 (助手) 06/01: 從化 內圈 快踱一圈 (助手) 05/01: 從化 內圈 倒快兩圈 (助手) 04/01: 從化 飛機場 踱步 (助手) 03/01: 從化 內圈 快踱兩圈 (助手) 02/01: 從化 內圈 快踱一圈 (助手) 01/01: 從化 內圈 倒快兩圈 (助手) 31/12: 從化 飛機場 踱步 (助手) 30/12: 從化 內圈 快踱一圈 (助手) 29/12: 從化 內圈 倒快兩圈 (助手) 28/12: 從化 飛機場 踱步 (助手) 27/12: 從化 內圈 快踱兩圈 (助手) 26/12: 從化 內圈 快踱一圈 (助手) 25/12: 從化 飛機場 踱步 (助手) 24/12: 從化 內圈 快踱兩圈 (助手)</t>
  </si>
  <si>
    <t>10/01: 沙田 09/01: 沙田 08/01: 從化 07/01: 從化 06/01: 從化 05/01: 從化 04/01: 從化 03/01: 從化 02/01: 從化 01/01: 從化 31/12: 從化 30/12: 從化 29/12: 從化 28/12: 從化 27/12: 從化 26/12: 從化 25/12: 從化 24/12: 從化</t>
  </si>
  <si>
    <t>人和家興  大衛希斯  9/12/10/9/1/9</t>
  </si>
  <si>
    <t>11/01: 沙田 內圈 快踱一圈 (助手) 05/01: 沙田 內圈 倒快兩圈 (助手) 04/01: 沙田 內圈 快踱一圈 (助手) 01/01: 沙田 內圈 倒快兩圈 (助手) 31/12: 沙田 內圈 快踱一圈 (助手) 27/12: 沙田 飛機場 踱步 (助手)</t>
  </si>
  <si>
    <t>10/01: 沙田 09/01: 沙田 06/01: 沙田 05/01: 沙田 04/01: 沙田 03/01: 沙田 02/01: 沙田 01/01: 沙田 31/12: 沙田 30/12: 沙田 29/12: 沙田 28/12: 沙田 27/12: 沙田 26/12: 沙田 25/12: 沙田</t>
  </si>
  <si>
    <t>10/01: 沙田 馬匹跑步機 - 慢跑 （上斜） 03/01: 沙田 馬匹跑步機 - 慢跑 （上斜） 02/01: 沙田 馬匹跑步機 - 慢跑 （上斜） 30/12: 沙田 馬匹跑步機 - 慢跑 （上斜） 29/12: 沙田 馬匹跑步機 - 慢跑 （上斜） 26/12: 沙田 馬匹跑步機 - 慢跑 （上斜）</t>
  </si>
  <si>
    <t>真心傳奇  蔡約翰  6/8/7/7/9/1</t>
  </si>
  <si>
    <t>08/01: 第1組 1200 從化 全天候 5/5(沙霖) 26.4 23.5 23.0 (1.12.97)</t>
  </si>
  <si>
    <t>05/01: 從化 全天候 31.9 26.2 (58.1) (助手) 01/01: 從化 全天候 31.4 26.2 (57.6) (助手) 28/12: 從化 全天候 31.2 26.0 (57.2) (助手)</t>
  </si>
  <si>
    <t>11/01: 沙田 飛機場 踱步 (助手) 10/01: 從化 飛機場 踱步 (助手) 08/01: 從化 飛機場 踱步 (助手) 07/01: 從化 內圈 快踱一圈 (助手) 06/01: 從化 內圈 快踱一圈 (助手) 05/01: 從化 飛機場 踱步 (助手) 04/01: 從化 內圈 快踱一圈 (助手) 03/01: 從化 內圈 快踱一圈 (助手) 02/01: 從化 內圈 快踱一圈 (助手) 01/01: 從化 飛機場 踱步 (助手) 31/12: 從化 內圈 快踱一圈 (助手) 30/12: 從化 內圈 快踱一圈 (助手) 29/12: 從化 內圈 倒快一圈 (助手) 28/12: 從化 飛機場 踱步 (助手) 27/12: 從化 內圈 快踱一圈 (助手) 26/12: 從化 內圈 快踱一圈 (助手) 25/12: 從化 飛機場 踱步 (助手)</t>
  </si>
  <si>
    <t>09/01: 從化 07/01: 從化 06/01: 從化 05/01: 從化 04/01: 從化 03/01: 從化 02/01: 從化 01/01: 從化 31/12: 從化 30/12: 從化 29/12: 從化 28/12: 從化 27/12: 從化 26/12: 從化 25/12: 從化 24/12: 從化</t>
  </si>
  <si>
    <t>至尊瑰寶  羅富全  6/1/1/2/1/10</t>
  </si>
  <si>
    <t>11/01: 沙田 全天候 32.8 26.2 (59.0) (助手) 08/01: 沙田 全天候 30.2 24.0 (54.2) (助手) 勝在當下 05/01: 沙田 全天候 33.6 25.4 (59.0) (梁家俊) 01/01: 沙田 全天候 33.1 25.6 (58.7)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</si>
  <si>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飛機場 踱步 (助手) 04/01: 沙田 內圈 快踱一圈 (助手) 03/01: 沙田 內圈 快踱一圈 (助手) 02/01: 沙田 內圈 快踱一圈 (助手) 01/01: 沙田 飛機場 踱步 (助手) 31/12: 沙田 內圈 快踱一圈 (助手) 30/12: 沙田 內圈 快踱一圈 (助手) 29/12: 沙田 內圈 倒快一圈 (助手) 28/12: 沙田 內圈 快踱一圈 (助手) 27/12: 沙田 飛機場 踱步 (助手)</t>
  </si>
  <si>
    <t>得道猴王  告東尼  7/7/8/5/6/3</t>
  </si>
  <si>
    <t>11/01: 沙田 全天候 29.6 26.1 (55.7) (助手) 08/01: 沙田 全天候 29.7 25.9 (55.6) (助手) 29/12: 沙田 全天候 29.5 26.4 (55.9) (鍾易禮) 25/12: 沙田 全天候 29.8 27.3 (57.1) (助手)</t>
  </si>
  <si>
    <t>11/01: 沙田 飛機場 踱步 (助手) 10/01: 沙田 內圈 快踱一圈 (助手) 09/01: 沙田 內圈 快踱一圈 (助手) 08/01: 沙田 飛機場 踱步 (助手) 07/01: 沙田 內圈 快踱一圈 (助手) 06/01: 沙田 內圈 快踱一圈 (助手) 05/01: 沙田 內圈 倒快兩圈 (助手) 04/01: 沙田 內圈 快踱一圈 (助手) 03/01: 沙田 內圈 快踱一圈 (助手) 01/01: 沙田 內圈 倒快一圈 (鍾易禮) 31/12: 沙田 內圈 快踱一圈 (助手) 30/12: 沙田 內圈 快踱一圈 (助手) 29/12: 沙田 飛機場 踱步 (鍾易禮) 28/12: 沙田 內圈 快踱一圈 (助手) 27/12: 沙田 內圈 快踱一圈 (助手) 26/12: 沙田 內圈 快踱一圈 (助手) 25/12: 沙田 飛機場 踱步 (助手) 24/12: 沙田 內圈 快踱一圈 (助手)</t>
  </si>
  <si>
    <t>傑出漢子  徐雨石  10/8/5/5/10/9</t>
  </si>
  <si>
    <t>10/01: 沙田 全天候 30.2 25.3 (55.5) (希威森) 巴閉仔 07/01: 沙田 全天候 30.3 26.6 (56.9) (希威森) 03/01: 沙田 全天候 29.5 25.5 (55.0) (助手) 31/12: 沙田 全天候 27.7 24.9 (52.6) (助手)</t>
  </si>
  <si>
    <t>11/01: 沙田 內圈 快踱一圈 (助手) 10/01: 沙田 飛機場 踱步 (助手) 09/01: 沙田 內圈 快踱兩圈 (助手) 08/01: 沙田 內圈 倒快兩圈 (助手) 07/01: 沙田 飛機場 踱步 (助手) 06/01: 沙田 內圈 快踱兩圈 (助手) 05/01: 沙田 內圈 倒快兩圈 (助手) 03/01: 沙田 飛機場 踱步 (助手) 02/01: 沙田 內圈 快踱一圈 (助手) 01/01: 沙田 內圈 倒快兩圈 (助手) 30/12: 沙田 內圈 快踱兩圈 (助手) 29/12: 沙田 內圈 倒快兩圈 (助手) 28/12: 沙田 內圈 快踱一圈 (助手) 27/12: 沙田 內圈 快踱一圈 (助手) 26/12: 沙田 內圈 快踱一圈 (助手)</t>
  </si>
  <si>
    <t>安康萬里  呂健威  6/1/2/1/11/2</t>
  </si>
  <si>
    <t>09/01: 沙田 全天候 31.3 27.1 (58.4) (何澤堯) 06/01: 沙田 全天候 29.6 26.7 (56.3) (何澤堯) 02/01: 沙田 全天候 29.1 26.0 (55.1) (助手)</t>
  </si>
  <si>
    <t>11/01: 沙田 飛機場 踱步 (助手) 10/01: 沙田 內圈 快踱一圈 (助手) 08/01: 沙田 內圈 倒快兩圈 (助手) 07/01: 沙田 內圈 快踱一圈 (助手) 06/01: 沙田 飛機場 踱步 (助手) 05/01: 沙田 內圈 倒快兩圈 (助手) 03/01: 沙田 內圈 快踱一圈 (助手) 02/01: 沙田 飛機場 踱步 (助手) 01/01: 沙田 內圈 倒快一圈 (助手) 31/12: 沙田 內圈 快踱一圈 (助手) 30/12: 沙田 內圈 快踱一圈 (助手) 29/12: 沙田 內圈 倒快一圈 (助手) 27/12: 沙田 內圈 快踱一圈 (助手) 26/12: 沙田 飛機場 踱步 (助手)</t>
  </si>
  <si>
    <t>乘數表  羅富全  5/10/4/12/11</t>
  </si>
  <si>
    <t>08/01: 從化 全天候 31.1 26.6 (57.7) (助手) 04/01: 從化 全天候 32.5 26.3 (58.8) (助手) 31/12: 從化 全天候 31.2 26.9 (58.1) (助手)</t>
  </si>
  <si>
    <t>11/01: 沙田 內圈 快踱一圈 (助手) 10/01: 沙田 內圈 快踱一圈 (助手) 09/01: 沙田 內圈 快踱一圈 (助手) 08/01: 從化 飛機場 踱步 (助手) 07/01: 從化 內圈 快踱一圈 (助手) 06/01: 從化 內圈 快踱一圈 (助手) 05/01: 從化 內圈 倒快一圈 (助手) 04/01: 從化 飛機場 踱步 (助手) 03/01: 從化 內圈 快踱一圈 (助手) 02/01: 從化 內圈 快踱一圈 (助手) 01/01: 從化 內圈 倒快一圈 (助手) 31/12: 從化 飛機場 踱步 (助手) 30/12: 從化 內圈 快踱一圈 (助手) 29/12: 從化 內圈 倒快一圈 (助手) 28/12: 從化 內圈 快踱一圈 (助手) 27/12: 從化 飛機場 踱步 (助手)</t>
  </si>
  <si>
    <t>10/01: 沙田 04/01: 從化 01/01: 從化 31/12: 從化 30/12: 從化 29/12: 從化 28/12: 從化 27/12: 從化 25/12: 沙田</t>
  </si>
  <si>
    <t>電源之駒  廖康銘  9/7/4/6/7/5</t>
  </si>
  <si>
    <t>11/01: 沙田 全天候 30.9 26.1 (57.0) (練馬師) 27/12: 沙田 全天候 29.1 25.9 (55.0) (助手)</t>
  </si>
  <si>
    <t>10/01: 沙田 內圈 快踱一圈 (助手) 09/01: 沙田 內圈 快踱一圈 (助手) 08/01: 沙田 內圈 倒快兩圈 (助手) 07/01: 沙田 內圈 快踱一圈 (助手) 06/01: 沙田 內圈 快踱一圈 (助手) 04/01: 沙田 奧運馬房沙地練習場 踱步 (助手) 03/01: 沙田 內圈 快踱一圈 (助手) 02/01: 沙田 內圈 快踱一圈 (助手) 01/01: 沙田 內圈 倒快一圈 (助手) 31/12: 沙田 內圈 快踱一圈 (助手) 30/12: 沙田 奧運馬房沙地練習場 踱步 (助手) 28/12: 沙田 內圈 快踱一圈 (助手) 26/12: 沙田 內圈 快踱一圈 (助手) 25/12: 沙田 內圈 倒快兩圈 (助手) 24/12: 沙田 內圈 快踱一圈 (助手)</t>
  </si>
  <si>
    <t>10/01: 沙田 09/01: 沙田 08/01: 沙田 07/01: 沙田 06/01: 沙田 04/01: 沙田 03/01: 沙田 02/01: 沙田 01/01: 沙田 31/12: 沙田 30/12: 沙田 28/12: 沙田 27/12: 沙田 26/12: 沙田 25/12: 沙田 24/12: 沙田</t>
  </si>
  <si>
    <t>川河動駒  游達榮  1/7/3/7/7/5</t>
  </si>
  <si>
    <t>08/01: 沙田 全天候 30.2 27.1 (57.3) (助手) 03/01: 沙田 全天候 30.9 26.0 (56.9) (助手) 30/12: 沙田 全天候 29.3 27.2 (56.5) (助手)</t>
  </si>
  <si>
    <t>11/01: 沙田 內圈 快踱一圈 (助手) 10/01: 沙田 內圈 快踱一圈 (助手) 08/01: 沙田 飛機場 踱步 (助手) 07/01: 沙田 內圈 快踱一圈 (助手) 06/01: 沙田 內圈 快踱一圈 (助手) 03/01: 沙田 飛機場 踱步 (助手) 02/01: 沙田 內圈 快踱一圈 (助手) 01/01: 沙田 內圈 倒快兩圈 (助手) 31/12: 沙田 彭福公園 踱步 (助手) 30/12: 沙田 飛機場 踱步 (助手) 29/12: 沙田 內圈 倒快兩圈 (助手) 28/12: 沙田 內圈 快踱一圈 (助手) 27/12: 沙田 內圈 快踱一圈 (助手)</t>
  </si>
  <si>
    <t>05/01: 沙田 馬匹跑步機 - 慢跑 （上斜） 26/12: 沙田 馬匹跑步機 - 慢跑 （上斜）</t>
  </si>
  <si>
    <t>臻至辰  蘇偉賢  1/1/7</t>
  </si>
  <si>
    <t>11/01: 沙田 全天候 24.6 (24.6) (助手) 07/01: 沙田 全天候 29.7 24.4 (54.1) (助手) 03/01: 沙田 全天候 32.0 29.4 25.6 (1.27.0) (助手) 30/12: 沙田 全天候 31.8 26.9 (58.7) (助手) 26/12: 沙田 全天候 33.4 28.6 (1.02.0) (助手)</t>
  </si>
  <si>
    <t>11/01: 沙田 飛機場 踱步 (助手) 10/01: 沙田 內圈 快踱一圈 (助手) 09/01: 沙田 內圈 快踱一圈 (助手) 08/01: 沙田 飛機場 踱步 (助手) 07/01: 沙田 飛機場 踱步 (助手) 06/01: 沙田 內圈 快踱一圈 (助手) 05/01: 沙田 內圈 倒快兩圈 (助手) 04/01: 沙田 飛機場 踱步 (助手) 03/01: 沙田 飛機場 踱步 (助手) 02/01: 沙田 內圈 快踱一圈 (助手) 01/01: 沙田 內圈 倒快兩圈 (助手) 31/12: 沙田 飛機場 踱步 (助手) 30/12: 沙田 飛機場 踱步 (助手) 29/12: 沙田 內圈 倒快兩圈 (副練馬師) 28/12: 沙田 內圈 快踱一圈 (助手) 27/12: 沙田 飛機場 踱步 (助手) 26/12: 沙田 飛機場 踱步 (助手) 25/12: 沙田 內圈 倒快兩圈 (助手) 24/12: 沙田 內圈 快踱一圈 (助手)</t>
  </si>
  <si>
    <t>鈁糖武士  方嘉柏  1/7/6/8/6/7</t>
  </si>
  <si>
    <t>06/01: 沙田 全天候 28.3 24.7 (53.0) (助手) 順善寶, 團長好</t>
  </si>
  <si>
    <t>11/01: 沙田 內圈 快踱一圈 (黃智弘) 10/01: 沙田 內圈 快踱兩圈 (助手) 09/01: 沙田 內圈 快踱兩圈 (助手) 08/01: 沙田 內圈 倒快兩圈 (助手) 07/01: 沙田 內圈 快踱兩圈 (助手) 06/01: 沙田 飛機場 踱步 (助手) 05/01: 沙田 內圈 倒快兩圈 (助手) 04/01: 沙田 內圈 快踱兩圈 (助手) 03/01: 沙田 內圈 快踱兩圈 (助手) 02/01: 沙田 內圈 快踱兩圈 (助手) 01/01: 沙田 內圈 倒快兩圈 (助手) 31/12: 沙田 內圈 快踱兩圈 (黃智弘) 30/12: 沙田 內圈 快踱兩圈 (助手) 29/12: 沙田 內圈 倒快兩圈 (助手) 28/12: 沙田 內圈 快踱一圈 (助手) 27/12: 沙田 內圈 快踱兩圈 (助手) 26/12: 沙田 內圈 快踱一圈 (助手) 25/12: 沙田 飛機場 踱步 (助手)</t>
  </si>
  <si>
    <t>10/01: 沙田 09/01: 沙田 08/01: 沙田 07/01: 沙田 05/01: 沙田 04/01: 沙田 03/01: 沙田 02/01: 沙田 01/01: 沙田 31/12: 沙田 30/12: 沙田 29/12: 沙田 28/12: 沙田 27/12: 沙田</t>
  </si>
  <si>
    <t>志善思源  文家良  10</t>
  </si>
  <si>
    <t>16/12: 第1組 1000 沙田 草地 8/12(潘明輝) 13.9 21.3 22.5 (0.57.76)</t>
  </si>
  <si>
    <t>10/01: 沙田 全天候 33.9 26.3 23.7 (1.23.9) (潘明輝) 03/01: 從化 草地 31.1 27.2 (58.3) (助手) 30/12: 從化 全天候 32.9 25.6 (58.5) (助手) 26/12: 從化 全天候 29.8 25.7 (55.5) (助手)</t>
  </si>
  <si>
    <t>11/01: 沙田 內圈 快踱一圈 (助手) 10/01: 沙田 飛機場 踱步 (助手) 09/01: 沙田 內圈 快踱一圈 (副練馬師) 08/01: 沙田 內圈 倒快一圈 (副練馬師) 07/01: 沙田 內圈 快踱一圈 (副練馬師) 06/01: 沙田 內圈 快踱一圈 (副練馬師) 05/01: 從化 內圈 倒快一圈 (助手) 04/01: 從化 內圈 快踱一圈 (助手) 03/01: 從化 飛機場 踱步 (助手) 02/01: 從化 內圈 快踱一圈 (助手) 01/01: 從化 內圈 倒快一圈 (助手) 31/12: 從化 內圈 快踱一圈 (助手) 30/12: 從化 飛機場 踱步 (助手) 29/12: 從化 內圈 倒快一圈 (助手) 28/12: 從化 內圈 快踱一圈 (助手) 27/12: 從化 內圈 快踱一圈 (助手) 26/12: 從化 飛機場 踱步 (助手) 25/12: 從化 內圈 倒快一圈 (助手) 24/12: 從化 內圈 快踱一圈 (助手)</t>
  </si>
  <si>
    <t>沙井之友  沈集成  2/8/9/4</t>
  </si>
  <si>
    <t>08/01: 沙田 全天候 28.7 25.0 (53.7) (周俊樂) 04/01: 沙田 全天候 26.9 24.4 (51.3) (助手) 31/12: 沙田 全天候 28.6 25.1 (53.7) (周俊樂)</t>
  </si>
  <si>
    <t>龍威心得  大衛希斯  11/7</t>
  </si>
  <si>
    <t>09/01: 沙田 全天候 27.7 (27.7) (班德禮) 06/01: 沙田 全天候 26.8 (26.8) (助手)</t>
  </si>
  <si>
    <t>11/01: 沙田 內圈 快踱一圈 (助手) 09/01: 沙田 飛機場 踱步 (班德禮) 06/01: 沙田 飛機場 踱步 (助手) 05/01: 沙田 內圈 倒快兩圈 (助手) 03/01: 沙田 內圈 快踱一圈 (助手) 02/01: 沙田 內圈 快踱一圈 (助手) 01/01: 沙田 內圈 倒快兩圈 (助手) 26/12: 沙田 內圈 快踱一圈 (助手) 25/12: 從化 內圈 倒快兩圈 (助手)</t>
  </si>
  <si>
    <t>10/01: 沙田 09/01: 沙田 08/01: 沙田 07/01: 沙田 06/01: 沙田 05/01: 沙田 04/01: 沙田 03/01: 沙田 02/01: 沙田 01/01: 沙田 31/12: 沙田 30/12: 沙田 29/12: 沙田 26/12: 沙田 25/12: 從化 24/12: 從化</t>
  </si>
  <si>
    <t>10/01: 沙田 馬匹跑步機 - 慢跑 （上斜） 08/01: 沙田 馬匹跑步機 - 慢跑 （上斜） 07/01: 沙田 馬匹跑步機 - 慢跑 （上斜） 31/12: 沙田 馬匹跑步機 - 慢跑 （上斜） 30/12: 沙田 馬匹跑步機 - 慢跑 （上斜）</t>
  </si>
  <si>
    <t>三軍勇將  方嘉柏  9/3/3/4/5/1</t>
  </si>
  <si>
    <t>29/12: 沙田 全天候 32.7 26.8 25.9 (1.25.4) (助手)</t>
  </si>
  <si>
    <t>11/01: 沙田 內圈 快踱一圈 (助手) 10/01: 沙田 內圈 快踱兩圈 (助手) 09/01: 沙田 內圈 快踱兩圈 (助手) 08/01: 沙田 內圈 倒快兩圈 (助手) 07/01: 沙田 內圈 快踱兩圈 (助手) 06/01: 沙田 內圈 快踱兩圈 (助手) 05/01: 沙田 內圈 倒快兩圈 (助手) 04/01: 沙田 內圈 快踱一圈 (助手) 03/01: 沙田 飛機場 踱步 (助手) 31/12: 沙田 內圈 快踱兩圈 (助手) 30/12: 沙田 內圈 快踱兩圈 (助手) 28/12: 沙田 內圈 快踱一圈 (助手) 27/12: 從化 內圈 快踱兩圈 (助手) 26/12: 從化 內圈 快踱兩圈 (助手) 25/12: 從化 內圈 倒快兩圈 (助手) 24/12: 從化 內圈 快踱兩圈 (助手)</t>
  </si>
  <si>
    <t>10/01: 沙田 09/01: 沙田 08/01: 沙田 07/01: 沙田 06/01: 沙田 05/01: 沙田 31/12: 沙田 30/12: 沙田 28/12: 沙田 26/12: 從化 25/12: 從化 24/12: 從化</t>
  </si>
  <si>
    <t>加州本事  巫偉傑  1/1/3/2/3/2</t>
  </si>
  <si>
    <t>11/01: 沙田 全天候 31.0 26.5 (57.5) (助手) 07/01: 從化 全天候 29.8 26.9 (56.7) (助手) 03/01: 從化 全天候 29.0 (29.0) (助手) 31/12: 從化 全天候 28.4 (28.4) (助手)</t>
  </si>
  <si>
    <t>11/01: 沙田 飛機場 踱步 (助手) 09/01: 從化 內圈 快踱一圈 (助手) 08/01: 從化 內圈 倒快兩圈 (助手) 07/01: 從化 飛機場 踱步 (助手) 06/01: 從化 內圈 快踱一圈 (助手) 05/01: 從化 內圈 倒快兩圈 (助手) 03/01: 從化 飛機場 踱步 (助手) 02/01: 從化 內圈 快踱一圈 (助手) 01/01: 從化 內圈 倒快一圈 (助手) 31/12: 從化 飛機場 踱步 (助手) 30/12: 從化 內圈 快踱一圈 (助手) 29/12: 從化 內圈 倒快一圈 (助手) 28/12: 從化 內圈 快踱一圈 (助手) 27/12: 從化 飛機場 踱步 (助手)</t>
  </si>
  <si>
    <t>09/01: 從化 07/01: 從化 06/01: 從化 05/01: 從化 04/01: 從化 03/01: 從化 02/01: 從化 01/01: 從化 31/12: 從化 30/12: 從化 29/12: 從化 28/12: 從化 27/12: 從化</t>
  </si>
  <si>
    <t>08/01: 從化</t>
  </si>
  <si>
    <t>場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</si>
  <si>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</si>
  <si>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</si>
  <si>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</si>
  <si>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</si>
  <si>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</si>
  <si>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</si>
  <si>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</si>
  <si>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</si>
  <si>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-</t>
  </si>
  <si>
    <t>最</t>
  </si>
  <si>
    <t>佳時間</t>
  </si>
  <si>
    <t>欄1</t>
  </si>
  <si>
    <t>欄2</t>
  </si>
  <si>
    <t>欄3</t>
  </si>
  <si>
    <t>欄4</t>
  </si>
  <si>
    <t>欄5</t>
  </si>
  <si>
    <t>欄7</t>
  </si>
  <si>
    <t>欄11</t>
  </si>
  <si>
    <t>總</t>
  </si>
  <si>
    <t>總</t>
    <phoneticPr fontId="3" type="noConversion"/>
  </si>
  <si>
    <t>.</t>
  </si>
  <si>
    <t>.</t>
    <phoneticPr fontId="3" type="noConversion"/>
  </si>
  <si>
    <t>..</t>
  </si>
  <si>
    <t>..</t>
    <phoneticPr fontId="3" type="noConversion"/>
  </si>
  <si>
    <t>…</t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</si>
  <si>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</si>
  <si>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</si>
  <si>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</si>
  <si>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</si>
  <si>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</si>
  <si>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</si>
  <si>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</si>
  <si>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</si>
  <si>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</si>
  <si>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</si>
  <si>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</si>
  <si>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</si>
  <si>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</si>
  <si>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</si>
  <si>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</si>
  <si>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</si>
  <si>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</si>
  <si>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</si>
  <si>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</si>
  <si>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</si>
  <si>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</si>
  <si>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完成時間</t>
  </si>
  <si>
    <t>木火龍駒</t>
  </si>
  <si>
    <t>快馬加鞭</t>
  </si>
  <si>
    <t>天威</t>
  </si>
  <si>
    <t>加州星皓</t>
  </si>
  <si>
    <t>幽默大師</t>
  </si>
  <si>
    <t>午夜快車</t>
  </si>
  <si>
    <t>北地烈馬</t>
  </si>
  <si>
    <t>銀進</t>
  </si>
  <si>
    <t>非凡豪傑</t>
  </si>
  <si>
    <t>知道穩勝</t>
  </si>
  <si>
    <t>運來伍寶</t>
  </si>
  <si>
    <t>浪漫老撾</t>
  </si>
  <si>
    <t>欄64</t>
    <phoneticPr fontId="3" type="noConversion"/>
  </si>
  <si>
    <t>今次檔</t>
  </si>
  <si>
    <t>今次檔</t>
    <phoneticPr fontId="3" type="noConversion"/>
  </si>
  <si>
    <t>今次騎師</t>
  </si>
  <si>
    <t>今次負磅</t>
    <phoneticPr fontId="3" type="noConversion"/>
  </si>
  <si>
    <t>#N</t>
  </si>
  <si>
    <t>列標籤</t>
  </si>
  <si>
    <t>總計</t>
  </si>
  <si>
    <t>欄標籤</t>
  </si>
  <si>
    <t>計數 - 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</si>
  <si>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</si>
  <si>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</si>
  <si>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</si>
  <si>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</si>
  <si>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 xml:space="preserve"> 第五班</t>
  </si>
  <si>
    <t>完</t>
  </si>
  <si>
    <t>成時間</t>
  </si>
  <si>
    <t>月</t>
    <phoneticPr fontId="3" type="noConversion"/>
  </si>
  <si>
    <t>年</t>
    <phoneticPr fontId="3" type="noConversion"/>
  </si>
  <si>
    <t>預時間</t>
    <phoneticPr fontId="3" type="noConversion"/>
  </si>
  <si>
    <t>預時間</t>
  </si>
  <si>
    <t>欄6</t>
  </si>
  <si>
    <t>欄9</t>
  </si>
  <si>
    <t>欄10</t>
  </si>
  <si>
    <t>欄12</t>
  </si>
  <si>
    <t>欄13</t>
  </si>
  <si>
    <t>今次賠率</t>
    <phoneticPr fontId="3" type="noConversion"/>
  </si>
  <si>
    <t>欄62</t>
  </si>
  <si>
    <t>欄63</t>
  </si>
  <si>
    <t>時</t>
    <phoneticPr fontId="3" type="noConversion"/>
  </si>
  <si>
    <t>忠</t>
    <phoneticPr fontId="3" type="noConversion"/>
  </si>
  <si>
    <t>W</t>
    <phoneticPr fontId="3" type="noConversion"/>
  </si>
  <si>
    <t>P</t>
    <phoneticPr fontId="3" type="noConversion"/>
  </si>
  <si>
    <t>倉</t>
    <phoneticPr fontId="3" type="noConversion"/>
  </si>
  <si>
    <t>全餐</t>
  </si>
  <si>
    <t>1315W</t>
    <phoneticPr fontId="3" type="noConversion"/>
  </si>
  <si>
    <t>1315P</t>
    <phoneticPr fontId="3" type="noConversion"/>
  </si>
  <si>
    <t>1430W</t>
    <phoneticPr fontId="3" type="noConversion"/>
  </si>
  <si>
    <t>1430P</t>
    <phoneticPr fontId="3" type="noConversion"/>
  </si>
  <si>
    <t>W2</t>
    <phoneticPr fontId="3" type="noConversion"/>
  </si>
  <si>
    <t>P2</t>
    <phoneticPr fontId="3" type="noConversion"/>
  </si>
  <si>
    <t>時</t>
  </si>
  <si>
    <t>落飛</t>
  </si>
  <si>
    <t>閘</t>
  </si>
  <si>
    <t>位</t>
  </si>
  <si>
    <t>忠</t>
  </si>
  <si>
    <t>倉</t>
  </si>
  <si>
    <t>W2</t>
  </si>
  <si>
    <t>P2</t>
  </si>
  <si>
    <t/>
  </si>
  <si>
    <t>獨贏賠率</t>
    <phoneticPr fontId="3" type="noConversion"/>
  </si>
  <si>
    <t>1630W</t>
    <phoneticPr fontId="3" type="noConversion"/>
  </si>
  <si>
    <t>1630P</t>
    <phoneticPr fontId="3" type="noConversion"/>
  </si>
  <si>
    <t>落大飛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</si>
</sst>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76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FFFF00"/>
      <name val="新細明體"/>
      <family val="1"/>
      <charset val="136"/>
      <scheme val="minor"/>
    </font>
    <font>
      <sz val="11"/>
      <name val="新細明體"/>
      <family val="2"/>
      <scheme val="minor"/>
    </font>
    <font>
      <b/>
      <sz val="11"/>
      <color indexed="10"/>
      <name val="新細明體"/>
      <family val="1"/>
      <charset val="136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sz val="11"/>
      <color indexed="31"/>
      <name val="新細明體"/>
      <family val="2"/>
      <scheme val="minor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sz val="11"/>
      <color indexed="34"/>
      <name val="新細明體"/>
      <family val="2"/>
      <scheme val="minor"/>
    </font>
    <font>
      <sz val="11"/>
      <color indexed="8"/>
      <name val="新細明體"/>
      <family val="2"/>
      <scheme val="minor"/>
    </font>
    <font>
      <b/>
      <sz val="11"/>
      <color indexed="35"/>
      <name val="新細明體"/>
      <family val="1"/>
      <charset val="136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sz val="11"/>
      <color indexed="51"/>
      <name val="新細明體"/>
      <family val="2"/>
      <scheme val="minor"/>
    </font>
    <font>
      <sz val="11"/>
      <color indexed="52"/>
      <name val="新細明體"/>
      <family val="2"/>
      <scheme val="minor"/>
    </font>
    <font>
      <sz val="11"/>
      <color indexed="53"/>
      <name val="新細明體"/>
      <family val="2"/>
      <scheme val="minor"/>
    </font>
    <font>
      <sz val="11"/>
      <color indexed="54"/>
      <name val="新細明體"/>
      <family val="2"/>
      <scheme val="minor"/>
    </font>
    <font>
      <sz val="11"/>
      <color indexed="55"/>
      <name val="新細明體"/>
      <family val="2"/>
      <scheme val="minor"/>
    </font>
    <font>
      <sz val="11"/>
      <color indexed="56"/>
      <name val="新細明體"/>
      <family val="2"/>
      <scheme val="minor"/>
    </font>
    <font>
      <b/>
      <sz val="11"/>
      <color rgb="FF00B050"/>
      <name val="新細明體"/>
      <family val="1"/>
      <charset val="136"/>
      <scheme val="minor"/>
    </font>
    <font>
      <b/>
      <sz val="11"/>
      <color rgb="FF00B0F0"/>
      <name val="新細明體"/>
      <family val="1"/>
      <charset val="136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54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6" fillId="2" borderId="0" xfId="0" applyFont="1" applyFill="1"/>
    <xf numFmtId="0" fontId="0" fillId="3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11" fillId="7" borderId="0" xfId="0" applyFont="1" applyFill="1"/>
    <xf numFmtId="0" fontId="24" fillId="7" borderId="0" xfId="0" applyFont="1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10" fillId="3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11" fillId="0" borderId="0" xfId="0" applyFont="1"/>
    <xf numFmtId="0" fontId="25" fillId="13" borderId="0" xfId="0" applyFont="1" applyFill="1"/>
    <xf numFmtId="0" fontId="0" fillId="1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6" fillId="0" borderId="1" xfId="0" applyFont="1" applyBorder="1" applyAlignment="1">
      <alignment horizontal="center" vertical="top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1" xfId="0" applyFont="1" applyBorder="1" applyAlignment="1">
      <alignment horizontal="center" vertical="top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2" fillId="12" borderId="1" xfId="0" applyFont="1" applyFill="1" applyBorder="1" applyAlignment="1">
      <alignment horizontal="center" vertical="top"/>
    </xf>
    <xf numFmtId="0" fontId="52" fillId="12" borderId="1" xfId="0" applyFont="1" applyFill="1" applyBorder="1" applyAlignment="1">
      <alignment horizontal="center" vertical="top"/>
    </xf>
    <xf numFmtId="0" fontId="48" fillId="12" borderId="0" xfId="0" applyFont="1" applyFill="1"/>
    <xf numFmtId="0" fontId="40" fillId="12" borderId="0" xfId="0" applyFont="1" applyFill="1"/>
    <xf numFmtId="0" fontId="54" fillId="12" borderId="0" xfId="0" applyFont="1" applyFill="1"/>
    <xf numFmtId="0" fontId="31" fillId="12" borderId="0" xfId="0" applyFont="1" applyFill="1"/>
    <xf numFmtId="0" fontId="36" fillId="12" borderId="0" xfId="0" applyFont="1" applyFill="1"/>
    <xf numFmtId="0" fontId="44" fillId="12" borderId="0" xfId="0" applyFont="1" applyFill="1"/>
    <xf numFmtId="0" fontId="53" fillId="12" borderId="0" xfId="0" applyFont="1" applyFill="1"/>
    <xf numFmtId="0" fontId="34" fillId="12" borderId="0" xfId="0" applyFont="1" applyFill="1"/>
    <xf numFmtId="0" fontId="61" fillId="12" borderId="0" xfId="0" applyFont="1" applyFill="1"/>
    <xf numFmtId="0" fontId="47" fillId="12" borderId="0" xfId="0" applyFont="1" applyFill="1"/>
    <xf numFmtId="0" fontId="37" fillId="12" borderId="0" xfId="0" applyFont="1" applyFill="1"/>
    <xf numFmtId="0" fontId="55" fillId="12" borderId="0" xfId="0" applyFont="1" applyFill="1"/>
    <xf numFmtId="0" fontId="30" fillId="12" borderId="0" xfId="0" applyFont="1" applyFill="1"/>
    <xf numFmtId="0" fontId="28" fillId="12" borderId="0" xfId="0" applyFont="1" applyFill="1"/>
    <xf numFmtId="0" fontId="43" fillId="12" borderId="0" xfId="0" applyFont="1" applyFill="1"/>
    <xf numFmtId="0" fontId="35" fillId="12" borderId="0" xfId="0" applyFont="1" applyFill="1"/>
    <xf numFmtId="0" fontId="32" fillId="12" borderId="0" xfId="0" applyFont="1" applyFill="1"/>
    <xf numFmtId="0" fontId="29" fillId="12" borderId="0" xfId="0" applyFont="1" applyFill="1"/>
    <xf numFmtId="0" fontId="42" fillId="12" borderId="0" xfId="0" applyFont="1" applyFill="1"/>
    <xf numFmtId="0" fontId="50" fillId="12" borderId="0" xfId="0" applyFont="1" applyFill="1"/>
    <xf numFmtId="0" fontId="57" fillId="12" borderId="0" xfId="0" applyFont="1" applyFill="1"/>
    <xf numFmtId="0" fontId="56" fillId="12" borderId="0" xfId="0" applyFont="1" applyFill="1"/>
    <xf numFmtId="0" fontId="46" fillId="12" borderId="0" xfId="0" applyFont="1" applyFill="1"/>
    <xf numFmtId="0" fontId="33" fillId="12" borderId="0" xfId="0" applyFont="1" applyFill="1"/>
    <xf numFmtId="0" fontId="45" fillId="12" borderId="0" xfId="0" applyFont="1" applyFill="1"/>
    <xf numFmtId="0" fontId="58" fillId="12" borderId="0" xfId="0" applyFont="1" applyFill="1"/>
    <xf numFmtId="0" fontId="38" fillId="12" borderId="0" xfId="0" applyFont="1" applyFill="1"/>
    <xf numFmtId="0" fontId="49" fillId="12" borderId="0" xfId="0" applyFont="1" applyFill="1"/>
    <xf numFmtId="0" fontId="59" fillId="12" borderId="0" xfId="0" applyFont="1" applyFill="1"/>
    <xf numFmtId="0" fontId="60" fillId="12" borderId="0" xfId="0" applyFont="1" applyFill="1"/>
    <xf numFmtId="0" fontId="41" fillId="12" borderId="0" xfId="0" applyFont="1" applyFill="1"/>
    <xf numFmtId="0" fontId="62" fillId="12" borderId="0" xfId="0" applyFont="1" applyFill="1"/>
    <xf numFmtId="0" fontId="63" fillId="12" borderId="0" xfId="0" applyFont="1" applyFill="1"/>
    <xf numFmtId="0" fontId="64" fillId="12" borderId="0" xfId="0" applyFont="1" applyFill="1"/>
    <xf numFmtId="0" fontId="65" fillId="12" borderId="0" xfId="0" applyFont="1" applyFill="1"/>
    <xf numFmtId="0" fontId="66" fillId="12" borderId="0" xfId="0" applyFont="1" applyFill="1"/>
    <xf numFmtId="0" fontId="67" fillId="12" borderId="0" xfId="0" applyFont="1" applyFill="1"/>
    <xf numFmtId="0" fontId="68" fillId="12" borderId="0" xfId="0" applyFont="1" applyFill="1"/>
    <xf numFmtId="0" fontId="69" fillId="12" borderId="0" xfId="0" applyFont="1" applyFill="1"/>
    <xf numFmtId="0" fontId="70" fillId="12" borderId="0" xfId="0" applyFont="1" applyFill="1"/>
    <xf numFmtId="0" fontId="71" fillId="12" borderId="0" xfId="0" applyFont="1" applyFill="1"/>
    <xf numFmtId="0" fontId="72" fillId="12" borderId="0" xfId="0" applyFont="1" applyFill="1"/>
    <xf numFmtId="0" fontId="73" fillId="12" borderId="0" xfId="0" applyFont="1" applyFill="1"/>
    <xf numFmtId="0" fontId="20" fillId="0" borderId="0" xfId="0" applyFont="1" applyFill="1"/>
    <xf numFmtId="0" fontId="23" fillId="0" borderId="0" xfId="0" applyFont="1" applyFill="1"/>
    <xf numFmtId="0" fontId="11" fillId="0" borderId="0" xfId="0" applyFont="1" applyFill="1"/>
    <xf numFmtId="0" fontId="0" fillId="0" borderId="0" xfId="0" applyFill="1"/>
    <xf numFmtId="0" fontId="51" fillId="0" borderId="0" xfId="0" applyFont="1" applyFill="1"/>
    <xf numFmtId="0" fontId="0" fillId="0" borderId="0" xfId="0" applyFill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4" fillId="0" borderId="0" xfId="0" applyFont="1" applyFill="1"/>
    <xf numFmtId="0" fontId="6" fillId="0" borderId="0" xfId="0" applyFont="1" applyFill="1"/>
    <xf numFmtId="176" fontId="4" fillId="0" borderId="0" xfId="0" applyNumberFormat="1" applyFont="1"/>
    <xf numFmtId="176" fontId="0" fillId="0" borderId="0" xfId="0" applyNumberFormat="1"/>
    <xf numFmtId="0" fontId="74" fillId="0" borderId="0" xfId="0" applyFont="1"/>
    <xf numFmtId="0" fontId="75" fillId="0" borderId="0" xfId="0" applyFont="1"/>
    <xf numFmtId="0" fontId="6" fillId="8" borderId="0" xfId="0" applyFont="1" applyFill="1"/>
    <xf numFmtId="0" fontId="74" fillId="8" borderId="0" xfId="0" applyFont="1" applyFill="1"/>
    <xf numFmtId="0" fontId="0" fillId="0" borderId="0" xfId="0" applyNumberFormat="1"/>
  </cellXfs>
  <cellStyles count="2">
    <cellStyle name="一般" xfId="0" builtinId="0"/>
    <cellStyle name="一般 2" xfId="1" xr:uid="{B1140429-05C0-4CF2-B9D3-E931F80DDB38}"/>
  </cellStyles>
  <dxfs count="11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numFmt numFmtId="0" formatCode="General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FF00FF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color rgb="FFFF0000"/>
      </font>
      <numFmt numFmtId="0" formatCode="General"/>
    </dxf>
    <dxf>
      <font>
        <color rgb="FFFF0000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/>
        <color rgb="FFFFFF00"/>
        <family val="1"/>
        <charset val="136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/>
        <color indexed="8"/>
        <family val="1"/>
        <charset val="136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/>
        <color rgb="FFFFFF00"/>
        <family val="1"/>
        <charset val="136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7030A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新細明體"/>
        <family val="2"/>
        <scheme val="minor"/>
      </font>
    </dxf>
    <dxf>
      <font>
        <color indexed="8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新細明體"/>
        <family val="2"/>
        <scheme val="minor"/>
      </font>
      <fill>
        <patternFill patternType="solid">
          <fgColor indexed="64"/>
          <bgColor rgb="FF7030A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color rgb="FFFF0000"/>
      </font>
      <numFmt numFmtId="0" formatCode="General"/>
    </dxf>
    <dxf>
      <fill>
        <patternFill patternType="solid">
          <fgColor indexed="64"/>
          <bgColor rgb="FF7030A0"/>
        </patternFill>
      </fill>
    </dxf>
    <dxf>
      <font>
        <color rgb="FFFF00FF"/>
      </font>
      <alignment horizontal="center" vertical="bottom" textRotation="0" wrapText="0" indent="0" justifyLastLine="0" shrinkToFit="0" readingOrder="0"/>
    </dxf>
    <dxf>
      <font>
        <color rgb="FFFF0000"/>
      </font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22</xdr:row>
      <xdr:rowOff>95250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58CDD5E-4A67-495F-877C-83A5B854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</xdr:rowOff>
    </xdr:from>
    <xdr:to>
      <xdr:col>10</xdr:col>
      <xdr:colOff>254000</xdr:colOff>
      <xdr:row>47</xdr:row>
      <xdr:rowOff>89959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F5B13E29-226E-4AF3-A960-C793FF14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10</xdr:col>
      <xdr:colOff>254000</xdr:colOff>
      <xdr:row>71</xdr:row>
      <xdr:rowOff>95250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E58089BF-687A-48A0-BF19-35DA09EA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96</xdr:row>
      <xdr:rowOff>95250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FA2D77E2-46A4-4C54-9F69-13DC0D97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254000</xdr:colOff>
      <xdr:row>121</xdr:row>
      <xdr:rowOff>95250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8CE175A-562A-47B7-85BF-9B5F07AB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</xdr:rowOff>
    </xdr:from>
    <xdr:to>
      <xdr:col>10</xdr:col>
      <xdr:colOff>254000</xdr:colOff>
      <xdr:row>147</xdr:row>
      <xdr:rowOff>89959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3442CAAA-73CD-4534-9AD4-3098258A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172</xdr:row>
      <xdr:rowOff>89959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EF204C15-2CE2-48E8-90DE-D1E2ABDF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254000</xdr:colOff>
      <xdr:row>196</xdr:row>
      <xdr:rowOff>95250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E9F69F47-EC20-442D-9288-B4C178C7E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1</xdr:rowOff>
    </xdr:from>
    <xdr:to>
      <xdr:col>10</xdr:col>
      <xdr:colOff>254000</xdr:colOff>
      <xdr:row>222</xdr:row>
      <xdr:rowOff>89959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8B2173A6-70A4-4855-90EB-E108498B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6"/>
          <a:ext cx="6350000" cy="46905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34.75208888889" createdVersion="7" refreshedVersion="7" minRefreshableVersion="3" recordCount="2074" xr:uid="{4A76CA29-9440-4AB6-A651-225AD3AB687A}">
  <cacheSource type="worksheet">
    <worksheetSource ref="A1:C2075" sheet="M1"/>
  </cacheSource>
  <cacheFields count="3">
    <cacheField name="race" numFmtId="0">
      <sharedItems count="9">
        <s v="R1"/>
        <s v="R2"/>
        <s v="R3"/>
        <s v="R4"/>
        <s v="R5"/>
        <s v="R6"/>
        <s v="R7"/>
        <s v="R8"/>
        <s v="R9"/>
      </sharedItems>
    </cacheField>
    <cacheField name="name" numFmtId="0">
      <sharedItems count="120">
        <s v="獵寶勤"/>
        <s v="萬事得意"/>
        <s v="前衛火影"/>
        <s v="快樂寶寶"/>
        <s v="焦點"/>
        <s v="歷險大將"/>
        <s v="輕鬆大少"/>
        <s v="東方魅影"/>
        <s v="天火同德"/>
        <s v="幸運傳承"/>
        <s v="上校"/>
        <s v="有心意"/>
        <s v="木火龍駒"/>
        <s v="快馬加鞭"/>
        <s v="將義"/>
        <s v="榮利雙收"/>
        <s v="得意佳作"/>
        <s v="都靈勇士"/>
        <s v="活力精神"/>
        <s v="平海之星"/>
        <s v="棒棒糖"/>
        <s v="創科群英"/>
        <s v="大力猴王"/>
        <s v="駟跑得"/>
        <s v="管之友"/>
        <s v="幸運福星"/>
        <s v="天威"/>
        <s v="加州星皓"/>
        <s v="幸運星球"/>
        <s v="寶成智好"/>
        <s v="機不可失"/>
        <s v="踏雪尋梅"/>
        <s v="比特星"/>
        <s v="靖哥哥"/>
        <s v="勝在當下"/>
        <s v="勁駿齊心"/>
        <s v="文武全能"/>
        <s v="雪茄福星"/>
        <s v="八里旺"/>
        <s v="大千絕塵"/>
        <s v="幽默大師"/>
        <s v="午夜快車"/>
        <s v="香港神駒"/>
        <s v="大千氣象"/>
        <s v="本領非凡"/>
        <s v="時尚歡欣"/>
        <s v="博愛先鋒"/>
        <s v="康昌之星"/>
        <s v="寶成智星"/>
        <s v="頌星"/>
        <s v="君智盛"/>
        <s v="無極勇將"/>
        <s v="古惑大師"/>
        <s v="新幹線"/>
        <s v="北地烈馬"/>
        <s v="膨才"/>
        <s v="瑪瑙"/>
        <s v="銀亮奔騰"/>
        <s v="有財有勢"/>
        <s v="正極"/>
        <s v="勁沙塵"/>
        <s v="爆笑"/>
        <s v="建測羣英"/>
        <s v="富國兄弟"/>
        <s v="超加加"/>
        <s v="唯美主義"/>
        <s v="自力更生"/>
        <s v="銀進"/>
        <s v="非凡豪傑"/>
        <s v="三強"/>
        <s v="富心星"/>
        <s v="皮具伯樂"/>
        <s v="包裝天王"/>
        <s v="鳳翼天翔"/>
        <s v="佳運發"/>
        <s v="駿馬之寶"/>
        <s v="花好月盈"/>
        <s v="好精神"/>
        <s v="有你有我"/>
        <s v="紅錢到"/>
        <s v="千杯"/>
        <s v="知道穩勝"/>
        <s v="運來伍寶"/>
        <s v="美麗同享"/>
        <s v="禪勝輝煌"/>
        <s v="智取神駒"/>
        <s v="喜蓮勇感"/>
        <s v="安騁"/>
        <s v="康樂高球"/>
        <s v="安遇"/>
        <s v="勁速威龍"/>
        <s v="鈦易搵"/>
        <s v="大浪圖田"/>
        <s v="非惟僥倖"/>
        <s v="天將龍駒"/>
        <s v="魔術控制"/>
        <s v="風雲武士"/>
        <s v="小霸王"/>
        <s v="八駿巨昇"/>
        <s v="年少多好"/>
        <s v="勇敢巨星"/>
        <s v="翠紅"/>
        <s v="包裝伯樂"/>
        <s v="人和家興"/>
        <s v="真心傳奇"/>
        <s v="至尊瑰寶"/>
        <s v="得道猴王"/>
        <s v="傑出漢子"/>
        <s v="安康萬里"/>
        <s v="乘數表"/>
        <s v="電源之駒"/>
        <s v="川河動駒"/>
        <s v="臻至辰"/>
        <s v="鈁糖武士"/>
        <s v="志善思源"/>
        <s v="沙井之友"/>
        <s v="龍威心得"/>
        <s v="三軍勇將"/>
        <s v="加州本事"/>
        <s v="浪漫老撾"/>
      </sharedItems>
    </cacheField>
    <cacheField name="method" numFmtId="0">
      <sharedItems count="4">
        <s v="放頭"/>
        <s v="中前"/>
        <s v="中後"/>
        <s v="留後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4">
  <r>
    <x v="0"/>
    <x v="0"/>
    <x v="0"/>
  </r>
  <r>
    <x v="0"/>
    <x v="0"/>
    <x v="0"/>
  </r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0"/>
  </r>
  <r>
    <x v="0"/>
    <x v="0"/>
    <x v="0"/>
  </r>
  <r>
    <x v="0"/>
    <x v="0"/>
    <x v="1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2"/>
  </r>
  <r>
    <x v="0"/>
    <x v="0"/>
    <x v="1"/>
  </r>
  <r>
    <x v="0"/>
    <x v="0"/>
    <x v="1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1"/>
  </r>
  <r>
    <x v="0"/>
    <x v="0"/>
    <x v="3"/>
  </r>
  <r>
    <x v="0"/>
    <x v="1"/>
    <x v="0"/>
  </r>
  <r>
    <x v="0"/>
    <x v="1"/>
    <x v="1"/>
  </r>
  <r>
    <x v="0"/>
    <x v="1"/>
    <x v="0"/>
  </r>
  <r>
    <x v="0"/>
    <x v="1"/>
    <x v="0"/>
  </r>
  <r>
    <x v="0"/>
    <x v="1"/>
    <x v="1"/>
  </r>
  <r>
    <x v="0"/>
    <x v="1"/>
    <x v="3"/>
  </r>
  <r>
    <x v="0"/>
    <x v="1"/>
    <x v="0"/>
  </r>
  <r>
    <x v="0"/>
    <x v="1"/>
    <x v="1"/>
  </r>
  <r>
    <x v="0"/>
    <x v="1"/>
    <x v="1"/>
  </r>
  <r>
    <x v="0"/>
    <x v="1"/>
    <x v="1"/>
  </r>
  <r>
    <x v="0"/>
    <x v="1"/>
    <x v="3"/>
  </r>
  <r>
    <x v="0"/>
    <x v="2"/>
    <x v="2"/>
  </r>
  <r>
    <x v="0"/>
    <x v="2"/>
    <x v="2"/>
  </r>
  <r>
    <x v="0"/>
    <x v="2"/>
    <x v="1"/>
  </r>
  <r>
    <x v="0"/>
    <x v="2"/>
    <x v="1"/>
  </r>
  <r>
    <x v="0"/>
    <x v="2"/>
    <x v="1"/>
  </r>
  <r>
    <x v="0"/>
    <x v="2"/>
    <x v="3"/>
  </r>
  <r>
    <x v="0"/>
    <x v="2"/>
    <x v="2"/>
  </r>
  <r>
    <x v="0"/>
    <x v="2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3"/>
    <x v="3"/>
  </r>
  <r>
    <x v="0"/>
    <x v="3"/>
    <x v="2"/>
  </r>
  <r>
    <x v="0"/>
    <x v="4"/>
    <x v="2"/>
  </r>
  <r>
    <x v="0"/>
    <x v="4"/>
    <x v="2"/>
  </r>
  <r>
    <x v="0"/>
    <x v="4"/>
    <x v="3"/>
  </r>
  <r>
    <x v="0"/>
    <x v="4"/>
    <x v="2"/>
  </r>
  <r>
    <x v="0"/>
    <x v="4"/>
    <x v="2"/>
  </r>
  <r>
    <x v="0"/>
    <x v="4"/>
    <x v="2"/>
  </r>
  <r>
    <x v="0"/>
    <x v="4"/>
    <x v="2"/>
  </r>
  <r>
    <x v="0"/>
    <x v="4"/>
    <x v="2"/>
  </r>
  <r>
    <x v="0"/>
    <x v="4"/>
    <x v="1"/>
  </r>
  <r>
    <x v="0"/>
    <x v="4"/>
    <x v="2"/>
  </r>
  <r>
    <x v="0"/>
    <x v="4"/>
    <x v="1"/>
  </r>
  <r>
    <x v="0"/>
    <x v="4"/>
    <x v="3"/>
  </r>
  <r>
    <x v="0"/>
    <x v="4"/>
    <x v="3"/>
  </r>
  <r>
    <x v="0"/>
    <x v="4"/>
    <x v="3"/>
  </r>
  <r>
    <x v="0"/>
    <x v="4"/>
    <x v="1"/>
  </r>
  <r>
    <x v="0"/>
    <x v="4"/>
    <x v="0"/>
  </r>
  <r>
    <x v="0"/>
    <x v="4"/>
    <x v="2"/>
  </r>
  <r>
    <x v="0"/>
    <x v="4"/>
    <x v="3"/>
  </r>
  <r>
    <x v="0"/>
    <x v="4"/>
    <x v="2"/>
  </r>
  <r>
    <x v="0"/>
    <x v="4"/>
    <x v="3"/>
  </r>
  <r>
    <x v="0"/>
    <x v="4"/>
    <x v="3"/>
  </r>
  <r>
    <x v="0"/>
    <x v="4"/>
    <x v="2"/>
  </r>
  <r>
    <x v="0"/>
    <x v="4"/>
    <x v="2"/>
  </r>
  <r>
    <x v="0"/>
    <x v="4"/>
    <x v="1"/>
  </r>
  <r>
    <x v="0"/>
    <x v="4"/>
    <x v="1"/>
  </r>
  <r>
    <x v="0"/>
    <x v="4"/>
    <x v="1"/>
  </r>
  <r>
    <x v="0"/>
    <x v="5"/>
    <x v="1"/>
  </r>
  <r>
    <x v="0"/>
    <x v="5"/>
    <x v="3"/>
  </r>
  <r>
    <x v="0"/>
    <x v="5"/>
    <x v="0"/>
  </r>
  <r>
    <x v="0"/>
    <x v="5"/>
    <x v="3"/>
  </r>
  <r>
    <x v="0"/>
    <x v="5"/>
    <x v="2"/>
  </r>
  <r>
    <x v="0"/>
    <x v="5"/>
    <x v="1"/>
  </r>
  <r>
    <x v="0"/>
    <x v="5"/>
    <x v="3"/>
  </r>
  <r>
    <x v="0"/>
    <x v="5"/>
    <x v="1"/>
  </r>
  <r>
    <x v="0"/>
    <x v="5"/>
    <x v="0"/>
  </r>
  <r>
    <x v="0"/>
    <x v="5"/>
    <x v="1"/>
  </r>
  <r>
    <x v="0"/>
    <x v="5"/>
    <x v="0"/>
  </r>
  <r>
    <x v="0"/>
    <x v="6"/>
    <x v="3"/>
  </r>
  <r>
    <x v="0"/>
    <x v="6"/>
    <x v="2"/>
  </r>
  <r>
    <x v="0"/>
    <x v="6"/>
    <x v="2"/>
  </r>
  <r>
    <x v="0"/>
    <x v="6"/>
    <x v="2"/>
  </r>
  <r>
    <x v="0"/>
    <x v="6"/>
    <x v="1"/>
  </r>
  <r>
    <x v="0"/>
    <x v="6"/>
    <x v="2"/>
  </r>
  <r>
    <x v="0"/>
    <x v="6"/>
    <x v="2"/>
  </r>
  <r>
    <x v="0"/>
    <x v="6"/>
    <x v="2"/>
  </r>
  <r>
    <x v="0"/>
    <x v="6"/>
    <x v="3"/>
  </r>
  <r>
    <x v="0"/>
    <x v="7"/>
    <x v="3"/>
  </r>
  <r>
    <x v="0"/>
    <x v="7"/>
    <x v="1"/>
  </r>
  <r>
    <x v="0"/>
    <x v="7"/>
    <x v="0"/>
  </r>
  <r>
    <x v="0"/>
    <x v="7"/>
    <x v="1"/>
  </r>
  <r>
    <x v="0"/>
    <x v="7"/>
    <x v="1"/>
  </r>
  <r>
    <x v="0"/>
    <x v="7"/>
    <x v="1"/>
  </r>
  <r>
    <x v="0"/>
    <x v="7"/>
    <x v="3"/>
  </r>
  <r>
    <x v="0"/>
    <x v="7"/>
    <x v="0"/>
  </r>
  <r>
    <x v="0"/>
    <x v="7"/>
    <x v="2"/>
  </r>
  <r>
    <x v="0"/>
    <x v="7"/>
    <x v="1"/>
  </r>
  <r>
    <x v="0"/>
    <x v="7"/>
    <x v="0"/>
  </r>
  <r>
    <x v="0"/>
    <x v="7"/>
    <x v="1"/>
  </r>
  <r>
    <x v="0"/>
    <x v="7"/>
    <x v="0"/>
  </r>
  <r>
    <x v="0"/>
    <x v="7"/>
    <x v="2"/>
  </r>
  <r>
    <x v="0"/>
    <x v="7"/>
    <x v="1"/>
  </r>
  <r>
    <x v="0"/>
    <x v="7"/>
    <x v="2"/>
  </r>
  <r>
    <x v="0"/>
    <x v="7"/>
    <x v="3"/>
  </r>
  <r>
    <x v="0"/>
    <x v="8"/>
    <x v="0"/>
  </r>
  <r>
    <x v="0"/>
    <x v="8"/>
    <x v="1"/>
  </r>
  <r>
    <x v="0"/>
    <x v="8"/>
    <x v="0"/>
  </r>
  <r>
    <x v="0"/>
    <x v="8"/>
    <x v="1"/>
  </r>
  <r>
    <x v="0"/>
    <x v="8"/>
    <x v="0"/>
  </r>
  <r>
    <x v="0"/>
    <x v="8"/>
    <x v="1"/>
  </r>
  <r>
    <x v="0"/>
    <x v="8"/>
    <x v="0"/>
  </r>
  <r>
    <x v="0"/>
    <x v="8"/>
    <x v="3"/>
  </r>
  <r>
    <x v="0"/>
    <x v="8"/>
    <x v="3"/>
  </r>
  <r>
    <x v="0"/>
    <x v="8"/>
    <x v="2"/>
  </r>
  <r>
    <x v="0"/>
    <x v="9"/>
    <x v="1"/>
  </r>
  <r>
    <x v="0"/>
    <x v="9"/>
    <x v="1"/>
  </r>
  <r>
    <x v="0"/>
    <x v="9"/>
    <x v="3"/>
  </r>
  <r>
    <x v="0"/>
    <x v="9"/>
    <x v="1"/>
  </r>
  <r>
    <x v="0"/>
    <x v="9"/>
    <x v="3"/>
  </r>
  <r>
    <x v="0"/>
    <x v="9"/>
    <x v="2"/>
  </r>
  <r>
    <x v="0"/>
    <x v="9"/>
    <x v="3"/>
  </r>
  <r>
    <x v="0"/>
    <x v="9"/>
    <x v="3"/>
  </r>
  <r>
    <x v="0"/>
    <x v="9"/>
    <x v="2"/>
  </r>
  <r>
    <x v="0"/>
    <x v="9"/>
    <x v="1"/>
  </r>
  <r>
    <x v="0"/>
    <x v="9"/>
    <x v="2"/>
  </r>
  <r>
    <x v="0"/>
    <x v="9"/>
    <x v="3"/>
  </r>
  <r>
    <x v="0"/>
    <x v="9"/>
    <x v="3"/>
  </r>
  <r>
    <x v="0"/>
    <x v="9"/>
    <x v="1"/>
  </r>
  <r>
    <x v="0"/>
    <x v="9"/>
    <x v="2"/>
  </r>
  <r>
    <x v="0"/>
    <x v="9"/>
    <x v="2"/>
  </r>
  <r>
    <x v="0"/>
    <x v="9"/>
    <x v="3"/>
  </r>
  <r>
    <x v="0"/>
    <x v="9"/>
    <x v="2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3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1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0"/>
    <x v="0"/>
  </r>
  <r>
    <x v="0"/>
    <x v="11"/>
    <x v="2"/>
  </r>
  <r>
    <x v="0"/>
    <x v="11"/>
    <x v="1"/>
  </r>
  <r>
    <x v="0"/>
    <x v="11"/>
    <x v="2"/>
  </r>
  <r>
    <x v="0"/>
    <x v="11"/>
    <x v="3"/>
  </r>
  <r>
    <x v="0"/>
    <x v="11"/>
    <x v="1"/>
  </r>
  <r>
    <x v="0"/>
    <x v="11"/>
    <x v="3"/>
  </r>
  <r>
    <x v="0"/>
    <x v="11"/>
    <x v="2"/>
  </r>
  <r>
    <x v="0"/>
    <x v="11"/>
    <x v="3"/>
  </r>
  <r>
    <x v="0"/>
    <x v="11"/>
    <x v="3"/>
  </r>
  <r>
    <x v="0"/>
    <x v="11"/>
    <x v="0"/>
  </r>
  <r>
    <x v="0"/>
    <x v="11"/>
    <x v="1"/>
  </r>
  <r>
    <x v="0"/>
    <x v="11"/>
    <x v="2"/>
  </r>
  <r>
    <x v="0"/>
    <x v="11"/>
    <x v="2"/>
  </r>
  <r>
    <x v="0"/>
    <x v="11"/>
    <x v="1"/>
  </r>
  <r>
    <x v="0"/>
    <x v="11"/>
    <x v="0"/>
  </r>
  <r>
    <x v="0"/>
    <x v="11"/>
    <x v="3"/>
  </r>
  <r>
    <x v="0"/>
    <x v="11"/>
    <x v="1"/>
  </r>
  <r>
    <x v="0"/>
    <x v="11"/>
    <x v="1"/>
  </r>
  <r>
    <x v="0"/>
    <x v="11"/>
    <x v="2"/>
  </r>
  <r>
    <x v="0"/>
    <x v="11"/>
    <x v="2"/>
  </r>
  <r>
    <x v="0"/>
    <x v="11"/>
    <x v="2"/>
  </r>
  <r>
    <x v="0"/>
    <x v="11"/>
    <x v="0"/>
  </r>
  <r>
    <x v="0"/>
    <x v="11"/>
    <x v="2"/>
  </r>
  <r>
    <x v="0"/>
    <x v="11"/>
    <x v="2"/>
  </r>
  <r>
    <x v="0"/>
    <x v="12"/>
    <x v="0"/>
  </r>
  <r>
    <x v="0"/>
    <x v="12"/>
    <x v="0"/>
  </r>
  <r>
    <x v="0"/>
    <x v="12"/>
    <x v="1"/>
  </r>
  <r>
    <x v="0"/>
    <x v="12"/>
    <x v="0"/>
  </r>
  <r>
    <x v="0"/>
    <x v="12"/>
    <x v="3"/>
  </r>
  <r>
    <x v="0"/>
    <x v="12"/>
    <x v="2"/>
  </r>
  <r>
    <x v="0"/>
    <x v="12"/>
    <x v="0"/>
  </r>
  <r>
    <x v="0"/>
    <x v="12"/>
    <x v="1"/>
  </r>
  <r>
    <x v="0"/>
    <x v="12"/>
    <x v="1"/>
  </r>
  <r>
    <x v="0"/>
    <x v="12"/>
    <x v="0"/>
  </r>
  <r>
    <x v="0"/>
    <x v="12"/>
    <x v="1"/>
  </r>
  <r>
    <x v="0"/>
    <x v="12"/>
    <x v="0"/>
  </r>
  <r>
    <x v="0"/>
    <x v="12"/>
    <x v="0"/>
  </r>
  <r>
    <x v="0"/>
    <x v="12"/>
    <x v="1"/>
  </r>
  <r>
    <x v="0"/>
    <x v="12"/>
    <x v="1"/>
  </r>
  <r>
    <x v="0"/>
    <x v="12"/>
    <x v="1"/>
  </r>
  <r>
    <x v="0"/>
    <x v="12"/>
    <x v="3"/>
  </r>
  <r>
    <x v="0"/>
    <x v="12"/>
    <x v="2"/>
  </r>
  <r>
    <x v="0"/>
    <x v="12"/>
    <x v="2"/>
  </r>
  <r>
    <x v="0"/>
    <x v="12"/>
    <x v="1"/>
  </r>
  <r>
    <x v="0"/>
    <x v="12"/>
    <x v="3"/>
  </r>
  <r>
    <x v="0"/>
    <x v="12"/>
    <x v="3"/>
  </r>
  <r>
    <x v="0"/>
    <x v="12"/>
    <x v="3"/>
  </r>
  <r>
    <x v="0"/>
    <x v="13"/>
    <x v="1"/>
  </r>
  <r>
    <x v="0"/>
    <x v="13"/>
    <x v="0"/>
  </r>
  <r>
    <x v="0"/>
    <x v="13"/>
    <x v="1"/>
  </r>
  <r>
    <x v="0"/>
    <x v="13"/>
    <x v="1"/>
  </r>
  <r>
    <x v="0"/>
    <x v="13"/>
    <x v="1"/>
  </r>
  <r>
    <x v="0"/>
    <x v="13"/>
    <x v="1"/>
  </r>
  <r>
    <x v="0"/>
    <x v="13"/>
    <x v="2"/>
  </r>
  <r>
    <x v="0"/>
    <x v="13"/>
    <x v="0"/>
  </r>
  <r>
    <x v="0"/>
    <x v="13"/>
    <x v="0"/>
  </r>
  <r>
    <x v="0"/>
    <x v="13"/>
    <x v="2"/>
  </r>
  <r>
    <x v="0"/>
    <x v="13"/>
    <x v="1"/>
  </r>
  <r>
    <x v="0"/>
    <x v="13"/>
    <x v="1"/>
  </r>
  <r>
    <x v="0"/>
    <x v="13"/>
    <x v="1"/>
  </r>
  <r>
    <x v="0"/>
    <x v="13"/>
    <x v="1"/>
  </r>
  <r>
    <x v="0"/>
    <x v="13"/>
    <x v="0"/>
  </r>
  <r>
    <x v="0"/>
    <x v="13"/>
    <x v="1"/>
  </r>
  <r>
    <x v="0"/>
    <x v="13"/>
    <x v="1"/>
  </r>
  <r>
    <x v="0"/>
    <x v="13"/>
    <x v="1"/>
  </r>
  <r>
    <x v="0"/>
    <x v="13"/>
    <x v="1"/>
  </r>
  <r>
    <x v="0"/>
    <x v="13"/>
    <x v="1"/>
  </r>
  <r>
    <x v="0"/>
    <x v="13"/>
    <x v="1"/>
  </r>
  <r>
    <x v="0"/>
    <x v="13"/>
    <x v="2"/>
  </r>
  <r>
    <x v="0"/>
    <x v="13"/>
    <x v="3"/>
  </r>
  <r>
    <x v="0"/>
    <x v="13"/>
    <x v="3"/>
  </r>
  <r>
    <x v="0"/>
    <x v="13"/>
    <x v="2"/>
  </r>
  <r>
    <x v="0"/>
    <x v="13"/>
    <x v="1"/>
  </r>
  <r>
    <x v="0"/>
    <x v="13"/>
    <x v="3"/>
  </r>
  <r>
    <x v="0"/>
    <x v="13"/>
    <x v="1"/>
  </r>
  <r>
    <x v="1"/>
    <x v="14"/>
    <x v="3"/>
  </r>
  <r>
    <x v="1"/>
    <x v="14"/>
    <x v="0"/>
  </r>
  <r>
    <x v="1"/>
    <x v="14"/>
    <x v="2"/>
  </r>
  <r>
    <x v="1"/>
    <x v="14"/>
    <x v="1"/>
  </r>
  <r>
    <x v="1"/>
    <x v="14"/>
    <x v="2"/>
  </r>
  <r>
    <x v="1"/>
    <x v="14"/>
    <x v="1"/>
  </r>
  <r>
    <x v="1"/>
    <x v="14"/>
    <x v="3"/>
  </r>
  <r>
    <x v="1"/>
    <x v="14"/>
    <x v="1"/>
  </r>
  <r>
    <x v="1"/>
    <x v="14"/>
    <x v="1"/>
  </r>
  <r>
    <x v="1"/>
    <x v="14"/>
    <x v="2"/>
  </r>
  <r>
    <x v="1"/>
    <x v="14"/>
    <x v="2"/>
  </r>
  <r>
    <x v="1"/>
    <x v="14"/>
    <x v="3"/>
  </r>
  <r>
    <x v="1"/>
    <x v="14"/>
    <x v="2"/>
  </r>
  <r>
    <x v="1"/>
    <x v="14"/>
    <x v="1"/>
  </r>
  <r>
    <x v="1"/>
    <x v="14"/>
    <x v="1"/>
  </r>
  <r>
    <x v="1"/>
    <x v="14"/>
    <x v="1"/>
  </r>
  <r>
    <x v="1"/>
    <x v="14"/>
    <x v="1"/>
  </r>
  <r>
    <x v="1"/>
    <x v="14"/>
    <x v="3"/>
  </r>
  <r>
    <x v="1"/>
    <x v="14"/>
    <x v="1"/>
  </r>
  <r>
    <x v="1"/>
    <x v="15"/>
    <x v="1"/>
  </r>
  <r>
    <x v="1"/>
    <x v="15"/>
    <x v="1"/>
  </r>
  <r>
    <x v="1"/>
    <x v="15"/>
    <x v="1"/>
  </r>
  <r>
    <x v="1"/>
    <x v="15"/>
    <x v="3"/>
  </r>
  <r>
    <x v="1"/>
    <x v="15"/>
    <x v="3"/>
  </r>
  <r>
    <x v="1"/>
    <x v="15"/>
    <x v="3"/>
  </r>
  <r>
    <x v="1"/>
    <x v="15"/>
    <x v="3"/>
  </r>
  <r>
    <x v="1"/>
    <x v="15"/>
    <x v="3"/>
  </r>
  <r>
    <x v="1"/>
    <x v="15"/>
    <x v="2"/>
  </r>
  <r>
    <x v="1"/>
    <x v="15"/>
    <x v="3"/>
  </r>
  <r>
    <x v="1"/>
    <x v="16"/>
    <x v="1"/>
  </r>
  <r>
    <x v="1"/>
    <x v="16"/>
    <x v="3"/>
  </r>
  <r>
    <x v="1"/>
    <x v="16"/>
    <x v="1"/>
  </r>
  <r>
    <x v="1"/>
    <x v="16"/>
    <x v="0"/>
  </r>
  <r>
    <x v="1"/>
    <x v="16"/>
    <x v="1"/>
  </r>
  <r>
    <x v="1"/>
    <x v="16"/>
    <x v="1"/>
  </r>
  <r>
    <x v="1"/>
    <x v="16"/>
    <x v="1"/>
  </r>
  <r>
    <x v="1"/>
    <x v="16"/>
    <x v="0"/>
  </r>
  <r>
    <x v="1"/>
    <x v="16"/>
    <x v="3"/>
  </r>
  <r>
    <x v="1"/>
    <x v="16"/>
    <x v="1"/>
  </r>
  <r>
    <x v="1"/>
    <x v="16"/>
    <x v="0"/>
  </r>
  <r>
    <x v="1"/>
    <x v="16"/>
    <x v="1"/>
  </r>
  <r>
    <x v="1"/>
    <x v="16"/>
    <x v="2"/>
  </r>
  <r>
    <x v="1"/>
    <x v="16"/>
    <x v="1"/>
  </r>
  <r>
    <x v="1"/>
    <x v="16"/>
    <x v="0"/>
  </r>
  <r>
    <x v="1"/>
    <x v="16"/>
    <x v="1"/>
  </r>
  <r>
    <x v="1"/>
    <x v="16"/>
    <x v="1"/>
  </r>
  <r>
    <x v="1"/>
    <x v="16"/>
    <x v="1"/>
  </r>
  <r>
    <x v="1"/>
    <x v="16"/>
    <x v="2"/>
  </r>
  <r>
    <x v="1"/>
    <x v="16"/>
    <x v="0"/>
  </r>
  <r>
    <x v="1"/>
    <x v="16"/>
    <x v="2"/>
  </r>
  <r>
    <x v="1"/>
    <x v="16"/>
    <x v="0"/>
  </r>
  <r>
    <x v="1"/>
    <x v="16"/>
    <x v="1"/>
  </r>
  <r>
    <x v="1"/>
    <x v="16"/>
    <x v="2"/>
  </r>
  <r>
    <x v="1"/>
    <x v="16"/>
    <x v="3"/>
  </r>
  <r>
    <x v="1"/>
    <x v="16"/>
    <x v="1"/>
  </r>
  <r>
    <x v="1"/>
    <x v="16"/>
    <x v="1"/>
  </r>
  <r>
    <x v="1"/>
    <x v="17"/>
    <x v="1"/>
  </r>
  <r>
    <x v="1"/>
    <x v="17"/>
    <x v="2"/>
  </r>
  <r>
    <x v="1"/>
    <x v="17"/>
    <x v="3"/>
  </r>
  <r>
    <x v="1"/>
    <x v="17"/>
    <x v="1"/>
  </r>
  <r>
    <x v="1"/>
    <x v="17"/>
    <x v="3"/>
  </r>
  <r>
    <x v="1"/>
    <x v="17"/>
    <x v="2"/>
  </r>
  <r>
    <x v="1"/>
    <x v="17"/>
    <x v="1"/>
  </r>
  <r>
    <x v="1"/>
    <x v="17"/>
    <x v="1"/>
  </r>
  <r>
    <x v="1"/>
    <x v="17"/>
    <x v="1"/>
  </r>
  <r>
    <x v="1"/>
    <x v="17"/>
    <x v="1"/>
  </r>
  <r>
    <x v="1"/>
    <x v="17"/>
    <x v="3"/>
  </r>
  <r>
    <x v="1"/>
    <x v="17"/>
    <x v="3"/>
  </r>
  <r>
    <x v="1"/>
    <x v="17"/>
    <x v="2"/>
  </r>
  <r>
    <x v="1"/>
    <x v="17"/>
    <x v="1"/>
  </r>
  <r>
    <x v="1"/>
    <x v="17"/>
    <x v="0"/>
  </r>
  <r>
    <x v="1"/>
    <x v="17"/>
    <x v="3"/>
  </r>
  <r>
    <x v="1"/>
    <x v="17"/>
    <x v="2"/>
  </r>
  <r>
    <x v="1"/>
    <x v="17"/>
    <x v="1"/>
  </r>
  <r>
    <x v="1"/>
    <x v="17"/>
    <x v="2"/>
  </r>
  <r>
    <x v="1"/>
    <x v="17"/>
    <x v="3"/>
  </r>
  <r>
    <x v="1"/>
    <x v="17"/>
    <x v="1"/>
  </r>
  <r>
    <x v="1"/>
    <x v="17"/>
    <x v="0"/>
  </r>
  <r>
    <x v="1"/>
    <x v="17"/>
    <x v="2"/>
  </r>
  <r>
    <x v="1"/>
    <x v="17"/>
    <x v="1"/>
  </r>
  <r>
    <x v="1"/>
    <x v="17"/>
    <x v="3"/>
  </r>
  <r>
    <x v="1"/>
    <x v="18"/>
    <x v="1"/>
  </r>
  <r>
    <x v="1"/>
    <x v="18"/>
    <x v="2"/>
  </r>
  <r>
    <x v="1"/>
    <x v="18"/>
    <x v="1"/>
  </r>
  <r>
    <x v="1"/>
    <x v="18"/>
    <x v="2"/>
  </r>
  <r>
    <x v="1"/>
    <x v="18"/>
    <x v="3"/>
  </r>
  <r>
    <x v="1"/>
    <x v="18"/>
    <x v="1"/>
  </r>
  <r>
    <x v="1"/>
    <x v="19"/>
    <x v="1"/>
  </r>
  <r>
    <x v="1"/>
    <x v="19"/>
    <x v="0"/>
  </r>
  <r>
    <x v="1"/>
    <x v="19"/>
    <x v="2"/>
  </r>
  <r>
    <x v="1"/>
    <x v="19"/>
    <x v="1"/>
  </r>
  <r>
    <x v="1"/>
    <x v="19"/>
    <x v="0"/>
  </r>
  <r>
    <x v="1"/>
    <x v="19"/>
    <x v="1"/>
  </r>
  <r>
    <x v="1"/>
    <x v="19"/>
    <x v="3"/>
  </r>
  <r>
    <x v="1"/>
    <x v="19"/>
    <x v="3"/>
  </r>
  <r>
    <x v="1"/>
    <x v="19"/>
    <x v="3"/>
  </r>
  <r>
    <x v="1"/>
    <x v="19"/>
    <x v="1"/>
  </r>
  <r>
    <x v="1"/>
    <x v="19"/>
    <x v="0"/>
  </r>
  <r>
    <x v="1"/>
    <x v="19"/>
    <x v="1"/>
  </r>
  <r>
    <x v="1"/>
    <x v="19"/>
    <x v="0"/>
  </r>
  <r>
    <x v="1"/>
    <x v="20"/>
    <x v="1"/>
  </r>
  <r>
    <x v="1"/>
    <x v="20"/>
    <x v="0"/>
  </r>
  <r>
    <x v="1"/>
    <x v="20"/>
    <x v="1"/>
  </r>
  <r>
    <x v="1"/>
    <x v="20"/>
    <x v="1"/>
  </r>
  <r>
    <x v="1"/>
    <x v="20"/>
    <x v="2"/>
  </r>
  <r>
    <x v="1"/>
    <x v="20"/>
    <x v="1"/>
  </r>
  <r>
    <x v="1"/>
    <x v="20"/>
    <x v="2"/>
  </r>
  <r>
    <x v="1"/>
    <x v="20"/>
    <x v="1"/>
  </r>
  <r>
    <x v="1"/>
    <x v="21"/>
    <x v="1"/>
  </r>
  <r>
    <x v="1"/>
    <x v="21"/>
    <x v="1"/>
  </r>
  <r>
    <x v="1"/>
    <x v="21"/>
    <x v="3"/>
  </r>
  <r>
    <x v="1"/>
    <x v="21"/>
    <x v="2"/>
  </r>
  <r>
    <x v="1"/>
    <x v="21"/>
    <x v="1"/>
  </r>
  <r>
    <x v="1"/>
    <x v="21"/>
    <x v="3"/>
  </r>
  <r>
    <x v="1"/>
    <x v="21"/>
    <x v="3"/>
  </r>
  <r>
    <x v="1"/>
    <x v="22"/>
    <x v="2"/>
  </r>
  <r>
    <x v="1"/>
    <x v="22"/>
    <x v="2"/>
  </r>
  <r>
    <x v="1"/>
    <x v="22"/>
    <x v="2"/>
  </r>
  <r>
    <x v="1"/>
    <x v="22"/>
    <x v="2"/>
  </r>
  <r>
    <x v="1"/>
    <x v="22"/>
    <x v="2"/>
  </r>
  <r>
    <x v="1"/>
    <x v="22"/>
    <x v="1"/>
  </r>
  <r>
    <x v="1"/>
    <x v="22"/>
    <x v="2"/>
  </r>
  <r>
    <x v="1"/>
    <x v="22"/>
    <x v="1"/>
  </r>
  <r>
    <x v="1"/>
    <x v="22"/>
    <x v="1"/>
  </r>
  <r>
    <x v="1"/>
    <x v="22"/>
    <x v="1"/>
  </r>
  <r>
    <x v="1"/>
    <x v="22"/>
    <x v="1"/>
  </r>
  <r>
    <x v="1"/>
    <x v="22"/>
    <x v="2"/>
  </r>
  <r>
    <x v="1"/>
    <x v="22"/>
    <x v="2"/>
  </r>
  <r>
    <x v="1"/>
    <x v="22"/>
    <x v="2"/>
  </r>
  <r>
    <x v="1"/>
    <x v="22"/>
    <x v="3"/>
  </r>
  <r>
    <x v="1"/>
    <x v="22"/>
    <x v="1"/>
  </r>
  <r>
    <x v="1"/>
    <x v="22"/>
    <x v="1"/>
  </r>
  <r>
    <x v="1"/>
    <x v="22"/>
    <x v="1"/>
  </r>
  <r>
    <x v="1"/>
    <x v="22"/>
    <x v="1"/>
  </r>
  <r>
    <x v="1"/>
    <x v="22"/>
    <x v="2"/>
  </r>
  <r>
    <x v="1"/>
    <x v="22"/>
    <x v="1"/>
  </r>
  <r>
    <x v="1"/>
    <x v="23"/>
    <x v="3"/>
  </r>
  <r>
    <x v="1"/>
    <x v="23"/>
    <x v="1"/>
  </r>
  <r>
    <x v="1"/>
    <x v="23"/>
    <x v="2"/>
  </r>
  <r>
    <x v="1"/>
    <x v="23"/>
    <x v="2"/>
  </r>
  <r>
    <x v="1"/>
    <x v="23"/>
    <x v="2"/>
  </r>
  <r>
    <x v="1"/>
    <x v="23"/>
    <x v="3"/>
  </r>
  <r>
    <x v="1"/>
    <x v="23"/>
    <x v="2"/>
  </r>
  <r>
    <x v="1"/>
    <x v="23"/>
    <x v="2"/>
  </r>
  <r>
    <x v="1"/>
    <x v="23"/>
    <x v="2"/>
  </r>
  <r>
    <x v="1"/>
    <x v="23"/>
    <x v="2"/>
  </r>
  <r>
    <x v="1"/>
    <x v="23"/>
    <x v="1"/>
  </r>
  <r>
    <x v="1"/>
    <x v="23"/>
    <x v="2"/>
  </r>
  <r>
    <x v="1"/>
    <x v="23"/>
    <x v="2"/>
  </r>
  <r>
    <x v="1"/>
    <x v="23"/>
    <x v="3"/>
  </r>
  <r>
    <x v="1"/>
    <x v="23"/>
    <x v="1"/>
  </r>
  <r>
    <x v="1"/>
    <x v="23"/>
    <x v="2"/>
  </r>
  <r>
    <x v="1"/>
    <x v="23"/>
    <x v="2"/>
  </r>
  <r>
    <x v="1"/>
    <x v="23"/>
    <x v="2"/>
  </r>
  <r>
    <x v="1"/>
    <x v="23"/>
    <x v="3"/>
  </r>
  <r>
    <x v="1"/>
    <x v="23"/>
    <x v="3"/>
  </r>
  <r>
    <x v="1"/>
    <x v="23"/>
    <x v="2"/>
  </r>
  <r>
    <x v="1"/>
    <x v="23"/>
    <x v="1"/>
  </r>
  <r>
    <x v="1"/>
    <x v="23"/>
    <x v="3"/>
  </r>
  <r>
    <x v="1"/>
    <x v="23"/>
    <x v="1"/>
  </r>
  <r>
    <x v="1"/>
    <x v="23"/>
    <x v="3"/>
  </r>
  <r>
    <x v="1"/>
    <x v="23"/>
    <x v="2"/>
  </r>
  <r>
    <x v="1"/>
    <x v="23"/>
    <x v="3"/>
  </r>
  <r>
    <x v="1"/>
    <x v="23"/>
    <x v="2"/>
  </r>
  <r>
    <x v="1"/>
    <x v="23"/>
    <x v="3"/>
  </r>
  <r>
    <x v="1"/>
    <x v="23"/>
    <x v="3"/>
  </r>
  <r>
    <x v="1"/>
    <x v="23"/>
    <x v="2"/>
  </r>
  <r>
    <x v="1"/>
    <x v="23"/>
    <x v="3"/>
  </r>
  <r>
    <x v="1"/>
    <x v="23"/>
    <x v="2"/>
  </r>
  <r>
    <x v="1"/>
    <x v="23"/>
    <x v="3"/>
  </r>
  <r>
    <x v="1"/>
    <x v="24"/>
    <x v="3"/>
  </r>
  <r>
    <x v="1"/>
    <x v="24"/>
    <x v="2"/>
  </r>
  <r>
    <x v="1"/>
    <x v="24"/>
    <x v="3"/>
  </r>
  <r>
    <x v="1"/>
    <x v="24"/>
    <x v="2"/>
  </r>
  <r>
    <x v="1"/>
    <x v="24"/>
    <x v="1"/>
  </r>
  <r>
    <x v="1"/>
    <x v="24"/>
    <x v="2"/>
  </r>
  <r>
    <x v="1"/>
    <x v="24"/>
    <x v="2"/>
  </r>
  <r>
    <x v="1"/>
    <x v="24"/>
    <x v="2"/>
  </r>
  <r>
    <x v="1"/>
    <x v="24"/>
    <x v="2"/>
  </r>
  <r>
    <x v="1"/>
    <x v="24"/>
    <x v="2"/>
  </r>
  <r>
    <x v="1"/>
    <x v="24"/>
    <x v="3"/>
  </r>
  <r>
    <x v="1"/>
    <x v="24"/>
    <x v="1"/>
  </r>
  <r>
    <x v="1"/>
    <x v="24"/>
    <x v="2"/>
  </r>
  <r>
    <x v="1"/>
    <x v="24"/>
    <x v="3"/>
  </r>
  <r>
    <x v="1"/>
    <x v="24"/>
    <x v="2"/>
  </r>
  <r>
    <x v="1"/>
    <x v="24"/>
    <x v="2"/>
  </r>
  <r>
    <x v="1"/>
    <x v="24"/>
    <x v="2"/>
  </r>
  <r>
    <x v="1"/>
    <x v="24"/>
    <x v="3"/>
  </r>
  <r>
    <x v="1"/>
    <x v="25"/>
    <x v="0"/>
  </r>
  <r>
    <x v="1"/>
    <x v="25"/>
    <x v="0"/>
  </r>
  <r>
    <x v="1"/>
    <x v="25"/>
    <x v="1"/>
  </r>
  <r>
    <x v="1"/>
    <x v="25"/>
    <x v="0"/>
  </r>
  <r>
    <x v="1"/>
    <x v="25"/>
    <x v="0"/>
  </r>
  <r>
    <x v="1"/>
    <x v="25"/>
    <x v="0"/>
  </r>
  <r>
    <x v="1"/>
    <x v="25"/>
    <x v="0"/>
  </r>
  <r>
    <x v="1"/>
    <x v="25"/>
    <x v="0"/>
  </r>
  <r>
    <x v="1"/>
    <x v="25"/>
    <x v="0"/>
  </r>
  <r>
    <x v="1"/>
    <x v="25"/>
    <x v="0"/>
  </r>
  <r>
    <x v="1"/>
    <x v="25"/>
    <x v="1"/>
  </r>
  <r>
    <x v="1"/>
    <x v="25"/>
    <x v="0"/>
  </r>
  <r>
    <x v="1"/>
    <x v="25"/>
    <x v="0"/>
  </r>
  <r>
    <x v="1"/>
    <x v="25"/>
    <x v="1"/>
  </r>
  <r>
    <x v="1"/>
    <x v="26"/>
    <x v="3"/>
  </r>
  <r>
    <x v="1"/>
    <x v="26"/>
    <x v="1"/>
  </r>
  <r>
    <x v="1"/>
    <x v="26"/>
    <x v="2"/>
  </r>
  <r>
    <x v="1"/>
    <x v="26"/>
    <x v="1"/>
  </r>
  <r>
    <x v="1"/>
    <x v="26"/>
    <x v="1"/>
  </r>
  <r>
    <x v="1"/>
    <x v="26"/>
    <x v="1"/>
  </r>
  <r>
    <x v="1"/>
    <x v="26"/>
    <x v="0"/>
  </r>
  <r>
    <x v="1"/>
    <x v="26"/>
    <x v="1"/>
  </r>
  <r>
    <x v="1"/>
    <x v="26"/>
    <x v="2"/>
  </r>
  <r>
    <x v="1"/>
    <x v="26"/>
    <x v="1"/>
  </r>
  <r>
    <x v="1"/>
    <x v="26"/>
    <x v="1"/>
  </r>
  <r>
    <x v="1"/>
    <x v="26"/>
    <x v="1"/>
  </r>
  <r>
    <x v="1"/>
    <x v="26"/>
    <x v="1"/>
  </r>
  <r>
    <x v="1"/>
    <x v="26"/>
    <x v="1"/>
  </r>
  <r>
    <x v="1"/>
    <x v="26"/>
    <x v="1"/>
  </r>
  <r>
    <x v="1"/>
    <x v="26"/>
    <x v="1"/>
  </r>
  <r>
    <x v="1"/>
    <x v="26"/>
    <x v="1"/>
  </r>
  <r>
    <x v="1"/>
    <x v="26"/>
    <x v="0"/>
  </r>
  <r>
    <x v="1"/>
    <x v="26"/>
    <x v="3"/>
  </r>
  <r>
    <x v="1"/>
    <x v="26"/>
    <x v="2"/>
  </r>
  <r>
    <x v="1"/>
    <x v="26"/>
    <x v="1"/>
  </r>
  <r>
    <x v="1"/>
    <x v="26"/>
    <x v="2"/>
  </r>
  <r>
    <x v="1"/>
    <x v="27"/>
    <x v="1"/>
  </r>
  <r>
    <x v="1"/>
    <x v="27"/>
    <x v="1"/>
  </r>
  <r>
    <x v="1"/>
    <x v="27"/>
    <x v="0"/>
  </r>
  <r>
    <x v="1"/>
    <x v="27"/>
    <x v="0"/>
  </r>
  <r>
    <x v="1"/>
    <x v="27"/>
    <x v="1"/>
  </r>
  <r>
    <x v="1"/>
    <x v="27"/>
    <x v="1"/>
  </r>
  <r>
    <x v="1"/>
    <x v="27"/>
    <x v="1"/>
  </r>
  <r>
    <x v="1"/>
    <x v="27"/>
    <x v="3"/>
  </r>
  <r>
    <x v="1"/>
    <x v="27"/>
    <x v="3"/>
  </r>
  <r>
    <x v="1"/>
    <x v="27"/>
    <x v="3"/>
  </r>
  <r>
    <x v="1"/>
    <x v="27"/>
    <x v="3"/>
  </r>
  <r>
    <x v="1"/>
    <x v="27"/>
    <x v="2"/>
  </r>
  <r>
    <x v="1"/>
    <x v="27"/>
    <x v="1"/>
  </r>
  <r>
    <x v="1"/>
    <x v="27"/>
    <x v="2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1"/>
  </r>
  <r>
    <x v="2"/>
    <x v="28"/>
    <x v="1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1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0"/>
  </r>
  <r>
    <x v="2"/>
    <x v="28"/>
    <x v="1"/>
  </r>
  <r>
    <x v="2"/>
    <x v="28"/>
    <x v="0"/>
  </r>
  <r>
    <x v="2"/>
    <x v="28"/>
    <x v="2"/>
  </r>
  <r>
    <x v="2"/>
    <x v="28"/>
    <x v="2"/>
  </r>
  <r>
    <x v="2"/>
    <x v="28"/>
    <x v="1"/>
  </r>
  <r>
    <x v="2"/>
    <x v="28"/>
    <x v="1"/>
  </r>
  <r>
    <x v="2"/>
    <x v="29"/>
    <x v="1"/>
  </r>
  <r>
    <x v="2"/>
    <x v="30"/>
    <x v="1"/>
  </r>
  <r>
    <x v="2"/>
    <x v="30"/>
    <x v="1"/>
  </r>
  <r>
    <x v="2"/>
    <x v="31"/>
    <x v="1"/>
  </r>
  <r>
    <x v="2"/>
    <x v="31"/>
    <x v="3"/>
  </r>
  <r>
    <x v="2"/>
    <x v="31"/>
    <x v="0"/>
  </r>
  <r>
    <x v="2"/>
    <x v="31"/>
    <x v="2"/>
  </r>
  <r>
    <x v="2"/>
    <x v="32"/>
    <x v="1"/>
  </r>
  <r>
    <x v="2"/>
    <x v="32"/>
    <x v="1"/>
  </r>
  <r>
    <x v="2"/>
    <x v="32"/>
    <x v="0"/>
  </r>
  <r>
    <x v="2"/>
    <x v="32"/>
    <x v="1"/>
  </r>
  <r>
    <x v="2"/>
    <x v="32"/>
    <x v="1"/>
  </r>
  <r>
    <x v="2"/>
    <x v="32"/>
    <x v="1"/>
  </r>
  <r>
    <x v="2"/>
    <x v="32"/>
    <x v="0"/>
  </r>
  <r>
    <x v="2"/>
    <x v="32"/>
    <x v="1"/>
  </r>
  <r>
    <x v="2"/>
    <x v="32"/>
    <x v="1"/>
  </r>
  <r>
    <x v="2"/>
    <x v="32"/>
    <x v="1"/>
  </r>
  <r>
    <x v="2"/>
    <x v="32"/>
    <x v="2"/>
  </r>
  <r>
    <x v="2"/>
    <x v="32"/>
    <x v="1"/>
  </r>
  <r>
    <x v="2"/>
    <x v="32"/>
    <x v="2"/>
  </r>
  <r>
    <x v="2"/>
    <x v="32"/>
    <x v="1"/>
  </r>
  <r>
    <x v="2"/>
    <x v="32"/>
    <x v="1"/>
  </r>
  <r>
    <x v="2"/>
    <x v="32"/>
    <x v="2"/>
  </r>
  <r>
    <x v="2"/>
    <x v="32"/>
    <x v="1"/>
  </r>
  <r>
    <x v="2"/>
    <x v="32"/>
    <x v="0"/>
  </r>
  <r>
    <x v="2"/>
    <x v="33"/>
    <x v="0"/>
  </r>
  <r>
    <x v="2"/>
    <x v="33"/>
    <x v="3"/>
  </r>
  <r>
    <x v="2"/>
    <x v="33"/>
    <x v="1"/>
  </r>
  <r>
    <x v="2"/>
    <x v="34"/>
    <x v="0"/>
  </r>
  <r>
    <x v="2"/>
    <x v="34"/>
    <x v="0"/>
  </r>
  <r>
    <x v="2"/>
    <x v="34"/>
    <x v="0"/>
  </r>
  <r>
    <x v="2"/>
    <x v="35"/>
    <x v="2"/>
  </r>
  <r>
    <x v="2"/>
    <x v="35"/>
    <x v="3"/>
  </r>
  <r>
    <x v="2"/>
    <x v="35"/>
    <x v="1"/>
  </r>
  <r>
    <x v="2"/>
    <x v="35"/>
    <x v="1"/>
  </r>
  <r>
    <x v="2"/>
    <x v="36"/>
    <x v="3"/>
  </r>
  <r>
    <x v="2"/>
    <x v="36"/>
    <x v="0"/>
  </r>
  <r>
    <x v="2"/>
    <x v="36"/>
    <x v="1"/>
  </r>
  <r>
    <x v="2"/>
    <x v="36"/>
    <x v="1"/>
  </r>
  <r>
    <x v="2"/>
    <x v="37"/>
    <x v="1"/>
  </r>
  <r>
    <x v="2"/>
    <x v="37"/>
    <x v="2"/>
  </r>
  <r>
    <x v="2"/>
    <x v="37"/>
    <x v="3"/>
  </r>
  <r>
    <x v="2"/>
    <x v="37"/>
    <x v="1"/>
  </r>
  <r>
    <x v="2"/>
    <x v="37"/>
    <x v="2"/>
  </r>
  <r>
    <x v="2"/>
    <x v="38"/>
    <x v="2"/>
  </r>
  <r>
    <x v="2"/>
    <x v="38"/>
    <x v="0"/>
  </r>
  <r>
    <x v="2"/>
    <x v="38"/>
    <x v="2"/>
  </r>
  <r>
    <x v="2"/>
    <x v="38"/>
    <x v="1"/>
  </r>
  <r>
    <x v="2"/>
    <x v="38"/>
    <x v="2"/>
  </r>
  <r>
    <x v="2"/>
    <x v="38"/>
    <x v="1"/>
  </r>
  <r>
    <x v="2"/>
    <x v="38"/>
    <x v="2"/>
  </r>
  <r>
    <x v="2"/>
    <x v="38"/>
    <x v="3"/>
  </r>
  <r>
    <x v="2"/>
    <x v="38"/>
    <x v="1"/>
  </r>
  <r>
    <x v="2"/>
    <x v="38"/>
    <x v="2"/>
  </r>
  <r>
    <x v="2"/>
    <x v="39"/>
    <x v="1"/>
  </r>
  <r>
    <x v="2"/>
    <x v="39"/>
    <x v="0"/>
  </r>
  <r>
    <x v="2"/>
    <x v="39"/>
    <x v="0"/>
  </r>
  <r>
    <x v="2"/>
    <x v="39"/>
    <x v="1"/>
  </r>
  <r>
    <x v="2"/>
    <x v="39"/>
    <x v="1"/>
  </r>
  <r>
    <x v="2"/>
    <x v="39"/>
    <x v="2"/>
  </r>
  <r>
    <x v="2"/>
    <x v="39"/>
    <x v="2"/>
  </r>
  <r>
    <x v="2"/>
    <x v="39"/>
    <x v="3"/>
  </r>
  <r>
    <x v="2"/>
    <x v="40"/>
    <x v="2"/>
  </r>
  <r>
    <x v="2"/>
    <x v="40"/>
    <x v="2"/>
  </r>
  <r>
    <x v="2"/>
    <x v="40"/>
    <x v="1"/>
  </r>
  <r>
    <x v="2"/>
    <x v="41"/>
    <x v="1"/>
  </r>
  <r>
    <x v="2"/>
    <x v="41"/>
    <x v="1"/>
  </r>
  <r>
    <x v="2"/>
    <x v="41"/>
    <x v="1"/>
  </r>
  <r>
    <x v="2"/>
    <x v="41"/>
    <x v="1"/>
  </r>
  <r>
    <x v="2"/>
    <x v="41"/>
    <x v="3"/>
  </r>
  <r>
    <x v="2"/>
    <x v="41"/>
    <x v="2"/>
  </r>
  <r>
    <x v="2"/>
    <x v="41"/>
    <x v="2"/>
  </r>
  <r>
    <x v="2"/>
    <x v="41"/>
    <x v="1"/>
  </r>
  <r>
    <x v="2"/>
    <x v="41"/>
    <x v="2"/>
  </r>
  <r>
    <x v="2"/>
    <x v="41"/>
    <x v="3"/>
  </r>
  <r>
    <x v="2"/>
    <x v="41"/>
    <x v="2"/>
  </r>
  <r>
    <x v="2"/>
    <x v="41"/>
    <x v="2"/>
  </r>
  <r>
    <x v="3"/>
    <x v="42"/>
    <x v="3"/>
  </r>
  <r>
    <x v="3"/>
    <x v="42"/>
    <x v="2"/>
  </r>
  <r>
    <x v="3"/>
    <x v="42"/>
    <x v="2"/>
  </r>
  <r>
    <x v="3"/>
    <x v="42"/>
    <x v="1"/>
  </r>
  <r>
    <x v="3"/>
    <x v="42"/>
    <x v="1"/>
  </r>
  <r>
    <x v="3"/>
    <x v="42"/>
    <x v="1"/>
  </r>
  <r>
    <x v="3"/>
    <x v="42"/>
    <x v="1"/>
  </r>
  <r>
    <x v="3"/>
    <x v="42"/>
    <x v="2"/>
  </r>
  <r>
    <x v="3"/>
    <x v="42"/>
    <x v="3"/>
  </r>
  <r>
    <x v="3"/>
    <x v="42"/>
    <x v="3"/>
  </r>
  <r>
    <x v="3"/>
    <x v="42"/>
    <x v="2"/>
  </r>
  <r>
    <x v="3"/>
    <x v="42"/>
    <x v="3"/>
  </r>
  <r>
    <x v="3"/>
    <x v="42"/>
    <x v="2"/>
  </r>
  <r>
    <x v="3"/>
    <x v="42"/>
    <x v="0"/>
  </r>
  <r>
    <x v="3"/>
    <x v="42"/>
    <x v="3"/>
  </r>
  <r>
    <x v="3"/>
    <x v="42"/>
    <x v="0"/>
  </r>
  <r>
    <x v="3"/>
    <x v="42"/>
    <x v="0"/>
  </r>
  <r>
    <x v="3"/>
    <x v="42"/>
    <x v="2"/>
  </r>
  <r>
    <x v="3"/>
    <x v="42"/>
    <x v="1"/>
  </r>
  <r>
    <x v="3"/>
    <x v="42"/>
    <x v="3"/>
  </r>
  <r>
    <x v="3"/>
    <x v="42"/>
    <x v="2"/>
  </r>
  <r>
    <x v="3"/>
    <x v="42"/>
    <x v="2"/>
  </r>
  <r>
    <x v="3"/>
    <x v="42"/>
    <x v="2"/>
  </r>
  <r>
    <x v="3"/>
    <x v="43"/>
    <x v="1"/>
  </r>
  <r>
    <x v="3"/>
    <x v="43"/>
    <x v="1"/>
  </r>
  <r>
    <x v="3"/>
    <x v="43"/>
    <x v="2"/>
  </r>
  <r>
    <x v="3"/>
    <x v="43"/>
    <x v="2"/>
  </r>
  <r>
    <x v="3"/>
    <x v="43"/>
    <x v="1"/>
  </r>
  <r>
    <x v="3"/>
    <x v="43"/>
    <x v="3"/>
  </r>
  <r>
    <x v="3"/>
    <x v="43"/>
    <x v="1"/>
  </r>
  <r>
    <x v="3"/>
    <x v="43"/>
    <x v="3"/>
  </r>
  <r>
    <x v="3"/>
    <x v="43"/>
    <x v="1"/>
  </r>
  <r>
    <x v="3"/>
    <x v="43"/>
    <x v="2"/>
  </r>
  <r>
    <x v="3"/>
    <x v="43"/>
    <x v="2"/>
  </r>
  <r>
    <x v="3"/>
    <x v="43"/>
    <x v="1"/>
  </r>
  <r>
    <x v="3"/>
    <x v="43"/>
    <x v="1"/>
  </r>
  <r>
    <x v="3"/>
    <x v="43"/>
    <x v="2"/>
  </r>
  <r>
    <x v="3"/>
    <x v="43"/>
    <x v="1"/>
  </r>
  <r>
    <x v="3"/>
    <x v="43"/>
    <x v="1"/>
  </r>
  <r>
    <x v="3"/>
    <x v="43"/>
    <x v="3"/>
  </r>
  <r>
    <x v="3"/>
    <x v="43"/>
    <x v="2"/>
  </r>
  <r>
    <x v="3"/>
    <x v="43"/>
    <x v="1"/>
  </r>
  <r>
    <x v="3"/>
    <x v="43"/>
    <x v="1"/>
  </r>
  <r>
    <x v="3"/>
    <x v="43"/>
    <x v="3"/>
  </r>
  <r>
    <x v="3"/>
    <x v="43"/>
    <x v="3"/>
  </r>
  <r>
    <x v="3"/>
    <x v="43"/>
    <x v="1"/>
  </r>
  <r>
    <x v="3"/>
    <x v="44"/>
    <x v="2"/>
  </r>
  <r>
    <x v="3"/>
    <x v="44"/>
    <x v="2"/>
  </r>
  <r>
    <x v="3"/>
    <x v="44"/>
    <x v="2"/>
  </r>
  <r>
    <x v="3"/>
    <x v="44"/>
    <x v="3"/>
  </r>
  <r>
    <x v="3"/>
    <x v="44"/>
    <x v="0"/>
  </r>
  <r>
    <x v="3"/>
    <x v="44"/>
    <x v="3"/>
  </r>
  <r>
    <x v="3"/>
    <x v="44"/>
    <x v="1"/>
  </r>
  <r>
    <x v="3"/>
    <x v="44"/>
    <x v="0"/>
  </r>
  <r>
    <x v="3"/>
    <x v="44"/>
    <x v="1"/>
  </r>
  <r>
    <x v="3"/>
    <x v="44"/>
    <x v="1"/>
  </r>
  <r>
    <x v="3"/>
    <x v="44"/>
    <x v="2"/>
  </r>
  <r>
    <x v="3"/>
    <x v="44"/>
    <x v="2"/>
  </r>
  <r>
    <x v="3"/>
    <x v="44"/>
    <x v="1"/>
  </r>
  <r>
    <x v="3"/>
    <x v="44"/>
    <x v="3"/>
  </r>
  <r>
    <x v="3"/>
    <x v="44"/>
    <x v="3"/>
  </r>
  <r>
    <x v="3"/>
    <x v="44"/>
    <x v="3"/>
  </r>
  <r>
    <x v="3"/>
    <x v="44"/>
    <x v="2"/>
  </r>
  <r>
    <x v="3"/>
    <x v="44"/>
    <x v="3"/>
  </r>
  <r>
    <x v="3"/>
    <x v="44"/>
    <x v="1"/>
  </r>
  <r>
    <x v="3"/>
    <x v="44"/>
    <x v="3"/>
  </r>
  <r>
    <x v="3"/>
    <x v="44"/>
    <x v="2"/>
  </r>
  <r>
    <x v="3"/>
    <x v="44"/>
    <x v="1"/>
  </r>
  <r>
    <x v="3"/>
    <x v="44"/>
    <x v="1"/>
  </r>
  <r>
    <x v="3"/>
    <x v="45"/>
    <x v="0"/>
  </r>
  <r>
    <x v="3"/>
    <x v="45"/>
    <x v="2"/>
  </r>
  <r>
    <x v="3"/>
    <x v="45"/>
    <x v="2"/>
  </r>
  <r>
    <x v="3"/>
    <x v="45"/>
    <x v="0"/>
  </r>
  <r>
    <x v="3"/>
    <x v="45"/>
    <x v="1"/>
  </r>
  <r>
    <x v="3"/>
    <x v="45"/>
    <x v="1"/>
  </r>
  <r>
    <x v="3"/>
    <x v="45"/>
    <x v="1"/>
  </r>
  <r>
    <x v="3"/>
    <x v="45"/>
    <x v="0"/>
  </r>
  <r>
    <x v="3"/>
    <x v="45"/>
    <x v="3"/>
  </r>
  <r>
    <x v="3"/>
    <x v="45"/>
    <x v="0"/>
  </r>
  <r>
    <x v="3"/>
    <x v="45"/>
    <x v="1"/>
  </r>
  <r>
    <x v="3"/>
    <x v="45"/>
    <x v="0"/>
  </r>
  <r>
    <x v="3"/>
    <x v="45"/>
    <x v="1"/>
  </r>
  <r>
    <x v="3"/>
    <x v="45"/>
    <x v="0"/>
  </r>
  <r>
    <x v="3"/>
    <x v="45"/>
    <x v="0"/>
  </r>
  <r>
    <x v="3"/>
    <x v="45"/>
    <x v="0"/>
  </r>
  <r>
    <x v="3"/>
    <x v="45"/>
    <x v="0"/>
  </r>
  <r>
    <x v="3"/>
    <x v="45"/>
    <x v="2"/>
  </r>
  <r>
    <x v="3"/>
    <x v="45"/>
    <x v="1"/>
  </r>
  <r>
    <x v="3"/>
    <x v="45"/>
    <x v="1"/>
  </r>
  <r>
    <x v="3"/>
    <x v="45"/>
    <x v="2"/>
  </r>
  <r>
    <x v="3"/>
    <x v="45"/>
    <x v="1"/>
  </r>
  <r>
    <x v="3"/>
    <x v="45"/>
    <x v="0"/>
  </r>
  <r>
    <x v="3"/>
    <x v="45"/>
    <x v="1"/>
  </r>
  <r>
    <x v="3"/>
    <x v="45"/>
    <x v="0"/>
  </r>
  <r>
    <x v="3"/>
    <x v="45"/>
    <x v="0"/>
  </r>
  <r>
    <x v="3"/>
    <x v="45"/>
    <x v="0"/>
  </r>
  <r>
    <x v="3"/>
    <x v="45"/>
    <x v="2"/>
  </r>
  <r>
    <x v="3"/>
    <x v="46"/>
    <x v="3"/>
  </r>
  <r>
    <x v="3"/>
    <x v="46"/>
    <x v="3"/>
  </r>
  <r>
    <x v="3"/>
    <x v="46"/>
    <x v="2"/>
  </r>
  <r>
    <x v="3"/>
    <x v="46"/>
    <x v="1"/>
  </r>
  <r>
    <x v="3"/>
    <x v="46"/>
    <x v="2"/>
  </r>
  <r>
    <x v="3"/>
    <x v="46"/>
    <x v="0"/>
  </r>
  <r>
    <x v="3"/>
    <x v="46"/>
    <x v="3"/>
  </r>
  <r>
    <x v="3"/>
    <x v="46"/>
    <x v="3"/>
  </r>
  <r>
    <x v="3"/>
    <x v="46"/>
    <x v="1"/>
  </r>
  <r>
    <x v="3"/>
    <x v="46"/>
    <x v="3"/>
  </r>
  <r>
    <x v="3"/>
    <x v="46"/>
    <x v="2"/>
  </r>
  <r>
    <x v="3"/>
    <x v="46"/>
    <x v="3"/>
  </r>
  <r>
    <x v="3"/>
    <x v="46"/>
    <x v="3"/>
  </r>
  <r>
    <x v="3"/>
    <x v="46"/>
    <x v="2"/>
  </r>
  <r>
    <x v="3"/>
    <x v="46"/>
    <x v="2"/>
  </r>
  <r>
    <x v="3"/>
    <x v="46"/>
    <x v="3"/>
  </r>
  <r>
    <x v="3"/>
    <x v="46"/>
    <x v="2"/>
  </r>
  <r>
    <x v="3"/>
    <x v="46"/>
    <x v="2"/>
  </r>
  <r>
    <x v="3"/>
    <x v="46"/>
    <x v="3"/>
  </r>
  <r>
    <x v="3"/>
    <x v="46"/>
    <x v="1"/>
  </r>
  <r>
    <x v="3"/>
    <x v="46"/>
    <x v="3"/>
  </r>
  <r>
    <x v="3"/>
    <x v="46"/>
    <x v="2"/>
  </r>
  <r>
    <x v="3"/>
    <x v="47"/>
    <x v="3"/>
  </r>
  <r>
    <x v="3"/>
    <x v="47"/>
    <x v="2"/>
  </r>
  <r>
    <x v="3"/>
    <x v="47"/>
    <x v="3"/>
  </r>
  <r>
    <x v="3"/>
    <x v="47"/>
    <x v="2"/>
  </r>
  <r>
    <x v="3"/>
    <x v="47"/>
    <x v="3"/>
  </r>
  <r>
    <x v="3"/>
    <x v="47"/>
    <x v="2"/>
  </r>
  <r>
    <x v="3"/>
    <x v="47"/>
    <x v="0"/>
  </r>
  <r>
    <x v="3"/>
    <x v="47"/>
    <x v="2"/>
  </r>
  <r>
    <x v="3"/>
    <x v="47"/>
    <x v="2"/>
  </r>
  <r>
    <x v="3"/>
    <x v="48"/>
    <x v="0"/>
  </r>
  <r>
    <x v="3"/>
    <x v="48"/>
    <x v="2"/>
  </r>
  <r>
    <x v="3"/>
    <x v="48"/>
    <x v="2"/>
  </r>
  <r>
    <x v="3"/>
    <x v="48"/>
    <x v="1"/>
  </r>
  <r>
    <x v="3"/>
    <x v="48"/>
    <x v="0"/>
  </r>
  <r>
    <x v="3"/>
    <x v="48"/>
    <x v="1"/>
  </r>
  <r>
    <x v="3"/>
    <x v="48"/>
    <x v="0"/>
  </r>
  <r>
    <x v="3"/>
    <x v="48"/>
    <x v="0"/>
  </r>
  <r>
    <x v="3"/>
    <x v="48"/>
    <x v="1"/>
  </r>
  <r>
    <x v="3"/>
    <x v="48"/>
    <x v="0"/>
  </r>
  <r>
    <x v="3"/>
    <x v="48"/>
    <x v="0"/>
  </r>
  <r>
    <x v="3"/>
    <x v="48"/>
    <x v="2"/>
  </r>
  <r>
    <x v="3"/>
    <x v="48"/>
    <x v="0"/>
  </r>
  <r>
    <x v="3"/>
    <x v="48"/>
    <x v="0"/>
  </r>
  <r>
    <x v="3"/>
    <x v="48"/>
    <x v="1"/>
  </r>
  <r>
    <x v="3"/>
    <x v="48"/>
    <x v="2"/>
  </r>
  <r>
    <x v="3"/>
    <x v="48"/>
    <x v="2"/>
  </r>
  <r>
    <x v="3"/>
    <x v="48"/>
    <x v="1"/>
  </r>
  <r>
    <x v="3"/>
    <x v="48"/>
    <x v="0"/>
  </r>
  <r>
    <x v="3"/>
    <x v="48"/>
    <x v="1"/>
  </r>
  <r>
    <x v="3"/>
    <x v="48"/>
    <x v="2"/>
  </r>
  <r>
    <x v="3"/>
    <x v="48"/>
    <x v="3"/>
  </r>
  <r>
    <x v="3"/>
    <x v="49"/>
    <x v="2"/>
  </r>
  <r>
    <x v="3"/>
    <x v="49"/>
    <x v="2"/>
  </r>
  <r>
    <x v="3"/>
    <x v="49"/>
    <x v="3"/>
  </r>
  <r>
    <x v="3"/>
    <x v="49"/>
    <x v="3"/>
  </r>
  <r>
    <x v="3"/>
    <x v="50"/>
    <x v="1"/>
  </r>
  <r>
    <x v="3"/>
    <x v="50"/>
    <x v="1"/>
  </r>
  <r>
    <x v="3"/>
    <x v="50"/>
    <x v="2"/>
  </r>
  <r>
    <x v="3"/>
    <x v="50"/>
    <x v="2"/>
  </r>
  <r>
    <x v="3"/>
    <x v="50"/>
    <x v="0"/>
  </r>
  <r>
    <x v="3"/>
    <x v="50"/>
    <x v="1"/>
  </r>
  <r>
    <x v="3"/>
    <x v="50"/>
    <x v="0"/>
  </r>
  <r>
    <x v="3"/>
    <x v="50"/>
    <x v="1"/>
  </r>
  <r>
    <x v="3"/>
    <x v="50"/>
    <x v="3"/>
  </r>
  <r>
    <x v="3"/>
    <x v="50"/>
    <x v="0"/>
  </r>
  <r>
    <x v="3"/>
    <x v="50"/>
    <x v="2"/>
  </r>
  <r>
    <x v="3"/>
    <x v="50"/>
    <x v="1"/>
  </r>
  <r>
    <x v="3"/>
    <x v="50"/>
    <x v="0"/>
  </r>
  <r>
    <x v="3"/>
    <x v="50"/>
    <x v="0"/>
  </r>
  <r>
    <x v="3"/>
    <x v="50"/>
    <x v="2"/>
  </r>
  <r>
    <x v="3"/>
    <x v="50"/>
    <x v="1"/>
  </r>
  <r>
    <x v="3"/>
    <x v="50"/>
    <x v="0"/>
  </r>
  <r>
    <x v="3"/>
    <x v="50"/>
    <x v="0"/>
  </r>
  <r>
    <x v="3"/>
    <x v="50"/>
    <x v="1"/>
  </r>
  <r>
    <x v="3"/>
    <x v="50"/>
    <x v="2"/>
  </r>
  <r>
    <x v="3"/>
    <x v="50"/>
    <x v="1"/>
  </r>
  <r>
    <x v="3"/>
    <x v="51"/>
    <x v="3"/>
  </r>
  <r>
    <x v="3"/>
    <x v="51"/>
    <x v="1"/>
  </r>
  <r>
    <x v="3"/>
    <x v="51"/>
    <x v="1"/>
  </r>
  <r>
    <x v="3"/>
    <x v="51"/>
    <x v="1"/>
  </r>
  <r>
    <x v="3"/>
    <x v="51"/>
    <x v="2"/>
  </r>
  <r>
    <x v="3"/>
    <x v="51"/>
    <x v="2"/>
  </r>
  <r>
    <x v="3"/>
    <x v="51"/>
    <x v="1"/>
  </r>
  <r>
    <x v="3"/>
    <x v="51"/>
    <x v="2"/>
  </r>
  <r>
    <x v="3"/>
    <x v="51"/>
    <x v="1"/>
  </r>
  <r>
    <x v="3"/>
    <x v="51"/>
    <x v="2"/>
  </r>
  <r>
    <x v="3"/>
    <x v="51"/>
    <x v="1"/>
  </r>
  <r>
    <x v="3"/>
    <x v="51"/>
    <x v="3"/>
  </r>
  <r>
    <x v="3"/>
    <x v="51"/>
    <x v="2"/>
  </r>
  <r>
    <x v="3"/>
    <x v="51"/>
    <x v="1"/>
  </r>
  <r>
    <x v="3"/>
    <x v="51"/>
    <x v="2"/>
  </r>
  <r>
    <x v="3"/>
    <x v="51"/>
    <x v="2"/>
  </r>
  <r>
    <x v="3"/>
    <x v="51"/>
    <x v="1"/>
  </r>
  <r>
    <x v="3"/>
    <x v="51"/>
    <x v="3"/>
  </r>
  <r>
    <x v="3"/>
    <x v="51"/>
    <x v="3"/>
  </r>
  <r>
    <x v="3"/>
    <x v="51"/>
    <x v="2"/>
  </r>
  <r>
    <x v="3"/>
    <x v="51"/>
    <x v="3"/>
  </r>
  <r>
    <x v="3"/>
    <x v="51"/>
    <x v="1"/>
  </r>
  <r>
    <x v="3"/>
    <x v="51"/>
    <x v="2"/>
  </r>
  <r>
    <x v="3"/>
    <x v="52"/>
    <x v="3"/>
  </r>
  <r>
    <x v="3"/>
    <x v="52"/>
    <x v="1"/>
  </r>
  <r>
    <x v="3"/>
    <x v="52"/>
    <x v="1"/>
  </r>
  <r>
    <x v="3"/>
    <x v="52"/>
    <x v="2"/>
  </r>
  <r>
    <x v="3"/>
    <x v="52"/>
    <x v="1"/>
  </r>
  <r>
    <x v="3"/>
    <x v="52"/>
    <x v="3"/>
  </r>
  <r>
    <x v="3"/>
    <x v="52"/>
    <x v="3"/>
  </r>
  <r>
    <x v="3"/>
    <x v="52"/>
    <x v="3"/>
  </r>
  <r>
    <x v="3"/>
    <x v="52"/>
    <x v="1"/>
  </r>
  <r>
    <x v="3"/>
    <x v="53"/>
    <x v="2"/>
  </r>
  <r>
    <x v="3"/>
    <x v="53"/>
    <x v="0"/>
  </r>
  <r>
    <x v="3"/>
    <x v="53"/>
    <x v="0"/>
  </r>
  <r>
    <x v="3"/>
    <x v="53"/>
    <x v="3"/>
  </r>
  <r>
    <x v="3"/>
    <x v="53"/>
    <x v="2"/>
  </r>
  <r>
    <x v="3"/>
    <x v="53"/>
    <x v="3"/>
  </r>
  <r>
    <x v="3"/>
    <x v="53"/>
    <x v="2"/>
  </r>
  <r>
    <x v="3"/>
    <x v="53"/>
    <x v="2"/>
  </r>
  <r>
    <x v="3"/>
    <x v="53"/>
    <x v="0"/>
  </r>
  <r>
    <x v="3"/>
    <x v="53"/>
    <x v="1"/>
  </r>
  <r>
    <x v="3"/>
    <x v="53"/>
    <x v="1"/>
  </r>
  <r>
    <x v="3"/>
    <x v="53"/>
    <x v="2"/>
  </r>
  <r>
    <x v="3"/>
    <x v="53"/>
    <x v="1"/>
  </r>
  <r>
    <x v="3"/>
    <x v="53"/>
    <x v="3"/>
  </r>
  <r>
    <x v="3"/>
    <x v="53"/>
    <x v="1"/>
  </r>
  <r>
    <x v="3"/>
    <x v="53"/>
    <x v="1"/>
  </r>
  <r>
    <x v="3"/>
    <x v="53"/>
    <x v="3"/>
  </r>
  <r>
    <x v="3"/>
    <x v="53"/>
    <x v="1"/>
  </r>
  <r>
    <x v="3"/>
    <x v="53"/>
    <x v="1"/>
  </r>
  <r>
    <x v="3"/>
    <x v="53"/>
    <x v="2"/>
  </r>
  <r>
    <x v="3"/>
    <x v="53"/>
    <x v="2"/>
  </r>
  <r>
    <x v="3"/>
    <x v="53"/>
    <x v="2"/>
  </r>
  <r>
    <x v="3"/>
    <x v="53"/>
    <x v="2"/>
  </r>
  <r>
    <x v="3"/>
    <x v="27"/>
    <x v="1"/>
  </r>
  <r>
    <x v="3"/>
    <x v="27"/>
    <x v="1"/>
  </r>
  <r>
    <x v="3"/>
    <x v="27"/>
    <x v="0"/>
  </r>
  <r>
    <x v="3"/>
    <x v="27"/>
    <x v="0"/>
  </r>
  <r>
    <x v="3"/>
    <x v="27"/>
    <x v="1"/>
  </r>
  <r>
    <x v="3"/>
    <x v="27"/>
    <x v="1"/>
  </r>
  <r>
    <x v="3"/>
    <x v="27"/>
    <x v="1"/>
  </r>
  <r>
    <x v="3"/>
    <x v="27"/>
    <x v="3"/>
  </r>
  <r>
    <x v="3"/>
    <x v="27"/>
    <x v="3"/>
  </r>
  <r>
    <x v="3"/>
    <x v="27"/>
    <x v="3"/>
  </r>
  <r>
    <x v="3"/>
    <x v="27"/>
    <x v="3"/>
  </r>
  <r>
    <x v="3"/>
    <x v="27"/>
    <x v="2"/>
  </r>
  <r>
    <x v="3"/>
    <x v="27"/>
    <x v="1"/>
  </r>
  <r>
    <x v="3"/>
    <x v="27"/>
    <x v="2"/>
  </r>
  <r>
    <x v="3"/>
    <x v="54"/>
    <x v="0"/>
  </r>
  <r>
    <x v="3"/>
    <x v="54"/>
    <x v="0"/>
  </r>
  <r>
    <x v="3"/>
    <x v="54"/>
    <x v="2"/>
  </r>
  <r>
    <x v="3"/>
    <x v="54"/>
    <x v="0"/>
  </r>
  <r>
    <x v="3"/>
    <x v="54"/>
    <x v="1"/>
  </r>
  <r>
    <x v="3"/>
    <x v="54"/>
    <x v="1"/>
  </r>
  <r>
    <x v="3"/>
    <x v="54"/>
    <x v="0"/>
  </r>
  <r>
    <x v="3"/>
    <x v="54"/>
    <x v="0"/>
  </r>
  <r>
    <x v="3"/>
    <x v="54"/>
    <x v="2"/>
  </r>
  <r>
    <x v="3"/>
    <x v="54"/>
    <x v="0"/>
  </r>
  <r>
    <x v="3"/>
    <x v="54"/>
    <x v="0"/>
  </r>
  <r>
    <x v="3"/>
    <x v="54"/>
    <x v="0"/>
  </r>
  <r>
    <x v="3"/>
    <x v="54"/>
    <x v="0"/>
  </r>
  <r>
    <x v="3"/>
    <x v="54"/>
    <x v="3"/>
  </r>
  <r>
    <x v="3"/>
    <x v="54"/>
    <x v="1"/>
  </r>
  <r>
    <x v="3"/>
    <x v="54"/>
    <x v="0"/>
  </r>
  <r>
    <x v="4"/>
    <x v="55"/>
    <x v="2"/>
  </r>
  <r>
    <x v="4"/>
    <x v="55"/>
    <x v="2"/>
  </r>
  <r>
    <x v="4"/>
    <x v="55"/>
    <x v="3"/>
  </r>
  <r>
    <x v="4"/>
    <x v="55"/>
    <x v="2"/>
  </r>
  <r>
    <x v="4"/>
    <x v="55"/>
    <x v="2"/>
  </r>
  <r>
    <x v="4"/>
    <x v="55"/>
    <x v="1"/>
  </r>
  <r>
    <x v="4"/>
    <x v="55"/>
    <x v="2"/>
  </r>
  <r>
    <x v="4"/>
    <x v="55"/>
    <x v="3"/>
  </r>
  <r>
    <x v="4"/>
    <x v="55"/>
    <x v="3"/>
  </r>
  <r>
    <x v="4"/>
    <x v="55"/>
    <x v="2"/>
  </r>
  <r>
    <x v="4"/>
    <x v="56"/>
    <x v="0"/>
  </r>
  <r>
    <x v="4"/>
    <x v="56"/>
    <x v="1"/>
  </r>
  <r>
    <x v="4"/>
    <x v="56"/>
    <x v="1"/>
  </r>
  <r>
    <x v="4"/>
    <x v="56"/>
    <x v="1"/>
  </r>
  <r>
    <x v="4"/>
    <x v="56"/>
    <x v="0"/>
  </r>
  <r>
    <x v="4"/>
    <x v="56"/>
    <x v="1"/>
  </r>
  <r>
    <x v="4"/>
    <x v="56"/>
    <x v="0"/>
  </r>
  <r>
    <x v="4"/>
    <x v="56"/>
    <x v="1"/>
  </r>
  <r>
    <x v="4"/>
    <x v="56"/>
    <x v="2"/>
  </r>
  <r>
    <x v="4"/>
    <x v="56"/>
    <x v="0"/>
  </r>
  <r>
    <x v="4"/>
    <x v="56"/>
    <x v="0"/>
  </r>
  <r>
    <x v="4"/>
    <x v="56"/>
    <x v="0"/>
  </r>
  <r>
    <x v="4"/>
    <x v="56"/>
    <x v="1"/>
  </r>
  <r>
    <x v="4"/>
    <x v="56"/>
    <x v="2"/>
  </r>
  <r>
    <x v="4"/>
    <x v="56"/>
    <x v="1"/>
  </r>
  <r>
    <x v="4"/>
    <x v="56"/>
    <x v="1"/>
  </r>
  <r>
    <x v="4"/>
    <x v="56"/>
    <x v="0"/>
  </r>
  <r>
    <x v="4"/>
    <x v="56"/>
    <x v="1"/>
  </r>
  <r>
    <x v="4"/>
    <x v="56"/>
    <x v="0"/>
  </r>
  <r>
    <x v="4"/>
    <x v="56"/>
    <x v="1"/>
  </r>
  <r>
    <x v="4"/>
    <x v="56"/>
    <x v="1"/>
  </r>
  <r>
    <x v="4"/>
    <x v="56"/>
    <x v="1"/>
  </r>
  <r>
    <x v="4"/>
    <x v="56"/>
    <x v="0"/>
  </r>
  <r>
    <x v="4"/>
    <x v="56"/>
    <x v="0"/>
  </r>
  <r>
    <x v="4"/>
    <x v="56"/>
    <x v="0"/>
  </r>
  <r>
    <x v="4"/>
    <x v="56"/>
    <x v="0"/>
  </r>
  <r>
    <x v="4"/>
    <x v="56"/>
    <x v="1"/>
  </r>
  <r>
    <x v="4"/>
    <x v="57"/>
    <x v="2"/>
  </r>
  <r>
    <x v="4"/>
    <x v="57"/>
    <x v="1"/>
  </r>
  <r>
    <x v="4"/>
    <x v="57"/>
    <x v="0"/>
  </r>
  <r>
    <x v="4"/>
    <x v="57"/>
    <x v="2"/>
  </r>
  <r>
    <x v="4"/>
    <x v="57"/>
    <x v="2"/>
  </r>
  <r>
    <x v="4"/>
    <x v="57"/>
    <x v="3"/>
  </r>
  <r>
    <x v="4"/>
    <x v="57"/>
    <x v="3"/>
  </r>
  <r>
    <x v="4"/>
    <x v="57"/>
    <x v="3"/>
  </r>
  <r>
    <x v="4"/>
    <x v="57"/>
    <x v="1"/>
  </r>
  <r>
    <x v="4"/>
    <x v="58"/>
    <x v="3"/>
  </r>
  <r>
    <x v="4"/>
    <x v="58"/>
    <x v="1"/>
  </r>
  <r>
    <x v="4"/>
    <x v="58"/>
    <x v="3"/>
  </r>
  <r>
    <x v="4"/>
    <x v="58"/>
    <x v="3"/>
  </r>
  <r>
    <x v="4"/>
    <x v="58"/>
    <x v="3"/>
  </r>
  <r>
    <x v="4"/>
    <x v="58"/>
    <x v="3"/>
  </r>
  <r>
    <x v="4"/>
    <x v="58"/>
    <x v="3"/>
  </r>
  <r>
    <x v="4"/>
    <x v="58"/>
    <x v="2"/>
  </r>
  <r>
    <x v="4"/>
    <x v="58"/>
    <x v="3"/>
  </r>
  <r>
    <x v="4"/>
    <x v="58"/>
    <x v="2"/>
  </r>
  <r>
    <x v="4"/>
    <x v="58"/>
    <x v="3"/>
  </r>
  <r>
    <x v="4"/>
    <x v="58"/>
    <x v="2"/>
  </r>
  <r>
    <x v="4"/>
    <x v="58"/>
    <x v="1"/>
  </r>
  <r>
    <x v="4"/>
    <x v="58"/>
    <x v="3"/>
  </r>
  <r>
    <x v="4"/>
    <x v="58"/>
    <x v="3"/>
  </r>
  <r>
    <x v="4"/>
    <x v="58"/>
    <x v="2"/>
  </r>
  <r>
    <x v="4"/>
    <x v="58"/>
    <x v="3"/>
  </r>
  <r>
    <x v="4"/>
    <x v="58"/>
    <x v="2"/>
  </r>
  <r>
    <x v="4"/>
    <x v="58"/>
    <x v="3"/>
  </r>
  <r>
    <x v="4"/>
    <x v="58"/>
    <x v="2"/>
  </r>
  <r>
    <x v="4"/>
    <x v="58"/>
    <x v="3"/>
  </r>
  <r>
    <x v="4"/>
    <x v="58"/>
    <x v="2"/>
  </r>
  <r>
    <x v="4"/>
    <x v="58"/>
    <x v="3"/>
  </r>
  <r>
    <x v="4"/>
    <x v="58"/>
    <x v="3"/>
  </r>
  <r>
    <x v="4"/>
    <x v="58"/>
    <x v="2"/>
  </r>
  <r>
    <x v="4"/>
    <x v="58"/>
    <x v="2"/>
  </r>
  <r>
    <x v="4"/>
    <x v="58"/>
    <x v="2"/>
  </r>
  <r>
    <x v="4"/>
    <x v="58"/>
    <x v="2"/>
  </r>
  <r>
    <x v="4"/>
    <x v="58"/>
    <x v="3"/>
  </r>
  <r>
    <x v="4"/>
    <x v="58"/>
    <x v="2"/>
  </r>
  <r>
    <x v="4"/>
    <x v="58"/>
    <x v="2"/>
  </r>
  <r>
    <x v="4"/>
    <x v="58"/>
    <x v="2"/>
  </r>
  <r>
    <x v="4"/>
    <x v="58"/>
    <x v="1"/>
  </r>
  <r>
    <x v="4"/>
    <x v="58"/>
    <x v="2"/>
  </r>
  <r>
    <x v="4"/>
    <x v="58"/>
    <x v="2"/>
  </r>
  <r>
    <x v="4"/>
    <x v="59"/>
    <x v="0"/>
  </r>
  <r>
    <x v="4"/>
    <x v="59"/>
    <x v="0"/>
  </r>
  <r>
    <x v="4"/>
    <x v="59"/>
    <x v="2"/>
  </r>
  <r>
    <x v="4"/>
    <x v="59"/>
    <x v="0"/>
  </r>
  <r>
    <x v="4"/>
    <x v="59"/>
    <x v="0"/>
  </r>
  <r>
    <x v="4"/>
    <x v="59"/>
    <x v="3"/>
  </r>
  <r>
    <x v="4"/>
    <x v="59"/>
    <x v="1"/>
  </r>
  <r>
    <x v="4"/>
    <x v="59"/>
    <x v="1"/>
  </r>
  <r>
    <x v="4"/>
    <x v="60"/>
    <x v="3"/>
  </r>
  <r>
    <x v="4"/>
    <x v="60"/>
    <x v="1"/>
  </r>
  <r>
    <x v="4"/>
    <x v="60"/>
    <x v="2"/>
  </r>
  <r>
    <x v="4"/>
    <x v="60"/>
    <x v="1"/>
  </r>
  <r>
    <x v="4"/>
    <x v="60"/>
    <x v="1"/>
  </r>
  <r>
    <x v="4"/>
    <x v="60"/>
    <x v="1"/>
  </r>
  <r>
    <x v="4"/>
    <x v="60"/>
    <x v="0"/>
  </r>
  <r>
    <x v="4"/>
    <x v="60"/>
    <x v="1"/>
  </r>
  <r>
    <x v="4"/>
    <x v="60"/>
    <x v="1"/>
  </r>
  <r>
    <x v="4"/>
    <x v="60"/>
    <x v="3"/>
  </r>
  <r>
    <x v="4"/>
    <x v="60"/>
    <x v="3"/>
  </r>
  <r>
    <x v="4"/>
    <x v="60"/>
    <x v="3"/>
  </r>
  <r>
    <x v="4"/>
    <x v="60"/>
    <x v="3"/>
  </r>
  <r>
    <x v="4"/>
    <x v="60"/>
    <x v="1"/>
  </r>
  <r>
    <x v="4"/>
    <x v="61"/>
    <x v="2"/>
  </r>
  <r>
    <x v="4"/>
    <x v="61"/>
    <x v="0"/>
  </r>
  <r>
    <x v="4"/>
    <x v="61"/>
    <x v="1"/>
  </r>
  <r>
    <x v="4"/>
    <x v="61"/>
    <x v="1"/>
  </r>
  <r>
    <x v="4"/>
    <x v="61"/>
    <x v="1"/>
  </r>
  <r>
    <x v="4"/>
    <x v="61"/>
    <x v="1"/>
  </r>
  <r>
    <x v="4"/>
    <x v="61"/>
    <x v="0"/>
  </r>
  <r>
    <x v="4"/>
    <x v="61"/>
    <x v="0"/>
  </r>
  <r>
    <x v="4"/>
    <x v="61"/>
    <x v="0"/>
  </r>
  <r>
    <x v="4"/>
    <x v="61"/>
    <x v="1"/>
  </r>
  <r>
    <x v="4"/>
    <x v="61"/>
    <x v="1"/>
  </r>
  <r>
    <x v="4"/>
    <x v="61"/>
    <x v="0"/>
  </r>
  <r>
    <x v="4"/>
    <x v="61"/>
    <x v="0"/>
  </r>
  <r>
    <x v="4"/>
    <x v="61"/>
    <x v="0"/>
  </r>
  <r>
    <x v="4"/>
    <x v="61"/>
    <x v="2"/>
  </r>
  <r>
    <x v="4"/>
    <x v="61"/>
    <x v="2"/>
  </r>
  <r>
    <x v="4"/>
    <x v="61"/>
    <x v="1"/>
  </r>
  <r>
    <x v="4"/>
    <x v="61"/>
    <x v="2"/>
  </r>
  <r>
    <x v="4"/>
    <x v="61"/>
    <x v="3"/>
  </r>
  <r>
    <x v="4"/>
    <x v="61"/>
    <x v="2"/>
  </r>
  <r>
    <x v="4"/>
    <x v="61"/>
    <x v="3"/>
  </r>
  <r>
    <x v="4"/>
    <x v="61"/>
    <x v="1"/>
  </r>
  <r>
    <x v="4"/>
    <x v="61"/>
    <x v="2"/>
  </r>
  <r>
    <x v="4"/>
    <x v="61"/>
    <x v="0"/>
  </r>
  <r>
    <x v="4"/>
    <x v="61"/>
    <x v="1"/>
  </r>
  <r>
    <x v="4"/>
    <x v="61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2"/>
  </r>
  <r>
    <x v="4"/>
    <x v="62"/>
    <x v="1"/>
  </r>
  <r>
    <x v="4"/>
    <x v="62"/>
    <x v="0"/>
  </r>
  <r>
    <x v="4"/>
    <x v="62"/>
    <x v="1"/>
  </r>
  <r>
    <x v="4"/>
    <x v="62"/>
    <x v="0"/>
  </r>
  <r>
    <x v="4"/>
    <x v="62"/>
    <x v="1"/>
  </r>
  <r>
    <x v="4"/>
    <x v="62"/>
    <x v="0"/>
  </r>
  <r>
    <x v="4"/>
    <x v="62"/>
    <x v="1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3"/>
  </r>
  <r>
    <x v="4"/>
    <x v="62"/>
    <x v="1"/>
  </r>
  <r>
    <x v="4"/>
    <x v="62"/>
    <x v="1"/>
  </r>
  <r>
    <x v="4"/>
    <x v="62"/>
    <x v="1"/>
  </r>
  <r>
    <x v="4"/>
    <x v="62"/>
    <x v="2"/>
  </r>
  <r>
    <x v="4"/>
    <x v="62"/>
    <x v="1"/>
  </r>
  <r>
    <x v="4"/>
    <x v="62"/>
    <x v="0"/>
  </r>
  <r>
    <x v="4"/>
    <x v="62"/>
    <x v="0"/>
  </r>
  <r>
    <x v="4"/>
    <x v="62"/>
    <x v="1"/>
  </r>
  <r>
    <x v="4"/>
    <x v="62"/>
    <x v="0"/>
  </r>
  <r>
    <x v="4"/>
    <x v="62"/>
    <x v="0"/>
  </r>
  <r>
    <x v="4"/>
    <x v="62"/>
    <x v="2"/>
  </r>
  <r>
    <x v="4"/>
    <x v="63"/>
    <x v="0"/>
  </r>
  <r>
    <x v="4"/>
    <x v="63"/>
    <x v="0"/>
  </r>
  <r>
    <x v="4"/>
    <x v="63"/>
    <x v="1"/>
  </r>
  <r>
    <x v="4"/>
    <x v="63"/>
    <x v="2"/>
  </r>
  <r>
    <x v="4"/>
    <x v="63"/>
    <x v="1"/>
  </r>
  <r>
    <x v="4"/>
    <x v="63"/>
    <x v="1"/>
  </r>
  <r>
    <x v="4"/>
    <x v="63"/>
    <x v="0"/>
  </r>
  <r>
    <x v="4"/>
    <x v="63"/>
    <x v="1"/>
  </r>
  <r>
    <x v="4"/>
    <x v="63"/>
    <x v="1"/>
  </r>
  <r>
    <x v="4"/>
    <x v="63"/>
    <x v="1"/>
  </r>
  <r>
    <x v="4"/>
    <x v="63"/>
    <x v="1"/>
  </r>
  <r>
    <x v="4"/>
    <x v="63"/>
    <x v="1"/>
  </r>
  <r>
    <x v="4"/>
    <x v="63"/>
    <x v="0"/>
  </r>
  <r>
    <x v="4"/>
    <x v="63"/>
    <x v="3"/>
  </r>
  <r>
    <x v="4"/>
    <x v="63"/>
    <x v="0"/>
  </r>
  <r>
    <x v="4"/>
    <x v="63"/>
    <x v="1"/>
  </r>
  <r>
    <x v="4"/>
    <x v="64"/>
    <x v="0"/>
  </r>
  <r>
    <x v="4"/>
    <x v="64"/>
    <x v="2"/>
  </r>
  <r>
    <x v="4"/>
    <x v="64"/>
    <x v="1"/>
  </r>
  <r>
    <x v="4"/>
    <x v="64"/>
    <x v="0"/>
  </r>
  <r>
    <x v="4"/>
    <x v="64"/>
    <x v="2"/>
  </r>
  <r>
    <x v="4"/>
    <x v="64"/>
    <x v="1"/>
  </r>
  <r>
    <x v="4"/>
    <x v="64"/>
    <x v="1"/>
  </r>
  <r>
    <x v="4"/>
    <x v="64"/>
    <x v="1"/>
  </r>
  <r>
    <x v="4"/>
    <x v="64"/>
    <x v="3"/>
  </r>
  <r>
    <x v="4"/>
    <x v="64"/>
    <x v="2"/>
  </r>
  <r>
    <x v="4"/>
    <x v="64"/>
    <x v="3"/>
  </r>
  <r>
    <x v="4"/>
    <x v="64"/>
    <x v="2"/>
  </r>
  <r>
    <x v="4"/>
    <x v="65"/>
    <x v="1"/>
  </r>
  <r>
    <x v="4"/>
    <x v="65"/>
    <x v="3"/>
  </r>
  <r>
    <x v="4"/>
    <x v="65"/>
    <x v="2"/>
  </r>
  <r>
    <x v="4"/>
    <x v="65"/>
    <x v="3"/>
  </r>
  <r>
    <x v="4"/>
    <x v="65"/>
    <x v="2"/>
  </r>
  <r>
    <x v="4"/>
    <x v="65"/>
    <x v="3"/>
  </r>
  <r>
    <x v="4"/>
    <x v="65"/>
    <x v="3"/>
  </r>
  <r>
    <x v="4"/>
    <x v="65"/>
    <x v="2"/>
  </r>
  <r>
    <x v="4"/>
    <x v="65"/>
    <x v="2"/>
  </r>
  <r>
    <x v="4"/>
    <x v="65"/>
    <x v="2"/>
  </r>
  <r>
    <x v="4"/>
    <x v="65"/>
    <x v="1"/>
  </r>
  <r>
    <x v="4"/>
    <x v="65"/>
    <x v="3"/>
  </r>
  <r>
    <x v="4"/>
    <x v="65"/>
    <x v="2"/>
  </r>
  <r>
    <x v="4"/>
    <x v="65"/>
    <x v="2"/>
  </r>
  <r>
    <x v="4"/>
    <x v="65"/>
    <x v="3"/>
  </r>
  <r>
    <x v="4"/>
    <x v="65"/>
    <x v="3"/>
  </r>
  <r>
    <x v="4"/>
    <x v="65"/>
    <x v="2"/>
  </r>
  <r>
    <x v="4"/>
    <x v="65"/>
    <x v="2"/>
  </r>
  <r>
    <x v="4"/>
    <x v="65"/>
    <x v="2"/>
  </r>
  <r>
    <x v="4"/>
    <x v="65"/>
    <x v="3"/>
  </r>
  <r>
    <x v="4"/>
    <x v="65"/>
    <x v="3"/>
  </r>
  <r>
    <x v="4"/>
    <x v="65"/>
    <x v="3"/>
  </r>
  <r>
    <x v="4"/>
    <x v="65"/>
    <x v="3"/>
  </r>
  <r>
    <x v="4"/>
    <x v="65"/>
    <x v="2"/>
  </r>
  <r>
    <x v="4"/>
    <x v="65"/>
    <x v="2"/>
  </r>
  <r>
    <x v="4"/>
    <x v="65"/>
    <x v="3"/>
  </r>
  <r>
    <x v="4"/>
    <x v="65"/>
    <x v="2"/>
  </r>
  <r>
    <x v="4"/>
    <x v="65"/>
    <x v="2"/>
  </r>
  <r>
    <x v="4"/>
    <x v="65"/>
    <x v="2"/>
  </r>
  <r>
    <x v="4"/>
    <x v="65"/>
    <x v="2"/>
  </r>
  <r>
    <x v="4"/>
    <x v="65"/>
    <x v="2"/>
  </r>
  <r>
    <x v="4"/>
    <x v="65"/>
    <x v="3"/>
  </r>
  <r>
    <x v="4"/>
    <x v="65"/>
    <x v="1"/>
  </r>
  <r>
    <x v="4"/>
    <x v="66"/>
    <x v="3"/>
  </r>
  <r>
    <x v="4"/>
    <x v="66"/>
    <x v="3"/>
  </r>
  <r>
    <x v="4"/>
    <x v="66"/>
    <x v="2"/>
  </r>
  <r>
    <x v="4"/>
    <x v="66"/>
    <x v="2"/>
  </r>
  <r>
    <x v="4"/>
    <x v="66"/>
    <x v="3"/>
  </r>
  <r>
    <x v="4"/>
    <x v="66"/>
    <x v="2"/>
  </r>
  <r>
    <x v="4"/>
    <x v="66"/>
    <x v="2"/>
  </r>
  <r>
    <x v="4"/>
    <x v="66"/>
    <x v="3"/>
  </r>
  <r>
    <x v="4"/>
    <x v="66"/>
    <x v="3"/>
  </r>
  <r>
    <x v="4"/>
    <x v="66"/>
    <x v="1"/>
  </r>
  <r>
    <x v="4"/>
    <x v="66"/>
    <x v="2"/>
  </r>
  <r>
    <x v="4"/>
    <x v="66"/>
    <x v="1"/>
  </r>
  <r>
    <x v="4"/>
    <x v="66"/>
    <x v="2"/>
  </r>
  <r>
    <x v="4"/>
    <x v="66"/>
    <x v="1"/>
  </r>
  <r>
    <x v="4"/>
    <x v="66"/>
    <x v="3"/>
  </r>
  <r>
    <x v="4"/>
    <x v="66"/>
    <x v="3"/>
  </r>
  <r>
    <x v="4"/>
    <x v="66"/>
    <x v="2"/>
  </r>
  <r>
    <x v="4"/>
    <x v="66"/>
    <x v="1"/>
  </r>
  <r>
    <x v="4"/>
    <x v="66"/>
    <x v="3"/>
  </r>
  <r>
    <x v="4"/>
    <x v="66"/>
    <x v="1"/>
  </r>
  <r>
    <x v="4"/>
    <x v="66"/>
    <x v="3"/>
  </r>
  <r>
    <x v="4"/>
    <x v="66"/>
    <x v="2"/>
  </r>
  <r>
    <x v="4"/>
    <x v="66"/>
    <x v="1"/>
  </r>
  <r>
    <x v="4"/>
    <x v="66"/>
    <x v="2"/>
  </r>
  <r>
    <x v="4"/>
    <x v="66"/>
    <x v="1"/>
  </r>
  <r>
    <x v="4"/>
    <x v="66"/>
    <x v="3"/>
  </r>
  <r>
    <x v="4"/>
    <x v="66"/>
    <x v="1"/>
  </r>
  <r>
    <x v="4"/>
    <x v="66"/>
    <x v="3"/>
  </r>
  <r>
    <x v="4"/>
    <x v="66"/>
    <x v="2"/>
  </r>
  <r>
    <x v="4"/>
    <x v="66"/>
    <x v="1"/>
  </r>
  <r>
    <x v="4"/>
    <x v="67"/>
    <x v="3"/>
  </r>
  <r>
    <x v="4"/>
    <x v="67"/>
    <x v="2"/>
  </r>
  <r>
    <x v="4"/>
    <x v="67"/>
    <x v="2"/>
  </r>
  <r>
    <x v="4"/>
    <x v="67"/>
    <x v="1"/>
  </r>
  <r>
    <x v="4"/>
    <x v="67"/>
    <x v="2"/>
  </r>
  <r>
    <x v="4"/>
    <x v="67"/>
    <x v="3"/>
  </r>
  <r>
    <x v="4"/>
    <x v="67"/>
    <x v="3"/>
  </r>
  <r>
    <x v="4"/>
    <x v="67"/>
    <x v="2"/>
  </r>
  <r>
    <x v="4"/>
    <x v="67"/>
    <x v="3"/>
  </r>
  <r>
    <x v="4"/>
    <x v="67"/>
    <x v="1"/>
  </r>
  <r>
    <x v="4"/>
    <x v="67"/>
    <x v="3"/>
  </r>
  <r>
    <x v="4"/>
    <x v="67"/>
    <x v="2"/>
  </r>
  <r>
    <x v="4"/>
    <x v="67"/>
    <x v="3"/>
  </r>
  <r>
    <x v="4"/>
    <x v="67"/>
    <x v="3"/>
  </r>
  <r>
    <x v="4"/>
    <x v="67"/>
    <x v="2"/>
  </r>
  <r>
    <x v="4"/>
    <x v="67"/>
    <x v="3"/>
  </r>
  <r>
    <x v="4"/>
    <x v="67"/>
    <x v="2"/>
  </r>
  <r>
    <x v="4"/>
    <x v="67"/>
    <x v="1"/>
  </r>
  <r>
    <x v="4"/>
    <x v="67"/>
    <x v="3"/>
  </r>
  <r>
    <x v="4"/>
    <x v="67"/>
    <x v="2"/>
  </r>
  <r>
    <x v="4"/>
    <x v="67"/>
    <x v="3"/>
  </r>
  <r>
    <x v="4"/>
    <x v="67"/>
    <x v="1"/>
  </r>
  <r>
    <x v="4"/>
    <x v="67"/>
    <x v="1"/>
  </r>
  <r>
    <x v="4"/>
    <x v="67"/>
    <x v="3"/>
  </r>
  <r>
    <x v="4"/>
    <x v="67"/>
    <x v="3"/>
  </r>
  <r>
    <x v="4"/>
    <x v="67"/>
    <x v="2"/>
  </r>
  <r>
    <x v="4"/>
    <x v="67"/>
    <x v="2"/>
  </r>
  <r>
    <x v="4"/>
    <x v="67"/>
    <x v="3"/>
  </r>
  <r>
    <x v="4"/>
    <x v="68"/>
    <x v="1"/>
  </r>
  <r>
    <x v="4"/>
    <x v="68"/>
    <x v="1"/>
  </r>
  <r>
    <x v="4"/>
    <x v="68"/>
    <x v="2"/>
  </r>
  <r>
    <x v="4"/>
    <x v="68"/>
    <x v="1"/>
  </r>
  <r>
    <x v="4"/>
    <x v="68"/>
    <x v="2"/>
  </r>
  <r>
    <x v="4"/>
    <x v="68"/>
    <x v="0"/>
  </r>
  <r>
    <x v="4"/>
    <x v="68"/>
    <x v="1"/>
  </r>
  <r>
    <x v="4"/>
    <x v="68"/>
    <x v="1"/>
  </r>
  <r>
    <x v="4"/>
    <x v="68"/>
    <x v="1"/>
  </r>
  <r>
    <x v="4"/>
    <x v="68"/>
    <x v="3"/>
  </r>
  <r>
    <x v="4"/>
    <x v="68"/>
    <x v="2"/>
  </r>
  <r>
    <x v="4"/>
    <x v="68"/>
    <x v="2"/>
  </r>
  <r>
    <x v="4"/>
    <x v="68"/>
    <x v="0"/>
  </r>
  <r>
    <x v="5"/>
    <x v="69"/>
    <x v="3"/>
  </r>
  <r>
    <x v="5"/>
    <x v="69"/>
    <x v="2"/>
  </r>
  <r>
    <x v="5"/>
    <x v="69"/>
    <x v="1"/>
  </r>
  <r>
    <x v="5"/>
    <x v="69"/>
    <x v="1"/>
  </r>
  <r>
    <x v="5"/>
    <x v="69"/>
    <x v="1"/>
  </r>
  <r>
    <x v="5"/>
    <x v="69"/>
    <x v="0"/>
  </r>
  <r>
    <x v="5"/>
    <x v="69"/>
    <x v="3"/>
  </r>
  <r>
    <x v="5"/>
    <x v="69"/>
    <x v="0"/>
  </r>
  <r>
    <x v="5"/>
    <x v="69"/>
    <x v="1"/>
  </r>
  <r>
    <x v="5"/>
    <x v="69"/>
    <x v="1"/>
  </r>
  <r>
    <x v="5"/>
    <x v="70"/>
    <x v="0"/>
  </r>
  <r>
    <x v="5"/>
    <x v="70"/>
    <x v="0"/>
  </r>
  <r>
    <x v="5"/>
    <x v="70"/>
    <x v="1"/>
  </r>
  <r>
    <x v="5"/>
    <x v="70"/>
    <x v="0"/>
  </r>
  <r>
    <x v="5"/>
    <x v="70"/>
    <x v="0"/>
  </r>
  <r>
    <x v="5"/>
    <x v="70"/>
    <x v="0"/>
  </r>
  <r>
    <x v="5"/>
    <x v="70"/>
    <x v="0"/>
  </r>
  <r>
    <x v="5"/>
    <x v="70"/>
    <x v="0"/>
  </r>
  <r>
    <x v="5"/>
    <x v="70"/>
    <x v="2"/>
  </r>
  <r>
    <x v="5"/>
    <x v="70"/>
    <x v="1"/>
  </r>
  <r>
    <x v="5"/>
    <x v="70"/>
    <x v="1"/>
  </r>
  <r>
    <x v="5"/>
    <x v="70"/>
    <x v="2"/>
  </r>
  <r>
    <x v="5"/>
    <x v="71"/>
    <x v="2"/>
  </r>
  <r>
    <x v="5"/>
    <x v="72"/>
    <x v="0"/>
  </r>
  <r>
    <x v="5"/>
    <x v="73"/>
    <x v="3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3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0"/>
  </r>
  <r>
    <x v="5"/>
    <x v="75"/>
    <x v="1"/>
  </r>
  <r>
    <x v="5"/>
    <x v="75"/>
    <x v="1"/>
  </r>
  <r>
    <x v="5"/>
    <x v="75"/>
    <x v="2"/>
  </r>
  <r>
    <x v="5"/>
    <x v="75"/>
    <x v="1"/>
  </r>
  <r>
    <x v="5"/>
    <x v="75"/>
    <x v="2"/>
  </r>
  <r>
    <x v="5"/>
    <x v="75"/>
    <x v="1"/>
  </r>
  <r>
    <x v="5"/>
    <x v="75"/>
    <x v="1"/>
  </r>
  <r>
    <x v="5"/>
    <x v="75"/>
    <x v="0"/>
  </r>
  <r>
    <x v="5"/>
    <x v="76"/>
    <x v="1"/>
  </r>
  <r>
    <x v="5"/>
    <x v="76"/>
    <x v="0"/>
  </r>
  <r>
    <x v="5"/>
    <x v="76"/>
    <x v="2"/>
  </r>
  <r>
    <x v="5"/>
    <x v="76"/>
    <x v="2"/>
  </r>
  <r>
    <x v="5"/>
    <x v="76"/>
    <x v="0"/>
  </r>
  <r>
    <x v="5"/>
    <x v="76"/>
    <x v="1"/>
  </r>
  <r>
    <x v="5"/>
    <x v="76"/>
    <x v="1"/>
  </r>
  <r>
    <x v="5"/>
    <x v="76"/>
    <x v="2"/>
  </r>
  <r>
    <x v="5"/>
    <x v="76"/>
    <x v="1"/>
  </r>
  <r>
    <x v="5"/>
    <x v="76"/>
    <x v="1"/>
  </r>
  <r>
    <x v="5"/>
    <x v="76"/>
    <x v="0"/>
  </r>
  <r>
    <x v="5"/>
    <x v="76"/>
    <x v="1"/>
  </r>
  <r>
    <x v="5"/>
    <x v="76"/>
    <x v="1"/>
  </r>
  <r>
    <x v="5"/>
    <x v="76"/>
    <x v="2"/>
  </r>
  <r>
    <x v="5"/>
    <x v="76"/>
    <x v="1"/>
  </r>
  <r>
    <x v="5"/>
    <x v="76"/>
    <x v="1"/>
  </r>
  <r>
    <x v="5"/>
    <x v="76"/>
    <x v="3"/>
  </r>
  <r>
    <x v="5"/>
    <x v="76"/>
    <x v="1"/>
  </r>
  <r>
    <x v="5"/>
    <x v="76"/>
    <x v="3"/>
  </r>
  <r>
    <x v="5"/>
    <x v="76"/>
    <x v="3"/>
  </r>
  <r>
    <x v="5"/>
    <x v="76"/>
    <x v="2"/>
  </r>
  <r>
    <x v="5"/>
    <x v="77"/>
    <x v="1"/>
  </r>
  <r>
    <x v="5"/>
    <x v="77"/>
    <x v="2"/>
  </r>
  <r>
    <x v="5"/>
    <x v="77"/>
    <x v="3"/>
  </r>
  <r>
    <x v="5"/>
    <x v="77"/>
    <x v="1"/>
  </r>
  <r>
    <x v="5"/>
    <x v="77"/>
    <x v="2"/>
  </r>
  <r>
    <x v="5"/>
    <x v="77"/>
    <x v="2"/>
  </r>
  <r>
    <x v="5"/>
    <x v="77"/>
    <x v="1"/>
  </r>
  <r>
    <x v="5"/>
    <x v="77"/>
    <x v="1"/>
  </r>
  <r>
    <x v="5"/>
    <x v="77"/>
    <x v="2"/>
  </r>
  <r>
    <x v="5"/>
    <x v="77"/>
    <x v="2"/>
  </r>
  <r>
    <x v="5"/>
    <x v="77"/>
    <x v="2"/>
  </r>
  <r>
    <x v="5"/>
    <x v="77"/>
    <x v="2"/>
  </r>
  <r>
    <x v="5"/>
    <x v="77"/>
    <x v="1"/>
  </r>
  <r>
    <x v="5"/>
    <x v="77"/>
    <x v="1"/>
  </r>
  <r>
    <x v="5"/>
    <x v="77"/>
    <x v="1"/>
  </r>
  <r>
    <x v="5"/>
    <x v="77"/>
    <x v="2"/>
  </r>
  <r>
    <x v="5"/>
    <x v="77"/>
    <x v="2"/>
  </r>
  <r>
    <x v="5"/>
    <x v="77"/>
    <x v="2"/>
  </r>
  <r>
    <x v="5"/>
    <x v="77"/>
    <x v="1"/>
  </r>
  <r>
    <x v="5"/>
    <x v="77"/>
    <x v="1"/>
  </r>
  <r>
    <x v="5"/>
    <x v="78"/>
    <x v="0"/>
  </r>
  <r>
    <x v="5"/>
    <x v="78"/>
    <x v="0"/>
  </r>
  <r>
    <x v="5"/>
    <x v="78"/>
    <x v="3"/>
  </r>
  <r>
    <x v="5"/>
    <x v="78"/>
    <x v="1"/>
  </r>
  <r>
    <x v="5"/>
    <x v="78"/>
    <x v="3"/>
  </r>
  <r>
    <x v="5"/>
    <x v="78"/>
    <x v="0"/>
  </r>
  <r>
    <x v="5"/>
    <x v="78"/>
    <x v="1"/>
  </r>
  <r>
    <x v="5"/>
    <x v="78"/>
    <x v="3"/>
  </r>
  <r>
    <x v="5"/>
    <x v="78"/>
    <x v="0"/>
  </r>
  <r>
    <x v="5"/>
    <x v="78"/>
    <x v="0"/>
  </r>
  <r>
    <x v="5"/>
    <x v="78"/>
    <x v="0"/>
  </r>
  <r>
    <x v="5"/>
    <x v="78"/>
    <x v="0"/>
  </r>
  <r>
    <x v="5"/>
    <x v="78"/>
    <x v="1"/>
  </r>
  <r>
    <x v="5"/>
    <x v="78"/>
    <x v="0"/>
  </r>
  <r>
    <x v="5"/>
    <x v="78"/>
    <x v="0"/>
  </r>
  <r>
    <x v="5"/>
    <x v="78"/>
    <x v="3"/>
  </r>
  <r>
    <x v="5"/>
    <x v="78"/>
    <x v="3"/>
  </r>
  <r>
    <x v="5"/>
    <x v="78"/>
    <x v="2"/>
  </r>
  <r>
    <x v="5"/>
    <x v="78"/>
    <x v="1"/>
  </r>
  <r>
    <x v="5"/>
    <x v="78"/>
    <x v="2"/>
  </r>
  <r>
    <x v="5"/>
    <x v="78"/>
    <x v="3"/>
  </r>
  <r>
    <x v="5"/>
    <x v="78"/>
    <x v="2"/>
  </r>
  <r>
    <x v="5"/>
    <x v="78"/>
    <x v="2"/>
  </r>
  <r>
    <x v="5"/>
    <x v="79"/>
    <x v="0"/>
  </r>
  <r>
    <x v="5"/>
    <x v="79"/>
    <x v="0"/>
  </r>
  <r>
    <x v="5"/>
    <x v="79"/>
    <x v="0"/>
  </r>
  <r>
    <x v="5"/>
    <x v="79"/>
    <x v="2"/>
  </r>
  <r>
    <x v="5"/>
    <x v="79"/>
    <x v="0"/>
  </r>
  <r>
    <x v="5"/>
    <x v="79"/>
    <x v="0"/>
  </r>
  <r>
    <x v="5"/>
    <x v="79"/>
    <x v="3"/>
  </r>
  <r>
    <x v="5"/>
    <x v="79"/>
    <x v="1"/>
  </r>
  <r>
    <x v="5"/>
    <x v="79"/>
    <x v="2"/>
  </r>
  <r>
    <x v="5"/>
    <x v="79"/>
    <x v="1"/>
  </r>
  <r>
    <x v="5"/>
    <x v="80"/>
    <x v="0"/>
  </r>
  <r>
    <x v="5"/>
    <x v="80"/>
    <x v="1"/>
  </r>
  <r>
    <x v="5"/>
    <x v="80"/>
    <x v="0"/>
  </r>
  <r>
    <x v="5"/>
    <x v="80"/>
    <x v="0"/>
  </r>
  <r>
    <x v="5"/>
    <x v="80"/>
    <x v="0"/>
  </r>
  <r>
    <x v="5"/>
    <x v="80"/>
    <x v="3"/>
  </r>
  <r>
    <x v="5"/>
    <x v="80"/>
    <x v="1"/>
  </r>
  <r>
    <x v="5"/>
    <x v="81"/>
    <x v="2"/>
  </r>
  <r>
    <x v="5"/>
    <x v="81"/>
    <x v="1"/>
  </r>
  <r>
    <x v="5"/>
    <x v="81"/>
    <x v="2"/>
  </r>
  <r>
    <x v="5"/>
    <x v="81"/>
    <x v="0"/>
  </r>
  <r>
    <x v="5"/>
    <x v="81"/>
    <x v="0"/>
  </r>
  <r>
    <x v="5"/>
    <x v="81"/>
    <x v="3"/>
  </r>
  <r>
    <x v="5"/>
    <x v="81"/>
    <x v="3"/>
  </r>
  <r>
    <x v="5"/>
    <x v="81"/>
    <x v="1"/>
  </r>
  <r>
    <x v="5"/>
    <x v="81"/>
    <x v="0"/>
  </r>
  <r>
    <x v="5"/>
    <x v="82"/>
    <x v="3"/>
  </r>
  <r>
    <x v="5"/>
    <x v="82"/>
    <x v="2"/>
  </r>
  <r>
    <x v="5"/>
    <x v="82"/>
    <x v="3"/>
  </r>
  <r>
    <x v="5"/>
    <x v="82"/>
    <x v="3"/>
  </r>
  <r>
    <x v="5"/>
    <x v="82"/>
    <x v="3"/>
  </r>
  <r>
    <x v="5"/>
    <x v="82"/>
    <x v="1"/>
  </r>
  <r>
    <x v="5"/>
    <x v="82"/>
    <x v="1"/>
  </r>
  <r>
    <x v="5"/>
    <x v="82"/>
    <x v="3"/>
  </r>
  <r>
    <x v="5"/>
    <x v="82"/>
    <x v="1"/>
  </r>
  <r>
    <x v="5"/>
    <x v="82"/>
    <x v="0"/>
  </r>
  <r>
    <x v="5"/>
    <x v="82"/>
    <x v="3"/>
  </r>
  <r>
    <x v="5"/>
    <x v="82"/>
    <x v="3"/>
  </r>
  <r>
    <x v="5"/>
    <x v="82"/>
    <x v="2"/>
  </r>
  <r>
    <x v="5"/>
    <x v="82"/>
    <x v="0"/>
  </r>
  <r>
    <x v="5"/>
    <x v="82"/>
    <x v="1"/>
  </r>
  <r>
    <x v="5"/>
    <x v="82"/>
    <x v="3"/>
  </r>
  <r>
    <x v="5"/>
    <x v="82"/>
    <x v="3"/>
  </r>
  <r>
    <x v="5"/>
    <x v="82"/>
    <x v="2"/>
  </r>
  <r>
    <x v="5"/>
    <x v="82"/>
    <x v="3"/>
  </r>
  <r>
    <x v="5"/>
    <x v="82"/>
    <x v="3"/>
  </r>
  <r>
    <x v="5"/>
    <x v="82"/>
    <x v="3"/>
  </r>
  <r>
    <x v="5"/>
    <x v="82"/>
    <x v="3"/>
  </r>
  <r>
    <x v="5"/>
    <x v="82"/>
    <x v="1"/>
  </r>
  <r>
    <x v="5"/>
    <x v="82"/>
    <x v="2"/>
  </r>
  <r>
    <x v="5"/>
    <x v="82"/>
    <x v="1"/>
  </r>
  <r>
    <x v="5"/>
    <x v="82"/>
    <x v="3"/>
  </r>
  <r>
    <x v="6"/>
    <x v="83"/>
    <x v="2"/>
  </r>
  <r>
    <x v="6"/>
    <x v="83"/>
    <x v="2"/>
  </r>
  <r>
    <x v="6"/>
    <x v="83"/>
    <x v="3"/>
  </r>
  <r>
    <x v="6"/>
    <x v="83"/>
    <x v="3"/>
  </r>
  <r>
    <x v="6"/>
    <x v="83"/>
    <x v="2"/>
  </r>
  <r>
    <x v="6"/>
    <x v="83"/>
    <x v="3"/>
  </r>
  <r>
    <x v="6"/>
    <x v="83"/>
    <x v="2"/>
  </r>
  <r>
    <x v="6"/>
    <x v="83"/>
    <x v="3"/>
  </r>
  <r>
    <x v="6"/>
    <x v="83"/>
    <x v="2"/>
  </r>
  <r>
    <x v="6"/>
    <x v="83"/>
    <x v="2"/>
  </r>
  <r>
    <x v="6"/>
    <x v="83"/>
    <x v="1"/>
  </r>
  <r>
    <x v="6"/>
    <x v="83"/>
    <x v="2"/>
  </r>
  <r>
    <x v="6"/>
    <x v="83"/>
    <x v="3"/>
  </r>
  <r>
    <x v="6"/>
    <x v="83"/>
    <x v="1"/>
  </r>
  <r>
    <x v="6"/>
    <x v="83"/>
    <x v="2"/>
  </r>
  <r>
    <x v="6"/>
    <x v="83"/>
    <x v="1"/>
  </r>
  <r>
    <x v="6"/>
    <x v="83"/>
    <x v="2"/>
  </r>
  <r>
    <x v="6"/>
    <x v="83"/>
    <x v="1"/>
  </r>
  <r>
    <x v="6"/>
    <x v="83"/>
    <x v="2"/>
  </r>
  <r>
    <x v="6"/>
    <x v="83"/>
    <x v="2"/>
  </r>
  <r>
    <x v="6"/>
    <x v="83"/>
    <x v="2"/>
  </r>
  <r>
    <x v="6"/>
    <x v="83"/>
    <x v="3"/>
  </r>
  <r>
    <x v="6"/>
    <x v="83"/>
    <x v="2"/>
  </r>
  <r>
    <x v="6"/>
    <x v="83"/>
    <x v="1"/>
  </r>
  <r>
    <x v="6"/>
    <x v="83"/>
    <x v="3"/>
  </r>
  <r>
    <x v="6"/>
    <x v="83"/>
    <x v="1"/>
  </r>
  <r>
    <x v="6"/>
    <x v="83"/>
    <x v="1"/>
  </r>
  <r>
    <x v="6"/>
    <x v="83"/>
    <x v="0"/>
  </r>
  <r>
    <x v="6"/>
    <x v="84"/>
    <x v="0"/>
  </r>
  <r>
    <x v="6"/>
    <x v="84"/>
    <x v="2"/>
  </r>
  <r>
    <x v="6"/>
    <x v="84"/>
    <x v="1"/>
  </r>
  <r>
    <x v="6"/>
    <x v="84"/>
    <x v="1"/>
  </r>
  <r>
    <x v="6"/>
    <x v="84"/>
    <x v="1"/>
  </r>
  <r>
    <x v="6"/>
    <x v="84"/>
    <x v="0"/>
  </r>
  <r>
    <x v="6"/>
    <x v="84"/>
    <x v="3"/>
  </r>
  <r>
    <x v="6"/>
    <x v="84"/>
    <x v="1"/>
  </r>
  <r>
    <x v="6"/>
    <x v="84"/>
    <x v="0"/>
  </r>
  <r>
    <x v="6"/>
    <x v="84"/>
    <x v="0"/>
  </r>
  <r>
    <x v="6"/>
    <x v="84"/>
    <x v="1"/>
  </r>
  <r>
    <x v="6"/>
    <x v="84"/>
    <x v="1"/>
  </r>
  <r>
    <x v="6"/>
    <x v="84"/>
    <x v="1"/>
  </r>
  <r>
    <x v="6"/>
    <x v="84"/>
    <x v="1"/>
  </r>
  <r>
    <x v="6"/>
    <x v="84"/>
    <x v="0"/>
  </r>
  <r>
    <x v="6"/>
    <x v="84"/>
    <x v="1"/>
  </r>
  <r>
    <x v="6"/>
    <x v="84"/>
    <x v="0"/>
  </r>
  <r>
    <x v="6"/>
    <x v="84"/>
    <x v="0"/>
  </r>
  <r>
    <x v="6"/>
    <x v="84"/>
    <x v="1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1"/>
  </r>
  <r>
    <x v="6"/>
    <x v="84"/>
    <x v="0"/>
  </r>
  <r>
    <x v="6"/>
    <x v="84"/>
    <x v="0"/>
  </r>
  <r>
    <x v="6"/>
    <x v="84"/>
    <x v="0"/>
  </r>
  <r>
    <x v="6"/>
    <x v="84"/>
    <x v="1"/>
  </r>
  <r>
    <x v="6"/>
    <x v="85"/>
    <x v="2"/>
  </r>
  <r>
    <x v="6"/>
    <x v="85"/>
    <x v="0"/>
  </r>
  <r>
    <x v="6"/>
    <x v="85"/>
    <x v="1"/>
  </r>
  <r>
    <x v="6"/>
    <x v="85"/>
    <x v="1"/>
  </r>
  <r>
    <x v="6"/>
    <x v="85"/>
    <x v="1"/>
  </r>
  <r>
    <x v="6"/>
    <x v="85"/>
    <x v="1"/>
  </r>
  <r>
    <x v="6"/>
    <x v="85"/>
    <x v="0"/>
  </r>
  <r>
    <x v="6"/>
    <x v="85"/>
    <x v="0"/>
  </r>
  <r>
    <x v="6"/>
    <x v="85"/>
    <x v="1"/>
  </r>
  <r>
    <x v="6"/>
    <x v="85"/>
    <x v="1"/>
  </r>
  <r>
    <x v="6"/>
    <x v="85"/>
    <x v="2"/>
  </r>
  <r>
    <x v="6"/>
    <x v="85"/>
    <x v="1"/>
  </r>
  <r>
    <x v="6"/>
    <x v="85"/>
    <x v="3"/>
  </r>
  <r>
    <x v="6"/>
    <x v="85"/>
    <x v="1"/>
  </r>
  <r>
    <x v="6"/>
    <x v="85"/>
    <x v="1"/>
  </r>
  <r>
    <x v="6"/>
    <x v="85"/>
    <x v="0"/>
  </r>
  <r>
    <x v="6"/>
    <x v="85"/>
    <x v="1"/>
  </r>
  <r>
    <x v="6"/>
    <x v="85"/>
    <x v="2"/>
  </r>
  <r>
    <x v="6"/>
    <x v="85"/>
    <x v="0"/>
  </r>
  <r>
    <x v="6"/>
    <x v="85"/>
    <x v="0"/>
  </r>
  <r>
    <x v="6"/>
    <x v="85"/>
    <x v="0"/>
  </r>
  <r>
    <x v="6"/>
    <x v="85"/>
    <x v="0"/>
  </r>
  <r>
    <x v="6"/>
    <x v="85"/>
    <x v="0"/>
  </r>
  <r>
    <x v="6"/>
    <x v="85"/>
    <x v="1"/>
  </r>
  <r>
    <x v="6"/>
    <x v="85"/>
    <x v="0"/>
  </r>
  <r>
    <x v="6"/>
    <x v="85"/>
    <x v="0"/>
  </r>
  <r>
    <x v="6"/>
    <x v="85"/>
    <x v="0"/>
  </r>
  <r>
    <x v="6"/>
    <x v="85"/>
    <x v="1"/>
  </r>
  <r>
    <x v="6"/>
    <x v="86"/>
    <x v="2"/>
  </r>
  <r>
    <x v="6"/>
    <x v="86"/>
    <x v="1"/>
  </r>
  <r>
    <x v="6"/>
    <x v="86"/>
    <x v="0"/>
  </r>
  <r>
    <x v="6"/>
    <x v="86"/>
    <x v="3"/>
  </r>
  <r>
    <x v="6"/>
    <x v="86"/>
    <x v="2"/>
  </r>
  <r>
    <x v="6"/>
    <x v="86"/>
    <x v="1"/>
  </r>
  <r>
    <x v="6"/>
    <x v="86"/>
    <x v="1"/>
  </r>
  <r>
    <x v="6"/>
    <x v="86"/>
    <x v="1"/>
  </r>
  <r>
    <x v="6"/>
    <x v="86"/>
    <x v="1"/>
  </r>
  <r>
    <x v="6"/>
    <x v="86"/>
    <x v="2"/>
  </r>
  <r>
    <x v="6"/>
    <x v="86"/>
    <x v="0"/>
  </r>
  <r>
    <x v="6"/>
    <x v="86"/>
    <x v="1"/>
  </r>
  <r>
    <x v="6"/>
    <x v="86"/>
    <x v="2"/>
  </r>
  <r>
    <x v="6"/>
    <x v="86"/>
    <x v="3"/>
  </r>
  <r>
    <x v="6"/>
    <x v="86"/>
    <x v="1"/>
  </r>
  <r>
    <x v="6"/>
    <x v="86"/>
    <x v="2"/>
  </r>
  <r>
    <x v="6"/>
    <x v="86"/>
    <x v="3"/>
  </r>
  <r>
    <x v="6"/>
    <x v="86"/>
    <x v="1"/>
  </r>
  <r>
    <x v="6"/>
    <x v="86"/>
    <x v="1"/>
  </r>
  <r>
    <x v="6"/>
    <x v="86"/>
    <x v="1"/>
  </r>
  <r>
    <x v="6"/>
    <x v="86"/>
    <x v="1"/>
  </r>
  <r>
    <x v="6"/>
    <x v="86"/>
    <x v="0"/>
  </r>
  <r>
    <x v="6"/>
    <x v="86"/>
    <x v="0"/>
  </r>
  <r>
    <x v="6"/>
    <x v="86"/>
    <x v="0"/>
  </r>
  <r>
    <x v="6"/>
    <x v="86"/>
    <x v="0"/>
  </r>
  <r>
    <x v="6"/>
    <x v="86"/>
    <x v="2"/>
  </r>
  <r>
    <x v="6"/>
    <x v="86"/>
    <x v="2"/>
  </r>
  <r>
    <x v="6"/>
    <x v="86"/>
    <x v="0"/>
  </r>
  <r>
    <x v="6"/>
    <x v="87"/>
    <x v="0"/>
  </r>
  <r>
    <x v="6"/>
    <x v="87"/>
    <x v="1"/>
  </r>
  <r>
    <x v="6"/>
    <x v="87"/>
    <x v="1"/>
  </r>
  <r>
    <x v="6"/>
    <x v="87"/>
    <x v="2"/>
  </r>
  <r>
    <x v="6"/>
    <x v="87"/>
    <x v="3"/>
  </r>
  <r>
    <x v="6"/>
    <x v="87"/>
    <x v="2"/>
  </r>
  <r>
    <x v="6"/>
    <x v="87"/>
    <x v="1"/>
  </r>
  <r>
    <x v="6"/>
    <x v="87"/>
    <x v="1"/>
  </r>
  <r>
    <x v="6"/>
    <x v="87"/>
    <x v="0"/>
  </r>
  <r>
    <x v="6"/>
    <x v="87"/>
    <x v="1"/>
  </r>
  <r>
    <x v="6"/>
    <x v="87"/>
    <x v="1"/>
  </r>
  <r>
    <x v="6"/>
    <x v="87"/>
    <x v="1"/>
  </r>
  <r>
    <x v="6"/>
    <x v="87"/>
    <x v="0"/>
  </r>
  <r>
    <x v="6"/>
    <x v="87"/>
    <x v="0"/>
  </r>
  <r>
    <x v="6"/>
    <x v="87"/>
    <x v="1"/>
  </r>
  <r>
    <x v="6"/>
    <x v="87"/>
    <x v="1"/>
  </r>
  <r>
    <x v="6"/>
    <x v="87"/>
    <x v="0"/>
  </r>
  <r>
    <x v="6"/>
    <x v="87"/>
    <x v="1"/>
  </r>
  <r>
    <x v="6"/>
    <x v="87"/>
    <x v="1"/>
  </r>
  <r>
    <x v="6"/>
    <x v="87"/>
    <x v="1"/>
  </r>
  <r>
    <x v="6"/>
    <x v="87"/>
    <x v="1"/>
  </r>
  <r>
    <x v="6"/>
    <x v="88"/>
    <x v="1"/>
  </r>
  <r>
    <x v="6"/>
    <x v="88"/>
    <x v="0"/>
  </r>
  <r>
    <x v="6"/>
    <x v="88"/>
    <x v="1"/>
  </r>
  <r>
    <x v="6"/>
    <x v="88"/>
    <x v="1"/>
  </r>
  <r>
    <x v="6"/>
    <x v="88"/>
    <x v="0"/>
  </r>
  <r>
    <x v="6"/>
    <x v="88"/>
    <x v="1"/>
  </r>
  <r>
    <x v="6"/>
    <x v="88"/>
    <x v="0"/>
  </r>
  <r>
    <x v="6"/>
    <x v="88"/>
    <x v="1"/>
  </r>
  <r>
    <x v="6"/>
    <x v="88"/>
    <x v="2"/>
  </r>
  <r>
    <x v="6"/>
    <x v="88"/>
    <x v="1"/>
  </r>
  <r>
    <x v="6"/>
    <x v="89"/>
    <x v="2"/>
  </r>
  <r>
    <x v="6"/>
    <x v="89"/>
    <x v="2"/>
  </r>
  <r>
    <x v="6"/>
    <x v="89"/>
    <x v="1"/>
  </r>
  <r>
    <x v="6"/>
    <x v="89"/>
    <x v="2"/>
  </r>
  <r>
    <x v="6"/>
    <x v="89"/>
    <x v="2"/>
  </r>
  <r>
    <x v="6"/>
    <x v="89"/>
    <x v="1"/>
  </r>
  <r>
    <x v="6"/>
    <x v="89"/>
    <x v="1"/>
  </r>
  <r>
    <x v="6"/>
    <x v="89"/>
    <x v="1"/>
  </r>
  <r>
    <x v="6"/>
    <x v="89"/>
    <x v="1"/>
  </r>
  <r>
    <x v="6"/>
    <x v="89"/>
    <x v="2"/>
  </r>
  <r>
    <x v="6"/>
    <x v="89"/>
    <x v="0"/>
  </r>
  <r>
    <x v="6"/>
    <x v="89"/>
    <x v="2"/>
  </r>
  <r>
    <x v="6"/>
    <x v="89"/>
    <x v="3"/>
  </r>
  <r>
    <x v="6"/>
    <x v="89"/>
    <x v="3"/>
  </r>
  <r>
    <x v="6"/>
    <x v="89"/>
    <x v="1"/>
  </r>
  <r>
    <x v="6"/>
    <x v="89"/>
    <x v="1"/>
  </r>
  <r>
    <x v="6"/>
    <x v="89"/>
    <x v="1"/>
  </r>
  <r>
    <x v="6"/>
    <x v="89"/>
    <x v="0"/>
  </r>
  <r>
    <x v="6"/>
    <x v="89"/>
    <x v="1"/>
  </r>
  <r>
    <x v="6"/>
    <x v="89"/>
    <x v="1"/>
  </r>
  <r>
    <x v="6"/>
    <x v="89"/>
    <x v="0"/>
  </r>
  <r>
    <x v="6"/>
    <x v="89"/>
    <x v="0"/>
  </r>
  <r>
    <x v="6"/>
    <x v="89"/>
    <x v="1"/>
  </r>
  <r>
    <x v="6"/>
    <x v="90"/>
    <x v="3"/>
  </r>
  <r>
    <x v="6"/>
    <x v="90"/>
    <x v="2"/>
  </r>
  <r>
    <x v="6"/>
    <x v="90"/>
    <x v="2"/>
  </r>
  <r>
    <x v="6"/>
    <x v="90"/>
    <x v="2"/>
  </r>
  <r>
    <x v="6"/>
    <x v="90"/>
    <x v="3"/>
  </r>
  <r>
    <x v="6"/>
    <x v="90"/>
    <x v="2"/>
  </r>
  <r>
    <x v="6"/>
    <x v="90"/>
    <x v="3"/>
  </r>
  <r>
    <x v="6"/>
    <x v="90"/>
    <x v="2"/>
  </r>
  <r>
    <x v="6"/>
    <x v="90"/>
    <x v="2"/>
  </r>
  <r>
    <x v="6"/>
    <x v="90"/>
    <x v="2"/>
  </r>
  <r>
    <x v="6"/>
    <x v="90"/>
    <x v="1"/>
  </r>
  <r>
    <x v="6"/>
    <x v="90"/>
    <x v="3"/>
  </r>
  <r>
    <x v="6"/>
    <x v="90"/>
    <x v="2"/>
  </r>
  <r>
    <x v="6"/>
    <x v="90"/>
    <x v="3"/>
  </r>
  <r>
    <x v="6"/>
    <x v="90"/>
    <x v="3"/>
  </r>
  <r>
    <x v="6"/>
    <x v="91"/>
    <x v="0"/>
  </r>
  <r>
    <x v="6"/>
    <x v="91"/>
    <x v="3"/>
  </r>
  <r>
    <x v="6"/>
    <x v="91"/>
    <x v="3"/>
  </r>
  <r>
    <x v="6"/>
    <x v="91"/>
    <x v="3"/>
  </r>
  <r>
    <x v="6"/>
    <x v="91"/>
    <x v="2"/>
  </r>
  <r>
    <x v="6"/>
    <x v="91"/>
    <x v="2"/>
  </r>
  <r>
    <x v="6"/>
    <x v="91"/>
    <x v="1"/>
  </r>
  <r>
    <x v="6"/>
    <x v="91"/>
    <x v="1"/>
  </r>
  <r>
    <x v="6"/>
    <x v="91"/>
    <x v="1"/>
  </r>
  <r>
    <x v="6"/>
    <x v="91"/>
    <x v="1"/>
  </r>
  <r>
    <x v="6"/>
    <x v="91"/>
    <x v="1"/>
  </r>
  <r>
    <x v="6"/>
    <x v="91"/>
    <x v="2"/>
  </r>
  <r>
    <x v="6"/>
    <x v="91"/>
    <x v="2"/>
  </r>
  <r>
    <x v="6"/>
    <x v="91"/>
    <x v="3"/>
  </r>
  <r>
    <x v="6"/>
    <x v="91"/>
    <x v="2"/>
  </r>
  <r>
    <x v="6"/>
    <x v="91"/>
    <x v="2"/>
  </r>
  <r>
    <x v="6"/>
    <x v="91"/>
    <x v="3"/>
  </r>
  <r>
    <x v="6"/>
    <x v="91"/>
    <x v="0"/>
  </r>
  <r>
    <x v="6"/>
    <x v="91"/>
    <x v="3"/>
  </r>
  <r>
    <x v="6"/>
    <x v="91"/>
    <x v="3"/>
  </r>
  <r>
    <x v="6"/>
    <x v="91"/>
    <x v="2"/>
  </r>
  <r>
    <x v="6"/>
    <x v="91"/>
    <x v="1"/>
  </r>
  <r>
    <x v="6"/>
    <x v="91"/>
    <x v="0"/>
  </r>
  <r>
    <x v="6"/>
    <x v="91"/>
    <x v="1"/>
  </r>
  <r>
    <x v="6"/>
    <x v="91"/>
    <x v="1"/>
  </r>
  <r>
    <x v="6"/>
    <x v="91"/>
    <x v="1"/>
  </r>
  <r>
    <x v="6"/>
    <x v="91"/>
    <x v="1"/>
  </r>
  <r>
    <x v="6"/>
    <x v="91"/>
    <x v="1"/>
  </r>
  <r>
    <x v="6"/>
    <x v="92"/>
    <x v="1"/>
  </r>
  <r>
    <x v="6"/>
    <x v="92"/>
    <x v="1"/>
  </r>
  <r>
    <x v="6"/>
    <x v="92"/>
    <x v="1"/>
  </r>
  <r>
    <x v="6"/>
    <x v="92"/>
    <x v="1"/>
  </r>
  <r>
    <x v="6"/>
    <x v="92"/>
    <x v="1"/>
  </r>
  <r>
    <x v="6"/>
    <x v="92"/>
    <x v="1"/>
  </r>
  <r>
    <x v="6"/>
    <x v="92"/>
    <x v="3"/>
  </r>
  <r>
    <x v="6"/>
    <x v="92"/>
    <x v="2"/>
  </r>
  <r>
    <x v="6"/>
    <x v="92"/>
    <x v="0"/>
  </r>
  <r>
    <x v="6"/>
    <x v="92"/>
    <x v="1"/>
  </r>
  <r>
    <x v="6"/>
    <x v="92"/>
    <x v="1"/>
  </r>
  <r>
    <x v="6"/>
    <x v="92"/>
    <x v="1"/>
  </r>
  <r>
    <x v="6"/>
    <x v="92"/>
    <x v="2"/>
  </r>
  <r>
    <x v="6"/>
    <x v="92"/>
    <x v="2"/>
  </r>
  <r>
    <x v="6"/>
    <x v="92"/>
    <x v="1"/>
  </r>
  <r>
    <x v="6"/>
    <x v="92"/>
    <x v="2"/>
  </r>
  <r>
    <x v="6"/>
    <x v="92"/>
    <x v="1"/>
  </r>
  <r>
    <x v="6"/>
    <x v="92"/>
    <x v="0"/>
  </r>
  <r>
    <x v="6"/>
    <x v="92"/>
    <x v="1"/>
  </r>
  <r>
    <x v="6"/>
    <x v="92"/>
    <x v="1"/>
  </r>
  <r>
    <x v="6"/>
    <x v="92"/>
    <x v="3"/>
  </r>
  <r>
    <x v="6"/>
    <x v="93"/>
    <x v="0"/>
  </r>
  <r>
    <x v="6"/>
    <x v="93"/>
    <x v="1"/>
  </r>
  <r>
    <x v="6"/>
    <x v="93"/>
    <x v="0"/>
  </r>
  <r>
    <x v="6"/>
    <x v="93"/>
    <x v="0"/>
  </r>
  <r>
    <x v="6"/>
    <x v="93"/>
    <x v="1"/>
  </r>
  <r>
    <x v="6"/>
    <x v="93"/>
    <x v="1"/>
  </r>
  <r>
    <x v="6"/>
    <x v="93"/>
    <x v="2"/>
  </r>
  <r>
    <x v="6"/>
    <x v="93"/>
    <x v="0"/>
  </r>
  <r>
    <x v="6"/>
    <x v="93"/>
    <x v="0"/>
  </r>
  <r>
    <x v="6"/>
    <x v="93"/>
    <x v="1"/>
  </r>
  <r>
    <x v="6"/>
    <x v="93"/>
    <x v="1"/>
  </r>
  <r>
    <x v="6"/>
    <x v="93"/>
    <x v="2"/>
  </r>
  <r>
    <x v="6"/>
    <x v="93"/>
    <x v="1"/>
  </r>
  <r>
    <x v="6"/>
    <x v="93"/>
    <x v="2"/>
  </r>
  <r>
    <x v="6"/>
    <x v="93"/>
    <x v="3"/>
  </r>
  <r>
    <x v="6"/>
    <x v="93"/>
    <x v="3"/>
  </r>
  <r>
    <x v="6"/>
    <x v="93"/>
    <x v="3"/>
  </r>
  <r>
    <x v="6"/>
    <x v="93"/>
    <x v="0"/>
  </r>
  <r>
    <x v="6"/>
    <x v="93"/>
    <x v="1"/>
  </r>
  <r>
    <x v="6"/>
    <x v="93"/>
    <x v="1"/>
  </r>
  <r>
    <x v="6"/>
    <x v="94"/>
    <x v="2"/>
  </r>
  <r>
    <x v="6"/>
    <x v="94"/>
    <x v="2"/>
  </r>
  <r>
    <x v="6"/>
    <x v="94"/>
    <x v="3"/>
  </r>
  <r>
    <x v="6"/>
    <x v="94"/>
    <x v="3"/>
  </r>
  <r>
    <x v="6"/>
    <x v="94"/>
    <x v="1"/>
  </r>
  <r>
    <x v="6"/>
    <x v="94"/>
    <x v="2"/>
  </r>
  <r>
    <x v="6"/>
    <x v="94"/>
    <x v="1"/>
  </r>
  <r>
    <x v="6"/>
    <x v="94"/>
    <x v="1"/>
  </r>
  <r>
    <x v="6"/>
    <x v="94"/>
    <x v="0"/>
  </r>
  <r>
    <x v="6"/>
    <x v="94"/>
    <x v="2"/>
  </r>
  <r>
    <x v="6"/>
    <x v="94"/>
    <x v="1"/>
  </r>
  <r>
    <x v="6"/>
    <x v="94"/>
    <x v="3"/>
  </r>
  <r>
    <x v="6"/>
    <x v="94"/>
    <x v="2"/>
  </r>
  <r>
    <x v="7"/>
    <x v="95"/>
    <x v="2"/>
  </r>
  <r>
    <x v="7"/>
    <x v="95"/>
    <x v="1"/>
  </r>
  <r>
    <x v="7"/>
    <x v="95"/>
    <x v="1"/>
  </r>
  <r>
    <x v="7"/>
    <x v="95"/>
    <x v="1"/>
  </r>
  <r>
    <x v="7"/>
    <x v="95"/>
    <x v="1"/>
  </r>
  <r>
    <x v="7"/>
    <x v="95"/>
    <x v="3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1"/>
  </r>
  <r>
    <x v="7"/>
    <x v="95"/>
    <x v="1"/>
  </r>
  <r>
    <x v="7"/>
    <x v="95"/>
    <x v="1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0"/>
  </r>
  <r>
    <x v="7"/>
    <x v="95"/>
    <x v="1"/>
  </r>
  <r>
    <x v="7"/>
    <x v="96"/>
    <x v="0"/>
  </r>
  <r>
    <x v="7"/>
    <x v="96"/>
    <x v="3"/>
  </r>
  <r>
    <x v="7"/>
    <x v="96"/>
    <x v="0"/>
  </r>
  <r>
    <x v="7"/>
    <x v="96"/>
    <x v="3"/>
  </r>
  <r>
    <x v="7"/>
    <x v="96"/>
    <x v="3"/>
  </r>
  <r>
    <x v="7"/>
    <x v="96"/>
    <x v="2"/>
  </r>
  <r>
    <x v="7"/>
    <x v="96"/>
    <x v="1"/>
  </r>
  <r>
    <x v="7"/>
    <x v="96"/>
    <x v="1"/>
  </r>
  <r>
    <x v="7"/>
    <x v="96"/>
    <x v="1"/>
  </r>
  <r>
    <x v="7"/>
    <x v="96"/>
    <x v="1"/>
  </r>
  <r>
    <x v="7"/>
    <x v="96"/>
    <x v="1"/>
  </r>
  <r>
    <x v="7"/>
    <x v="96"/>
    <x v="3"/>
  </r>
  <r>
    <x v="7"/>
    <x v="96"/>
    <x v="3"/>
  </r>
  <r>
    <x v="7"/>
    <x v="96"/>
    <x v="3"/>
  </r>
  <r>
    <x v="7"/>
    <x v="96"/>
    <x v="0"/>
  </r>
  <r>
    <x v="7"/>
    <x v="96"/>
    <x v="0"/>
  </r>
  <r>
    <x v="7"/>
    <x v="96"/>
    <x v="2"/>
  </r>
  <r>
    <x v="7"/>
    <x v="96"/>
    <x v="1"/>
  </r>
  <r>
    <x v="7"/>
    <x v="96"/>
    <x v="1"/>
  </r>
  <r>
    <x v="7"/>
    <x v="96"/>
    <x v="2"/>
  </r>
  <r>
    <x v="7"/>
    <x v="96"/>
    <x v="0"/>
  </r>
  <r>
    <x v="7"/>
    <x v="96"/>
    <x v="3"/>
  </r>
  <r>
    <x v="7"/>
    <x v="96"/>
    <x v="0"/>
  </r>
  <r>
    <x v="7"/>
    <x v="96"/>
    <x v="0"/>
  </r>
  <r>
    <x v="7"/>
    <x v="96"/>
    <x v="1"/>
  </r>
  <r>
    <x v="7"/>
    <x v="96"/>
    <x v="1"/>
  </r>
  <r>
    <x v="7"/>
    <x v="97"/>
    <x v="1"/>
  </r>
  <r>
    <x v="7"/>
    <x v="97"/>
    <x v="3"/>
  </r>
  <r>
    <x v="7"/>
    <x v="97"/>
    <x v="3"/>
  </r>
  <r>
    <x v="7"/>
    <x v="97"/>
    <x v="1"/>
  </r>
  <r>
    <x v="7"/>
    <x v="97"/>
    <x v="2"/>
  </r>
  <r>
    <x v="7"/>
    <x v="97"/>
    <x v="2"/>
  </r>
  <r>
    <x v="7"/>
    <x v="97"/>
    <x v="0"/>
  </r>
  <r>
    <x v="7"/>
    <x v="97"/>
    <x v="1"/>
  </r>
  <r>
    <x v="7"/>
    <x v="97"/>
    <x v="2"/>
  </r>
  <r>
    <x v="7"/>
    <x v="97"/>
    <x v="2"/>
  </r>
  <r>
    <x v="7"/>
    <x v="97"/>
    <x v="1"/>
  </r>
  <r>
    <x v="7"/>
    <x v="97"/>
    <x v="3"/>
  </r>
  <r>
    <x v="7"/>
    <x v="97"/>
    <x v="3"/>
  </r>
  <r>
    <x v="7"/>
    <x v="97"/>
    <x v="2"/>
  </r>
  <r>
    <x v="7"/>
    <x v="97"/>
    <x v="0"/>
  </r>
  <r>
    <x v="7"/>
    <x v="97"/>
    <x v="1"/>
  </r>
  <r>
    <x v="7"/>
    <x v="97"/>
    <x v="1"/>
  </r>
  <r>
    <x v="7"/>
    <x v="97"/>
    <x v="1"/>
  </r>
  <r>
    <x v="7"/>
    <x v="97"/>
    <x v="3"/>
  </r>
  <r>
    <x v="7"/>
    <x v="97"/>
    <x v="2"/>
  </r>
  <r>
    <x v="7"/>
    <x v="97"/>
    <x v="3"/>
  </r>
  <r>
    <x v="7"/>
    <x v="97"/>
    <x v="1"/>
  </r>
  <r>
    <x v="7"/>
    <x v="98"/>
    <x v="0"/>
  </r>
  <r>
    <x v="7"/>
    <x v="98"/>
    <x v="2"/>
  </r>
  <r>
    <x v="7"/>
    <x v="98"/>
    <x v="1"/>
  </r>
  <r>
    <x v="7"/>
    <x v="98"/>
    <x v="1"/>
  </r>
  <r>
    <x v="7"/>
    <x v="98"/>
    <x v="1"/>
  </r>
  <r>
    <x v="7"/>
    <x v="98"/>
    <x v="0"/>
  </r>
  <r>
    <x v="7"/>
    <x v="98"/>
    <x v="1"/>
  </r>
  <r>
    <x v="7"/>
    <x v="98"/>
    <x v="0"/>
  </r>
  <r>
    <x v="7"/>
    <x v="98"/>
    <x v="0"/>
  </r>
  <r>
    <x v="7"/>
    <x v="98"/>
    <x v="1"/>
  </r>
  <r>
    <x v="7"/>
    <x v="98"/>
    <x v="0"/>
  </r>
  <r>
    <x v="7"/>
    <x v="98"/>
    <x v="0"/>
  </r>
  <r>
    <x v="7"/>
    <x v="98"/>
    <x v="2"/>
  </r>
  <r>
    <x v="7"/>
    <x v="98"/>
    <x v="1"/>
  </r>
  <r>
    <x v="7"/>
    <x v="98"/>
    <x v="0"/>
  </r>
  <r>
    <x v="7"/>
    <x v="98"/>
    <x v="0"/>
  </r>
  <r>
    <x v="7"/>
    <x v="98"/>
    <x v="1"/>
  </r>
  <r>
    <x v="7"/>
    <x v="98"/>
    <x v="1"/>
  </r>
  <r>
    <x v="7"/>
    <x v="98"/>
    <x v="0"/>
  </r>
  <r>
    <x v="7"/>
    <x v="98"/>
    <x v="1"/>
  </r>
  <r>
    <x v="7"/>
    <x v="98"/>
    <x v="0"/>
  </r>
  <r>
    <x v="7"/>
    <x v="98"/>
    <x v="1"/>
  </r>
  <r>
    <x v="7"/>
    <x v="98"/>
    <x v="0"/>
  </r>
  <r>
    <x v="7"/>
    <x v="98"/>
    <x v="0"/>
  </r>
  <r>
    <x v="7"/>
    <x v="98"/>
    <x v="0"/>
  </r>
  <r>
    <x v="7"/>
    <x v="98"/>
    <x v="0"/>
  </r>
  <r>
    <x v="7"/>
    <x v="98"/>
    <x v="0"/>
  </r>
  <r>
    <x v="7"/>
    <x v="98"/>
    <x v="0"/>
  </r>
  <r>
    <x v="7"/>
    <x v="98"/>
    <x v="0"/>
  </r>
  <r>
    <x v="7"/>
    <x v="98"/>
    <x v="1"/>
  </r>
  <r>
    <x v="7"/>
    <x v="99"/>
    <x v="0"/>
  </r>
  <r>
    <x v="7"/>
    <x v="99"/>
    <x v="0"/>
  </r>
  <r>
    <x v="7"/>
    <x v="99"/>
    <x v="0"/>
  </r>
  <r>
    <x v="7"/>
    <x v="99"/>
    <x v="1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1"/>
  </r>
  <r>
    <x v="7"/>
    <x v="99"/>
    <x v="0"/>
  </r>
  <r>
    <x v="7"/>
    <x v="99"/>
    <x v="0"/>
  </r>
  <r>
    <x v="7"/>
    <x v="99"/>
    <x v="0"/>
  </r>
  <r>
    <x v="7"/>
    <x v="99"/>
    <x v="1"/>
  </r>
  <r>
    <x v="7"/>
    <x v="99"/>
    <x v="0"/>
  </r>
  <r>
    <x v="7"/>
    <x v="99"/>
    <x v="1"/>
  </r>
  <r>
    <x v="7"/>
    <x v="99"/>
    <x v="0"/>
  </r>
  <r>
    <x v="7"/>
    <x v="99"/>
    <x v="0"/>
  </r>
  <r>
    <x v="7"/>
    <x v="99"/>
    <x v="1"/>
  </r>
  <r>
    <x v="7"/>
    <x v="100"/>
    <x v="1"/>
  </r>
  <r>
    <x v="7"/>
    <x v="100"/>
    <x v="0"/>
  </r>
  <r>
    <x v="7"/>
    <x v="100"/>
    <x v="1"/>
  </r>
  <r>
    <x v="7"/>
    <x v="100"/>
    <x v="2"/>
  </r>
  <r>
    <x v="7"/>
    <x v="100"/>
    <x v="2"/>
  </r>
  <r>
    <x v="7"/>
    <x v="100"/>
    <x v="2"/>
  </r>
  <r>
    <x v="7"/>
    <x v="100"/>
    <x v="1"/>
  </r>
  <r>
    <x v="7"/>
    <x v="100"/>
    <x v="1"/>
  </r>
  <r>
    <x v="7"/>
    <x v="100"/>
    <x v="0"/>
  </r>
  <r>
    <x v="7"/>
    <x v="100"/>
    <x v="0"/>
  </r>
  <r>
    <x v="7"/>
    <x v="100"/>
    <x v="2"/>
  </r>
  <r>
    <x v="7"/>
    <x v="100"/>
    <x v="1"/>
  </r>
  <r>
    <x v="7"/>
    <x v="100"/>
    <x v="1"/>
  </r>
  <r>
    <x v="7"/>
    <x v="100"/>
    <x v="0"/>
  </r>
  <r>
    <x v="7"/>
    <x v="100"/>
    <x v="2"/>
  </r>
  <r>
    <x v="7"/>
    <x v="100"/>
    <x v="1"/>
  </r>
  <r>
    <x v="7"/>
    <x v="100"/>
    <x v="3"/>
  </r>
  <r>
    <x v="7"/>
    <x v="100"/>
    <x v="0"/>
  </r>
  <r>
    <x v="7"/>
    <x v="100"/>
    <x v="0"/>
  </r>
  <r>
    <x v="7"/>
    <x v="100"/>
    <x v="0"/>
  </r>
  <r>
    <x v="7"/>
    <x v="100"/>
    <x v="1"/>
  </r>
  <r>
    <x v="7"/>
    <x v="100"/>
    <x v="0"/>
  </r>
  <r>
    <x v="7"/>
    <x v="100"/>
    <x v="1"/>
  </r>
  <r>
    <x v="7"/>
    <x v="101"/>
    <x v="0"/>
  </r>
  <r>
    <x v="7"/>
    <x v="101"/>
    <x v="1"/>
  </r>
  <r>
    <x v="7"/>
    <x v="101"/>
    <x v="1"/>
  </r>
  <r>
    <x v="7"/>
    <x v="101"/>
    <x v="0"/>
  </r>
  <r>
    <x v="7"/>
    <x v="101"/>
    <x v="1"/>
  </r>
  <r>
    <x v="7"/>
    <x v="101"/>
    <x v="0"/>
  </r>
  <r>
    <x v="7"/>
    <x v="101"/>
    <x v="0"/>
  </r>
  <r>
    <x v="7"/>
    <x v="101"/>
    <x v="0"/>
  </r>
  <r>
    <x v="7"/>
    <x v="101"/>
    <x v="1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2"/>
    <x v="0"/>
  </r>
  <r>
    <x v="7"/>
    <x v="103"/>
    <x v="1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1"/>
  </r>
  <r>
    <x v="7"/>
    <x v="103"/>
    <x v="0"/>
  </r>
  <r>
    <x v="7"/>
    <x v="103"/>
    <x v="1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1"/>
  </r>
  <r>
    <x v="7"/>
    <x v="103"/>
    <x v="1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3"/>
    <x v="0"/>
  </r>
  <r>
    <x v="7"/>
    <x v="104"/>
    <x v="2"/>
  </r>
  <r>
    <x v="7"/>
    <x v="104"/>
    <x v="3"/>
  </r>
  <r>
    <x v="7"/>
    <x v="104"/>
    <x v="3"/>
  </r>
  <r>
    <x v="7"/>
    <x v="104"/>
    <x v="2"/>
  </r>
  <r>
    <x v="7"/>
    <x v="104"/>
    <x v="2"/>
  </r>
  <r>
    <x v="7"/>
    <x v="104"/>
    <x v="1"/>
  </r>
  <r>
    <x v="7"/>
    <x v="104"/>
    <x v="1"/>
  </r>
  <r>
    <x v="7"/>
    <x v="104"/>
    <x v="3"/>
  </r>
  <r>
    <x v="7"/>
    <x v="104"/>
    <x v="1"/>
  </r>
  <r>
    <x v="7"/>
    <x v="104"/>
    <x v="3"/>
  </r>
  <r>
    <x v="7"/>
    <x v="104"/>
    <x v="2"/>
  </r>
  <r>
    <x v="7"/>
    <x v="104"/>
    <x v="3"/>
  </r>
  <r>
    <x v="7"/>
    <x v="104"/>
    <x v="1"/>
  </r>
  <r>
    <x v="7"/>
    <x v="104"/>
    <x v="3"/>
  </r>
  <r>
    <x v="7"/>
    <x v="105"/>
    <x v="0"/>
  </r>
  <r>
    <x v="7"/>
    <x v="105"/>
    <x v="1"/>
  </r>
  <r>
    <x v="7"/>
    <x v="105"/>
    <x v="1"/>
  </r>
  <r>
    <x v="7"/>
    <x v="105"/>
    <x v="2"/>
  </r>
  <r>
    <x v="7"/>
    <x v="105"/>
    <x v="2"/>
  </r>
  <r>
    <x v="7"/>
    <x v="105"/>
    <x v="1"/>
  </r>
  <r>
    <x v="7"/>
    <x v="105"/>
    <x v="0"/>
  </r>
  <r>
    <x v="7"/>
    <x v="105"/>
    <x v="1"/>
  </r>
  <r>
    <x v="7"/>
    <x v="105"/>
    <x v="1"/>
  </r>
  <r>
    <x v="7"/>
    <x v="106"/>
    <x v="0"/>
  </r>
  <r>
    <x v="7"/>
    <x v="106"/>
    <x v="0"/>
  </r>
  <r>
    <x v="7"/>
    <x v="106"/>
    <x v="0"/>
  </r>
  <r>
    <x v="7"/>
    <x v="106"/>
    <x v="2"/>
  </r>
  <r>
    <x v="7"/>
    <x v="106"/>
    <x v="0"/>
  </r>
  <r>
    <x v="7"/>
    <x v="106"/>
    <x v="0"/>
  </r>
  <r>
    <x v="7"/>
    <x v="106"/>
    <x v="2"/>
  </r>
  <r>
    <x v="7"/>
    <x v="106"/>
    <x v="1"/>
  </r>
  <r>
    <x v="7"/>
    <x v="106"/>
    <x v="3"/>
  </r>
  <r>
    <x v="7"/>
    <x v="106"/>
    <x v="0"/>
  </r>
  <r>
    <x v="7"/>
    <x v="106"/>
    <x v="1"/>
  </r>
  <r>
    <x v="7"/>
    <x v="106"/>
    <x v="1"/>
  </r>
  <r>
    <x v="7"/>
    <x v="106"/>
    <x v="1"/>
  </r>
  <r>
    <x v="7"/>
    <x v="106"/>
    <x v="0"/>
  </r>
  <r>
    <x v="7"/>
    <x v="106"/>
    <x v="0"/>
  </r>
  <r>
    <x v="7"/>
    <x v="106"/>
    <x v="0"/>
  </r>
  <r>
    <x v="7"/>
    <x v="106"/>
    <x v="3"/>
  </r>
  <r>
    <x v="7"/>
    <x v="106"/>
    <x v="0"/>
  </r>
  <r>
    <x v="7"/>
    <x v="106"/>
    <x v="1"/>
  </r>
  <r>
    <x v="7"/>
    <x v="106"/>
    <x v="3"/>
  </r>
  <r>
    <x v="8"/>
    <x v="107"/>
    <x v="0"/>
  </r>
  <r>
    <x v="8"/>
    <x v="107"/>
    <x v="2"/>
  </r>
  <r>
    <x v="8"/>
    <x v="107"/>
    <x v="0"/>
  </r>
  <r>
    <x v="8"/>
    <x v="107"/>
    <x v="0"/>
  </r>
  <r>
    <x v="8"/>
    <x v="107"/>
    <x v="1"/>
  </r>
  <r>
    <x v="8"/>
    <x v="107"/>
    <x v="1"/>
  </r>
  <r>
    <x v="8"/>
    <x v="107"/>
    <x v="2"/>
  </r>
  <r>
    <x v="8"/>
    <x v="107"/>
    <x v="2"/>
  </r>
  <r>
    <x v="8"/>
    <x v="107"/>
    <x v="0"/>
  </r>
  <r>
    <x v="8"/>
    <x v="107"/>
    <x v="1"/>
  </r>
  <r>
    <x v="8"/>
    <x v="107"/>
    <x v="3"/>
  </r>
  <r>
    <x v="8"/>
    <x v="107"/>
    <x v="3"/>
  </r>
  <r>
    <x v="8"/>
    <x v="107"/>
    <x v="1"/>
  </r>
  <r>
    <x v="8"/>
    <x v="107"/>
    <x v="1"/>
  </r>
  <r>
    <x v="8"/>
    <x v="107"/>
    <x v="1"/>
  </r>
  <r>
    <x v="8"/>
    <x v="107"/>
    <x v="0"/>
  </r>
  <r>
    <x v="8"/>
    <x v="107"/>
    <x v="0"/>
  </r>
  <r>
    <x v="8"/>
    <x v="107"/>
    <x v="1"/>
  </r>
  <r>
    <x v="8"/>
    <x v="107"/>
    <x v="0"/>
  </r>
  <r>
    <x v="8"/>
    <x v="107"/>
    <x v="0"/>
  </r>
  <r>
    <x v="8"/>
    <x v="107"/>
    <x v="0"/>
  </r>
  <r>
    <x v="8"/>
    <x v="107"/>
    <x v="1"/>
  </r>
  <r>
    <x v="8"/>
    <x v="107"/>
    <x v="0"/>
  </r>
  <r>
    <x v="8"/>
    <x v="107"/>
    <x v="0"/>
  </r>
  <r>
    <x v="8"/>
    <x v="107"/>
    <x v="0"/>
  </r>
  <r>
    <x v="8"/>
    <x v="107"/>
    <x v="2"/>
  </r>
  <r>
    <x v="8"/>
    <x v="107"/>
    <x v="0"/>
  </r>
  <r>
    <x v="8"/>
    <x v="107"/>
    <x v="0"/>
  </r>
  <r>
    <x v="8"/>
    <x v="107"/>
    <x v="1"/>
  </r>
  <r>
    <x v="8"/>
    <x v="107"/>
    <x v="1"/>
  </r>
  <r>
    <x v="8"/>
    <x v="108"/>
    <x v="0"/>
  </r>
  <r>
    <x v="8"/>
    <x v="108"/>
    <x v="1"/>
  </r>
  <r>
    <x v="8"/>
    <x v="108"/>
    <x v="0"/>
  </r>
  <r>
    <x v="8"/>
    <x v="108"/>
    <x v="0"/>
  </r>
  <r>
    <x v="8"/>
    <x v="108"/>
    <x v="2"/>
  </r>
  <r>
    <x v="8"/>
    <x v="108"/>
    <x v="0"/>
  </r>
  <r>
    <x v="8"/>
    <x v="108"/>
    <x v="2"/>
  </r>
  <r>
    <x v="8"/>
    <x v="108"/>
    <x v="0"/>
  </r>
  <r>
    <x v="8"/>
    <x v="108"/>
    <x v="3"/>
  </r>
  <r>
    <x v="8"/>
    <x v="108"/>
    <x v="2"/>
  </r>
  <r>
    <x v="8"/>
    <x v="108"/>
    <x v="3"/>
  </r>
  <r>
    <x v="8"/>
    <x v="108"/>
    <x v="2"/>
  </r>
  <r>
    <x v="8"/>
    <x v="108"/>
    <x v="3"/>
  </r>
  <r>
    <x v="8"/>
    <x v="108"/>
    <x v="3"/>
  </r>
  <r>
    <x v="8"/>
    <x v="108"/>
    <x v="0"/>
  </r>
  <r>
    <x v="8"/>
    <x v="108"/>
    <x v="3"/>
  </r>
  <r>
    <x v="8"/>
    <x v="108"/>
    <x v="2"/>
  </r>
  <r>
    <x v="8"/>
    <x v="108"/>
    <x v="1"/>
  </r>
  <r>
    <x v="8"/>
    <x v="108"/>
    <x v="1"/>
  </r>
  <r>
    <x v="8"/>
    <x v="108"/>
    <x v="2"/>
  </r>
  <r>
    <x v="8"/>
    <x v="108"/>
    <x v="2"/>
  </r>
  <r>
    <x v="8"/>
    <x v="108"/>
    <x v="0"/>
  </r>
  <r>
    <x v="8"/>
    <x v="108"/>
    <x v="2"/>
  </r>
  <r>
    <x v="8"/>
    <x v="109"/>
    <x v="1"/>
  </r>
  <r>
    <x v="8"/>
    <x v="109"/>
    <x v="1"/>
  </r>
  <r>
    <x v="8"/>
    <x v="109"/>
    <x v="1"/>
  </r>
  <r>
    <x v="8"/>
    <x v="109"/>
    <x v="2"/>
  </r>
  <r>
    <x v="8"/>
    <x v="109"/>
    <x v="2"/>
  </r>
  <r>
    <x v="8"/>
    <x v="110"/>
    <x v="1"/>
  </r>
  <r>
    <x v="8"/>
    <x v="110"/>
    <x v="1"/>
  </r>
  <r>
    <x v="8"/>
    <x v="110"/>
    <x v="2"/>
  </r>
  <r>
    <x v="8"/>
    <x v="110"/>
    <x v="2"/>
  </r>
  <r>
    <x v="8"/>
    <x v="110"/>
    <x v="2"/>
  </r>
  <r>
    <x v="8"/>
    <x v="110"/>
    <x v="0"/>
  </r>
  <r>
    <x v="8"/>
    <x v="110"/>
    <x v="1"/>
  </r>
  <r>
    <x v="8"/>
    <x v="110"/>
    <x v="2"/>
  </r>
  <r>
    <x v="8"/>
    <x v="110"/>
    <x v="0"/>
  </r>
  <r>
    <x v="8"/>
    <x v="110"/>
    <x v="1"/>
  </r>
  <r>
    <x v="8"/>
    <x v="110"/>
    <x v="1"/>
  </r>
  <r>
    <x v="8"/>
    <x v="110"/>
    <x v="0"/>
  </r>
  <r>
    <x v="8"/>
    <x v="110"/>
    <x v="0"/>
  </r>
  <r>
    <x v="8"/>
    <x v="110"/>
    <x v="0"/>
  </r>
  <r>
    <x v="8"/>
    <x v="110"/>
    <x v="3"/>
  </r>
  <r>
    <x v="8"/>
    <x v="110"/>
    <x v="3"/>
  </r>
  <r>
    <x v="8"/>
    <x v="110"/>
    <x v="3"/>
  </r>
  <r>
    <x v="8"/>
    <x v="110"/>
    <x v="0"/>
  </r>
  <r>
    <x v="8"/>
    <x v="110"/>
    <x v="1"/>
  </r>
  <r>
    <x v="8"/>
    <x v="110"/>
    <x v="1"/>
  </r>
  <r>
    <x v="8"/>
    <x v="110"/>
    <x v="1"/>
  </r>
  <r>
    <x v="8"/>
    <x v="110"/>
    <x v="3"/>
  </r>
  <r>
    <x v="8"/>
    <x v="110"/>
    <x v="1"/>
  </r>
  <r>
    <x v="8"/>
    <x v="110"/>
    <x v="3"/>
  </r>
  <r>
    <x v="8"/>
    <x v="110"/>
    <x v="3"/>
  </r>
  <r>
    <x v="8"/>
    <x v="110"/>
    <x v="3"/>
  </r>
  <r>
    <x v="8"/>
    <x v="110"/>
    <x v="1"/>
  </r>
  <r>
    <x v="8"/>
    <x v="111"/>
    <x v="1"/>
  </r>
  <r>
    <x v="8"/>
    <x v="111"/>
    <x v="2"/>
  </r>
  <r>
    <x v="8"/>
    <x v="111"/>
    <x v="2"/>
  </r>
  <r>
    <x v="8"/>
    <x v="111"/>
    <x v="0"/>
  </r>
  <r>
    <x v="8"/>
    <x v="111"/>
    <x v="1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1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0"/>
  </r>
  <r>
    <x v="8"/>
    <x v="111"/>
    <x v="1"/>
  </r>
  <r>
    <x v="8"/>
    <x v="112"/>
    <x v="3"/>
  </r>
  <r>
    <x v="8"/>
    <x v="112"/>
    <x v="1"/>
  </r>
  <r>
    <x v="8"/>
    <x v="112"/>
    <x v="3"/>
  </r>
  <r>
    <x v="8"/>
    <x v="113"/>
    <x v="1"/>
  </r>
  <r>
    <x v="8"/>
    <x v="113"/>
    <x v="1"/>
  </r>
  <r>
    <x v="8"/>
    <x v="113"/>
    <x v="1"/>
  </r>
  <r>
    <x v="8"/>
    <x v="113"/>
    <x v="3"/>
  </r>
  <r>
    <x v="8"/>
    <x v="113"/>
    <x v="2"/>
  </r>
  <r>
    <x v="8"/>
    <x v="113"/>
    <x v="3"/>
  </r>
  <r>
    <x v="8"/>
    <x v="113"/>
    <x v="3"/>
  </r>
  <r>
    <x v="8"/>
    <x v="113"/>
    <x v="0"/>
  </r>
  <r>
    <x v="8"/>
    <x v="113"/>
    <x v="3"/>
  </r>
  <r>
    <x v="8"/>
    <x v="113"/>
    <x v="2"/>
  </r>
  <r>
    <x v="8"/>
    <x v="113"/>
    <x v="1"/>
  </r>
  <r>
    <x v="8"/>
    <x v="113"/>
    <x v="3"/>
  </r>
  <r>
    <x v="8"/>
    <x v="113"/>
    <x v="0"/>
  </r>
  <r>
    <x v="8"/>
    <x v="113"/>
    <x v="0"/>
  </r>
  <r>
    <x v="8"/>
    <x v="113"/>
    <x v="2"/>
  </r>
  <r>
    <x v="8"/>
    <x v="113"/>
    <x v="2"/>
  </r>
  <r>
    <x v="8"/>
    <x v="113"/>
    <x v="2"/>
  </r>
  <r>
    <x v="8"/>
    <x v="113"/>
    <x v="0"/>
  </r>
  <r>
    <x v="8"/>
    <x v="113"/>
    <x v="1"/>
  </r>
  <r>
    <x v="8"/>
    <x v="113"/>
    <x v="2"/>
  </r>
  <r>
    <x v="8"/>
    <x v="113"/>
    <x v="2"/>
  </r>
  <r>
    <x v="8"/>
    <x v="113"/>
    <x v="2"/>
  </r>
  <r>
    <x v="8"/>
    <x v="113"/>
    <x v="2"/>
  </r>
  <r>
    <x v="8"/>
    <x v="113"/>
    <x v="0"/>
  </r>
  <r>
    <x v="8"/>
    <x v="113"/>
    <x v="1"/>
  </r>
  <r>
    <x v="8"/>
    <x v="113"/>
    <x v="1"/>
  </r>
  <r>
    <x v="8"/>
    <x v="113"/>
    <x v="2"/>
  </r>
  <r>
    <x v="8"/>
    <x v="113"/>
    <x v="0"/>
  </r>
  <r>
    <x v="8"/>
    <x v="113"/>
    <x v="3"/>
  </r>
  <r>
    <x v="8"/>
    <x v="113"/>
    <x v="0"/>
  </r>
  <r>
    <x v="8"/>
    <x v="113"/>
    <x v="1"/>
  </r>
  <r>
    <x v="8"/>
    <x v="113"/>
    <x v="2"/>
  </r>
  <r>
    <x v="8"/>
    <x v="113"/>
    <x v="1"/>
  </r>
  <r>
    <x v="8"/>
    <x v="113"/>
    <x v="1"/>
  </r>
  <r>
    <x v="8"/>
    <x v="114"/>
    <x v="2"/>
  </r>
  <r>
    <x v="8"/>
    <x v="115"/>
    <x v="1"/>
  </r>
  <r>
    <x v="8"/>
    <x v="115"/>
    <x v="0"/>
  </r>
  <r>
    <x v="8"/>
    <x v="115"/>
    <x v="1"/>
  </r>
  <r>
    <x v="8"/>
    <x v="115"/>
    <x v="2"/>
  </r>
  <r>
    <x v="8"/>
    <x v="116"/>
    <x v="3"/>
  </r>
  <r>
    <x v="8"/>
    <x v="116"/>
    <x v="2"/>
  </r>
  <r>
    <x v="8"/>
    <x v="117"/>
    <x v="3"/>
  </r>
  <r>
    <x v="8"/>
    <x v="117"/>
    <x v="2"/>
  </r>
  <r>
    <x v="8"/>
    <x v="117"/>
    <x v="1"/>
  </r>
  <r>
    <x v="8"/>
    <x v="117"/>
    <x v="2"/>
  </r>
  <r>
    <x v="8"/>
    <x v="117"/>
    <x v="2"/>
  </r>
  <r>
    <x v="8"/>
    <x v="117"/>
    <x v="1"/>
  </r>
  <r>
    <x v="8"/>
    <x v="117"/>
    <x v="2"/>
  </r>
  <r>
    <x v="8"/>
    <x v="117"/>
    <x v="1"/>
  </r>
  <r>
    <x v="8"/>
    <x v="117"/>
    <x v="0"/>
  </r>
  <r>
    <x v="8"/>
    <x v="117"/>
    <x v="1"/>
  </r>
  <r>
    <x v="8"/>
    <x v="117"/>
    <x v="2"/>
  </r>
  <r>
    <x v="8"/>
    <x v="117"/>
    <x v="2"/>
  </r>
  <r>
    <x v="8"/>
    <x v="117"/>
    <x v="0"/>
  </r>
  <r>
    <x v="8"/>
    <x v="117"/>
    <x v="2"/>
  </r>
  <r>
    <x v="8"/>
    <x v="117"/>
    <x v="1"/>
  </r>
  <r>
    <x v="8"/>
    <x v="117"/>
    <x v="2"/>
  </r>
  <r>
    <x v="8"/>
    <x v="117"/>
    <x v="2"/>
  </r>
  <r>
    <x v="8"/>
    <x v="117"/>
    <x v="1"/>
  </r>
  <r>
    <x v="8"/>
    <x v="117"/>
    <x v="2"/>
  </r>
  <r>
    <x v="8"/>
    <x v="117"/>
    <x v="2"/>
  </r>
  <r>
    <x v="8"/>
    <x v="117"/>
    <x v="1"/>
  </r>
  <r>
    <x v="8"/>
    <x v="118"/>
    <x v="0"/>
  </r>
  <r>
    <x v="8"/>
    <x v="118"/>
    <x v="0"/>
  </r>
  <r>
    <x v="8"/>
    <x v="118"/>
    <x v="0"/>
  </r>
  <r>
    <x v="8"/>
    <x v="118"/>
    <x v="0"/>
  </r>
  <r>
    <x v="8"/>
    <x v="118"/>
    <x v="1"/>
  </r>
  <r>
    <x v="8"/>
    <x v="118"/>
    <x v="0"/>
  </r>
  <r>
    <x v="8"/>
    <x v="118"/>
    <x v="2"/>
  </r>
  <r>
    <x v="8"/>
    <x v="118"/>
    <x v="1"/>
  </r>
  <r>
    <x v="8"/>
    <x v="118"/>
    <x v="1"/>
  </r>
  <r>
    <x v="8"/>
    <x v="118"/>
    <x v="0"/>
  </r>
  <r>
    <x v="8"/>
    <x v="118"/>
    <x v="0"/>
  </r>
  <r>
    <x v="8"/>
    <x v="118"/>
    <x v="1"/>
  </r>
  <r>
    <x v="8"/>
    <x v="119"/>
    <x v="2"/>
  </r>
  <r>
    <x v="8"/>
    <x v="119"/>
    <x v="1"/>
  </r>
  <r>
    <x v="8"/>
    <x v="119"/>
    <x v="1"/>
  </r>
  <r>
    <x v="8"/>
    <x v="119"/>
    <x v="2"/>
  </r>
  <r>
    <x v="8"/>
    <x v="119"/>
    <x v="0"/>
  </r>
  <r>
    <x v="8"/>
    <x v="119"/>
    <x v="1"/>
  </r>
  <r>
    <x v="8"/>
    <x v="119"/>
    <x v="2"/>
  </r>
  <r>
    <x v="8"/>
    <x v="119"/>
    <x v="3"/>
  </r>
  <r>
    <x v="8"/>
    <x v="119"/>
    <x v="3"/>
  </r>
  <r>
    <x v="8"/>
    <x v="119"/>
    <x v="3"/>
  </r>
  <r>
    <x v="8"/>
    <x v="119"/>
    <x v="1"/>
  </r>
  <r>
    <x v="8"/>
    <x v="119"/>
    <x v="2"/>
  </r>
  <r>
    <x v="8"/>
    <x v="119"/>
    <x v="2"/>
  </r>
  <r>
    <x v="8"/>
    <x v="119"/>
    <x v="2"/>
  </r>
  <r>
    <x v="8"/>
    <x v="119"/>
    <x v="2"/>
  </r>
  <r>
    <x v="8"/>
    <x v="119"/>
    <x v="1"/>
  </r>
  <r>
    <x v="8"/>
    <x v="119"/>
    <x v="2"/>
  </r>
  <r>
    <x v="8"/>
    <x v="119"/>
    <x v="2"/>
  </r>
  <r>
    <x v="8"/>
    <x v="119"/>
    <x v="1"/>
  </r>
  <r>
    <x v="8"/>
    <x v="119"/>
    <x v="1"/>
  </r>
  <r>
    <x v="8"/>
    <x v="119"/>
    <x v="1"/>
  </r>
  <r>
    <x v="8"/>
    <x v="119"/>
    <x v="1"/>
  </r>
  <r>
    <x v="8"/>
    <x v="119"/>
    <x v="2"/>
  </r>
  <r>
    <x v="8"/>
    <x v="119"/>
    <x v="1"/>
  </r>
  <r>
    <x v="8"/>
    <x v="119"/>
    <x v="1"/>
  </r>
  <r>
    <x v="8"/>
    <x v="119"/>
    <x v="1"/>
  </r>
  <r>
    <x v="8"/>
    <x v="119"/>
    <x v="3"/>
  </r>
  <r>
    <x v="8"/>
    <x v="119"/>
    <x v="1"/>
  </r>
  <r>
    <x v="8"/>
    <x v="119"/>
    <x v="2"/>
  </r>
  <r>
    <x v="8"/>
    <x v="119"/>
    <x v="1"/>
  </r>
  <r>
    <x v="8"/>
    <x v="119"/>
    <x v="3"/>
  </r>
  <r>
    <x v="8"/>
    <x v="119"/>
    <x v="1"/>
  </r>
  <r>
    <x v="8"/>
    <x v="119"/>
    <x v="2"/>
  </r>
  <r>
    <x v="8"/>
    <x v="119"/>
    <x v="1"/>
  </r>
  <r>
    <x v="8"/>
    <x v="119"/>
    <x v="1"/>
  </r>
  <r>
    <x v="8"/>
    <x v="119"/>
    <x v="0"/>
  </r>
  <r>
    <x v="8"/>
    <x v="11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0370DF-9BB5-48BB-9B85-DF0A3F5BF0B4}" name="樞紐分析表1" cacheId="0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1:F133" firstHeaderRow="1" firstDataRow="2" firstDataCol="1"/>
  <pivotFields count="3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1">
        <item x="103"/>
        <item x="38"/>
        <item x="98"/>
        <item x="117"/>
        <item x="69"/>
        <item x="10"/>
        <item x="80"/>
        <item x="22"/>
        <item x="43"/>
        <item x="39"/>
        <item x="92"/>
        <item x="97"/>
        <item x="111"/>
        <item x="41"/>
        <item x="8"/>
        <item x="26"/>
        <item x="94"/>
        <item x="36"/>
        <item x="12"/>
        <item x="32"/>
        <item x="118"/>
        <item x="27"/>
        <item x="72"/>
        <item x="102"/>
        <item x="54"/>
        <item x="52"/>
        <item x="19"/>
        <item x="44"/>
        <item x="59"/>
        <item x="71"/>
        <item x="77"/>
        <item x="108"/>
        <item x="89"/>
        <item x="87"/>
        <item x="99"/>
        <item x="11"/>
        <item x="78"/>
        <item x="58"/>
        <item x="66"/>
        <item x="105"/>
        <item x="50"/>
        <item x="114"/>
        <item x="13"/>
        <item x="3"/>
        <item x="115"/>
        <item x="74"/>
        <item x="28"/>
        <item x="9"/>
        <item x="25"/>
        <item x="7"/>
        <item x="81"/>
        <item x="76"/>
        <item x="68"/>
        <item x="93"/>
        <item x="2"/>
        <item x="60"/>
        <item x="90"/>
        <item x="35"/>
        <item x="100"/>
        <item x="40"/>
        <item x="62"/>
        <item x="18"/>
        <item x="79"/>
        <item x="83"/>
        <item x="96"/>
        <item x="42"/>
        <item x="109"/>
        <item x="45"/>
        <item x="119"/>
        <item x="104"/>
        <item x="65"/>
        <item x="14"/>
        <item x="47"/>
        <item x="88"/>
        <item x="16"/>
        <item x="106"/>
        <item x="17"/>
        <item x="37"/>
        <item x="107"/>
        <item x="21"/>
        <item x="34"/>
        <item x="46"/>
        <item x="86"/>
        <item x="70"/>
        <item x="63"/>
        <item x="85"/>
        <item x="20"/>
        <item x="51"/>
        <item x="4"/>
        <item x="64"/>
        <item x="113"/>
        <item x="91"/>
        <item x="53"/>
        <item x="1"/>
        <item x="82"/>
        <item x="110"/>
        <item x="33"/>
        <item x="49"/>
        <item x="15"/>
        <item x="56"/>
        <item x="24"/>
        <item x="101"/>
        <item x="6"/>
        <item x="57"/>
        <item x="67"/>
        <item x="73"/>
        <item x="31"/>
        <item x="23"/>
        <item x="30"/>
        <item x="5"/>
        <item x="55"/>
        <item x="112"/>
        <item x="116"/>
        <item x="84"/>
        <item x="75"/>
        <item x="0"/>
        <item x="61"/>
        <item x="29"/>
        <item x="48"/>
        <item x="95"/>
        <item t="default"/>
      </items>
    </pivotField>
    <pivotField axis="axisCol" dataField="1" showAll="0">
      <items count="5">
        <item x="0"/>
        <item x="1"/>
        <item x="2"/>
        <item x="3"/>
        <item t="default"/>
      </items>
    </pivotField>
  </pivotFields>
  <rowFields count="2">
    <field x="0"/>
    <field x="1"/>
  </rowFields>
  <rowItems count="131">
    <i>
      <x/>
    </i>
    <i r="1">
      <x v="5"/>
    </i>
    <i r="1">
      <x v="14"/>
    </i>
    <i r="1">
      <x v="18"/>
    </i>
    <i r="1">
      <x v="35"/>
    </i>
    <i r="1">
      <x v="42"/>
    </i>
    <i r="1">
      <x v="43"/>
    </i>
    <i r="1">
      <x v="47"/>
    </i>
    <i r="1">
      <x v="49"/>
    </i>
    <i r="1">
      <x v="54"/>
    </i>
    <i r="1">
      <x v="88"/>
    </i>
    <i r="1">
      <x v="93"/>
    </i>
    <i r="1">
      <x v="102"/>
    </i>
    <i r="1">
      <x v="109"/>
    </i>
    <i r="1">
      <x v="115"/>
    </i>
    <i>
      <x v="1"/>
    </i>
    <i r="1">
      <x v="7"/>
    </i>
    <i r="1">
      <x v="15"/>
    </i>
    <i r="1">
      <x v="21"/>
    </i>
    <i r="1">
      <x v="26"/>
    </i>
    <i r="1">
      <x v="48"/>
    </i>
    <i r="1">
      <x v="61"/>
    </i>
    <i r="1">
      <x v="71"/>
    </i>
    <i r="1">
      <x v="74"/>
    </i>
    <i r="1">
      <x v="76"/>
    </i>
    <i r="1">
      <x v="79"/>
    </i>
    <i r="1">
      <x v="86"/>
    </i>
    <i r="1">
      <x v="98"/>
    </i>
    <i r="1">
      <x v="100"/>
    </i>
    <i r="1">
      <x v="107"/>
    </i>
    <i>
      <x v="2"/>
    </i>
    <i r="1">
      <x v="1"/>
    </i>
    <i r="1">
      <x v="9"/>
    </i>
    <i r="1">
      <x v="13"/>
    </i>
    <i r="1">
      <x v="17"/>
    </i>
    <i r="1">
      <x v="19"/>
    </i>
    <i r="1">
      <x v="46"/>
    </i>
    <i r="1">
      <x v="57"/>
    </i>
    <i r="1">
      <x v="59"/>
    </i>
    <i r="1">
      <x v="77"/>
    </i>
    <i r="1">
      <x v="80"/>
    </i>
    <i r="1">
      <x v="96"/>
    </i>
    <i r="1">
      <x v="106"/>
    </i>
    <i r="1">
      <x v="108"/>
    </i>
    <i r="1">
      <x v="117"/>
    </i>
    <i>
      <x v="3"/>
    </i>
    <i r="1">
      <x v="8"/>
    </i>
    <i r="1">
      <x v="21"/>
    </i>
    <i r="1">
      <x v="24"/>
    </i>
    <i r="1">
      <x v="25"/>
    </i>
    <i r="1">
      <x v="27"/>
    </i>
    <i r="1">
      <x v="40"/>
    </i>
    <i r="1">
      <x v="65"/>
    </i>
    <i r="1">
      <x v="67"/>
    </i>
    <i r="1">
      <x v="72"/>
    </i>
    <i r="1">
      <x v="81"/>
    </i>
    <i r="1">
      <x v="87"/>
    </i>
    <i r="1">
      <x v="92"/>
    </i>
    <i r="1">
      <x v="97"/>
    </i>
    <i r="1">
      <x v="118"/>
    </i>
    <i>
      <x v="4"/>
    </i>
    <i r="1">
      <x v="28"/>
    </i>
    <i r="1">
      <x v="37"/>
    </i>
    <i r="1">
      <x v="38"/>
    </i>
    <i r="1">
      <x v="52"/>
    </i>
    <i r="1">
      <x v="55"/>
    </i>
    <i r="1">
      <x v="60"/>
    </i>
    <i r="1">
      <x v="70"/>
    </i>
    <i r="1">
      <x v="84"/>
    </i>
    <i r="1">
      <x v="89"/>
    </i>
    <i r="1">
      <x v="99"/>
    </i>
    <i r="1">
      <x v="103"/>
    </i>
    <i r="1">
      <x v="104"/>
    </i>
    <i r="1">
      <x v="110"/>
    </i>
    <i r="1">
      <x v="116"/>
    </i>
    <i>
      <x v="5"/>
    </i>
    <i r="1">
      <x v="4"/>
    </i>
    <i r="1">
      <x v="6"/>
    </i>
    <i r="1">
      <x v="22"/>
    </i>
    <i r="1">
      <x v="29"/>
    </i>
    <i r="1">
      <x v="30"/>
    </i>
    <i r="1">
      <x v="36"/>
    </i>
    <i r="1">
      <x v="45"/>
    </i>
    <i r="1">
      <x v="50"/>
    </i>
    <i r="1">
      <x v="51"/>
    </i>
    <i r="1">
      <x v="62"/>
    </i>
    <i r="1">
      <x v="83"/>
    </i>
    <i r="1">
      <x v="94"/>
    </i>
    <i r="1">
      <x v="105"/>
    </i>
    <i r="1">
      <x v="114"/>
    </i>
    <i>
      <x v="6"/>
    </i>
    <i r="1">
      <x v="10"/>
    </i>
    <i r="1">
      <x v="16"/>
    </i>
    <i r="1">
      <x v="32"/>
    </i>
    <i r="1">
      <x v="33"/>
    </i>
    <i r="1">
      <x v="53"/>
    </i>
    <i r="1">
      <x v="56"/>
    </i>
    <i r="1">
      <x v="63"/>
    </i>
    <i r="1">
      <x v="73"/>
    </i>
    <i r="1">
      <x v="82"/>
    </i>
    <i r="1">
      <x v="85"/>
    </i>
    <i r="1">
      <x v="91"/>
    </i>
    <i r="1">
      <x v="113"/>
    </i>
    <i>
      <x v="7"/>
    </i>
    <i r="1">
      <x/>
    </i>
    <i r="1">
      <x v="2"/>
    </i>
    <i r="1">
      <x v="11"/>
    </i>
    <i r="1">
      <x v="23"/>
    </i>
    <i r="1">
      <x v="34"/>
    </i>
    <i r="1">
      <x v="39"/>
    </i>
    <i r="1">
      <x v="58"/>
    </i>
    <i r="1">
      <x v="64"/>
    </i>
    <i r="1">
      <x v="69"/>
    </i>
    <i r="1">
      <x v="75"/>
    </i>
    <i r="1">
      <x v="101"/>
    </i>
    <i r="1">
      <x v="119"/>
    </i>
    <i>
      <x v="8"/>
    </i>
    <i r="1">
      <x v="3"/>
    </i>
    <i r="1">
      <x v="12"/>
    </i>
    <i r="1">
      <x v="20"/>
    </i>
    <i r="1">
      <x v="31"/>
    </i>
    <i r="1">
      <x v="41"/>
    </i>
    <i r="1">
      <x v="44"/>
    </i>
    <i r="1">
      <x v="66"/>
    </i>
    <i r="1">
      <x v="68"/>
    </i>
    <i r="1">
      <x v="78"/>
    </i>
    <i r="1">
      <x v="90"/>
    </i>
    <i r="1">
      <x v="95"/>
    </i>
    <i r="1">
      <x v="111"/>
    </i>
    <i r="1">
      <x v="112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9DE615-48A0-4B55-AD63-CBD94D1942AF}" name="表格1_6" displayName="表格1_6" ref="A1:AR162" totalsRowShown="0" headerRowDxfId="111">
  <autoFilter ref="A1:AR162" xr:uid="{6CC561FC-FF34-4EE8-AE55-E4E1EEE13B04}"/>
  <sortState xmlns:xlrd2="http://schemas.microsoft.com/office/spreadsheetml/2017/richdata2" ref="A2:AR162">
    <sortCondition ref="A2:A162"/>
    <sortCondition descending="1" ref="N2:N162"/>
  </sortState>
  <tableColumns count="44">
    <tableColumn id="1" xr3:uid="{27C50463-0745-4423-A45B-67115F1F0735}" name="場" dataDxfId="110"/>
    <tableColumn id="2" xr3:uid="{724D6E09-569F-44D9-AB26-3C340A6E8CDA}" name="編號" dataDxfId="109"/>
    <tableColumn id="3" xr3:uid="{0A959137-F56F-45AB-8AB5-7628C805B0C0}" name="馬名" dataDxfId="108"/>
    <tableColumn id="38" xr3:uid="{4DA8EA39-A068-41F2-9485-BB4ACDA88032}" name="時" dataDxfId="107"/>
    <tableColumn id="36" xr3:uid="{95854252-517C-44E2-9530-D05B48F12E3B}" name="落飛" dataDxfId="0">
      <calculatedColumnFormula>VLOOKUP(表格1_6[[#This Row],[馬名]],odds!$A$1:$H$200,8,0)</calculatedColumnFormula>
    </tableColumn>
    <tableColumn id="35" xr3:uid="{1CF47EA3-612D-453D-A1F2-CC63FA166CB6}" name="閘" dataDxfId="106"/>
    <tableColumn id="34" xr3:uid="{08A0EC3A-308B-45E0-B237-0B9DDDF8DD80}" name="位" dataDxfId="105"/>
    <tableColumn id="37" xr3:uid="{A3DF2C0A-4AA5-4BC6-A01A-422A1B3A9F2A}" name="忠" dataDxfId="104">
      <calculatedColumnFormula>VLOOKUP(表格1_6[[#This Row],[馬名]],passdata!$B:$G,4,0)</calculatedColumnFormula>
    </tableColumn>
    <tableColumn id="39" xr3:uid="{CE92A6ED-DF45-485A-861C-64AC5AFAF4A6}" name="倉" dataDxfId="103">
      <calculatedColumnFormula>VLOOKUP(表格1_6[[#This Row],[馬名]],passdata!$B:$G,6,0)</calculatedColumnFormula>
    </tableColumn>
    <tableColumn id="40" xr3:uid="{FF383DEB-50D9-4A8D-9505-E1FEFE9F0F0F}" name="W" dataDxfId="102">
      <calculatedColumnFormula>VLOOKUP(表格1_6[[#This Row],[馬名]],odds!$A$1:$H$200,2,0)</calculatedColumnFormula>
    </tableColumn>
    <tableColumn id="43" xr3:uid="{F05641CB-D15D-4CD2-98A6-97D766268DDA}" name="W2" dataDxfId="101">
      <calculatedColumnFormula>VLOOKUP(表格1_6[[#This Row],[馬名]],odds!$A$1:$H$200,4,0)</calculatedColumnFormula>
    </tableColumn>
    <tableColumn id="41" xr3:uid="{191CCCC1-0862-4B11-841D-1FB0DA379984}" name="P" dataDxfId="100">
      <calculatedColumnFormula>VLOOKUP(表格1_6[[#This Row],[馬名]],odds!$A$1:$H$200,3,0)</calculatedColumnFormula>
    </tableColumn>
    <tableColumn id="44" xr3:uid="{9FAE3342-5E5B-44C8-95CE-C00BFDC2F3F7}" name="P2" dataDxfId="99">
      <calculatedColumnFormula>VLOOKUP(表格1_6[[#This Row],[馬名]],odds!$A$1:$H$200,5,0)</calculatedColumnFormula>
    </tableColumn>
    <tableColumn id="4" xr3:uid="{3270FE13-8A2D-4DE3-B563-5AF9055C9A61}" name="總" dataDxfId="98">
      <calculatedColumnFormula>V2+X2+(Z2*0.3)+(AB2*0.3)+(AD2*0.4)+AL2</calculatedColumnFormula>
    </tableColumn>
    <tableColumn id="33" xr3:uid="{D564AB15-5D68-4561-A6DD-98840EBDC422}" name="method" dataDxfId="97">
      <calculatedColumnFormula>VLOOKUP(表格1_6[[#This Row],[馬名]],'M2'!$A$4:$H$161,7,0)</calculatedColumnFormula>
    </tableColumn>
    <tableColumn id="5" xr3:uid="{0443764D-CD2E-4534-A2FB-CBD95D75D987}" name="近績"/>
    <tableColumn id="6" xr3:uid="{858BD16A-9B77-4A18-9013-19DCBCCDF909}" name="."/>
    <tableColumn id="7" xr3:uid="{EDF598BD-0042-4F7F-97D4-B58E9A3AAC38}" name=".."/>
    <tableColumn id="8" xr3:uid="{86FE4E01-7566-441F-99B7-C246B2BFE11C}" name="…"/>
    <tableColumn id="9" xr3:uid="{001E0AD6-5DF3-4853-AECE-6711F021477B}" name="::"/>
    <tableColumn id="10" xr3:uid="{8C11ED82-D41F-400A-B6D0-B867B1F046A5}" name=":.:"/>
    <tableColumn id="32" xr3:uid="{FD243253-3B64-49DC-AFB0-781799E8FED5}" name="Pspoint" dataDxfId="96">
      <calculatedColumnFormula>((1-(P2/14))*0.1*IF(P2&lt;&gt;0,1,0)) + ((1-(Q2/14))*0.1*IF(Q2&lt;&gt;0,1,0)) + ((1-(R2/14))*0.1*IF(R2&lt;&gt;0,1,0)) + ((1-(S2/14))*0.1*IF(S2&lt;&gt;0,1,0))</calculatedColumnFormula>
    </tableColumn>
    <tableColumn id="11" xr3:uid="{6C7EDD52-FCB9-4EC5-AE34-795BEBCB41F5}" name="負磅"/>
    <tableColumn id="12" xr3:uid="{A5ECEEE1-A8C4-43A9-A56D-BC322B7D943B}" name="Wpoint" dataDxfId="95">
      <calculatedColumnFormula>VLOOKUP(表格1_6[[#This Row],[負磅]],W!$A$1:$B$32,2,FALSE)</calculatedColumnFormula>
    </tableColumn>
    <tableColumn id="13" xr3:uid="{D3B1DFDC-A866-4A9C-82B1-56C0E673DEA1}" name="騎師" dataDxfId="94"/>
    <tableColumn id="14" xr3:uid="{D0688EEE-D6FF-472C-B630-C9EA74C1200D}" name="Jpoint" dataDxfId="93">
      <calculatedColumnFormula>VLOOKUP(表格1_6[[#This Row],[騎師]],J!$A$1:$B$45,2,FALSE)</calculatedColumnFormula>
    </tableColumn>
    <tableColumn id="15" xr3:uid="{3DBAC10C-4A03-4879-A033-F22B53CCFC1D}" name="練馬師" dataDxfId="92"/>
    <tableColumn id="16" xr3:uid="{152E7385-7407-4AD6-A0DA-0C7F24A5908B}" name="Tpoint" dataDxfId="91">
      <calculatedColumnFormula>VLOOKUP(表格1_6[[#This Row],[練馬師]],T!$A$1:$B$23,2,FALSE)</calculatedColumnFormula>
    </tableColumn>
    <tableColumn id="17" xr3:uid="{50E01B38-C221-4200-9E1B-5938E5590451}" name="檔位"/>
    <tableColumn id="18" xr3:uid="{F84CC878-7D6A-47C9-A7C2-3C4460E7257C}" name="Ppoint" dataDxfId="90">
      <calculatedColumnFormula>VLOOKUP(表格1_6[[#This Row],[檔位]],'1200M'!$A$1:$B$14,2,0)</calculatedColumnFormula>
    </tableColumn>
    <tableColumn id="19" xr3:uid="{07AA8AE6-05F6-43F6-8645-811584332124}" name="評分"/>
    <tableColumn id="42" xr3:uid="{6BA46591-3CAC-459F-8D92-04608D996818}" name="預時間" dataDxfId="89">
      <calculatedColumnFormula>VLOOKUP(表格1_6[[#This Row],[馬名]],apktime!$B:$C,2,0)</calculatedColumnFormula>
    </tableColumn>
    <tableColumn id="20" xr3:uid="{EAF76935-A6AE-437A-BEFF-065019A86720}" name="最"/>
    <tableColumn id="21" xr3:uid="{A4B821D6-4C18-4979-8344-E3E46D2FCB48}" name="佳時間"/>
    <tableColumn id="22" xr3:uid="{27D69433-9536-4E56-9BE6-374D7FAD2C7A}" name="體重"/>
    <tableColumn id="23" xr3:uid="{6A33FD6A-2CE1-4767-A9F4-E1A762B1629D}" name="獎金"/>
    <tableColumn id="24" xr3:uid="{1445354D-20CA-43AE-A925-2B8ED396F23F}" name="馬齡"/>
    <tableColumn id="31" xr3:uid="{A8E235A0-B773-4A64-AF00-F766AEB37AB4}" name="Opoint" dataDxfId="88">
      <calculatedColumnFormula>VLOOKUP(表格1_6[[#This Row],[馬齡]],SPB!$A$1:$B$9,2,FALSE)</calculatedColumnFormula>
    </tableColumn>
    <tableColumn id="25" xr3:uid="{3D9E231D-A45A-40D5-9002-D9B3FDF5BC4D}" name="評"/>
    <tableColumn id="26" xr3:uid="{AE137896-E6EE-4DB5-8DAA-530CBC0F6A92}" name="優"/>
    <tableColumn id="27" xr3:uid="{BA3496A2-7983-44F4-A287-195FD5078946}" name="距日"/>
    <tableColumn id="28" xr3:uid="{B1CFFB5E-9DAB-470F-84F4-A746CD7A3659}" name="配備"/>
    <tableColumn id="29" xr3:uid="{8AE46212-D550-41EC-9A60-ED0B47A0336F}" name="馬主"/>
    <tableColumn id="30" xr3:uid="{F8CC913B-86AC-44AE-B22C-5A566593B075}" name="欄11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C3CE0F0-C832-42A8-8A0D-978EE2A942DF}" name="表格2_45" displayName="表格2_45" ref="A1:AO2979" totalsRowShown="0" headerRowDxfId="87" headerRowBorderDxfId="86" tableBorderDxfId="85">
  <autoFilter ref="A1:AO2979" xr:uid="{AC9243EF-284C-427B-8240-E7019A6BFCBD}">
    <filterColumn colId="9">
      <filters blank="1">
        <filter val="巴度"/>
        <filter val="布文"/>
        <filter val="田泰安"/>
        <filter val="艾兆禮"/>
        <filter val="艾道拿"/>
        <filter val="何澤堯"/>
        <filter val="巫顯東"/>
        <filter val="希威森"/>
        <filter val="周俊樂"/>
        <filter val="金誠剛"/>
        <filter val="紀仁安"/>
        <filter val="班德禮"/>
        <filter val="梁家俊"/>
        <filter val="麥文堅"/>
        <filter val="黃智弘"/>
        <filter val="奧爾民"/>
        <filter val="楊明綸"/>
        <filter val="潘大衛"/>
        <filter val="潘明輝"/>
        <filter val="潘頓"/>
        <filter val="蔡明紹"/>
        <filter val="霍宏聲"/>
        <filter val="鍾易禮"/>
      </filters>
    </filterColumn>
    <filterColumn colId="19">
      <colorFilter dxfId="84"/>
    </filterColumn>
    <filterColumn colId="22">
      <filters>
        <filter val="1"/>
        <filter val="10"/>
        <filter val="11"/>
        <filter val="12"/>
        <filter val="5"/>
        <filter val="6"/>
        <filter val="7"/>
        <filter val="9"/>
      </filters>
    </filterColumn>
    <filterColumn colId="23">
      <filters>
        <filter val="25"/>
        <filter val="26"/>
      </filters>
    </filterColumn>
    <filterColumn colId="24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sortState xmlns:xlrd2="http://schemas.microsoft.com/office/spreadsheetml/2017/richdata2" ref="A3:AO2032">
    <sortCondition ref="A2:A2979"/>
    <sortCondition ref="E2:E2979"/>
  </sortState>
  <tableColumns count="41">
    <tableColumn id="1" xr3:uid="{F3BDC518-37F7-43C8-A204-F765B5E40259}" name="race" dataDxfId="83"/>
    <tableColumn id="2" xr3:uid="{2AEE75EC-7719-4578-BCD6-23A3D5A20E6B}" name="name" dataDxfId="82"/>
    <tableColumn id="6" xr3:uid="{33BFE834-FF7B-4460-B442-68F1C5E9D5C0}" name="名次" dataDxfId="81"/>
    <tableColumn id="37" xr3:uid="{53ADA501-1A65-40A8-BA16-08C1AF71F806}" name="成時間" dataDxfId="80"/>
    <tableColumn id="38" xr3:uid="{440000D7-2EB6-4B9C-8FF5-B91E4B928C91}" name="預時間" dataDxfId="79"/>
    <tableColumn id="34" xr3:uid="{37B715FC-43F5-4ED9-A977-AFA6E26DE80C}" name="欄9" dataDxfId="78"/>
    <tableColumn id="29" xr3:uid="{9C1F097C-7AA5-4565-9E09-B24F24B728F4}" name="今次檔" dataDxfId="77"/>
    <tableColumn id="12" xr3:uid="{A6AC7B2B-4767-451C-AC74-C012D4497E54}" name="檔位" dataDxfId="76"/>
    <tableColumn id="39" xr3:uid="{B39864B2-01A8-480F-9A03-0376AAA3F413}" name="欄10" dataDxfId="75"/>
    <tableColumn id="31" xr3:uid="{E2C81BE9-07FB-41B8-81A2-482193DB9A5B}" name="今次騎師" dataDxfId="74"/>
    <tableColumn id="15" xr3:uid="{0B811D94-82D6-4CA3-AEC5-F9C40B609104}" name="騎師" dataDxfId="73"/>
    <tableColumn id="40" xr3:uid="{8562F21B-6182-4BDC-AA37-4EAC13CD67A0}" name="欄11" dataDxfId="72"/>
    <tableColumn id="32" xr3:uid="{2DAFCF4E-E297-4C17-9C13-CC205672184C}" name="今次負磅" dataDxfId="71"/>
    <tableColumn id="18" xr3:uid="{4C0B4603-8DDA-4B32-898F-74B4C00EB548}" name="實際負磅" dataDxfId="70"/>
    <tableColumn id="41" xr3:uid="{C869C464-47C1-4580-974C-A3BD3D49FBDD}" name="欄12" dataDxfId="69"/>
    <tableColumn id="5" xr3:uid="{C77D815A-16E7-485E-B5AF-7A5A2A4C1D1C}" name="今次賠率" dataDxfId="68">
      <calculatedColumnFormula>VLOOKUP(表格2_45[[#This Row],[name]],odds!$A$1:$H$200,4,0)</calculatedColumnFormula>
    </tableColumn>
    <tableColumn id="17" xr3:uid="{4B432EBD-2FC4-435F-B97C-506F0996D586}" name="獨贏賠率" dataDxfId="67"/>
    <tableColumn id="42" xr3:uid="{4F3DCF2C-8742-4221-A74A-070FD7BBBE8D}" name="欄13" dataDxfId="66"/>
    <tableColumn id="4" xr3:uid="{8E9EDA93-2487-4550-9BC3-D8AEDBEE82A4}" name="method" dataDxfId="65"/>
    <tableColumn id="9" xr3:uid="{65E1A144-37A3-4CB0-9B8C-0D61B4CA3D2B}" name="途程"/>
    <tableColumn id="25" xr3:uid="{38D08577-44AB-4EAA-AF92-B7125586C236}" name="完" dataDxfId="64"/>
    <tableColumn id="7" xr3:uid="{C10F5DCD-0566-467A-AD9D-1225DA03A366}" name="日期"/>
    <tableColumn id="35" xr3:uid="{460DECE3-5CB9-48B4-B092-32C8D35954F3}" name="月"/>
    <tableColumn id="36" xr3:uid="{C3E8F581-A217-43D1-BA43-A3D0204DE813}" name="年"/>
    <tableColumn id="8" xr3:uid="{7DC90CBF-1B5A-409D-B598-B719600EB2B5}" name="跑道"/>
    <tableColumn id="26" xr3:uid="{0B8CB31E-2F73-4742-B4E5-A37C207C1BE1}" name="排位體重"/>
    <tableColumn id="10" xr3:uid="{0E8E7178-28EB-4C7C-99B2-764C8F21C566}" name="場地狀況"/>
    <tableColumn id="11" xr3:uid="{FF78A0C8-2DAD-404E-91CB-BDB9F922D17F}" name="班次"/>
    <tableColumn id="13" xr3:uid="{B68A25AF-EFD6-4C3D-83A0-2872BB597896}" name="評分"/>
    <tableColumn id="14" xr3:uid="{67395E75-5BB7-4866-9FA4-E3F2DFA67103}" name="練馬師" dataDxfId="63"/>
    <tableColumn id="16" xr3:uid="{E846A017-F53D-4EC3-93CD-F18E26240192}" name="頭馬距離"/>
    <tableColumn id="19" xr3:uid="{BC288BE3-D912-4929-85BE-5889BF729713}" name="沿途走位"/>
    <tableColumn id="20" xr3:uid="{8E02804B-B757-45DA-97A6-A5FFD031D903}" name="欄1"/>
    <tableColumn id="21" xr3:uid="{E22767F4-540D-4095-9A8B-5DA9E4A5CF8B}" name="欄2"/>
    <tableColumn id="22" xr3:uid="{05DAC225-8A58-4902-B2BA-9B6319C61189}" name="欄3"/>
    <tableColumn id="23" xr3:uid="{7F9E08C0-12C3-4372-AE95-B5DA53DD79AD}" name="欄4"/>
    <tableColumn id="24" xr3:uid="{1997E307-F2CB-464B-B145-035D7B587382}" name="欄5"/>
    <tableColumn id="27" xr3:uid="{7F0F1E92-E269-4EA9-ABF0-3449B1694BB2}" name="配備"/>
    <tableColumn id="33" xr3:uid="{1D3CC8C3-63D6-472B-8C1E-732340859DF9}" name="欄64"/>
    <tableColumn id="30" xr3:uid="{6272DAE8-9E02-4797-93D9-F6FA7F4F7E91}" name="欄7"/>
    <tableColumn id="28" xr3:uid="{97E9A040-97DD-4696-A286-C3EF37B54AA6}" name="1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C9243EF-284C-427B-8240-E7019A6BFCBD}" name="表格2" displayName="表格2" ref="A1:AI2979" totalsRowShown="0" headerRowDxfId="62" headerRowBorderDxfId="61" tableBorderDxfId="60">
  <autoFilter ref="A1:AI2979" xr:uid="{AC9243EF-284C-427B-8240-E7019A6BFCBD}"/>
  <tableColumns count="35">
    <tableColumn id="1" xr3:uid="{76EE7C85-33DF-40BE-9A40-14E2514C0737}" name="race" dataDxfId="59"/>
    <tableColumn id="2" xr3:uid="{B93E36DE-4D21-45D6-A290-45D063A864E8}" name="name" dataDxfId="58"/>
    <tableColumn id="4" xr3:uid="{098C9286-D593-4103-874B-9F0082961A80}" name="method" dataDxfId="57">
      <calculatedColumnFormula>VLOOKUP(X2, method!$A$1:$B$15, 2, 0)</calculatedColumnFormula>
    </tableColumn>
    <tableColumn id="6" xr3:uid="{28E01D11-4221-43BF-9C52-F978C6B030F0}" name="名次" dataDxfId="56"/>
    <tableColumn id="3" xr3:uid="{9D4F5186-F5C3-4AAB-A230-4CBE3C7CEC32}" name="欄6" dataDxfId="55">
      <calculatedColumnFormula>IF(COUNTIFS($B:$B,B2,$F:$F,"&lt;="&amp;5,$D:$D,"&lt;="&amp;5)&gt;=3,"忠","")</calculatedColumnFormula>
    </tableColumn>
    <tableColumn id="5" xr3:uid="{CFE14A96-9639-49EB-A16E-8A554E291BE7}" name="欄62" dataDxfId="54">
      <calculatedColumnFormula>COUNTIF($B$2:B2,B2)</calculatedColumnFormula>
    </tableColumn>
    <tableColumn id="34" xr3:uid="{A63E9D30-261A-4700-815E-69B8404F279E}" name="欄63" dataDxfId="53">
      <calculatedColumnFormula>IF(F2&lt;=5,
    IF(COUNTIFS($B:$B,TRIM($B2),$F:$F,"&lt;=5",$AC:$AC,"&lt;&gt;"&amp;LOOKUP(1,0/((TRIM($B:$B)=TRIM($B2))*($F:$F=1)),$AC:$AC))&gt;0,
    "倉",""),
"")</calculatedColumnFormula>
    </tableColumn>
    <tableColumn id="29" xr3:uid="{38933D32-1C36-4C82-BAE3-880290D63A31}" name="今次檔" dataDxfId="52"/>
    <tableColumn id="12" xr3:uid="{4FE8E12A-209D-4220-992D-00498B1FA917}" name="檔位" dataDxfId="51"/>
    <tableColumn id="31" xr3:uid="{C7FF05C8-F55F-4D2B-AA24-CD808D41CE64}" name="今次騎師" dataDxfId="50"/>
    <tableColumn id="15" xr3:uid="{1D50D9D0-0E94-41BD-B68F-172C54630801}" name="騎師" dataDxfId="49"/>
    <tableColumn id="14" xr3:uid="{A159BF8B-2734-4379-9722-3CC19829B85E}" name="練馬師" dataDxfId="48"/>
    <tableColumn id="32" xr3:uid="{1010F13E-28E0-4DEB-BE97-1467CC234DDE}" name="今次負磅" dataDxfId="47"/>
    <tableColumn id="18" xr3:uid="{2B46FEF6-7F9B-4B06-9AC8-7A7930AD4BB0}" name="實際負磅" dataDxfId="46"/>
    <tableColumn id="35" xr3:uid="{044769DD-EE9B-458A-8C09-25BD2C9F87BB}" name="今次賠率" dataDxfId="45"/>
    <tableColumn id="17" xr3:uid="{EB431F63-F068-4ADE-AB90-59795E9DF6A8}" name="獨贏賠率"/>
    <tableColumn id="7" xr3:uid="{C66061F9-40B4-4260-A6D0-60F4F6EA6852}" name="日期"/>
    <tableColumn id="8" xr3:uid="{6362ACC3-8FE6-4AAB-80F9-D2A0ACBA8B5B}" name="跑道"/>
    <tableColumn id="9" xr3:uid="{1D56AA28-9D8C-4D08-9F10-27E4BE081242}" name="途程"/>
    <tableColumn id="10" xr3:uid="{8CF9266D-B127-4699-A7F9-80A38A7B7F06}" name="場地狀況"/>
    <tableColumn id="11" xr3:uid="{998096FD-A3A8-4F81-836A-A09FC2847BD9}" name="班次"/>
    <tableColumn id="13" xr3:uid="{46485F3F-C6B0-43C4-8C8D-5D606EB40B09}" name="評分"/>
    <tableColumn id="16" xr3:uid="{DEA8ABAB-DED8-4AF3-B568-E30E6BD81C71}" name="頭馬距離"/>
    <tableColumn id="19" xr3:uid="{68111CFC-5912-45F8-9BCF-B3D21B6D4E4D}" name="沿途走位"/>
    <tableColumn id="20" xr3:uid="{E9915A22-8A06-4214-8303-515B5410BC3C}" name="欄1"/>
    <tableColumn id="21" xr3:uid="{D1ABF235-0028-4CE6-8F08-2BB634E15344}" name="欄2"/>
    <tableColumn id="22" xr3:uid="{2A2B8941-2702-40D9-8484-5B56BCB0E720}" name="欄3"/>
    <tableColumn id="23" xr3:uid="{E9534E15-07BD-4576-86C9-CDE982D9EB72}" name="欄4"/>
    <tableColumn id="24" xr3:uid="{99AF462F-FC0C-4583-83BD-08EE9D1BF968}" name="欄5"/>
    <tableColumn id="25" xr3:uid="{E6E679D5-4524-4561-86C3-8747F37EDF0C}" name="完成時間"/>
    <tableColumn id="26" xr3:uid="{17B39BA0-34AA-4694-ADF9-22E3D3A05A2F}" name="排位體重"/>
    <tableColumn id="27" xr3:uid="{5CD8EF5C-56D0-487A-B6C7-380A340D601F}" name="配備"/>
    <tableColumn id="33" xr3:uid="{ED1BA225-3E6E-4FEF-8368-752D203EA61F}" name="欄64"/>
    <tableColumn id="30" xr3:uid="{18427132-90E7-4CDD-AC1D-F978F627D57D}" name="欄7"/>
    <tableColumn id="28" xr3:uid="{B3814229-6438-4E23-A47B-BFD221B25436}" name="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CC561FC-FF34-4EE8-AE55-E4E1EEE13B04}" name="表格1" displayName="表格1" ref="A1:AO162" totalsRowShown="0" headerRowDxfId="39">
  <autoFilter ref="A1:AO162" xr:uid="{6CC561FC-FF34-4EE8-AE55-E4E1EEE13B04}"/>
  <tableColumns count="41">
    <tableColumn id="1" xr3:uid="{040F2476-2057-44EE-B192-C5B4CD03AD2E}" name="場" dataDxfId="38"/>
    <tableColumn id="2" xr3:uid="{7F30E484-C29F-4EFE-8450-3EE6916DF386}" name="編號" dataDxfId="37"/>
    <tableColumn id="3" xr3:uid="{204D99C4-BCEC-4C4D-858D-1E89DD8A70D4}" name="馬名" dataDxfId="36"/>
    <tableColumn id="38" xr3:uid="{5C32ECA6-22F8-45B7-A8C7-1A45A95E23FA}" name="時" dataDxfId="35"/>
    <tableColumn id="36" xr3:uid="{88956D71-DCA4-413A-9362-4905BB1F5B26}" name="落飛" dataDxfId="34"/>
    <tableColumn id="35" xr3:uid="{F45E0439-5E67-42E9-BF06-2FE6B80B83E2}" name="閘" dataDxfId="33"/>
    <tableColumn id="34" xr3:uid="{6409EC89-7434-4271-80C3-3E3003F8DB37}" name="位" dataDxfId="32"/>
    <tableColumn id="37" xr3:uid="{1CADA6AF-A12C-4607-BC62-C20D5A4035C1}" name="忠" dataDxfId="31">
      <calculatedColumnFormula>VLOOKUP(表格1[[#This Row],[馬名]],passdata!$B:$G,4,0)</calculatedColumnFormula>
    </tableColumn>
    <tableColumn id="39" xr3:uid="{AE99B588-FC10-482D-B995-95E0BA4B3C41}" name="倉" dataDxfId="30">
      <calculatedColumnFormula>VLOOKUP(表格1[[#This Row],[馬名]],passdata!$B:$G,6,0)</calculatedColumnFormula>
    </tableColumn>
    <tableColumn id="40" xr3:uid="{59353744-40FA-41C0-A825-2DB039741946}" name="W" dataDxfId="29"/>
    <tableColumn id="41" xr3:uid="{0A83ACD1-6D6A-4B21-A99E-A043670348E3}" name="P" dataDxfId="28"/>
    <tableColumn id="4" xr3:uid="{78179479-0D22-4276-AE4D-3948FAA4B580}" name="總" dataDxfId="27">
      <calculatedColumnFormula>T2+V2+(X2*0.3)+(Z2*0.3)+(AB2*0.4)+AI2</calculatedColumnFormula>
    </tableColumn>
    <tableColumn id="33" xr3:uid="{3D72D2FB-A6AE-404C-9F13-FB5D07C328D3}" name="method" dataDxfId="26">
      <calculatedColumnFormula>VLOOKUP(表格1[[#This Row],[馬名]],'M2'!$A$4:$H$161,7,0)</calculatedColumnFormula>
    </tableColumn>
    <tableColumn id="5" xr3:uid="{E180AA6E-4129-41AC-98FE-8E71012FC22C}" name="近績"/>
    <tableColumn id="6" xr3:uid="{FA81615E-008A-447A-8847-451EBD44305F}" name="."/>
    <tableColumn id="7" xr3:uid="{BB08C2BF-8CBE-4FFF-8FD0-72598652C003}" name=".."/>
    <tableColumn id="8" xr3:uid="{14188055-A47B-4C69-9E8B-B51EF9BD3FF2}" name="…"/>
    <tableColumn id="9" xr3:uid="{AE59CC62-30EF-4695-86D8-0D05761C2605}" name="::"/>
    <tableColumn id="10" xr3:uid="{93336581-B52C-4CE6-862D-0C3BAD3CB32C}" name=":.:"/>
    <tableColumn id="32" xr3:uid="{E34935B4-AB53-4879-8B87-9D59D5CC1812}" name="Pspoint" dataDxfId="25">
      <calculatedColumnFormula>((1-(N2/14))*0.1*IF(N2&lt;&gt;0,1,0)) + ((1-(O2/14))*0.1*IF(O2&lt;&gt;0,1,0)) + ((1-(P2/14))*0.1*IF(P2&lt;&gt;0,1,0)) + ((1-(Q2/14))*0.1*IF(Q2&lt;&gt;0,1,0))</calculatedColumnFormula>
    </tableColumn>
    <tableColumn id="11" xr3:uid="{539E189E-F271-43A1-9A98-33CE1D7611DE}" name="負磅"/>
    <tableColumn id="12" xr3:uid="{8FBFFF2A-ED1A-4472-B068-FADCA5F346EF}" name="Wpoint" dataDxfId="24">
      <calculatedColumnFormula>VLOOKUP(表格1[[#This Row],[負磅]],W!$A$1:$B$32,2,FALSE)</calculatedColumnFormula>
    </tableColumn>
    <tableColumn id="13" xr3:uid="{7B321317-CDA8-49DE-A4FD-C093EF7E8BEA}" name="騎師" dataDxfId="23"/>
    <tableColumn id="14" xr3:uid="{823428E7-D9D9-4C20-B0A5-2D50CF8E0FBD}" name="Jpoint" dataDxfId="22">
      <calculatedColumnFormula>VLOOKUP(表格1[[#This Row],[騎師]],J!$A$1:$B$45,2,FALSE)</calculatedColumnFormula>
    </tableColumn>
    <tableColumn id="15" xr3:uid="{432D4543-0FAA-4F0B-B4C6-99AE5C418141}" name="練馬師" dataDxfId="21"/>
    <tableColumn id="16" xr3:uid="{E9ABEDC1-2B39-4B8C-9F8D-93A343159778}" name="Tpoint" dataDxfId="20">
      <calculatedColumnFormula>VLOOKUP(表格1[[#This Row],[練馬師]],T!$A$1:$B$23,2,FALSE)</calculatedColumnFormula>
    </tableColumn>
    <tableColumn id="17" xr3:uid="{A38F0749-07C5-49CA-8F1C-13D63A458747}" name="檔位"/>
    <tableColumn id="18" xr3:uid="{78272287-EA5E-4449-80B7-78DBC37DA1AB}" name="Ppoint" dataDxfId="19">
      <calculatedColumnFormula>VLOOKUP(表格1[[#This Row],[檔位]],'1200M'!$A$1:$B$14,2,0)</calculatedColumnFormula>
    </tableColumn>
    <tableColumn id="19" xr3:uid="{CF6FE3C2-894A-4666-81E7-8A572A74045B}" name="評分"/>
    <tableColumn id="20" xr3:uid="{3BD6B8A0-FBC2-49AD-BE89-B84D484DAE67}" name="最"/>
    <tableColumn id="21" xr3:uid="{3C00F90D-0721-4A07-BD2B-CCF0229BAC6E}" name="佳時間"/>
    <tableColumn id="22" xr3:uid="{3C51EF13-AD93-4A5D-BDF2-306B7629EF27}" name="體重"/>
    <tableColumn id="23" xr3:uid="{5030405B-04F0-4954-A51E-B8ABEAEFEEEE}" name="獎金"/>
    <tableColumn id="24" xr3:uid="{EE9058DE-8B89-4124-88DF-45E02ED99536}" name="馬齡"/>
    <tableColumn id="31" xr3:uid="{6744E401-3FBA-47FD-BA99-24EDCD070FDD}" name="Opoint" dataDxfId="18">
      <calculatedColumnFormula>VLOOKUP(表格1[[#This Row],[馬齡]],SPB!$A$1:$B$9,2,FALSE)</calculatedColumnFormula>
    </tableColumn>
    <tableColumn id="25" xr3:uid="{1E01AAD1-59A1-4F1E-8614-CA17B946AB15}" name="評"/>
    <tableColumn id="26" xr3:uid="{692739CC-8E9E-4C28-80B3-FE44012187EB}" name="優"/>
    <tableColumn id="27" xr3:uid="{D930CCFB-386C-472E-8E99-044EE7D0C494}" name="距日"/>
    <tableColumn id="28" xr3:uid="{1EAEA18C-9453-4F5D-B3DA-6574AA00E485}" name="配備"/>
    <tableColumn id="29" xr3:uid="{45FEA0EA-C44F-4571-8E8C-BCAF7D8026B6}" name="馬主"/>
    <tableColumn id="30" xr3:uid="{64C03914-A630-4BC4-9187-F4349A3D9268}" name="欄11"/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C310D-0217-4B47-A738-D4509B33DC1C}" name="表格2_4" displayName="表格2_4" ref="A1:AI2979" totalsRowShown="0" headerRowDxfId="17" headerRowBorderDxfId="16" tableBorderDxfId="15">
  <autoFilter ref="A1:AI2979" xr:uid="{AC9243EF-284C-427B-8240-E7019A6BFCBD}"/>
  <tableColumns count="35">
    <tableColumn id="1" xr3:uid="{5C798325-CE70-467C-A729-1AECB569A523}" name="race" dataDxfId="14"/>
    <tableColumn id="2" xr3:uid="{649C4E47-0D1E-43DD-AE1C-7DBBADE6E666}" name="name" dataDxfId="13"/>
    <tableColumn id="37" xr3:uid="{EEF56B35-0D98-4CAF-9800-E0B8A2783D24}" name="成時間" dataDxfId="12"/>
    <tableColumn id="38" xr3:uid="{FA8D694E-973C-48FE-AA0C-3BB7190B2859}" name="預時間" dataDxfId="11"/>
    <tableColumn id="29" xr3:uid="{F6EDCCB9-FCE6-4567-84D8-EAB89EA89168}" name="今次檔" dataDxfId="10"/>
    <tableColumn id="31" xr3:uid="{94E41A5B-6F0F-44E4-8DC4-63C090B31D8C}" name="今次騎師" dataDxfId="9"/>
    <tableColumn id="6" xr3:uid="{945B1375-3FB8-43D8-9628-795918037009}" name="名次" dataDxfId="8"/>
    <tableColumn id="15" xr3:uid="{0226BD7A-E6D4-4A44-ADB0-1CE7B84D9B16}" name="騎師" dataDxfId="7"/>
    <tableColumn id="12" xr3:uid="{A6D5CEFA-33C2-4010-8030-880EA3D58CC0}" name="檔位" dataDxfId="6"/>
    <tableColumn id="4" xr3:uid="{C14206E4-EF32-48A8-B9A4-76E8399EE378}" name="method" dataDxfId="5"/>
    <tableColumn id="17" xr3:uid="{4CBE2B85-CD68-40ED-B65C-3C6B1FD06A6D}" name="獨贏賠率" dataDxfId="4"/>
    <tableColumn id="32" xr3:uid="{890C66E9-259E-4D55-AE43-AFBA4A4A3311}" name="今次負磅" dataDxfId="3"/>
    <tableColumn id="18" xr3:uid="{198CAAE1-A1C9-42FA-92B1-0160CBA95125}" name="實際負磅"/>
    <tableColumn id="9" xr3:uid="{F7BE8177-C9A9-4274-8069-596D29661614}" name="途程"/>
    <tableColumn id="25" xr3:uid="{0B3D2BDB-8032-43ED-8D9B-E3AE43033CD1}" name="完" dataDxfId="2"/>
    <tableColumn id="7" xr3:uid="{2ED149DF-5D3D-4282-B8B9-9E863852C7D7}" name="日期"/>
    <tableColumn id="35" xr3:uid="{514B0FAF-8AEF-4692-8E16-01BE00009A54}" name="月"/>
    <tableColumn id="36" xr3:uid="{7A03BD0B-50D4-46CE-BF61-5B3CC9F20A88}" name="年"/>
    <tableColumn id="8" xr3:uid="{4BD3578C-AD0D-4AB0-8065-7881723100B3}" name="跑道"/>
    <tableColumn id="26" xr3:uid="{1419B270-E0CB-4F70-A64B-E27FCEC1AF1C}" name="排位體重"/>
    <tableColumn id="10" xr3:uid="{5825BA36-2ECD-48DC-9E8B-D0BF79FBA4B0}" name="場地狀況"/>
    <tableColumn id="11" xr3:uid="{F33DF808-9379-4261-A3F5-D6508172FAD3}" name="班次"/>
    <tableColumn id="13" xr3:uid="{EAC7B7C3-C24B-456C-9FCD-AF7422807294}" name="評分"/>
    <tableColumn id="14" xr3:uid="{2A500D01-8CA6-461A-9684-3B5E9F640A30}" name="練馬師" dataDxfId="1"/>
    <tableColumn id="16" xr3:uid="{59F3702C-5814-454C-868E-C36AC670C6B1}" name="頭馬距離"/>
    <tableColumn id="19" xr3:uid="{3C23B90C-03E3-4F73-AF65-428B000E867A}" name="沿途走位"/>
    <tableColumn id="20" xr3:uid="{DF8897E6-363F-4AC4-AD4F-9CC21627D21B}" name="欄1"/>
    <tableColumn id="21" xr3:uid="{19A36B99-69AF-4948-AFCC-BB2A1D01C9B6}" name="欄2"/>
    <tableColumn id="22" xr3:uid="{86FEF975-57D8-4C2C-90FA-8BE90FA98792}" name="欄3"/>
    <tableColumn id="23" xr3:uid="{EC276D26-3B66-414B-ABAD-1C06E4EDB26D}" name="欄4"/>
    <tableColumn id="24" xr3:uid="{E1D591BC-134F-41DA-B39F-27D696F7A9DB}" name="欄5"/>
    <tableColumn id="27" xr3:uid="{B27039B3-7E41-414E-8A18-8D9A711FE7DE}" name="配備"/>
    <tableColumn id="33" xr3:uid="{A30D9503-12B4-4127-AE66-E0FBFD932959}" name="欄64"/>
    <tableColumn id="30" xr3:uid="{5A0F4128-4F21-4780-BC83-89DD12708DCB}" name="欄7"/>
    <tableColumn id="28" xr3:uid="{FFDDAAFE-0307-453A-ADCD-A71478411952}" name="1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977F1-DA0F-4EFA-986A-96F813A015EE}">
  <sheetPr codeName="工作表22"/>
  <dimension ref="A1:AR119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9.28515625" style="7" bestFit="1" customWidth="1"/>
    <col min="3" max="3" width="11" style="7" bestFit="1" customWidth="1"/>
    <col min="4" max="4" width="6.28515625" style="7" bestFit="1" customWidth="1"/>
    <col min="5" max="5" width="8.5703125" style="7" bestFit="1" customWidth="1"/>
    <col min="6" max="9" width="6.28515625" style="7" bestFit="1" customWidth="1"/>
    <col min="10" max="10" width="6" style="7" bestFit="1" customWidth="1"/>
    <col min="11" max="11" width="6" style="7" customWidth="1"/>
    <col min="12" max="12" width="5.28515625" style="7" bestFit="1" customWidth="1"/>
    <col min="13" max="13" width="5.28515625" style="7" customWidth="1"/>
    <col min="14" max="14" width="7.85546875" style="148" bestFit="1" customWidth="1"/>
    <col min="15" max="15" width="10.85546875" bestFit="1" customWidth="1"/>
    <col min="16" max="16" width="8.5703125" bestFit="1" customWidth="1"/>
    <col min="17" max="17" width="4.7109375" bestFit="1" customWidth="1"/>
    <col min="18" max="18" width="5.42578125" bestFit="1" customWidth="1"/>
    <col min="19" max="19" width="6.28515625" bestFit="1" customWidth="1"/>
    <col min="20" max="20" width="5.42578125" bestFit="1" customWidth="1"/>
    <col min="21" max="21" width="6.140625" bestFit="1" customWidth="1"/>
    <col min="22" max="22" width="13" hidden="1" customWidth="1"/>
    <col min="23" max="23" width="8.5703125" bestFit="1" customWidth="1"/>
    <col min="24" max="24" width="10.85546875" hidden="1" customWidth="1"/>
    <col min="25" max="25" width="13.28515625" style="7" bestFit="1" customWidth="1"/>
    <col min="26" max="26" width="13" hidden="1" customWidth="1"/>
    <col min="27" max="27" width="11" style="7" bestFit="1" customWidth="1"/>
    <col min="28" max="28" width="13" hidden="1" customWidth="1"/>
    <col min="29" max="29" width="8.5703125" bestFit="1" customWidth="1"/>
    <col min="30" max="30" width="10.140625" bestFit="1" customWidth="1"/>
    <col min="31" max="31" width="8.5703125" bestFit="1" customWidth="1"/>
    <col min="32" max="32" width="8.5703125" customWidth="1"/>
    <col min="33" max="33" width="6.28515625" bestFit="1" customWidth="1"/>
    <col min="34" max="34" width="10.85546875" bestFit="1" customWidth="1"/>
    <col min="35" max="35" width="8.5703125" bestFit="1" customWidth="1"/>
    <col min="36" max="36" width="8.7109375" bestFit="1" customWidth="1"/>
    <col min="37" max="37" width="8.5703125" bestFit="1" customWidth="1"/>
    <col min="38" max="38" width="10.42578125" bestFit="1" customWidth="1"/>
    <col min="39" max="40" width="6.28515625" bestFit="1" customWidth="1"/>
    <col min="41" max="41" width="8.5703125" bestFit="1" customWidth="1"/>
    <col min="42" max="42" width="16.7109375" bestFit="1" customWidth="1"/>
    <col min="43" max="43" width="60.140625" bestFit="1" customWidth="1"/>
    <col min="44" max="44" width="8.5703125" bestFit="1" customWidth="1"/>
  </cols>
  <sheetData>
    <row r="1" spans="1:44" s="5" customFormat="1" x14ac:dyDescent="0.25">
      <c r="A1" s="6" t="s">
        <v>2439</v>
      </c>
      <c r="B1" s="6" t="s">
        <v>2440</v>
      </c>
      <c r="C1" s="6" t="s">
        <v>2</v>
      </c>
      <c r="D1" s="6" t="s">
        <v>2527</v>
      </c>
      <c r="E1" s="6" t="s">
        <v>2508</v>
      </c>
      <c r="F1" s="6" t="s">
        <v>2509</v>
      </c>
      <c r="G1" s="6" t="s">
        <v>2510</v>
      </c>
      <c r="H1" s="6" t="s">
        <v>2528</v>
      </c>
      <c r="I1" s="6" t="s">
        <v>2531</v>
      </c>
      <c r="J1" s="6" t="s">
        <v>2529</v>
      </c>
      <c r="K1" s="6" t="s">
        <v>2537</v>
      </c>
      <c r="L1" s="6" t="s">
        <v>2530</v>
      </c>
      <c r="M1" s="6" t="s">
        <v>2538</v>
      </c>
      <c r="N1" s="147" t="s">
        <v>2458</v>
      </c>
      <c r="O1" s="5" t="s">
        <v>2511</v>
      </c>
      <c r="P1" s="5" t="s">
        <v>2441</v>
      </c>
      <c r="Q1" s="5" t="s">
        <v>2460</v>
      </c>
      <c r="R1" s="5" t="s">
        <v>2462</v>
      </c>
      <c r="S1" s="5" t="s">
        <v>2464</v>
      </c>
      <c r="T1" s="5" t="s">
        <v>2465</v>
      </c>
      <c r="U1" s="5" t="s">
        <v>2466</v>
      </c>
      <c r="V1" s="5" t="s">
        <v>2473</v>
      </c>
      <c r="W1" s="5" t="s">
        <v>3</v>
      </c>
      <c r="X1" s="5" t="s">
        <v>2467</v>
      </c>
      <c r="Y1" s="6" t="s">
        <v>4</v>
      </c>
      <c r="Z1" s="5" t="s">
        <v>2468</v>
      </c>
      <c r="AA1" s="6" t="s">
        <v>5</v>
      </c>
      <c r="AB1" s="5" t="s">
        <v>2469</v>
      </c>
      <c r="AC1" s="5" t="s">
        <v>6</v>
      </c>
      <c r="AD1" s="5" t="s">
        <v>2471</v>
      </c>
      <c r="AE1" s="5" t="s">
        <v>7</v>
      </c>
      <c r="AF1" s="5" t="s">
        <v>2517</v>
      </c>
      <c r="AG1" s="5" t="s">
        <v>2448</v>
      </c>
      <c r="AH1" s="5" t="s">
        <v>2449</v>
      </c>
      <c r="AI1" s="5" t="s">
        <v>2442</v>
      </c>
      <c r="AJ1" s="5" t="s">
        <v>2443</v>
      </c>
      <c r="AK1" s="5" t="s">
        <v>9</v>
      </c>
      <c r="AL1" s="5" t="s">
        <v>2472</v>
      </c>
      <c r="AM1" s="5" t="s">
        <v>2445</v>
      </c>
      <c r="AN1" s="5" t="s">
        <v>2444</v>
      </c>
      <c r="AO1" s="5" t="s">
        <v>2446</v>
      </c>
      <c r="AP1" s="5" t="s">
        <v>10</v>
      </c>
      <c r="AQ1" s="5" t="s">
        <v>11</v>
      </c>
      <c r="AR1" s="5" t="s">
        <v>2456</v>
      </c>
    </row>
    <row r="2" spans="1:44" s="5" customFormat="1" x14ac:dyDescent="0.25">
      <c r="A2" s="8" t="s">
        <v>1</v>
      </c>
      <c r="B2" s="7">
        <v>12</v>
      </c>
      <c r="C2" s="7" t="s">
        <v>74</v>
      </c>
      <c r="D2" s="7">
        <v>1</v>
      </c>
      <c r="E2" s="7" t="s">
        <v>2547</v>
      </c>
      <c r="F2" s="7"/>
      <c r="G2" s="7"/>
      <c r="H2" s="7" t="str">
        <f>VLOOKUP(表格1_6[[#This Row],[馬名]],passdata!$B:$G,4,0)</f>
        <v>忠</v>
      </c>
      <c r="I2" s="7" t="str">
        <f>VLOOKUP(表格1_6[[#This Row],[馬名]],passdata!$B:$G,6,0)</f>
        <v/>
      </c>
      <c r="J2" s="7">
        <f>VLOOKUP(表格1_6[[#This Row],[馬名]],odds!$A$1:$H$200,2,0)</f>
        <v>11</v>
      </c>
      <c r="K2" s="7">
        <f>VLOOKUP(表格1_6[[#This Row],[馬名]],odds!$A$1:$H$200,4,0)</f>
        <v>12</v>
      </c>
      <c r="L2" s="7">
        <f>VLOOKUP(表格1_6[[#This Row],[馬名]],odds!$A$1:$H$200,3,0)</f>
        <v>3.7</v>
      </c>
      <c r="M2" s="7">
        <f>VLOOKUP(表格1_6[[#This Row],[馬名]],odds!$A$1:$H$200,5,0)</f>
        <v>3.8</v>
      </c>
      <c r="N2" s="148">
        <f t="shared" ref="N2:N13" si="0">V2+X2+(Z2*0.3)+(AB2*0.3)+(AD2*0.4)+AL2</f>
        <v>0.52926836581709147</v>
      </c>
      <c r="O2" t="str">
        <f>VLOOKUP(表格1_6[[#This Row],[馬名]],'M2'!$A$4:$H$161,7,0)</f>
        <v>中後</v>
      </c>
      <c r="P2">
        <v>4</v>
      </c>
      <c r="Q2">
        <v>3</v>
      </c>
      <c r="R2">
        <v>7</v>
      </c>
      <c r="S2">
        <v>7</v>
      </c>
      <c r="T2">
        <v>5</v>
      </c>
      <c r="U2">
        <v>9</v>
      </c>
      <c r="V2">
        <f t="shared" ref="V2:V13" si="1">((1-(P2/14))*0.1*IF(P2&lt;&gt;0,1,0)) + ((1-(Q2/14))*0.1*IF(Q2&lt;&gt;0,1,0)) + ((1-(R2/14))*0.1*IF(R2&lt;&gt;0,1,0)) + ((1-(S2/14))*0.1*IF(S2&lt;&gt;0,1,0))</f>
        <v>0.25</v>
      </c>
      <c r="W2">
        <v>113</v>
      </c>
      <c r="X2">
        <f>VLOOKUP(表格1_6[[#This Row],[負磅]],W!$A$1:$B$32,2,FALSE)</f>
        <v>0.12</v>
      </c>
      <c r="Y2" s="7" t="s">
        <v>75</v>
      </c>
      <c r="Z2">
        <f>VLOOKUP(表格1_6[[#This Row],[騎師]],J!$A$1:$B$45,2,FALSE)</f>
        <v>0.13043478260869565</v>
      </c>
      <c r="AA2" s="7" t="s">
        <v>76</v>
      </c>
      <c r="AB2">
        <f>VLOOKUP(表格1_6[[#This Row],[練馬師]],T!$A$1:$B$23,2,FALSE)</f>
        <v>0.21379310344827587</v>
      </c>
      <c r="AC2">
        <v>10</v>
      </c>
      <c r="AD2">
        <f>VLOOKUP(表格1_6[[#This Row],[檔位]],'1200M'!$A$1:$B$14,2,0)</f>
        <v>0.14000000000000001</v>
      </c>
      <c r="AE2">
        <v>18</v>
      </c>
      <c r="AF2">
        <f>VLOOKUP(表格1_6[[#This Row],[馬名]],apktime!$B:$C,2,0)</f>
        <v>9.5599999999999987</v>
      </c>
      <c r="AG2">
        <v>1</v>
      </c>
      <c r="AH2">
        <v>9.86</v>
      </c>
      <c r="AI2"/>
      <c r="AJ2">
        <v>183750</v>
      </c>
      <c r="AK2">
        <v>5</v>
      </c>
      <c r="AL2"/>
      <c r="AM2">
        <v>-1</v>
      </c>
      <c r="AN2" t="s">
        <v>16</v>
      </c>
      <c r="AO2">
        <v>22</v>
      </c>
      <c r="AP2" t="s">
        <v>46</v>
      </c>
      <c r="AQ2" t="s">
        <v>78</v>
      </c>
      <c r="AR2"/>
    </row>
    <row r="3" spans="1:44" x14ac:dyDescent="0.25">
      <c r="A3" s="8" t="s">
        <v>1</v>
      </c>
      <c r="B3" s="7">
        <v>8</v>
      </c>
      <c r="C3" s="7" t="s">
        <v>52</v>
      </c>
      <c r="D3" s="7">
        <v>2</v>
      </c>
      <c r="E3" s="7" t="s">
        <v>2547</v>
      </c>
      <c r="G3" s="7" t="s">
        <v>2510</v>
      </c>
      <c r="H3" s="7" t="str">
        <f>VLOOKUP(表格1_6[[#This Row],[馬名]],passdata!$B:$G,4,0)</f>
        <v/>
      </c>
      <c r="I3" s="7" t="str">
        <f>VLOOKUP(表格1_6[[#This Row],[馬名]],passdata!$B:$G,6,0)</f>
        <v/>
      </c>
      <c r="J3" s="7">
        <f>VLOOKUP(表格1_6[[#This Row],[馬名]],odds!$A$1:$H$200,2,0)</f>
        <v>8.6999999999999993</v>
      </c>
      <c r="K3" s="7">
        <f>VLOOKUP(表格1_6[[#This Row],[馬名]],odds!$A$1:$H$200,4,0)</f>
        <v>8.9</v>
      </c>
      <c r="L3" s="7">
        <f>VLOOKUP(表格1_6[[#This Row],[馬名]],odds!$A$1:$H$200,3,0)</f>
        <v>2</v>
      </c>
      <c r="M3" s="7">
        <f>VLOOKUP(表格1_6[[#This Row],[馬名]],odds!$A$1:$H$200,5,0)</f>
        <v>2.5</v>
      </c>
      <c r="N3" s="148">
        <f t="shared" si="0"/>
        <v>0.51487198105761656</v>
      </c>
      <c r="O3" t="str">
        <f>VLOOKUP(表格1_6[[#This Row],[馬名]],'M2'!$A$4:$H$161,7,0)</f>
        <v>中前</v>
      </c>
      <c r="P3">
        <v>9</v>
      </c>
      <c r="Q3">
        <v>3</v>
      </c>
      <c r="R3">
        <v>6</v>
      </c>
      <c r="S3">
        <v>6</v>
      </c>
      <c r="T3">
        <v>2</v>
      </c>
      <c r="U3">
        <v>6</v>
      </c>
      <c r="V3">
        <f t="shared" si="1"/>
        <v>0.22857142857142856</v>
      </c>
      <c r="W3">
        <v>126</v>
      </c>
      <c r="X3">
        <f>VLOOKUP(表格1_6[[#This Row],[負磅]],W!$A$1:$B$32,2,FALSE)</f>
        <v>-9.99999999999991E-3</v>
      </c>
      <c r="Y3" s="7" t="s">
        <v>53</v>
      </c>
      <c r="Z3">
        <f>VLOOKUP(表格1_6[[#This Row],[騎師]],J!$A$1:$B$45,2,FALSE)</f>
        <v>0.20799999999999999</v>
      </c>
      <c r="AA3" s="7" t="s">
        <v>54</v>
      </c>
      <c r="AB3">
        <f>VLOOKUP(表格1_6[[#This Row],[練馬師]],T!$A$1:$B$23,2,FALSE)</f>
        <v>0.25966850828729282</v>
      </c>
      <c r="AC3">
        <v>1</v>
      </c>
      <c r="AD3">
        <f>VLOOKUP(表格1_6[[#This Row],[檔位]],'1200M'!$A$1:$B$14,2,0)</f>
        <v>0.39</v>
      </c>
      <c r="AE3">
        <v>31</v>
      </c>
      <c r="AF3">
        <f>VLOOKUP(表格1_6[[#This Row],[馬名]],apktime!$B:$C,2,0)</f>
        <v>9.5699999999999985</v>
      </c>
      <c r="AG3">
        <v>1</v>
      </c>
      <c r="AH3">
        <v>9.8699999999999992</v>
      </c>
      <c r="AJ3">
        <v>459375</v>
      </c>
      <c r="AK3">
        <v>5</v>
      </c>
      <c r="AM3">
        <v>-2</v>
      </c>
      <c r="AN3" t="s">
        <v>34</v>
      </c>
      <c r="AO3">
        <v>13</v>
      </c>
      <c r="AP3" t="s">
        <v>17</v>
      </c>
      <c r="AQ3" t="s">
        <v>56</v>
      </c>
    </row>
    <row r="4" spans="1:44" x14ac:dyDescent="0.25">
      <c r="A4" s="8" t="s">
        <v>1</v>
      </c>
      <c r="B4" s="7">
        <v>4</v>
      </c>
      <c r="C4" s="7" t="s">
        <v>30</v>
      </c>
      <c r="E4" s="7" t="s">
        <v>2547</v>
      </c>
      <c r="H4" s="7" t="str">
        <f>VLOOKUP(表格1_6[[#This Row],[馬名]],passdata!$B:$G,4,0)</f>
        <v/>
      </c>
      <c r="I4" s="7" t="str">
        <f>VLOOKUP(表格1_6[[#This Row],[馬名]],passdata!$B:$G,6,0)</f>
        <v/>
      </c>
      <c r="J4" s="7">
        <f>VLOOKUP(表格1_6[[#This Row],[馬名]],odds!$A$1:$H$200,2,0)</f>
        <v>5.5</v>
      </c>
      <c r="K4" s="7">
        <f>VLOOKUP(表格1_6[[#This Row],[馬名]],odds!$A$1:$H$200,4,0)</f>
        <v>4.9000000000000004</v>
      </c>
      <c r="L4" s="7">
        <f>VLOOKUP(表格1_6[[#This Row],[馬名]],odds!$A$1:$H$200,3,0)</f>
        <v>2.5</v>
      </c>
      <c r="M4" s="7">
        <f>VLOOKUP(表格1_6[[#This Row],[馬名]],odds!$A$1:$H$200,5,0)</f>
        <v>1.8</v>
      </c>
      <c r="N4" s="148">
        <f t="shared" si="0"/>
        <v>0.50527949484878698</v>
      </c>
      <c r="O4" t="str">
        <f>VLOOKUP(表格1_6[[#This Row],[馬名]],'M2'!$A$4:$H$161,7,0)</f>
        <v>中後</v>
      </c>
      <c r="P4">
        <v>3</v>
      </c>
      <c r="Q4">
        <v>5</v>
      </c>
      <c r="R4">
        <v>6</v>
      </c>
      <c r="S4">
        <v>7</v>
      </c>
      <c r="T4">
        <v>6</v>
      </c>
      <c r="U4">
        <v>8</v>
      </c>
      <c r="V4">
        <f t="shared" si="1"/>
        <v>0.25</v>
      </c>
      <c r="W4">
        <v>133</v>
      </c>
      <c r="X4">
        <f>VLOOKUP(表格1_6[[#This Row],[負磅]],W!$A$1:$B$32,2,FALSE)</f>
        <v>-0.08</v>
      </c>
      <c r="Y4" s="7" t="s">
        <v>31</v>
      </c>
      <c r="Z4">
        <f>VLOOKUP(表格1_6[[#This Row],[騎師]],J!$A$1:$B$45,2,FALSE)</f>
        <v>0.4519774011299435</v>
      </c>
      <c r="AA4" s="7" t="s">
        <v>32</v>
      </c>
      <c r="AB4">
        <f>VLOOKUP(表格1_6[[#This Row],[練馬師]],T!$A$1:$B$23,2,FALSE)</f>
        <v>0.38562091503267976</v>
      </c>
      <c r="AC4">
        <v>9</v>
      </c>
      <c r="AD4">
        <f>VLOOKUP(表格1_6[[#This Row],[檔位]],'1200M'!$A$1:$B$14,2,0)</f>
        <v>0.21</v>
      </c>
      <c r="AE4">
        <v>38</v>
      </c>
      <c r="AF4">
        <f>VLOOKUP(表格1_6[[#This Row],[馬名]],apktime!$B:$C,2,0)</f>
        <v>9.81</v>
      </c>
      <c r="AG4">
        <v>1</v>
      </c>
      <c r="AH4">
        <v>9.91</v>
      </c>
      <c r="AJ4">
        <v>172150</v>
      </c>
      <c r="AK4">
        <v>4</v>
      </c>
      <c r="AM4">
        <v>0</v>
      </c>
      <c r="AN4" t="s">
        <v>34</v>
      </c>
      <c r="AO4">
        <v>22</v>
      </c>
      <c r="AP4" t="s">
        <v>35</v>
      </c>
      <c r="AQ4" t="s">
        <v>36</v>
      </c>
    </row>
    <row r="5" spans="1:44" x14ac:dyDescent="0.25">
      <c r="A5" s="8" t="s">
        <v>1</v>
      </c>
      <c r="B5" s="7">
        <v>10</v>
      </c>
      <c r="C5" s="7" t="s">
        <v>63</v>
      </c>
      <c r="E5" s="7" t="s">
        <v>2540</v>
      </c>
      <c r="H5" s="7" t="str">
        <f>VLOOKUP(表格1_6[[#This Row],[馬名]],passdata!$B:$G,4,0)</f>
        <v/>
      </c>
      <c r="I5" s="7" t="str">
        <f>VLOOKUP(表格1_6[[#This Row],[馬名]],passdata!$B:$G,6,0)</f>
        <v/>
      </c>
      <c r="J5" s="7">
        <f>VLOOKUP(表格1_6[[#This Row],[馬名]],odds!$A$1:$H$200,2,0)</f>
        <v>7.1</v>
      </c>
      <c r="K5" s="7">
        <f>VLOOKUP(表格1_6[[#This Row],[馬名]],odds!$A$1:$H$200,4,0)</f>
        <v>7</v>
      </c>
      <c r="L5" s="7">
        <f>VLOOKUP(表格1_6[[#This Row],[馬名]],odds!$A$1:$H$200,3,0)</f>
        <v>2.7</v>
      </c>
      <c r="M5" s="7">
        <f>VLOOKUP(表格1_6[[#This Row],[馬名]],odds!$A$1:$H$200,5,0)</f>
        <v>2.6</v>
      </c>
      <c r="N5" s="148">
        <f t="shared" si="0"/>
        <v>0.49295536714125743</v>
      </c>
      <c r="O5" t="str">
        <f>VLOOKUP(表格1_6[[#This Row],[馬名]],'M2'!$A$4:$H$161,7,0)</f>
        <v>留後</v>
      </c>
      <c r="P5">
        <v>11</v>
      </c>
      <c r="Q5">
        <v>1</v>
      </c>
      <c r="R5">
        <v>4</v>
      </c>
      <c r="S5">
        <v>13</v>
      </c>
      <c r="T5">
        <v>6</v>
      </c>
      <c r="U5">
        <v>6</v>
      </c>
      <c r="V5">
        <f t="shared" si="1"/>
        <v>0.19285714285714287</v>
      </c>
      <c r="W5">
        <v>124</v>
      </c>
      <c r="X5">
        <f>VLOOKUP(表格1_6[[#This Row],[負磅]],W!$A$1:$B$32,2,FALSE)</f>
        <v>0.01</v>
      </c>
      <c r="Y5" s="7" t="s">
        <v>64</v>
      </c>
      <c r="Z5">
        <f>VLOOKUP(表格1_6[[#This Row],[騎師]],J!$A$1:$B$45,2,FALSE)</f>
        <v>0.31205673758865249</v>
      </c>
      <c r="AA5" s="7" t="s">
        <v>65</v>
      </c>
      <c r="AB5">
        <f>VLOOKUP(表格1_6[[#This Row],[練馬師]],T!$A$1:$B$23,2,FALSE)</f>
        <v>0.30827067669172931</v>
      </c>
      <c r="AC5">
        <v>3</v>
      </c>
      <c r="AD5">
        <f>VLOOKUP(表格1_6[[#This Row],[檔位]],'1200M'!$A$1:$B$14,2,0)</f>
        <v>0.26</v>
      </c>
      <c r="AE5">
        <v>29</v>
      </c>
      <c r="AF5">
        <f>VLOOKUP(表格1_6[[#This Row],[馬名]],apktime!$B:$C,2,0)</f>
        <v>10.039999999999999</v>
      </c>
      <c r="AG5">
        <v>1</v>
      </c>
      <c r="AH5">
        <v>10.210000000000001</v>
      </c>
      <c r="AJ5">
        <v>560000</v>
      </c>
      <c r="AK5">
        <v>5</v>
      </c>
      <c r="AM5">
        <v>0</v>
      </c>
      <c r="AN5" t="s">
        <v>34</v>
      </c>
      <c r="AO5">
        <v>13</v>
      </c>
      <c r="AQ5" t="s">
        <v>67</v>
      </c>
    </row>
    <row r="6" spans="1:44" x14ac:dyDescent="0.25">
      <c r="A6" s="8" t="s">
        <v>1</v>
      </c>
      <c r="B6" s="7">
        <v>5</v>
      </c>
      <c r="C6" s="7" t="s">
        <v>37</v>
      </c>
      <c r="E6" s="7" t="s">
        <v>2547</v>
      </c>
      <c r="H6" s="7" t="str">
        <f>VLOOKUP(表格1_6[[#This Row],[馬名]],passdata!$B:$G,4,0)</f>
        <v>忠</v>
      </c>
      <c r="I6" s="7" t="str">
        <f>VLOOKUP(表格1_6[[#This Row],[馬名]],passdata!$B:$G,6,0)</f>
        <v/>
      </c>
      <c r="J6" s="7">
        <f>VLOOKUP(表格1_6[[#This Row],[馬名]],odds!$A$1:$H$200,2,0)</f>
        <v>7.4</v>
      </c>
      <c r="K6" s="7">
        <f>VLOOKUP(表格1_6[[#This Row],[馬名]],odds!$A$1:$H$200,4,0)</f>
        <v>7.6</v>
      </c>
      <c r="L6" s="7">
        <f>VLOOKUP(表格1_6[[#This Row],[馬名]],odds!$A$1:$H$200,3,0)</f>
        <v>2.6</v>
      </c>
      <c r="M6" s="7">
        <f>VLOOKUP(表格1_6[[#This Row],[馬名]],odds!$A$1:$H$200,5,0)</f>
        <v>2.5</v>
      </c>
      <c r="N6" s="148">
        <f t="shared" si="0"/>
        <v>0.47317949247169799</v>
      </c>
      <c r="O6" t="str">
        <f>VLOOKUP(表格1_6[[#This Row],[馬名]],'M2'!$A$4:$H$161,7,0)</f>
        <v>中後</v>
      </c>
      <c r="P6">
        <v>4</v>
      </c>
      <c r="Q6">
        <v>1</v>
      </c>
      <c r="R6">
        <v>3</v>
      </c>
      <c r="S6">
        <v>10</v>
      </c>
      <c r="T6">
        <v>8</v>
      </c>
      <c r="U6">
        <v>10</v>
      </c>
      <c r="V6">
        <f t="shared" si="1"/>
        <v>0.27142857142857146</v>
      </c>
      <c r="W6">
        <v>130</v>
      </c>
      <c r="X6">
        <f>VLOOKUP(表格1_6[[#This Row],[負磅]],W!$A$1:$B$32,2,FALSE)</f>
        <v>-0.05</v>
      </c>
      <c r="Y6" s="151" t="s">
        <v>38</v>
      </c>
      <c r="Z6" s="30">
        <f>VLOOKUP(表格1_6[[#This Row],[騎師]],J!$A$1:$B$45,2,FALSE)</f>
        <v>0.25984251968503935</v>
      </c>
      <c r="AA6" s="151" t="s">
        <v>39</v>
      </c>
      <c r="AB6">
        <f>VLOOKUP(表格1_6[[#This Row],[練馬師]],T!$A$1:$B$23,2,FALSE)</f>
        <v>0.19266055045871561</v>
      </c>
      <c r="AC6">
        <v>7</v>
      </c>
      <c r="AD6">
        <f>VLOOKUP(表格1_6[[#This Row],[檔位]],'1200M'!$A$1:$B$14,2,0)</f>
        <v>0.28999999999999998</v>
      </c>
      <c r="AE6">
        <v>37</v>
      </c>
      <c r="AF6">
        <f>VLOOKUP(表格1_6[[#This Row],[馬名]],apktime!$B:$C,2,0)</f>
        <v>10.08</v>
      </c>
      <c r="AG6">
        <v>1</v>
      </c>
      <c r="AH6">
        <v>9.61</v>
      </c>
      <c r="AJ6">
        <v>643125</v>
      </c>
      <c r="AK6">
        <v>7</v>
      </c>
      <c r="AM6">
        <v>0</v>
      </c>
      <c r="AN6" t="s">
        <v>23</v>
      </c>
      <c r="AO6">
        <v>35</v>
      </c>
      <c r="AP6" t="s">
        <v>17</v>
      </c>
      <c r="AQ6" t="s">
        <v>41</v>
      </c>
    </row>
    <row r="7" spans="1:44" x14ac:dyDescent="0.25">
      <c r="A7" s="8" t="s">
        <v>1</v>
      </c>
      <c r="B7" s="7">
        <v>7</v>
      </c>
      <c r="C7" s="7" t="s">
        <v>48</v>
      </c>
      <c r="D7" s="7">
        <v>3</v>
      </c>
      <c r="E7" s="7" t="s">
        <v>2547</v>
      </c>
      <c r="H7" s="7" t="str">
        <f>VLOOKUP(表格1_6[[#This Row],[馬名]],passdata!$B:$G,4,0)</f>
        <v/>
      </c>
      <c r="I7" s="7" t="str">
        <f>VLOOKUP(表格1_6[[#This Row],[馬名]],passdata!$B:$G,6,0)</f>
        <v/>
      </c>
      <c r="J7" s="7">
        <f>VLOOKUP(表格1_6[[#This Row],[馬名]],odds!$A$1:$H$200,2,0)</f>
        <v>17</v>
      </c>
      <c r="K7" s="7">
        <f>VLOOKUP(表格1_6[[#This Row],[馬名]],odds!$A$1:$H$200,4,0)</f>
        <v>18</v>
      </c>
      <c r="L7" s="7">
        <f>VLOOKUP(表格1_6[[#This Row],[馬名]],odds!$A$1:$H$200,3,0)</f>
        <v>3.9</v>
      </c>
      <c r="M7" s="7">
        <f>VLOOKUP(表格1_6[[#This Row],[馬名]],odds!$A$1:$H$200,5,0)</f>
        <v>5.2</v>
      </c>
      <c r="N7" s="148">
        <f t="shared" si="0"/>
        <v>0.44134669647675584</v>
      </c>
      <c r="O7" t="str">
        <f>VLOOKUP(表格1_6[[#This Row],[馬名]],'M2'!$A$4:$H$161,7,0)</f>
        <v>中後</v>
      </c>
      <c r="P7">
        <v>10</v>
      </c>
      <c r="Q7">
        <v>5</v>
      </c>
      <c r="R7">
        <v>10</v>
      </c>
      <c r="S7">
        <v>8</v>
      </c>
      <c r="T7">
        <v>9</v>
      </c>
      <c r="U7">
        <v>7</v>
      </c>
      <c r="V7">
        <f t="shared" si="1"/>
        <v>0.16428571428571428</v>
      </c>
      <c r="W7">
        <v>130</v>
      </c>
      <c r="X7">
        <f>VLOOKUP(表格1_6[[#This Row],[負磅]],W!$A$1:$B$32,2,FALSE)</f>
        <v>-0.05</v>
      </c>
      <c r="Y7" s="7" t="s">
        <v>49</v>
      </c>
      <c r="Z7">
        <f>VLOOKUP(表格1_6[[#This Row],[騎師]],J!$A$1:$B$45,2,FALSE)</f>
        <v>0.30275229357798167</v>
      </c>
      <c r="AA7" s="7" t="s">
        <v>50</v>
      </c>
      <c r="AB7">
        <f>VLOOKUP(表格1_6[[#This Row],[練馬師]],T!$A$1:$B$23,2,FALSE)</f>
        <v>0.29411764705882354</v>
      </c>
      <c r="AC7">
        <v>2</v>
      </c>
      <c r="AD7">
        <f>VLOOKUP(表格1_6[[#This Row],[檔位]],'1200M'!$A$1:$B$14,2,0)</f>
        <v>0.37</v>
      </c>
      <c r="AE7">
        <v>35</v>
      </c>
      <c r="AF7">
        <f>VLOOKUP(表格1_6[[#This Row],[馬名]],apktime!$B:$C,2,0)</f>
        <v>9.7100000000000009</v>
      </c>
      <c r="AG7">
        <v>1</v>
      </c>
      <c r="AH7">
        <v>9.91</v>
      </c>
      <c r="AJ7">
        <v>30625</v>
      </c>
      <c r="AK7">
        <v>4</v>
      </c>
      <c r="AM7">
        <v>-2</v>
      </c>
      <c r="AN7" t="s">
        <v>16</v>
      </c>
      <c r="AO7">
        <v>35</v>
      </c>
      <c r="AP7" t="s">
        <v>17</v>
      </c>
      <c r="AQ7" t="s">
        <v>51</v>
      </c>
    </row>
    <row r="8" spans="1:44" x14ac:dyDescent="0.25">
      <c r="A8" s="8" t="s">
        <v>1</v>
      </c>
      <c r="B8" s="7">
        <v>11</v>
      </c>
      <c r="C8" s="7" t="s">
        <v>68</v>
      </c>
      <c r="E8" s="7" t="s">
        <v>2547</v>
      </c>
      <c r="H8" s="7" t="str">
        <f>VLOOKUP(表格1_6[[#This Row],[馬名]],passdata!$B:$G,4,0)</f>
        <v/>
      </c>
      <c r="I8" s="7" t="str">
        <f>VLOOKUP(表格1_6[[#This Row],[馬名]],passdata!$B:$G,6,0)</f>
        <v/>
      </c>
      <c r="J8" s="7">
        <f>VLOOKUP(表格1_6[[#This Row],[馬名]],odds!$A$1:$H$200,2,0)</f>
        <v>9.8000000000000007</v>
      </c>
      <c r="K8" s="7">
        <f>VLOOKUP(表格1_6[[#This Row],[馬名]],odds!$A$1:$H$200,4,0)</f>
        <v>12</v>
      </c>
      <c r="L8" s="7">
        <f>VLOOKUP(表格1_6[[#This Row],[馬名]],odds!$A$1:$H$200,3,0)</f>
        <v>4.5</v>
      </c>
      <c r="M8" s="7">
        <f>VLOOKUP(表格1_6[[#This Row],[馬名]],odds!$A$1:$H$200,5,0)</f>
        <v>4.7</v>
      </c>
      <c r="N8" s="148">
        <f t="shared" si="0"/>
        <v>0.41500008694896096</v>
      </c>
      <c r="O8" t="str">
        <f>VLOOKUP(表格1_6[[#This Row],[馬名]],'M2'!$A$4:$H$161,7,0)</f>
        <v>放頭</v>
      </c>
      <c r="P8">
        <v>12</v>
      </c>
      <c r="Q8">
        <v>14</v>
      </c>
      <c r="R8">
        <v>8</v>
      </c>
      <c r="S8">
        <v>5</v>
      </c>
      <c r="T8">
        <v>6</v>
      </c>
      <c r="U8">
        <v>7</v>
      </c>
      <c r="V8">
        <f t="shared" si="1"/>
        <v>0.12142857142857144</v>
      </c>
      <c r="W8">
        <v>118</v>
      </c>
      <c r="X8">
        <f>VLOOKUP(表格1_6[[#This Row],[負磅]],W!$A$1:$B$32,2,FALSE)</f>
        <v>7.0000000000000007E-2</v>
      </c>
      <c r="Y8" s="7" t="s">
        <v>69</v>
      </c>
      <c r="Z8">
        <f>VLOOKUP(表格1_6[[#This Row],[騎師]],J!$A$1:$B$45,2,FALSE)</f>
        <v>0.18867924528301888</v>
      </c>
      <c r="AA8" s="7" t="s">
        <v>70</v>
      </c>
      <c r="AB8">
        <f>VLOOKUP(表格1_6[[#This Row],[練馬師]],T!$A$1:$B$23,2,FALSE)</f>
        <v>0.23655913978494625</v>
      </c>
      <c r="AC8">
        <v>8</v>
      </c>
      <c r="AD8">
        <f>VLOOKUP(表格1_6[[#This Row],[檔位]],'1200M'!$A$1:$B$14,2,0)</f>
        <v>0.24</v>
      </c>
      <c r="AE8">
        <v>23</v>
      </c>
      <c r="AF8">
        <f>VLOOKUP(表格1_6[[#This Row],[馬名]],apktime!$B:$C,2,0)</f>
        <v>10.290000000000001</v>
      </c>
      <c r="AG8">
        <v>1</v>
      </c>
      <c r="AH8">
        <v>9.4700000000000006</v>
      </c>
      <c r="AJ8">
        <v>48125</v>
      </c>
      <c r="AK8">
        <v>9</v>
      </c>
      <c r="AM8">
        <v>-3</v>
      </c>
      <c r="AN8" t="s">
        <v>23</v>
      </c>
      <c r="AO8">
        <v>28</v>
      </c>
      <c r="AP8" t="s">
        <v>72</v>
      </c>
      <c r="AQ8" t="s">
        <v>73</v>
      </c>
    </row>
    <row r="9" spans="1:44" x14ac:dyDescent="0.25">
      <c r="A9" s="8" t="s">
        <v>1</v>
      </c>
      <c r="B9" s="7">
        <v>9</v>
      </c>
      <c r="C9" s="7" t="s">
        <v>57</v>
      </c>
      <c r="E9" s="7" t="s">
        <v>2547</v>
      </c>
      <c r="G9" s="7" t="s">
        <v>2510</v>
      </c>
      <c r="H9" s="7" t="str">
        <f>VLOOKUP(表格1_6[[#This Row],[馬名]],passdata!$B:$G,4,0)</f>
        <v/>
      </c>
      <c r="I9" s="7" t="str">
        <f>VLOOKUP(表格1_6[[#This Row],[馬名]],passdata!$B:$G,6,0)</f>
        <v/>
      </c>
      <c r="J9" s="7">
        <f>VLOOKUP(表格1_6[[#This Row],[馬名]],odds!$A$1:$H$200,2,0)</f>
        <v>27</v>
      </c>
      <c r="K9" s="7">
        <f>VLOOKUP(表格1_6[[#This Row],[馬名]],odds!$A$1:$H$200,4,0)</f>
        <v>26</v>
      </c>
      <c r="L9" s="7">
        <f>VLOOKUP(表格1_6[[#This Row],[馬名]],odds!$A$1:$H$200,3,0)</f>
        <v>6.8</v>
      </c>
      <c r="M9" s="7">
        <f>VLOOKUP(表格1_6[[#This Row],[馬名]],odds!$A$1:$H$200,5,0)</f>
        <v>6.7</v>
      </c>
      <c r="N9" s="148">
        <f t="shared" si="0"/>
        <v>0.38286945812807882</v>
      </c>
      <c r="O9" t="str">
        <f>VLOOKUP(表格1_6[[#This Row],[馬名]],'M2'!$A$4:$H$161,7,0)</f>
        <v>放頭</v>
      </c>
      <c r="P9">
        <v>9</v>
      </c>
      <c r="Q9">
        <v>9</v>
      </c>
      <c r="R9">
        <v>12</v>
      </c>
      <c r="S9">
        <v>7</v>
      </c>
      <c r="T9">
        <v>9</v>
      </c>
      <c r="U9">
        <v>11</v>
      </c>
      <c r="V9">
        <f t="shared" si="1"/>
        <v>0.13571428571428573</v>
      </c>
      <c r="W9">
        <v>125</v>
      </c>
      <c r="X9">
        <f>VLOOKUP(表格1_6[[#This Row],[負磅]],W!$A$1:$B$32,2,FALSE)</f>
        <v>0</v>
      </c>
      <c r="Y9" s="7" t="s">
        <v>58</v>
      </c>
      <c r="Z9">
        <f>VLOOKUP(表格1_6[[#This Row],[騎師]],J!$A$1:$B$45,2,FALSE)</f>
        <v>0.20833333333333334</v>
      </c>
      <c r="AA9" s="7" t="s">
        <v>59</v>
      </c>
      <c r="AB9">
        <f>VLOOKUP(表格1_6[[#This Row],[練馬師]],T!$A$1:$B$23,2,FALSE)</f>
        <v>0.21551724137931033</v>
      </c>
      <c r="AC9">
        <v>4</v>
      </c>
      <c r="AD9">
        <f>VLOOKUP(表格1_6[[#This Row],[檔位]],'1200M'!$A$1:$B$14,2,0)</f>
        <v>0.3</v>
      </c>
      <c r="AE9">
        <v>30</v>
      </c>
      <c r="AF9">
        <f>VLOOKUP(表格1_6[[#This Row],[馬名]],apktime!$B:$C,2,0)</f>
        <v>10.38</v>
      </c>
      <c r="AG9">
        <v>1</v>
      </c>
      <c r="AH9">
        <v>10.48</v>
      </c>
      <c r="AJ9">
        <v>0</v>
      </c>
      <c r="AK9">
        <v>5</v>
      </c>
      <c r="AM9">
        <v>-2</v>
      </c>
      <c r="AN9" t="s">
        <v>16</v>
      </c>
      <c r="AO9">
        <v>22</v>
      </c>
      <c r="AP9" t="s">
        <v>61</v>
      </c>
      <c r="AQ9" t="s">
        <v>62</v>
      </c>
    </row>
    <row r="10" spans="1:44" x14ac:dyDescent="0.25">
      <c r="A10" s="8" t="s">
        <v>1</v>
      </c>
      <c r="B10" s="7">
        <v>1</v>
      </c>
      <c r="C10" s="7" t="s">
        <v>12</v>
      </c>
      <c r="E10" s="7" t="s">
        <v>2547</v>
      </c>
      <c r="H10" s="7" t="str">
        <f>VLOOKUP(表格1_6[[#This Row],[馬名]],passdata!$B:$G,4,0)</f>
        <v>忠</v>
      </c>
      <c r="I10" s="7" t="str">
        <f>VLOOKUP(表格1_6[[#This Row],[馬名]],passdata!$B:$G,6,0)</f>
        <v/>
      </c>
      <c r="J10" s="7">
        <f>VLOOKUP(表格1_6[[#This Row],[馬名]],odds!$A$1:$H$200,2,0)</f>
        <v>5</v>
      </c>
      <c r="K10" s="7">
        <f>VLOOKUP(表格1_6[[#This Row],[馬名]],odds!$A$1:$H$200,4,0)</f>
        <v>5.4</v>
      </c>
      <c r="L10" s="7">
        <f>VLOOKUP(表格1_6[[#This Row],[馬名]],odds!$A$1:$H$200,3,0)</f>
        <v>2.2999999999999998</v>
      </c>
      <c r="M10" s="7">
        <f>VLOOKUP(表格1_6[[#This Row],[馬名]],odds!$A$1:$H$200,5,0)</f>
        <v>2.2000000000000002</v>
      </c>
      <c r="N10" s="148">
        <f t="shared" si="0"/>
        <v>0.38167401032702236</v>
      </c>
      <c r="O10" t="str">
        <f>VLOOKUP(表格1_6[[#This Row],[馬名]],'M2'!$A$4:$H$161,7,0)</f>
        <v>放頭</v>
      </c>
      <c r="P10">
        <v>2</v>
      </c>
      <c r="Q10">
        <v>7</v>
      </c>
      <c r="R10">
        <v>3</v>
      </c>
      <c r="S10">
        <v>3</v>
      </c>
      <c r="T10">
        <v>11</v>
      </c>
      <c r="U10">
        <v>3</v>
      </c>
      <c r="V10">
        <f t="shared" si="1"/>
        <v>0.29285714285714287</v>
      </c>
      <c r="W10">
        <v>135</v>
      </c>
      <c r="X10">
        <f>VLOOKUP(表格1_6[[#This Row],[負磅]],W!$A$1:$B$32,2,FALSE)</f>
        <v>-0.1</v>
      </c>
      <c r="Y10" s="7" t="s">
        <v>13</v>
      </c>
      <c r="Z10">
        <f>VLOOKUP(表格1_6[[#This Row],[騎師]],J!$A$1:$B$45,2,FALSE)</f>
        <v>0.222</v>
      </c>
      <c r="AA10" s="7" t="s">
        <v>14</v>
      </c>
      <c r="AB10">
        <f>VLOOKUP(表格1_6[[#This Row],[練馬師]],T!$A$1:$B$23,2,FALSE)</f>
        <v>0.18072289156626506</v>
      </c>
      <c r="AC10">
        <v>11</v>
      </c>
      <c r="AD10">
        <f>VLOOKUP(表格1_6[[#This Row],[檔位]],'1200M'!$A$1:$B$14,2,0)</f>
        <v>0.17</v>
      </c>
      <c r="AE10">
        <v>40</v>
      </c>
      <c r="AF10">
        <f>VLOOKUP(表格1_6[[#This Row],[馬名]],apktime!$B:$C,2,0)</f>
        <v>10.26</v>
      </c>
      <c r="AG10">
        <v>1</v>
      </c>
      <c r="AH10">
        <v>9.43</v>
      </c>
      <c r="AJ10">
        <v>452850</v>
      </c>
      <c r="AK10">
        <v>5</v>
      </c>
      <c r="AM10">
        <v>0</v>
      </c>
      <c r="AN10" t="s">
        <v>16</v>
      </c>
      <c r="AO10">
        <v>22</v>
      </c>
      <c r="AP10" t="s">
        <v>17</v>
      </c>
      <c r="AQ10" t="s">
        <v>18</v>
      </c>
    </row>
    <row r="11" spans="1:44" x14ac:dyDescent="0.25">
      <c r="A11" s="8" t="s">
        <v>1</v>
      </c>
      <c r="B11" s="7">
        <v>6</v>
      </c>
      <c r="C11" s="7" t="s">
        <v>42</v>
      </c>
      <c r="E11" s="7" t="s">
        <v>2540</v>
      </c>
      <c r="H11" s="7" t="str">
        <f>VLOOKUP(表格1_6[[#This Row],[馬名]],passdata!$B:$G,4,0)</f>
        <v/>
      </c>
      <c r="I11" s="7" t="str">
        <f>VLOOKUP(表格1_6[[#This Row],[馬名]],passdata!$B:$G,6,0)</f>
        <v/>
      </c>
      <c r="J11" s="7">
        <f>VLOOKUP(表格1_6[[#This Row],[馬名]],odds!$A$1:$H$200,2,0)</f>
        <v>15</v>
      </c>
      <c r="K11" s="7">
        <f>VLOOKUP(表格1_6[[#This Row],[馬名]],odds!$A$1:$H$200,4,0)</f>
        <v>14</v>
      </c>
      <c r="L11" s="7">
        <f>VLOOKUP(表格1_6[[#This Row],[馬名]],odds!$A$1:$H$200,3,0)</f>
        <v>3.4</v>
      </c>
      <c r="M11" s="7">
        <f>VLOOKUP(表格1_6[[#This Row],[馬名]],odds!$A$1:$H$200,5,0)</f>
        <v>4</v>
      </c>
      <c r="N11" s="148">
        <f t="shared" si="0"/>
        <v>0.3008706199460916</v>
      </c>
      <c r="O11" t="str">
        <f>VLOOKUP(表格1_6[[#This Row],[馬名]],'M2'!$A$4:$H$161,7,0)</f>
        <v>中前</v>
      </c>
      <c r="P11">
        <v>1</v>
      </c>
      <c r="Q11">
        <v>9</v>
      </c>
      <c r="R11">
        <v>14</v>
      </c>
      <c r="S11">
        <v>8</v>
      </c>
      <c r="T11">
        <v>12</v>
      </c>
      <c r="U11">
        <v>10</v>
      </c>
      <c r="V11">
        <f t="shared" si="1"/>
        <v>0.17142857142857143</v>
      </c>
      <c r="W11">
        <v>131</v>
      </c>
      <c r="X11">
        <f>VLOOKUP(表格1_6[[#This Row],[負磅]],W!$A$1:$B$32,2,FALSE)</f>
        <v>-0.06</v>
      </c>
      <c r="Y11" s="7" t="s">
        <v>43</v>
      </c>
      <c r="Z11">
        <f>VLOOKUP(表格1_6[[#This Row],[騎師]],J!$A$1:$B$45,2,FALSE)</f>
        <v>0.24528301886792453</v>
      </c>
      <c r="AA11" s="7" t="s">
        <v>44</v>
      </c>
      <c r="AB11">
        <f>VLOOKUP(表格1_6[[#This Row],[練馬師]],T!$A$1:$B$23,2,FALSE)</f>
        <v>0.22619047619047619</v>
      </c>
      <c r="AC11">
        <v>12</v>
      </c>
      <c r="AD11">
        <f>VLOOKUP(表格1_6[[#This Row],[檔位]],'1200M'!$A$1:$B$14,2,0)</f>
        <v>0.12</v>
      </c>
      <c r="AE11">
        <v>36</v>
      </c>
      <c r="AF11">
        <f>VLOOKUP(表格1_6[[#This Row],[馬名]],apktime!$B:$C,2,0)</f>
        <v>10.120000000000001</v>
      </c>
      <c r="AG11">
        <v>1</v>
      </c>
      <c r="AH11">
        <v>9.6300000000000008</v>
      </c>
      <c r="AJ11">
        <v>490000</v>
      </c>
      <c r="AK11">
        <v>4</v>
      </c>
      <c r="AM11">
        <v>7</v>
      </c>
      <c r="AN11" t="s">
        <v>16</v>
      </c>
      <c r="AO11">
        <v>22</v>
      </c>
      <c r="AP11" t="s">
        <v>46</v>
      </c>
      <c r="AQ11" t="s">
        <v>47</v>
      </c>
    </row>
    <row r="12" spans="1:44" x14ac:dyDescent="0.25">
      <c r="A12" s="8" t="s">
        <v>1</v>
      </c>
      <c r="B12" s="7">
        <v>3</v>
      </c>
      <c r="C12" s="7" t="s">
        <v>25</v>
      </c>
      <c r="E12" s="7" t="s">
        <v>2547</v>
      </c>
      <c r="H12" s="7" t="str">
        <f>VLOOKUP(表格1_6[[#This Row],[馬名]],passdata!$B:$G,4,0)</f>
        <v/>
      </c>
      <c r="I12" s="7" t="str">
        <f>VLOOKUP(表格1_6[[#This Row],[馬名]],passdata!$B:$G,6,0)</f>
        <v/>
      </c>
      <c r="J12" s="7">
        <f>VLOOKUP(表格1_6[[#This Row],[馬名]],odds!$A$1:$H$200,2,0)</f>
        <v>26</v>
      </c>
      <c r="K12" s="7">
        <f>VLOOKUP(表格1_6[[#This Row],[馬名]],odds!$A$1:$H$200,4,0)</f>
        <v>21</v>
      </c>
      <c r="L12" s="7">
        <f>VLOOKUP(表格1_6[[#This Row],[馬名]],odds!$A$1:$H$200,3,0)</f>
        <v>4.8</v>
      </c>
      <c r="M12" s="7">
        <f>VLOOKUP(表格1_6[[#This Row],[馬名]],odds!$A$1:$H$200,5,0)</f>
        <v>4.9000000000000004</v>
      </c>
      <c r="N12" s="148">
        <f t="shared" si="0"/>
        <v>0.24197223237120935</v>
      </c>
      <c r="O12" t="str">
        <f>VLOOKUP(表格1_6[[#This Row],[馬名]],'M2'!$A$4:$H$161,7,0)</f>
        <v>中後</v>
      </c>
      <c r="P12">
        <v>11</v>
      </c>
      <c r="Q12">
        <v>11</v>
      </c>
      <c r="R12">
        <v>12</v>
      </c>
      <c r="S12">
        <v>9</v>
      </c>
      <c r="T12">
        <v>9</v>
      </c>
      <c r="U12">
        <v>8</v>
      </c>
      <c r="V12">
        <f t="shared" si="1"/>
        <v>9.285714285714286E-2</v>
      </c>
      <c r="W12">
        <v>133</v>
      </c>
      <c r="X12">
        <f>VLOOKUP(表格1_6[[#This Row],[負磅]],W!$A$1:$B$32,2,FALSE)</f>
        <v>-0.08</v>
      </c>
      <c r="Y12" s="7" t="s">
        <v>26</v>
      </c>
      <c r="Z12">
        <f>VLOOKUP(表格1_6[[#This Row],[騎師]],J!$A$1:$B$45,2,FALSE)</f>
        <v>0.17647058823529413</v>
      </c>
      <c r="AA12" s="7" t="s">
        <v>27</v>
      </c>
      <c r="AB12">
        <f>VLOOKUP(表格1_6[[#This Row],[練馬師]],T!$A$1:$B$23,2,FALSE)</f>
        <v>0.17391304347826086</v>
      </c>
      <c r="AC12">
        <v>5</v>
      </c>
      <c r="AD12">
        <f>VLOOKUP(表格1_6[[#This Row],[檔位]],'1200M'!$A$1:$B$14,2,0)</f>
        <v>0.31</v>
      </c>
      <c r="AE12">
        <v>38</v>
      </c>
      <c r="AF12">
        <f>VLOOKUP(表格1_6[[#This Row],[馬名]],apktime!$B:$C,2,0)</f>
        <v>10.780000000000001</v>
      </c>
      <c r="AG12">
        <v>1</v>
      </c>
      <c r="AH12">
        <v>10.79</v>
      </c>
      <c r="AJ12">
        <v>0</v>
      </c>
      <c r="AK12">
        <v>4</v>
      </c>
      <c r="AM12">
        <v>-2</v>
      </c>
      <c r="AN12" t="s">
        <v>23</v>
      </c>
      <c r="AO12">
        <v>22</v>
      </c>
      <c r="AP12" t="s">
        <v>17</v>
      </c>
      <c r="AQ12" t="s">
        <v>29</v>
      </c>
    </row>
    <row r="13" spans="1:44" x14ac:dyDescent="0.25">
      <c r="A13" s="8" t="s">
        <v>1</v>
      </c>
      <c r="B13" s="7">
        <v>2</v>
      </c>
      <c r="C13" s="7" t="s">
        <v>19</v>
      </c>
      <c r="E13" s="7" t="s">
        <v>2547</v>
      </c>
      <c r="H13" s="7" t="str">
        <f>VLOOKUP(表格1_6[[#This Row],[馬名]],passdata!$B:$G,4,0)</f>
        <v/>
      </c>
      <c r="I13" s="7" t="str">
        <f>VLOOKUP(表格1_6[[#This Row],[馬名]],passdata!$B:$G,6,0)</f>
        <v/>
      </c>
      <c r="J13" s="7">
        <f>VLOOKUP(表格1_6[[#This Row],[馬名]],odds!$A$1:$H$200,2,0)</f>
        <v>17</v>
      </c>
      <c r="K13" s="7">
        <f>VLOOKUP(表格1_6[[#This Row],[馬名]],odds!$A$1:$H$200,4,0)</f>
        <v>13</v>
      </c>
      <c r="L13" s="7">
        <f>VLOOKUP(表格1_6[[#This Row],[馬名]],odds!$A$1:$H$200,3,0)</f>
        <v>5.9</v>
      </c>
      <c r="M13" s="7">
        <f>VLOOKUP(表格1_6[[#This Row],[馬名]],odds!$A$1:$H$200,5,0)</f>
        <v>5.4</v>
      </c>
      <c r="N13" s="148">
        <f t="shared" si="0"/>
        <v>0.221930932180394</v>
      </c>
      <c r="O13" t="str">
        <f>VLOOKUP(表格1_6[[#This Row],[馬名]],'M2'!$A$4:$H$161,7,0)</f>
        <v>中前</v>
      </c>
      <c r="P13">
        <v>14</v>
      </c>
      <c r="Q13">
        <v>10</v>
      </c>
      <c r="R13">
        <v>13</v>
      </c>
      <c r="S13">
        <v>8</v>
      </c>
      <c r="T13">
        <v>11</v>
      </c>
      <c r="U13">
        <v>14</v>
      </c>
      <c r="V13">
        <f t="shared" si="1"/>
        <v>7.857142857142857E-2</v>
      </c>
      <c r="W13">
        <v>132</v>
      </c>
      <c r="X13">
        <f>VLOOKUP(表格1_6[[#This Row],[負磅]],W!$A$1:$B$32,2,FALSE)</f>
        <v>-7.0000000000000007E-2</v>
      </c>
      <c r="Y13" s="151" t="s">
        <v>20</v>
      </c>
      <c r="Z13" s="30">
        <f>VLOOKUP(表格1_6[[#This Row],[騎師]],J!$A$1:$B$45,2,FALSE)</f>
        <v>0.16981132075471697</v>
      </c>
      <c r="AA13" s="151" t="s">
        <v>21</v>
      </c>
      <c r="AB13">
        <f>VLOOKUP(表格1_6[[#This Row],[練馬師]],T!$A$1:$B$23,2,FALSE)</f>
        <v>0.20805369127516779</v>
      </c>
      <c r="AC13">
        <v>6</v>
      </c>
      <c r="AD13">
        <f>VLOOKUP(表格1_6[[#This Row],[檔位]],'1200M'!$A$1:$B$14,2,0)</f>
        <v>0.25</v>
      </c>
      <c r="AE13">
        <v>39</v>
      </c>
      <c r="AF13">
        <f>VLOOKUP(表格1_6[[#This Row],[馬名]],apktime!$B:$C,2,0)</f>
        <v>11.1</v>
      </c>
      <c r="AG13">
        <v>1</v>
      </c>
      <c r="AH13">
        <v>10.17</v>
      </c>
      <c r="AJ13">
        <v>0</v>
      </c>
      <c r="AK13">
        <v>5</v>
      </c>
      <c r="AM13">
        <v>-3</v>
      </c>
      <c r="AN13" t="s">
        <v>23</v>
      </c>
      <c r="AO13">
        <v>25</v>
      </c>
      <c r="AP13" t="s">
        <v>17</v>
      </c>
      <c r="AQ13" t="s">
        <v>24</v>
      </c>
    </row>
    <row r="14" spans="1:44" x14ac:dyDescent="0.25">
      <c r="A14" s="8" t="s">
        <v>1</v>
      </c>
      <c r="B14" s="7" t="str">
        <f>VLOOKUP(表格1_6[[#This Row],[場]],Raceinfo!$A$1:$C$9,3,0)</f>
        <v xml:space="preserve"> 第五班</v>
      </c>
      <c r="C14" s="7" t="str">
        <f>VLOOKUP(表格1_6[[#This Row],[場]],Raceinfo!$A$1:$C$9,2,0)</f>
        <v xml:space="preserve"> 1200米</v>
      </c>
    </row>
    <row r="15" spans="1:44" x14ac:dyDescent="0.25">
      <c r="A15" s="9" t="s">
        <v>79</v>
      </c>
      <c r="B15" s="7">
        <v>12</v>
      </c>
      <c r="C15" s="7" t="s">
        <v>123</v>
      </c>
      <c r="D15" s="7">
        <v>1</v>
      </c>
      <c r="E15" s="7" t="s">
        <v>2547</v>
      </c>
      <c r="F15" s="7" t="s">
        <v>2509</v>
      </c>
      <c r="H15" s="7" t="str">
        <f>VLOOKUP(表格1_6[[#This Row],[馬名]],passdata!$B:$G,4,0)</f>
        <v>忠</v>
      </c>
      <c r="I15" s="7" t="str">
        <f>VLOOKUP(表格1_6[[#This Row],[馬名]],passdata!$B:$G,6,0)</f>
        <v/>
      </c>
      <c r="J15" s="7">
        <f>VLOOKUP(表格1_6[[#This Row],[馬名]],odds!$A$1:$H$200,2,0)</f>
        <v>12</v>
      </c>
      <c r="K15" s="7">
        <f>VLOOKUP(表格1_6[[#This Row],[馬名]],odds!$A$1:$H$200,4,0)</f>
        <v>12</v>
      </c>
      <c r="L15" s="7">
        <f>VLOOKUP(表格1_6[[#This Row],[馬名]],odds!$A$1:$H$200,3,0)</f>
        <v>4.5999999999999996</v>
      </c>
      <c r="M15" s="7">
        <f>VLOOKUP(表格1_6[[#This Row],[馬名]],odds!$A$1:$H$200,5,0)</f>
        <v>4.3</v>
      </c>
      <c r="N15" s="148">
        <f t="shared" ref="N15:N26" si="2">V15+X15+(Z15*0.3)+(AB15*0.3)+(AD15*0.4)+AL15</f>
        <v>0.6055396695183406</v>
      </c>
      <c r="O15" t="str">
        <f>VLOOKUP(表格1_6[[#This Row],[馬名]],'M2'!$A$4:$H$161,7,0)</f>
        <v>放頭</v>
      </c>
      <c r="P15">
        <v>12</v>
      </c>
      <c r="Q15">
        <v>1</v>
      </c>
      <c r="R15">
        <v>7</v>
      </c>
      <c r="S15">
        <v>2</v>
      </c>
      <c r="T15">
        <v>4</v>
      </c>
      <c r="U15">
        <v>5</v>
      </c>
      <c r="V15">
        <f t="shared" ref="V15:V23" si="3">((1-(P15/14))*0.1*IF(P15&lt;&gt;0,1,0)) + ((1-(Q15/14))*0.1*IF(Q15&lt;&gt;0,1,0)) + ((1-(R15/14))*0.1*IF(R15&lt;&gt;0,1,0)) + ((1-(S15/14))*0.1*IF(S15&lt;&gt;0,1,0))</f>
        <v>0.24285714285714288</v>
      </c>
      <c r="W15">
        <v>113</v>
      </c>
      <c r="X15">
        <f>VLOOKUP(表格1_6[[#This Row],[負磅]],W!$A$1:$B$32,2,FALSE)</f>
        <v>0.12</v>
      </c>
      <c r="Y15" s="7" t="s">
        <v>20</v>
      </c>
      <c r="Z15">
        <f>VLOOKUP(表格1_6[[#This Row],[騎師]],J!$A$1:$B$45,2,FALSE)</f>
        <v>0.16981132075471697</v>
      </c>
      <c r="AA15" s="8" t="s">
        <v>81</v>
      </c>
      <c r="AB15">
        <f>VLOOKUP(表格1_6[[#This Row],[練馬師]],T!$A$1:$B$23,2,FALSE)</f>
        <v>0.2391304347826087</v>
      </c>
      <c r="AC15">
        <v>3</v>
      </c>
      <c r="AD15">
        <f>VLOOKUP(表格1_6[[#This Row],[檔位]],'1650M'!$A$1:$B$14,2,0)</f>
        <v>0.3</v>
      </c>
      <c r="AE15">
        <v>40</v>
      </c>
      <c r="AF15">
        <f>VLOOKUP(表格1_6[[#This Row],[馬名]],apktime!$B:$C,2,0)</f>
        <v>39.11</v>
      </c>
      <c r="AG15">
        <v>1</v>
      </c>
      <c r="AH15">
        <v>39.71</v>
      </c>
      <c r="AJ15">
        <v>756875</v>
      </c>
      <c r="AK15">
        <v>4</v>
      </c>
      <c r="AM15">
        <v>0</v>
      </c>
      <c r="AN15">
        <v>4</v>
      </c>
      <c r="AO15">
        <v>35</v>
      </c>
      <c r="AP15" t="s">
        <v>125</v>
      </c>
      <c r="AQ15" t="s">
        <v>126</v>
      </c>
    </row>
    <row r="16" spans="1:44" x14ac:dyDescent="0.25">
      <c r="A16" s="9" t="s">
        <v>79</v>
      </c>
      <c r="B16" s="7">
        <v>11</v>
      </c>
      <c r="C16" s="7" t="s">
        <v>119</v>
      </c>
      <c r="E16" s="7" t="s">
        <v>2547</v>
      </c>
      <c r="H16" s="7" t="str">
        <f>VLOOKUP(表格1_6[[#This Row],[馬名]],passdata!$B:$G,4,0)</f>
        <v/>
      </c>
      <c r="I16" s="7" t="str">
        <f>VLOOKUP(表格1_6[[#This Row],[馬名]],passdata!$B:$G,6,0)</f>
        <v>倉</v>
      </c>
      <c r="J16" s="7">
        <f>VLOOKUP(表格1_6[[#This Row],[馬名]],odds!$A$1:$H$200,2,0)</f>
        <v>20</v>
      </c>
      <c r="K16" s="7">
        <f>VLOOKUP(表格1_6[[#This Row],[馬名]],odds!$A$1:$H$200,4,0)</f>
        <v>18</v>
      </c>
      <c r="L16" s="7">
        <f>VLOOKUP(表格1_6[[#This Row],[馬名]],odds!$A$1:$H$200,3,0)</f>
        <v>4.7</v>
      </c>
      <c r="M16" s="7">
        <f>VLOOKUP(表格1_6[[#This Row],[馬名]],odds!$A$1:$H$200,5,0)</f>
        <v>5.2</v>
      </c>
      <c r="N16" s="148">
        <f t="shared" si="2"/>
        <v>0.59469230769230774</v>
      </c>
      <c r="O16" t="str">
        <f>VLOOKUP(表格1_6[[#This Row],[馬名]],'M2'!$A$4:$H$161,7,0)</f>
        <v>中後</v>
      </c>
      <c r="P16">
        <v>9</v>
      </c>
      <c r="Q16">
        <v>6</v>
      </c>
      <c r="R16">
        <v>4</v>
      </c>
      <c r="S16">
        <v>2</v>
      </c>
      <c r="T16">
        <v>8</v>
      </c>
      <c r="U16">
        <v>3</v>
      </c>
      <c r="V16">
        <f t="shared" si="3"/>
        <v>0.25000000000000006</v>
      </c>
      <c r="W16">
        <v>119</v>
      </c>
      <c r="X16">
        <f>VLOOKUP(表格1_6[[#This Row],[負磅]],W!$A$1:$B$32,2,FALSE)</f>
        <v>0.06</v>
      </c>
      <c r="Y16" s="7" t="s">
        <v>120</v>
      </c>
      <c r="Z16">
        <f>VLOOKUP(表格1_6[[#This Row],[騎師]],J!$A$1:$B$45,2,FALSE)</f>
        <v>0.25833333333333336</v>
      </c>
      <c r="AA16" s="7" t="s">
        <v>121</v>
      </c>
      <c r="AB16">
        <f>VLOOKUP(表格1_6[[#This Row],[練馬師]],T!$A$1:$B$23,2,FALSE)</f>
        <v>0.31730769230769229</v>
      </c>
      <c r="AC16">
        <v>8</v>
      </c>
      <c r="AD16">
        <f>VLOOKUP(表格1_6[[#This Row],[檔位]],'1650M'!$A$1:$B$14,2,0)</f>
        <v>0.28000000000000003</v>
      </c>
      <c r="AE16">
        <v>44</v>
      </c>
      <c r="AG16">
        <v>1</v>
      </c>
      <c r="AH16">
        <v>40.82</v>
      </c>
      <c r="AJ16">
        <v>93600</v>
      </c>
      <c r="AK16">
        <v>8</v>
      </c>
      <c r="AM16">
        <v>-2</v>
      </c>
      <c r="AN16">
        <v>2</v>
      </c>
      <c r="AO16">
        <v>13</v>
      </c>
      <c r="AQ16" t="s">
        <v>122</v>
      </c>
    </row>
    <row r="17" spans="1:43" x14ac:dyDescent="0.25">
      <c r="A17" s="9" t="s">
        <v>79</v>
      </c>
      <c r="B17" s="7">
        <v>10</v>
      </c>
      <c r="C17" s="7" t="s">
        <v>116</v>
      </c>
      <c r="D17" s="7">
        <v>2</v>
      </c>
      <c r="E17" s="7" t="s">
        <v>2547</v>
      </c>
      <c r="H17" s="7" t="str">
        <f>VLOOKUP(表格1_6[[#This Row],[馬名]],passdata!$B:$G,4,0)</f>
        <v/>
      </c>
      <c r="I17" s="7" t="str">
        <f>VLOOKUP(表格1_6[[#This Row],[馬名]],passdata!$B:$G,6,0)</f>
        <v/>
      </c>
      <c r="J17" s="7">
        <f>VLOOKUP(表格1_6[[#This Row],[馬名]],odds!$A$1:$H$200,2,0)</f>
        <v>5.2</v>
      </c>
      <c r="K17" s="7">
        <f>VLOOKUP(表格1_6[[#This Row],[馬名]],odds!$A$1:$H$200,4,0)</f>
        <v>5.5</v>
      </c>
      <c r="L17" s="7">
        <f>VLOOKUP(表格1_6[[#This Row],[馬名]],odds!$A$1:$H$200,3,0)</f>
        <v>2.2999999999999998</v>
      </c>
      <c r="M17" s="7">
        <f>VLOOKUP(表格1_6[[#This Row],[馬名]],odds!$A$1:$H$200,5,0)</f>
        <v>2.1</v>
      </c>
      <c r="N17" s="148">
        <f t="shared" si="2"/>
        <v>0.56961484593837541</v>
      </c>
      <c r="O17" t="str">
        <f>VLOOKUP(表格1_6[[#This Row],[馬名]],'M2'!$A$4:$H$161,7,0)</f>
        <v>中後</v>
      </c>
      <c r="P17">
        <v>2</v>
      </c>
      <c r="Q17">
        <v>7</v>
      </c>
      <c r="R17">
        <v>6</v>
      </c>
      <c r="S17">
        <v>10</v>
      </c>
      <c r="T17">
        <v>4</v>
      </c>
      <c r="U17">
        <v>4</v>
      </c>
      <c r="V17">
        <f t="shared" si="3"/>
        <v>0.22142857142857145</v>
      </c>
      <c r="W17">
        <v>120</v>
      </c>
      <c r="X17">
        <f>VLOOKUP(表格1_6[[#This Row],[負磅]],W!$A$1:$B$32,2,FALSE)</f>
        <v>0.05</v>
      </c>
      <c r="Y17" s="7" t="s">
        <v>58</v>
      </c>
      <c r="Z17">
        <f>VLOOKUP(表格1_6[[#This Row],[騎師]],J!$A$1:$B$45,2,FALSE)</f>
        <v>0.20833333333333334</v>
      </c>
      <c r="AA17" s="7" t="s">
        <v>32</v>
      </c>
      <c r="AB17">
        <f>VLOOKUP(表格1_6[[#This Row],[練馬師]],T!$A$1:$B$23,2,FALSE)</f>
        <v>0.38562091503267976</v>
      </c>
      <c r="AC17">
        <v>4</v>
      </c>
      <c r="AD17">
        <f>VLOOKUP(表格1_6[[#This Row],[檔位]],'1650M'!$A$1:$B$14,2,0)</f>
        <v>0.3</v>
      </c>
      <c r="AE17">
        <v>45</v>
      </c>
      <c r="AF17">
        <f>VLOOKUP(表格1_6[[#This Row],[馬名]],apktime!$B:$C,2,0)</f>
        <v>39.21</v>
      </c>
      <c r="AG17">
        <v>1</v>
      </c>
      <c r="AH17">
        <v>39.200000000000003</v>
      </c>
      <c r="AJ17">
        <v>339300</v>
      </c>
      <c r="AK17">
        <v>8</v>
      </c>
      <c r="AM17">
        <v>1</v>
      </c>
      <c r="AN17">
        <v>1</v>
      </c>
      <c r="AO17">
        <v>22</v>
      </c>
      <c r="AP17" t="s">
        <v>17</v>
      </c>
      <c r="AQ17" t="s">
        <v>118</v>
      </c>
    </row>
    <row r="18" spans="1:43" x14ac:dyDescent="0.25">
      <c r="A18" s="9" t="s">
        <v>79</v>
      </c>
      <c r="B18" s="7">
        <v>8</v>
      </c>
      <c r="C18" s="7" t="s">
        <v>109</v>
      </c>
      <c r="E18" s="7" t="s">
        <v>2547</v>
      </c>
      <c r="H18" s="7" t="str">
        <f>VLOOKUP(表格1_6[[#This Row],[馬名]],passdata!$B:$G,4,0)</f>
        <v/>
      </c>
      <c r="I18" s="7" t="str">
        <f>VLOOKUP(表格1_6[[#This Row],[馬名]],passdata!$B:$G,6,0)</f>
        <v/>
      </c>
      <c r="J18" s="7">
        <f>VLOOKUP(表格1_6[[#This Row],[馬名]],odds!$A$1:$H$200,2,0)</f>
        <v>18</v>
      </c>
      <c r="K18" s="7">
        <f>VLOOKUP(表格1_6[[#This Row],[馬名]],odds!$A$1:$H$200,4,0)</f>
        <v>19</v>
      </c>
      <c r="L18" s="7">
        <f>VLOOKUP(表格1_6[[#This Row],[馬名]],odds!$A$1:$H$200,3,0)</f>
        <v>3.7</v>
      </c>
      <c r="M18" s="7">
        <f>VLOOKUP(表格1_6[[#This Row],[馬名]],odds!$A$1:$H$200,5,0)</f>
        <v>3.7</v>
      </c>
      <c r="N18" s="148">
        <f t="shared" si="2"/>
        <v>0.52032234961455504</v>
      </c>
      <c r="O18" t="str">
        <f>VLOOKUP(表格1_6[[#This Row],[馬名]],'M2'!$A$4:$H$161,7,0)</f>
        <v>中前</v>
      </c>
      <c r="P18">
        <v>11</v>
      </c>
      <c r="Q18">
        <v>6</v>
      </c>
      <c r="R18">
        <v>3</v>
      </c>
      <c r="S18">
        <v>4</v>
      </c>
      <c r="T18">
        <v>7</v>
      </c>
      <c r="U18">
        <v>5</v>
      </c>
      <c r="V18">
        <f t="shared" si="3"/>
        <v>0.22857142857142859</v>
      </c>
      <c r="W18">
        <v>119</v>
      </c>
      <c r="X18">
        <f>VLOOKUP(表格1_6[[#This Row],[負磅]],W!$A$1:$B$32,2,FALSE)</f>
        <v>0.06</v>
      </c>
      <c r="Y18" s="151" t="s">
        <v>38</v>
      </c>
      <c r="Z18" s="30">
        <f>VLOOKUP(表格1_6[[#This Row],[騎師]],J!$A$1:$B$45,2,FALSE)</f>
        <v>0.25984251968503935</v>
      </c>
      <c r="AA18" s="151" t="s">
        <v>39</v>
      </c>
      <c r="AB18">
        <f>VLOOKUP(表格1_6[[#This Row],[練馬師]],T!$A$1:$B$23,2,FALSE)</f>
        <v>0.19266055045871561</v>
      </c>
      <c r="AC18">
        <v>9</v>
      </c>
      <c r="AD18">
        <f>VLOOKUP(表格1_6[[#This Row],[檔位]],'1650M'!$A$1:$B$14,2,0)</f>
        <v>0.24</v>
      </c>
      <c r="AE18">
        <v>46</v>
      </c>
      <c r="AJ18">
        <v>228150</v>
      </c>
      <c r="AK18">
        <v>4</v>
      </c>
      <c r="AM18">
        <v>-2</v>
      </c>
      <c r="AN18" t="s">
        <v>86</v>
      </c>
      <c r="AO18">
        <v>25</v>
      </c>
      <c r="AP18" t="s">
        <v>110</v>
      </c>
      <c r="AQ18" t="s">
        <v>111</v>
      </c>
    </row>
    <row r="19" spans="1:43" x14ac:dyDescent="0.25">
      <c r="A19" s="9" t="s">
        <v>79</v>
      </c>
      <c r="B19" s="7">
        <v>6</v>
      </c>
      <c r="C19" s="7" t="s">
        <v>101</v>
      </c>
      <c r="E19" s="7" t="s">
        <v>2540</v>
      </c>
      <c r="G19" s="7" t="s">
        <v>2510</v>
      </c>
      <c r="H19" s="7" t="str">
        <f>VLOOKUP(表格1_6[[#This Row],[馬名]],passdata!$B:$G,4,0)</f>
        <v/>
      </c>
      <c r="I19" s="7" t="str">
        <f>VLOOKUP(表格1_6[[#This Row],[馬名]],passdata!$B:$G,6,0)</f>
        <v>倉</v>
      </c>
      <c r="J19" s="7">
        <f>VLOOKUP(表格1_6[[#This Row],[馬名]],odds!$A$1:$H$200,2,0)</f>
        <v>9.9</v>
      </c>
      <c r="K19" s="7">
        <f>VLOOKUP(表格1_6[[#This Row],[馬名]],odds!$A$1:$H$200,4,0)</f>
        <v>8.6999999999999993</v>
      </c>
      <c r="L19" s="7">
        <f>VLOOKUP(表格1_6[[#This Row],[馬名]],odds!$A$1:$H$200,3,0)</f>
        <v>3.4</v>
      </c>
      <c r="M19" s="7">
        <f>VLOOKUP(表格1_6[[#This Row],[馬名]],odds!$A$1:$H$200,5,0)</f>
        <v>3.2</v>
      </c>
      <c r="N19" s="148">
        <f t="shared" si="2"/>
        <v>0.49861686746987965</v>
      </c>
      <c r="O19" t="str">
        <f>VLOOKUP(表格1_6[[#This Row],[馬名]],'M2'!$A$4:$H$161,7,0)</f>
        <v>中前</v>
      </c>
      <c r="P19">
        <v>6</v>
      </c>
      <c r="Q19">
        <v>10</v>
      </c>
      <c r="R19">
        <v>11</v>
      </c>
      <c r="S19">
        <v>1</v>
      </c>
      <c r="T19">
        <v>1</v>
      </c>
      <c r="U19">
        <v>4</v>
      </c>
      <c r="V19">
        <f t="shared" si="3"/>
        <v>0.2</v>
      </c>
      <c r="W19">
        <v>126</v>
      </c>
      <c r="X19">
        <f>VLOOKUP(表格1_6[[#This Row],[負磅]],W!$A$1:$B$32,2,FALSE)</f>
        <v>-9.99999999999991E-3</v>
      </c>
      <c r="Y19" s="7" t="s">
        <v>53</v>
      </c>
      <c r="Z19">
        <f>VLOOKUP(表格1_6[[#This Row],[騎師]],J!$A$1:$B$45,2,FALSE)</f>
        <v>0.20799999999999999</v>
      </c>
      <c r="AA19" s="7" t="s">
        <v>14</v>
      </c>
      <c r="AB19">
        <f>VLOOKUP(表格1_6[[#This Row],[練馬師]],T!$A$1:$B$23,2,FALSE)</f>
        <v>0.18072289156626506</v>
      </c>
      <c r="AC19">
        <v>1</v>
      </c>
      <c r="AD19">
        <f>VLOOKUP(表格1_6[[#This Row],[檔位]],'1650M'!$A$1:$B$14,2,0)</f>
        <v>0.48</v>
      </c>
      <c r="AE19">
        <v>51</v>
      </c>
      <c r="AF19">
        <f>VLOOKUP(表格1_6[[#This Row],[馬名]],apktime!$B:$C,2,0)</f>
        <v>40.159999999999997</v>
      </c>
      <c r="AG19">
        <v>1</v>
      </c>
      <c r="AH19">
        <v>40.159999999999997</v>
      </c>
      <c r="AJ19">
        <v>23400</v>
      </c>
      <c r="AK19">
        <v>6</v>
      </c>
      <c r="AM19">
        <v>-1</v>
      </c>
      <c r="AN19" t="s">
        <v>34</v>
      </c>
      <c r="AO19">
        <v>22</v>
      </c>
      <c r="AP19" t="s">
        <v>103</v>
      </c>
      <c r="AQ19" t="s">
        <v>104</v>
      </c>
    </row>
    <row r="20" spans="1:43" x14ac:dyDescent="0.25">
      <c r="A20" s="9" t="s">
        <v>79</v>
      </c>
      <c r="B20" s="7">
        <v>9</v>
      </c>
      <c r="C20" s="7" t="s">
        <v>112</v>
      </c>
      <c r="D20" s="7">
        <v>3</v>
      </c>
      <c r="E20" s="7" t="s">
        <v>2547</v>
      </c>
      <c r="H20" s="7" t="str">
        <f>VLOOKUP(表格1_6[[#This Row],[馬名]],passdata!$B:$G,4,0)</f>
        <v/>
      </c>
      <c r="I20" s="7" t="str">
        <f>VLOOKUP(表格1_6[[#This Row],[馬名]],passdata!$B:$G,6,0)</f>
        <v/>
      </c>
      <c r="J20" s="7">
        <f>VLOOKUP(表格1_6[[#This Row],[馬名]],odds!$A$1:$H$200,2,0)</f>
        <v>14</v>
      </c>
      <c r="K20" s="7">
        <f>VLOOKUP(表格1_6[[#This Row],[馬名]],odds!$A$1:$H$200,4,0)</f>
        <v>13</v>
      </c>
      <c r="L20" s="7">
        <f>VLOOKUP(表格1_6[[#This Row],[馬名]],odds!$A$1:$H$200,3,0)</f>
        <v>2.4</v>
      </c>
      <c r="M20" s="7">
        <f>VLOOKUP(表格1_6[[#This Row],[馬名]],odds!$A$1:$H$200,5,0)</f>
        <v>2.7</v>
      </c>
      <c r="N20" s="148">
        <f t="shared" si="2"/>
        <v>0.48531063459866702</v>
      </c>
      <c r="O20" t="str">
        <f>VLOOKUP(表格1_6[[#This Row],[馬名]],'M2'!$A$4:$H$161,7,0)</f>
        <v>中前</v>
      </c>
      <c r="P20">
        <v>8</v>
      </c>
      <c r="Q20">
        <v>9</v>
      </c>
      <c r="R20">
        <v>6</v>
      </c>
      <c r="S20">
        <v>7</v>
      </c>
      <c r="T20">
        <v>6</v>
      </c>
      <c r="U20">
        <v>5</v>
      </c>
      <c r="V20">
        <f t="shared" si="3"/>
        <v>0.18571428571428572</v>
      </c>
      <c r="W20">
        <v>120</v>
      </c>
      <c r="X20">
        <f>VLOOKUP(表格1_6[[#This Row],[負磅]],W!$A$1:$B$32,2,FALSE)</f>
        <v>0.05</v>
      </c>
      <c r="Y20" s="7" t="s">
        <v>26</v>
      </c>
      <c r="Z20">
        <f>VLOOKUP(表格1_6[[#This Row],[騎師]],J!$A$1:$B$45,2,FALSE)</f>
        <v>0.17647058823529413</v>
      </c>
      <c r="AA20" s="7" t="s">
        <v>59</v>
      </c>
      <c r="AB20">
        <f>VLOOKUP(表格1_6[[#This Row],[練馬師]],T!$A$1:$B$23,2,FALSE)</f>
        <v>0.21551724137931033</v>
      </c>
      <c r="AC20">
        <v>2</v>
      </c>
      <c r="AD20">
        <f>VLOOKUP(表格1_6[[#This Row],[檔位]],'1650M'!$A$1:$B$14,2,0)</f>
        <v>0.33</v>
      </c>
      <c r="AE20">
        <v>45</v>
      </c>
      <c r="AF20">
        <f>VLOOKUP(表格1_6[[#This Row],[馬名]],apktime!$B:$C,2,0)</f>
        <v>39.300000000000004</v>
      </c>
      <c r="AG20">
        <v>1</v>
      </c>
      <c r="AH20">
        <v>39.44</v>
      </c>
      <c r="AJ20">
        <v>46800</v>
      </c>
      <c r="AK20">
        <v>7</v>
      </c>
      <c r="AM20">
        <v>-2</v>
      </c>
      <c r="AN20" t="s">
        <v>86</v>
      </c>
      <c r="AO20">
        <v>22</v>
      </c>
      <c r="AP20" t="s">
        <v>114</v>
      </c>
      <c r="AQ20" t="s">
        <v>115</v>
      </c>
    </row>
    <row r="21" spans="1:43" x14ac:dyDescent="0.25">
      <c r="A21" s="9" t="s">
        <v>79</v>
      </c>
      <c r="B21" s="7">
        <v>7</v>
      </c>
      <c r="C21" s="7" t="s">
        <v>105</v>
      </c>
      <c r="E21" s="7" t="s">
        <v>2547</v>
      </c>
      <c r="H21" s="7" t="str">
        <f>VLOOKUP(表格1_6[[#This Row],[馬名]],passdata!$B:$G,4,0)</f>
        <v/>
      </c>
      <c r="I21" s="7" t="str">
        <f>VLOOKUP(表格1_6[[#This Row],[馬名]],passdata!$B:$G,6,0)</f>
        <v/>
      </c>
      <c r="J21" s="7">
        <f>VLOOKUP(表格1_6[[#This Row],[馬名]],odds!$A$1:$H$200,2,0)</f>
        <v>11</v>
      </c>
      <c r="K21" s="7">
        <f>VLOOKUP(表格1_6[[#This Row],[馬名]],odds!$A$1:$H$200,4,0)</f>
        <v>13</v>
      </c>
      <c r="L21" s="7">
        <f>VLOOKUP(表格1_6[[#This Row],[馬名]],odds!$A$1:$H$200,3,0)</f>
        <v>3.7</v>
      </c>
      <c r="M21" s="7">
        <f>VLOOKUP(表格1_6[[#This Row],[馬名]],odds!$A$1:$H$200,5,0)</f>
        <v>3.8</v>
      </c>
      <c r="N21" s="148">
        <f t="shared" si="2"/>
        <v>0.47172932330827066</v>
      </c>
      <c r="O21" t="str">
        <f>VLOOKUP(表格1_6[[#This Row],[馬名]],'M2'!$A$4:$H$161,7,0)</f>
        <v>中前</v>
      </c>
      <c r="P21">
        <v>7</v>
      </c>
      <c r="Q21">
        <v>11</v>
      </c>
      <c r="R21">
        <v>1</v>
      </c>
      <c r="S21">
        <v>10</v>
      </c>
      <c r="T21">
        <v>9</v>
      </c>
      <c r="U21">
        <v>7</v>
      </c>
      <c r="V21">
        <f t="shared" si="3"/>
        <v>0.19285714285714289</v>
      </c>
      <c r="W21">
        <v>122</v>
      </c>
      <c r="X21">
        <f>VLOOKUP(表格1_6[[#This Row],[負磅]],W!$A$1:$B$32,2,FALSE)</f>
        <v>0.03</v>
      </c>
      <c r="Y21" s="7" t="s">
        <v>106</v>
      </c>
      <c r="Z21">
        <f>VLOOKUP(表格1_6[[#This Row],[騎師]],J!$A$1:$B$45,2,FALSE)</f>
        <v>0.18796992481203006</v>
      </c>
      <c r="AA21" s="7" t="s">
        <v>65</v>
      </c>
      <c r="AB21">
        <f>VLOOKUP(表格1_6[[#This Row],[練馬師]],T!$A$1:$B$23,2,FALSE)</f>
        <v>0.30827067669172931</v>
      </c>
      <c r="AC21">
        <v>5</v>
      </c>
      <c r="AD21">
        <f>VLOOKUP(表格1_6[[#This Row],[檔位]],'1650M'!$A$1:$B$14,2,0)</f>
        <v>0.25</v>
      </c>
      <c r="AE21">
        <v>47</v>
      </c>
      <c r="AJ21">
        <v>655200</v>
      </c>
      <c r="AK21">
        <v>4</v>
      </c>
      <c r="AM21">
        <v>0</v>
      </c>
      <c r="AN21" t="s">
        <v>86</v>
      </c>
      <c r="AO21">
        <v>18</v>
      </c>
      <c r="AP21" t="s">
        <v>107</v>
      </c>
      <c r="AQ21" t="s">
        <v>108</v>
      </c>
    </row>
    <row r="22" spans="1:43" x14ac:dyDescent="0.25">
      <c r="A22" s="9" t="s">
        <v>79</v>
      </c>
      <c r="B22" s="7">
        <v>4</v>
      </c>
      <c r="C22" s="7" t="s">
        <v>94</v>
      </c>
      <c r="E22" s="7" t="s">
        <v>2547</v>
      </c>
      <c r="H22" s="7" t="str">
        <f>VLOOKUP(表格1_6[[#This Row],[馬名]],passdata!$B:$G,4,0)</f>
        <v/>
      </c>
      <c r="I22" s="7" t="str">
        <f>VLOOKUP(表格1_6[[#This Row],[馬名]],passdata!$B:$G,6,0)</f>
        <v/>
      </c>
      <c r="J22" s="7">
        <f>VLOOKUP(表格1_6[[#This Row],[馬名]],odds!$A$1:$H$200,2,0)</f>
        <v>15</v>
      </c>
      <c r="K22" s="7">
        <f>VLOOKUP(表格1_6[[#This Row],[馬名]],odds!$A$1:$H$200,4,0)</f>
        <v>15</v>
      </c>
      <c r="L22" s="7">
        <f>VLOOKUP(表格1_6[[#This Row],[馬名]],odds!$A$1:$H$200,3,0)</f>
        <v>4.7</v>
      </c>
      <c r="M22" s="7">
        <f>VLOOKUP(表格1_6[[#This Row],[馬名]],odds!$A$1:$H$200,5,0)</f>
        <v>5.0999999999999996</v>
      </c>
      <c r="N22" s="148">
        <f t="shared" si="2"/>
        <v>0.46334669647675597</v>
      </c>
      <c r="O22" t="str">
        <f>VLOOKUP(表格1_6[[#This Row],[馬名]],'M2'!$A$4:$H$161,7,0)</f>
        <v>中前</v>
      </c>
      <c r="P22">
        <v>3</v>
      </c>
      <c r="Q22">
        <v>1</v>
      </c>
      <c r="R22">
        <v>6</v>
      </c>
      <c r="S22">
        <v>9</v>
      </c>
      <c r="T22">
        <v>9</v>
      </c>
      <c r="U22">
        <v>4</v>
      </c>
      <c r="V22">
        <f t="shared" si="3"/>
        <v>0.26428571428571429</v>
      </c>
      <c r="W22">
        <v>129</v>
      </c>
      <c r="X22">
        <f>VLOOKUP(表格1_6[[#This Row],[負磅]],W!$A$1:$B$32,2,FALSE)</f>
        <v>-3.9999999999999897E-2</v>
      </c>
      <c r="Y22" s="7" t="s">
        <v>49</v>
      </c>
      <c r="Z22">
        <f>VLOOKUP(表格1_6[[#This Row],[騎師]],J!$A$1:$B$45,2,FALSE)</f>
        <v>0.30275229357798167</v>
      </c>
      <c r="AA22" s="7" t="s">
        <v>50</v>
      </c>
      <c r="AB22">
        <f>VLOOKUP(表格1_6[[#This Row],[練馬師]],T!$A$1:$B$23,2,FALSE)</f>
        <v>0.29411764705882354</v>
      </c>
      <c r="AC22">
        <v>10</v>
      </c>
      <c r="AD22">
        <f>VLOOKUP(表格1_6[[#This Row],[檔位]],'1650M'!$A$1:$B$14,2,0)</f>
        <v>0.15</v>
      </c>
      <c r="AE22">
        <v>54</v>
      </c>
      <c r="AF22">
        <f>VLOOKUP(表格1_6[[#This Row],[馬名]],apktime!$B:$C,2,0)</f>
        <v>39.86</v>
      </c>
      <c r="AG22">
        <v>1</v>
      </c>
      <c r="AH22">
        <v>39.729999999999997</v>
      </c>
      <c r="AJ22">
        <v>813150</v>
      </c>
      <c r="AK22">
        <v>8</v>
      </c>
      <c r="AM22">
        <v>0</v>
      </c>
      <c r="AN22" t="s">
        <v>16</v>
      </c>
      <c r="AO22">
        <v>22</v>
      </c>
      <c r="AP22" t="s">
        <v>35</v>
      </c>
      <c r="AQ22" t="s">
        <v>96</v>
      </c>
    </row>
    <row r="23" spans="1:43" x14ac:dyDescent="0.25">
      <c r="A23" s="9" t="s">
        <v>79</v>
      </c>
      <c r="B23" s="7">
        <v>1</v>
      </c>
      <c r="C23" s="7" t="s">
        <v>80</v>
      </c>
      <c r="E23" s="7" t="s">
        <v>2540</v>
      </c>
      <c r="H23" s="7" t="str">
        <f>VLOOKUP(表格1_6[[#This Row],[馬名]],passdata!$B:$G,4,0)</f>
        <v/>
      </c>
      <c r="I23" s="7" t="str">
        <f>VLOOKUP(表格1_6[[#This Row],[馬名]],passdata!$B:$G,6,0)</f>
        <v/>
      </c>
      <c r="J23" s="7">
        <f>VLOOKUP(表格1_6[[#This Row],[馬名]],odds!$A$1:$H$200,2,0)</f>
        <v>12</v>
      </c>
      <c r="K23" s="7">
        <f>VLOOKUP(表格1_6[[#This Row],[馬名]],odds!$A$1:$H$200,4,0)</f>
        <v>8.5</v>
      </c>
      <c r="L23" s="7">
        <f>VLOOKUP(表格1_6[[#This Row],[馬名]],odds!$A$1:$H$200,3,0)</f>
        <v>3.2</v>
      </c>
      <c r="M23" s="7">
        <f>VLOOKUP(表格1_6[[#This Row],[馬名]],odds!$A$1:$H$200,5,0)</f>
        <v>2.2999999999999998</v>
      </c>
      <c r="N23" s="148">
        <f t="shared" si="2"/>
        <v>0.44078472313994976</v>
      </c>
      <c r="O23" t="str">
        <f>VLOOKUP(表格1_6[[#This Row],[馬名]],'M2'!$A$4:$H$161,7,0)</f>
        <v>中前</v>
      </c>
      <c r="P23">
        <v>7</v>
      </c>
      <c r="Q23">
        <v>3</v>
      </c>
      <c r="R23">
        <v>7</v>
      </c>
      <c r="S23">
        <v>1</v>
      </c>
      <c r="T23">
        <v>10</v>
      </c>
      <c r="U23">
        <v>9</v>
      </c>
      <c r="V23">
        <f t="shared" si="3"/>
        <v>0.27142857142857141</v>
      </c>
      <c r="W23">
        <v>135</v>
      </c>
      <c r="X23">
        <f>VLOOKUP(表格1_6[[#This Row],[負磅]],W!$A$1:$B$32,2,FALSE)</f>
        <v>-0.1</v>
      </c>
      <c r="Y23" s="7" t="s">
        <v>64</v>
      </c>
      <c r="Z23">
        <f>VLOOKUP(表格1_6[[#This Row],[騎師]],J!$A$1:$B$45,2,FALSE)</f>
        <v>0.31205673758865249</v>
      </c>
      <c r="AA23" s="8" t="s">
        <v>81</v>
      </c>
      <c r="AB23">
        <f>VLOOKUP(表格1_6[[#This Row],[練馬師]],T!$A$1:$B$23,2,FALSE)</f>
        <v>0.2391304347826087</v>
      </c>
      <c r="AC23">
        <v>7</v>
      </c>
      <c r="AD23">
        <f>VLOOKUP(表格1_6[[#This Row],[檔位]],'1650M'!$A$1:$B$14,2,0)</f>
        <v>0.26</v>
      </c>
      <c r="AE23">
        <v>60</v>
      </c>
      <c r="AF23">
        <f>VLOOKUP(表格1_6[[#This Row],[馬名]],apktime!$B:$C,2,0)</f>
        <v>39.480000000000004</v>
      </c>
      <c r="AG23">
        <v>1</v>
      </c>
      <c r="AH23">
        <v>39.28</v>
      </c>
      <c r="AJ23">
        <v>816660</v>
      </c>
      <c r="AK23">
        <v>5</v>
      </c>
      <c r="AM23">
        <v>0</v>
      </c>
      <c r="AN23" t="s">
        <v>16</v>
      </c>
      <c r="AO23">
        <v>7</v>
      </c>
      <c r="AP23" t="s">
        <v>46</v>
      </c>
      <c r="AQ23" t="s">
        <v>83</v>
      </c>
    </row>
    <row r="24" spans="1:43" x14ac:dyDescent="0.25">
      <c r="A24" s="9" t="s">
        <v>79</v>
      </c>
      <c r="B24" s="7">
        <v>5</v>
      </c>
      <c r="C24" s="7" t="s">
        <v>97</v>
      </c>
      <c r="E24" s="7" t="s">
        <v>2540</v>
      </c>
      <c r="H24" s="7" t="str">
        <f>VLOOKUP(表格1_6[[#This Row],[馬名]],passdata!$B:$G,4,0)</f>
        <v>忠</v>
      </c>
      <c r="I24" s="7" t="str">
        <f>VLOOKUP(表格1_6[[#This Row],[馬名]],passdata!$B:$G,6,0)</f>
        <v/>
      </c>
      <c r="J24" s="7">
        <f>VLOOKUP(表格1_6[[#This Row],[馬名]],odds!$A$1:$H$200,2,0)</f>
        <v>8.1</v>
      </c>
      <c r="K24" s="7">
        <f>VLOOKUP(表格1_6[[#This Row],[馬名]],odds!$A$1:$H$200,4,0)</f>
        <v>7.1</v>
      </c>
      <c r="L24" s="7">
        <f>VLOOKUP(表格1_6[[#This Row],[馬名]],odds!$A$1:$H$200,3,0)</f>
        <v>2.5</v>
      </c>
      <c r="M24" s="7">
        <f>VLOOKUP(表格1_6[[#This Row],[馬名]],odds!$A$1:$H$200,5,0)</f>
        <v>2.8</v>
      </c>
      <c r="N24" s="148">
        <f t="shared" si="2"/>
        <v>0.4257311513734659</v>
      </c>
      <c r="O24" t="str">
        <f>VLOOKUP(表格1_6[[#This Row],[馬名]],'M2'!$A$4:$H$161,7,0)</f>
        <v>中前</v>
      </c>
      <c r="P24">
        <v>1</v>
      </c>
      <c r="Q24">
        <v>7</v>
      </c>
      <c r="R24">
        <v>3</v>
      </c>
      <c r="S24" t="s">
        <v>2447</v>
      </c>
      <c r="T24">
        <v>8</v>
      </c>
      <c r="U24">
        <v>4</v>
      </c>
      <c r="V24">
        <v>0.22</v>
      </c>
      <c r="W24">
        <v>128</v>
      </c>
      <c r="X24">
        <f>VLOOKUP(表格1_6[[#This Row],[負磅]],W!$A$1:$B$32,2,FALSE)</f>
        <v>-2.9999999999999898E-2</v>
      </c>
      <c r="Y24" s="7" t="s">
        <v>31</v>
      </c>
      <c r="Z24">
        <f>VLOOKUP(表格1_6[[#This Row],[騎師]],J!$A$1:$B$45,2,FALSE)</f>
        <v>0.4519774011299435</v>
      </c>
      <c r="AA24" s="7" t="s">
        <v>76</v>
      </c>
      <c r="AB24">
        <f>VLOOKUP(表格1_6[[#This Row],[練馬師]],T!$A$1:$B$23,2,FALSE)</f>
        <v>0.21379310344827587</v>
      </c>
      <c r="AC24">
        <v>11</v>
      </c>
      <c r="AD24">
        <f>VLOOKUP(表格1_6[[#This Row],[檔位]],'1650M'!$A$1:$B$14,2,0)</f>
        <v>0.09</v>
      </c>
      <c r="AE24">
        <v>53</v>
      </c>
      <c r="AF24">
        <f>VLOOKUP(表格1_6[[#This Row],[馬名]],apktime!$B:$C,2,0)</f>
        <v>39.339999999999996</v>
      </c>
      <c r="AG24">
        <v>1</v>
      </c>
      <c r="AH24">
        <v>38.94</v>
      </c>
      <c r="AJ24">
        <v>859950</v>
      </c>
      <c r="AK24">
        <v>5</v>
      </c>
      <c r="AM24">
        <v>6</v>
      </c>
      <c r="AN24">
        <v>1</v>
      </c>
      <c r="AO24">
        <v>22</v>
      </c>
      <c r="AP24" t="s">
        <v>99</v>
      </c>
      <c r="AQ24" t="s">
        <v>100</v>
      </c>
    </row>
    <row r="25" spans="1:43" x14ac:dyDescent="0.25">
      <c r="A25" s="9" t="s">
        <v>79</v>
      </c>
      <c r="B25" s="7">
        <v>2</v>
      </c>
      <c r="C25" s="7" t="s">
        <v>84</v>
      </c>
      <c r="E25" s="7" t="s">
        <v>2547</v>
      </c>
      <c r="G25" s="7" t="s">
        <v>2510</v>
      </c>
      <c r="H25" s="7" t="str">
        <f>VLOOKUP(表格1_6[[#This Row],[馬名]],passdata!$B:$G,4,0)</f>
        <v/>
      </c>
      <c r="I25" s="7" t="str">
        <f>VLOOKUP(表格1_6[[#This Row],[馬名]],passdata!$B:$G,6,0)</f>
        <v/>
      </c>
      <c r="J25" s="7">
        <f>VLOOKUP(表格1_6[[#This Row],[馬名]],odds!$A$1:$H$200,2,0)</f>
        <v>4</v>
      </c>
      <c r="K25" s="7">
        <f>VLOOKUP(表格1_6[[#This Row],[馬名]],odds!$A$1:$H$200,4,0)</f>
        <v>4.9000000000000004</v>
      </c>
      <c r="L25" s="7">
        <f>VLOOKUP(表格1_6[[#This Row],[馬名]],odds!$A$1:$H$200,3,0)</f>
        <v>2</v>
      </c>
      <c r="M25" s="7">
        <f>VLOOKUP(表格1_6[[#This Row],[馬名]],odds!$A$1:$H$200,5,0)</f>
        <v>2.4</v>
      </c>
      <c r="N25" s="148">
        <f t="shared" si="2"/>
        <v>0.40943626677190215</v>
      </c>
      <c r="O25" t="str">
        <f>VLOOKUP(表格1_6[[#This Row],[馬名]],'M2'!$A$4:$H$161,7,0)</f>
        <v>留後</v>
      </c>
      <c r="P25">
        <v>4</v>
      </c>
      <c r="Q25">
        <v>6</v>
      </c>
      <c r="R25">
        <v>2</v>
      </c>
      <c r="S25">
        <v>12</v>
      </c>
      <c r="T25">
        <v>9</v>
      </c>
      <c r="U25">
        <v>8</v>
      </c>
      <c r="V25">
        <f>((1-(P25/14))*0.1*IF(P25&lt;&gt;0,1,0)) + ((1-(Q25/14))*0.1*IF(Q25&lt;&gt;0,1,0)) + ((1-(R25/14))*0.1*IF(R25&lt;&gt;0,1,0)) + ((1-(S25/14))*0.1*IF(S25&lt;&gt;0,1,0))</f>
        <v>0.22857142857142859</v>
      </c>
      <c r="W25">
        <v>131</v>
      </c>
      <c r="X25">
        <f>VLOOKUP(表格1_6[[#This Row],[負磅]],W!$A$1:$B$32,2,FALSE)</f>
        <v>-0.06</v>
      </c>
      <c r="Y25" s="151" t="s">
        <v>85</v>
      </c>
      <c r="Z25" s="30">
        <f>VLOOKUP(表格1_6[[#This Row],[騎師]],J!$A$1:$B$45,2,FALSE)</f>
        <v>0.22321428571428573</v>
      </c>
      <c r="AA25" s="151" t="s">
        <v>54</v>
      </c>
      <c r="AB25">
        <f>VLOOKUP(表格1_6[[#This Row],[練馬師]],T!$A$1:$B$23,2,FALSE)</f>
        <v>0.25966850828729282</v>
      </c>
      <c r="AC25">
        <v>6</v>
      </c>
      <c r="AD25">
        <f>VLOOKUP(表格1_6[[#This Row],[檔位]],'1650M'!$A$1:$B$14,2,0)</f>
        <v>0.24</v>
      </c>
      <c r="AE25">
        <v>56</v>
      </c>
      <c r="AJ25">
        <v>339300</v>
      </c>
      <c r="AK25">
        <v>4</v>
      </c>
      <c r="AM25">
        <v>-1</v>
      </c>
      <c r="AN25" t="s">
        <v>86</v>
      </c>
      <c r="AO25">
        <v>25</v>
      </c>
      <c r="AP25" t="s">
        <v>87</v>
      </c>
      <c r="AQ25" t="s">
        <v>88</v>
      </c>
    </row>
    <row r="26" spans="1:43" x14ac:dyDescent="0.25">
      <c r="A26" s="9" t="s">
        <v>79</v>
      </c>
      <c r="B26" s="7">
        <v>3</v>
      </c>
      <c r="C26" s="7" t="s">
        <v>89</v>
      </c>
      <c r="E26" s="7" t="s">
        <v>2547</v>
      </c>
      <c r="H26" s="7" t="str">
        <f>VLOOKUP(表格1_6[[#This Row],[馬名]],passdata!$B:$G,4,0)</f>
        <v/>
      </c>
      <c r="I26" s="7" t="str">
        <f>VLOOKUP(表格1_6[[#This Row],[馬名]],passdata!$B:$G,6,0)</f>
        <v/>
      </c>
      <c r="J26" s="7">
        <f>VLOOKUP(表格1_6[[#This Row],[馬名]],odds!$A$1:$H$200,2,0)</f>
        <v>16</v>
      </c>
      <c r="K26" s="7">
        <f>VLOOKUP(表格1_6[[#This Row],[馬名]],odds!$A$1:$H$200,4,0)</f>
        <v>18</v>
      </c>
      <c r="L26" s="7">
        <f>VLOOKUP(表格1_6[[#This Row],[馬名]],odds!$A$1:$H$200,3,0)</f>
        <v>7</v>
      </c>
      <c r="M26" s="7">
        <f>VLOOKUP(表格1_6[[#This Row],[馬名]],odds!$A$1:$H$200,5,0)</f>
        <v>7</v>
      </c>
      <c r="N26" s="148">
        <f t="shared" si="2"/>
        <v>0.259709243697479</v>
      </c>
      <c r="O26" t="str">
        <f>VLOOKUP(表格1_6[[#This Row],[馬名]],'M2'!$A$4:$H$161,7,0)</f>
        <v>中前</v>
      </c>
      <c r="P26">
        <v>10</v>
      </c>
      <c r="Q26">
        <v>10</v>
      </c>
      <c r="R26">
        <v>10</v>
      </c>
      <c r="S26">
        <v>12</v>
      </c>
      <c r="T26">
        <v>8</v>
      </c>
      <c r="U26">
        <v>4</v>
      </c>
      <c r="V26">
        <f>((1-(P26/14))*0.1*IF(P26&lt;&gt;0,1,0)) + ((1-(Q26/14))*0.1*IF(Q26&lt;&gt;0,1,0)) + ((1-(R26/14))*0.1*IF(R26&lt;&gt;0,1,0)) + ((1-(S26/14))*0.1*IF(S26&lt;&gt;0,1,0))</f>
        <v>0.1</v>
      </c>
      <c r="W26">
        <v>131</v>
      </c>
      <c r="X26">
        <f>VLOOKUP(表格1_6[[#This Row],[負磅]],W!$A$1:$B$32,2,FALSE)</f>
        <v>-0.06</v>
      </c>
      <c r="Y26" s="7" t="s">
        <v>90</v>
      </c>
      <c r="Z26">
        <f>VLOOKUP(表格1_6[[#This Row],[騎師]],J!$A$1:$B$45,2,FALSE)</f>
        <v>0.222</v>
      </c>
      <c r="AA26" s="7" t="s">
        <v>91</v>
      </c>
      <c r="AB26">
        <f>VLOOKUP(表格1_6[[#This Row],[練馬師]],T!$A$1:$B$23,2,FALSE)</f>
        <v>0.24369747899159663</v>
      </c>
      <c r="AC26">
        <v>12</v>
      </c>
      <c r="AD26">
        <f>VLOOKUP(表格1_6[[#This Row],[檔位]],'1650M'!$A$1:$B$14,2,0)</f>
        <v>0.2</v>
      </c>
      <c r="AE26">
        <v>56</v>
      </c>
      <c r="AF26">
        <f>VLOOKUP(表格1_6[[#This Row],[馬名]],apktime!$B:$C,2,0)</f>
        <v>40.059999999999995</v>
      </c>
      <c r="AG26">
        <v>1</v>
      </c>
      <c r="AH26">
        <v>39.29</v>
      </c>
      <c r="AJ26">
        <v>0</v>
      </c>
      <c r="AK26">
        <v>7</v>
      </c>
      <c r="AM26">
        <v>-2</v>
      </c>
      <c r="AN26" t="s">
        <v>16</v>
      </c>
      <c r="AO26">
        <v>18</v>
      </c>
      <c r="AP26" t="s">
        <v>46</v>
      </c>
      <c r="AQ26" t="s">
        <v>93</v>
      </c>
    </row>
    <row r="27" spans="1:43" x14ac:dyDescent="0.25">
      <c r="A27" s="9" t="s">
        <v>79</v>
      </c>
      <c r="B27" s="7" t="str">
        <f>VLOOKUP(表格1_6[[#This Row],[場]],Raceinfo!$A$1:$C$9,3,0)</f>
        <v xml:space="preserve"> 第四班</v>
      </c>
      <c r="C27" s="7" t="str">
        <f>VLOOKUP(表格1_6[[#This Row],[場]],Raceinfo!$A$1:$C$9,2,0)</f>
        <v xml:space="preserve"> 1650米</v>
      </c>
    </row>
    <row r="28" spans="1:43" x14ac:dyDescent="0.25">
      <c r="A28" s="8" t="s">
        <v>127</v>
      </c>
      <c r="B28" s="7">
        <v>12</v>
      </c>
      <c r="C28" s="7" t="s">
        <v>172</v>
      </c>
      <c r="D28" s="7">
        <v>2</v>
      </c>
      <c r="E28" s="7" t="s">
        <v>2547</v>
      </c>
      <c r="H28" s="7" t="str">
        <f>VLOOKUP(表格1_6[[#This Row],[馬名]],passdata!$B:$G,4,0)</f>
        <v>忠</v>
      </c>
      <c r="I28" s="7" t="str">
        <f>VLOOKUP(表格1_6[[#This Row],[馬名]],passdata!$B:$G,6,0)</f>
        <v/>
      </c>
      <c r="J28" s="7">
        <f>VLOOKUP(表格1_6[[#This Row],[馬名]],odds!$A$1:$H$200,2,0)</f>
        <v>8.1999999999999993</v>
      </c>
      <c r="K28" s="7">
        <f>VLOOKUP(表格1_6[[#This Row],[馬名]],odds!$A$1:$H$200,4,0)</f>
        <v>6.2</v>
      </c>
      <c r="L28" s="7">
        <f>VLOOKUP(表格1_6[[#This Row],[馬名]],odds!$A$1:$H$200,3,0)</f>
        <v>3.5</v>
      </c>
      <c r="M28" s="7">
        <f>VLOOKUP(表格1_6[[#This Row],[馬名]],odds!$A$1:$H$200,5,0)</f>
        <v>1.9</v>
      </c>
      <c r="N28" s="148">
        <f t="shared" ref="N28:N39" si="4">V28+X28+(Z28*0.3)+(AB28*0.3)+(AD28*0.4)+AL28</f>
        <v>0.58623426645573973</v>
      </c>
      <c r="O28" t="str">
        <f>VLOOKUP(表格1_6[[#This Row],[馬名]],'M2'!$A$4:$H$161,7,0)</f>
        <v>中前</v>
      </c>
      <c r="P28">
        <v>11</v>
      </c>
      <c r="Q28">
        <v>4</v>
      </c>
      <c r="R28">
        <v>3</v>
      </c>
      <c r="S28">
        <v>5</v>
      </c>
      <c r="T28">
        <v>12</v>
      </c>
      <c r="U28">
        <v>6</v>
      </c>
      <c r="V28">
        <f t="shared" ref="V28:V39" si="5">((1-(P28/14))*0.1*IF(P28&lt;&gt;0,1,0)) + ((1-(Q28/14))*0.1*IF(Q28&lt;&gt;0,1,0)) + ((1-(R28/14))*0.1*IF(R28&lt;&gt;0,1,0)) + ((1-(S28/14))*0.1*IF(S28&lt;&gt;0,1,0))</f>
        <v>0.23571428571428571</v>
      </c>
      <c r="W28">
        <v>118</v>
      </c>
      <c r="X28">
        <f>VLOOKUP(表格1_6[[#This Row],[負磅]],W!$A$1:$B$32,2,FALSE)</f>
        <v>7.0000000000000007E-2</v>
      </c>
      <c r="Y28" s="7" t="s">
        <v>173</v>
      </c>
      <c r="Z28">
        <f>VLOOKUP(表格1_6[[#This Row],[騎師]],J!$A$1:$B$45,2,FALSE)</f>
        <v>0.29850746268656714</v>
      </c>
      <c r="AA28" s="7" t="s">
        <v>70</v>
      </c>
      <c r="AB28">
        <f>VLOOKUP(表格1_6[[#This Row],[練馬師]],T!$A$1:$B$23,2,FALSE)</f>
        <v>0.23655913978494625</v>
      </c>
      <c r="AC28">
        <v>4</v>
      </c>
      <c r="AD28">
        <f>VLOOKUP(表格1_6[[#This Row],[檔位]],'1200M'!$A$1:$B$14,2,0)</f>
        <v>0.3</v>
      </c>
      <c r="AE28">
        <v>42</v>
      </c>
      <c r="AF28">
        <f>VLOOKUP(表格1_6[[#This Row],[馬名]],apktime!$B:$C,2,0)</f>
        <v>9.52</v>
      </c>
      <c r="AG28">
        <v>1</v>
      </c>
      <c r="AH28">
        <v>9.6199999999999992</v>
      </c>
      <c r="AJ28">
        <v>204750</v>
      </c>
      <c r="AK28">
        <v>4</v>
      </c>
      <c r="AM28">
        <v>-2</v>
      </c>
      <c r="AN28" t="s">
        <v>16</v>
      </c>
      <c r="AO28">
        <v>22</v>
      </c>
      <c r="AP28" t="s">
        <v>175</v>
      </c>
      <c r="AQ28" t="s">
        <v>176</v>
      </c>
    </row>
    <row r="29" spans="1:43" x14ac:dyDescent="0.25">
      <c r="A29" s="8" t="s">
        <v>127</v>
      </c>
      <c r="B29" s="7">
        <v>5</v>
      </c>
      <c r="C29" s="7" t="s">
        <v>143</v>
      </c>
      <c r="E29" s="7" t="s">
        <v>2547</v>
      </c>
      <c r="H29" s="7" t="str">
        <f>VLOOKUP(表格1_6[[#This Row],[馬名]],passdata!$B:$G,4,0)</f>
        <v>忠</v>
      </c>
      <c r="I29" s="7" t="str">
        <f>VLOOKUP(表格1_6[[#This Row],[馬名]],passdata!$B:$G,6,0)</f>
        <v/>
      </c>
      <c r="J29" s="7">
        <f>VLOOKUP(表格1_6[[#This Row],[馬名]],odds!$A$1:$H$200,2,0)</f>
        <v>14</v>
      </c>
      <c r="K29" s="7">
        <f>VLOOKUP(表格1_6[[#This Row],[馬名]],odds!$A$1:$H$200,4,0)</f>
        <v>16</v>
      </c>
      <c r="L29" s="7">
        <f>VLOOKUP(表格1_6[[#This Row],[馬名]],odds!$A$1:$H$200,3,0)</f>
        <v>4.5</v>
      </c>
      <c r="M29" s="7">
        <f>VLOOKUP(表格1_6[[#This Row],[馬名]],odds!$A$1:$H$200,5,0)</f>
        <v>5.2</v>
      </c>
      <c r="N29" s="148">
        <f t="shared" si="4"/>
        <v>0.5310712423170052</v>
      </c>
      <c r="O29" t="str">
        <f>VLOOKUP(表格1_6[[#This Row],[馬名]],'M2'!$A$4:$H$161,7,0)</f>
        <v>中前</v>
      </c>
      <c r="P29">
        <v>3</v>
      </c>
      <c r="Q29">
        <v>7</v>
      </c>
      <c r="R29">
        <v>2</v>
      </c>
      <c r="S29">
        <v>7</v>
      </c>
      <c r="T29">
        <v>5</v>
      </c>
      <c r="U29">
        <v>6</v>
      </c>
      <c r="V29">
        <f t="shared" si="5"/>
        <v>0.26428571428571429</v>
      </c>
      <c r="W29">
        <v>127</v>
      </c>
      <c r="X29">
        <f>VLOOKUP(表格1_6[[#This Row],[負磅]],W!$A$1:$B$32,2,FALSE)</f>
        <v>-1.99999999999999E-2</v>
      </c>
      <c r="Y29" s="7" t="s">
        <v>31</v>
      </c>
      <c r="Z29">
        <f>VLOOKUP(表格1_6[[#This Row],[騎師]],J!$A$1:$B$45,2,FALSE)</f>
        <v>0.4519774011299435</v>
      </c>
      <c r="AA29" s="7" t="s">
        <v>121</v>
      </c>
      <c r="AB29">
        <f>VLOOKUP(表格1_6[[#This Row],[練馬師]],T!$A$1:$B$23,2,FALSE)</f>
        <v>0.31730769230769229</v>
      </c>
      <c r="AC29">
        <v>10</v>
      </c>
      <c r="AD29">
        <f>VLOOKUP(表格1_6[[#This Row],[檔位]],'1200M'!$A$1:$B$14,2,0)</f>
        <v>0.14000000000000001</v>
      </c>
      <c r="AE29">
        <v>51</v>
      </c>
      <c r="AF29">
        <f>VLOOKUP(表格1_6[[#This Row],[馬名]],apktime!$B:$C,2,0)</f>
        <v>9.82</v>
      </c>
      <c r="AG29">
        <v>1</v>
      </c>
      <c r="AH29">
        <v>9.57</v>
      </c>
      <c r="AJ29">
        <v>380250</v>
      </c>
      <c r="AK29">
        <v>5</v>
      </c>
      <c r="AM29">
        <v>0</v>
      </c>
      <c r="AN29" t="s">
        <v>16</v>
      </c>
      <c r="AO29">
        <v>28</v>
      </c>
      <c r="AQ29" t="s">
        <v>145</v>
      </c>
    </row>
    <row r="30" spans="1:43" x14ac:dyDescent="0.25">
      <c r="A30" s="8" t="s">
        <v>127</v>
      </c>
      <c r="B30" s="7">
        <v>11</v>
      </c>
      <c r="C30" s="7" t="s">
        <v>166</v>
      </c>
      <c r="E30" s="7" t="s">
        <v>2540</v>
      </c>
      <c r="H30" s="7" t="str">
        <f>VLOOKUP(表格1_6[[#This Row],[馬名]],passdata!$B:$G,4,0)</f>
        <v/>
      </c>
      <c r="I30" s="7" t="str">
        <f>VLOOKUP(表格1_6[[#This Row],[馬名]],passdata!$B:$G,6,0)</f>
        <v/>
      </c>
      <c r="J30" s="7">
        <f>VLOOKUP(表格1_6[[#This Row],[馬名]],odds!$A$1:$H$200,2,0)</f>
        <v>21</v>
      </c>
      <c r="K30" s="7">
        <f>VLOOKUP(表格1_6[[#This Row],[馬名]],odds!$A$1:$H$200,4,0)</f>
        <v>20</v>
      </c>
      <c r="L30" s="7">
        <f>VLOOKUP(表格1_6[[#This Row],[馬名]],odds!$A$1:$H$200,3,0)</f>
        <v>4.2</v>
      </c>
      <c r="M30" s="7">
        <f>VLOOKUP(表格1_6[[#This Row],[馬名]],odds!$A$1:$H$200,5,0)</f>
        <v>4.4000000000000004</v>
      </c>
      <c r="N30" s="148">
        <f t="shared" si="4"/>
        <v>0.45237327188940091</v>
      </c>
      <c r="O30" t="str">
        <f>VLOOKUP(表格1_6[[#This Row],[馬名]],'M2'!$A$4:$H$161,7,0)</f>
        <v>中後</v>
      </c>
      <c r="P30">
        <v>10</v>
      </c>
      <c r="Q30">
        <v>5</v>
      </c>
      <c r="R30">
        <v>5</v>
      </c>
      <c r="S30">
        <v>9</v>
      </c>
      <c r="T30">
        <v>10</v>
      </c>
      <c r="U30">
        <v>12</v>
      </c>
      <c r="V30">
        <f t="shared" si="5"/>
        <v>0.19285714285714284</v>
      </c>
      <c r="W30">
        <v>119</v>
      </c>
      <c r="X30">
        <f>VLOOKUP(表格1_6[[#This Row],[負磅]],W!$A$1:$B$32,2,FALSE)</f>
        <v>0.06</v>
      </c>
      <c r="Y30" s="7" t="s">
        <v>167</v>
      </c>
      <c r="Z30">
        <f>VLOOKUP(表格1_6[[#This Row],[騎師]],J!$A$1:$B$45,2,FALSE)</f>
        <v>0.13</v>
      </c>
      <c r="AA30" s="7" t="s">
        <v>168</v>
      </c>
      <c r="AB30">
        <f>VLOOKUP(表格1_6[[#This Row],[練馬師]],T!$A$1:$B$23,2,FALSE)</f>
        <v>0.21505376344086022</v>
      </c>
      <c r="AC30">
        <v>8</v>
      </c>
      <c r="AD30">
        <f>VLOOKUP(表格1_6[[#This Row],[檔位]],'1200M'!$A$1:$B$14,2,0)</f>
        <v>0.24</v>
      </c>
      <c r="AE30">
        <v>43</v>
      </c>
      <c r="AF30">
        <f>VLOOKUP(表格1_6[[#This Row],[馬名]],apktime!$B:$C,2,0)</f>
        <v>9.7500000000000018</v>
      </c>
      <c r="AG30">
        <v>1</v>
      </c>
      <c r="AH30">
        <v>10.050000000000001</v>
      </c>
      <c r="AJ30">
        <v>81900</v>
      </c>
      <c r="AK30">
        <v>5</v>
      </c>
      <c r="AM30">
        <v>-2</v>
      </c>
      <c r="AN30" t="s">
        <v>34</v>
      </c>
      <c r="AO30">
        <v>22</v>
      </c>
      <c r="AP30" t="s">
        <v>170</v>
      </c>
      <c r="AQ30" t="s">
        <v>171</v>
      </c>
    </row>
    <row r="31" spans="1:43" x14ac:dyDescent="0.25">
      <c r="A31" s="8" t="s">
        <v>127</v>
      </c>
      <c r="B31" s="7">
        <v>10</v>
      </c>
      <c r="C31" s="7" t="s">
        <v>163</v>
      </c>
      <c r="E31" s="7" t="s">
        <v>2547</v>
      </c>
      <c r="H31" s="7" t="str">
        <f>VLOOKUP(表格1_6[[#This Row],[馬名]],passdata!$B:$G,4,0)</f>
        <v/>
      </c>
      <c r="I31" s="7" t="str">
        <f>VLOOKUP(表格1_6[[#This Row],[馬名]],passdata!$B:$G,6,0)</f>
        <v/>
      </c>
      <c r="J31" s="7">
        <f>VLOOKUP(表格1_6[[#This Row],[馬名]],odds!$A$1:$H$200,2,0)</f>
        <v>22</v>
      </c>
      <c r="K31" s="7">
        <f>VLOOKUP(表格1_6[[#This Row],[馬名]],odds!$A$1:$H$200,4,0)</f>
        <v>26</v>
      </c>
      <c r="L31" s="7">
        <f>VLOOKUP(表格1_6[[#This Row],[馬名]],odds!$A$1:$H$200,3,0)</f>
        <v>5</v>
      </c>
      <c r="M31" s="7">
        <f>VLOOKUP(表格1_6[[#This Row],[馬名]],odds!$A$1:$H$200,5,0)</f>
        <v>7.3</v>
      </c>
      <c r="N31" s="148">
        <f t="shared" si="4"/>
        <v>0.45000769534333063</v>
      </c>
      <c r="O31" t="str">
        <f>VLOOKUP(表格1_6[[#This Row],[馬名]],'M2'!$A$4:$H$161,7,0)</f>
        <v>中前</v>
      </c>
      <c r="P31">
        <v>8</v>
      </c>
      <c r="Q31">
        <v>9</v>
      </c>
      <c r="R31">
        <v>12</v>
      </c>
      <c r="S31">
        <v>12</v>
      </c>
      <c r="T31">
        <v>9</v>
      </c>
      <c r="V31">
        <f t="shared" si="5"/>
        <v>0.10714285714285715</v>
      </c>
      <c r="W31">
        <v>120</v>
      </c>
      <c r="X31">
        <f>VLOOKUP(表格1_6[[#This Row],[負磅]],W!$A$1:$B$32,2,FALSE)</f>
        <v>0.05</v>
      </c>
      <c r="Y31" s="151" t="s">
        <v>85</v>
      </c>
      <c r="Z31" s="30">
        <f>VLOOKUP(表格1_6[[#This Row],[騎師]],J!$A$1:$B$45,2,FALSE)</f>
        <v>0.22321428571428573</v>
      </c>
      <c r="AA31" s="151" t="s">
        <v>54</v>
      </c>
      <c r="AB31">
        <f>VLOOKUP(表格1_6[[#This Row],[練馬師]],T!$A$1:$B$23,2,FALSE)</f>
        <v>0.25966850828729282</v>
      </c>
      <c r="AC31">
        <v>2</v>
      </c>
      <c r="AD31">
        <f>VLOOKUP(表格1_6[[#This Row],[檔位]],'1200M'!$A$1:$B$14,2,0)</f>
        <v>0.37</v>
      </c>
      <c r="AE31">
        <v>44</v>
      </c>
      <c r="AF31">
        <f>VLOOKUP(表格1_6[[#This Row],[馬名]],apktime!$B:$C,2,0)</f>
        <v>9.8500000000000014</v>
      </c>
      <c r="AG31">
        <v>1</v>
      </c>
      <c r="AH31">
        <v>10.15</v>
      </c>
      <c r="AJ31">
        <v>0</v>
      </c>
      <c r="AK31">
        <v>4</v>
      </c>
      <c r="AM31">
        <v>-2</v>
      </c>
      <c r="AN31" t="s">
        <v>16</v>
      </c>
      <c r="AO31">
        <v>22</v>
      </c>
      <c r="AP31" t="s">
        <v>87</v>
      </c>
      <c r="AQ31" t="s">
        <v>165</v>
      </c>
    </row>
    <row r="32" spans="1:43" x14ac:dyDescent="0.25">
      <c r="A32" s="8" t="s">
        <v>127</v>
      </c>
      <c r="B32" s="7">
        <v>4</v>
      </c>
      <c r="C32" s="7" t="s">
        <v>139</v>
      </c>
      <c r="E32" s="7" t="s">
        <v>2547</v>
      </c>
      <c r="H32" s="7" t="str">
        <f>VLOOKUP(表格1_6[[#This Row],[馬名]],passdata!$B:$G,4,0)</f>
        <v/>
      </c>
      <c r="I32" s="7" t="str">
        <f>VLOOKUP(表格1_6[[#This Row],[馬名]],passdata!$B:$G,6,0)</f>
        <v/>
      </c>
      <c r="J32" s="7">
        <f>VLOOKUP(表格1_6[[#This Row],[馬名]],odds!$A$1:$H$200,2,0)</f>
        <v>15</v>
      </c>
      <c r="K32" s="7">
        <f>VLOOKUP(表格1_6[[#This Row],[馬名]],odds!$A$1:$H$200,4,0)</f>
        <v>17</v>
      </c>
      <c r="L32" s="7">
        <f>VLOOKUP(表格1_6[[#This Row],[馬名]],odds!$A$1:$H$200,3,0)</f>
        <v>4.3</v>
      </c>
      <c r="M32" s="7">
        <f>VLOOKUP(表格1_6[[#This Row],[馬名]],odds!$A$1:$H$200,5,0)</f>
        <v>4.4000000000000004</v>
      </c>
      <c r="N32" s="148">
        <f t="shared" si="4"/>
        <v>0.40265517241379323</v>
      </c>
      <c r="O32" t="str">
        <f>VLOOKUP(表格1_6[[#This Row],[馬名]],'M2'!$A$4:$H$161,7,0)</f>
        <v>放頭</v>
      </c>
      <c r="P32">
        <v>2</v>
      </c>
      <c r="Q32">
        <v>8</v>
      </c>
      <c r="R32">
        <v>14</v>
      </c>
      <c r="S32">
        <v>4</v>
      </c>
      <c r="V32">
        <f t="shared" si="5"/>
        <v>0.2</v>
      </c>
      <c r="W32">
        <v>128</v>
      </c>
      <c r="X32">
        <f>VLOOKUP(表格1_6[[#This Row],[負磅]],W!$A$1:$B$32,2,FALSE)</f>
        <v>-2.9999999999999898E-2</v>
      </c>
      <c r="Y32" s="7" t="s">
        <v>140</v>
      </c>
      <c r="Z32">
        <f>VLOOKUP(表格1_6[[#This Row],[騎師]],J!$A$1:$B$45,2,FALSE)</f>
        <v>0.33333333333333331</v>
      </c>
      <c r="AA32" s="7" t="s">
        <v>59</v>
      </c>
      <c r="AB32">
        <f>VLOOKUP(表格1_6[[#This Row],[練馬師]],T!$A$1:$B$23,2,FALSE)</f>
        <v>0.21551724137931033</v>
      </c>
      <c r="AC32">
        <v>11</v>
      </c>
      <c r="AD32">
        <f>VLOOKUP(表格1_6[[#This Row],[檔位]],'1200M'!$A$1:$B$14,2,0)</f>
        <v>0.17</v>
      </c>
      <c r="AE32">
        <v>52</v>
      </c>
      <c r="AF32">
        <f>VLOOKUP(表格1_6[[#This Row],[馬名]],apktime!$B:$C,2,0)</f>
        <v>9.73</v>
      </c>
      <c r="AG32">
        <v>1</v>
      </c>
      <c r="AH32">
        <v>9.6300000000000008</v>
      </c>
      <c r="AJ32">
        <v>315900</v>
      </c>
      <c r="AK32">
        <v>4</v>
      </c>
      <c r="AM32">
        <v>2</v>
      </c>
      <c r="AN32" t="s">
        <v>86</v>
      </c>
      <c r="AO32">
        <v>22</v>
      </c>
      <c r="AP32" t="s">
        <v>141</v>
      </c>
      <c r="AQ32" t="s">
        <v>142</v>
      </c>
    </row>
    <row r="33" spans="1:43" x14ac:dyDescent="0.25">
      <c r="A33" s="8" t="s">
        <v>127</v>
      </c>
      <c r="B33" s="7">
        <v>3</v>
      </c>
      <c r="C33" s="7" t="s">
        <v>134</v>
      </c>
      <c r="D33" s="7">
        <v>3</v>
      </c>
      <c r="E33" s="7" t="s">
        <v>2540</v>
      </c>
      <c r="F33" s="7" t="s">
        <v>2509</v>
      </c>
      <c r="G33" s="7" t="s">
        <v>2510</v>
      </c>
      <c r="H33" s="7" t="str">
        <f>VLOOKUP(表格1_6[[#This Row],[馬名]],passdata!$B:$G,4,0)</f>
        <v/>
      </c>
      <c r="I33" s="7" t="str">
        <f>VLOOKUP(表格1_6[[#This Row],[馬名]],passdata!$B:$G,6,0)</f>
        <v/>
      </c>
      <c r="J33" s="7">
        <f>VLOOKUP(表格1_6[[#This Row],[馬名]],odds!$A$1:$H$200,2,0)</f>
        <v>4.2</v>
      </c>
      <c r="K33" s="7">
        <f>VLOOKUP(表格1_6[[#This Row],[馬名]],odds!$A$1:$H$200,4,0)</f>
        <v>4</v>
      </c>
      <c r="L33" s="7">
        <f>VLOOKUP(表格1_6[[#This Row],[馬名]],odds!$A$1:$H$200,3,0)</f>
        <v>1.2</v>
      </c>
      <c r="M33" s="7">
        <f>VLOOKUP(表格1_6[[#This Row],[馬名]],odds!$A$1:$H$200,5,0)</f>
        <v>1.3</v>
      </c>
      <c r="N33" s="148">
        <f t="shared" si="4"/>
        <v>0.40076854521625171</v>
      </c>
      <c r="O33" t="str">
        <f>VLOOKUP(表格1_6[[#This Row],[馬名]],'M2'!$A$4:$H$161,7,0)</f>
        <v>中前</v>
      </c>
      <c r="P33">
        <v>3</v>
      </c>
      <c r="Q33">
        <v>3</v>
      </c>
      <c r="V33">
        <f t="shared" si="5"/>
        <v>0.15714285714285714</v>
      </c>
      <c r="W33">
        <v>129</v>
      </c>
      <c r="X33">
        <f>VLOOKUP(表格1_6[[#This Row],[負磅]],W!$A$1:$B$32,2,FALSE)</f>
        <v>-3.9999999999999897E-2</v>
      </c>
      <c r="Y33" s="151" t="s">
        <v>49</v>
      </c>
      <c r="Z33" s="30">
        <f>VLOOKUP(表格1_6[[#This Row],[騎師]],J!$A$1:$B$45,2,FALSE)</f>
        <v>0.30275229357798167</v>
      </c>
      <c r="AA33" s="151" t="s">
        <v>135</v>
      </c>
      <c r="AB33">
        <f>VLOOKUP(表格1_6[[#This Row],[練馬師]],T!$A$1:$B$23,2,FALSE)</f>
        <v>0.29599999999999999</v>
      </c>
      <c r="AC33">
        <v>3</v>
      </c>
      <c r="AD33">
        <f>VLOOKUP(表格1_6[[#This Row],[檔位]],'1200M'!$A$1:$B$14,2,0)</f>
        <v>0.26</v>
      </c>
      <c r="AE33">
        <v>53</v>
      </c>
      <c r="AF33">
        <f>VLOOKUP(表格1_6[[#This Row],[馬名]],apktime!$B:$C,2,0)</f>
        <v>9.65</v>
      </c>
      <c r="AG33">
        <v>1</v>
      </c>
      <c r="AH33">
        <v>9.65</v>
      </c>
      <c r="AJ33">
        <v>269100</v>
      </c>
      <c r="AK33">
        <v>4</v>
      </c>
      <c r="AM33">
        <v>1</v>
      </c>
      <c r="AN33" t="s">
        <v>137</v>
      </c>
      <c r="AO33">
        <v>49</v>
      </c>
      <c r="AP33" t="s">
        <v>46</v>
      </c>
      <c r="AQ33" t="s">
        <v>138</v>
      </c>
    </row>
    <row r="34" spans="1:43" x14ac:dyDescent="0.25">
      <c r="A34" s="8" t="s">
        <v>127</v>
      </c>
      <c r="B34" s="7">
        <v>7</v>
      </c>
      <c r="C34" s="7" t="s">
        <v>149</v>
      </c>
      <c r="E34" s="7" t="s">
        <v>2540</v>
      </c>
      <c r="H34" s="7" t="str">
        <f>VLOOKUP(表格1_6[[#This Row],[馬名]],passdata!$B:$G,4,0)</f>
        <v/>
      </c>
      <c r="I34" s="7" t="str">
        <f>VLOOKUP(表格1_6[[#This Row],[馬名]],passdata!$B:$G,6,0)</f>
        <v/>
      </c>
      <c r="J34" s="7">
        <f>VLOOKUP(表格1_6[[#This Row],[馬名]],odds!$A$1:$H$200,2,0)</f>
        <v>28</v>
      </c>
      <c r="K34" s="7">
        <f>VLOOKUP(表格1_6[[#This Row],[馬名]],odds!$A$1:$H$200,4,0)</f>
        <v>21</v>
      </c>
      <c r="L34" s="7">
        <f>VLOOKUP(表格1_6[[#This Row],[馬名]],odds!$A$1:$H$200,3,0)</f>
        <v>4.4000000000000004</v>
      </c>
      <c r="M34" s="7">
        <f>VLOOKUP(表格1_6[[#This Row],[馬名]],odds!$A$1:$H$200,5,0)</f>
        <v>4.8</v>
      </c>
      <c r="N34" s="148">
        <f t="shared" si="4"/>
        <v>0.39793609617209746</v>
      </c>
      <c r="O34" t="str">
        <f>VLOOKUP(表格1_6[[#This Row],[馬名]],'M2'!$A$4:$H$161,7,0)</f>
        <v>放頭</v>
      </c>
      <c r="P34">
        <v>7</v>
      </c>
      <c r="Q34">
        <v>4</v>
      </c>
      <c r="R34">
        <v>10</v>
      </c>
      <c r="V34">
        <f t="shared" si="5"/>
        <v>0.15000000000000002</v>
      </c>
      <c r="W34">
        <v>124</v>
      </c>
      <c r="X34">
        <f>VLOOKUP(表格1_6[[#This Row],[負磅]],W!$A$1:$B$32,2,FALSE)</f>
        <v>0.01</v>
      </c>
      <c r="Y34" s="151" t="s">
        <v>150</v>
      </c>
      <c r="Z34" s="30">
        <f>VLOOKUP(表格1_6[[#This Row],[騎師]],J!$A$1:$B$45,2,FALSE)</f>
        <v>0.19266055045871561</v>
      </c>
      <c r="AA34" s="151" t="s">
        <v>76</v>
      </c>
      <c r="AB34">
        <f>VLOOKUP(表格1_6[[#This Row],[練馬師]],T!$A$1:$B$23,2,FALSE)</f>
        <v>0.21379310344827587</v>
      </c>
      <c r="AC34">
        <v>7</v>
      </c>
      <c r="AD34">
        <f>VLOOKUP(表格1_6[[#This Row],[檔位]],'1200M'!$A$1:$B$14,2,0)</f>
        <v>0.28999999999999998</v>
      </c>
      <c r="AE34">
        <v>48</v>
      </c>
      <c r="AF34">
        <f>VLOOKUP(表格1_6[[#This Row],[馬名]],apktime!$B:$C,2,0)</f>
        <v>9.91</v>
      </c>
      <c r="AG34">
        <v>1</v>
      </c>
      <c r="AH34">
        <v>9.91</v>
      </c>
      <c r="AJ34">
        <v>70200</v>
      </c>
      <c r="AK34">
        <v>4</v>
      </c>
      <c r="AM34">
        <v>-2</v>
      </c>
      <c r="AN34" t="s">
        <v>86</v>
      </c>
      <c r="AO34">
        <v>22</v>
      </c>
      <c r="AP34" t="s">
        <v>151</v>
      </c>
      <c r="AQ34" t="s">
        <v>152</v>
      </c>
    </row>
    <row r="35" spans="1:43" x14ac:dyDescent="0.25">
      <c r="A35" s="8" t="s">
        <v>127</v>
      </c>
      <c r="B35" s="7">
        <v>1</v>
      </c>
      <c r="C35" s="7" t="s">
        <v>128</v>
      </c>
      <c r="E35" s="7" t="s">
        <v>2547</v>
      </c>
      <c r="H35" s="7" t="str">
        <f>VLOOKUP(表格1_6[[#This Row],[馬名]],passdata!$B:$G,4,0)</f>
        <v/>
      </c>
      <c r="I35" s="7" t="str">
        <f>VLOOKUP(表格1_6[[#This Row],[馬名]],passdata!$B:$G,6,0)</f>
        <v/>
      </c>
      <c r="J35" s="7">
        <f>VLOOKUP(表格1_6[[#This Row],[馬名]],odds!$A$1:$H$200,2,0)</f>
        <v>11</v>
      </c>
      <c r="K35" s="7">
        <f>VLOOKUP(表格1_6[[#This Row],[馬名]],odds!$A$1:$H$200,4,0)</f>
        <v>8.1</v>
      </c>
      <c r="L35" s="7">
        <f>VLOOKUP(表格1_6[[#This Row],[馬名]],odds!$A$1:$H$200,3,0)</f>
        <v>4.3</v>
      </c>
      <c r="M35" s="7">
        <f>VLOOKUP(表格1_6[[#This Row],[馬名]],odds!$A$1:$H$200,5,0)</f>
        <v>2.4</v>
      </c>
      <c r="N35" s="148">
        <f t="shared" si="4"/>
        <v>0.39209627329192542</v>
      </c>
      <c r="O35" t="str">
        <f>VLOOKUP(表格1_6[[#This Row],[馬名]],'M2'!$A$4:$H$161,7,0)</f>
        <v>放頭</v>
      </c>
      <c r="P35">
        <v>3</v>
      </c>
      <c r="Q35">
        <v>6</v>
      </c>
      <c r="R35">
        <v>10</v>
      </c>
      <c r="S35">
        <v>3</v>
      </c>
      <c r="T35">
        <v>11</v>
      </c>
      <c r="U35">
        <v>8</v>
      </c>
      <c r="V35">
        <f t="shared" si="5"/>
        <v>0.24285714285714285</v>
      </c>
      <c r="W35">
        <v>135</v>
      </c>
      <c r="X35">
        <f>VLOOKUP(表格1_6[[#This Row],[負磅]],W!$A$1:$B$32,2,FALSE)</f>
        <v>-0.1</v>
      </c>
      <c r="Y35" s="7" t="s">
        <v>120</v>
      </c>
      <c r="Z35">
        <f>VLOOKUP(表格1_6[[#This Row],[騎師]],J!$A$1:$B$45,2,FALSE)</f>
        <v>0.25833333333333336</v>
      </c>
      <c r="AA35" s="7" t="s">
        <v>81</v>
      </c>
      <c r="AB35">
        <f>VLOOKUP(表格1_6[[#This Row],[練馬師]],T!$A$1:$B$23,2,FALSE)</f>
        <v>0.2391304347826087</v>
      </c>
      <c r="AC35">
        <v>6</v>
      </c>
      <c r="AD35">
        <f>VLOOKUP(表格1_6[[#This Row],[檔位]],'1200M'!$A$1:$B$14,2,0)</f>
        <v>0.25</v>
      </c>
      <c r="AE35">
        <v>59</v>
      </c>
      <c r="AF35">
        <f>VLOOKUP(表格1_6[[#This Row],[馬名]],apktime!$B:$C,2,0)</f>
        <v>10.199999999999999</v>
      </c>
      <c r="AG35">
        <v>1</v>
      </c>
      <c r="AH35">
        <v>9.17</v>
      </c>
      <c r="AJ35">
        <v>465000</v>
      </c>
      <c r="AK35">
        <v>6</v>
      </c>
      <c r="AM35">
        <v>-1</v>
      </c>
      <c r="AN35" t="s">
        <v>34</v>
      </c>
      <c r="AO35">
        <v>22</v>
      </c>
      <c r="AP35" t="s">
        <v>17</v>
      </c>
      <c r="AQ35" t="s">
        <v>130</v>
      </c>
    </row>
    <row r="36" spans="1:43" x14ac:dyDescent="0.25">
      <c r="A36" s="8" t="s">
        <v>127</v>
      </c>
      <c r="B36" s="7">
        <v>8</v>
      </c>
      <c r="C36" s="7" t="s">
        <v>153</v>
      </c>
      <c r="E36" s="7" t="s">
        <v>2547</v>
      </c>
      <c r="H36" s="7" t="str">
        <f>VLOOKUP(表格1_6[[#This Row],[馬名]],passdata!$B:$G,4,0)</f>
        <v/>
      </c>
      <c r="I36" s="7" t="str">
        <f>VLOOKUP(表格1_6[[#This Row],[馬名]],passdata!$B:$G,6,0)</f>
        <v/>
      </c>
      <c r="J36" s="7">
        <f>VLOOKUP(表格1_6[[#This Row],[馬名]],odds!$A$1:$H$200,2,0)</f>
        <v>25</v>
      </c>
      <c r="K36" s="7">
        <f>VLOOKUP(表格1_6[[#This Row],[馬名]],odds!$A$1:$H$200,4,0)</f>
        <v>25</v>
      </c>
      <c r="L36" s="7">
        <f>VLOOKUP(表格1_6[[#This Row],[馬名]],odds!$A$1:$H$200,3,0)</f>
        <v>7.1</v>
      </c>
      <c r="M36" s="7">
        <f>VLOOKUP(表格1_6[[#This Row],[馬名]],odds!$A$1:$H$200,5,0)</f>
        <v>6.4</v>
      </c>
      <c r="N36" s="148">
        <f t="shared" si="4"/>
        <v>0.3642582543314809</v>
      </c>
      <c r="O36" t="str">
        <f>VLOOKUP(表格1_6[[#This Row],[馬名]],'M2'!$A$4:$H$161,7,0)</f>
        <v>中前</v>
      </c>
      <c r="P36">
        <v>12</v>
      </c>
      <c r="Q36">
        <v>12</v>
      </c>
      <c r="R36">
        <v>8</v>
      </c>
      <c r="S36">
        <v>12</v>
      </c>
      <c r="V36">
        <f t="shared" si="5"/>
        <v>8.5714285714285743E-2</v>
      </c>
      <c r="W36">
        <v>120</v>
      </c>
      <c r="X36">
        <f>VLOOKUP(表格1_6[[#This Row],[負磅]],W!$A$1:$B$32,2,FALSE)</f>
        <v>0.05</v>
      </c>
      <c r="Y36" s="7" t="s">
        <v>75</v>
      </c>
      <c r="Z36">
        <f>VLOOKUP(表格1_6[[#This Row],[騎師]],J!$A$1:$B$45,2,FALSE)</f>
        <v>0.13043478260869565</v>
      </c>
      <c r="AA36" s="7" t="s">
        <v>154</v>
      </c>
      <c r="AB36">
        <f>VLOOKUP(表格1_6[[#This Row],[練馬師]],T!$A$1:$B$23,2,FALSE)</f>
        <v>0.21804511278195488</v>
      </c>
      <c r="AC36">
        <v>5</v>
      </c>
      <c r="AD36">
        <f>VLOOKUP(表格1_6[[#This Row],[檔位]],'1200M'!$A$1:$B$14,2,0)</f>
        <v>0.31</v>
      </c>
      <c r="AE36">
        <v>46</v>
      </c>
      <c r="AF36">
        <f>VLOOKUP(表格1_6[[#This Row],[馬名]],apktime!$B:$C,2,0)</f>
        <v>10.64</v>
      </c>
      <c r="AG36">
        <v>1</v>
      </c>
      <c r="AH36">
        <v>11.04</v>
      </c>
      <c r="AJ36">
        <v>0</v>
      </c>
      <c r="AK36">
        <v>4</v>
      </c>
      <c r="AM36">
        <v>-2</v>
      </c>
      <c r="AN36" t="s">
        <v>16</v>
      </c>
      <c r="AO36">
        <v>28</v>
      </c>
      <c r="AP36" t="s">
        <v>46</v>
      </c>
      <c r="AQ36" t="s">
        <v>156</v>
      </c>
    </row>
    <row r="37" spans="1:43" x14ac:dyDescent="0.25">
      <c r="A37" s="8" t="s">
        <v>127</v>
      </c>
      <c r="B37" s="7">
        <v>9</v>
      </c>
      <c r="C37" s="7" t="s">
        <v>157</v>
      </c>
      <c r="E37" s="7" t="s">
        <v>2547</v>
      </c>
      <c r="H37" s="7" t="str">
        <f>VLOOKUP(表格1_6[[#This Row],[馬名]],passdata!$B:$G,4,0)</f>
        <v/>
      </c>
      <c r="I37" s="7" t="str">
        <f>VLOOKUP(表格1_6[[#This Row],[馬名]],passdata!$B:$G,6,0)</f>
        <v/>
      </c>
      <c r="J37" s="7">
        <f>VLOOKUP(表格1_6[[#This Row],[馬名]],odds!$A$1:$H$200,2,0)</f>
        <v>37</v>
      </c>
      <c r="K37" s="7">
        <f>VLOOKUP(表格1_6[[#This Row],[馬名]],odds!$A$1:$H$200,4,0)</f>
        <v>42</v>
      </c>
      <c r="L37" s="7">
        <f>VLOOKUP(表格1_6[[#This Row],[馬名]],odds!$A$1:$H$200,3,0)</f>
        <v>9.3000000000000007</v>
      </c>
      <c r="M37" s="7">
        <f>VLOOKUP(表格1_6[[#This Row],[馬名]],odds!$A$1:$H$200,5,0)</f>
        <v>10</v>
      </c>
      <c r="N37" s="148">
        <f t="shared" si="4"/>
        <v>0.34424013722126934</v>
      </c>
      <c r="O37" t="str">
        <f>VLOOKUP(表格1_6[[#This Row],[馬名]],'M2'!$A$4:$H$161,7,0)</f>
        <v>中前</v>
      </c>
      <c r="P37">
        <v>11</v>
      </c>
      <c r="Q37">
        <v>11</v>
      </c>
      <c r="R37">
        <v>11</v>
      </c>
      <c r="S37">
        <v>8</v>
      </c>
      <c r="V37">
        <f t="shared" si="5"/>
        <v>0.10714285714285715</v>
      </c>
      <c r="W37">
        <v>121</v>
      </c>
      <c r="X37">
        <f>VLOOKUP(表格1_6[[#This Row],[負磅]],W!$A$1:$B$32,2,FALSE)</f>
        <v>0.04</v>
      </c>
      <c r="Y37" s="7" t="s">
        <v>69</v>
      </c>
      <c r="Z37">
        <f>VLOOKUP(表格1_6[[#This Row],[騎師]],J!$A$1:$B$45,2,FALSE)</f>
        <v>0.18867924528301888</v>
      </c>
      <c r="AA37" s="7" t="s">
        <v>158</v>
      </c>
      <c r="AB37">
        <f>VLOOKUP(表格1_6[[#This Row],[練馬師]],T!$A$1:$B$23,2,FALSE)</f>
        <v>0.18831168831168832</v>
      </c>
      <c r="AC37">
        <v>9</v>
      </c>
      <c r="AD37">
        <f>VLOOKUP(表格1_6[[#This Row],[檔位]],'1200M'!$A$1:$B$14,2,0)</f>
        <v>0.21</v>
      </c>
      <c r="AE37">
        <v>45</v>
      </c>
      <c r="AF37">
        <f>VLOOKUP(表格1_6[[#This Row],[馬名]],apktime!$B:$C,2,0)</f>
        <v>11.87</v>
      </c>
      <c r="AG37">
        <v>1</v>
      </c>
      <c r="AH37">
        <v>11.87</v>
      </c>
      <c r="AJ37">
        <v>0</v>
      </c>
      <c r="AK37">
        <v>4</v>
      </c>
      <c r="AM37">
        <v>-2</v>
      </c>
      <c r="AN37" t="s">
        <v>160</v>
      </c>
      <c r="AO37">
        <v>13</v>
      </c>
      <c r="AP37" t="s">
        <v>161</v>
      </c>
      <c r="AQ37" t="s">
        <v>162</v>
      </c>
    </row>
    <row r="38" spans="1:43" x14ac:dyDescent="0.25">
      <c r="A38" s="8" t="s">
        <v>127</v>
      </c>
      <c r="B38" s="7">
        <v>6</v>
      </c>
      <c r="C38" s="7" t="s">
        <v>146</v>
      </c>
      <c r="E38" s="7" t="s">
        <v>2547</v>
      </c>
      <c r="H38" s="7" t="str">
        <f>VLOOKUP(表格1_6[[#This Row],[馬名]],passdata!$B:$G,4,0)</f>
        <v/>
      </c>
      <c r="I38" s="7" t="str">
        <f>VLOOKUP(表格1_6[[#This Row],[馬名]],passdata!$B:$G,6,0)</f>
        <v/>
      </c>
      <c r="J38" s="7">
        <f>VLOOKUP(表格1_6[[#This Row],[馬名]],odds!$A$1:$H$200,2,0)</f>
        <v>31</v>
      </c>
      <c r="K38" s="7">
        <f>VLOOKUP(表格1_6[[#This Row],[馬名]],odds!$A$1:$H$200,4,0)</f>
        <v>31</v>
      </c>
      <c r="L38" s="7">
        <f>VLOOKUP(表格1_6[[#This Row],[馬名]],odds!$A$1:$H$200,3,0)</f>
        <v>7.3</v>
      </c>
      <c r="M38" s="7">
        <f>VLOOKUP(表格1_6[[#This Row],[馬名]],odds!$A$1:$H$200,5,0)</f>
        <v>8.1</v>
      </c>
      <c r="N38" s="148">
        <f t="shared" si="4"/>
        <v>0.3256293057707409</v>
      </c>
      <c r="O38" t="str">
        <f>VLOOKUP(表格1_6[[#This Row],[馬名]],'M2'!$A$4:$H$161,7,0)</f>
        <v>放頭</v>
      </c>
      <c r="P38">
        <v>7</v>
      </c>
      <c r="Q38">
        <v>7</v>
      </c>
      <c r="R38">
        <v>9</v>
      </c>
      <c r="V38">
        <f t="shared" si="5"/>
        <v>0.13571428571428573</v>
      </c>
      <c r="W38">
        <v>122</v>
      </c>
      <c r="X38">
        <f>VLOOKUP(表格1_6[[#This Row],[負磅]],W!$A$1:$B$32,2,FALSE)</f>
        <v>0.03</v>
      </c>
      <c r="Y38" s="7" t="s">
        <v>38</v>
      </c>
      <c r="Z38">
        <f>VLOOKUP(表格1_6[[#This Row],[騎師]],J!$A$1:$B$45,2,FALSE)</f>
        <v>0.25984251968503935</v>
      </c>
      <c r="AA38" s="7" t="s">
        <v>147</v>
      </c>
      <c r="AB38">
        <f>VLOOKUP(表格1_6[[#This Row],[練馬師]],T!$A$1:$B$23,2,FALSE)</f>
        <v>0.11320754716981132</v>
      </c>
      <c r="AC38">
        <v>12</v>
      </c>
      <c r="AD38">
        <f>VLOOKUP(表格1_6[[#This Row],[檔位]],'1200M'!$A$1:$B$14,2,0)</f>
        <v>0.12</v>
      </c>
      <c r="AE38">
        <v>48</v>
      </c>
      <c r="AJ38">
        <v>0</v>
      </c>
      <c r="AK38">
        <v>3</v>
      </c>
      <c r="AM38">
        <v>-2</v>
      </c>
      <c r="AN38" t="s">
        <v>16</v>
      </c>
      <c r="AO38">
        <v>18</v>
      </c>
      <c r="AP38" t="s">
        <v>46</v>
      </c>
      <c r="AQ38" t="s">
        <v>148</v>
      </c>
    </row>
    <row r="39" spans="1:43" x14ac:dyDescent="0.25">
      <c r="A39" s="8" t="s">
        <v>127</v>
      </c>
      <c r="B39" s="7">
        <v>2</v>
      </c>
      <c r="C39" s="7" t="s">
        <v>131</v>
      </c>
      <c r="D39" s="7">
        <v>1</v>
      </c>
      <c r="E39" s="7" t="s">
        <v>2547</v>
      </c>
      <c r="G39" s="7" t="s">
        <v>2510</v>
      </c>
      <c r="H39" s="7" t="str">
        <f>VLOOKUP(表格1_6[[#This Row],[馬名]],passdata!$B:$G,4,0)</f>
        <v/>
      </c>
      <c r="I39" s="7" t="str">
        <f>VLOOKUP(表格1_6[[#This Row],[馬名]],passdata!$B:$G,6,0)</f>
        <v/>
      </c>
      <c r="J39" s="7">
        <f>VLOOKUP(表格1_6[[#This Row],[馬名]],odds!$A$1:$H$200,2,0)</f>
        <v>2.4</v>
      </c>
      <c r="K39" s="7">
        <f>VLOOKUP(表格1_6[[#This Row],[馬名]],odds!$A$1:$H$200,4,0)</f>
        <v>3</v>
      </c>
      <c r="L39" s="7">
        <f>VLOOKUP(表格1_6[[#This Row],[馬名]],odds!$A$1:$H$200,3,0)</f>
        <v>1.2</v>
      </c>
      <c r="M39" s="7">
        <f>VLOOKUP(表格1_6[[#This Row],[馬名]],odds!$A$1:$H$200,5,0)</f>
        <v>1.6</v>
      </c>
      <c r="N39" s="148">
        <f t="shared" si="4"/>
        <v>0.32507378932325126</v>
      </c>
      <c r="O39" t="str">
        <f>VLOOKUP(表格1_6[[#This Row],[馬名]],'M2'!$A$4:$H$161,7,0)</f>
        <v>中前</v>
      </c>
      <c r="P39">
        <v>2</v>
      </c>
      <c r="V39">
        <f t="shared" si="5"/>
        <v>8.5714285714285729E-2</v>
      </c>
      <c r="W39">
        <v>128</v>
      </c>
      <c r="X39">
        <f>VLOOKUP(表格1_6[[#This Row],[負磅]],W!$A$1:$B$32,2,FALSE)</f>
        <v>-2.9999999999999898E-2</v>
      </c>
      <c r="Y39" s="151" t="s">
        <v>20</v>
      </c>
      <c r="Z39" s="30">
        <f>VLOOKUP(表格1_6[[#This Row],[騎師]],J!$A$1:$B$45,2,FALSE)</f>
        <v>0.16981132075471697</v>
      </c>
      <c r="AA39" s="151" t="s">
        <v>21</v>
      </c>
      <c r="AB39">
        <f>VLOOKUP(表格1_6[[#This Row],[練馬師]],T!$A$1:$B$23,2,FALSE)</f>
        <v>0.20805369127516779</v>
      </c>
      <c r="AC39">
        <v>1</v>
      </c>
      <c r="AD39">
        <f>VLOOKUP(表格1_6[[#This Row],[檔位]],'1200M'!$A$1:$B$14,2,0)</f>
        <v>0.39</v>
      </c>
      <c r="AE39">
        <v>54</v>
      </c>
      <c r="AF39">
        <f>VLOOKUP(表格1_6[[#This Row],[馬名]],apktime!$B:$C,2,0)</f>
        <v>9.3800000000000008</v>
      </c>
      <c r="AG39">
        <v>1</v>
      </c>
      <c r="AH39">
        <v>9.48</v>
      </c>
      <c r="AJ39">
        <v>245700</v>
      </c>
      <c r="AK39">
        <v>4</v>
      </c>
      <c r="AM39">
        <v>2</v>
      </c>
      <c r="AN39" t="s">
        <v>34</v>
      </c>
      <c r="AO39">
        <v>22</v>
      </c>
      <c r="AP39" t="s">
        <v>46</v>
      </c>
      <c r="AQ39" t="s">
        <v>133</v>
      </c>
    </row>
    <row r="40" spans="1:43" x14ac:dyDescent="0.25">
      <c r="A40" s="8" t="s">
        <v>127</v>
      </c>
      <c r="B40" s="7" t="str">
        <f>VLOOKUP(表格1_6[[#This Row],[場]],Raceinfo!$A$1:$C$9,3,0)</f>
        <v xml:space="preserve"> 第四班</v>
      </c>
      <c r="C40" s="7" t="str">
        <f>VLOOKUP(表格1_6[[#This Row],[場]],Raceinfo!$A$1:$C$9,2,0)</f>
        <v xml:space="preserve"> 1200米</v>
      </c>
    </row>
    <row r="41" spans="1:43" x14ac:dyDescent="0.25">
      <c r="A41" s="10" t="s">
        <v>177</v>
      </c>
      <c r="B41" s="7">
        <v>12</v>
      </c>
      <c r="C41" s="7" t="s">
        <v>215</v>
      </c>
      <c r="E41" s="7" t="s">
        <v>2547</v>
      </c>
      <c r="G41" s="7" t="s">
        <v>2510</v>
      </c>
      <c r="H41" s="7" t="str">
        <f>VLOOKUP(表格1_6[[#This Row],[馬名]],passdata!$B:$G,4,0)</f>
        <v>忠</v>
      </c>
      <c r="I41" s="7" t="str">
        <f>VLOOKUP(表格1_6[[#This Row],[馬名]],passdata!$B:$G,6,0)</f>
        <v/>
      </c>
      <c r="J41" s="7">
        <f>VLOOKUP(表格1_6[[#This Row],[馬名]],odds!$A$1:$H$200,2,0)</f>
        <v>9.1999999999999993</v>
      </c>
      <c r="K41" s="7">
        <f>VLOOKUP(表格1_6[[#This Row],[馬名]],odds!$A$1:$H$200,4,0)</f>
        <v>10</v>
      </c>
      <c r="L41" s="7">
        <f>VLOOKUP(表格1_6[[#This Row],[馬名]],odds!$A$1:$H$200,3,0)</f>
        <v>4</v>
      </c>
      <c r="M41" s="7">
        <f>VLOOKUP(表格1_6[[#This Row],[馬名]],odds!$A$1:$H$200,5,0)</f>
        <v>3.3</v>
      </c>
      <c r="N41" s="148">
        <f t="shared" ref="N41:N52" si="6">V41+X41+(Z41*0.3)+(AB41*0.3)+(AD41*0.4)+AL41</f>
        <v>0.6603694581280789</v>
      </c>
      <c r="O41" t="str">
        <f>VLOOKUP(表格1_6[[#This Row],[馬名]],'M2'!$A$4:$H$161,7,0)</f>
        <v>中後</v>
      </c>
      <c r="P41">
        <v>2</v>
      </c>
      <c r="Q41">
        <v>1</v>
      </c>
      <c r="R41">
        <v>6</v>
      </c>
      <c r="S41">
        <v>7</v>
      </c>
      <c r="T41">
        <v>5</v>
      </c>
      <c r="U41">
        <v>11</v>
      </c>
      <c r="V41">
        <f t="shared" ref="V41:V52" si="7">((1-(P41/14))*0.1*IF(P41&lt;&gt;0,1,0)) + ((1-(Q41/14))*0.1*IF(Q41&lt;&gt;0,1,0)) + ((1-(R41/14))*0.1*IF(R41&lt;&gt;0,1,0)) + ((1-(S41/14))*0.1*IF(S41&lt;&gt;0,1,0))</f>
        <v>0.28571428571428575</v>
      </c>
      <c r="W41">
        <v>116</v>
      </c>
      <c r="X41">
        <f>VLOOKUP(表格1_6[[#This Row],[負磅]],W!$A$1:$B$32,2,FALSE)</f>
        <v>0.09</v>
      </c>
      <c r="Y41" s="7" t="s">
        <v>140</v>
      </c>
      <c r="Z41">
        <f>VLOOKUP(表格1_6[[#This Row],[騎師]],J!$A$1:$B$45,2,FALSE)</f>
        <v>0.33333333333333331</v>
      </c>
      <c r="AA41" s="7" t="s">
        <v>59</v>
      </c>
      <c r="AB41">
        <f>VLOOKUP(表格1_6[[#This Row],[練馬師]],T!$A$1:$B$23,2,FALSE)</f>
        <v>0.21551724137931033</v>
      </c>
      <c r="AC41">
        <v>3</v>
      </c>
      <c r="AD41">
        <f>VLOOKUP(表格1_6[[#This Row],[檔位]],'1650M'!$A$1:$B$14,2,0)</f>
        <v>0.3</v>
      </c>
      <c r="AE41">
        <v>41</v>
      </c>
      <c r="AF41">
        <f>VLOOKUP(表格1_6[[#This Row],[馬名]],apktime!$B:$C,2,0)</f>
        <v>39.07</v>
      </c>
      <c r="AG41">
        <v>1</v>
      </c>
      <c r="AH41">
        <v>39.57</v>
      </c>
      <c r="AJ41">
        <v>245700</v>
      </c>
      <c r="AK41">
        <v>6</v>
      </c>
      <c r="AM41">
        <v>0</v>
      </c>
      <c r="AN41">
        <v>1</v>
      </c>
      <c r="AO41">
        <v>22</v>
      </c>
      <c r="AP41" t="s">
        <v>141</v>
      </c>
      <c r="AQ41" t="s">
        <v>217</v>
      </c>
    </row>
    <row r="42" spans="1:43" x14ac:dyDescent="0.25">
      <c r="A42" s="10" t="s">
        <v>177</v>
      </c>
      <c r="B42" s="7">
        <v>8</v>
      </c>
      <c r="C42" s="7" t="s">
        <v>201</v>
      </c>
      <c r="E42" s="7" t="s">
        <v>2547</v>
      </c>
      <c r="H42" s="7" t="str">
        <f>VLOOKUP(表格1_6[[#This Row],[馬名]],passdata!$B:$G,4,0)</f>
        <v/>
      </c>
      <c r="I42" s="7" t="str">
        <f>VLOOKUP(表格1_6[[#This Row],[馬名]],passdata!$B:$G,6,0)</f>
        <v/>
      </c>
      <c r="J42" s="7">
        <f>VLOOKUP(表格1_6[[#This Row],[馬名]],odds!$A$1:$H$200,2,0)</f>
        <v>12</v>
      </c>
      <c r="K42" s="7">
        <f>VLOOKUP(表格1_6[[#This Row],[馬名]],odds!$A$1:$H$200,4,0)</f>
        <v>13</v>
      </c>
      <c r="L42" s="7">
        <f>VLOOKUP(表格1_6[[#This Row],[馬名]],odds!$A$1:$H$200,3,0)</f>
        <v>2.6</v>
      </c>
      <c r="M42" s="7">
        <f>VLOOKUP(表格1_6[[#This Row],[馬名]],odds!$A$1:$H$200,5,0)</f>
        <v>3</v>
      </c>
      <c r="N42" s="148">
        <f t="shared" si="6"/>
        <v>0.62364267088843361</v>
      </c>
      <c r="O42" t="str">
        <f>VLOOKUP(表格1_6[[#This Row],[馬名]],'M2'!$A$4:$H$161,7,0)</f>
        <v>中後</v>
      </c>
      <c r="P42">
        <v>3</v>
      </c>
      <c r="Q42">
        <v>8</v>
      </c>
      <c r="R42">
        <v>7</v>
      </c>
      <c r="S42">
        <v>4</v>
      </c>
      <c r="V42">
        <f t="shared" si="7"/>
        <v>0.24285714285714288</v>
      </c>
      <c r="W42">
        <v>122</v>
      </c>
      <c r="X42">
        <f>VLOOKUP(表格1_6[[#This Row],[負磅]],W!$A$1:$B$32,2,FALSE)</f>
        <v>0.03</v>
      </c>
      <c r="Y42" s="7" t="s">
        <v>31</v>
      </c>
      <c r="Z42">
        <f>VLOOKUP(表格1_6[[#This Row],[騎師]],J!$A$1:$B$45,2,FALSE)</f>
        <v>0.4519774011299435</v>
      </c>
      <c r="AA42" s="7" t="s">
        <v>121</v>
      </c>
      <c r="AB42">
        <f>VLOOKUP(表格1_6[[#This Row],[練馬師]],T!$A$1:$B$23,2,FALSE)</f>
        <v>0.31730769230769229</v>
      </c>
      <c r="AC42">
        <v>4</v>
      </c>
      <c r="AD42">
        <f>VLOOKUP(表格1_6[[#This Row],[檔位]],'1650M'!$A$1:$B$14,2,0)</f>
        <v>0.3</v>
      </c>
      <c r="AE42">
        <v>47</v>
      </c>
      <c r="AF42">
        <f>VLOOKUP(表格1_6[[#This Row],[馬名]],apktime!$B:$C,2,0)</f>
        <v>40.479999999999997</v>
      </c>
      <c r="AG42">
        <v>1</v>
      </c>
      <c r="AH42">
        <v>40.479999999999997</v>
      </c>
      <c r="AJ42">
        <v>134550</v>
      </c>
      <c r="AK42">
        <v>4</v>
      </c>
      <c r="AM42">
        <v>-1</v>
      </c>
      <c r="AN42" t="s">
        <v>16</v>
      </c>
      <c r="AO42">
        <v>35</v>
      </c>
      <c r="AQ42" t="s">
        <v>203</v>
      </c>
    </row>
    <row r="43" spans="1:43" x14ac:dyDescent="0.25">
      <c r="A43" s="10" t="s">
        <v>177</v>
      </c>
      <c r="B43" s="7">
        <v>10</v>
      </c>
      <c r="C43" s="7" t="s">
        <v>208</v>
      </c>
      <c r="H43" s="7" t="str">
        <f>VLOOKUP(表格1_6[[#This Row],[馬名]],passdata!$B:$G,4,0)</f>
        <v>忠</v>
      </c>
      <c r="I43" s="7" t="str">
        <f>VLOOKUP(表格1_6[[#This Row],[馬名]],passdata!$B:$G,6,0)</f>
        <v/>
      </c>
      <c r="N43" s="148">
        <f t="shared" si="6"/>
        <v>0.58117949247169798</v>
      </c>
      <c r="O43" t="str">
        <f>VLOOKUP(表格1_6[[#This Row],[馬名]],'M2'!$A$4:$H$161,7,0)</f>
        <v>中前</v>
      </c>
      <c r="P43">
        <v>14</v>
      </c>
      <c r="Q43">
        <v>1</v>
      </c>
      <c r="R43">
        <v>2</v>
      </c>
      <c r="S43">
        <v>1</v>
      </c>
      <c r="T43">
        <v>8</v>
      </c>
      <c r="U43">
        <v>4</v>
      </c>
      <c r="V43">
        <f t="shared" si="7"/>
        <v>0.27142857142857146</v>
      </c>
      <c r="W43">
        <v>118</v>
      </c>
      <c r="X43">
        <f>VLOOKUP(表格1_6[[#This Row],[負磅]],W!$A$1:$B$32,2,FALSE)</f>
        <v>7.0000000000000007E-2</v>
      </c>
      <c r="Y43" s="151" t="s">
        <v>38</v>
      </c>
      <c r="Z43" s="30">
        <f>VLOOKUP(表格1_6[[#This Row],[騎師]],J!$A$1:$B$45,2,FALSE)</f>
        <v>0.25984251968503935</v>
      </c>
      <c r="AA43" s="151" t="s">
        <v>39</v>
      </c>
      <c r="AB43">
        <f>VLOOKUP(表格1_6[[#This Row],[練馬師]],T!$A$1:$B$23,2,FALSE)</f>
        <v>0.19266055045871561</v>
      </c>
      <c r="AC43">
        <v>7</v>
      </c>
      <c r="AD43">
        <f>VLOOKUP(表格1_6[[#This Row],[檔位]],'1650M'!$A$1:$B$14,2,0)</f>
        <v>0.26</v>
      </c>
      <c r="AE43">
        <v>45</v>
      </c>
      <c r="AF43">
        <f>VLOOKUP(表格1_6[[#This Row],[馬名]],apktime!$B:$C,2,0)</f>
        <v>39.33</v>
      </c>
      <c r="AG43">
        <v>1</v>
      </c>
      <c r="AH43">
        <v>39.72</v>
      </c>
      <c r="AJ43">
        <v>1216250</v>
      </c>
      <c r="AK43">
        <v>5</v>
      </c>
      <c r="AM43">
        <v>0</v>
      </c>
      <c r="AN43" t="s">
        <v>34</v>
      </c>
      <c r="AO43">
        <v>3</v>
      </c>
      <c r="AP43" t="s">
        <v>17</v>
      </c>
      <c r="AQ43" t="s">
        <v>210</v>
      </c>
    </row>
    <row r="44" spans="1:43" x14ac:dyDescent="0.25">
      <c r="A44" s="10" t="s">
        <v>177</v>
      </c>
      <c r="B44" s="7">
        <v>6</v>
      </c>
      <c r="C44" s="7" t="s">
        <v>194</v>
      </c>
      <c r="D44" s="7">
        <v>2</v>
      </c>
      <c r="E44" s="7" t="s">
        <v>2547</v>
      </c>
      <c r="H44" s="7" t="str">
        <f>VLOOKUP(表格1_6[[#This Row],[馬名]],passdata!$B:$G,4,0)</f>
        <v>忠</v>
      </c>
      <c r="I44" s="7" t="str">
        <f>VLOOKUP(表格1_6[[#This Row],[馬名]],passdata!$B:$G,6,0)</f>
        <v/>
      </c>
      <c r="J44" s="7">
        <f>VLOOKUP(表格1_6[[#This Row],[馬名]],odds!$A$1:$H$200,2,0)</f>
        <v>3.8</v>
      </c>
      <c r="K44" s="7">
        <f>VLOOKUP(表格1_6[[#This Row],[馬名]],odds!$A$1:$H$200,4,0)</f>
        <v>4.3</v>
      </c>
      <c r="L44" s="7">
        <f>VLOOKUP(表格1_6[[#This Row],[馬名]],odds!$A$1:$H$200,3,0)</f>
        <v>1.6</v>
      </c>
      <c r="M44" s="7">
        <f>VLOOKUP(表格1_6[[#This Row],[馬名]],odds!$A$1:$H$200,5,0)</f>
        <v>1.6</v>
      </c>
      <c r="N44" s="148">
        <f t="shared" si="6"/>
        <v>0.56498297780650719</v>
      </c>
      <c r="O44" t="str">
        <f>VLOOKUP(表格1_6[[#This Row],[馬名]],'M2'!$A$4:$H$161,7,0)</f>
        <v>中後</v>
      </c>
      <c r="P44">
        <v>12</v>
      </c>
      <c r="Q44">
        <v>2</v>
      </c>
      <c r="R44">
        <v>4</v>
      </c>
      <c r="S44">
        <v>2</v>
      </c>
      <c r="T44">
        <v>2</v>
      </c>
      <c r="U44">
        <v>6</v>
      </c>
      <c r="V44">
        <f t="shared" si="7"/>
        <v>0.25714285714285717</v>
      </c>
      <c r="W44">
        <v>123</v>
      </c>
      <c r="X44">
        <f>VLOOKUP(表格1_6[[#This Row],[負磅]],W!$A$1:$B$32,2,FALSE)</f>
        <v>0.02</v>
      </c>
      <c r="Y44" s="7" t="s">
        <v>195</v>
      </c>
      <c r="Z44">
        <f>VLOOKUP(表格1_6[[#This Row],[騎師]],J!$A$1:$B$45,2,FALSE)</f>
        <v>0.25384615384615383</v>
      </c>
      <c r="AA44" s="7" t="s">
        <v>32</v>
      </c>
      <c r="AB44">
        <f>VLOOKUP(表格1_6[[#This Row],[練馬師]],T!$A$1:$B$23,2,FALSE)</f>
        <v>0.38562091503267976</v>
      </c>
      <c r="AC44">
        <v>9</v>
      </c>
      <c r="AD44">
        <f>VLOOKUP(表格1_6[[#This Row],[檔位]],'1650M'!$A$1:$B$14,2,0)</f>
        <v>0.24</v>
      </c>
      <c r="AE44">
        <v>48</v>
      </c>
      <c r="AF44">
        <f>VLOOKUP(表格1_6[[#This Row],[馬名]],apktime!$B:$C,2,0)</f>
        <v>39.040000000000006</v>
      </c>
      <c r="AG44">
        <v>1</v>
      </c>
      <c r="AH44">
        <v>38.74</v>
      </c>
      <c r="AJ44">
        <v>561600</v>
      </c>
      <c r="AK44">
        <v>4</v>
      </c>
      <c r="AM44">
        <v>0</v>
      </c>
      <c r="AN44" t="s">
        <v>86</v>
      </c>
      <c r="AO44">
        <v>28</v>
      </c>
      <c r="AP44" t="s">
        <v>17</v>
      </c>
      <c r="AQ44" t="s">
        <v>197</v>
      </c>
    </row>
    <row r="45" spans="1:43" x14ac:dyDescent="0.25">
      <c r="A45" s="10" t="s">
        <v>177</v>
      </c>
      <c r="B45" s="7">
        <v>9</v>
      </c>
      <c r="C45" s="7" t="s">
        <v>204</v>
      </c>
      <c r="D45" s="7">
        <v>1</v>
      </c>
      <c r="E45" s="7" t="s">
        <v>2540</v>
      </c>
      <c r="G45" s="7" t="s">
        <v>2510</v>
      </c>
      <c r="H45" s="7" t="str">
        <f>VLOOKUP(表格1_6[[#This Row],[馬名]],passdata!$B:$G,4,0)</f>
        <v/>
      </c>
      <c r="I45" s="7" t="str">
        <f>VLOOKUP(表格1_6[[#This Row],[馬名]],passdata!$B:$G,6,0)</f>
        <v/>
      </c>
      <c r="J45" s="7">
        <f>VLOOKUP(表格1_6[[#This Row],[馬名]],odds!$A$1:$H$200,2,0)</f>
        <v>17</v>
      </c>
      <c r="K45" s="7">
        <f>VLOOKUP(表格1_6[[#This Row],[馬名]],odds!$A$1:$H$200,4,0)</f>
        <v>16</v>
      </c>
      <c r="L45" s="7">
        <f>VLOOKUP(表格1_6[[#This Row],[馬名]],odds!$A$1:$H$200,3,0)</f>
        <v>4.8</v>
      </c>
      <c r="M45" s="7">
        <f>VLOOKUP(表格1_6[[#This Row],[馬名]],odds!$A$1:$H$200,5,0)</f>
        <v>4.7</v>
      </c>
      <c r="N45" s="148">
        <f t="shared" si="6"/>
        <v>0.55403781512605033</v>
      </c>
      <c r="O45" t="str">
        <f>VLOOKUP(表格1_6[[#This Row],[馬名]],'M2'!$A$4:$H$161,7,0)</f>
        <v>中前</v>
      </c>
      <c r="P45">
        <v>10</v>
      </c>
      <c r="Q45">
        <v>8</v>
      </c>
      <c r="R45">
        <v>7</v>
      </c>
      <c r="S45">
        <v>7</v>
      </c>
      <c r="T45">
        <v>4</v>
      </c>
      <c r="U45">
        <v>1</v>
      </c>
      <c r="V45">
        <f t="shared" si="7"/>
        <v>0.17142857142857143</v>
      </c>
      <c r="W45">
        <v>121</v>
      </c>
      <c r="X45">
        <f>VLOOKUP(表格1_6[[#This Row],[負磅]],W!$A$1:$B$32,2,FALSE)</f>
        <v>0.04</v>
      </c>
      <c r="Y45" s="7" t="s">
        <v>120</v>
      </c>
      <c r="Z45">
        <f>VLOOKUP(表格1_6[[#This Row],[騎師]],J!$A$1:$B$45,2,FALSE)</f>
        <v>0.25833333333333336</v>
      </c>
      <c r="AA45" s="7" t="s">
        <v>91</v>
      </c>
      <c r="AB45">
        <f>VLOOKUP(表格1_6[[#This Row],[練馬師]],T!$A$1:$B$23,2,FALSE)</f>
        <v>0.24369747899159663</v>
      </c>
      <c r="AC45">
        <v>1</v>
      </c>
      <c r="AD45">
        <f>VLOOKUP(表格1_6[[#This Row],[檔位]],'1650M'!$A$1:$B$14,2,0)</f>
        <v>0.48</v>
      </c>
      <c r="AE45">
        <v>46</v>
      </c>
      <c r="AF45">
        <f>VLOOKUP(表格1_6[[#This Row],[馬名]],apktime!$B:$C,2,0)</f>
        <v>38.85</v>
      </c>
      <c r="AG45">
        <v>1</v>
      </c>
      <c r="AH45">
        <v>39.46</v>
      </c>
      <c r="AJ45">
        <v>0</v>
      </c>
      <c r="AK45">
        <v>6</v>
      </c>
      <c r="AM45">
        <v>-2</v>
      </c>
      <c r="AN45">
        <v>2</v>
      </c>
      <c r="AO45">
        <v>28</v>
      </c>
      <c r="AP45" t="s">
        <v>206</v>
      </c>
      <c r="AQ45" t="s">
        <v>207</v>
      </c>
    </row>
    <row r="46" spans="1:43" x14ac:dyDescent="0.25">
      <c r="A46" s="10" t="s">
        <v>177</v>
      </c>
      <c r="B46" s="7">
        <v>3</v>
      </c>
      <c r="C46" s="7" t="s">
        <v>185</v>
      </c>
      <c r="E46" s="7" t="s">
        <v>2540</v>
      </c>
      <c r="H46" s="7" t="str">
        <f>VLOOKUP(表格1_6[[#This Row],[馬名]],passdata!$B:$G,4,0)</f>
        <v>忠</v>
      </c>
      <c r="I46" s="7" t="str">
        <f>VLOOKUP(表格1_6[[#This Row],[馬名]],passdata!$B:$G,6,0)</f>
        <v/>
      </c>
      <c r="J46" s="7">
        <f>VLOOKUP(表格1_6[[#This Row],[馬名]],odds!$A$1:$H$200,2,0)</f>
        <v>6.1</v>
      </c>
      <c r="K46" s="7">
        <f>VLOOKUP(表格1_6[[#This Row],[馬名]],odds!$A$1:$H$200,4,0)</f>
        <v>5.5</v>
      </c>
      <c r="L46" s="7">
        <f>VLOOKUP(表格1_6[[#This Row],[馬名]],odds!$A$1:$H$200,3,0)</f>
        <v>2.1</v>
      </c>
      <c r="M46" s="7">
        <f>VLOOKUP(表格1_6[[#This Row],[馬名]],odds!$A$1:$H$200,5,0)</f>
        <v>1.9</v>
      </c>
      <c r="N46" s="148">
        <f t="shared" si="6"/>
        <v>0.5412493333935916</v>
      </c>
      <c r="O46" t="str">
        <f>VLOOKUP(表格1_6[[#This Row],[馬名]],'M2'!$A$4:$H$161,7,0)</f>
        <v>中前</v>
      </c>
      <c r="P46">
        <v>2</v>
      </c>
      <c r="Q46">
        <v>1</v>
      </c>
      <c r="R46">
        <v>4</v>
      </c>
      <c r="S46">
        <v>5</v>
      </c>
      <c r="T46">
        <v>5</v>
      </c>
      <c r="U46">
        <v>7</v>
      </c>
      <c r="V46">
        <f t="shared" si="7"/>
        <v>0.31428571428571433</v>
      </c>
      <c r="W46">
        <v>131</v>
      </c>
      <c r="X46">
        <f>VLOOKUP(表格1_6[[#This Row],[負磅]],W!$A$1:$B$32,2,FALSE)</f>
        <v>-0.06</v>
      </c>
      <c r="Y46" s="7" t="s">
        <v>49</v>
      </c>
      <c r="Z46">
        <f>VLOOKUP(表格1_6[[#This Row],[騎師]],J!$A$1:$B$45,2,FALSE)</f>
        <v>0.30275229357798167</v>
      </c>
      <c r="AA46" s="7" t="s">
        <v>76</v>
      </c>
      <c r="AB46">
        <f>VLOOKUP(表格1_6[[#This Row],[練馬師]],T!$A$1:$B$23,2,FALSE)</f>
        <v>0.21379310344827587</v>
      </c>
      <c r="AC46">
        <v>2</v>
      </c>
      <c r="AD46">
        <f>VLOOKUP(表格1_6[[#This Row],[檔位]],'1650M'!$A$1:$B$14,2,0)</f>
        <v>0.33</v>
      </c>
      <c r="AE46">
        <v>56</v>
      </c>
      <c r="AF46">
        <f>VLOOKUP(表格1_6[[#This Row],[馬名]],apktime!$B:$C,2,0)</f>
        <v>39.370000000000005</v>
      </c>
      <c r="AG46">
        <v>1</v>
      </c>
      <c r="AH46">
        <v>38.81</v>
      </c>
      <c r="AJ46">
        <v>1053000</v>
      </c>
      <c r="AK46">
        <v>6</v>
      </c>
      <c r="AM46">
        <v>0</v>
      </c>
      <c r="AN46">
        <v>2</v>
      </c>
      <c r="AO46">
        <v>28</v>
      </c>
      <c r="AP46" t="s">
        <v>46</v>
      </c>
      <c r="AQ46" t="s">
        <v>187</v>
      </c>
    </row>
    <row r="47" spans="1:43" x14ac:dyDescent="0.25">
      <c r="A47" s="10" t="s">
        <v>177</v>
      </c>
      <c r="B47" s="7">
        <v>11</v>
      </c>
      <c r="C47" s="7" t="s">
        <v>211</v>
      </c>
      <c r="D47" s="7">
        <v>3</v>
      </c>
      <c r="E47" s="7" t="s">
        <v>2547</v>
      </c>
      <c r="H47" s="7" t="str">
        <f>VLOOKUP(表格1_6[[#This Row],[馬名]],passdata!$B:$G,4,0)</f>
        <v/>
      </c>
      <c r="I47" s="7" t="str">
        <f>VLOOKUP(表格1_6[[#This Row],[馬名]],passdata!$B:$G,6,0)</f>
        <v/>
      </c>
      <c r="J47" s="7">
        <f>VLOOKUP(表格1_6[[#This Row],[馬名]],odds!$A$1:$H$200,2,0)</f>
        <v>10</v>
      </c>
      <c r="K47" s="7">
        <f>VLOOKUP(表格1_6[[#This Row],[馬名]],odds!$A$1:$H$200,4,0)</f>
        <v>8</v>
      </c>
      <c r="L47" s="7">
        <f>VLOOKUP(表格1_6[[#This Row],[馬名]],odds!$A$1:$H$200,3,0)</f>
        <v>3.5</v>
      </c>
      <c r="M47" s="7">
        <f>VLOOKUP(表格1_6[[#This Row],[馬名]],odds!$A$1:$H$200,5,0)</f>
        <v>3</v>
      </c>
      <c r="N47" s="148">
        <f t="shared" si="6"/>
        <v>0.52915055248618781</v>
      </c>
      <c r="O47" t="str">
        <f>VLOOKUP(表格1_6[[#This Row],[馬名]],'M2'!$A$4:$H$161,7,0)</f>
        <v>中前</v>
      </c>
      <c r="P47">
        <v>8</v>
      </c>
      <c r="Q47">
        <v>11</v>
      </c>
      <c r="R47">
        <v>5</v>
      </c>
      <c r="S47">
        <v>2</v>
      </c>
      <c r="T47">
        <v>6</v>
      </c>
      <c r="U47">
        <v>9</v>
      </c>
      <c r="V47">
        <f t="shared" si="7"/>
        <v>0.2142857142857143</v>
      </c>
      <c r="W47">
        <v>118</v>
      </c>
      <c r="X47">
        <f>VLOOKUP(表格1_6[[#This Row],[負磅]],W!$A$1:$B$32,2,FALSE)</f>
        <v>7.0000000000000007E-2</v>
      </c>
      <c r="Y47" s="151" t="s">
        <v>85</v>
      </c>
      <c r="Z47" s="30">
        <f>VLOOKUP(表格1_6[[#This Row],[騎師]],J!$A$1:$B$45,2,FALSE)</f>
        <v>0.22321428571428573</v>
      </c>
      <c r="AA47" s="151" t="s">
        <v>54</v>
      </c>
      <c r="AB47">
        <f>VLOOKUP(表格1_6[[#This Row],[練馬師]],T!$A$1:$B$23,2,FALSE)</f>
        <v>0.25966850828729282</v>
      </c>
      <c r="AC47">
        <v>5</v>
      </c>
      <c r="AD47">
        <f>VLOOKUP(表格1_6[[#This Row],[檔位]],'1650M'!$A$1:$B$14,2,0)</f>
        <v>0.25</v>
      </c>
      <c r="AE47">
        <v>43</v>
      </c>
      <c r="AF47">
        <f>VLOOKUP(表格1_6[[#This Row],[馬名]],apktime!$B:$C,2,0)</f>
        <v>39.050000000000004</v>
      </c>
      <c r="AG47">
        <v>1</v>
      </c>
      <c r="AH47">
        <v>39.35</v>
      </c>
      <c r="AJ47">
        <v>310050</v>
      </c>
      <c r="AK47">
        <v>4</v>
      </c>
      <c r="AM47">
        <v>-2</v>
      </c>
      <c r="AN47" t="s">
        <v>16</v>
      </c>
      <c r="AO47">
        <v>13</v>
      </c>
      <c r="AP47" t="s">
        <v>213</v>
      </c>
      <c r="AQ47" t="s">
        <v>214</v>
      </c>
    </row>
    <row r="48" spans="1:43" x14ac:dyDescent="0.25">
      <c r="A48" s="10" t="s">
        <v>177</v>
      </c>
      <c r="B48" s="7">
        <v>5</v>
      </c>
      <c r="C48" s="7" t="s">
        <v>191</v>
      </c>
      <c r="E48" s="7" t="s">
        <v>2551</v>
      </c>
      <c r="H48" s="7" t="str">
        <f>VLOOKUP(表格1_6[[#This Row],[馬名]],passdata!$B:$G,4,0)</f>
        <v/>
      </c>
      <c r="I48" s="7" t="str">
        <f>VLOOKUP(表格1_6[[#This Row],[馬名]],passdata!$B:$G,6,0)</f>
        <v/>
      </c>
      <c r="J48" s="7">
        <f>VLOOKUP(表格1_6[[#This Row],[馬名]],odds!$A$1:$H$200,2,0)</f>
        <v>26</v>
      </c>
      <c r="K48" s="7">
        <f>VLOOKUP(表格1_6[[#This Row],[馬名]],odds!$A$1:$H$200,4,0)</f>
        <v>20</v>
      </c>
      <c r="L48" s="7">
        <f>VLOOKUP(表格1_6[[#This Row],[馬名]],odds!$A$1:$H$200,3,0)</f>
        <v>7</v>
      </c>
      <c r="M48" s="7">
        <f>VLOOKUP(表格1_6[[#This Row],[馬名]],odds!$A$1:$H$200,5,0)</f>
        <v>5.6</v>
      </c>
      <c r="N48" s="148">
        <f t="shared" si="6"/>
        <v>0.40433913043478276</v>
      </c>
      <c r="O48" t="str">
        <f>VLOOKUP(表格1_6[[#This Row],[馬名]],'M2'!$A$4:$H$161,7,0)</f>
        <v>留後</v>
      </c>
      <c r="P48">
        <v>10</v>
      </c>
      <c r="Q48">
        <v>6</v>
      </c>
      <c r="R48">
        <v>9</v>
      </c>
      <c r="S48">
        <v>3</v>
      </c>
      <c r="T48">
        <v>2</v>
      </c>
      <c r="U48">
        <v>8</v>
      </c>
      <c r="V48">
        <f t="shared" si="7"/>
        <v>0.2</v>
      </c>
      <c r="W48">
        <v>128</v>
      </c>
      <c r="X48">
        <f>VLOOKUP(表格1_6[[#This Row],[負磅]],W!$A$1:$B$32,2,FALSE)</f>
        <v>-2.9999999999999898E-2</v>
      </c>
      <c r="Y48" s="7" t="s">
        <v>90</v>
      </c>
      <c r="Z48">
        <f>VLOOKUP(表格1_6[[#This Row],[騎師]],J!$A$1:$B$45,2,FALSE)</f>
        <v>0.222</v>
      </c>
      <c r="AA48" s="7" t="s">
        <v>81</v>
      </c>
      <c r="AB48">
        <f>VLOOKUP(表格1_6[[#This Row],[練馬師]],T!$A$1:$B$23,2,FALSE)</f>
        <v>0.2391304347826087</v>
      </c>
      <c r="AC48">
        <v>6</v>
      </c>
      <c r="AD48">
        <f>VLOOKUP(表格1_6[[#This Row],[檔位]],'1650M'!$A$1:$B$14,2,0)</f>
        <v>0.24</v>
      </c>
      <c r="AE48">
        <v>53</v>
      </c>
      <c r="AF48">
        <f>VLOOKUP(表格1_6[[#This Row],[馬名]],apktime!$B:$C,2,0)</f>
        <v>39.32</v>
      </c>
      <c r="AG48">
        <v>1</v>
      </c>
      <c r="AH48">
        <v>39.32</v>
      </c>
      <c r="AJ48">
        <v>23400</v>
      </c>
      <c r="AK48">
        <v>7</v>
      </c>
      <c r="AM48">
        <v>0</v>
      </c>
      <c r="AN48" t="s">
        <v>86</v>
      </c>
      <c r="AO48">
        <v>63</v>
      </c>
      <c r="AP48" t="s">
        <v>46</v>
      </c>
      <c r="AQ48" t="s">
        <v>193</v>
      </c>
    </row>
    <row r="49" spans="1:43" x14ac:dyDescent="0.25">
      <c r="A49" s="10" t="s">
        <v>177</v>
      </c>
      <c r="B49" s="7">
        <v>7</v>
      </c>
      <c r="C49" s="7" t="s">
        <v>198</v>
      </c>
      <c r="E49" s="7" t="s">
        <v>2547</v>
      </c>
      <c r="H49" s="7" t="str">
        <f>VLOOKUP(表格1_6[[#This Row],[馬名]],passdata!$B:$G,4,0)</f>
        <v/>
      </c>
      <c r="I49" s="7" t="str">
        <f>VLOOKUP(表格1_6[[#This Row],[馬名]],passdata!$B:$G,6,0)</f>
        <v/>
      </c>
      <c r="J49" s="7">
        <f>VLOOKUP(表格1_6[[#This Row],[馬名]],odds!$A$1:$H$200,2,0)</f>
        <v>12</v>
      </c>
      <c r="K49" s="7">
        <f>VLOOKUP(表格1_6[[#This Row],[馬名]],odds!$A$1:$H$200,4,0)</f>
        <v>10</v>
      </c>
      <c r="L49" s="7">
        <f>VLOOKUP(表格1_6[[#This Row],[馬名]],odds!$A$1:$H$200,3,0)</f>
        <v>3.3</v>
      </c>
      <c r="M49" s="7">
        <f>VLOOKUP(表格1_6[[#This Row],[馬名]],odds!$A$1:$H$200,5,0)</f>
        <v>3.3</v>
      </c>
      <c r="N49" s="148">
        <f t="shared" si="6"/>
        <v>0.3588315949841791</v>
      </c>
      <c r="O49" t="str">
        <f>VLOOKUP(表格1_6[[#This Row],[馬名]],'M2'!$A$4:$H$161,7,0)</f>
        <v>放頭</v>
      </c>
      <c r="P49">
        <v>5</v>
      </c>
      <c r="Q49">
        <v>9</v>
      </c>
      <c r="R49">
        <v>11</v>
      </c>
      <c r="S49">
        <v>12</v>
      </c>
      <c r="T49">
        <v>11</v>
      </c>
      <c r="U49">
        <v>11</v>
      </c>
      <c r="V49">
        <f t="shared" si="7"/>
        <v>0.13571428571428573</v>
      </c>
      <c r="W49">
        <v>121</v>
      </c>
      <c r="X49">
        <f>VLOOKUP(表格1_6[[#This Row],[負磅]],W!$A$1:$B$32,2,FALSE)</f>
        <v>0.04</v>
      </c>
      <c r="Y49" s="7" t="s">
        <v>20</v>
      </c>
      <c r="Z49">
        <f>VLOOKUP(表格1_6[[#This Row],[騎師]],J!$A$1:$B$45,2,FALSE)</f>
        <v>0.16981132075471697</v>
      </c>
      <c r="AA49" s="7" t="s">
        <v>27</v>
      </c>
      <c r="AB49">
        <f>VLOOKUP(表格1_6[[#This Row],[練馬師]],T!$A$1:$B$23,2,FALSE)</f>
        <v>0.17391304347826086</v>
      </c>
      <c r="AC49">
        <v>12</v>
      </c>
      <c r="AD49">
        <f>VLOOKUP(表格1_6[[#This Row],[檔位]],'1650M'!$A$1:$B$14,2,0)</f>
        <v>0.2</v>
      </c>
      <c r="AE49">
        <v>48</v>
      </c>
      <c r="AF49">
        <f>VLOOKUP(表格1_6[[#This Row],[馬名]],apktime!$B:$C,2,0)</f>
        <v>40.049999999999997</v>
      </c>
      <c r="AG49">
        <v>1</v>
      </c>
      <c r="AH49">
        <v>39.15</v>
      </c>
      <c r="AJ49">
        <v>40950</v>
      </c>
      <c r="AK49">
        <v>6</v>
      </c>
      <c r="AM49">
        <v>-1</v>
      </c>
      <c r="AN49" t="s">
        <v>23</v>
      </c>
      <c r="AO49">
        <v>28</v>
      </c>
      <c r="AP49" t="s">
        <v>17</v>
      </c>
      <c r="AQ49" t="s">
        <v>200</v>
      </c>
    </row>
    <row r="50" spans="1:43" x14ac:dyDescent="0.25">
      <c r="A50" s="10" t="s">
        <v>177</v>
      </c>
      <c r="B50" s="7">
        <v>4</v>
      </c>
      <c r="C50" s="7" t="s">
        <v>188</v>
      </c>
      <c r="H50" s="7" t="str">
        <f>VLOOKUP(表格1_6[[#This Row],[馬名]],passdata!$B:$G,4,0)</f>
        <v/>
      </c>
      <c r="I50" s="7" t="str">
        <f>VLOOKUP(表格1_6[[#This Row],[馬名]],passdata!$B:$G,6,0)</f>
        <v/>
      </c>
      <c r="N50" s="148">
        <f t="shared" si="6"/>
        <v>0.33431429416987279</v>
      </c>
      <c r="O50" t="str">
        <f>VLOOKUP(表格1_6[[#This Row],[馬名]],'M2'!$A$4:$H$161,7,0)</f>
        <v>放頭</v>
      </c>
      <c r="P50">
        <v>10</v>
      </c>
      <c r="Q50">
        <v>10</v>
      </c>
      <c r="R50">
        <v>11</v>
      </c>
      <c r="S50">
        <v>4</v>
      </c>
      <c r="T50">
        <v>4</v>
      </c>
      <c r="U50">
        <v>6</v>
      </c>
      <c r="V50">
        <f t="shared" si="7"/>
        <v>0.15000000000000002</v>
      </c>
      <c r="W50">
        <v>130</v>
      </c>
      <c r="X50">
        <f>VLOOKUP(表格1_6[[#This Row],[負磅]],W!$A$1:$B$32,2,FALSE)</f>
        <v>-0.05</v>
      </c>
      <c r="Y50" s="7" t="s">
        <v>150</v>
      </c>
      <c r="Z50">
        <f>VLOOKUP(表格1_6[[#This Row],[騎師]],J!$A$1:$B$45,2,FALSE)</f>
        <v>0.19266055045871561</v>
      </c>
      <c r="AA50" s="7" t="s">
        <v>168</v>
      </c>
      <c r="AB50">
        <f>VLOOKUP(表格1_6[[#This Row],[練馬師]],T!$A$1:$B$23,2,FALSE)</f>
        <v>0.21505376344086022</v>
      </c>
      <c r="AC50">
        <v>8</v>
      </c>
      <c r="AD50">
        <f>VLOOKUP(表格1_6[[#This Row],[檔位]],'1650M'!$A$1:$B$14,2,0)</f>
        <v>0.28000000000000003</v>
      </c>
      <c r="AE50">
        <v>55</v>
      </c>
      <c r="AF50">
        <f>VLOOKUP(表格1_6[[#This Row],[馬名]],apktime!$B:$C,2,0)</f>
        <v>40.75</v>
      </c>
      <c r="AG50">
        <v>1</v>
      </c>
      <c r="AH50">
        <v>40.549999999999997</v>
      </c>
      <c r="AJ50">
        <v>140400</v>
      </c>
      <c r="AK50">
        <v>7</v>
      </c>
      <c r="AM50">
        <v>-2</v>
      </c>
      <c r="AN50">
        <v>1</v>
      </c>
      <c r="AO50">
        <v>22</v>
      </c>
      <c r="AP50" t="s">
        <v>141</v>
      </c>
      <c r="AQ50" t="s">
        <v>190</v>
      </c>
    </row>
    <row r="51" spans="1:43" x14ac:dyDescent="0.25">
      <c r="A51" s="10" t="s">
        <v>177</v>
      </c>
      <c r="B51" s="7">
        <v>2</v>
      </c>
      <c r="C51" s="7" t="s">
        <v>182</v>
      </c>
      <c r="E51" s="7" t="s">
        <v>2547</v>
      </c>
      <c r="H51" s="7" t="str">
        <f>VLOOKUP(表格1_6[[#This Row],[馬名]],passdata!$B:$G,4,0)</f>
        <v/>
      </c>
      <c r="I51" s="7" t="str">
        <f>VLOOKUP(表格1_6[[#This Row],[馬名]],passdata!$B:$G,6,0)</f>
        <v/>
      </c>
      <c r="J51" s="7">
        <f>VLOOKUP(表格1_6[[#This Row],[馬名]],odds!$A$1:$H$200,2,0)</f>
        <v>10</v>
      </c>
      <c r="K51" s="7">
        <f>VLOOKUP(表格1_6[[#This Row],[馬名]],odds!$A$1:$H$200,4,0)</f>
        <v>11</v>
      </c>
      <c r="L51" s="7">
        <f>VLOOKUP(表格1_6[[#This Row],[馬名]],odds!$A$1:$H$200,3,0)</f>
        <v>4.3</v>
      </c>
      <c r="M51" s="7">
        <f>VLOOKUP(表格1_6[[#This Row],[馬名]],odds!$A$1:$H$200,5,0)</f>
        <v>5.4</v>
      </c>
      <c r="N51" s="148">
        <f t="shared" si="6"/>
        <v>0.31352679571268594</v>
      </c>
      <c r="O51" t="str">
        <f>VLOOKUP(表格1_6[[#This Row],[馬名]],'M2'!$A$4:$H$161,7,0)</f>
        <v>中前</v>
      </c>
      <c r="P51">
        <v>5</v>
      </c>
      <c r="Q51">
        <v>10</v>
      </c>
      <c r="R51">
        <v>10</v>
      </c>
      <c r="S51">
        <v>7</v>
      </c>
      <c r="T51">
        <v>7</v>
      </c>
      <c r="U51">
        <v>13</v>
      </c>
      <c r="V51">
        <f t="shared" si="7"/>
        <v>0.17142857142857143</v>
      </c>
      <c r="W51">
        <v>133</v>
      </c>
      <c r="X51">
        <f>VLOOKUP(表格1_6[[#This Row],[負磅]],W!$A$1:$B$32,2,FALSE)</f>
        <v>-0.08</v>
      </c>
      <c r="Y51" s="7" t="s">
        <v>64</v>
      </c>
      <c r="Z51">
        <f>VLOOKUP(表格1_6[[#This Row],[騎師]],J!$A$1:$B$45,2,FALSE)</f>
        <v>0.31205673758865249</v>
      </c>
      <c r="AA51" s="7" t="s">
        <v>65</v>
      </c>
      <c r="AB51">
        <f>VLOOKUP(表格1_6[[#This Row],[練馬師]],T!$A$1:$B$23,2,FALSE)</f>
        <v>0.30827067669172931</v>
      </c>
      <c r="AC51">
        <v>11</v>
      </c>
      <c r="AD51">
        <f>VLOOKUP(表格1_6[[#This Row],[檔位]],'1650M'!$A$1:$B$14,2,0)</f>
        <v>0.09</v>
      </c>
      <c r="AE51">
        <v>58</v>
      </c>
      <c r="AF51">
        <f>VLOOKUP(表格1_6[[#This Row],[馬名]],apktime!$B:$C,2,0)</f>
        <v>40.04</v>
      </c>
      <c r="AG51">
        <v>1</v>
      </c>
      <c r="AH51">
        <v>39.549999999999997</v>
      </c>
      <c r="AJ51">
        <v>40950</v>
      </c>
      <c r="AK51">
        <v>6</v>
      </c>
      <c r="AM51">
        <v>-2</v>
      </c>
      <c r="AN51">
        <v>1</v>
      </c>
      <c r="AO51">
        <v>22</v>
      </c>
      <c r="AP51" t="s">
        <v>46</v>
      </c>
      <c r="AQ51" t="s">
        <v>184</v>
      </c>
    </row>
    <row r="52" spans="1:43" x14ac:dyDescent="0.25">
      <c r="A52" s="10" t="s">
        <v>177</v>
      </c>
      <c r="B52" s="7">
        <v>1</v>
      </c>
      <c r="C52" s="7" t="s">
        <v>178</v>
      </c>
      <c r="E52" s="7" t="s">
        <v>2547</v>
      </c>
      <c r="H52" s="7" t="str">
        <f>VLOOKUP(表格1_6[[#This Row],[馬名]],passdata!$B:$G,4,0)</f>
        <v/>
      </c>
      <c r="I52" s="7" t="str">
        <f>VLOOKUP(表格1_6[[#This Row],[馬名]],passdata!$B:$G,6,0)</f>
        <v/>
      </c>
      <c r="J52" s="7">
        <f>VLOOKUP(表格1_6[[#This Row],[馬名]],odds!$A$1:$H$200,2,0)</f>
        <v>8.5</v>
      </c>
      <c r="K52" s="7">
        <f>VLOOKUP(表格1_6[[#This Row],[馬名]],odds!$A$1:$H$200,4,0)</f>
        <v>9.8000000000000007</v>
      </c>
      <c r="L52" s="7">
        <f>VLOOKUP(表格1_6[[#This Row],[馬名]],odds!$A$1:$H$200,3,0)</f>
        <v>2.4</v>
      </c>
      <c r="M52" s="7">
        <f>VLOOKUP(表格1_6[[#This Row],[馬名]],odds!$A$1:$H$200,5,0)</f>
        <v>2.9</v>
      </c>
      <c r="N52" s="148">
        <f t="shared" si="6"/>
        <v>0.24508403361344538</v>
      </c>
      <c r="O52" t="str">
        <f>VLOOKUP(表格1_6[[#This Row],[馬名]],'M2'!$A$4:$H$161,7,0)</f>
        <v>中後</v>
      </c>
      <c r="P52">
        <v>9</v>
      </c>
      <c r="Q52">
        <v>9</v>
      </c>
      <c r="R52">
        <v>12</v>
      </c>
      <c r="S52">
        <v>4</v>
      </c>
      <c r="T52">
        <v>7</v>
      </c>
      <c r="U52">
        <v>9</v>
      </c>
      <c r="V52">
        <f t="shared" si="7"/>
        <v>0.15714285714285714</v>
      </c>
      <c r="W52">
        <v>135</v>
      </c>
      <c r="X52">
        <f>VLOOKUP(表格1_6[[#This Row],[負磅]],W!$A$1:$B$32,2,FALSE)</f>
        <v>-0.1</v>
      </c>
      <c r="Y52" s="7" t="s">
        <v>26</v>
      </c>
      <c r="Z52">
        <f>VLOOKUP(表格1_6[[#This Row],[騎師]],J!$A$1:$B$45,2,FALSE)</f>
        <v>0.17647058823529413</v>
      </c>
      <c r="AA52" s="7" t="s">
        <v>179</v>
      </c>
      <c r="AB52">
        <f>VLOOKUP(表格1_6[[#This Row],[練馬師]],T!$A$1:$B$23,2,FALSE)</f>
        <v>0.25</v>
      </c>
      <c r="AC52">
        <v>10</v>
      </c>
      <c r="AD52">
        <f>VLOOKUP(表格1_6[[#This Row],[檔位]],'1650M'!$A$1:$B$14,2,0)</f>
        <v>0.15</v>
      </c>
      <c r="AE52">
        <v>60</v>
      </c>
      <c r="AF52">
        <f>VLOOKUP(表格1_6[[#This Row],[馬名]],apktime!$B:$C,2,0)</f>
        <v>39.49</v>
      </c>
      <c r="AG52">
        <v>1</v>
      </c>
      <c r="AH52">
        <v>38.5</v>
      </c>
      <c r="AJ52">
        <v>123000</v>
      </c>
      <c r="AK52">
        <v>5</v>
      </c>
      <c r="AM52">
        <v>-2</v>
      </c>
      <c r="AN52">
        <v>2</v>
      </c>
      <c r="AO52">
        <v>10</v>
      </c>
      <c r="AP52" t="s">
        <v>46</v>
      </c>
      <c r="AQ52" t="s">
        <v>181</v>
      </c>
    </row>
    <row r="53" spans="1:43" x14ac:dyDescent="0.25">
      <c r="A53" s="10" t="s">
        <v>177</v>
      </c>
      <c r="B53" s="7" t="str">
        <f>VLOOKUP(表格1_6[[#This Row],[場]],Raceinfo!$A$1:$C$9,3,0)</f>
        <v xml:space="preserve"> 第四班</v>
      </c>
      <c r="C53" s="7" t="str">
        <f>VLOOKUP(表格1_6[[#This Row],[場]],Raceinfo!$A$1:$C$9,2,0)</f>
        <v xml:space="preserve"> 1650米</v>
      </c>
    </row>
    <row r="54" spans="1:43" x14ac:dyDescent="0.25">
      <c r="A54" s="8" t="s">
        <v>218</v>
      </c>
      <c r="B54" s="7">
        <v>6</v>
      </c>
      <c r="C54" s="7" t="s">
        <v>233</v>
      </c>
      <c r="E54" s="7" t="s">
        <v>2547</v>
      </c>
      <c r="G54" s="7" t="s">
        <v>2510</v>
      </c>
      <c r="H54" s="7" t="str">
        <f>VLOOKUP(表格1_6[[#This Row],[馬名]],passdata!$B:$G,4,0)</f>
        <v>忠</v>
      </c>
      <c r="I54" s="7" t="str">
        <f>VLOOKUP(表格1_6[[#This Row],[馬名]],passdata!$B:$G,6,0)</f>
        <v/>
      </c>
      <c r="J54" s="7">
        <f>VLOOKUP(表格1_6[[#This Row],[馬名]],odds!$A$1:$H$200,2,0)</f>
        <v>3</v>
      </c>
      <c r="K54" s="7">
        <f>VLOOKUP(表格1_6[[#This Row],[馬名]],odds!$A$1:$H$200,4,0)</f>
        <v>3.1</v>
      </c>
      <c r="L54" s="7">
        <f>VLOOKUP(表格1_6[[#This Row],[馬名]],odds!$A$1:$H$200,3,0)</f>
        <v>1.2</v>
      </c>
      <c r="M54" s="7">
        <f>VLOOKUP(表格1_6[[#This Row],[馬名]],odds!$A$1:$H$200,5,0)</f>
        <v>1.3</v>
      </c>
      <c r="N54" s="148">
        <f t="shared" ref="N54:N65" si="8">V54+X54+(Z54*0.3)+(AB54*0.3)+(AD54*0.4)+AL54</f>
        <v>0.72985092342021551</v>
      </c>
      <c r="O54" t="str">
        <f>VLOOKUP(表格1_6[[#This Row],[馬名]],'M2'!$A$4:$H$161,7,0)</f>
        <v>中前</v>
      </c>
      <c r="P54">
        <v>3</v>
      </c>
      <c r="Q54">
        <v>3</v>
      </c>
      <c r="R54">
        <v>3</v>
      </c>
      <c r="S54">
        <v>1</v>
      </c>
      <c r="T54">
        <v>1</v>
      </c>
      <c r="U54">
        <v>4</v>
      </c>
      <c r="V54">
        <f t="shared" ref="V54:V65" si="9">((1-(P54/14))*0.1*IF(P54&lt;&gt;0,1,0)) + ((1-(Q54/14))*0.1*IF(Q54&lt;&gt;0,1,0)) + ((1-(R54/14))*0.1*IF(R54&lt;&gt;0,1,0)) + ((1-(S54/14))*0.1*IF(S54&lt;&gt;0,1,0))</f>
        <v>0.32857142857142857</v>
      </c>
      <c r="W54">
        <v>122</v>
      </c>
      <c r="X54">
        <f>VLOOKUP(表格1_6[[#This Row],[負磅]],W!$A$1:$B$32,2,FALSE)</f>
        <v>0.03</v>
      </c>
      <c r="Y54" s="7" t="s">
        <v>31</v>
      </c>
      <c r="Z54">
        <f>VLOOKUP(表格1_6[[#This Row],[騎師]],J!$A$1:$B$45,2,FALSE)</f>
        <v>0.4519774011299435</v>
      </c>
      <c r="AA54" s="7" t="s">
        <v>32</v>
      </c>
      <c r="AB54">
        <f>VLOOKUP(表格1_6[[#This Row],[練馬師]],T!$A$1:$B$23,2,FALSE)</f>
        <v>0.38562091503267976</v>
      </c>
      <c r="AC54">
        <v>3</v>
      </c>
      <c r="AD54">
        <f>VLOOKUP(表格1_6[[#This Row],[檔位]],'1650M'!$A$1:$B$14,2,0)</f>
        <v>0.3</v>
      </c>
      <c r="AE54">
        <v>69</v>
      </c>
      <c r="AF54">
        <f>VLOOKUP(表格1_6[[#This Row],[馬名]],apktime!$B:$C,2,0)</f>
        <v>39.799999999999997</v>
      </c>
      <c r="AG54">
        <v>1</v>
      </c>
      <c r="AH54">
        <v>40.200000000000003</v>
      </c>
      <c r="AJ54">
        <v>2451200</v>
      </c>
      <c r="AK54">
        <v>5</v>
      </c>
      <c r="AL54">
        <f>VLOOKUP(表格1_6[[#This Row],[馬齡]],SPB!$A$1:$B$9,2,FALSE)</f>
        <v>0</v>
      </c>
      <c r="AM54">
        <v>0</v>
      </c>
      <c r="AN54" t="s">
        <v>16</v>
      </c>
      <c r="AO54">
        <v>35</v>
      </c>
      <c r="AP54" t="s">
        <v>46</v>
      </c>
      <c r="AQ54" t="s">
        <v>235</v>
      </c>
    </row>
    <row r="55" spans="1:43" x14ac:dyDescent="0.25">
      <c r="A55" s="8" t="s">
        <v>218</v>
      </c>
      <c r="B55" s="7">
        <v>8</v>
      </c>
      <c r="C55" s="7" t="s">
        <v>239</v>
      </c>
      <c r="D55" s="7">
        <v>1</v>
      </c>
      <c r="E55" s="7" t="s">
        <v>2547</v>
      </c>
      <c r="H55" s="7" t="str">
        <f>VLOOKUP(表格1_6[[#This Row],[馬名]],passdata!$B:$G,4,0)</f>
        <v>忠</v>
      </c>
      <c r="I55" s="7" t="str">
        <f>VLOOKUP(表格1_6[[#This Row],[馬名]],passdata!$B:$G,6,0)</f>
        <v/>
      </c>
      <c r="J55" s="7">
        <f>VLOOKUP(表格1_6[[#This Row],[馬名]],odds!$A$1:$H$200,2,0)</f>
        <v>17</v>
      </c>
      <c r="K55" s="7">
        <f>VLOOKUP(表格1_6[[#This Row],[馬名]],odds!$A$1:$H$200,4,0)</f>
        <v>17</v>
      </c>
      <c r="L55" s="7">
        <f>VLOOKUP(表格1_6[[#This Row],[馬名]],odds!$A$1:$H$200,3,0)</f>
        <v>5.8</v>
      </c>
      <c r="M55" s="7">
        <f>VLOOKUP(表格1_6[[#This Row],[馬名]],odds!$A$1:$H$200,5,0)</f>
        <v>5.7</v>
      </c>
      <c r="N55" s="148">
        <f t="shared" si="8"/>
        <v>0.71990055248618789</v>
      </c>
      <c r="O55" t="str">
        <f>VLOOKUP(表格1_6[[#This Row],[馬名]],'M2'!$A$4:$H$161,7,0)</f>
        <v>放頭</v>
      </c>
      <c r="P55">
        <v>8</v>
      </c>
      <c r="Q55">
        <v>1</v>
      </c>
      <c r="R55">
        <v>2</v>
      </c>
      <c r="S55">
        <v>3</v>
      </c>
      <c r="T55">
        <v>9</v>
      </c>
      <c r="U55">
        <v>11</v>
      </c>
      <c r="V55">
        <f t="shared" si="9"/>
        <v>0.30000000000000004</v>
      </c>
      <c r="W55">
        <v>120</v>
      </c>
      <c r="X55">
        <f>VLOOKUP(表格1_6[[#This Row],[負磅]],W!$A$1:$B$32,2,FALSE)</f>
        <v>0.05</v>
      </c>
      <c r="Y55" s="7" t="s">
        <v>140</v>
      </c>
      <c r="Z55">
        <f>VLOOKUP(表格1_6[[#This Row],[騎師]],J!$A$1:$B$45,2,FALSE)</f>
        <v>0.33333333333333331</v>
      </c>
      <c r="AA55" s="7" t="s">
        <v>54</v>
      </c>
      <c r="AB55">
        <f>VLOOKUP(表格1_6[[#This Row],[練馬師]],T!$A$1:$B$23,2,FALSE)</f>
        <v>0.25966850828729282</v>
      </c>
      <c r="AC55">
        <v>1</v>
      </c>
      <c r="AD55">
        <f>VLOOKUP(表格1_6[[#This Row],[檔位]],'1650M'!$A$1:$B$14,2,0)</f>
        <v>0.48</v>
      </c>
      <c r="AE55">
        <v>67</v>
      </c>
      <c r="AF55">
        <f>VLOOKUP(表格1_6[[#This Row],[馬名]],apktime!$B:$C,2,0)</f>
        <v>38.25</v>
      </c>
      <c r="AG55">
        <v>1</v>
      </c>
      <c r="AH55">
        <v>38.65</v>
      </c>
      <c r="AJ55">
        <v>1035450</v>
      </c>
      <c r="AK55">
        <v>7</v>
      </c>
      <c r="AL55">
        <f>VLOOKUP(表格1_6[[#This Row],[馬齡]],SPB!$A$1:$B$9,2,FALSE)</f>
        <v>0</v>
      </c>
      <c r="AM55">
        <v>0</v>
      </c>
      <c r="AN55" t="s">
        <v>34</v>
      </c>
      <c r="AO55">
        <v>35</v>
      </c>
      <c r="AP55" t="s">
        <v>141</v>
      </c>
      <c r="AQ55" t="s">
        <v>241</v>
      </c>
    </row>
    <row r="56" spans="1:43" x14ac:dyDescent="0.25">
      <c r="A56" s="8" t="s">
        <v>218</v>
      </c>
      <c r="B56" s="7">
        <v>5</v>
      </c>
      <c r="C56" s="11" t="s">
        <v>231</v>
      </c>
      <c r="D56" s="146"/>
      <c r="E56" s="7" t="s">
        <v>2547</v>
      </c>
      <c r="H56" s="7" t="str">
        <f>VLOOKUP(表格1_6[[#This Row],[馬名]],passdata!$B:$G,4,0)</f>
        <v/>
      </c>
      <c r="I56" s="7" t="str">
        <f>VLOOKUP(表格1_6[[#This Row],[馬名]],passdata!$B:$G,6,0)</f>
        <v/>
      </c>
      <c r="J56" s="7">
        <f>VLOOKUP(表格1_6[[#This Row],[馬名]],odds!$A$1:$H$200,2,0)</f>
        <v>10</v>
      </c>
      <c r="K56" s="7">
        <f>VLOOKUP(表格1_6[[#This Row],[馬名]],odds!$A$1:$H$200,4,0)</f>
        <v>10</v>
      </c>
      <c r="L56" s="7">
        <f>VLOOKUP(表格1_6[[#This Row],[馬名]],odds!$A$1:$H$200,3,0)</f>
        <v>3.4</v>
      </c>
      <c r="M56" s="7">
        <f>VLOOKUP(表格1_6[[#This Row],[馬名]],odds!$A$1:$H$200,5,0)</f>
        <v>3.2</v>
      </c>
      <c r="N56" s="148">
        <f t="shared" si="8"/>
        <v>0.54017142857142852</v>
      </c>
      <c r="O56" t="str">
        <f>VLOOKUP(表格1_6[[#This Row],[馬名]],'M2'!$A$4:$H$161,7,0)</f>
        <v>放頭</v>
      </c>
      <c r="P56">
        <v>9</v>
      </c>
      <c r="Q56">
        <v>13</v>
      </c>
      <c r="R56">
        <v>14</v>
      </c>
      <c r="S56">
        <v>2</v>
      </c>
      <c r="T56">
        <v>4</v>
      </c>
      <c r="U56">
        <v>13</v>
      </c>
      <c r="V56">
        <f t="shared" si="9"/>
        <v>0.12857142857142859</v>
      </c>
      <c r="W56">
        <v>124</v>
      </c>
      <c r="X56">
        <f>VLOOKUP(表格1_6[[#This Row],[負磅]],W!$A$1:$B$32,2,FALSE)</f>
        <v>0.01</v>
      </c>
      <c r="Y56" s="7" t="s">
        <v>13</v>
      </c>
      <c r="Z56">
        <f>VLOOKUP(表格1_6[[#This Row],[騎師]],J!$A$1:$B$45,2,FALSE)</f>
        <v>0.222</v>
      </c>
      <c r="AA56" s="7" t="s">
        <v>179</v>
      </c>
      <c r="AB56">
        <f>VLOOKUP(表格1_6[[#This Row],[練馬師]],T!$A$1:$B$23,2,FALSE)</f>
        <v>0.25</v>
      </c>
      <c r="AC56">
        <v>10</v>
      </c>
      <c r="AD56">
        <f>VLOOKUP(表格1_6[[#This Row],[檔位]],'1650M'!$A$1:$B$14,2,0)</f>
        <v>0.15</v>
      </c>
      <c r="AE56">
        <v>71</v>
      </c>
      <c r="AJ56">
        <v>502200</v>
      </c>
      <c r="AK56">
        <v>4</v>
      </c>
      <c r="AL56">
        <f>VLOOKUP(表格1_6[[#This Row],[馬齡]],SPB!$A$1:$B$9,2,FALSE)</f>
        <v>0.2</v>
      </c>
      <c r="AM56">
        <v>-2</v>
      </c>
      <c r="AN56" t="s">
        <v>16</v>
      </c>
      <c r="AO56">
        <v>25</v>
      </c>
      <c r="AP56" t="s">
        <v>46</v>
      </c>
      <c r="AQ56" t="s">
        <v>232</v>
      </c>
    </row>
    <row r="57" spans="1:43" x14ac:dyDescent="0.25">
      <c r="A57" s="8" t="s">
        <v>218</v>
      </c>
      <c r="B57" s="7">
        <v>7</v>
      </c>
      <c r="C57" s="7" t="s">
        <v>236</v>
      </c>
      <c r="D57" s="7">
        <v>4</v>
      </c>
      <c r="E57" s="7" t="s">
        <v>2547</v>
      </c>
      <c r="H57" s="7" t="str">
        <f>VLOOKUP(表格1_6[[#This Row],[馬名]],passdata!$B:$G,4,0)</f>
        <v/>
      </c>
      <c r="I57" s="7" t="str">
        <f>VLOOKUP(表格1_6[[#This Row],[馬名]],passdata!$B:$G,6,0)</f>
        <v/>
      </c>
      <c r="J57" s="7">
        <f>VLOOKUP(表格1_6[[#This Row],[馬名]],odds!$A$1:$H$200,2,0)</f>
        <v>12</v>
      </c>
      <c r="K57" s="7">
        <f>VLOOKUP(表格1_6[[#This Row],[馬名]],odds!$A$1:$H$200,4,0)</f>
        <v>12</v>
      </c>
      <c r="L57" s="7">
        <f>VLOOKUP(表格1_6[[#This Row],[馬名]],odds!$A$1:$H$200,3,0)</f>
        <v>3.1</v>
      </c>
      <c r="M57" s="7">
        <f>VLOOKUP(表格1_6[[#This Row],[馬名]],odds!$A$1:$H$200,5,0)</f>
        <v>3.4</v>
      </c>
      <c r="N57" s="148">
        <f t="shared" si="8"/>
        <v>0.52539691761709195</v>
      </c>
      <c r="O57" t="str">
        <f>VLOOKUP(表格1_6[[#This Row],[馬名]],'M2'!$A$4:$H$161,7,0)</f>
        <v>放頭</v>
      </c>
      <c r="P57">
        <v>12</v>
      </c>
      <c r="Q57">
        <v>11</v>
      </c>
      <c r="R57">
        <v>1</v>
      </c>
      <c r="S57">
        <v>1</v>
      </c>
      <c r="T57">
        <v>12</v>
      </c>
      <c r="U57">
        <v>3</v>
      </c>
      <c r="V57">
        <f t="shared" si="9"/>
        <v>0.22142857142857145</v>
      </c>
      <c r="W57">
        <v>121</v>
      </c>
      <c r="X57">
        <f>VLOOKUP(表格1_6[[#This Row],[負磅]],W!$A$1:$B$32,2,FALSE)</f>
        <v>0.04</v>
      </c>
      <c r="Y57" s="7" t="s">
        <v>173</v>
      </c>
      <c r="Z57">
        <f>VLOOKUP(表格1_6[[#This Row],[騎師]],J!$A$1:$B$45,2,FALSE)</f>
        <v>0.29850746268656714</v>
      </c>
      <c r="AA57" s="7" t="s">
        <v>21</v>
      </c>
      <c r="AB57">
        <f>VLOOKUP(表格1_6[[#This Row],[練馬師]],T!$A$1:$B$23,2,FALSE)</f>
        <v>0.20805369127516779</v>
      </c>
      <c r="AC57">
        <v>8</v>
      </c>
      <c r="AD57">
        <f>VLOOKUP(表格1_6[[#This Row],[檔位]],'1650M'!$A$1:$B$14,2,0)</f>
        <v>0.28000000000000003</v>
      </c>
      <c r="AE57">
        <v>68</v>
      </c>
      <c r="AF57">
        <f>VLOOKUP(表格1_6[[#This Row],[馬名]],apktime!$B:$C,2,0)</f>
        <v>38.75</v>
      </c>
      <c r="AG57">
        <v>1</v>
      </c>
      <c r="AH57">
        <v>38.549999999999997</v>
      </c>
      <c r="AJ57">
        <v>1803200</v>
      </c>
      <c r="AK57">
        <v>6</v>
      </c>
      <c r="AL57">
        <f>VLOOKUP(表格1_6[[#This Row],[馬齡]],SPB!$A$1:$B$9,2,FALSE)</f>
        <v>0</v>
      </c>
      <c r="AM57">
        <v>0</v>
      </c>
      <c r="AN57" t="s">
        <v>16</v>
      </c>
      <c r="AO57">
        <v>35</v>
      </c>
      <c r="AP57" t="s">
        <v>46</v>
      </c>
      <c r="AQ57" t="s">
        <v>238</v>
      </c>
    </row>
    <row r="58" spans="1:43" x14ac:dyDescent="0.25">
      <c r="A58" s="8" t="s">
        <v>218</v>
      </c>
      <c r="B58" s="7">
        <v>10</v>
      </c>
      <c r="C58" s="7" t="s">
        <v>245</v>
      </c>
      <c r="E58" s="7" t="s">
        <v>2547</v>
      </c>
      <c r="G58" s="7" t="s">
        <v>2510</v>
      </c>
      <c r="H58" s="7" t="str">
        <f>VLOOKUP(表格1_6[[#This Row],[馬名]],passdata!$B:$G,4,0)</f>
        <v/>
      </c>
      <c r="I58" s="7" t="str">
        <f>VLOOKUP(表格1_6[[#This Row],[馬名]],passdata!$B:$G,6,0)</f>
        <v/>
      </c>
      <c r="J58" s="7">
        <f>VLOOKUP(表格1_6[[#This Row],[馬名]],odds!$A$1:$H$200,2,0)</f>
        <v>8.6999999999999993</v>
      </c>
      <c r="K58" s="7">
        <f>VLOOKUP(表格1_6[[#This Row],[馬名]],odds!$A$1:$H$200,4,0)</f>
        <v>9.5</v>
      </c>
      <c r="L58" s="7">
        <f>VLOOKUP(表格1_6[[#This Row],[馬名]],odds!$A$1:$H$200,3,0)</f>
        <v>3.5</v>
      </c>
      <c r="M58" s="7">
        <f>VLOOKUP(表格1_6[[#This Row],[馬名]],odds!$A$1:$H$200,5,0)</f>
        <v>3.7</v>
      </c>
      <c r="N58" s="148">
        <f t="shared" si="8"/>
        <v>0.51918067226890763</v>
      </c>
      <c r="O58" t="str">
        <f>VLOOKUP(表格1_6[[#This Row],[馬名]],'M2'!$A$4:$H$161,7,0)</f>
        <v>中前</v>
      </c>
      <c r="P58">
        <v>2</v>
      </c>
      <c r="Q58">
        <v>10</v>
      </c>
      <c r="R58">
        <v>9</v>
      </c>
      <c r="S58">
        <v>10</v>
      </c>
      <c r="T58">
        <v>12</v>
      </c>
      <c r="U58">
        <v>2</v>
      </c>
      <c r="V58">
        <f t="shared" si="9"/>
        <v>0.1785714285714286</v>
      </c>
      <c r="W58">
        <v>118</v>
      </c>
      <c r="X58">
        <f>VLOOKUP(表格1_6[[#This Row],[負磅]],W!$A$1:$B$32,2,FALSE)</f>
        <v>7.0000000000000007E-2</v>
      </c>
      <c r="Y58" s="7" t="s">
        <v>120</v>
      </c>
      <c r="Z58">
        <f>VLOOKUP(表格1_6[[#This Row],[騎師]],J!$A$1:$B$45,2,FALSE)</f>
        <v>0.25833333333333336</v>
      </c>
      <c r="AA58" s="7" t="s">
        <v>91</v>
      </c>
      <c r="AB58">
        <f>VLOOKUP(表格1_6[[#This Row],[練馬師]],T!$A$1:$B$23,2,FALSE)</f>
        <v>0.24369747899159663</v>
      </c>
      <c r="AC58">
        <v>4</v>
      </c>
      <c r="AD58">
        <f>VLOOKUP(表格1_6[[#This Row],[檔位]],'1650M'!$A$1:$B$14,2,0)</f>
        <v>0.3</v>
      </c>
      <c r="AE58">
        <v>65</v>
      </c>
      <c r="AF58">
        <f>VLOOKUP(表格1_6[[#This Row],[馬名]],apktime!$B:$C,2,0)</f>
        <v>40.29</v>
      </c>
      <c r="AG58">
        <v>1</v>
      </c>
      <c r="AH58">
        <v>40.39</v>
      </c>
      <c r="AJ58">
        <v>430500</v>
      </c>
      <c r="AK58">
        <v>5</v>
      </c>
      <c r="AL58">
        <f>VLOOKUP(表格1_6[[#This Row],[馬齡]],SPB!$A$1:$B$9,2,FALSE)</f>
        <v>0</v>
      </c>
      <c r="AM58">
        <v>1</v>
      </c>
      <c r="AN58" t="s">
        <v>16</v>
      </c>
      <c r="AO58">
        <v>28</v>
      </c>
      <c r="AQ58" t="s">
        <v>247</v>
      </c>
    </row>
    <row r="59" spans="1:43" x14ac:dyDescent="0.25">
      <c r="A59" s="8" t="s">
        <v>218</v>
      </c>
      <c r="B59" s="7">
        <v>12</v>
      </c>
      <c r="C59" s="7" t="s">
        <v>250</v>
      </c>
      <c r="E59" s="7" t="s">
        <v>2547</v>
      </c>
      <c r="H59" s="7" t="str">
        <f>VLOOKUP(表格1_6[[#This Row],[馬名]],passdata!$B:$G,4,0)</f>
        <v/>
      </c>
      <c r="I59" s="7" t="str">
        <f>VLOOKUP(表格1_6[[#This Row],[馬名]],passdata!$B:$G,6,0)</f>
        <v/>
      </c>
      <c r="J59" s="7">
        <f>VLOOKUP(表格1_6[[#This Row],[馬名]],odds!$A$1:$H$200,2,0)</f>
        <v>16</v>
      </c>
      <c r="K59" s="7">
        <f>VLOOKUP(表格1_6[[#This Row],[馬名]],odds!$A$1:$H$200,4,0)</f>
        <v>12</v>
      </c>
      <c r="L59" s="7">
        <f>VLOOKUP(表格1_6[[#This Row],[馬名]],odds!$A$1:$H$200,3,0)</f>
        <v>4.5</v>
      </c>
      <c r="M59" s="7">
        <f>VLOOKUP(表格1_6[[#This Row],[馬名]],odds!$A$1:$H$200,5,0)</f>
        <v>3.7</v>
      </c>
      <c r="N59" s="148">
        <f t="shared" si="8"/>
        <v>0.51278942095772395</v>
      </c>
      <c r="O59" t="str">
        <f>VLOOKUP(表格1_6[[#This Row],[馬名]],'M2'!$A$4:$H$161,7,0)</f>
        <v>留後</v>
      </c>
      <c r="P59">
        <v>9</v>
      </c>
      <c r="Q59">
        <v>11</v>
      </c>
      <c r="R59">
        <v>9</v>
      </c>
      <c r="S59">
        <v>5</v>
      </c>
      <c r="T59">
        <v>3</v>
      </c>
      <c r="U59">
        <v>9</v>
      </c>
      <c r="V59">
        <f t="shared" si="9"/>
        <v>0.15714285714285714</v>
      </c>
      <c r="W59">
        <v>113</v>
      </c>
      <c r="X59">
        <f>VLOOKUP(表格1_6[[#This Row],[負磅]],W!$A$1:$B$32,2,FALSE)</f>
        <v>0.12</v>
      </c>
      <c r="Y59" s="7" t="s">
        <v>75</v>
      </c>
      <c r="Z59">
        <f>VLOOKUP(表格1_6[[#This Row],[騎師]],J!$A$1:$B$45,2,FALSE)</f>
        <v>0.13043478260869565</v>
      </c>
      <c r="AA59" s="7" t="s">
        <v>168</v>
      </c>
      <c r="AB59">
        <f>VLOOKUP(表格1_6[[#This Row],[練馬師]],T!$A$1:$B$23,2,FALSE)</f>
        <v>0.21505376344086022</v>
      </c>
      <c r="AC59">
        <v>2</v>
      </c>
      <c r="AD59">
        <f>VLOOKUP(表格1_6[[#This Row],[檔位]],'1650M'!$A$1:$B$14,2,0)</f>
        <v>0.33</v>
      </c>
      <c r="AE59">
        <v>62</v>
      </c>
      <c r="AF59">
        <f>VLOOKUP(表格1_6[[#This Row],[馬名]],apktime!$B:$C,2,0)</f>
        <v>39.660000000000004</v>
      </c>
      <c r="AG59">
        <v>1</v>
      </c>
      <c r="AH59">
        <v>39.11</v>
      </c>
      <c r="AJ59">
        <v>285650</v>
      </c>
      <c r="AK59">
        <v>8</v>
      </c>
      <c r="AL59">
        <f>VLOOKUP(表格1_6[[#This Row],[馬齡]],SPB!$A$1:$B$9,2,FALSE)</f>
        <v>0</v>
      </c>
      <c r="AM59">
        <v>-2</v>
      </c>
      <c r="AN59" t="s">
        <v>16</v>
      </c>
      <c r="AO59">
        <v>31</v>
      </c>
      <c r="AP59" t="s">
        <v>252</v>
      </c>
      <c r="AQ59" t="s">
        <v>253</v>
      </c>
    </row>
    <row r="60" spans="1:43" x14ac:dyDescent="0.25">
      <c r="A60" s="8" t="s">
        <v>218</v>
      </c>
      <c r="B60" s="7">
        <v>3</v>
      </c>
      <c r="C60" s="7" t="s">
        <v>225</v>
      </c>
      <c r="E60" s="7" t="s">
        <v>2540</v>
      </c>
      <c r="H60" s="7" t="str">
        <f>VLOOKUP(表格1_6[[#This Row],[馬名]],passdata!$B:$G,4,0)</f>
        <v>忠</v>
      </c>
      <c r="I60" s="7" t="str">
        <f>VLOOKUP(表格1_6[[#This Row],[馬名]],passdata!$B:$G,6,0)</f>
        <v/>
      </c>
      <c r="J60" s="7">
        <f>VLOOKUP(表格1_6[[#This Row],[馬名]],odds!$A$1:$H$200,2,0)</f>
        <v>16</v>
      </c>
      <c r="K60" s="7">
        <f>VLOOKUP(表格1_6[[#This Row],[馬名]],odds!$A$1:$H$200,4,0)</f>
        <v>14</v>
      </c>
      <c r="L60" s="7">
        <f>VLOOKUP(表格1_6[[#This Row],[馬名]],odds!$A$1:$H$200,3,0)</f>
        <v>5.5</v>
      </c>
      <c r="M60" s="7">
        <f>VLOOKUP(表格1_6[[#This Row],[馬名]],odds!$A$1:$H$200,5,0)</f>
        <v>4.5999999999999996</v>
      </c>
      <c r="N60" s="148">
        <f t="shared" si="8"/>
        <v>0.46141518641421048</v>
      </c>
      <c r="O60" t="str">
        <f>VLOOKUP(表格1_6[[#This Row],[馬名]],'M2'!$A$4:$H$161,7,0)</f>
        <v>中後</v>
      </c>
      <c r="P60">
        <v>1</v>
      </c>
      <c r="Q60">
        <v>2</v>
      </c>
      <c r="R60">
        <v>2</v>
      </c>
      <c r="S60">
        <v>9</v>
      </c>
      <c r="T60">
        <v>4</v>
      </c>
      <c r="U60" t="s">
        <v>2447</v>
      </c>
      <c r="V60">
        <f t="shared" si="9"/>
        <v>0.30000000000000004</v>
      </c>
      <c r="W60">
        <v>132</v>
      </c>
      <c r="X60">
        <f>VLOOKUP(表格1_6[[#This Row],[負磅]],W!$A$1:$B$32,2,FALSE)</f>
        <v>-7.0000000000000007E-2</v>
      </c>
      <c r="Y60" s="7" t="s">
        <v>64</v>
      </c>
      <c r="Z60">
        <f>VLOOKUP(表格1_6[[#This Row],[騎師]],J!$A$1:$B$45,2,FALSE)</f>
        <v>0.31205673758865249</v>
      </c>
      <c r="AA60" s="7" t="s">
        <v>39</v>
      </c>
      <c r="AB60">
        <f>VLOOKUP(表格1_6[[#This Row],[練馬師]],T!$A$1:$B$23,2,FALSE)</f>
        <v>0.19266055045871561</v>
      </c>
      <c r="AC60">
        <v>12</v>
      </c>
      <c r="AD60">
        <f>VLOOKUP(表格1_6[[#This Row],[檔位]],'1650M'!$A$1:$B$14,2,0)</f>
        <v>0.2</v>
      </c>
      <c r="AE60">
        <v>79</v>
      </c>
      <c r="AF60">
        <f>VLOOKUP(表格1_6[[#This Row],[馬名]],apktime!$B:$C,2,0)</f>
        <v>39.400000000000006</v>
      </c>
      <c r="AG60">
        <v>1</v>
      </c>
      <c r="AH60">
        <v>39.1</v>
      </c>
      <c r="AJ60">
        <v>2198700</v>
      </c>
      <c r="AK60">
        <v>5</v>
      </c>
      <c r="AL60">
        <f>VLOOKUP(表格1_6[[#This Row],[馬齡]],SPB!$A$1:$B$9,2,FALSE)</f>
        <v>0</v>
      </c>
      <c r="AM60">
        <v>6</v>
      </c>
      <c r="AN60" t="s">
        <v>16</v>
      </c>
      <c r="AO60">
        <v>35</v>
      </c>
      <c r="AP60" t="s">
        <v>141</v>
      </c>
      <c r="AQ60" t="s">
        <v>227</v>
      </c>
    </row>
    <row r="61" spans="1:43" x14ac:dyDescent="0.25">
      <c r="A61" s="8" t="s">
        <v>218</v>
      </c>
      <c r="B61" s="7">
        <v>11</v>
      </c>
      <c r="C61" s="7" t="s">
        <v>248</v>
      </c>
      <c r="D61" s="7">
        <v>3</v>
      </c>
      <c r="E61" s="7" t="s">
        <v>2547</v>
      </c>
      <c r="H61" s="7" t="str">
        <f>VLOOKUP(表格1_6[[#This Row],[馬名]],passdata!$B:$G,4,0)</f>
        <v/>
      </c>
      <c r="I61" s="7" t="str">
        <f>VLOOKUP(表格1_6[[#This Row],[馬名]],passdata!$B:$G,6,0)</f>
        <v>倉</v>
      </c>
      <c r="J61" s="7">
        <f>VLOOKUP(表格1_6[[#This Row],[馬名]],odds!$A$1:$H$200,2,0)</f>
        <v>7.3</v>
      </c>
      <c r="K61" s="7">
        <f>VLOOKUP(表格1_6[[#This Row],[馬名]],odds!$A$1:$H$200,4,0)</f>
        <v>8.3000000000000007</v>
      </c>
      <c r="L61" s="7">
        <f>VLOOKUP(表格1_6[[#This Row],[馬名]],odds!$A$1:$H$200,3,0)</f>
        <v>2.2999999999999998</v>
      </c>
      <c r="M61" s="7">
        <f>VLOOKUP(表格1_6[[#This Row],[馬名]],odds!$A$1:$H$200,5,0)</f>
        <v>2.5</v>
      </c>
      <c r="N61" s="148">
        <f t="shared" si="8"/>
        <v>0.45909728007841211</v>
      </c>
      <c r="O61" t="str">
        <f>VLOOKUP(表格1_6[[#This Row],[馬名]],'M2'!$A$4:$H$161,7,0)</f>
        <v>中後</v>
      </c>
      <c r="P61">
        <v>7</v>
      </c>
      <c r="Q61">
        <v>10</v>
      </c>
      <c r="R61">
        <v>9</v>
      </c>
      <c r="S61">
        <v>9</v>
      </c>
      <c r="T61">
        <v>5</v>
      </c>
      <c r="U61">
        <v>12</v>
      </c>
      <c r="V61">
        <f t="shared" si="9"/>
        <v>0.15</v>
      </c>
      <c r="W61">
        <v>115</v>
      </c>
      <c r="X61">
        <f>VLOOKUP(表格1_6[[#This Row],[負磅]],W!$A$1:$B$32,2,FALSE)</f>
        <v>0.1</v>
      </c>
      <c r="Y61" s="7" t="s">
        <v>69</v>
      </c>
      <c r="Z61">
        <f>VLOOKUP(表格1_6[[#This Row],[騎師]],J!$A$1:$B$45,2,FALSE)</f>
        <v>0.18867924528301888</v>
      </c>
      <c r="AA61" s="7" t="s">
        <v>158</v>
      </c>
      <c r="AB61">
        <f>VLOOKUP(表格1_6[[#This Row],[練馬師]],T!$A$1:$B$23,2,FALSE)</f>
        <v>0.18831168831168832</v>
      </c>
      <c r="AC61">
        <v>6</v>
      </c>
      <c r="AD61">
        <f>VLOOKUP(表格1_6[[#This Row],[檔位]],'1650M'!$A$1:$B$14,2,0)</f>
        <v>0.24</v>
      </c>
      <c r="AE61">
        <v>62</v>
      </c>
      <c r="AF61">
        <f>VLOOKUP(表格1_6[[#This Row],[馬名]],apktime!$B:$C,2,0)</f>
        <v>38.57</v>
      </c>
      <c r="AG61">
        <v>1</v>
      </c>
      <c r="AH61">
        <v>38.590000000000003</v>
      </c>
      <c r="AJ61">
        <v>71750</v>
      </c>
      <c r="AK61">
        <v>6</v>
      </c>
      <c r="AL61">
        <f>VLOOKUP(表格1_6[[#This Row],[馬齡]],SPB!$A$1:$B$9,2,FALSE)</f>
        <v>0</v>
      </c>
      <c r="AM61">
        <v>-2</v>
      </c>
      <c r="AN61" t="s">
        <v>34</v>
      </c>
      <c r="AO61">
        <v>22</v>
      </c>
      <c r="AP61" t="s">
        <v>213</v>
      </c>
      <c r="AQ61" t="s">
        <v>249</v>
      </c>
    </row>
    <row r="62" spans="1:43" x14ac:dyDescent="0.25">
      <c r="A62" s="8" t="s">
        <v>218</v>
      </c>
      <c r="B62" s="7">
        <v>9</v>
      </c>
      <c r="C62" s="7" t="s">
        <v>242</v>
      </c>
      <c r="E62" s="7" t="s">
        <v>2547</v>
      </c>
      <c r="H62" s="7" t="str">
        <f>VLOOKUP(表格1_6[[#This Row],[馬名]],passdata!$B:$G,4,0)</f>
        <v>忠</v>
      </c>
      <c r="I62" s="7" t="str">
        <f>VLOOKUP(表格1_6[[#This Row],[馬名]],passdata!$B:$G,6,0)</f>
        <v/>
      </c>
      <c r="J62" s="7">
        <f>VLOOKUP(表格1_6[[#This Row],[馬名]],odds!$A$1:$H$200,2,0)</f>
        <v>14</v>
      </c>
      <c r="K62" s="7">
        <f>VLOOKUP(表格1_6[[#This Row],[馬名]],odds!$A$1:$H$200,4,0)</f>
        <v>15</v>
      </c>
      <c r="L62" s="7">
        <f>VLOOKUP(表格1_6[[#This Row],[馬名]],odds!$A$1:$H$200,3,0)</f>
        <v>4.0999999999999996</v>
      </c>
      <c r="M62" s="7">
        <f>VLOOKUP(表格1_6[[#This Row],[馬名]],odds!$A$1:$H$200,5,0)</f>
        <v>4.5999999999999996</v>
      </c>
      <c r="N62" s="148">
        <f t="shared" si="8"/>
        <v>0.45063895588026665</v>
      </c>
      <c r="O62" t="str">
        <f>VLOOKUP(表格1_6[[#This Row],[馬名]],'M2'!$A$4:$H$161,7,0)</f>
        <v>中前</v>
      </c>
      <c r="P62">
        <v>4</v>
      </c>
      <c r="Q62">
        <v>1</v>
      </c>
      <c r="R62">
        <v>5</v>
      </c>
      <c r="S62">
        <v>9</v>
      </c>
      <c r="T62">
        <v>4</v>
      </c>
      <c r="U62">
        <v>4</v>
      </c>
      <c r="V62">
        <f t="shared" si="9"/>
        <v>0.26428571428571429</v>
      </c>
      <c r="W62">
        <v>119</v>
      </c>
      <c r="X62">
        <f>VLOOKUP(表格1_6[[#This Row],[負磅]],W!$A$1:$B$32,2,FALSE)</f>
        <v>0.06</v>
      </c>
      <c r="Y62" s="7" t="s">
        <v>106</v>
      </c>
      <c r="Z62">
        <f>VLOOKUP(表格1_6[[#This Row],[騎師]],J!$A$1:$B$45,2,FALSE)</f>
        <v>0.18796992481203006</v>
      </c>
      <c r="AA62" s="7" t="s">
        <v>147</v>
      </c>
      <c r="AB62">
        <f>VLOOKUP(表格1_6[[#This Row],[練馬師]],T!$A$1:$B$23,2,FALSE)</f>
        <v>0.11320754716981132</v>
      </c>
      <c r="AC62">
        <v>11</v>
      </c>
      <c r="AD62">
        <f>VLOOKUP(表格1_6[[#This Row],[檔位]],'1650M'!$A$1:$B$14,2,0)</f>
        <v>0.09</v>
      </c>
      <c r="AE62">
        <v>66</v>
      </c>
      <c r="AF62">
        <f>VLOOKUP(表格1_6[[#This Row],[馬名]],apktime!$B:$C,2,0)</f>
        <v>40.54</v>
      </c>
      <c r="AG62">
        <v>1</v>
      </c>
      <c r="AH62">
        <v>40.340000000000003</v>
      </c>
      <c r="AJ62">
        <v>2865900</v>
      </c>
      <c r="AK62">
        <v>5</v>
      </c>
      <c r="AL62">
        <f>VLOOKUP(表格1_6[[#This Row],[馬齡]],SPB!$A$1:$B$9,2,FALSE)</f>
        <v>0</v>
      </c>
      <c r="AM62">
        <v>0</v>
      </c>
      <c r="AN62" t="s">
        <v>34</v>
      </c>
      <c r="AO62">
        <v>35</v>
      </c>
      <c r="AP62" t="s">
        <v>46</v>
      </c>
      <c r="AQ62" t="s">
        <v>244</v>
      </c>
    </row>
    <row r="63" spans="1:43" x14ac:dyDescent="0.25">
      <c r="A63" s="8" t="s">
        <v>218</v>
      </c>
      <c r="B63" s="7">
        <v>4</v>
      </c>
      <c r="C63" s="7" t="s">
        <v>228</v>
      </c>
      <c r="D63" s="7">
        <v>2</v>
      </c>
      <c r="E63" s="7" t="s">
        <v>2547</v>
      </c>
      <c r="H63" s="7" t="str">
        <f>VLOOKUP(表格1_6[[#This Row],[馬名]],passdata!$B:$G,4,0)</f>
        <v>忠</v>
      </c>
      <c r="I63" s="7" t="str">
        <f>VLOOKUP(表格1_6[[#This Row],[馬名]],passdata!$B:$G,6,0)</f>
        <v/>
      </c>
      <c r="J63" s="7">
        <f>VLOOKUP(表格1_6[[#This Row],[馬名]],odds!$A$1:$H$200,2,0)</f>
        <v>11</v>
      </c>
      <c r="K63" s="7">
        <f>VLOOKUP(表格1_6[[#This Row],[馬名]],odds!$A$1:$H$200,4,0)</f>
        <v>11</v>
      </c>
      <c r="L63" s="7">
        <f>VLOOKUP(表格1_6[[#This Row],[馬名]],odds!$A$1:$H$200,3,0)</f>
        <v>3.8</v>
      </c>
      <c r="M63" s="7">
        <f>VLOOKUP(表格1_6[[#This Row],[馬名]],odds!$A$1:$H$200,5,0)</f>
        <v>2.9</v>
      </c>
      <c r="N63" s="148">
        <f t="shared" si="8"/>
        <v>0.44500258175559393</v>
      </c>
      <c r="O63" t="str">
        <f>VLOOKUP(表格1_6[[#This Row],[馬名]],'M2'!$A$4:$H$161,7,0)</f>
        <v>中後</v>
      </c>
      <c r="P63">
        <v>5</v>
      </c>
      <c r="Q63">
        <v>1</v>
      </c>
      <c r="R63">
        <v>8</v>
      </c>
      <c r="S63">
        <v>5</v>
      </c>
      <c r="T63">
        <v>3</v>
      </c>
      <c r="U63">
        <v>2</v>
      </c>
      <c r="V63">
        <f t="shared" si="9"/>
        <v>0.26428571428571429</v>
      </c>
      <c r="W63">
        <v>129</v>
      </c>
      <c r="X63">
        <f>VLOOKUP(表格1_6[[#This Row],[負磅]],W!$A$1:$B$32,2,FALSE)</f>
        <v>-3.9999999999999897E-2</v>
      </c>
      <c r="Y63" s="7" t="s">
        <v>58</v>
      </c>
      <c r="Z63">
        <f>VLOOKUP(表格1_6[[#This Row],[騎師]],J!$A$1:$B$45,2,FALSE)</f>
        <v>0.20833333333333334</v>
      </c>
      <c r="AA63" s="7" t="s">
        <v>14</v>
      </c>
      <c r="AB63">
        <f>VLOOKUP(表格1_6[[#This Row],[練馬師]],T!$A$1:$B$23,2,FALSE)</f>
        <v>0.18072289156626506</v>
      </c>
      <c r="AC63">
        <v>7</v>
      </c>
      <c r="AD63">
        <f>VLOOKUP(表格1_6[[#This Row],[檔位]],'1650M'!$A$1:$B$14,2,0)</f>
        <v>0.26</v>
      </c>
      <c r="AE63">
        <v>76</v>
      </c>
      <c r="AF63">
        <f>VLOOKUP(表格1_6[[#This Row],[馬名]],apktime!$B:$C,2,0)</f>
        <v>38.49</v>
      </c>
      <c r="AG63">
        <v>1</v>
      </c>
      <c r="AH63">
        <v>38.590000000000003</v>
      </c>
      <c r="AJ63">
        <v>1994950</v>
      </c>
      <c r="AK63">
        <v>7</v>
      </c>
      <c r="AL63">
        <f>VLOOKUP(表格1_6[[#This Row],[馬齡]],SPB!$A$1:$B$9,2,FALSE)</f>
        <v>0</v>
      </c>
      <c r="AM63">
        <v>0</v>
      </c>
      <c r="AN63">
        <v>1</v>
      </c>
      <c r="AO63">
        <v>7</v>
      </c>
      <c r="AP63" t="s">
        <v>161</v>
      </c>
      <c r="AQ63" t="s">
        <v>230</v>
      </c>
    </row>
    <row r="64" spans="1:43" x14ac:dyDescent="0.25">
      <c r="A64" s="8" t="s">
        <v>218</v>
      </c>
      <c r="B64" s="7">
        <v>1</v>
      </c>
      <c r="C64" s="7" t="s">
        <v>219</v>
      </c>
      <c r="E64" s="7" t="s">
        <v>2547</v>
      </c>
      <c r="H64" s="7" t="str">
        <f>VLOOKUP(表格1_6[[#This Row],[馬名]],passdata!$B:$G,4,0)</f>
        <v/>
      </c>
      <c r="I64" s="7" t="str">
        <f>VLOOKUP(表格1_6[[#This Row],[馬名]],passdata!$B:$G,6,0)</f>
        <v/>
      </c>
      <c r="J64" s="7">
        <f>VLOOKUP(表格1_6[[#This Row],[馬名]],odds!$A$1:$H$200,2,0)</f>
        <v>15</v>
      </c>
      <c r="K64" s="7">
        <f>VLOOKUP(表格1_6[[#This Row],[馬名]],odds!$A$1:$H$200,4,0)</f>
        <v>17</v>
      </c>
      <c r="L64" s="7">
        <f>VLOOKUP(表格1_6[[#This Row],[馬名]],odds!$A$1:$H$200,3,0)</f>
        <v>6</v>
      </c>
      <c r="M64" s="7">
        <f>VLOOKUP(表格1_6[[#This Row],[馬名]],odds!$A$1:$H$200,5,0)</f>
        <v>6.3</v>
      </c>
      <c r="N64" s="148">
        <f t="shared" si="8"/>
        <v>0.37766779333655243</v>
      </c>
      <c r="O64" t="str">
        <f>VLOOKUP(表格1_6[[#This Row],[馬名]],'M2'!$A$4:$H$161,7,0)</f>
        <v>中後</v>
      </c>
      <c r="P64">
        <v>10</v>
      </c>
      <c r="Q64">
        <v>1</v>
      </c>
      <c r="R64">
        <v>8</v>
      </c>
      <c r="S64">
        <v>6</v>
      </c>
      <c r="T64">
        <v>12</v>
      </c>
      <c r="U64">
        <v>3</v>
      </c>
      <c r="V64">
        <f t="shared" si="9"/>
        <v>0.22142857142857142</v>
      </c>
      <c r="W64">
        <v>135</v>
      </c>
      <c r="X64">
        <f>VLOOKUP(表格1_6[[#This Row],[負磅]],W!$A$1:$B$32,2,FALSE)</f>
        <v>-0.1</v>
      </c>
      <c r="Y64" s="7" t="s">
        <v>49</v>
      </c>
      <c r="Z64">
        <f>VLOOKUP(表格1_6[[#This Row],[騎師]],J!$A$1:$B$45,2,FALSE)</f>
        <v>0.30275229357798167</v>
      </c>
      <c r="AA64" s="7" t="s">
        <v>154</v>
      </c>
      <c r="AB64">
        <f>VLOOKUP(表格1_6[[#This Row],[練馬師]],T!$A$1:$B$23,2,FALSE)</f>
        <v>0.21804511278195488</v>
      </c>
      <c r="AC64">
        <v>5</v>
      </c>
      <c r="AD64">
        <f>VLOOKUP(表格1_6[[#This Row],[檔位]],'1650M'!$A$1:$B$14,2,0)</f>
        <v>0.25</v>
      </c>
      <c r="AE64">
        <v>82</v>
      </c>
      <c r="AF64">
        <f>VLOOKUP(表格1_6[[#This Row],[馬名]],apktime!$B:$C,2,0)</f>
        <v>40.39</v>
      </c>
      <c r="AG64">
        <v>1</v>
      </c>
      <c r="AH64">
        <v>40.29</v>
      </c>
      <c r="AJ64">
        <v>1185200</v>
      </c>
      <c r="AK64">
        <v>5</v>
      </c>
      <c r="AL64">
        <f>VLOOKUP(表格1_6[[#This Row],[馬齡]],SPB!$A$1:$B$9,2,FALSE)</f>
        <v>0</v>
      </c>
      <c r="AM64">
        <v>0</v>
      </c>
      <c r="AN64" t="s">
        <v>34</v>
      </c>
      <c r="AO64">
        <v>35</v>
      </c>
      <c r="AQ64" t="s">
        <v>221</v>
      </c>
    </row>
    <row r="65" spans="1:43" x14ac:dyDescent="0.25">
      <c r="A65" s="8" t="s">
        <v>218</v>
      </c>
      <c r="B65" s="7">
        <v>2</v>
      </c>
      <c r="C65" s="7" t="s">
        <v>222</v>
      </c>
      <c r="E65" s="7" t="s">
        <v>2547</v>
      </c>
      <c r="H65" s="7" t="str">
        <f>VLOOKUP(表格1_6[[#This Row],[馬名]],passdata!$B:$G,4,0)</f>
        <v/>
      </c>
      <c r="I65" s="7" t="str">
        <f>VLOOKUP(表格1_6[[#This Row],[馬名]],passdata!$B:$G,6,0)</f>
        <v/>
      </c>
      <c r="J65" s="7">
        <f>VLOOKUP(表格1_6[[#This Row],[馬名]],odds!$A$1:$H$200,2,0)</f>
        <v>19</v>
      </c>
      <c r="K65" s="7">
        <f>VLOOKUP(表格1_6[[#This Row],[馬名]],odds!$A$1:$H$200,4,0)</f>
        <v>13</v>
      </c>
      <c r="L65" s="7">
        <f>VLOOKUP(表格1_6[[#This Row],[馬名]],odds!$A$1:$H$200,3,0)</f>
        <v>3.8</v>
      </c>
      <c r="M65" s="7">
        <f>VLOOKUP(表格1_6[[#This Row],[馬名]],odds!$A$1:$H$200,5,0)</f>
        <v>3.7</v>
      </c>
      <c r="N65" s="148">
        <f t="shared" si="8"/>
        <v>0.35936466760066887</v>
      </c>
      <c r="O65" t="str">
        <f>VLOOKUP(表格1_6[[#This Row],[馬名]],'M2'!$A$4:$H$161,7,0)</f>
        <v>中前</v>
      </c>
      <c r="P65">
        <v>7</v>
      </c>
      <c r="Q65">
        <v>4</v>
      </c>
      <c r="R65">
        <v>7</v>
      </c>
      <c r="S65">
        <v>7</v>
      </c>
      <c r="T65">
        <v>7</v>
      </c>
      <c r="U65">
        <v>1</v>
      </c>
      <c r="V65">
        <f t="shared" si="9"/>
        <v>0.22142857142857142</v>
      </c>
      <c r="W65">
        <v>133</v>
      </c>
      <c r="X65">
        <f>VLOOKUP(表格1_6[[#This Row],[負磅]],W!$A$1:$B$32,2,FALSE)</f>
        <v>-0.08</v>
      </c>
      <c r="Y65" s="151" t="s">
        <v>150</v>
      </c>
      <c r="Z65" s="30">
        <f>VLOOKUP(表格1_6[[#This Row],[騎師]],J!$A$1:$B$45,2,FALSE)</f>
        <v>0.19266055045871561</v>
      </c>
      <c r="AA65" s="151" t="s">
        <v>76</v>
      </c>
      <c r="AB65">
        <f>VLOOKUP(表格1_6[[#This Row],[練馬師]],T!$A$1:$B$23,2,FALSE)</f>
        <v>0.21379310344827587</v>
      </c>
      <c r="AC65">
        <v>9</v>
      </c>
      <c r="AD65">
        <f>VLOOKUP(表格1_6[[#This Row],[檔位]],'1650M'!$A$1:$B$14,2,0)</f>
        <v>0.24</v>
      </c>
      <c r="AE65">
        <v>80</v>
      </c>
      <c r="AF65">
        <f>VLOOKUP(表格1_6[[#This Row],[馬名]],apktime!$B:$C,2,0)</f>
        <v>39.25</v>
      </c>
      <c r="AG65">
        <v>1</v>
      </c>
      <c r="AH65">
        <v>39.020000000000003</v>
      </c>
      <c r="AJ65">
        <v>187200</v>
      </c>
      <c r="AK65">
        <v>7</v>
      </c>
      <c r="AL65">
        <f>VLOOKUP(表格1_6[[#This Row],[馬齡]],SPB!$A$1:$B$9,2,FALSE)</f>
        <v>0</v>
      </c>
      <c r="AM65">
        <v>-2</v>
      </c>
      <c r="AN65" t="s">
        <v>34</v>
      </c>
      <c r="AO65">
        <v>35</v>
      </c>
      <c r="AQ65" t="s">
        <v>224</v>
      </c>
    </row>
    <row r="66" spans="1:43" x14ac:dyDescent="0.25">
      <c r="A66" s="8" t="s">
        <v>218</v>
      </c>
      <c r="B66" s="7" t="str">
        <f>VLOOKUP(表格1_6[[#This Row],[場]],Raceinfo!$A$1:$C$9,3,0)</f>
        <v xml:space="preserve"> 第三班</v>
      </c>
      <c r="C66" s="7" t="str">
        <f>VLOOKUP(表格1_6[[#This Row],[場]],Raceinfo!$A$1:$C$9,2,0)</f>
        <v xml:space="preserve"> 1650米</v>
      </c>
    </row>
    <row r="67" spans="1:43" x14ac:dyDescent="0.25">
      <c r="A67" s="9" t="s">
        <v>254</v>
      </c>
      <c r="B67" s="7">
        <v>8</v>
      </c>
      <c r="C67" s="7" t="s">
        <v>277</v>
      </c>
      <c r="D67" s="7">
        <v>1</v>
      </c>
      <c r="E67" s="7" t="s">
        <v>2547</v>
      </c>
      <c r="F67" s="7" t="s">
        <v>2509</v>
      </c>
      <c r="H67" s="7" t="str">
        <f>VLOOKUP(表格1_6[[#This Row],[馬名]],passdata!$B:$G,4,0)</f>
        <v>忠</v>
      </c>
      <c r="I67" s="7" t="str">
        <f>VLOOKUP(表格1_6[[#This Row],[馬名]],passdata!$B:$G,6,0)</f>
        <v/>
      </c>
      <c r="J67" s="7">
        <f>VLOOKUP(表格1_6[[#This Row],[馬名]],odds!$A$1:$H$200,2,0)</f>
        <v>7.5</v>
      </c>
      <c r="K67" s="7">
        <f>VLOOKUP(表格1_6[[#This Row],[馬名]],odds!$A$1:$H$200,4,0)</f>
        <v>7.6</v>
      </c>
      <c r="L67" s="7">
        <f>VLOOKUP(表格1_6[[#This Row],[馬名]],odds!$A$1:$H$200,3,0)</f>
        <v>2.9</v>
      </c>
      <c r="M67" s="7">
        <f>VLOOKUP(表格1_6[[#This Row],[馬名]],odds!$A$1:$H$200,5,0)</f>
        <v>2.6</v>
      </c>
      <c r="N67" s="148">
        <f t="shared" ref="N67:N78" si="10">V67+X67+(Z67*0.3)+(AB67*0.3)+(AD67*0.4)+AL67</f>
        <v>0.57998647940467474</v>
      </c>
      <c r="O67" t="str">
        <f>VLOOKUP(表格1_6[[#This Row],[馬名]],'M2'!$A$4:$H$161,7,0)</f>
        <v>中前</v>
      </c>
      <c r="P67">
        <v>3</v>
      </c>
      <c r="Q67">
        <v>1</v>
      </c>
      <c r="R67">
        <v>4</v>
      </c>
      <c r="S67">
        <v>1</v>
      </c>
      <c r="T67">
        <v>3</v>
      </c>
      <c r="U67">
        <v>8</v>
      </c>
      <c r="V67">
        <f t="shared" ref="V67:V78" si="11">((1-(P67/14))*0.1*IF(P67&lt;&gt;0,1,0)) + ((1-(Q67/14))*0.1*IF(Q67&lt;&gt;0,1,0)) + ((1-(R67/14))*0.1*IF(R67&lt;&gt;0,1,0)) + ((1-(S67/14))*0.1*IF(S67&lt;&gt;0,1,0))</f>
        <v>0.33571428571428574</v>
      </c>
      <c r="W67">
        <v>126</v>
      </c>
      <c r="X67">
        <f>VLOOKUP(表格1_6[[#This Row],[負磅]],W!$A$1:$B$32,2,FALSE)</f>
        <v>-9.99999999999991E-3</v>
      </c>
      <c r="Y67" s="7" t="s">
        <v>64</v>
      </c>
      <c r="Z67">
        <f>VLOOKUP(表格1_6[[#This Row],[騎師]],J!$A$1:$B$45,2,FALSE)</f>
        <v>0.31205673758865249</v>
      </c>
      <c r="AA67" s="7" t="s">
        <v>59</v>
      </c>
      <c r="AB67">
        <f>VLOOKUP(表格1_6[[#This Row],[練馬師]],T!$A$1:$B$23,2,FALSE)</f>
        <v>0.21551724137931033</v>
      </c>
      <c r="AC67">
        <v>8</v>
      </c>
      <c r="AD67">
        <f>VLOOKUP(表格1_6[[#This Row],[檔位]],'1200M'!$A$1:$B$14,2,0)</f>
        <v>0.24</v>
      </c>
      <c r="AE67">
        <v>49</v>
      </c>
      <c r="AF67">
        <f>VLOOKUP(表格1_6[[#This Row],[馬名]],apktime!$B:$C,2,0)</f>
        <v>9.57</v>
      </c>
      <c r="AG67">
        <v>1</v>
      </c>
      <c r="AH67">
        <v>9.27</v>
      </c>
      <c r="AJ67">
        <v>1349950</v>
      </c>
      <c r="AK67">
        <v>7</v>
      </c>
      <c r="AM67">
        <v>1</v>
      </c>
      <c r="AN67" t="s">
        <v>16</v>
      </c>
      <c r="AO67">
        <v>49</v>
      </c>
      <c r="AP67" t="s">
        <v>35</v>
      </c>
      <c r="AQ67" t="s">
        <v>279</v>
      </c>
    </row>
    <row r="68" spans="1:43" x14ac:dyDescent="0.25">
      <c r="A68" s="9" t="s">
        <v>254</v>
      </c>
      <c r="B68" s="7">
        <v>7</v>
      </c>
      <c r="C68" s="7" t="s">
        <v>274</v>
      </c>
      <c r="D68" s="7">
        <v>2</v>
      </c>
      <c r="E68" s="7" t="s">
        <v>2540</v>
      </c>
      <c r="H68" s="7" t="str">
        <f>VLOOKUP(表格1_6[[#This Row],[馬名]],passdata!$B:$G,4,0)</f>
        <v>忠</v>
      </c>
      <c r="I68" s="7" t="str">
        <f>VLOOKUP(表格1_6[[#This Row],[馬名]],passdata!$B:$G,6,0)</f>
        <v/>
      </c>
      <c r="J68" s="7">
        <f>VLOOKUP(表格1_6[[#This Row],[馬名]],odds!$A$1:$H$200,2,0)</f>
        <v>5</v>
      </c>
      <c r="K68" s="7">
        <f>VLOOKUP(表格1_6[[#This Row],[馬名]],odds!$A$1:$H$200,4,0)</f>
        <v>4.8</v>
      </c>
      <c r="L68" s="7">
        <f>VLOOKUP(表格1_6[[#This Row],[馬名]],odds!$A$1:$H$200,3,0)</f>
        <v>2</v>
      </c>
      <c r="M68" s="7">
        <f>VLOOKUP(表格1_6[[#This Row],[馬名]],odds!$A$1:$H$200,5,0)</f>
        <v>2.1</v>
      </c>
      <c r="N68" s="148">
        <f t="shared" si="10"/>
        <v>0.52736466760066891</v>
      </c>
      <c r="O68" t="str">
        <f>VLOOKUP(表格1_6[[#This Row],[馬名]],'M2'!$A$4:$H$161,7,0)</f>
        <v>中前</v>
      </c>
      <c r="P68">
        <v>2</v>
      </c>
      <c r="Q68">
        <v>2</v>
      </c>
      <c r="R68">
        <v>5</v>
      </c>
      <c r="S68">
        <v>2</v>
      </c>
      <c r="T68">
        <v>7</v>
      </c>
      <c r="U68">
        <v>10</v>
      </c>
      <c r="V68">
        <f t="shared" si="11"/>
        <v>0.32142857142857145</v>
      </c>
      <c r="W68">
        <v>127</v>
      </c>
      <c r="X68">
        <f>VLOOKUP(表格1_6[[#This Row],[負磅]],W!$A$1:$B$32,2,FALSE)</f>
        <v>-1.99999999999999E-2</v>
      </c>
      <c r="Y68" s="151" t="s">
        <v>150</v>
      </c>
      <c r="Z68" s="30">
        <f>VLOOKUP(表格1_6[[#This Row],[騎師]],J!$A$1:$B$45,2,FALSE)</f>
        <v>0.19266055045871561</v>
      </c>
      <c r="AA68" s="151" t="s">
        <v>76</v>
      </c>
      <c r="AB68">
        <f>VLOOKUP(表格1_6[[#This Row],[練馬師]],T!$A$1:$B$23,2,FALSE)</f>
        <v>0.21379310344827587</v>
      </c>
      <c r="AC68">
        <v>3</v>
      </c>
      <c r="AD68">
        <f>VLOOKUP(表格1_6[[#This Row],[檔位]],'1200M'!$A$1:$B$14,2,0)</f>
        <v>0.26</v>
      </c>
      <c r="AE68">
        <v>50</v>
      </c>
      <c r="AF68">
        <f>VLOOKUP(表格1_6[[#This Row],[馬名]],apktime!$B:$C,2,0)</f>
        <v>9.6999999999999993</v>
      </c>
      <c r="AG68">
        <v>1</v>
      </c>
      <c r="AH68">
        <v>9.5</v>
      </c>
      <c r="AJ68">
        <v>778050</v>
      </c>
      <c r="AK68">
        <v>4</v>
      </c>
      <c r="AM68">
        <v>2</v>
      </c>
      <c r="AN68" t="s">
        <v>16</v>
      </c>
      <c r="AO68">
        <v>22</v>
      </c>
      <c r="AQ68" t="s">
        <v>276</v>
      </c>
    </row>
    <row r="69" spans="1:43" x14ac:dyDescent="0.25">
      <c r="A69" s="9" t="s">
        <v>254</v>
      </c>
      <c r="B69" s="7">
        <v>11</v>
      </c>
      <c r="C69" s="7" t="s">
        <v>287</v>
      </c>
      <c r="D69" s="7">
        <v>3</v>
      </c>
      <c r="E69" s="7" t="s">
        <v>2547</v>
      </c>
      <c r="H69" s="7" t="str">
        <f>VLOOKUP(表格1_6[[#This Row],[馬名]],passdata!$B:$G,4,0)</f>
        <v>忠</v>
      </c>
      <c r="I69" s="7" t="str">
        <f>VLOOKUP(表格1_6[[#This Row],[馬名]],passdata!$B:$G,6,0)</f>
        <v/>
      </c>
      <c r="J69" s="7">
        <f>VLOOKUP(表格1_6[[#This Row],[馬名]],odds!$A$1:$H$200,2,0)</f>
        <v>5.7</v>
      </c>
      <c r="K69" s="7">
        <f>VLOOKUP(表格1_6[[#This Row],[馬名]],odds!$A$1:$H$200,4,0)</f>
        <v>6</v>
      </c>
      <c r="L69" s="7">
        <f>VLOOKUP(表格1_6[[#This Row],[馬名]],odds!$A$1:$H$200,3,0)</f>
        <v>2</v>
      </c>
      <c r="M69" s="7">
        <f>VLOOKUP(表格1_6[[#This Row],[馬名]],odds!$A$1:$H$200,5,0)</f>
        <v>2.2999999999999998</v>
      </c>
      <c r="N69" s="148">
        <f t="shared" si="10"/>
        <v>0.5266789346246975</v>
      </c>
      <c r="O69" t="str">
        <f>VLOOKUP(表格1_6[[#This Row],[馬名]],'M2'!$A$4:$H$161,7,0)</f>
        <v>放頭</v>
      </c>
      <c r="P69">
        <v>3</v>
      </c>
      <c r="Q69">
        <v>3</v>
      </c>
      <c r="R69">
        <v>2</v>
      </c>
      <c r="S69">
        <v>11</v>
      </c>
      <c r="T69">
        <v>2</v>
      </c>
      <c r="U69">
        <v>3</v>
      </c>
      <c r="V69">
        <f t="shared" si="11"/>
        <v>0.26428571428571429</v>
      </c>
      <c r="W69">
        <v>126</v>
      </c>
      <c r="X69">
        <f>VLOOKUP(表格1_6[[#This Row],[負磅]],W!$A$1:$B$32,2,FALSE)</f>
        <v>-9.99999999999991E-3</v>
      </c>
      <c r="Y69" s="7" t="s">
        <v>31</v>
      </c>
      <c r="Z69">
        <f>VLOOKUP(表格1_6[[#This Row],[騎師]],J!$A$1:$B$45,2,FALSE)</f>
        <v>0.4519774011299435</v>
      </c>
      <c r="AA69" s="7" t="s">
        <v>135</v>
      </c>
      <c r="AB69">
        <f>VLOOKUP(表格1_6[[#This Row],[練馬師]],T!$A$1:$B$23,2,FALSE)</f>
        <v>0.29599999999999999</v>
      </c>
      <c r="AC69">
        <v>12</v>
      </c>
      <c r="AD69">
        <f>VLOOKUP(表格1_6[[#This Row],[檔位]],'1200M'!$A$1:$B$14,2,0)</f>
        <v>0.12</v>
      </c>
      <c r="AE69">
        <v>49</v>
      </c>
      <c r="AF69">
        <f>VLOOKUP(表格1_6[[#This Row],[馬名]],apktime!$B:$C,2,0)</f>
        <v>9.77</v>
      </c>
      <c r="AG69">
        <v>1</v>
      </c>
      <c r="AH69">
        <v>9.2899999999999991</v>
      </c>
      <c r="AJ69">
        <v>514800</v>
      </c>
      <c r="AK69">
        <v>5</v>
      </c>
      <c r="AM69">
        <v>1</v>
      </c>
      <c r="AN69" t="s">
        <v>16</v>
      </c>
      <c r="AO69">
        <v>22</v>
      </c>
      <c r="AP69" t="s">
        <v>289</v>
      </c>
      <c r="AQ69" t="s">
        <v>290</v>
      </c>
    </row>
    <row r="70" spans="1:43" x14ac:dyDescent="0.25">
      <c r="A70" s="9" t="s">
        <v>254</v>
      </c>
      <c r="B70" s="7">
        <v>6</v>
      </c>
      <c r="C70" s="7" t="s">
        <v>272</v>
      </c>
      <c r="E70" s="7" t="s">
        <v>2547</v>
      </c>
      <c r="H70" s="7" t="str">
        <f>VLOOKUP(表格1_6[[#This Row],[馬名]],passdata!$B:$G,4,0)</f>
        <v>忠</v>
      </c>
      <c r="I70" s="7" t="str">
        <f>VLOOKUP(表格1_6[[#This Row],[馬名]],passdata!$B:$G,6,0)</f>
        <v/>
      </c>
      <c r="J70" s="7">
        <f>VLOOKUP(表格1_6[[#This Row],[馬名]],odds!$A$1:$H$200,2,0)</f>
        <v>17</v>
      </c>
      <c r="K70" s="7">
        <f>VLOOKUP(表格1_6[[#This Row],[馬名]],odds!$A$1:$H$200,4,0)</f>
        <v>13</v>
      </c>
      <c r="L70" s="7">
        <f>VLOOKUP(表格1_6[[#This Row],[馬名]],odds!$A$1:$H$200,3,0)</f>
        <v>4.9000000000000004</v>
      </c>
      <c r="M70" s="7">
        <f>VLOOKUP(表格1_6[[#This Row],[馬名]],odds!$A$1:$H$200,5,0)</f>
        <v>3.2</v>
      </c>
      <c r="N70" s="148">
        <f t="shared" si="10"/>
        <v>0.51932912391475938</v>
      </c>
      <c r="O70" t="str">
        <f>VLOOKUP(表格1_6[[#This Row],[馬名]],'M2'!$A$4:$H$161,7,0)</f>
        <v>放頭</v>
      </c>
      <c r="P70">
        <v>1</v>
      </c>
      <c r="Q70">
        <v>4</v>
      </c>
      <c r="R70">
        <v>5</v>
      </c>
      <c r="S70">
        <v>8</v>
      </c>
      <c r="T70">
        <v>13</v>
      </c>
      <c r="U70">
        <v>4</v>
      </c>
      <c r="V70">
        <f t="shared" si="11"/>
        <v>0.27142857142857146</v>
      </c>
      <c r="W70">
        <v>128</v>
      </c>
      <c r="X70">
        <f>VLOOKUP(表格1_6[[#This Row],[負磅]],W!$A$1:$B$32,2,FALSE)</f>
        <v>-2.9999999999999898E-2</v>
      </c>
      <c r="Y70" s="7" t="s">
        <v>140</v>
      </c>
      <c r="Z70">
        <f>VLOOKUP(表格1_6[[#This Row],[騎師]],J!$A$1:$B$45,2,FALSE)</f>
        <v>0.33333333333333331</v>
      </c>
      <c r="AA70" s="7" t="s">
        <v>54</v>
      </c>
      <c r="AB70">
        <f>VLOOKUP(表格1_6[[#This Row],[練馬師]],T!$A$1:$B$23,2,FALSE)</f>
        <v>0.25966850828729282</v>
      </c>
      <c r="AC70">
        <v>6</v>
      </c>
      <c r="AD70">
        <f>VLOOKUP(表格1_6[[#This Row],[檔位]],'1200M'!$A$1:$B$14,2,0)</f>
        <v>0.25</v>
      </c>
      <c r="AE70">
        <v>51</v>
      </c>
      <c r="AF70">
        <f>VLOOKUP(表格1_6[[#This Row],[馬名]],apktime!$B:$C,2,0)</f>
        <v>10.319999999999999</v>
      </c>
      <c r="AG70">
        <v>1</v>
      </c>
      <c r="AH70">
        <v>9.65</v>
      </c>
      <c r="AJ70">
        <v>836550</v>
      </c>
      <c r="AK70">
        <v>8</v>
      </c>
      <c r="AM70">
        <v>6</v>
      </c>
      <c r="AN70" t="s">
        <v>86</v>
      </c>
      <c r="AO70">
        <v>22</v>
      </c>
      <c r="AP70" t="s">
        <v>46</v>
      </c>
      <c r="AQ70" t="s">
        <v>273</v>
      </c>
    </row>
    <row r="71" spans="1:43" x14ac:dyDescent="0.25">
      <c r="A71" s="9" t="s">
        <v>254</v>
      </c>
      <c r="B71" s="7">
        <v>9</v>
      </c>
      <c r="C71" s="7" t="s">
        <v>280</v>
      </c>
      <c r="E71" s="7" t="s">
        <v>2547</v>
      </c>
      <c r="H71" s="7" t="str">
        <f>VLOOKUP(表格1_6[[#This Row],[馬名]],passdata!$B:$G,4,0)</f>
        <v>忠</v>
      </c>
      <c r="I71" s="7" t="str">
        <f>VLOOKUP(表格1_6[[#This Row],[馬名]],passdata!$B:$G,6,0)</f>
        <v/>
      </c>
      <c r="J71" s="7">
        <f>VLOOKUP(表格1_6[[#This Row],[馬名]],odds!$A$1:$H$200,2,0)</f>
        <v>9.3000000000000007</v>
      </c>
      <c r="K71" s="7">
        <f>VLOOKUP(表格1_6[[#This Row],[馬名]],odds!$A$1:$H$200,4,0)</f>
        <v>9.1</v>
      </c>
      <c r="L71" s="7">
        <f>VLOOKUP(表格1_6[[#This Row],[馬名]],odds!$A$1:$H$200,3,0)</f>
        <v>2.2999999999999998</v>
      </c>
      <c r="M71" s="7">
        <f>VLOOKUP(表格1_6[[#This Row],[馬名]],odds!$A$1:$H$200,5,0)</f>
        <v>2.4</v>
      </c>
      <c r="N71" s="148">
        <f t="shared" si="10"/>
        <v>0.47389083557951495</v>
      </c>
      <c r="O71" t="str">
        <f>VLOOKUP(表格1_6[[#This Row],[馬名]],'M2'!$A$4:$H$161,7,0)</f>
        <v>中後</v>
      </c>
      <c r="P71">
        <v>4</v>
      </c>
      <c r="Q71">
        <v>2</v>
      </c>
      <c r="R71">
        <v>4</v>
      </c>
      <c r="S71">
        <v>8</v>
      </c>
      <c r="T71">
        <v>7</v>
      </c>
      <c r="U71">
        <v>10</v>
      </c>
      <c r="V71">
        <f t="shared" si="11"/>
        <v>0.27142857142857146</v>
      </c>
      <c r="W71">
        <v>126</v>
      </c>
      <c r="X71">
        <f>VLOOKUP(表格1_6[[#This Row],[負磅]],W!$A$1:$B$32,2,FALSE)</f>
        <v>-9.99999999999991E-3</v>
      </c>
      <c r="Y71" s="7" t="s">
        <v>58</v>
      </c>
      <c r="Z71">
        <f>VLOOKUP(表格1_6[[#This Row],[騎師]],J!$A$1:$B$45,2,FALSE)</f>
        <v>0.20833333333333334</v>
      </c>
      <c r="AA71" s="7" t="s">
        <v>147</v>
      </c>
      <c r="AB71">
        <f>VLOOKUP(表格1_6[[#This Row],[練馬師]],T!$A$1:$B$23,2,FALSE)</f>
        <v>0.11320754716981132</v>
      </c>
      <c r="AC71">
        <v>7</v>
      </c>
      <c r="AD71">
        <f>VLOOKUP(表格1_6[[#This Row],[檔位]],'1200M'!$A$1:$B$14,2,0)</f>
        <v>0.28999999999999998</v>
      </c>
      <c r="AE71">
        <v>49</v>
      </c>
      <c r="AF71">
        <f>VLOOKUP(表格1_6[[#This Row],[馬名]],apktime!$B:$C,2,0)</f>
        <v>10.6</v>
      </c>
      <c r="AG71">
        <v>1</v>
      </c>
      <c r="AH71">
        <v>10.07</v>
      </c>
      <c r="AJ71">
        <v>386100</v>
      </c>
      <c r="AK71">
        <v>5</v>
      </c>
      <c r="AM71">
        <v>0</v>
      </c>
      <c r="AN71" t="s">
        <v>86</v>
      </c>
      <c r="AO71">
        <v>25</v>
      </c>
      <c r="AP71" t="s">
        <v>87</v>
      </c>
      <c r="AQ71" t="s">
        <v>282</v>
      </c>
    </row>
    <row r="72" spans="1:43" x14ac:dyDescent="0.25">
      <c r="A72" s="9" t="s">
        <v>254</v>
      </c>
      <c r="B72" s="7">
        <v>10</v>
      </c>
      <c r="C72" s="7" t="s">
        <v>283</v>
      </c>
      <c r="E72" s="7" t="s">
        <v>2547</v>
      </c>
      <c r="H72" s="7" t="str">
        <f>VLOOKUP(表格1_6[[#This Row],[馬名]],passdata!$B:$G,4,0)</f>
        <v/>
      </c>
      <c r="I72" s="7" t="str">
        <f>VLOOKUP(表格1_6[[#This Row],[馬名]],passdata!$B:$G,6,0)</f>
        <v/>
      </c>
      <c r="J72" s="7">
        <f>VLOOKUP(表格1_6[[#This Row],[馬名]],odds!$A$1:$H$200,2,0)</f>
        <v>19</v>
      </c>
      <c r="K72" s="7">
        <f>VLOOKUP(表格1_6[[#This Row],[馬名]],odds!$A$1:$H$200,4,0)</f>
        <v>18</v>
      </c>
      <c r="L72" s="7">
        <f>VLOOKUP(表格1_6[[#This Row],[馬名]],odds!$A$1:$H$200,3,0)</f>
        <v>4.4000000000000004</v>
      </c>
      <c r="M72" s="7">
        <f>VLOOKUP(表格1_6[[#This Row],[馬名]],odds!$A$1:$H$200,5,0)</f>
        <v>4.7</v>
      </c>
      <c r="N72" s="148">
        <f t="shared" si="10"/>
        <v>0.46552422760148843</v>
      </c>
      <c r="O72" t="str">
        <f>VLOOKUP(表格1_6[[#This Row],[馬名]],'M2'!$A$4:$H$161,7,0)</f>
        <v>放頭</v>
      </c>
      <c r="P72">
        <v>7</v>
      </c>
      <c r="Q72">
        <v>4</v>
      </c>
      <c r="R72">
        <v>9</v>
      </c>
      <c r="S72">
        <v>6</v>
      </c>
      <c r="T72">
        <v>1</v>
      </c>
      <c r="U72">
        <v>11</v>
      </c>
      <c r="V72">
        <f t="shared" si="11"/>
        <v>0.21428571428571427</v>
      </c>
      <c r="W72">
        <v>126</v>
      </c>
      <c r="X72">
        <f>VLOOKUP(表格1_6[[#This Row],[負磅]],W!$A$1:$B$32,2,FALSE)</f>
        <v>-9.99999999999991E-3</v>
      </c>
      <c r="Y72" s="7" t="s">
        <v>173</v>
      </c>
      <c r="Z72">
        <f>VLOOKUP(表格1_6[[#This Row],[騎師]],J!$A$1:$B$45,2,FALSE)</f>
        <v>0.29850746268656714</v>
      </c>
      <c r="AA72" s="7" t="s">
        <v>32</v>
      </c>
      <c r="AB72">
        <f>VLOOKUP(表格1_6[[#This Row],[練馬師]],T!$A$1:$B$23,2,FALSE)</f>
        <v>0.38562091503267976</v>
      </c>
      <c r="AC72">
        <v>10</v>
      </c>
      <c r="AD72">
        <f>VLOOKUP(表格1_6[[#This Row],[檔位]],'1200M'!$A$1:$B$14,2,0)</f>
        <v>0.14000000000000001</v>
      </c>
      <c r="AE72">
        <v>49</v>
      </c>
      <c r="AF72">
        <f>VLOOKUP(表格1_6[[#This Row],[馬名]],apktime!$B:$C,2,0)</f>
        <v>10.220000000000001</v>
      </c>
      <c r="AG72">
        <v>1</v>
      </c>
      <c r="AH72">
        <v>9.9700000000000006</v>
      </c>
      <c r="AJ72">
        <v>748800</v>
      </c>
      <c r="AK72">
        <v>7</v>
      </c>
      <c r="AM72">
        <v>0</v>
      </c>
      <c r="AN72" t="s">
        <v>16</v>
      </c>
      <c r="AO72">
        <v>13</v>
      </c>
      <c r="AP72" t="s">
        <v>285</v>
      </c>
      <c r="AQ72" t="s">
        <v>286</v>
      </c>
    </row>
    <row r="73" spans="1:43" x14ac:dyDescent="0.25">
      <c r="A73" s="9" t="s">
        <v>254</v>
      </c>
      <c r="B73" s="7">
        <v>12</v>
      </c>
      <c r="C73" s="7" t="s">
        <v>291</v>
      </c>
      <c r="E73" s="7" t="s">
        <v>2547</v>
      </c>
      <c r="H73" s="7" t="str">
        <f>VLOOKUP(表格1_6[[#This Row],[馬名]],passdata!$B:$G,4,0)</f>
        <v/>
      </c>
      <c r="I73" s="7" t="str">
        <f>VLOOKUP(表格1_6[[#This Row],[馬名]],passdata!$B:$G,6,0)</f>
        <v/>
      </c>
      <c r="J73" s="7">
        <f>VLOOKUP(表格1_6[[#This Row],[馬名]],odds!$A$1:$H$200,2,0)</f>
        <v>10</v>
      </c>
      <c r="K73" s="7">
        <f>VLOOKUP(表格1_6[[#This Row],[馬名]],odds!$A$1:$H$200,4,0)</f>
        <v>13</v>
      </c>
      <c r="L73" s="7">
        <f>VLOOKUP(表格1_6[[#This Row],[馬名]],odds!$A$1:$H$200,3,0)</f>
        <v>4.5</v>
      </c>
      <c r="M73" s="7">
        <f>VLOOKUP(表格1_6[[#This Row],[馬名]],odds!$A$1:$H$200,5,0)</f>
        <v>4.5999999999999996</v>
      </c>
      <c r="N73" s="148">
        <f t="shared" si="10"/>
        <v>0.4570737893232511</v>
      </c>
      <c r="O73" t="str">
        <f>VLOOKUP(表格1_6[[#This Row],[馬名]],'M2'!$A$4:$H$161,7,0)</f>
        <v>放頭</v>
      </c>
      <c r="P73">
        <v>3</v>
      </c>
      <c r="Q73">
        <v>12</v>
      </c>
      <c r="R73">
        <v>6</v>
      </c>
      <c r="S73">
        <v>9</v>
      </c>
      <c r="T73">
        <v>10</v>
      </c>
      <c r="U73">
        <v>8</v>
      </c>
      <c r="V73">
        <f t="shared" si="11"/>
        <v>0.18571428571428572</v>
      </c>
      <c r="W73">
        <v>116</v>
      </c>
      <c r="X73">
        <f>VLOOKUP(表格1_6[[#This Row],[負磅]],W!$A$1:$B$32,2,FALSE)</f>
        <v>0.09</v>
      </c>
      <c r="Y73" s="151" t="s">
        <v>20</v>
      </c>
      <c r="Z73" s="30">
        <f>VLOOKUP(表格1_6[[#This Row],[騎師]],J!$A$1:$B$45,2,FALSE)</f>
        <v>0.16981132075471697</v>
      </c>
      <c r="AA73" s="151" t="s">
        <v>21</v>
      </c>
      <c r="AB73">
        <f>VLOOKUP(表格1_6[[#This Row],[練馬師]],T!$A$1:$B$23,2,FALSE)</f>
        <v>0.20805369127516779</v>
      </c>
      <c r="AC73">
        <v>11</v>
      </c>
      <c r="AD73">
        <f>VLOOKUP(表格1_6[[#This Row],[檔位]],'1200M'!$A$1:$B$14,2,0)</f>
        <v>0.17</v>
      </c>
      <c r="AE73">
        <v>41</v>
      </c>
      <c r="AF73">
        <f>VLOOKUP(表格1_6[[#This Row],[馬名]],apktime!$B:$C,2,0)</f>
        <v>10.35</v>
      </c>
      <c r="AG73">
        <v>1</v>
      </c>
      <c r="AH73">
        <v>10.25</v>
      </c>
      <c r="AJ73">
        <v>157950</v>
      </c>
      <c r="AK73">
        <v>5</v>
      </c>
      <c r="AM73">
        <v>0</v>
      </c>
      <c r="AN73" t="s">
        <v>86</v>
      </c>
      <c r="AO73">
        <v>28</v>
      </c>
      <c r="AP73" t="s">
        <v>46</v>
      </c>
      <c r="AQ73" t="s">
        <v>293</v>
      </c>
    </row>
    <row r="74" spans="1:43" x14ac:dyDescent="0.25">
      <c r="A74" s="9" t="s">
        <v>254</v>
      </c>
      <c r="B74" s="7">
        <v>1</v>
      </c>
      <c r="C74" s="7" t="s">
        <v>255</v>
      </c>
      <c r="E74" s="7" t="s">
        <v>2540</v>
      </c>
      <c r="H74" s="7" t="str">
        <f>VLOOKUP(表格1_6[[#This Row],[馬名]],passdata!$B:$G,4,0)</f>
        <v>忠</v>
      </c>
      <c r="I74" s="7" t="str">
        <f>VLOOKUP(表格1_6[[#This Row],[馬名]],passdata!$B:$G,6,0)</f>
        <v/>
      </c>
      <c r="J74" s="7">
        <f>VLOOKUP(表格1_6[[#This Row],[馬名]],odds!$A$1:$H$200,2,0)</f>
        <v>16</v>
      </c>
      <c r="K74" s="7">
        <f>VLOOKUP(表格1_6[[#This Row],[馬名]],odds!$A$1:$H$200,4,0)</f>
        <v>15</v>
      </c>
      <c r="L74" s="7">
        <f>VLOOKUP(表格1_6[[#This Row],[馬名]],odds!$A$1:$H$200,3,0)</f>
        <v>4.3</v>
      </c>
      <c r="M74" s="7">
        <f>VLOOKUP(表格1_6[[#This Row],[馬名]],odds!$A$1:$H$200,5,0)</f>
        <v>3.7</v>
      </c>
      <c r="N74" s="148">
        <f t="shared" si="10"/>
        <v>0.4403732718894009</v>
      </c>
      <c r="O74" t="str">
        <f>VLOOKUP(表格1_6[[#This Row],[馬名]],'M2'!$A$4:$H$161,7,0)</f>
        <v>中前</v>
      </c>
      <c r="P74">
        <v>7</v>
      </c>
      <c r="Q74">
        <v>1</v>
      </c>
      <c r="R74">
        <v>3</v>
      </c>
      <c r="S74">
        <v>4</v>
      </c>
      <c r="T74">
        <v>9</v>
      </c>
      <c r="U74">
        <v>12</v>
      </c>
      <c r="V74">
        <f t="shared" si="11"/>
        <v>0.29285714285714287</v>
      </c>
      <c r="W74">
        <v>133</v>
      </c>
      <c r="X74">
        <f>VLOOKUP(表格1_6[[#This Row],[負磅]],W!$A$1:$B$32,2,FALSE)</f>
        <v>-0.08</v>
      </c>
      <c r="Y74" s="7" t="s">
        <v>167</v>
      </c>
      <c r="Z74">
        <f>VLOOKUP(表格1_6[[#This Row],[騎師]],J!$A$1:$B$45,2,FALSE)</f>
        <v>0.13</v>
      </c>
      <c r="AA74" s="7" t="s">
        <v>168</v>
      </c>
      <c r="AB74">
        <f>VLOOKUP(表格1_6[[#This Row],[練馬師]],T!$A$1:$B$23,2,FALSE)</f>
        <v>0.21505376344086022</v>
      </c>
      <c r="AC74">
        <v>5</v>
      </c>
      <c r="AD74">
        <f>VLOOKUP(表格1_6[[#This Row],[檔位]],'1200M'!$A$1:$B$14,2,0)</f>
        <v>0.31</v>
      </c>
      <c r="AE74">
        <v>56</v>
      </c>
      <c r="AF74">
        <f>VLOOKUP(表格1_6[[#This Row],[馬名]],apktime!$B:$C,2,0)</f>
        <v>10</v>
      </c>
      <c r="AG74">
        <v>1</v>
      </c>
      <c r="AH74">
        <v>9.8000000000000007</v>
      </c>
      <c r="AJ74">
        <v>859950</v>
      </c>
      <c r="AK74">
        <v>5</v>
      </c>
      <c r="AM74">
        <v>0</v>
      </c>
      <c r="AN74" t="s">
        <v>86</v>
      </c>
      <c r="AO74">
        <v>22</v>
      </c>
      <c r="AP74" t="s">
        <v>257</v>
      </c>
      <c r="AQ74" t="s">
        <v>258</v>
      </c>
    </row>
    <row r="75" spans="1:43" x14ac:dyDescent="0.25">
      <c r="A75" s="9" t="s">
        <v>254</v>
      </c>
      <c r="B75" s="7">
        <v>2</v>
      </c>
      <c r="C75" s="7" t="s">
        <v>259</v>
      </c>
      <c r="E75" s="7" t="s">
        <v>2547</v>
      </c>
      <c r="F75" s="7" t="s">
        <v>2509</v>
      </c>
      <c r="H75" s="7" t="str">
        <f>VLOOKUP(表格1_6[[#This Row],[馬名]],passdata!$B:$G,4,0)</f>
        <v/>
      </c>
      <c r="I75" s="7" t="str">
        <f>VLOOKUP(表格1_6[[#This Row],[馬名]],passdata!$B:$G,6,0)</f>
        <v/>
      </c>
      <c r="J75" s="7">
        <f>VLOOKUP(表格1_6[[#This Row],[馬名]],odds!$A$1:$H$200,2,0)</f>
        <v>6.5</v>
      </c>
      <c r="K75" s="7">
        <f>VLOOKUP(表格1_6[[#This Row],[馬名]],odds!$A$1:$H$200,4,0)</f>
        <v>8.4</v>
      </c>
      <c r="L75" s="7">
        <f>VLOOKUP(表格1_6[[#This Row],[馬名]],odds!$A$1:$H$200,3,0)</f>
        <v>3.5</v>
      </c>
      <c r="M75" s="7">
        <f>VLOOKUP(表格1_6[[#This Row],[馬名]],odds!$A$1:$H$200,5,0)</f>
        <v>3.5</v>
      </c>
      <c r="N75" s="148">
        <f t="shared" si="10"/>
        <v>0.37959201742674453</v>
      </c>
      <c r="O75" t="str">
        <f>VLOOKUP(表格1_6[[#This Row],[馬名]],'M2'!$A$4:$H$161,7,0)</f>
        <v>放頭</v>
      </c>
      <c r="P75">
        <v>12</v>
      </c>
      <c r="Q75">
        <v>10</v>
      </c>
      <c r="R75">
        <v>3</v>
      </c>
      <c r="S75">
        <v>7</v>
      </c>
      <c r="T75">
        <v>8</v>
      </c>
      <c r="U75">
        <v>11</v>
      </c>
      <c r="V75">
        <f t="shared" si="11"/>
        <v>0.17142857142857143</v>
      </c>
      <c r="W75">
        <v>128</v>
      </c>
      <c r="X75">
        <f>VLOOKUP(表格1_6[[#This Row],[負磅]],W!$A$1:$B$32,2,FALSE)</f>
        <v>-2.9999999999999898E-2</v>
      </c>
      <c r="Y75" s="7" t="s">
        <v>260</v>
      </c>
      <c r="Z75">
        <f>VLOOKUP(表格1_6[[#This Row],[騎師]],J!$A$1:$B$45,2,FALSE)</f>
        <v>0.20560747663551401</v>
      </c>
      <c r="AA75" s="7" t="s">
        <v>65</v>
      </c>
      <c r="AB75">
        <f>VLOOKUP(表格1_6[[#This Row],[練馬師]],T!$A$1:$B$23,2,FALSE)</f>
        <v>0.30827067669172931</v>
      </c>
      <c r="AC75">
        <v>9</v>
      </c>
      <c r="AD75">
        <f>VLOOKUP(表格1_6[[#This Row],[檔位]],'1200M'!$A$1:$B$14,2,0)</f>
        <v>0.21</v>
      </c>
      <c r="AE75">
        <v>56</v>
      </c>
      <c r="AF75">
        <f>VLOOKUP(表格1_6[[#This Row],[馬名]],apktime!$B:$C,2,0)</f>
        <v>10.469999999999999</v>
      </c>
      <c r="AG75">
        <v>1</v>
      </c>
      <c r="AH75">
        <v>9.6</v>
      </c>
      <c r="AJ75">
        <v>0</v>
      </c>
      <c r="AK75">
        <v>4</v>
      </c>
      <c r="AM75">
        <v>-2</v>
      </c>
      <c r="AN75" t="s">
        <v>16</v>
      </c>
      <c r="AO75">
        <v>18</v>
      </c>
      <c r="AP75" t="s">
        <v>262</v>
      </c>
      <c r="AQ75" t="s">
        <v>263</v>
      </c>
    </row>
    <row r="76" spans="1:43" x14ac:dyDescent="0.25">
      <c r="A76" s="9" t="s">
        <v>254</v>
      </c>
      <c r="B76" s="7">
        <v>3</v>
      </c>
      <c r="C76" s="7" t="s">
        <v>264</v>
      </c>
      <c r="D76" s="7">
        <v>4</v>
      </c>
      <c r="E76" s="7" t="s">
        <v>2551</v>
      </c>
      <c r="H76" s="7" t="str">
        <f>VLOOKUP(表格1_6[[#This Row],[馬名]],passdata!$B:$G,4,0)</f>
        <v/>
      </c>
      <c r="I76" s="7" t="str">
        <f>VLOOKUP(表格1_6[[#This Row],[馬名]],passdata!$B:$G,6,0)</f>
        <v/>
      </c>
      <c r="J76" s="7">
        <f>VLOOKUP(表格1_6[[#This Row],[馬名]],odds!$A$1:$H$200,2,0)</f>
        <v>34</v>
      </c>
      <c r="K76" s="7">
        <f>VLOOKUP(表格1_6[[#This Row],[馬名]],odds!$A$1:$H$200,4,0)</f>
        <v>33</v>
      </c>
      <c r="L76" s="7">
        <f>VLOOKUP(表格1_6[[#This Row],[馬名]],odds!$A$1:$H$200,3,0)</f>
        <v>6.6</v>
      </c>
      <c r="M76" s="7">
        <f>VLOOKUP(表格1_6[[#This Row],[馬名]],odds!$A$1:$H$200,5,0)</f>
        <v>7</v>
      </c>
      <c r="N76" s="148">
        <f t="shared" si="10"/>
        <v>0.31618805002315897</v>
      </c>
      <c r="O76" t="str">
        <f>VLOOKUP(表格1_6[[#This Row],[馬名]],'M2'!$A$4:$H$161,7,0)</f>
        <v>中後</v>
      </c>
      <c r="P76">
        <v>7</v>
      </c>
      <c r="V76">
        <f t="shared" si="11"/>
        <v>0.05</v>
      </c>
      <c r="W76">
        <v>127</v>
      </c>
      <c r="X76">
        <f>VLOOKUP(表格1_6[[#This Row],[負磅]],W!$A$1:$B$32,2,FALSE)</f>
        <v>-1.99999999999999E-2</v>
      </c>
      <c r="Y76" s="7" t="s">
        <v>38</v>
      </c>
      <c r="Z76">
        <f>VLOOKUP(表格1_6[[#This Row],[騎師]],J!$A$1:$B$45,2,FALSE)</f>
        <v>0.25984251968503935</v>
      </c>
      <c r="AA76" s="7" t="s">
        <v>50</v>
      </c>
      <c r="AB76">
        <f>VLOOKUP(表格1_6[[#This Row],[練馬師]],T!$A$1:$B$23,2,FALSE)</f>
        <v>0.29411764705882354</v>
      </c>
      <c r="AC76">
        <v>4</v>
      </c>
      <c r="AD76">
        <f>VLOOKUP(表格1_6[[#This Row],[檔位]],'1200M'!$A$1:$B$14,2,0)</f>
        <v>0.3</v>
      </c>
      <c r="AE76">
        <v>52</v>
      </c>
      <c r="AF76">
        <f>VLOOKUP(表格1_6[[#This Row],[馬名]],apktime!$B:$C,2,0)</f>
        <v>9.84</v>
      </c>
      <c r="AG76">
        <v>1</v>
      </c>
      <c r="AH76">
        <v>10.039999999999999</v>
      </c>
      <c r="AJ76">
        <v>0</v>
      </c>
      <c r="AK76">
        <v>4</v>
      </c>
      <c r="AM76">
        <v>0</v>
      </c>
      <c r="AN76" t="s">
        <v>34</v>
      </c>
      <c r="AO76">
        <v>63</v>
      </c>
      <c r="AP76" t="s">
        <v>17</v>
      </c>
      <c r="AQ76" t="s">
        <v>266</v>
      </c>
    </row>
    <row r="77" spans="1:43" x14ac:dyDescent="0.25">
      <c r="A77" s="9" t="s">
        <v>254</v>
      </c>
      <c r="B77" s="7">
        <v>4</v>
      </c>
      <c r="C77" s="7" t="s">
        <v>267</v>
      </c>
      <c r="E77" s="7" t="s">
        <v>2547</v>
      </c>
      <c r="G77" s="7" t="s">
        <v>2510</v>
      </c>
      <c r="H77" s="7" t="str">
        <f>VLOOKUP(表格1_6[[#This Row],[馬名]],passdata!$B:$G,4,0)</f>
        <v/>
      </c>
      <c r="I77" s="7" t="str">
        <f>VLOOKUP(表格1_6[[#This Row],[馬名]],passdata!$B:$G,6,0)</f>
        <v/>
      </c>
      <c r="J77" s="7">
        <f>VLOOKUP(表格1_6[[#This Row],[馬名]],odds!$A$1:$H$200,2,0)</f>
        <v>8.8000000000000007</v>
      </c>
      <c r="K77" s="7">
        <f>VLOOKUP(表格1_6[[#This Row],[馬名]],odds!$A$1:$H$200,4,0)</f>
        <v>7.3</v>
      </c>
      <c r="L77" s="7">
        <f>VLOOKUP(表格1_6[[#This Row],[馬名]],odds!$A$1:$H$200,3,0)</f>
        <v>2.7</v>
      </c>
      <c r="M77" s="7">
        <f>VLOOKUP(表格1_6[[#This Row],[馬名]],odds!$A$1:$H$200,5,0)</f>
        <v>3</v>
      </c>
      <c r="N77" s="148">
        <f t="shared" si="10"/>
        <v>0.30579020979020988</v>
      </c>
      <c r="O77" t="str">
        <f>VLOOKUP(表格1_6[[#This Row],[馬名]],'M2'!$A$4:$H$161,7,0)</f>
        <v>放頭</v>
      </c>
      <c r="P77">
        <v>6</v>
      </c>
      <c r="V77">
        <f t="shared" si="11"/>
        <v>5.7142857142857141E-2</v>
      </c>
      <c r="W77">
        <v>129</v>
      </c>
      <c r="X77">
        <f>VLOOKUP(表格1_6[[#This Row],[負磅]],W!$A$1:$B$32,2,FALSE)</f>
        <v>-3.9999999999999897E-2</v>
      </c>
      <c r="Y77" s="7" t="s">
        <v>195</v>
      </c>
      <c r="Z77">
        <f>VLOOKUP(表格1_6[[#This Row],[騎師]],J!$A$1:$B$45,2,FALSE)</f>
        <v>0.25384615384615383</v>
      </c>
      <c r="AA77" s="7" t="s">
        <v>158</v>
      </c>
      <c r="AB77">
        <f>VLOOKUP(表格1_6[[#This Row],[練馬師]],T!$A$1:$B$23,2,FALSE)</f>
        <v>0.18831168831168832</v>
      </c>
      <c r="AC77">
        <v>1</v>
      </c>
      <c r="AD77">
        <f>VLOOKUP(表格1_6[[#This Row],[檔位]],'1200M'!$A$1:$B$14,2,0)</f>
        <v>0.39</v>
      </c>
      <c r="AE77">
        <v>52</v>
      </c>
      <c r="AJ77">
        <v>23400</v>
      </c>
      <c r="AK77">
        <v>4</v>
      </c>
      <c r="AM77">
        <v>0</v>
      </c>
      <c r="AN77" t="s">
        <v>23</v>
      </c>
      <c r="AO77">
        <v>25</v>
      </c>
      <c r="AQ77" t="s">
        <v>268</v>
      </c>
    </row>
    <row r="78" spans="1:43" x14ac:dyDescent="0.25">
      <c r="A78" s="9" t="s">
        <v>254</v>
      </c>
      <c r="B78" s="7">
        <v>5</v>
      </c>
      <c r="C78" s="7" t="s">
        <v>269</v>
      </c>
      <c r="E78" s="7" t="s">
        <v>2547</v>
      </c>
      <c r="G78" s="7" t="s">
        <v>2510</v>
      </c>
      <c r="H78" s="7" t="str">
        <f>VLOOKUP(表格1_6[[#This Row],[馬名]],passdata!$B:$G,4,0)</f>
        <v/>
      </c>
      <c r="I78" s="7" t="str">
        <f>VLOOKUP(表格1_6[[#This Row],[馬名]],passdata!$B:$G,6,0)</f>
        <v/>
      </c>
      <c r="J78" s="7">
        <f>VLOOKUP(表格1_6[[#This Row],[馬名]],odds!$A$1:$H$200,2,0)</f>
        <v>24</v>
      </c>
      <c r="K78" s="7">
        <f>VLOOKUP(表格1_6[[#This Row],[馬名]],odds!$A$1:$H$200,4,0)</f>
        <v>23</v>
      </c>
      <c r="L78" s="7">
        <f>VLOOKUP(表格1_6[[#This Row],[馬名]],odds!$A$1:$H$200,3,0)</f>
        <v>5.6</v>
      </c>
      <c r="M78" s="7">
        <f>VLOOKUP(表格1_6[[#This Row],[馬名]],odds!$A$1:$H$200,5,0)</f>
        <v>5.6</v>
      </c>
      <c r="N78" s="148">
        <f t="shared" si="10"/>
        <v>0.26305097855384985</v>
      </c>
      <c r="O78" t="str">
        <f>VLOOKUP(表格1_6[[#This Row],[馬名]],'M2'!$A$4:$H$161,7,0)</f>
        <v>留後</v>
      </c>
      <c r="P78">
        <v>13</v>
      </c>
      <c r="V78">
        <f t="shared" si="11"/>
        <v>7.14285714285714E-3</v>
      </c>
      <c r="W78">
        <v>129</v>
      </c>
      <c r="X78">
        <f>VLOOKUP(表格1_6[[#This Row],[負磅]],W!$A$1:$B$32,2,FALSE)</f>
        <v>-3.9999999999999897E-2</v>
      </c>
      <c r="Y78" s="7" t="s">
        <v>69</v>
      </c>
      <c r="Z78">
        <f>VLOOKUP(表格1_6[[#This Row],[騎師]],J!$A$1:$B$45,2,FALSE)</f>
        <v>0.18867924528301888</v>
      </c>
      <c r="AA78" s="7" t="s">
        <v>270</v>
      </c>
      <c r="AB78">
        <f>VLOOKUP(表格1_6[[#This Row],[練馬師]],T!$A$1:$B$23,2,FALSE)</f>
        <v>0.30434782608695654</v>
      </c>
      <c r="AC78">
        <v>2</v>
      </c>
      <c r="AD78">
        <f>VLOOKUP(表格1_6[[#This Row],[檔位]],'1200M'!$A$1:$B$14,2,0)</f>
        <v>0.37</v>
      </c>
      <c r="AE78">
        <v>52</v>
      </c>
      <c r="AJ78">
        <v>0</v>
      </c>
      <c r="AK78">
        <v>4</v>
      </c>
      <c r="AM78">
        <v>0</v>
      </c>
      <c r="AN78" t="s">
        <v>16</v>
      </c>
      <c r="AO78">
        <v>87</v>
      </c>
      <c r="AQ78" t="s">
        <v>271</v>
      </c>
    </row>
    <row r="79" spans="1:43" x14ac:dyDescent="0.25">
      <c r="A79" s="9" t="s">
        <v>254</v>
      </c>
      <c r="B79" s="7" t="str">
        <f>VLOOKUP(表格1_6[[#This Row],[場]],Raceinfo!$A$1:$C$9,3,0)</f>
        <v xml:space="preserve"> 第四班</v>
      </c>
      <c r="C79" s="7" t="str">
        <f>VLOOKUP(表格1_6[[#This Row],[場]],Raceinfo!$A$1:$C$9,2,0)</f>
        <v xml:space="preserve"> 1200米</v>
      </c>
    </row>
    <row r="80" spans="1:43" x14ac:dyDescent="0.25">
      <c r="A80" s="8" t="s">
        <v>294</v>
      </c>
      <c r="B80" s="7">
        <v>8</v>
      </c>
      <c r="C80" s="7" t="s">
        <v>312</v>
      </c>
      <c r="D80" s="7">
        <v>1</v>
      </c>
      <c r="E80" s="7" t="s">
        <v>2540</v>
      </c>
      <c r="H80" s="7" t="str">
        <f>VLOOKUP(表格1_6[[#This Row],[馬名]],passdata!$B:$G,4,0)</f>
        <v>忠</v>
      </c>
      <c r="I80" s="7" t="str">
        <f>VLOOKUP(表格1_6[[#This Row],[馬名]],passdata!$B:$G,6,0)</f>
        <v/>
      </c>
      <c r="J80" s="7">
        <f>VLOOKUP(表格1_6[[#This Row],[馬名]],odds!$A$1:$H$200,2,0)</f>
        <v>9.4</v>
      </c>
      <c r="K80" s="7">
        <f>VLOOKUP(表格1_6[[#This Row],[馬名]],odds!$A$1:$H$200,4,0)</f>
        <v>9</v>
      </c>
      <c r="L80" s="7">
        <f>VLOOKUP(表格1_6[[#This Row],[馬名]],odds!$A$1:$H$200,3,0)</f>
        <v>3.8</v>
      </c>
      <c r="M80" s="7">
        <f>VLOOKUP(表格1_6[[#This Row],[馬名]],odds!$A$1:$H$200,5,0)</f>
        <v>3.5</v>
      </c>
      <c r="N80" s="148">
        <f t="shared" ref="N80:N91" si="12">V80+X80+(Z80*0.3)+(AB80*0.3)+(AD80*0.4)+AL80</f>
        <v>0.72794285714285711</v>
      </c>
      <c r="O80" t="str">
        <f>VLOOKUP(表格1_6[[#This Row],[馬名]],'M2'!$A$4:$H$161,7,0)</f>
        <v>中後</v>
      </c>
      <c r="P80">
        <v>4</v>
      </c>
      <c r="Q80">
        <v>6</v>
      </c>
      <c r="R80">
        <v>1</v>
      </c>
      <c r="S80">
        <v>2</v>
      </c>
      <c r="T80">
        <v>1</v>
      </c>
      <c r="U80">
        <v>13</v>
      </c>
      <c r="V80">
        <f t="shared" ref="V80:V91" si="13">((1-(P80/14))*0.1*IF(P80&lt;&gt;0,1,0)) + ((1-(Q80/14))*0.1*IF(Q80&lt;&gt;0,1,0)) + ((1-(R80/14))*0.1*IF(R80&lt;&gt;0,1,0)) + ((1-(S80/14))*0.1*IF(S80&lt;&gt;0,1,0))</f>
        <v>0.30714285714285716</v>
      </c>
      <c r="W80">
        <v>115</v>
      </c>
      <c r="X80">
        <f>VLOOKUP(表格1_6[[#This Row],[負磅]],W!$A$1:$B$32,2,FALSE)</f>
        <v>0.1</v>
      </c>
      <c r="Y80" s="7" t="s">
        <v>140</v>
      </c>
      <c r="Z80">
        <f>VLOOKUP(表格1_6[[#This Row],[騎師]],J!$A$1:$B$45,2,FALSE)</f>
        <v>0.33333333333333331</v>
      </c>
      <c r="AA80" s="8" t="s">
        <v>135</v>
      </c>
      <c r="AB80">
        <f>VLOOKUP(表格1_6[[#This Row],[練馬師]],T!$A$1:$B$23,2,FALSE)</f>
        <v>0.29599999999999999</v>
      </c>
      <c r="AC80">
        <v>7</v>
      </c>
      <c r="AD80">
        <f>VLOOKUP(表格1_6[[#This Row],[檔位]],'1800M'!$A$1:$B$14,2,0)</f>
        <v>0.33</v>
      </c>
      <c r="AE80">
        <v>93</v>
      </c>
      <c r="AF80">
        <f>VLOOKUP(表格1_6[[#This Row],[馬名]],apktime!$B:$C,2,0)</f>
        <v>47.660000000000004</v>
      </c>
      <c r="AG80">
        <v>1</v>
      </c>
      <c r="AH80">
        <v>47.96</v>
      </c>
      <c r="AJ80">
        <v>1996800</v>
      </c>
      <c r="AK80">
        <v>6</v>
      </c>
      <c r="AM80">
        <v>0</v>
      </c>
      <c r="AO80">
        <v>35</v>
      </c>
      <c r="AP80" t="s">
        <v>161</v>
      </c>
      <c r="AQ80" t="s">
        <v>314</v>
      </c>
    </row>
    <row r="81" spans="1:43" x14ac:dyDescent="0.25">
      <c r="A81" s="8" t="s">
        <v>294</v>
      </c>
      <c r="B81" s="7">
        <v>10</v>
      </c>
      <c r="C81" s="7" t="s">
        <v>318</v>
      </c>
      <c r="E81" s="7" t="s">
        <v>2547</v>
      </c>
      <c r="H81" s="7" t="str">
        <f>VLOOKUP(表格1_6[[#This Row],[馬名]],passdata!$B:$G,4,0)</f>
        <v>忠</v>
      </c>
      <c r="I81" s="7" t="str">
        <f>VLOOKUP(表格1_6[[#This Row],[馬名]],passdata!$B:$G,6,0)</f>
        <v/>
      </c>
      <c r="J81" s="7">
        <f>VLOOKUP(表格1_6[[#This Row],[馬名]],odds!$A$1:$H$200,2,0)</f>
        <v>10</v>
      </c>
      <c r="K81" s="7">
        <f>VLOOKUP(表格1_6[[#This Row],[馬名]],odds!$A$1:$H$200,4,0)</f>
        <v>11</v>
      </c>
      <c r="L81" s="7">
        <f>VLOOKUP(表格1_6[[#This Row],[馬名]],odds!$A$1:$H$200,3,0)</f>
        <v>3.4</v>
      </c>
      <c r="M81" s="7">
        <f>VLOOKUP(表格1_6[[#This Row],[馬名]],odds!$A$1:$H$200,5,0)</f>
        <v>3.6</v>
      </c>
      <c r="N81" s="148">
        <f t="shared" si="12"/>
        <v>0.66829758042087695</v>
      </c>
      <c r="O81" t="str">
        <f>VLOOKUP(表格1_6[[#This Row],[馬名]],'M2'!$A$4:$H$161,7,0)</f>
        <v>中前</v>
      </c>
      <c r="P81">
        <v>3</v>
      </c>
      <c r="Q81">
        <v>8</v>
      </c>
      <c r="R81">
        <v>1</v>
      </c>
      <c r="S81">
        <v>5</v>
      </c>
      <c r="T81">
        <v>1</v>
      </c>
      <c r="U81">
        <v>4</v>
      </c>
      <c r="V81">
        <f t="shared" si="13"/>
        <v>0.27857142857142858</v>
      </c>
      <c r="W81">
        <v>115</v>
      </c>
      <c r="X81">
        <f>VLOOKUP(表格1_6[[#This Row],[負磅]],W!$A$1:$B$32,2,FALSE)</f>
        <v>0.1</v>
      </c>
      <c r="Y81" s="7" t="s">
        <v>173</v>
      </c>
      <c r="Z81">
        <f>VLOOKUP(表格1_6[[#This Row],[騎師]],J!$A$1:$B$45,2,FALSE)</f>
        <v>0.29850746268656714</v>
      </c>
      <c r="AA81" s="7" t="s">
        <v>27</v>
      </c>
      <c r="AB81">
        <f>VLOOKUP(表格1_6[[#This Row],[練馬師]],T!$A$1:$B$23,2,FALSE)</f>
        <v>0.17391304347826086</v>
      </c>
      <c r="AC81">
        <v>4</v>
      </c>
      <c r="AD81">
        <f>VLOOKUP(表格1_6[[#This Row],[檔位]],'1800M'!$A$1:$B$14,2,0)</f>
        <v>0.37</v>
      </c>
      <c r="AE81">
        <v>90</v>
      </c>
      <c r="AF81">
        <f>VLOOKUP(表格1_6[[#This Row],[馬名]],apktime!$B:$C,2,0)</f>
        <v>49.02</v>
      </c>
      <c r="AG81">
        <v>1</v>
      </c>
      <c r="AH81">
        <v>49.82</v>
      </c>
      <c r="AJ81">
        <v>2205400</v>
      </c>
      <c r="AK81">
        <v>6</v>
      </c>
      <c r="AM81">
        <v>2</v>
      </c>
      <c r="AO81">
        <v>22</v>
      </c>
      <c r="AP81" t="s">
        <v>46</v>
      </c>
      <c r="AQ81" t="s">
        <v>320</v>
      </c>
    </row>
    <row r="82" spans="1:43" x14ac:dyDescent="0.25">
      <c r="A82" s="8" t="s">
        <v>294</v>
      </c>
      <c r="B82" s="7">
        <v>12</v>
      </c>
      <c r="C82" s="7" t="s">
        <v>325</v>
      </c>
      <c r="E82" s="7" t="s">
        <v>2540</v>
      </c>
      <c r="H82" s="7" t="str">
        <f>VLOOKUP(表格1_6[[#This Row],[馬名]],passdata!$B:$G,4,0)</f>
        <v>忠</v>
      </c>
      <c r="I82" s="7" t="str">
        <f>VLOOKUP(表格1_6[[#This Row],[馬名]],passdata!$B:$G,6,0)</f>
        <v/>
      </c>
      <c r="J82" s="7">
        <f>VLOOKUP(表格1_6[[#This Row],[馬名]],odds!$A$1:$H$200,2,0)</f>
        <v>8.5</v>
      </c>
      <c r="K82" s="7">
        <f>VLOOKUP(表格1_6[[#This Row],[馬名]],odds!$A$1:$H$200,4,0)</f>
        <v>8.4</v>
      </c>
      <c r="L82" s="7">
        <f>VLOOKUP(表格1_6[[#This Row],[馬名]],odds!$A$1:$H$200,3,0)</f>
        <v>2.5</v>
      </c>
      <c r="M82" s="7">
        <f>VLOOKUP(表格1_6[[#This Row],[馬名]],odds!$A$1:$H$200,5,0)</f>
        <v>2.5</v>
      </c>
      <c r="N82" s="148">
        <f t="shared" si="12"/>
        <v>0.62049142857142869</v>
      </c>
      <c r="O82" t="str">
        <f>VLOOKUP(表格1_6[[#This Row],[馬名]],'M2'!$A$4:$H$161,7,0)</f>
        <v>中後</v>
      </c>
      <c r="P82">
        <v>2</v>
      </c>
      <c r="Q82">
        <v>1</v>
      </c>
      <c r="R82">
        <v>1</v>
      </c>
      <c r="S82">
        <v>6</v>
      </c>
      <c r="T82">
        <v>6</v>
      </c>
      <c r="U82">
        <v>3</v>
      </c>
      <c r="V82">
        <f t="shared" si="13"/>
        <v>0.32857142857142863</v>
      </c>
      <c r="W82">
        <v>115</v>
      </c>
      <c r="X82">
        <f>VLOOKUP(表格1_6[[#This Row],[負磅]],W!$A$1:$B$32,2,FALSE)</f>
        <v>0.1</v>
      </c>
      <c r="Y82" s="7" t="s">
        <v>326</v>
      </c>
      <c r="Z82">
        <v>0.13039999999999999</v>
      </c>
      <c r="AA82" s="8" t="s">
        <v>135</v>
      </c>
      <c r="AB82">
        <f>VLOOKUP(表格1_6[[#This Row],[練馬師]],T!$A$1:$B$23,2,FALSE)</f>
        <v>0.29599999999999999</v>
      </c>
      <c r="AC82">
        <v>6</v>
      </c>
      <c r="AD82">
        <f>VLOOKUP(表格1_6[[#This Row],[檔位]],'1800M'!$A$1:$B$14,2,0)</f>
        <v>0.16</v>
      </c>
      <c r="AE82">
        <v>83</v>
      </c>
      <c r="AF82">
        <f>VLOOKUP(表格1_6[[#This Row],[馬名]],apktime!$B:$C,2,0)</f>
        <v>48.76</v>
      </c>
      <c r="AG82">
        <v>1</v>
      </c>
      <c r="AH82">
        <v>48.86</v>
      </c>
      <c r="AJ82">
        <v>2992200</v>
      </c>
      <c r="AK82">
        <v>5</v>
      </c>
      <c r="AM82">
        <v>1</v>
      </c>
      <c r="AO82">
        <v>18</v>
      </c>
      <c r="AQ82" t="s">
        <v>328</v>
      </c>
    </row>
    <row r="83" spans="1:43" x14ac:dyDescent="0.25">
      <c r="A83" s="8" t="s">
        <v>294</v>
      </c>
      <c r="B83" s="7">
        <v>11</v>
      </c>
      <c r="C83" s="7" t="s">
        <v>321</v>
      </c>
      <c r="D83" s="7">
        <v>4</v>
      </c>
      <c r="E83" s="7" t="s">
        <v>2547</v>
      </c>
      <c r="G83" s="7" t="s">
        <v>2510</v>
      </c>
      <c r="H83" s="7" t="str">
        <f>VLOOKUP(表格1_6[[#This Row],[馬名]],passdata!$B:$G,4,0)</f>
        <v>忠</v>
      </c>
      <c r="I83" s="7" t="str">
        <f>VLOOKUP(表格1_6[[#This Row],[馬名]],passdata!$B:$G,6,0)</f>
        <v/>
      </c>
      <c r="J83" s="7">
        <f>VLOOKUP(表格1_6[[#This Row],[馬名]],odds!$A$1:$H$200,2,0)</f>
        <v>16</v>
      </c>
      <c r="K83" s="7">
        <f>VLOOKUP(表格1_6[[#This Row],[馬名]],odds!$A$1:$H$200,4,0)</f>
        <v>16</v>
      </c>
      <c r="L83" s="7">
        <f>VLOOKUP(表格1_6[[#This Row],[馬名]],odds!$A$1:$H$200,3,0)</f>
        <v>3.9</v>
      </c>
      <c r="M83" s="7">
        <f>VLOOKUP(表格1_6[[#This Row],[馬名]],odds!$A$1:$H$200,5,0)</f>
        <v>4.4000000000000004</v>
      </c>
      <c r="N83" s="148">
        <f t="shared" si="12"/>
        <v>0.57635736399823079</v>
      </c>
      <c r="O83" t="str">
        <f>VLOOKUP(表格1_6[[#This Row],[馬名]],'M2'!$A$4:$H$161,7,0)</f>
        <v>中前</v>
      </c>
      <c r="P83">
        <v>6</v>
      </c>
      <c r="Q83">
        <v>2</v>
      </c>
      <c r="R83">
        <v>1</v>
      </c>
      <c r="S83">
        <v>13</v>
      </c>
      <c r="T83">
        <v>3</v>
      </c>
      <c r="U83">
        <v>6</v>
      </c>
      <c r="V83">
        <f t="shared" si="13"/>
        <v>0.24285714285714288</v>
      </c>
      <c r="W83">
        <v>115</v>
      </c>
      <c r="X83">
        <f>VLOOKUP(表格1_6[[#This Row],[負磅]],W!$A$1:$B$32,2,FALSE)</f>
        <v>0.1</v>
      </c>
      <c r="Y83" s="7" t="s">
        <v>106</v>
      </c>
      <c r="Z83">
        <f>VLOOKUP(表格1_6[[#This Row],[騎師]],J!$A$1:$B$45,2,FALSE)</f>
        <v>0.18796992481203006</v>
      </c>
      <c r="AA83" s="7" t="s">
        <v>91</v>
      </c>
      <c r="AB83">
        <f>VLOOKUP(表格1_6[[#This Row],[練馬師]],T!$A$1:$B$23,2,FALSE)</f>
        <v>0.24369747899159663</v>
      </c>
      <c r="AC83">
        <v>2</v>
      </c>
      <c r="AD83">
        <f>VLOOKUP(表格1_6[[#This Row],[檔位]],'1800M'!$A$1:$B$14,2,0)</f>
        <v>0.26</v>
      </c>
      <c r="AE83">
        <v>84</v>
      </c>
      <c r="AF83">
        <f>VLOOKUP(表格1_6[[#This Row],[馬名]],apktime!$B:$C,2,0)</f>
        <v>48.76</v>
      </c>
      <c r="AG83">
        <v>1</v>
      </c>
      <c r="AH83">
        <v>49.12</v>
      </c>
      <c r="AJ83">
        <v>1865600</v>
      </c>
      <c r="AK83">
        <v>6</v>
      </c>
      <c r="AM83">
        <v>0</v>
      </c>
      <c r="AO83">
        <v>18</v>
      </c>
      <c r="AP83" t="s">
        <v>323</v>
      </c>
      <c r="AQ83" t="s">
        <v>324</v>
      </c>
    </row>
    <row r="84" spans="1:43" x14ac:dyDescent="0.25">
      <c r="A84" s="8" t="s">
        <v>294</v>
      </c>
      <c r="B84" s="7">
        <v>9</v>
      </c>
      <c r="C84" s="7" t="s">
        <v>315</v>
      </c>
      <c r="E84" s="7" t="s">
        <v>2547</v>
      </c>
      <c r="H84" s="7" t="str">
        <f>VLOOKUP(表格1_6[[#This Row],[馬名]],passdata!$B:$G,4,0)</f>
        <v/>
      </c>
      <c r="I84" s="7" t="str">
        <f>VLOOKUP(表格1_6[[#This Row],[馬名]],passdata!$B:$G,6,0)</f>
        <v/>
      </c>
      <c r="J84" s="7">
        <f>VLOOKUP(表格1_6[[#This Row],[馬名]],odds!$A$1:$H$200,2,0)</f>
        <v>13</v>
      </c>
      <c r="K84" s="7">
        <f>VLOOKUP(表格1_6[[#This Row],[馬名]],odds!$A$1:$H$200,4,0)</f>
        <v>18</v>
      </c>
      <c r="L84" s="7">
        <f>VLOOKUP(表格1_6[[#This Row],[馬名]],odds!$A$1:$H$200,3,0)</f>
        <v>5.8</v>
      </c>
      <c r="M84" s="7">
        <f>VLOOKUP(表格1_6[[#This Row],[馬名]],odds!$A$1:$H$200,5,0)</f>
        <v>7.9</v>
      </c>
      <c r="N84" s="148">
        <f t="shared" si="12"/>
        <v>0.5590183458646617</v>
      </c>
      <c r="O84" t="str">
        <f>VLOOKUP(表格1_6[[#This Row],[馬名]],'M2'!$A$4:$H$161,7,0)</f>
        <v>中前</v>
      </c>
      <c r="P84">
        <v>1</v>
      </c>
      <c r="Q84">
        <v>10</v>
      </c>
      <c r="R84">
        <v>12</v>
      </c>
      <c r="S84">
        <v>6</v>
      </c>
      <c r="T84">
        <v>7</v>
      </c>
      <c r="U84">
        <v>4</v>
      </c>
      <c r="V84">
        <f t="shared" si="13"/>
        <v>0.19285714285714287</v>
      </c>
      <c r="W84">
        <v>115</v>
      </c>
      <c r="X84">
        <f>VLOOKUP(表格1_6[[#This Row],[負磅]],W!$A$1:$B$32,2,FALSE)</f>
        <v>0.1</v>
      </c>
      <c r="Y84" s="7" t="s">
        <v>316</v>
      </c>
      <c r="Z84">
        <v>0.2056</v>
      </c>
      <c r="AA84" s="7" t="s">
        <v>65</v>
      </c>
      <c r="AB84">
        <f>VLOOKUP(表格1_6[[#This Row],[練馬師]],T!$A$1:$B$23,2,FALSE)</f>
        <v>0.30827067669172931</v>
      </c>
      <c r="AC84">
        <v>10</v>
      </c>
      <c r="AD84">
        <f>VLOOKUP(表格1_6[[#This Row],[檔位]],'1800M'!$A$1:$B$14,2,0)</f>
        <v>0.28000000000000003</v>
      </c>
      <c r="AE84">
        <v>92</v>
      </c>
      <c r="AJ84">
        <v>1258000</v>
      </c>
      <c r="AK84">
        <v>6</v>
      </c>
      <c r="AM84">
        <v>5</v>
      </c>
      <c r="AO84">
        <v>22</v>
      </c>
      <c r="AP84" t="s">
        <v>46</v>
      </c>
      <c r="AQ84" t="s">
        <v>317</v>
      </c>
    </row>
    <row r="85" spans="1:43" x14ac:dyDescent="0.25">
      <c r="A85" s="8" t="s">
        <v>294</v>
      </c>
      <c r="B85" s="7">
        <v>3</v>
      </c>
      <c r="C85" s="7" t="s">
        <v>299</v>
      </c>
      <c r="E85" s="7" t="s">
        <v>2547</v>
      </c>
      <c r="H85" s="7" t="str">
        <f>VLOOKUP(表格1_6[[#This Row],[馬名]],passdata!$B:$G,4,0)</f>
        <v/>
      </c>
      <c r="I85" s="7" t="str">
        <f>VLOOKUP(表格1_6[[#This Row],[馬名]],passdata!$B:$G,6,0)</f>
        <v>倉</v>
      </c>
      <c r="J85" s="7">
        <f>VLOOKUP(表格1_6[[#This Row],[馬名]],odds!$A$1:$H$200,2,0)</f>
        <v>5.5</v>
      </c>
      <c r="K85" s="7">
        <f>VLOOKUP(表格1_6[[#This Row],[馬名]],odds!$A$1:$H$200,4,0)</f>
        <v>7.7</v>
      </c>
      <c r="L85" s="7">
        <f>VLOOKUP(表格1_6[[#This Row],[馬名]],odds!$A$1:$H$200,3,0)</f>
        <v>2.2000000000000002</v>
      </c>
      <c r="M85" s="7">
        <f>VLOOKUP(表格1_6[[#This Row],[馬名]],odds!$A$1:$H$200,5,0)</f>
        <v>3.3</v>
      </c>
      <c r="N85" s="148">
        <f t="shared" si="12"/>
        <v>0.5340217917675546</v>
      </c>
      <c r="O85" t="str">
        <f>VLOOKUP(表格1_6[[#This Row],[馬名]],'M2'!$A$4:$H$161,7,0)</f>
        <v>放頭</v>
      </c>
      <c r="P85">
        <v>7</v>
      </c>
      <c r="Q85">
        <v>10</v>
      </c>
      <c r="R85">
        <v>3</v>
      </c>
      <c r="S85">
        <v>5</v>
      </c>
      <c r="T85">
        <v>9</v>
      </c>
      <c r="U85">
        <v>13</v>
      </c>
      <c r="V85">
        <f t="shared" si="13"/>
        <v>0.22142857142857142</v>
      </c>
      <c r="W85">
        <v>128</v>
      </c>
      <c r="X85">
        <f>VLOOKUP(表格1_6[[#This Row],[負磅]],W!$A$1:$B$32,2,FALSE)</f>
        <v>-2.9999999999999898E-2</v>
      </c>
      <c r="Y85" s="7" t="s">
        <v>31</v>
      </c>
      <c r="Z85">
        <f>VLOOKUP(表格1_6[[#This Row],[騎師]],J!$A$1:$B$45,2,FALSE)</f>
        <v>0.4519774011299435</v>
      </c>
      <c r="AA85" s="149" t="s">
        <v>179</v>
      </c>
      <c r="AB85">
        <f>VLOOKUP(表格1_6[[#This Row],[練馬師]],T!$A$1:$B$23,2,FALSE)</f>
        <v>0.25</v>
      </c>
      <c r="AC85">
        <v>9</v>
      </c>
      <c r="AD85">
        <f>VLOOKUP(表格1_6[[#This Row],[檔位]],'1800M'!$A$1:$B$14,2,0)</f>
        <v>0.33</v>
      </c>
      <c r="AE85">
        <v>106</v>
      </c>
      <c r="AF85">
        <f>VLOOKUP(表格1_6[[#This Row],[馬名]],apktime!$B:$C,2,0)</f>
        <v>49.5</v>
      </c>
      <c r="AG85">
        <v>1</v>
      </c>
      <c r="AH85">
        <v>49.1</v>
      </c>
      <c r="AJ85">
        <v>670250</v>
      </c>
      <c r="AK85">
        <v>6</v>
      </c>
      <c r="AM85">
        <v>-1</v>
      </c>
      <c r="AO85">
        <v>31</v>
      </c>
      <c r="AP85" t="s">
        <v>46</v>
      </c>
      <c r="AQ85" t="s">
        <v>301</v>
      </c>
    </row>
    <row r="86" spans="1:43" x14ac:dyDescent="0.25">
      <c r="A86" s="8" t="s">
        <v>294</v>
      </c>
      <c r="B86" s="7">
        <v>6</v>
      </c>
      <c r="C86" s="7" t="s">
        <v>307</v>
      </c>
      <c r="E86" s="7" t="s">
        <v>2540</v>
      </c>
      <c r="H86" s="7" t="str">
        <f>VLOOKUP(表格1_6[[#This Row],[馬名]],passdata!$B:$G,4,0)</f>
        <v>忠</v>
      </c>
      <c r="I86" s="7" t="str">
        <f>VLOOKUP(表格1_6[[#This Row],[馬名]],passdata!$B:$G,6,0)</f>
        <v/>
      </c>
      <c r="J86" s="7">
        <f>VLOOKUP(表格1_6[[#This Row],[馬名]],odds!$A$1:$H$200,2,0)</f>
        <v>6.5</v>
      </c>
      <c r="K86" s="7">
        <f>VLOOKUP(表格1_6[[#This Row],[馬名]],odds!$A$1:$H$200,4,0)</f>
        <v>6.2</v>
      </c>
      <c r="L86" s="7">
        <f>VLOOKUP(表格1_6[[#This Row],[馬名]],odds!$A$1:$H$200,3,0)</f>
        <v>2.4</v>
      </c>
      <c r="M86" s="7">
        <f>VLOOKUP(表格1_6[[#This Row],[馬名]],odds!$A$1:$H$200,5,0)</f>
        <v>2.7</v>
      </c>
      <c r="N86" s="148">
        <f t="shared" si="12"/>
        <v>0.53180639097744353</v>
      </c>
      <c r="O86" t="str">
        <f>VLOOKUP(表格1_6[[#This Row],[馬名]],'M2'!$A$4:$H$161,7,0)</f>
        <v>中前</v>
      </c>
      <c r="P86">
        <v>1</v>
      </c>
      <c r="Q86">
        <v>6</v>
      </c>
      <c r="R86">
        <v>3</v>
      </c>
      <c r="S86">
        <v>1</v>
      </c>
      <c r="T86">
        <v>1</v>
      </c>
      <c r="U86">
        <v>1</v>
      </c>
      <c r="V86">
        <f t="shared" si="13"/>
        <v>0.3214285714285714</v>
      </c>
      <c r="W86">
        <v>124</v>
      </c>
      <c r="X86">
        <f>VLOOKUP(表格1_6[[#This Row],[負磅]],W!$A$1:$B$32,2,FALSE)</f>
        <v>0.01</v>
      </c>
      <c r="Y86" s="7" t="s">
        <v>85</v>
      </c>
      <c r="Z86">
        <f>VLOOKUP(表格1_6[[#This Row],[騎師]],J!$A$1:$B$45,2,FALSE)</f>
        <v>0.22321428571428573</v>
      </c>
      <c r="AA86" s="7" t="s">
        <v>154</v>
      </c>
      <c r="AB86">
        <f>VLOOKUP(表格1_6[[#This Row],[練馬師]],T!$A$1:$B$23,2,FALSE)</f>
        <v>0.21804511278195488</v>
      </c>
      <c r="AC86">
        <v>8</v>
      </c>
      <c r="AD86">
        <f>VLOOKUP(表格1_6[[#This Row],[檔位]],'1800M'!$A$1:$B$14,2,0)</f>
        <v>0.17</v>
      </c>
      <c r="AE86">
        <v>102</v>
      </c>
      <c r="AJ86">
        <v>2136200</v>
      </c>
      <c r="AK86">
        <v>5</v>
      </c>
      <c r="AM86">
        <v>6</v>
      </c>
      <c r="AO86">
        <v>45</v>
      </c>
      <c r="AP86" t="s">
        <v>46</v>
      </c>
      <c r="AQ86" t="s">
        <v>308</v>
      </c>
    </row>
    <row r="87" spans="1:43" x14ac:dyDescent="0.25">
      <c r="A87" s="8" t="s">
        <v>294</v>
      </c>
      <c r="B87" s="7">
        <v>7</v>
      </c>
      <c r="C87" s="7" t="s">
        <v>309</v>
      </c>
      <c r="D87" s="7">
        <v>2</v>
      </c>
      <c r="E87" s="7" t="s">
        <v>2547</v>
      </c>
      <c r="F87" s="7" t="s">
        <v>2509</v>
      </c>
      <c r="H87" s="7" t="str">
        <f>VLOOKUP(表格1_6[[#This Row],[馬名]],passdata!$B:$G,4,0)</f>
        <v>忠</v>
      </c>
      <c r="I87" s="7" t="str">
        <f>VLOOKUP(表格1_6[[#This Row],[馬名]],passdata!$B:$G,6,0)</f>
        <v/>
      </c>
      <c r="J87" s="7">
        <f>VLOOKUP(表格1_6[[#This Row],[馬名]],odds!$A$1:$H$200,2,0)</f>
        <v>8.3000000000000007</v>
      </c>
      <c r="K87" s="7">
        <f>VLOOKUP(表格1_6[[#This Row],[馬名]],odds!$A$1:$H$200,4,0)</f>
        <v>4.5999999999999996</v>
      </c>
      <c r="L87" s="7">
        <f>VLOOKUP(表格1_6[[#This Row],[馬名]],odds!$A$1:$H$200,3,0)</f>
        <v>2.6</v>
      </c>
      <c r="M87" s="7">
        <f>VLOOKUP(表格1_6[[#This Row],[馬名]],odds!$A$1:$H$200,5,0)</f>
        <v>1.3</v>
      </c>
      <c r="N87" s="148">
        <f t="shared" si="12"/>
        <v>0.52476526426813552</v>
      </c>
      <c r="O87" t="str">
        <f>VLOOKUP(表格1_6[[#This Row],[馬名]],'M2'!$A$4:$H$161,7,0)</f>
        <v>中前</v>
      </c>
      <c r="P87">
        <v>9</v>
      </c>
      <c r="Q87">
        <v>1</v>
      </c>
      <c r="R87">
        <v>3</v>
      </c>
      <c r="S87">
        <v>2</v>
      </c>
      <c r="T87">
        <v>12</v>
      </c>
      <c r="U87">
        <v>8</v>
      </c>
      <c r="V87">
        <f t="shared" si="13"/>
        <v>0.29285714285714287</v>
      </c>
      <c r="W87">
        <v>123</v>
      </c>
      <c r="X87">
        <f>VLOOKUP(表格1_6[[#This Row],[負磅]],W!$A$1:$B$32,2,FALSE)</f>
        <v>0.02</v>
      </c>
      <c r="Y87" s="7" t="s">
        <v>69</v>
      </c>
      <c r="Z87">
        <f>VLOOKUP(表格1_6[[#This Row],[騎師]],J!$A$1:$B$45,2,FALSE)</f>
        <v>0.18867924528301888</v>
      </c>
      <c r="AA87" s="7" t="s">
        <v>270</v>
      </c>
      <c r="AB87">
        <f>VLOOKUP(表格1_6[[#This Row],[練馬師]],T!$A$1:$B$23,2,FALSE)</f>
        <v>0.30434782608695654</v>
      </c>
      <c r="AC87">
        <v>5</v>
      </c>
      <c r="AD87">
        <f>VLOOKUP(表格1_6[[#This Row],[檔位]],'1800M'!$A$1:$B$14,2,0)</f>
        <v>0.16</v>
      </c>
      <c r="AE87">
        <v>101</v>
      </c>
      <c r="AF87">
        <f>VLOOKUP(表格1_6[[#This Row],[馬名]],apktime!$B:$C,2,0)</f>
        <v>47.83</v>
      </c>
      <c r="AG87">
        <v>1</v>
      </c>
      <c r="AH87">
        <v>48.03</v>
      </c>
      <c r="AJ87">
        <v>3366000</v>
      </c>
      <c r="AK87">
        <v>7</v>
      </c>
      <c r="AM87">
        <v>0</v>
      </c>
      <c r="AO87">
        <v>52</v>
      </c>
      <c r="AQ87" t="s">
        <v>311</v>
      </c>
    </row>
    <row r="88" spans="1:43" x14ac:dyDescent="0.25">
      <c r="A88" s="8" t="s">
        <v>294</v>
      </c>
      <c r="B88" s="7">
        <v>4</v>
      </c>
      <c r="C88" s="7" t="s">
        <v>302</v>
      </c>
      <c r="D88" s="7">
        <v>3</v>
      </c>
      <c r="E88" s="7" t="s">
        <v>2547</v>
      </c>
      <c r="H88" s="7" t="str">
        <f>VLOOKUP(表格1_6[[#This Row],[馬名]],passdata!$B:$G,4,0)</f>
        <v>忠</v>
      </c>
      <c r="I88" s="7" t="str">
        <f>VLOOKUP(表格1_6[[#This Row],[馬名]],passdata!$B:$G,6,0)</f>
        <v/>
      </c>
      <c r="J88" s="7">
        <f>VLOOKUP(表格1_6[[#This Row],[馬名]],odds!$A$1:$H$200,2,0)</f>
        <v>9.8000000000000007</v>
      </c>
      <c r="K88" s="7">
        <f>VLOOKUP(表格1_6[[#This Row],[馬名]],odds!$A$1:$H$200,4,0)</f>
        <v>11</v>
      </c>
      <c r="L88" s="7">
        <f>VLOOKUP(表格1_6[[#This Row],[馬名]],odds!$A$1:$H$200,3,0)</f>
        <v>2.9</v>
      </c>
      <c r="M88" s="7">
        <f>VLOOKUP(表格1_6[[#This Row],[馬名]],odds!$A$1:$H$200,5,0)</f>
        <v>3.2</v>
      </c>
      <c r="N88" s="148">
        <f t="shared" si="12"/>
        <v>0.51918844984802437</v>
      </c>
      <c r="O88" t="str">
        <f>VLOOKUP(表格1_6[[#This Row],[馬名]],'M2'!$A$4:$H$161,7,0)</f>
        <v>中前</v>
      </c>
      <c r="P88">
        <v>1</v>
      </c>
      <c r="Q88">
        <v>1</v>
      </c>
      <c r="R88">
        <v>4</v>
      </c>
      <c r="S88">
        <v>11</v>
      </c>
      <c r="T88">
        <v>7</v>
      </c>
      <c r="U88">
        <v>9</v>
      </c>
      <c r="V88">
        <f t="shared" si="13"/>
        <v>0.27857142857142858</v>
      </c>
      <c r="W88">
        <v>125</v>
      </c>
      <c r="X88">
        <f>VLOOKUP(表格1_6[[#This Row],[負磅]],W!$A$1:$B$32,2,FALSE)</f>
        <v>0</v>
      </c>
      <c r="Y88" s="7" t="s">
        <v>64</v>
      </c>
      <c r="Z88">
        <f>VLOOKUP(表格1_6[[#This Row],[騎師]],J!$A$1:$B$45,2,FALSE)</f>
        <v>0.31205673758865249</v>
      </c>
      <c r="AA88" s="149" t="s">
        <v>179</v>
      </c>
      <c r="AB88">
        <f>VLOOKUP(表格1_6[[#This Row],[練馬師]],T!$A$1:$B$23,2,FALSE)</f>
        <v>0.25</v>
      </c>
      <c r="AC88">
        <v>12</v>
      </c>
      <c r="AD88">
        <f>VLOOKUP(表格1_6[[#This Row],[檔位]],'1800M'!$A$1:$B$14,2,0)</f>
        <v>0.18</v>
      </c>
      <c r="AE88">
        <v>103</v>
      </c>
      <c r="AF88">
        <f>VLOOKUP(表格1_6[[#This Row],[馬名]],apktime!$B:$C,2,0)</f>
        <v>48.27</v>
      </c>
      <c r="AG88">
        <v>1</v>
      </c>
      <c r="AH88">
        <v>48.07</v>
      </c>
      <c r="AJ88">
        <v>3135600</v>
      </c>
      <c r="AK88">
        <v>6</v>
      </c>
      <c r="AM88">
        <v>5</v>
      </c>
      <c r="AO88">
        <v>22</v>
      </c>
      <c r="AP88" t="s">
        <v>17</v>
      </c>
      <c r="AQ88" t="s">
        <v>304</v>
      </c>
    </row>
    <row r="89" spans="1:43" x14ac:dyDescent="0.25">
      <c r="A89" s="8" t="s">
        <v>294</v>
      </c>
      <c r="B89" s="7">
        <v>2</v>
      </c>
      <c r="C89" s="7" t="s">
        <v>297</v>
      </c>
      <c r="E89" s="7" t="s">
        <v>2547</v>
      </c>
      <c r="H89" s="7" t="str">
        <f>VLOOKUP(表格1_6[[#This Row],[馬名]],passdata!$B:$G,4,0)</f>
        <v/>
      </c>
      <c r="I89" s="7" t="str">
        <f>VLOOKUP(表格1_6[[#This Row],[馬名]],passdata!$B:$G,6,0)</f>
        <v/>
      </c>
      <c r="J89" s="7">
        <f>VLOOKUP(表格1_6[[#This Row],[馬名]],odds!$A$1:$H$200,2,0)</f>
        <v>11</v>
      </c>
      <c r="K89" s="7">
        <f>VLOOKUP(表格1_6[[#This Row],[馬名]],odds!$A$1:$H$200,4,0)</f>
        <v>13</v>
      </c>
      <c r="L89" s="7">
        <f>VLOOKUP(表格1_6[[#This Row],[馬名]],odds!$A$1:$H$200,3,0)</f>
        <v>4.4000000000000004</v>
      </c>
      <c r="M89" s="7">
        <f>VLOOKUP(表格1_6[[#This Row],[馬名]],odds!$A$1:$H$200,5,0)</f>
        <v>4.7</v>
      </c>
      <c r="N89" s="148">
        <f t="shared" si="12"/>
        <v>0.45054285714285713</v>
      </c>
      <c r="O89" t="str">
        <f>VLOOKUP(表格1_6[[#This Row],[馬名]],'M2'!$A$4:$H$161,7,0)</f>
        <v>放頭</v>
      </c>
      <c r="P89">
        <v>6</v>
      </c>
      <c r="Q89">
        <v>7</v>
      </c>
      <c r="R89">
        <v>12</v>
      </c>
      <c r="S89">
        <v>2</v>
      </c>
      <c r="T89">
        <v>6</v>
      </c>
      <c r="U89">
        <v>6</v>
      </c>
      <c r="V89">
        <f t="shared" si="13"/>
        <v>0.20714285714285718</v>
      </c>
      <c r="W89">
        <v>131</v>
      </c>
      <c r="X89">
        <f>VLOOKUP(表格1_6[[#This Row],[負磅]],W!$A$1:$B$32,2,FALSE)</f>
        <v>-0.06</v>
      </c>
      <c r="Y89" s="7" t="s">
        <v>90</v>
      </c>
      <c r="Z89">
        <f>VLOOKUP(表格1_6[[#This Row],[騎師]],J!$A$1:$B$45,2,FALSE)</f>
        <v>0.222</v>
      </c>
      <c r="AA89" s="8" t="s">
        <v>135</v>
      </c>
      <c r="AB89">
        <f>VLOOKUP(表格1_6[[#This Row],[練馬師]],T!$A$1:$B$23,2,FALSE)</f>
        <v>0.29599999999999999</v>
      </c>
      <c r="AC89">
        <v>1</v>
      </c>
      <c r="AD89">
        <f>VLOOKUP(表格1_6[[#This Row],[檔位]],'1800M'!$A$1:$B$14,2,0)</f>
        <v>0.37</v>
      </c>
      <c r="AE89">
        <v>109</v>
      </c>
      <c r="AJ89">
        <v>2624000</v>
      </c>
      <c r="AK89">
        <v>6</v>
      </c>
      <c r="AM89">
        <v>-1</v>
      </c>
      <c r="AO89">
        <v>31</v>
      </c>
      <c r="AP89" t="s">
        <v>252</v>
      </c>
      <c r="AQ89" t="s">
        <v>298</v>
      </c>
    </row>
    <row r="90" spans="1:43" x14ac:dyDescent="0.25">
      <c r="A90" s="8" t="s">
        <v>294</v>
      </c>
      <c r="B90" s="7">
        <v>5</v>
      </c>
      <c r="C90" s="7" t="s">
        <v>305</v>
      </c>
      <c r="E90" s="7" t="s">
        <v>2547</v>
      </c>
      <c r="G90" s="7" t="s">
        <v>2510</v>
      </c>
      <c r="H90" s="7" t="str">
        <f>VLOOKUP(表格1_6[[#This Row],[馬名]],passdata!$B:$G,4,0)</f>
        <v/>
      </c>
      <c r="I90" s="7" t="str">
        <f>VLOOKUP(表格1_6[[#This Row],[馬名]],passdata!$B:$G,6,0)</f>
        <v>倉</v>
      </c>
      <c r="J90" s="7">
        <f>VLOOKUP(表格1_6[[#This Row],[馬名]],odds!$A$1:$H$200,2,0)</f>
        <v>17</v>
      </c>
      <c r="K90" s="7">
        <f>VLOOKUP(表格1_6[[#This Row],[馬名]],odds!$A$1:$H$200,4,0)</f>
        <v>15</v>
      </c>
      <c r="L90" s="7">
        <f>VLOOKUP(表格1_6[[#This Row],[馬名]],odds!$A$1:$H$200,3,0)</f>
        <v>4.7</v>
      </c>
      <c r="M90" s="7">
        <f>VLOOKUP(表格1_6[[#This Row],[馬名]],odds!$A$1:$H$200,5,0)</f>
        <v>5.5</v>
      </c>
      <c r="N90" s="148">
        <f t="shared" si="12"/>
        <v>0.35214543889845096</v>
      </c>
      <c r="O90" t="str">
        <f>VLOOKUP(表格1_6[[#This Row],[馬名]],'M2'!$A$4:$H$161,7,0)</f>
        <v>中前</v>
      </c>
      <c r="P90">
        <v>9</v>
      </c>
      <c r="Q90">
        <v>6</v>
      </c>
      <c r="R90">
        <v>11</v>
      </c>
      <c r="S90">
        <v>13</v>
      </c>
      <c r="T90">
        <v>8</v>
      </c>
      <c r="U90">
        <v>6</v>
      </c>
      <c r="V90">
        <f t="shared" si="13"/>
        <v>0.12142857142857144</v>
      </c>
      <c r="W90">
        <v>124</v>
      </c>
      <c r="X90">
        <f>VLOOKUP(表格1_6[[#This Row],[負磅]],W!$A$1:$B$32,2,FALSE)</f>
        <v>0.01</v>
      </c>
      <c r="Y90" s="7" t="s">
        <v>58</v>
      </c>
      <c r="Z90">
        <f>VLOOKUP(表格1_6[[#This Row],[騎師]],J!$A$1:$B$45,2,FALSE)</f>
        <v>0.20833333333333334</v>
      </c>
      <c r="AA90" s="7" t="s">
        <v>14</v>
      </c>
      <c r="AB90">
        <f>VLOOKUP(表格1_6[[#This Row],[練馬師]],T!$A$1:$B$23,2,FALSE)</f>
        <v>0.18072289156626506</v>
      </c>
      <c r="AC90">
        <v>3</v>
      </c>
      <c r="AD90">
        <f>VLOOKUP(表格1_6[[#This Row],[檔位]],'1800M'!$A$1:$B$14,2,0)</f>
        <v>0.26</v>
      </c>
      <c r="AE90">
        <v>102</v>
      </c>
      <c r="AJ90">
        <v>107000</v>
      </c>
      <c r="AK90">
        <v>6</v>
      </c>
      <c r="AM90">
        <v>-2</v>
      </c>
      <c r="AO90">
        <v>31</v>
      </c>
      <c r="AP90" t="s">
        <v>257</v>
      </c>
      <c r="AQ90" t="s">
        <v>306</v>
      </c>
    </row>
    <row r="91" spans="1:43" x14ac:dyDescent="0.25">
      <c r="A91" s="8" t="s">
        <v>294</v>
      </c>
      <c r="B91" s="7">
        <v>1</v>
      </c>
      <c r="C91" s="7" t="s">
        <v>295</v>
      </c>
      <c r="E91" s="7" t="s">
        <v>2547</v>
      </c>
      <c r="H91" s="7" t="str">
        <f>VLOOKUP(表格1_6[[#This Row],[馬名]],passdata!$B:$G,4,0)</f>
        <v/>
      </c>
      <c r="I91" s="7" t="str">
        <f>VLOOKUP(表格1_6[[#This Row],[馬名]],passdata!$B:$G,6,0)</f>
        <v/>
      </c>
      <c r="J91" s="7">
        <f>VLOOKUP(表格1_6[[#This Row],[馬名]],odds!$A$1:$H$200,2,0)</f>
        <v>17</v>
      </c>
      <c r="K91" s="7">
        <f>VLOOKUP(表格1_6[[#This Row],[馬名]],odds!$A$1:$H$200,4,0)</f>
        <v>19</v>
      </c>
      <c r="L91" s="7">
        <f>VLOOKUP(表格1_6[[#This Row],[馬名]],odds!$A$1:$H$200,3,0)</f>
        <v>4.3</v>
      </c>
      <c r="M91" s="7">
        <f>VLOOKUP(表格1_6[[#This Row],[馬名]],odds!$A$1:$H$200,5,0)</f>
        <v>4.9000000000000004</v>
      </c>
      <c r="N91" s="148">
        <f t="shared" si="12"/>
        <v>0.31995896452540745</v>
      </c>
      <c r="O91" t="str">
        <f>VLOOKUP(表格1_6[[#This Row],[馬名]],'M2'!$A$4:$H$161,7,0)</f>
        <v>中後</v>
      </c>
      <c r="P91">
        <v>8</v>
      </c>
      <c r="Q91">
        <v>7</v>
      </c>
      <c r="R91">
        <v>9</v>
      </c>
      <c r="S91">
        <v>3</v>
      </c>
      <c r="T91">
        <v>3</v>
      </c>
      <c r="U91">
        <v>1</v>
      </c>
      <c r="V91">
        <f t="shared" si="13"/>
        <v>0.20714285714285713</v>
      </c>
      <c r="W91">
        <v>135</v>
      </c>
      <c r="X91">
        <f>VLOOKUP(表格1_6[[#This Row],[負磅]],W!$A$1:$B$32,2,FALSE)</f>
        <v>-0.1</v>
      </c>
      <c r="Y91" s="7" t="s">
        <v>53</v>
      </c>
      <c r="Z91">
        <f>VLOOKUP(表格1_6[[#This Row],[騎師]],J!$A$1:$B$45,2,FALSE)</f>
        <v>0.20799999999999999</v>
      </c>
      <c r="AA91" s="7" t="s">
        <v>21</v>
      </c>
      <c r="AB91">
        <f>VLOOKUP(表格1_6[[#This Row],[練馬師]],T!$A$1:$B$23,2,FALSE)</f>
        <v>0.20805369127516779</v>
      </c>
      <c r="AC91">
        <v>11</v>
      </c>
      <c r="AD91">
        <f>VLOOKUP(表格1_6[[#This Row],[檔位]],'1800M'!$A$1:$B$14,2,0)</f>
        <v>0.22</v>
      </c>
      <c r="AE91">
        <v>113</v>
      </c>
      <c r="AJ91">
        <v>615250</v>
      </c>
      <c r="AK91">
        <v>9</v>
      </c>
      <c r="AM91">
        <v>-1</v>
      </c>
      <c r="AO91">
        <v>31</v>
      </c>
      <c r="AP91" t="s">
        <v>46</v>
      </c>
      <c r="AQ91" t="s">
        <v>296</v>
      </c>
    </row>
    <row r="92" spans="1:43" x14ac:dyDescent="0.25">
      <c r="A92" s="8" t="s">
        <v>294</v>
      </c>
      <c r="B92" s="7" t="str">
        <f>VLOOKUP(表格1_6[[#This Row],[場]],Raceinfo!$A$1:$C$9,3,0)</f>
        <v xml:space="preserve"> 三級賽</v>
      </c>
      <c r="C92" s="7" t="str">
        <f>VLOOKUP(表格1_6[[#This Row],[場]],Raceinfo!$A$1:$C$9,2,0)</f>
        <v xml:space="preserve"> 1800米</v>
      </c>
    </row>
    <row r="93" spans="1:43" x14ac:dyDescent="0.25">
      <c r="A93" s="10" t="s">
        <v>329</v>
      </c>
      <c r="B93" s="7">
        <v>11</v>
      </c>
      <c r="C93" s="11" t="s">
        <v>360</v>
      </c>
      <c r="D93" s="146"/>
      <c r="E93" s="7" t="s">
        <v>2540</v>
      </c>
      <c r="H93" s="7" t="str">
        <f>VLOOKUP(表格1_6[[#This Row],[馬名]],passdata!$B:$G,4,0)</f>
        <v>忠</v>
      </c>
      <c r="I93" s="7" t="str">
        <f>VLOOKUP(表格1_6[[#This Row],[馬名]],passdata!$B:$G,6,0)</f>
        <v/>
      </c>
      <c r="J93" s="7">
        <f>VLOOKUP(表格1_6[[#This Row],[馬名]],odds!$A$1:$H$200,2,0)</f>
        <v>8.6</v>
      </c>
      <c r="K93" s="7">
        <f>VLOOKUP(表格1_6[[#This Row],[馬名]],odds!$A$1:$H$200,4,0)</f>
        <v>6.2</v>
      </c>
      <c r="L93" s="7">
        <f>VLOOKUP(表格1_6[[#This Row],[馬名]],odds!$A$1:$H$200,3,0)</f>
        <v>3</v>
      </c>
      <c r="M93" s="7">
        <f>VLOOKUP(表格1_6[[#This Row],[馬名]],odds!$A$1:$H$200,5,0)</f>
        <v>2.7</v>
      </c>
      <c r="N93" s="148">
        <f t="shared" ref="N93:N104" si="14">V93+X93+(Z93*0.3)+(AB93*0.3)+(AD93*0.4)+AL93</f>
        <v>0.80650752474352605</v>
      </c>
      <c r="O93" t="str">
        <f>VLOOKUP(表格1_6[[#This Row],[馬名]],'M2'!$A$4:$H$161,7,0)</f>
        <v>中前</v>
      </c>
      <c r="P93">
        <v>6</v>
      </c>
      <c r="Q93">
        <v>1</v>
      </c>
      <c r="R93">
        <v>1</v>
      </c>
      <c r="S93">
        <v>2</v>
      </c>
      <c r="T93">
        <v>1</v>
      </c>
      <c r="U93">
        <v>10</v>
      </c>
      <c r="V93">
        <f t="shared" ref="V93:V104" si="15">((1-(P93/14))*0.1*IF(P93&lt;&gt;0,1,0)) + ((1-(Q93/14))*0.1*IF(Q93&lt;&gt;0,1,0)) + ((1-(R93/14))*0.1*IF(R93&lt;&gt;0,1,0)) + ((1-(S93/14))*0.1*IF(S93&lt;&gt;0,1,0))</f>
        <v>0.32857142857142857</v>
      </c>
      <c r="W93">
        <v>119</v>
      </c>
      <c r="X93">
        <f>VLOOKUP(表格1_6[[#This Row],[負磅]],W!$A$1:$B$32,2,FALSE)</f>
        <v>0.06</v>
      </c>
      <c r="Y93" s="151" t="s">
        <v>150</v>
      </c>
      <c r="Z93" s="30">
        <f>VLOOKUP(表格1_6[[#This Row],[騎師]],J!$A$1:$B$45,2,FALSE)</f>
        <v>0.19266055045871561</v>
      </c>
      <c r="AA93" s="151" t="s">
        <v>76</v>
      </c>
      <c r="AB93">
        <f>VLOOKUP(表格1_6[[#This Row],[練馬師]],T!$A$1:$B$23,2,FALSE)</f>
        <v>0.21379310344827587</v>
      </c>
      <c r="AC93">
        <v>8</v>
      </c>
      <c r="AD93">
        <f>VLOOKUP(表格1_6[[#This Row],[檔位]],'1200M'!$A$1:$B$14,2,0)</f>
        <v>0.24</v>
      </c>
      <c r="AE93">
        <v>83</v>
      </c>
      <c r="AF93">
        <f>VLOOKUP(表格1_6[[#This Row],[馬名]],apktime!$B:$C,2,0)</f>
        <v>9.0599999999999987</v>
      </c>
      <c r="AG93">
        <v>1</v>
      </c>
      <c r="AH93">
        <v>9.1300000000000008</v>
      </c>
      <c r="AJ93">
        <v>2536200</v>
      </c>
      <c r="AK93">
        <v>4</v>
      </c>
      <c r="AL93">
        <f>VLOOKUP(表格1_6[[#This Row],[馬齡]],SPB!$A$1:$B$9,2,FALSE)</f>
        <v>0.2</v>
      </c>
      <c r="AM93">
        <v>0</v>
      </c>
      <c r="AN93">
        <v>1</v>
      </c>
      <c r="AO93">
        <v>22</v>
      </c>
      <c r="AP93" t="s">
        <v>362</v>
      </c>
      <c r="AQ93" t="s">
        <v>363</v>
      </c>
    </row>
    <row r="94" spans="1:43" x14ac:dyDescent="0.25">
      <c r="A94" s="10" t="s">
        <v>329</v>
      </c>
      <c r="B94" s="7">
        <v>7</v>
      </c>
      <c r="C94" s="11" t="s">
        <v>348</v>
      </c>
      <c r="D94" s="146"/>
      <c r="E94" s="7" t="s">
        <v>2540</v>
      </c>
      <c r="H94" s="7" t="str">
        <f>VLOOKUP(表格1_6[[#This Row],[馬名]],passdata!$B:$G,4,0)</f>
        <v>忠</v>
      </c>
      <c r="I94" s="7" t="str">
        <f>VLOOKUP(表格1_6[[#This Row],[馬名]],passdata!$B:$G,6,0)</f>
        <v/>
      </c>
      <c r="J94" s="7">
        <f>VLOOKUP(表格1_6[[#This Row],[馬名]],odds!$A$1:$H$200,2,0)</f>
        <v>15</v>
      </c>
      <c r="K94" s="7">
        <f>VLOOKUP(表格1_6[[#This Row],[馬名]],odds!$A$1:$H$200,4,0)</f>
        <v>13</v>
      </c>
      <c r="L94" s="7">
        <f>VLOOKUP(表格1_6[[#This Row],[馬名]],odds!$A$1:$H$200,3,0)</f>
        <v>5.6</v>
      </c>
      <c r="M94" s="7">
        <f>VLOOKUP(表格1_6[[#This Row],[馬名]],odds!$A$1:$H$200,5,0)</f>
        <v>4.7</v>
      </c>
      <c r="N94" s="148">
        <f t="shared" si="14"/>
        <v>0.80190056022408962</v>
      </c>
      <c r="O94" t="str">
        <f>VLOOKUP(表格1_6[[#This Row],[馬名]],'M2'!$A$4:$H$161,7,0)</f>
        <v>放頭</v>
      </c>
      <c r="P94">
        <v>5</v>
      </c>
      <c r="Q94">
        <v>2</v>
      </c>
      <c r="R94">
        <v>1</v>
      </c>
      <c r="S94">
        <v>1</v>
      </c>
      <c r="T94">
        <v>1</v>
      </c>
      <c r="U94">
        <v>7</v>
      </c>
      <c r="V94">
        <f t="shared" si="15"/>
        <v>0.33571428571428574</v>
      </c>
      <c r="W94">
        <v>121</v>
      </c>
      <c r="X94">
        <f>VLOOKUP(表格1_6[[#This Row],[負磅]],W!$A$1:$B$32,2,FALSE)</f>
        <v>0.04</v>
      </c>
      <c r="Y94" s="7" t="s">
        <v>58</v>
      </c>
      <c r="Z94">
        <f>VLOOKUP(表格1_6[[#This Row],[騎師]],J!$A$1:$B$45,2,FALSE)</f>
        <v>0.20833333333333334</v>
      </c>
      <c r="AA94" s="150" t="s">
        <v>32</v>
      </c>
      <c r="AB94">
        <f>VLOOKUP(表格1_6[[#This Row],[練馬師]],T!$A$1:$B$23,2,FALSE)</f>
        <v>0.38562091503267976</v>
      </c>
      <c r="AC94">
        <v>12</v>
      </c>
      <c r="AD94">
        <f>VLOOKUP(表格1_6[[#This Row],[檔位]],'1200M'!$A$1:$B$14,2,0)</f>
        <v>0.12</v>
      </c>
      <c r="AE94">
        <v>85</v>
      </c>
      <c r="AF94">
        <f>VLOOKUP(表格1_6[[#This Row],[馬名]],apktime!$B:$C,2,0)</f>
        <v>9.2099999999999991</v>
      </c>
      <c r="AG94">
        <v>1</v>
      </c>
      <c r="AH94">
        <v>9.0399999999999991</v>
      </c>
      <c r="AJ94">
        <v>1737400</v>
      </c>
      <c r="AK94">
        <v>4</v>
      </c>
      <c r="AL94">
        <f>VLOOKUP(表格1_6[[#This Row],[馬齡]],SPB!$A$1:$B$9,2,FALSE)</f>
        <v>0.2</v>
      </c>
      <c r="AM94">
        <v>0</v>
      </c>
      <c r="AN94">
        <v>1</v>
      </c>
      <c r="AO94">
        <v>25</v>
      </c>
      <c r="AP94" t="s">
        <v>161</v>
      </c>
      <c r="AQ94" t="s">
        <v>350</v>
      </c>
    </row>
    <row r="95" spans="1:43" x14ac:dyDescent="0.25">
      <c r="A95" s="10" t="s">
        <v>329</v>
      </c>
      <c r="B95" s="7">
        <v>8</v>
      </c>
      <c r="C95" s="7" t="s">
        <v>351</v>
      </c>
      <c r="D95" s="146"/>
      <c r="E95" s="7" t="s">
        <v>2547</v>
      </c>
      <c r="H95" s="7" t="str">
        <f>VLOOKUP(表格1_6[[#This Row],[馬名]],passdata!$B:$G,4,0)</f>
        <v>忠</v>
      </c>
      <c r="I95" s="7" t="str">
        <f>VLOOKUP(表格1_6[[#This Row],[馬名]],passdata!$B:$G,6,0)</f>
        <v/>
      </c>
      <c r="J95" s="7">
        <f>VLOOKUP(表格1_6[[#This Row],[馬名]],odds!$A$1:$H$200,2,0)</f>
        <v>20</v>
      </c>
      <c r="K95" s="7">
        <f>VLOOKUP(表格1_6[[#This Row],[馬名]],odds!$A$1:$H$200,4,0)</f>
        <v>16</v>
      </c>
      <c r="L95" s="7">
        <f>VLOOKUP(表格1_6[[#This Row],[馬名]],odds!$A$1:$H$200,3,0)</f>
        <v>6.8</v>
      </c>
      <c r="M95" s="7">
        <f>VLOOKUP(表格1_6[[#This Row],[馬名]],odds!$A$1:$H$200,5,0)</f>
        <v>4.8</v>
      </c>
      <c r="N95" s="148">
        <f t="shared" si="14"/>
        <v>0.58270186335403729</v>
      </c>
      <c r="O95" t="str">
        <f>VLOOKUP(表格1_6[[#This Row],[馬名]],'M2'!$A$4:$H$161,7,0)</f>
        <v>放頭</v>
      </c>
      <c r="P95">
        <v>11</v>
      </c>
      <c r="Q95">
        <v>1</v>
      </c>
      <c r="R95">
        <v>3</v>
      </c>
      <c r="S95">
        <v>2</v>
      </c>
      <c r="T95">
        <v>9</v>
      </c>
      <c r="U95">
        <v>5</v>
      </c>
      <c r="V95">
        <f t="shared" si="15"/>
        <v>0.27857142857142858</v>
      </c>
      <c r="W95">
        <v>118</v>
      </c>
      <c r="X95">
        <f>VLOOKUP(表格1_6[[#This Row],[負磅]],W!$A$1:$B$32,2,FALSE)</f>
        <v>7.0000000000000007E-2</v>
      </c>
      <c r="Y95" s="7" t="s">
        <v>75</v>
      </c>
      <c r="Z95">
        <f>VLOOKUP(表格1_6[[#This Row],[騎師]],J!$A$1:$B$45,2,FALSE)</f>
        <v>0.13043478260869565</v>
      </c>
      <c r="AA95" s="7" t="s">
        <v>179</v>
      </c>
      <c r="AB95">
        <f>VLOOKUP(表格1_6[[#This Row],[練馬師]],T!$A$1:$B$23,2,FALSE)</f>
        <v>0.25</v>
      </c>
      <c r="AC95">
        <v>4</v>
      </c>
      <c r="AD95">
        <f>VLOOKUP(表格1_6[[#This Row],[檔位]],'1200M'!$A$1:$B$14,2,0)</f>
        <v>0.3</v>
      </c>
      <c r="AE95">
        <v>84</v>
      </c>
      <c r="AG95">
        <v>1</v>
      </c>
      <c r="AH95">
        <v>11.54</v>
      </c>
      <c r="AJ95">
        <v>1041600</v>
      </c>
      <c r="AK95">
        <v>6</v>
      </c>
      <c r="AL95">
        <f>VLOOKUP(表格1_6[[#This Row],[馬齡]],SPB!$A$1:$B$9,2,FALSE)</f>
        <v>0</v>
      </c>
      <c r="AM95">
        <v>0</v>
      </c>
      <c r="AN95">
        <v>1</v>
      </c>
      <c r="AO95">
        <v>102</v>
      </c>
      <c r="AP95" t="s">
        <v>141</v>
      </c>
      <c r="AQ95" t="s">
        <v>353</v>
      </c>
    </row>
    <row r="96" spans="1:43" x14ac:dyDescent="0.25">
      <c r="A96" s="10" t="s">
        <v>329</v>
      </c>
      <c r="B96" s="7">
        <v>2</v>
      </c>
      <c r="C96" s="7" t="s">
        <v>333</v>
      </c>
      <c r="D96" s="7">
        <v>3</v>
      </c>
      <c r="E96" s="7" t="s">
        <v>2540</v>
      </c>
      <c r="G96" s="7" t="s">
        <v>2510</v>
      </c>
      <c r="H96" s="7" t="str">
        <f>VLOOKUP(表格1_6[[#This Row],[馬名]],passdata!$B:$G,4,0)</f>
        <v>忠</v>
      </c>
      <c r="I96" s="7" t="str">
        <f>VLOOKUP(表格1_6[[#This Row],[馬名]],passdata!$B:$G,6,0)</f>
        <v/>
      </c>
      <c r="J96" s="7">
        <f>VLOOKUP(表格1_6[[#This Row],[馬名]],odds!$A$1:$H$200,2,0)</f>
        <v>7.6</v>
      </c>
      <c r="K96" s="7">
        <f>VLOOKUP(表格1_6[[#This Row],[馬名]],odds!$A$1:$H$200,4,0)</f>
        <v>7.2</v>
      </c>
      <c r="L96" s="7">
        <f>VLOOKUP(表格1_6[[#This Row],[馬名]],odds!$A$1:$H$200,3,0)</f>
        <v>1.8</v>
      </c>
      <c r="M96" s="7">
        <f>VLOOKUP(表格1_6[[#This Row],[馬名]],odds!$A$1:$H$200,5,0)</f>
        <v>1.9</v>
      </c>
      <c r="N96" s="148">
        <f t="shared" si="14"/>
        <v>0.57894614519135512</v>
      </c>
      <c r="O96" t="str">
        <f>VLOOKUP(表格1_6[[#This Row],[馬名]],'M2'!$A$4:$H$161,7,0)</f>
        <v>中前</v>
      </c>
      <c r="P96">
        <v>1</v>
      </c>
      <c r="Q96">
        <v>7</v>
      </c>
      <c r="R96">
        <v>1</v>
      </c>
      <c r="S96">
        <v>2</v>
      </c>
      <c r="T96">
        <v>5</v>
      </c>
      <c r="U96">
        <v>10</v>
      </c>
      <c r="V96">
        <f t="shared" si="15"/>
        <v>0.32142857142857145</v>
      </c>
      <c r="W96">
        <v>132</v>
      </c>
      <c r="X96">
        <f>VLOOKUP(表格1_6[[#This Row],[負磅]],W!$A$1:$B$32,2,FALSE)</f>
        <v>-7.0000000000000007E-2</v>
      </c>
      <c r="Y96" s="7" t="s">
        <v>64</v>
      </c>
      <c r="Z96">
        <f>VLOOKUP(表格1_6[[#This Row],[騎師]],J!$A$1:$B$45,2,FALSE)</f>
        <v>0.31205673758865249</v>
      </c>
      <c r="AA96" s="8" t="s">
        <v>54</v>
      </c>
      <c r="AB96">
        <f>VLOOKUP(表格1_6[[#This Row],[練馬師]],T!$A$1:$B$23,2,FALSE)</f>
        <v>0.25966850828729282</v>
      </c>
      <c r="AC96">
        <v>1</v>
      </c>
      <c r="AD96">
        <f>VLOOKUP(表格1_6[[#This Row],[檔位]],'1200M'!$A$1:$B$14,2,0)</f>
        <v>0.39</v>
      </c>
      <c r="AE96">
        <v>96</v>
      </c>
      <c r="AF96">
        <f>VLOOKUP(表格1_6[[#This Row],[馬名]],apktime!$B:$C,2,0)</f>
        <v>8.9700000000000006</v>
      </c>
      <c r="AG96">
        <v>1</v>
      </c>
      <c r="AH96">
        <v>8.9</v>
      </c>
      <c r="AJ96">
        <v>4398100</v>
      </c>
      <c r="AK96">
        <v>5</v>
      </c>
      <c r="AL96">
        <f>VLOOKUP(表格1_6[[#This Row],[馬齡]],SPB!$A$1:$B$9,2,FALSE)</f>
        <v>0</v>
      </c>
      <c r="AM96">
        <v>10</v>
      </c>
      <c r="AN96">
        <v>1</v>
      </c>
      <c r="AO96">
        <v>13</v>
      </c>
      <c r="AQ96" t="s">
        <v>334</v>
      </c>
    </row>
    <row r="97" spans="1:43" x14ac:dyDescent="0.25">
      <c r="A97" s="10" t="s">
        <v>329</v>
      </c>
      <c r="B97" s="7">
        <v>12</v>
      </c>
      <c r="C97" s="7" t="s">
        <v>364</v>
      </c>
      <c r="E97" s="7" t="s">
        <v>2547</v>
      </c>
      <c r="H97" s="7" t="str">
        <f>VLOOKUP(表格1_6[[#This Row],[馬名]],passdata!$B:$G,4,0)</f>
        <v/>
      </c>
      <c r="I97" s="7" t="str">
        <f>VLOOKUP(表格1_6[[#This Row],[馬名]],passdata!$B:$G,6,0)</f>
        <v/>
      </c>
      <c r="J97" s="7">
        <f>VLOOKUP(表格1_6[[#This Row],[馬名]],odds!$A$1:$H$200,2,0)</f>
        <v>2.4</v>
      </c>
      <c r="K97" s="7">
        <f>VLOOKUP(表格1_6[[#This Row],[馬名]],odds!$A$1:$H$200,4,0)</f>
        <v>3.2</v>
      </c>
      <c r="L97" s="7">
        <f>VLOOKUP(表格1_6[[#This Row],[馬名]],odds!$A$1:$H$200,3,0)</f>
        <v>1</v>
      </c>
      <c r="M97" s="7">
        <f>VLOOKUP(表格1_6[[#This Row],[馬名]],odds!$A$1:$H$200,5,0)</f>
        <v>1</v>
      </c>
      <c r="N97" s="148">
        <f t="shared" si="14"/>
        <v>0.55415896452540747</v>
      </c>
      <c r="O97" t="str">
        <f>VLOOKUP(表格1_6[[#This Row],[馬名]],'M2'!$A$4:$H$161,7,0)</f>
        <v>放頭</v>
      </c>
      <c r="P97">
        <v>7</v>
      </c>
      <c r="Q97">
        <v>7</v>
      </c>
      <c r="R97">
        <v>8</v>
      </c>
      <c r="S97">
        <v>5</v>
      </c>
      <c r="T97">
        <v>6</v>
      </c>
      <c r="U97">
        <v>3</v>
      </c>
      <c r="V97">
        <f t="shared" si="15"/>
        <v>0.20714285714285716</v>
      </c>
      <c r="W97">
        <v>118</v>
      </c>
      <c r="X97">
        <f>VLOOKUP(表格1_6[[#This Row],[負磅]],W!$A$1:$B$32,2,FALSE)</f>
        <v>7.0000000000000007E-2</v>
      </c>
      <c r="Y97" s="7" t="s">
        <v>90</v>
      </c>
      <c r="Z97">
        <f>VLOOKUP(表格1_6[[#This Row],[騎師]],J!$A$1:$B$45,2,FALSE)</f>
        <v>0.222</v>
      </c>
      <c r="AA97" s="149" t="s">
        <v>21</v>
      </c>
      <c r="AB97">
        <f>VLOOKUP(表格1_6[[#This Row],[練馬師]],T!$A$1:$B$23,2,FALSE)</f>
        <v>0.20805369127516779</v>
      </c>
      <c r="AC97">
        <v>2</v>
      </c>
      <c r="AD97">
        <f>VLOOKUP(表格1_6[[#This Row],[檔位]],'1200M'!$A$1:$B$14,2,0)</f>
        <v>0.37</v>
      </c>
      <c r="AE97">
        <v>82</v>
      </c>
      <c r="AF97">
        <f>VLOOKUP(表格1_6[[#This Row],[馬名]],apktime!$B:$C,2,0)</f>
        <v>9.42</v>
      </c>
      <c r="AG97">
        <v>1</v>
      </c>
      <c r="AH97">
        <v>9.1999999999999993</v>
      </c>
      <c r="AJ97">
        <v>156200</v>
      </c>
      <c r="AK97">
        <v>5</v>
      </c>
      <c r="AL97">
        <f>VLOOKUP(表格1_6[[#This Row],[馬齡]],SPB!$A$1:$B$9,2,FALSE)</f>
        <v>0</v>
      </c>
      <c r="AM97">
        <v>0</v>
      </c>
      <c r="AN97">
        <v>2</v>
      </c>
      <c r="AO97">
        <v>13</v>
      </c>
      <c r="AP97" t="s">
        <v>46</v>
      </c>
      <c r="AQ97" t="s">
        <v>115</v>
      </c>
    </row>
    <row r="98" spans="1:43" x14ac:dyDescent="0.25">
      <c r="A98" s="10" t="s">
        <v>329</v>
      </c>
      <c r="B98" s="7">
        <v>5</v>
      </c>
      <c r="C98" s="7" t="s">
        <v>341</v>
      </c>
      <c r="E98" s="7" t="s">
        <v>2547</v>
      </c>
      <c r="H98" s="7" t="str">
        <f>VLOOKUP(表格1_6[[#This Row],[馬名]],passdata!$B:$G,4,0)</f>
        <v>忠</v>
      </c>
      <c r="I98" s="7" t="str">
        <f>VLOOKUP(表格1_6[[#This Row],[馬名]],passdata!$B:$G,6,0)</f>
        <v/>
      </c>
      <c r="J98" s="7">
        <f>VLOOKUP(表格1_6[[#This Row],[馬名]],odds!$A$1:$H$200,2,0)</f>
        <v>19</v>
      </c>
      <c r="K98" s="7">
        <f>VLOOKUP(表格1_6[[#This Row],[馬名]],odds!$A$1:$H$200,4,0)</f>
        <v>17</v>
      </c>
      <c r="L98" s="7">
        <f>VLOOKUP(表格1_6[[#This Row],[馬名]],odds!$A$1:$H$200,3,0)</f>
        <v>7</v>
      </c>
      <c r="M98" s="7">
        <f>VLOOKUP(表格1_6[[#This Row],[馬名]],odds!$A$1:$H$200,5,0)</f>
        <v>5.5</v>
      </c>
      <c r="N98" s="148">
        <f t="shared" si="14"/>
        <v>0.51355440637793581</v>
      </c>
      <c r="O98" t="str">
        <f>VLOOKUP(表格1_6[[#This Row],[馬名]],'M2'!$A$4:$H$161,7,0)</f>
        <v>放頭</v>
      </c>
      <c r="P98">
        <v>9</v>
      </c>
      <c r="Q98">
        <v>10</v>
      </c>
      <c r="R98">
        <v>1</v>
      </c>
      <c r="S98">
        <v>3</v>
      </c>
      <c r="T98">
        <v>2</v>
      </c>
      <c r="U98">
        <v>9</v>
      </c>
      <c r="V98">
        <f t="shared" si="15"/>
        <v>0.23571428571428571</v>
      </c>
      <c r="W98">
        <v>122</v>
      </c>
      <c r="X98">
        <f>VLOOKUP(表格1_6[[#This Row],[負磅]],W!$A$1:$B$32,2,FALSE)</f>
        <v>0.03</v>
      </c>
      <c r="Y98" s="7" t="s">
        <v>195</v>
      </c>
      <c r="Z98">
        <f>VLOOKUP(表格1_6[[#This Row],[騎師]],J!$A$1:$B$45,2,FALSE)</f>
        <v>0.25384615384615383</v>
      </c>
      <c r="AA98" s="150" t="s">
        <v>32</v>
      </c>
      <c r="AB98">
        <f>VLOOKUP(表格1_6[[#This Row],[練馬師]],T!$A$1:$B$23,2,FALSE)</f>
        <v>0.38562091503267976</v>
      </c>
      <c r="AC98">
        <v>10</v>
      </c>
      <c r="AD98">
        <f>VLOOKUP(表格1_6[[#This Row],[檔位]],'1200M'!$A$1:$B$14,2,0)</f>
        <v>0.14000000000000001</v>
      </c>
      <c r="AE98">
        <v>86</v>
      </c>
      <c r="AF98">
        <f>VLOOKUP(表格1_6[[#This Row],[馬名]],apktime!$B:$C,2,0)</f>
        <v>10.129999999999999</v>
      </c>
      <c r="AG98">
        <v>1</v>
      </c>
      <c r="AH98">
        <v>9.49</v>
      </c>
      <c r="AJ98">
        <v>2194900</v>
      </c>
      <c r="AK98">
        <v>6</v>
      </c>
      <c r="AL98">
        <f>VLOOKUP(表格1_6[[#This Row],[馬齡]],SPB!$A$1:$B$9,2,FALSE)</f>
        <v>0</v>
      </c>
      <c r="AM98">
        <v>0</v>
      </c>
      <c r="AN98">
        <v>2</v>
      </c>
      <c r="AO98">
        <v>45</v>
      </c>
      <c r="AP98" t="s">
        <v>343</v>
      </c>
      <c r="AQ98" t="s">
        <v>344</v>
      </c>
    </row>
    <row r="99" spans="1:43" x14ac:dyDescent="0.25">
      <c r="A99" s="10" t="s">
        <v>329</v>
      </c>
      <c r="B99" s="7">
        <v>6</v>
      </c>
      <c r="C99" s="7" t="s">
        <v>345</v>
      </c>
      <c r="D99" s="146">
        <v>2</v>
      </c>
      <c r="E99" s="7" t="s">
        <v>2547</v>
      </c>
      <c r="H99" s="7" t="str">
        <f>VLOOKUP(表格1_6[[#This Row],[馬名]],passdata!$B:$G,4,0)</f>
        <v/>
      </c>
      <c r="I99" s="7" t="str">
        <f>VLOOKUP(表格1_6[[#This Row],[馬名]],passdata!$B:$G,6,0)</f>
        <v/>
      </c>
      <c r="J99" s="7">
        <f>VLOOKUP(表格1_6[[#This Row],[馬名]],odds!$A$1:$H$200,2,0)</f>
        <v>16</v>
      </c>
      <c r="K99" s="7">
        <f>VLOOKUP(表格1_6[[#This Row],[馬名]],odds!$A$1:$H$200,4,0)</f>
        <v>14</v>
      </c>
      <c r="L99" s="7">
        <f>VLOOKUP(表格1_6[[#This Row],[馬名]],odds!$A$1:$H$200,3,0)</f>
        <v>6.5</v>
      </c>
      <c r="M99" s="7">
        <f>VLOOKUP(表格1_6[[#This Row],[馬名]],odds!$A$1:$H$200,5,0)</f>
        <v>4.7</v>
      </c>
      <c r="N99" s="148">
        <f t="shared" si="14"/>
        <v>0.5079114023591087</v>
      </c>
      <c r="O99" t="str">
        <f>VLOOKUP(表格1_6[[#This Row],[馬名]],'M2'!$A$4:$H$161,7,0)</f>
        <v>中前</v>
      </c>
      <c r="P99">
        <v>14</v>
      </c>
      <c r="Q99">
        <v>1</v>
      </c>
      <c r="R99">
        <v>9</v>
      </c>
      <c r="S99">
        <v>9</v>
      </c>
      <c r="T99">
        <v>8</v>
      </c>
      <c r="U99">
        <v>5</v>
      </c>
      <c r="V99">
        <f t="shared" si="15"/>
        <v>0.16428571428571426</v>
      </c>
      <c r="W99">
        <v>121</v>
      </c>
      <c r="X99">
        <f>VLOOKUP(表格1_6[[#This Row],[負磅]],W!$A$1:$B$32,2,FALSE)</f>
        <v>0.04</v>
      </c>
      <c r="Y99" s="151" t="s">
        <v>49</v>
      </c>
      <c r="Z99" s="30">
        <f>VLOOKUP(表格1_6[[#This Row],[騎師]],J!$A$1:$B$45,2,FALSE)</f>
        <v>0.30275229357798167</v>
      </c>
      <c r="AA99" s="151" t="s">
        <v>135</v>
      </c>
      <c r="AB99">
        <f>VLOOKUP(表格1_6[[#This Row],[練馬師]],T!$A$1:$B$23,2,FALSE)</f>
        <v>0.29599999999999999</v>
      </c>
      <c r="AC99">
        <v>5</v>
      </c>
      <c r="AD99">
        <f>VLOOKUP(表格1_6[[#This Row],[檔位]],'1200M'!$A$1:$B$14,2,0)</f>
        <v>0.31</v>
      </c>
      <c r="AE99">
        <v>85</v>
      </c>
      <c r="AF99">
        <f>VLOOKUP(表格1_6[[#This Row],[馬名]],apktime!$B:$C,2,0)</f>
        <v>8.9</v>
      </c>
      <c r="AG99">
        <v>1</v>
      </c>
      <c r="AH99">
        <v>8.98</v>
      </c>
      <c r="AJ99">
        <v>1041600</v>
      </c>
      <c r="AK99">
        <v>7</v>
      </c>
      <c r="AL99">
        <f>VLOOKUP(表格1_6[[#This Row],[馬齡]],SPB!$A$1:$B$9,2,FALSE)</f>
        <v>0</v>
      </c>
      <c r="AM99">
        <v>0</v>
      </c>
      <c r="AN99">
        <v>1</v>
      </c>
      <c r="AO99">
        <v>38</v>
      </c>
      <c r="AP99" t="s">
        <v>35</v>
      </c>
      <c r="AQ99" t="s">
        <v>347</v>
      </c>
    </row>
    <row r="100" spans="1:43" x14ac:dyDescent="0.25">
      <c r="A100" s="10" t="s">
        <v>329</v>
      </c>
      <c r="B100" s="7">
        <v>10</v>
      </c>
      <c r="C100" s="7" t="s">
        <v>357</v>
      </c>
      <c r="D100" s="146"/>
      <c r="E100" s="7" t="s">
        <v>2547</v>
      </c>
      <c r="H100" s="7" t="str">
        <f>VLOOKUP(表格1_6[[#This Row],[馬名]],passdata!$B:$G,4,0)</f>
        <v/>
      </c>
      <c r="I100" s="7" t="str">
        <f>VLOOKUP(表格1_6[[#This Row],[馬名]],passdata!$B:$G,6,0)</f>
        <v/>
      </c>
      <c r="J100" s="7">
        <f>VLOOKUP(表格1_6[[#This Row],[馬名]],odds!$A$1:$H$200,2,0)</f>
        <v>12</v>
      </c>
      <c r="K100" s="7">
        <f>VLOOKUP(表格1_6[[#This Row],[馬名]],odds!$A$1:$H$200,4,0)</f>
        <v>12</v>
      </c>
      <c r="L100" s="7">
        <f>VLOOKUP(表格1_6[[#This Row],[馬名]],odds!$A$1:$H$200,3,0)</f>
        <v>6.8</v>
      </c>
      <c r="M100" s="7">
        <f>VLOOKUP(表格1_6[[#This Row],[馬名]],odds!$A$1:$H$200,5,0)</f>
        <v>5.5</v>
      </c>
      <c r="N100" s="148">
        <f t="shared" si="14"/>
        <v>0.48682064105478517</v>
      </c>
      <c r="O100" t="str">
        <f>VLOOKUP(表格1_6[[#This Row],[馬名]],'M2'!$A$4:$H$161,7,0)</f>
        <v>留後</v>
      </c>
      <c r="P100">
        <v>6</v>
      </c>
      <c r="Q100">
        <v>8</v>
      </c>
      <c r="R100">
        <v>7</v>
      </c>
      <c r="S100">
        <v>7</v>
      </c>
      <c r="T100">
        <v>9</v>
      </c>
      <c r="U100">
        <v>1</v>
      </c>
      <c r="V100">
        <f t="shared" si="15"/>
        <v>0.2</v>
      </c>
      <c r="W100">
        <v>119</v>
      </c>
      <c r="X100">
        <f>VLOOKUP(表格1_6[[#This Row],[負磅]],W!$A$1:$B$32,2,FALSE)</f>
        <v>0.06</v>
      </c>
      <c r="Y100" s="7" t="s">
        <v>69</v>
      </c>
      <c r="Z100">
        <f>VLOOKUP(表格1_6[[#This Row],[騎師]],J!$A$1:$B$45,2,FALSE)</f>
        <v>0.18867924528301888</v>
      </c>
      <c r="AA100" s="7" t="s">
        <v>14</v>
      </c>
      <c r="AB100">
        <f>VLOOKUP(表格1_6[[#This Row],[練馬師]],T!$A$1:$B$23,2,FALSE)</f>
        <v>0.18072289156626506</v>
      </c>
      <c r="AC100">
        <v>7</v>
      </c>
      <c r="AD100">
        <f>VLOOKUP(表格1_6[[#This Row],[檔位]],'1200M'!$A$1:$B$14,2,0)</f>
        <v>0.28999999999999998</v>
      </c>
      <c r="AE100">
        <v>83</v>
      </c>
      <c r="AF100">
        <f>VLOOKUP(表格1_6[[#This Row],[馬名]],apktime!$B:$C,2,0)</f>
        <v>9.7799999999999994</v>
      </c>
      <c r="AG100">
        <v>1</v>
      </c>
      <c r="AH100">
        <v>9.7799999999999994</v>
      </c>
      <c r="AJ100">
        <v>56800</v>
      </c>
      <c r="AK100">
        <v>5</v>
      </c>
      <c r="AL100">
        <f>VLOOKUP(表格1_6[[#This Row],[馬齡]],SPB!$A$1:$B$9,2,FALSE)</f>
        <v>0</v>
      </c>
      <c r="AM100">
        <v>-1</v>
      </c>
      <c r="AN100" t="s">
        <v>16</v>
      </c>
      <c r="AO100">
        <v>25</v>
      </c>
      <c r="AQ100" t="s">
        <v>359</v>
      </c>
    </row>
    <row r="101" spans="1:43" x14ac:dyDescent="0.25">
      <c r="A101" s="10" t="s">
        <v>329</v>
      </c>
      <c r="B101" s="7">
        <v>4</v>
      </c>
      <c r="C101" s="7" t="s">
        <v>338</v>
      </c>
      <c r="D101" s="7">
        <v>1</v>
      </c>
      <c r="E101" s="7" t="s">
        <v>2547</v>
      </c>
      <c r="G101" s="7" t="s">
        <v>2510</v>
      </c>
      <c r="H101" s="7" t="str">
        <f>VLOOKUP(表格1_6[[#This Row],[馬名]],passdata!$B:$G,4,0)</f>
        <v>忠</v>
      </c>
      <c r="I101" s="7" t="str">
        <f>VLOOKUP(表格1_6[[#This Row],[馬名]],passdata!$B:$G,6,0)</f>
        <v/>
      </c>
      <c r="J101" s="7">
        <f>VLOOKUP(表格1_6[[#This Row],[馬名]],odds!$A$1:$H$200,2,0)</f>
        <v>12</v>
      </c>
      <c r="K101" s="7">
        <f>VLOOKUP(表格1_6[[#This Row],[馬名]],odds!$A$1:$H$200,4,0)</f>
        <v>14</v>
      </c>
      <c r="L101" s="7">
        <f>VLOOKUP(表格1_6[[#This Row],[馬名]],odds!$A$1:$H$200,3,0)</f>
        <v>10</v>
      </c>
      <c r="M101" s="7">
        <f>VLOOKUP(表格1_6[[#This Row],[馬名]],odds!$A$1:$H$200,5,0)</f>
        <v>8.6999999999999993</v>
      </c>
      <c r="N101" s="148">
        <f t="shared" si="14"/>
        <v>0.46021664646610827</v>
      </c>
      <c r="O101" t="str">
        <f>VLOOKUP(表格1_6[[#This Row],[馬名]],'M2'!$A$4:$H$161,7,0)</f>
        <v>放頭</v>
      </c>
      <c r="P101">
        <v>14</v>
      </c>
      <c r="Q101">
        <v>11</v>
      </c>
      <c r="R101">
        <v>3</v>
      </c>
      <c r="S101">
        <v>1</v>
      </c>
      <c r="T101">
        <v>5</v>
      </c>
      <c r="U101">
        <v>1</v>
      </c>
      <c r="V101">
        <f t="shared" si="15"/>
        <v>0.19285714285714287</v>
      </c>
      <c r="W101">
        <v>120</v>
      </c>
      <c r="X101">
        <f>VLOOKUP(表格1_6[[#This Row],[負磅]],W!$A$1:$B$32,2,FALSE)</f>
        <v>0.05</v>
      </c>
      <c r="Y101" s="151" t="s">
        <v>20</v>
      </c>
      <c r="Z101" s="30">
        <f>VLOOKUP(表格1_6[[#This Row],[騎師]],J!$A$1:$B$45,2,FALSE)</f>
        <v>0.16981132075471697</v>
      </c>
      <c r="AA101" s="152" t="s">
        <v>21</v>
      </c>
      <c r="AB101">
        <f>VLOOKUP(表格1_6[[#This Row],[練馬師]],T!$A$1:$B$23,2,FALSE)</f>
        <v>0.20805369127516779</v>
      </c>
      <c r="AC101">
        <v>3</v>
      </c>
      <c r="AD101">
        <f>VLOOKUP(表格1_6[[#This Row],[檔位]],'1200M'!$A$1:$B$14,2,0)</f>
        <v>0.26</v>
      </c>
      <c r="AE101">
        <v>86</v>
      </c>
      <c r="AF101">
        <f>VLOOKUP(表格1_6[[#This Row],[馬名]],apktime!$B:$C,2,0)</f>
        <v>8.8999999999999986</v>
      </c>
      <c r="AG101">
        <v>1</v>
      </c>
      <c r="AH101">
        <v>9.1999999999999993</v>
      </c>
      <c r="AJ101">
        <v>1368200</v>
      </c>
      <c r="AK101">
        <v>6</v>
      </c>
      <c r="AL101">
        <f>VLOOKUP(表格1_6[[#This Row],[馬齡]],SPB!$A$1:$B$9,2,FALSE)</f>
        <v>0</v>
      </c>
      <c r="AM101">
        <v>-1</v>
      </c>
      <c r="AN101">
        <v>3</v>
      </c>
      <c r="AO101">
        <v>45</v>
      </c>
      <c r="AP101" t="s">
        <v>46</v>
      </c>
      <c r="AQ101" t="s">
        <v>340</v>
      </c>
    </row>
    <row r="102" spans="1:43" x14ac:dyDescent="0.25">
      <c r="A102" s="10" t="s">
        <v>329</v>
      </c>
      <c r="B102" s="7">
        <v>1</v>
      </c>
      <c r="C102" s="7" t="s">
        <v>330</v>
      </c>
      <c r="E102" s="7" t="s">
        <v>2540</v>
      </c>
      <c r="H102" s="7" t="str">
        <f>VLOOKUP(表格1_6[[#This Row],[馬名]],passdata!$B:$G,4,0)</f>
        <v>忠</v>
      </c>
      <c r="I102" s="7" t="str">
        <f>VLOOKUP(表格1_6[[#This Row],[馬名]],passdata!$B:$G,6,0)</f>
        <v/>
      </c>
      <c r="J102" s="7">
        <f>VLOOKUP(表格1_6[[#This Row],[馬名]],odds!$A$1:$H$200,2,0)</f>
        <v>17</v>
      </c>
      <c r="K102" s="7">
        <f>VLOOKUP(表格1_6[[#This Row],[馬名]],odds!$A$1:$H$200,4,0)</f>
        <v>15</v>
      </c>
      <c r="L102" s="7">
        <f>VLOOKUP(表格1_6[[#This Row],[馬名]],odds!$A$1:$H$200,3,0)</f>
        <v>7.7</v>
      </c>
      <c r="M102" s="7">
        <f>VLOOKUP(表格1_6[[#This Row],[馬名]],odds!$A$1:$H$200,5,0)</f>
        <v>6.8</v>
      </c>
      <c r="N102" s="148">
        <f t="shared" si="14"/>
        <v>0.40540617205458007</v>
      </c>
      <c r="O102" t="str">
        <f>VLOOKUP(表格1_6[[#This Row],[馬名]],'M2'!$A$4:$H$161,7,0)</f>
        <v>放頭</v>
      </c>
      <c r="P102">
        <v>5</v>
      </c>
      <c r="Q102">
        <v>2</v>
      </c>
      <c r="R102">
        <v>7</v>
      </c>
      <c r="S102">
        <v>9</v>
      </c>
      <c r="T102">
        <v>3</v>
      </c>
      <c r="U102">
        <v>11</v>
      </c>
      <c r="V102">
        <f t="shared" si="15"/>
        <v>0.23571428571428571</v>
      </c>
      <c r="W102">
        <v>133</v>
      </c>
      <c r="X102">
        <f>VLOOKUP(表格1_6[[#This Row],[負磅]],W!$A$1:$B$32,2,FALSE)</f>
        <v>-0.08</v>
      </c>
      <c r="Y102" s="7" t="s">
        <v>38</v>
      </c>
      <c r="Z102">
        <f>VLOOKUP(表格1_6[[#This Row],[騎師]],J!$A$1:$B$45,2,FALSE)</f>
        <v>0.25984251968503935</v>
      </c>
      <c r="AA102" s="7" t="s">
        <v>81</v>
      </c>
      <c r="AB102">
        <f>VLOOKUP(表格1_6[[#This Row],[練馬師]],T!$A$1:$B$23,2,FALSE)</f>
        <v>0.2391304347826087</v>
      </c>
      <c r="AC102">
        <v>6</v>
      </c>
      <c r="AD102">
        <f>VLOOKUP(表格1_6[[#This Row],[檔位]],'1200M'!$A$1:$B$14,2,0)</f>
        <v>0.25</v>
      </c>
      <c r="AE102">
        <v>99</v>
      </c>
      <c r="AF102">
        <f>VLOOKUP(表格1_6[[#This Row],[馬名]],apktime!$B:$C,2,0)</f>
        <v>9.1999999999999993</v>
      </c>
      <c r="AG102">
        <v>1</v>
      </c>
      <c r="AH102">
        <v>8.9</v>
      </c>
      <c r="AJ102">
        <v>1226400</v>
      </c>
      <c r="AK102">
        <v>5</v>
      </c>
      <c r="AL102">
        <f>VLOOKUP(表格1_6[[#This Row],[馬齡]],SPB!$A$1:$B$9,2,FALSE)</f>
        <v>0</v>
      </c>
      <c r="AM102">
        <v>0</v>
      </c>
      <c r="AN102">
        <v>1</v>
      </c>
      <c r="AO102">
        <v>10</v>
      </c>
      <c r="AP102" t="s">
        <v>46</v>
      </c>
      <c r="AQ102" t="s">
        <v>332</v>
      </c>
    </row>
    <row r="103" spans="1:43" x14ac:dyDescent="0.25">
      <c r="A103" s="10" t="s">
        <v>329</v>
      </c>
      <c r="B103" s="7">
        <v>3</v>
      </c>
      <c r="C103" s="7" t="s">
        <v>335</v>
      </c>
      <c r="E103" s="7" t="s">
        <v>2540</v>
      </c>
      <c r="F103" s="7" t="s">
        <v>2509</v>
      </c>
      <c r="H103" s="7" t="str">
        <f>VLOOKUP(表格1_6[[#This Row],[馬名]],passdata!$B:$G,4,0)</f>
        <v/>
      </c>
      <c r="I103" s="7" t="str">
        <f>VLOOKUP(表格1_6[[#This Row],[馬名]],passdata!$B:$G,6,0)</f>
        <v/>
      </c>
      <c r="J103" s="7">
        <f>VLOOKUP(表格1_6[[#This Row],[馬名]],odds!$A$1:$H$200,2,0)</f>
        <v>19</v>
      </c>
      <c r="K103" s="7">
        <f>VLOOKUP(表格1_6[[#This Row],[馬名]],odds!$A$1:$H$200,4,0)</f>
        <v>13</v>
      </c>
      <c r="L103" s="7">
        <f>VLOOKUP(表格1_6[[#This Row],[馬名]],odds!$A$1:$H$200,3,0)</f>
        <v>6.3</v>
      </c>
      <c r="M103" s="7">
        <f>VLOOKUP(表格1_6[[#This Row],[馬名]],odds!$A$1:$H$200,5,0)</f>
        <v>5.3</v>
      </c>
      <c r="N103" s="148">
        <f t="shared" si="14"/>
        <v>0.39852137054044506</v>
      </c>
      <c r="O103" t="str">
        <f>VLOOKUP(表格1_6[[#This Row],[馬名]],'M2'!$A$4:$H$161,7,0)</f>
        <v>中前</v>
      </c>
      <c r="P103">
        <v>8</v>
      </c>
      <c r="Q103">
        <v>8</v>
      </c>
      <c r="R103">
        <v>7</v>
      </c>
      <c r="S103">
        <v>7</v>
      </c>
      <c r="T103">
        <v>8</v>
      </c>
      <c r="U103">
        <v>5</v>
      </c>
      <c r="V103">
        <f t="shared" si="15"/>
        <v>0.18571428571428572</v>
      </c>
      <c r="W103">
        <v>124</v>
      </c>
      <c r="X103">
        <f>VLOOKUP(表格1_6[[#This Row],[負磅]],W!$A$1:$B$32,2,FALSE)</f>
        <v>0.01</v>
      </c>
      <c r="Y103" s="7" t="s">
        <v>106</v>
      </c>
      <c r="Z103">
        <f>VLOOKUP(表格1_6[[#This Row],[騎師]],J!$A$1:$B$45,2,FALSE)</f>
        <v>0.18796992481203006</v>
      </c>
      <c r="AA103" s="149" t="s">
        <v>21</v>
      </c>
      <c r="AB103">
        <f>VLOOKUP(表格1_6[[#This Row],[練馬師]],T!$A$1:$B$23,2,FALSE)</f>
        <v>0.20805369127516779</v>
      </c>
      <c r="AC103">
        <v>9</v>
      </c>
      <c r="AD103">
        <f>VLOOKUP(表格1_6[[#This Row],[檔位]],'1200M'!$A$1:$B$14,2,0)</f>
        <v>0.21</v>
      </c>
      <c r="AE103">
        <v>88</v>
      </c>
      <c r="AF103">
        <f>VLOOKUP(表格1_6[[#This Row],[馬名]],apktime!$B:$C,2,0)</f>
        <v>9.91</v>
      </c>
      <c r="AG103">
        <v>1</v>
      </c>
      <c r="AH103">
        <v>8.9499999999999993</v>
      </c>
      <c r="AJ103">
        <v>0</v>
      </c>
      <c r="AK103">
        <v>7</v>
      </c>
      <c r="AL103">
        <f>VLOOKUP(表格1_6[[#This Row],[馬齡]],SPB!$A$1:$B$9,2,FALSE)</f>
        <v>0</v>
      </c>
      <c r="AM103">
        <v>-2</v>
      </c>
      <c r="AN103">
        <v>1</v>
      </c>
      <c r="AO103">
        <v>25</v>
      </c>
      <c r="AP103" t="s">
        <v>17</v>
      </c>
      <c r="AQ103" t="s">
        <v>337</v>
      </c>
    </row>
    <row r="104" spans="1:43" x14ac:dyDescent="0.25">
      <c r="A104" s="10" t="s">
        <v>329</v>
      </c>
      <c r="B104" s="7">
        <v>9</v>
      </c>
      <c r="C104" s="7" t="s">
        <v>354</v>
      </c>
      <c r="D104" s="146"/>
      <c r="E104" s="7" t="s">
        <v>2547</v>
      </c>
      <c r="H104" s="7" t="str">
        <f>VLOOKUP(表格1_6[[#This Row],[馬名]],passdata!$B:$G,4,0)</f>
        <v/>
      </c>
      <c r="I104" s="7" t="str">
        <f>VLOOKUP(表格1_6[[#This Row],[馬名]],passdata!$B:$G,6,0)</f>
        <v/>
      </c>
      <c r="J104" s="7">
        <f>VLOOKUP(表格1_6[[#This Row],[馬名]],odds!$A$1:$H$200,2,0)</f>
        <v>19</v>
      </c>
      <c r="K104" s="7">
        <f>VLOOKUP(表格1_6[[#This Row],[馬名]],odds!$A$1:$H$200,4,0)</f>
        <v>19</v>
      </c>
      <c r="L104" s="7">
        <f>VLOOKUP(表格1_6[[#This Row],[馬名]],odds!$A$1:$H$200,3,0)</f>
        <v>6.8</v>
      </c>
      <c r="M104" s="7">
        <f>VLOOKUP(表格1_6[[#This Row],[馬名]],odds!$A$1:$H$200,5,0)</f>
        <v>5.9</v>
      </c>
      <c r="N104" s="148">
        <f t="shared" si="14"/>
        <v>0.35918626677190213</v>
      </c>
      <c r="O104" t="str">
        <f>VLOOKUP(表格1_6[[#This Row],[馬名]],'M2'!$A$4:$H$161,7,0)</f>
        <v>放頭</v>
      </c>
      <c r="P104">
        <v>9</v>
      </c>
      <c r="Q104">
        <v>12</v>
      </c>
      <c r="R104">
        <v>10</v>
      </c>
      <c r="S104">
        <v>9</v>
      </c>
      <c r="T104">
        <v>1</v>
      </c>
      <c r="U104">
        <v>9</v>
      </c>
      <c r="V104">
        <f t="shared" si="15"/>
        <v>0.11428571428571428</v>
      </c>
      <c r="W104">
        <v>119</v>
      </c>
      <c r="X104">
        <f>VLOOKUP(表格1_6[[#This Row],[負磅]],W!$A$1:$B$32,2,FALSE)</f>
        <v>0.06</v>
      </c>
      <c r="Y104" s="7" t="s">
        <v>167</v>
      </c>
      <c r="Z104">
        <f>VLOOKUP(表格1_6[[#This Row],[騎師]],J!$A$1:$B$45,2,FALSE)</f>
        <v>0.13</v>
      </c>
      <c r="AA104" s="8" t="s">
        <v>54</v>
      </c>
      <c r="AB104">
        <f>VLOOKUP(表格1_6[[#This Row],[練馬師]],T!$A$1:$B$23,2,FALSE)</f>
        <v>0.25966850828729282</v>
      </c>
      <c r="AC104">
        <v>11</v>
      </c>
      <c r="AD104">
        <f>VLOOKUP(表格1_6[[#This Row],[檔位]],'1200M'!$A$1:$B$14,2,0)</f>
        <v>0.17</v>
      </c>
      <c r="AE104">
        <v>83</v>
      </c>
      <c r="AF104">
        <f>VLOOKUP(表格1_6[[#This Row],[馬名]],apktime!$B:$C,2,0)</f>
        <v>9.3199999999999985</v>
      </c>
      <c r="AG104">
        <v>1</v>
      </c>
      <c r="AH104">
        <v>9.11</v>
      </c>
      <c r="AJ104">
        <v>1212000</v>
      </c>
      <c r="AK104">
        <v>9</v>
      </c>
      <c r="AL104">
        <f>VLOOKUP(表格1_6[[#This Row],[馬齡]],SPB!$A$1:$B$9,2,FALSE)</f>
        <v>0</v>
      </c>
      <c r="AM104">
        <v>-2</v>
      </c>
      <c r="AN104">
        <v>2</v>
      </c>
      <c r="AO104">
        <v>7</v>
      </c>
      <c r="AP104" t="s">
        <v>17</v>
      </c>
      <c r="AQ104" t="s">
        <v>356</v>
      </c>
    </row>
    <row r="105" spans="1:43" x14ac:dyDescent="0.25">
      <c r="A105" s="10" t="s">
        <v>329</v>
      </c>
      <c r="B105" s="7" t="str">
        <f>VLOOKUP(表格1_6[[#This Row],[場]],Raceinfo!$A$1:$C$9,3,0)</f>
        <v xml:space="preserve"> 第二班</v>
      </c>
      <c r="C105" s="7" t="str">
        <f>VLOOKUP(表格1_6[[#This Row],[場]],Raceinfo!$A$1:$C$9,2,0)</f>
        <v xml:space="preserve"> 1200米</v>
      </c>
    </row>
    <row r="106" spans="1:43" x14ac:dyDescent="0.25">
      <c r="A106" s="8" t="s">
        <v>365</v>
      </c>
      <c r="B106" s="7">
        <v>12</v>
      </c>
      <c r="C106" s="7" t="s">
        <v>397</v>
      </c>
      <c r="D106" s="7">
        <v>1</v>
      </c>
      <c r="E106" s="7" t="s">
        <v>2547</v>
      </c>
      <c r="H106" s="7" t="str">
        <f>VLOOKUP(表格1_6[[#This Row],[馬名]],passdata!$B:$G,4,0)</f>
        <v>忠</v>
      </c>
      <c r="I106" s="7" t="str">
        <f>VLOOKUP(表格1_6[[#This Row],[馬名]],passdata!$B:$G,6,0)</f>
        <v/>
      </c>
      <c r="J106" s="7">
        <f>VLOOKUP(表格1_6[[#This Row],[馬名]],odds!$A$1:$H$200,2,0)</f>
        <v>10</v>
      </c>
      <c r="K106" s="7">
        <f>VLOOKUP(表格1_6[[#This Row],[馬名]],odds!$A$1:$H$200,4,0)</f>
        <v>11</v>
      </c>
      <c r="L106" s="7">
        <f>VLOOKUP(表格1_6[[#This Row],[馬名]],odds!$A$1:$H$200,3,0)</f>
        <v>3.1</v>
      </c>
      <c r="M106" s="7">
        <f>VLOOKUP(表格1_6[[#This Row],[馬名]],odds!$A$1:$H$200,5,0)</f>
        <v>2.6</v>
      </c>
      <c r="N106" s="148">
        <f t="shared" ref="N106:N117" si="16">V106+X106+(Z106*0.3)+(AB106*0.3)+(AD106*0.4)+AL106</f>
        <v>0.85213010787839161</v>
      </c>
      <c r="O106" t="str">
        <f>VLOOKUP(表格1_6[[#This Row],[馬名]],'M2'!$A$4:$H$161,7,0)</f>
        <v>放頭</v>
      </c>
      <c r="P106">
        <v>1</v>
      </c>
      <c r="Q106">
        <v>1</v>
      </c>
      <c r="R106">
        <v>3</v>
      </c>
      <c r="S106">
        <v>2</v>
      </c>
      <c r="T106">
        <v>3</v>
      </c>
      <c r="U106">
        <v>2</v>
      </c>
      <c r="V106">
        <f t="shared" ref="V106:V117" si="17">((1-(P106/14))*0.1*IF(P106&lt;&gt;0,1,0)) + ((1-(Q106/14))*0.1*IF(Q106&lt;&gt;0,1,0)) + ((1-(R106/14))*0.1*IF(R106&lt;&gt;0,1,0)) + ((1-(S106/14))*0.1*IF(S106&lt;&gt;0,1,0))</f>
        <v>0.35000000000000003</v>
      </c>
      <c r="W106">
        <v>118</v>
      </c>
      <c r="X106">
        <f>VLOOKUP(表格1_6[[#This Row],[負磅]],W!$A$1:$B$32,2,FALSE)</f>
        <v>7.0000000000000007E-2</v>
      </c>
      <c r="Y106" s="7" t="s">
        <v>106</v>
      </c>
      <c r="Z106">
        <f>VLOOKUP(表格1_6[[#This Row],[騎師]],J!$A$1:$B$45,2,FALSE)</f>
        <v>0.18796992481203006</v>
      </c>
      <c r="AA106" s="7" t="s">
        <v>81</v>
      </c>
      <c r="AB106">
        <f>VLOOKUP(表格1_6[[#This Row],[練馬師]],T!$A$1:$B$23,2,FALSE)</f>
        <v>0.2391304347826087</v>
      </c>
      <c r="AC106">
        <v>3</v>
      </c>
      <c r="AD106">
        <f>VLOOKUP(表格1_6[[#This Row],[檔位]],'1200M'!$A$1:$B$14,2,0)</f>
        <v>0.26</v>
      </c>
      <c r="AE106">
        <v>61</v>
      </c>
      <c r="AF106">
        <f>VLOOKUP(表格1_6[[#This Row],[馬名]],apktime!$B:$C,2,0)</f>
        <v>8.85</v>
      </c>
      <c r="AG106">
        <v>1</v>
      </c>
      <c r="AH106">
        <v>9.4499999999999993</v>
      </c>
      <c r="AJ106">
        <v>2070900</v>
      </c>
      <c r="AK106">
        <v>4</v>
      </c>
      <c r="AL106">
        <f>VLOOKUP(表格1_6[[#This Row],[馬齡]],SPB!$A$1:$B$9,2,FALSE)</f>
        <v>0.2</v>
      </c>
      <c r="AM106">
        <v>6</v>
      </c>
      <c r="AN106">
        <v>1</v>
      </c>
      <c r="AO106">
        <v>22</v>
      </c>
      <c r="AP106" t="s">
        <v>17</v>
      </c>
      <c r="AQ106" t="s">
        <v>399</v>
      </c>
    </row>
    <row r="107" spans="1:43" x14ac:dyDescent="0.25">
      <c r="A107" s="8" t="s">
        <v>365</v>
      </c>
      <c r="B107" s="7">
        <v>6</v>
      </c>
      <c r="C107" s="7" t="s">
        <v>381</v>
      </c>
      <c r="E107" s="7" t="s">
        <v>2547</v>
      </c>
      <c r="H107" s="7" t="str">
        <f>VLOOKUP(表格1_6[[#This Row],[馬名]],passdata!$B:$G,4,0)</f>
        <v/>
      </c>
      <c r="I107" s="7" t="str">
        <f>VLOOKUP(表格1_6[[#This Row],[馬名]],passdata!$B:$G,6,0)</f>
        <v/>
      </c>
      <c r="J107" s="7">
        <f>VLOOKUP(表格1_6[[#This Row],[馬名]],odds!$A$1:$H$200,2,0)</f>
        <v>3.7</v>
      </c>
      <c r="K107" s="7">
        <f>VLOOKUP(表格1_6[[#This Row],[馬名]],odds!$A$1:$H$200,4,0)</f>
        <v>3.4</v>
      </c>
      <c r="L107" s="7">
        <f>VLOOKUP(表格1_6[[#This Row],[馬名]],odds!$A$1:$H$200,3,0)</f>
        <v>1.6</v>
      </c>
      <c r="M107" s="7">
        <f>VLOOKUP(表格1_6[[#This Row],[馬名]],odds!$A$1:$H$200,5,0)</f>
        <v>1.8</v>
      </c>
      <c r="N107" s="148">
        <f t="shared" si="16"/>
        <v>0.78072103988785524</v>
      </c>
      <c r="O107" t="str">
        <f>VLOOKUP(表格1_6[[#This Row],[馬名]],'M2'!$A$4:$H$161,7,0)</f>
        <v>留後</v>
      </c>
      <c r="P107">
        <v>1</v>
      </c>
      <c r="Q107">
        <v>1</v>
      </c>
      <c r="R107">
        <v>7</v>
      </c>
      <c r="V107">
        <f t="shared" si="17"/>
        <v>0.23571428571428571</v>
      </c>
      <c r="W107">
        <v>123</v>
      </c>
      <c r="X107">
        <f>VLOOKUP(表格1_6[[#This Row],[負磅]],W!$A$1:$B$32,2,FALSE)</f>
        <v>0.02</v>
      </c>
      <c r="Y107" s="7" t="s">
        <v>31</v>
      </c>
      <c r="Z107">
        <f>VLOOKUP(表格1_6[[#This Row],[騎師]],J!$A$1:$B$45,2,FALSE)</f>
        <v>0.4519774011299435</v>
      </c>
      <c r="AA107" s="7" t="s">
        <v>154</v>
      </c>
      <c r="AB107">
        <f>VLOOKUP(表格1_6[[#This Row],[練馬師]],T!$A$1:$B$23,2,FALSE)</f>
        <v>0.21804511278195488</v>
      </c>
      <c r="AC107">
        <v>5</v>
      </c>
      <c r="AD107">
        <f>VLOOKUP(表格1_6[[#This Row],[檔位]],'1200M'!$A$1:$B$14,2,0)</f>
        <v>0.31</v>
      </c>
      <c r="AE107">
        <v>66</v>
      </c>
      <c r="AF107">
        <f>VLOOKUP(表格1_6[[#This Row],[馬名]],apktime!$B:$C,2,0)</f>
        <v>9.68</v>
      </c>
      <c r="AG107">
        <v>1</v>
      </c>
      <c r="AH107">
        <v>10.28</v>
      </c>
      <c r="AJ107">
        <v>655200</v>
      </c>
      <c r="AK107">
        <v>4</v>
      </c>
      <c r="AL107">
        <f>VLOOKUP(表格1_6[[#This Row],[馬齡]],SPB!$A$1:$B$9,2,FALSE)</f>
        <v>0.2</v>
      </c>
      <c r="AM107">
        <v>8</v>
      </c>
      <c r="AN107">
        <v>1</v>
      </c>
      <c r="AO107">
        <v>28</v>
      </c>
      <c r="AQ107" t="s">
        <v>383</v>
      </c>
    </row>
    <row r="108" spans="1:43" x14ac:dyDescent="0.25">
      <c r="A108" s="8" t="s">
        <v>365</v>
      </c>
      <c r="B108" s="7">
        <v>9</v>
      </c>
      <c r="C108" s="7" t="s">
        <v>390</v>
      </c>
      <c r="E108" s="7" t="s">
        <v>2540</v>
      </c>
      <c r="G108" s="7" t="s">
        <v>2510</v>
      </c>
      <c r="H108" s="7" t="str">
        <f>VLOOKUP(表格1_6[[#This Row],[馬名]],passdata!$B:$G,4,0)</f>
        <v/>
      </c>
      <c r="I108" s="7" t="str">
        <f>VLOOKUP(表格1_6[[#This Row],[馬名]],passdata!$B:$G,6,0)</f>
        <v/>
      </c>
      <c r="J108" s="7">
        <f>VLOOKUP(表格1_6[[#This Row],[馬名]],odds!$A$1:$H$200,2,0)</f>
        <v>5.5</v>
      </c>
      <c r="K108" s="7">
        <f>VLOOKUP(表格1_6[[#This Row],[馬名]],odds!$A$1:$H$200,4,0)</f>
        <v>5.3</v>
      </c>
      <c r="L108" s="7">
        <f>VLOOKUP(表格1_6[[#This Row],[馬名]],odds!$A$1:$H$200,3,0)</f>
        <v>1.6</v>
      </c>
      <c r="M108" s="7">
        <f>VLOOKUP(表格1_6[[#This Row],[馬名]],odds!$A$1:$H$200,5,0)</f>
        <v>1.6</v>
      </c>
      <c r="N108" s="148">
        <f t="shared" si="16"/>
        <v>0.7686670416197976</v>
      </c>
      <c r="O108" t="str">
        <f>VLOOKUP(表格1_6[[#This Row],[馬名]],'M2'!$A$4:$H$161,7,0)</f>
        <v>中前</v>
      </c>
      <c r="P108">
        <v>2</v>
      </c>
      <c r="Q108">
        <v>8</v>
      </c>
      <c r="R108">
        <v>9</v>
      </c>
      <c r="S108">
        <v>4</v>
      </c>
      <c r="V108">
        <f t="shared" si="17"/>
        <v>0.23571428571428577</v>
      </c>
      <c r="W108">
        <v>119</v>
      </c>
      <c r="X108">
        <f>VLOOKUP(表格1_6[[#This Row],[負磅]],W!$A$1:$B$32,2,FALSE)</f>
        <v>0.06</v>
      </c>
      <c r="Y108" s="7" t="s">
        <v>38</v>
      </c>
      <c r="Z108">
        <f>VLOOKUP(表格1_6[[#This Row],[騎師]],J!$A$1:$B$45,2,FALSE)</f>
        <v>0.25984251968503935</v>
      </c>
      <c r="AA108" s="7" t="s">
        <v>179</v>
      </c>
      <c r="AB108">
        <f>VLOOKUP(表格1_6[[#This Row],[練馬師]],T!$A$1:$B$23,2,FALSE)</f>
        <v>0.25</v>
      </c>
      <c r="AC108">
        <v>4</v>
      </c>
      <c r="AD108">
        <f>VLOOKUP(表格1_6[[#This Row],[檔位]],'1200M'!$A$1:$B$14,2,0)</f>
        <v>0.3</v>
      </c>
      <c r="AE108">
        <v>64</v>
      </c>
      <c r="AF108">
        <f>VLOOKUP(表格1_6[[#This Row],[馬名]],apktime!$B:$C,2,0)</f>
        <v>9.2700000000000014</v>
      </c>
      <c r="AG108">
        <v>1</v>
      </c>
      <c r="AH108">
        <v>9.4700000000000006</v>
      </c>
      <c r="AJ108">
        <v>390600</v>
      </c>
      <c r="AK108">
        <v>4</v>
      </c>
      <c r="AL108">
        <f>VLOOKUP(表格1_6[[#This Row],[馬齡]],SPB!$A$1:$B$9,2,FALSE)</f>
        <v>0.2</v>
      </c>
      <c r="AM108">
        <v>0</v>
      </c>
      <c r="AN108" t="s">
        <v>16</v>
      </c>
      <c r="AO108">
        <v>22</v>
      </c>
      <c r="AP108" t="s">
        <v>141</v>
      </c>
      <c r="AQ108" t="s">
        <v>391</v>
      </c>
    </row>
    <row r="109" spans="1:43" x14ac:dyDescent="0.25">
      <c r="A109" s="8" t="s">
        <v>365</v>
      </c>
      <c r="B109" s="7">
        <v>8</v>
      </c>
      <c r="C109" s="7" t="s">
        <v>388</v>
      </c>
      <c r="E109" s="7" t="s">
        <v>2547</v>
      </c>
      <c r="H109" s="7" t="str">
        <f>VLOOKUP(表格1_6[[#This Row],[馬名]],passdata!$B:$G,4,0)</f>
        <v/>
      </c>
      <c r="I109" s="7" t="str">
        <f>VLOOKUP(表格1_6[[#This Row],[馬名]],passdata!$B:$G,6,0)</f>
        <v/>
      </c>
      <c r="J109" s="7">
        <f>VLOOKUP(表格1_6[[#This Row],[馬名]],odds!$A$1:$H$200,2,0)</f>
        <v>19</v>
      </c>
      <c r="K109" s="7">
        <f>VLOOKUP(表格1_6[[#This Row],[馬名]],odds!$A$1:$H$200,4,0)</f>
        <v>20</v>
      </c>
      <c r="L109" s="7">
        <f>VLOOKUP(表格1_6[[#This Row],[馬名]],odds!$A$1:$H$200,3,0)</f>
        <v>2.8</v>
      </c>
      <c r="M109" s="7">
        <f>VLOOKUP(表格1_6[[#This Row],[馬名]],odds!$A$1:$H$200,5,0)</f>
        <v>3.8</v>
      </c>
      <c r="N109" s="148">
        <f t="shared" si="16"/>
        <v>0.58230672268907568</v>
      </c>
      <c r="O109" t="str">
        <f>VLOOKUP(表格1_6[[#This Row],[馬名]],'M2'!$A$4:$H$161,7,0)</f>
        <v>中後</v>
      </c>
      <c r="P109">
        <v>10</v>
      </c>
      <c r="V109">
        <f t="shared" si="17"/>
        <v>2.8571428571428571E-2</v>
      </c>
      <c r="W109">
        <v>121</v>
      </c>
      <c r="X109">
        <f>VLOOKUP(表格1_6[[#This Row],[負磅]],W!$A$1:$B$32,2,FALSE)</f>
        <v>0.04</v>
      </c>
      <c r="Y109" s="7" t="s">
        <v>120</v>
      </c>
      <c r="Z109">
        <f>VLOOKUP(表格1_6[[#This Row],[騎師]],J!$A$1:$B$45,2,FALSE)</f>
        <v>0.25833333333333336</v>
      </c>
      <c r="AA109" s="7" t="s">
        <v>50</v>
      </c>
      <c r="AB109">
        <f>VLOOKUP(表格1_6[[#This Row],[練馬師]],T!$A$1:$B$23,2,FALSE)</f>
        <v>0.29411764705882354</v>
      </c>
      <c r="AC109">
        <v>2</v>
      </c>
      <c r="AD109">
        <f>VLOOKUP(表格1_6[[#This Row],[檔位]],'1200M'!$A$1:$B$14,2,0)</f>
        <v>0.37</v>
      </c>
      <c r="AE109">
        <v>64</v>
      </c>
      <c r="AJ109">
        <v>0</v>
      </c>
      <c r="AK109">
        <v>4</v>
      </c>
      <c r="AL109">
        <f>VLOOKUP(表格1_6[[#This Row],[馬齡]],SPB!$A$1:$B$9,2,FALSE)</f>
        <v>0.2</v>
      </c>
      <c r="AM109">
        <v>0</v>
      </c>
      <c r="AN109" t="s">
        <v>34</v>
      </c>
      <c r="AO109">
        <v>52</v>
      </c>
      <c r="AP109" t="s">
        <v>46</v>
      </c>
      <c r="AQ109" t="s">
        <v>389</v>
      </c>
    </row>
    <row r="110" spans="1:43" x14ac:dyDescent="0.25">
      <c r="A110" s="8" t="s">
        <v>365</v>
      </c>
      <c r="B110" s="7">
        <v>11</v>
      </c>
      <c r="C110" s="7" t="s">
        <v>394</v>
      </c>
      <c r="D110" s="7">
        <v>3</v>
      </c>
      <c r="E110" s="7" t="s">
        <v>2547</v>
      </c>
      <c r="H110" s="7" t="str">
        <f>VLOOKUP(表格1_6[[#This Row],[馬名]],passdata!$B:$G,4,0)</f>
        <v>忠</v>
      </c>
      <c r="I110" s="7" t="str">
        <f>VLOOKUP(表格1_6[[#This Row],[馬名]],passdata!$B:$G,6,0)</f>
        <v/>
      </c>
      <c r="J110" s="7">
        <f>VLOOKUP(表格1_6[[#This Row],[馬名]],odds!$A$1:$H$200,2,0)</f>
        <v>13</v>
      </c>
      <c r="K110" s="7">
        <f>VLOOKUP(表格1_6[[#This Row],[馬名]],odds!$A$1:$H$200,4,0)</f>
        <v>10</v>
      </c>
      <c r="L110" s="7">
        <f>VLOOKUP(表格1_6[[#This Row],[馬名]],odds!$A$1:$H$200,3,0)</f>
        <v>4.7</v>
      </c>
      <c r="M110" s="7">
        <f>VLOOKUP(表格1_6[[#This Row],[馬名]],odds!$A$1:$H$200,5,0)</f>
        <v>4.0999999999999996</v>
      </c>
      <c r="N110" s="148">
        <f t="shared" si="16"/>
        <v>0.58031915609920315</v>
      </c>
      <c r="O110" t="str">
        <f>VLOOKUP(表格1_6[[#This Row],[馬名]],'M2'!$A$4:$H$161,7,0)</f>
        <v>中後</v>
      </c>
      <c r="P110">
        <v>9</v>
      </c>
      <c r="Q110">
        <v>3</v>
      </c>
      <c r="R110">
        <v>3</v>
      </c>
      <c r="S110">
        <v>4</v>
      </c>
      <c r="T110">
        <v>5</v>
      </c>
      <c r="U110">
        <v>1</v>
      </c>
      <c r="V110">
        <f t="shared" si="17"/>
        <v>0.26428571428571429</v>
      </c>
      <c r="W110">
        <v>120</v>
      </c>
      <c r="X110">
        <f>VLOOKUP(表格1_6[[#This Row],[負磅]],W!$A$1:$B$32,2,FALSE)</f>
        <v>0.05</v>
      </c>
      <c r="Y110" s="7" t="s">
        <v>173</v>
      </c>
      <c r="Z110">
        <f>VLOOKUP(表格1_6[[#This Row],[騎師]],J!$A$1:$B$45,2,FALSE)</f>
        <v>0.29850746268656714</v>
      </c>
      <c r="AA110" s="8" t="s">
        <v>65</v>
      </c>
      <c r="AB110">
        <f>VLOOKUP(表格1_6[[#This Row],[練馬師]],T!$A$1:$B$23,2,FALSE)</f>
        <v>0.30827067669172931</v>
      </c>
      <c r="AC110">
        <v>9</v>
      </c>
      <c r="AD110">
        <f>VLOOKUP(表格1_6[[#This Row],[檔位]],'1200M'!$A$1:$B$14,2,0)</f>
        <v>0.21</v>
      </c>
      <c r="AE110">
        <v>63</v>
      </c>
      <c r="AF110">
        <f>VLOOKUP(表格1_6[[#This Row],[馬名]],apktime!$B:$C,2,0)</f>
        <v>9.2100000000000009</v>
      </c>
      <c r="AG110">
        <v>1</v>
      </c>
      <c r="AH110">
        <v>9.2100000000000009</v>
      </c>
      <c r="AJ110">
        <v>1302480</v>
      </c>
      <c r="AK110">
        <v>5</v>
      </c>
      <c r="AL110">
        <f>VLOOKUP(表格1_6[[#This Row],[馬齡]],SPB!$A$1:$B$9,2,FALSE)</f>
        <v>0</v>
      </c>
      <c r="AM110">
        <v>-1</v>
      </c>
      <c r="AN110">
        <v>1</v>
      </c>
      <c r="AO110">
        <v>13</v>
      </c>
      <c r="AP110" t="s">
        <v>46</v>
      </c>
      <c r="AQ110" t="s">
        <v>396</v>
      </c>
    </row>
    <row r="111" spans="1:43" x14ac:dyDescent="0.25">
      <c r="A111" s="8" t="s">
        <v>365</v>
      </c>
      <c r="B111" s="7">
        <v>10</v>
      </c>
      <c r="C111" s="7" t="s">
        <v>392</v>
      </c>
      <c r="E111" s="7" t="s">
        <v>2547</v>
      </c>
      <c r="H111" s="7" t="str">
        <f>VLOOKUP(表格1_6[[#This Row],[馬名]],passdata!$B:$G,4,0)</f>
        <v/>
      </c>
      <c r="I111" s="7" t="str">
        <f>VLOOKUP(表格1_6[[#This Row],[馬名]],passdata!$B:$G,6,0)</f>
        <v/>
      </c>
      <c r="J111" s="7">
        <f>VLOOKUP(表格1_6[[#This Row],[馬名]],odds!$A$1:$H$200,2,0)</f>
        <v>17</v>
      </c>
      <c r="K111" s="7">
        <f>VLOOKUP(表格1_6[[#This Row],[馬名]],odds!$A$1:$H$200,4,0)</f>
        <v>17</v>
      </c>
      <c r="L111" s="7">
        <f>VLOOKUP(表格1_6[[#This Row],[馬名]],odds!$A$1:$H$200,3,0)</f>
        <v>5.8</v>
      </c>
      <c r="M111" s="7">
        <f>VLOOKUP(表格1_6[[#This Row],[馬名]],odds!$A$1:$H$200,5,0)</f>
        <v>4.2</v>
      </c>
      <c r="N111" s="148">
        <f t="shared" si="16"/>
        <v>0.57229340962904496</v>
      </c>
      <c r="O111" t="str">
        <f>VLOOKUP(表格1_6[[#This Row],[馬名]],'M2'!$A$4:$H$161,7,0)</f>
        <v>中後</v>
      </c>
      <c r="P111">
        <v>11</v>
      </c>
      <c r="Q111">
        <v>7</v>
      </c>
      <c r="V111">
        <f t="shared" si="17"/>
        <v>7.1428571428571438E-2</v>
      </c>
      <c r="W111">
        <v>121</v>
      </c>
      <c r="X111">
        <f>VLOOKUP(表格1_6[[#This Row],[負磅]],W!$A$1:$B$32,2,FALSE)</f>
        <v>0.04</v>
      </c>
      <c r="Y111" s="151" t="s">
        <v>85</v>
      </c>
      <c r="Z111" s="30">
        <f>VLOOKUP(表格1_6[[#This Row],[騎師]],J!$A$1:$B$45,2,FALSE)</f>
        <v>0.22321428571428573</v>
      </c>
      <c r="AA111" s="151" t="s">
        <v>54</v>
      </c>
      <c r="AB111">
        <f>VLOOKUP(表格1_6[[#This Row],[練馬師]],T!$A$1:$B$23,2,FALSE)</f>
        <v>0.25966850828729282</v>
      </c>
      <c r="AC111">
        <v>7</v>
      </c>
      <c r="AD111">
        <f>VLOOKUP(表格1_6[[#This Row],[檔位]],'1200M'!$A$1:$B$14,2,0)</f>
        <v>0.28999999999999998</v>
      </c>
      <c r="AE111">
        <v>64</v>
      </c>
      <c r="AJ111">
        <v>0</v>
      </c>
      <c r="AK111">
        <v>4</v>
      </c>
      <c r="AL111">
        <f>VLOOKUP(表格1_6[[#This Row],[馬齡]],SPB!$A$1:$B$9,2,FALSE)</f>
        <v>0.2</v>
      </c>
      <c r="AM111">
        <v>-2</v>
      </c>
      <c r="AN111">
        <v>1</v>
      </c>
      <c r="AO111">
        <v>18</v>
      </c>
      <c r="AQ111" t="s">
        <v>393</v>
      </c>
    </row>
    <row r="112" spans="1:43" x14ac:dyDescent="0.25">
      <c r="A112" s="8" t="s">
        <v>365</v>
      </c>
      <c r="B112" s="7">
        <v>3</v>
      </c>
      <c r="C112" s="7" t="s">
        <v>372</v>
      </c>
      <c r="E112" s="7" t="s">
        <v>2547</v>
      </c>
      <c r="H112" s="7" t="str">
        <f>VLOOKUP(表格1_6[[#This Row],[馬名]],passdata!$B:$G,4,0)</f>
        <v/>
      </c>
      <c r="I112" s="7" t="str">
        <f>VLOOKUP(表格1_6[[#This Row],[馬名]],passdata!$B:$G,6,0)</f>
        <v/>
      </c>
      <c r="J112" s="7">
        <f>VLOOKUP(表格1_6[[#This Row],[馬名]],odds!$A$1:$H$200,2,0)</f>
        <v>12</v>
      </c>
      <c r="K112" s="7">
        <f>VLOOKUP(表格1_6[[#This Row],[馬名]],odds!$A$1:$H$200,4,0)</f>
        <v>12</v>
      </c>
      <c r="L112" s="7">
        <f>VLOOKUP(表格1_6[[#This Row],[馬名]],odds!$A$1:$H$200,3,0)</f>
        <v>4.7</v>
      </c>
      <c r="M112" s="7">
        <f>VLOOKUP(表格1_6[[#This Row],[馬名]],odds!$A$1:$H$200,5,0)</f>
        <v>3.6</v>
      </c>
      <c r="N112" s="148">
        <f t="shared" si="16"/>
        <v>0.56486320575975735</v>
      </c>
      <c r="O112" t="str">
        <f>VLOOKUP(表格1_6[[#This Row],[馬名]],'M2'!$A$4:$H$161,7,0)</f>
        <v>中前</v>
      </c>
      <c r="P112">
        <v>5</v>
      </c>
      <c r="Q112">
        <v>10</v>
      </c>
      <c r="R112">
        <v>4</v>
      </c>
      <c r="S112">
        <v>12</v>
      </c>
      <c r="T112">
        <v>11</v>
      </c>
      <c r="V112">
        <f t="shared" si="17"/>
        <v>0.17857142857142858</v>
      </c>
      <c r="W112">
        <v>130</v>
      </c>
      <c r="X112">
        <f>VLOOKUP(表格1_6[[#This Row],[負磅]],W!$A$1:$B$32,2,FALSE)</f>
        <v>-0.05</v>
      </c>
      <c r="Y112" s="7" t="s">
        <v>195</v>
      </c>
      <c r="Z112">
        <f>VLOOKUP(表格1_6[[#This Row],[騎師]],J!$A$1:$B$45,2,FALSE)</f>
        <v>0.25384615384615383</v>
      </c>
      <c r="AA112" s="7" t="s">
        <v>76</v>
      </c>
      <c r="AB112">
        <f>VLOOKUP(表格1_6[[#This Row],[練馬師]],T!$A$1:$B$23,2,FALSE)</f>
        <v>0.21379310344827587</v>
      </c>
      <c r="AC112">
        <v>8</v>
      </c>
      <c r="AD112">
        <f>VLOOKUP(表格1_6[[#This Row],[檔位]],'1200M'!$A$1:$B$14,2,0)</f>
        <v>0.24</v>
      </c>
      <c r="AE112">
        <v>73</v>
      </c>
      <c r="AF112">
        <f>VLOOKUP(表格1_6[[#This Row],[馬名]],apktime!$B:$C,2,0)</f>
        <v>9.7299999999999986</v>
      </c>
      <c r="AG112">
        <v>1</v>
      </c>
      <c r="AH112">
        <v>9.5299999999999994</v>
      </c>
      <c r="AJ112">
        <v>176700</v>
      </c>
      <c r="AK112">
        <v>4</v>
      </c>
      <c r="AL112">
        <f>VLOOKUP(表格1_6[[#This Row],[馬齡]],SPB!$A$1:$B$9,2,FALSE)</f>
        <v>0.2</v>
      </c>
      <c r="AM112">
        <v>-2</v>
      </c>
      <c r="AN112">
        <v>1</v>
      </c>
      <c r="AO112">
        <v>22</v>
      </c>
      <c r="AQ112" t="s">
        <v>374</v>
      </c>
    </row>
    <row r="113" spans="1:44" x14ac:dyDescent="0.25">
      <c r="A113" s="8" t="s">
        <v>365</v>
      </c>
      <c r="B113" s="7">
        <v>5</v>
      </c>
      <c r="C113" s="7" t="s">
        <v>378</v>
      </c>
      <c r="E113" s="7" t="s">
        <v>2547</v>
      </c>
      <c r="G113" s="7" t="s">
        <v>2510</v>
      </c>
      <c r="H113" s="7" t="str">
        <f>VLOOKUP(表格1_6[[#This Row],[馬名]],passdata!$B:$G,4,0)</f>
        <v/>
      </c>
      <c r="I113" s="7" t="str">
        <f>VLOOKUP(表格1_6[[#This Row],[馬名]],passdata!$B:$G,6,0)</f>
        <v/>
      </c>
      <c r="J113" s="7">
        <f>VLOOKUP(表格1_6[[#This Row],[馬名]],odds!$A$1:$H$200,2,0)</f>
        <v>8.9</v>
      </c>
      <c r="K113" s="7">
        <f>VLOOKUP(表格1_6[[#This Row],[馬名]],odds!$A$1:$H$200,4,0)</f>
        <v>10</v>
      </c>
      <c r="L113" s="7">
        <f>VLOOKUP(表格1_6[[#This Row],[馬名]],odds!$A$1:$H$200,3,0)</f>
        <v>2.4</v>
      </c>
      <c r="M113" s="7">
        <f>VLOOKUP(表格1_6[[#This Row],[馬名]],odds!$A$1:$H$200,5,0)</f>
        <v>2.7</v>
      </c>
      <c r="N113" s="148">
        <f t="shared" si="16"/>
        <v>0.52617013279260128</v>
      </c>
      <c r="O113" t="str">
        <f>VLOOKUP(表格1_6[[#This Row],[馬名]],'M2'!$A$4:$H$161,7,0)</f>
        <v>放頭</v>
      </c>
      <c r="P113">
        <v>1</v>
      </c>
      <c r="Q113">
        <v>7</v>
      </c>
      <c r="R113">
        <v>3</v>
      </c>
      <c r="S113">
        <v>7</v>
      </c>
      <c r="T113">
        <v>7</v>
      </c>
      <c r="U113">
        <v>5</v>
      </c>
      <c r="V113">
        <f t="shared" si="17"/>
        <v>0.27142857142857141</v>
      </c>
      <c r="W113">
        <v>126</v>
      </c>
      <c r="X113">
        <f>VLOOKUP(表格1_6[[#This Row],[負磅]],W!$A$1:$B$32,2,FALSE)</f>
        <v>-9.99999999999991E-3</v>
      </c>
      <c r="Y113" s="7" t="s">
        <v>20</v>
      </c>
      <c r="Z113">
        <f>VLOOKUP(表格1_6[[#This Row],[騎師]],J!$A$1:$B$45,2,FALSE)</f>
        <v>0.16981132075471697</v>
      </c>
      <c r="AA113" s="7" t="s">
        <v>39</v>
      </c>
      <c r="AB113">
        <f>VLOOKUP(表格1_6[[#This Row],[練馬師]],T!$A$1:$B$23,2,FALSE)</f>
        <v>0.19266055045871561</v>
      </c>
      <c r="AC113">
        <v>1</v>
      </c>
      <c r="AD113">
        <f>VLOOKUP(表格1_6[[#This Row],[檔位]],'1200M'!$A$1:$B$14,2,0)</f>
        <v>0.39</v>
      </c>
      <c r="AE113">
        <v>71</v>
      </c>
      <c r="AF113">
        <f>VLOOKUP(表格1_6[[#This Row],[馬名]],apktime!$B:$C,2,0)</f>
        <v>9.379999999999999</v>
      </c>
      <c r="AG113">
        <v>1</v>
      </c>
      <c r="AH113">
        <v>9.07</v>
      </c>
      <c r="AJ113">
        <v>1255500</v>
      </c>
      <c r="AK113">
        <v>6</v>
      </c>
      <c r="AL113">
        <f>VLOOKUP(表格1_6[[#This Row],[馬齡]],SPB!$A$1:$B$9,2,FALSE)</f>
        <v>0</v>
      </c>
      <c r="AM113">
        <v>9</v>
      </c>
      <c r="AN113">
        <v>1</v>
      </c>
      <c r="AO113">
        <v>22</v>
      </c>
      <c r="AP113" t="s">
        <v>17</v>
      </c>
      <c r="AQ113" t="s">
        <v>380</v>
      </c>
    </row>
    <row r="114" spans="1:44" x14ac:dyDescent="0.25">
      <c r="A114" s="8" t="s">
        <v>365</v>
      </c>
      <c r="B114" s="7">
        <v>7</v>
      </c>
      <c r="C114" s="7" t="s">
        <v>384</v>
      </c>
      <c r="E114" s="7" t="s">
        <v>2547</v>
      </c>
      <c r="H114" s="7" t="str">
        <f>VLOOKUP(表格1_6[[#This Row],[馬名]],passdata!$B:$G,4,0)</f>
        <v/>
      </c>
      <c r="I114" s="7" t="str">
        <f>VLOOKUP(表格1_6[[#This Row],[馬名]],passdata!$B:$G,6,0)</f>
        <v/>
      </c>
      <c r="J114" s="7">
        <f>VLOOKUP(表格1_6[[#This Row],[馬名]],odds!$A$1:$H$200,2,0)</f>
        <v>9.4</v>
      </c>
      <c r="K114" s="7">
        <f>VLOOKUP(表格1_6[[#This Row],[馬名]],odds!$A$1:$H$200,4,0)</f>
        <v>8.6</v>
      </c>
      <c r="L114" s="7">
        <f>VLOOKUP(表格1_6[[#This Row],[馬名]],odds!$A$1:$H$200,3,0)</f>
        <v>3.3</v>
      </c>
      <c r="M114" s="7">
        <f>VLOOKUP(表格1_6[[#This Row],[馬名]],odds!$A$1:$H$200,5,0)</f>
        <v>2.8</v>
      </c>
      <c r="N114" s="148">
        <f t="shared" si="16"/>
        <v>0.48975695051582446</v>
      </c>
      <c r="O114" t="str">
        <f>VLOOKUP(表格1_6[[#This Row],[馬名]],'M2'!$A$4:$H$161,7,0)</f>
        <v>中後</v>
      </c>
      <c r="P114">
        <v>1</v>
      </c>
      <c r="Q114">
        <v>7</v>
      </c>
      <c r="R114">
        <v>6</v>
      </c>
      <c r="S114">
        <v>8</v>
      </c>
      <c r="T114">
        <v>6</v>
      </c>
      <c r="U114">
        <v>7</v>
      </c>
      <c r="V114">
        <f t="shared" si="17"/>
        <v>0.24285714285714285</v>
      </c>
      <c r="W114">
        <v>122</v>
      </c>
      <c r="X114">
        <f>VLOOKUP(表格1_6[[#This Row],[負磅]],W!$A$1:$B$32,2,FALSE)</f>
        <v>0.03</v>
      </c>
      <c r="Y114" s="7" t="s">
        <v>385</v>
      </c>
      <c r="Z114">
        <f>VLOOKUP(表格1_6[[#This Row],[騎師]],J!$A$1:$B$45,2,FALSE)</f>
        <v>8.1395348837209308E-2</v>
      </c>
      <c r="AA114" s="8" t="s">
        <v>65</v>
      </c>
      <c r="AB114">
        <f>VLOOKUP(表格1_6[[#This Row],[練馬師]],T!$A$1:$B$23,2,FALSE)</f>
        <v>0.30827067669172931</v>
      </c>
      <c r="AC114">
        <v>6</v>
      </c>
      <c r="AD114">
        <f>VLOOKUP(表格1_6[[#This Row],[檔位]],'1200M'!$A$1:$B$14,2,0)</f>
        <v>0.25</v>
      </c>
      <c r="AE114">
        <v>65</v>
      </c>
      <c r="AF114">
        <f>VLOOKUP(表格1_6[[#This Row],[馬名]],apktime!$B:$C,2,0)</f>
        <v>9.25</v>
      </c>
      <c r="AG114">
        <v>1</v>
      </c>
      <c r="AH114">
        <v>9.36</v>
      </c>
      <c r="AJ114">
        <v>729600</v>
      </c>
      <c r="AK114">
        <v>7</v>
      </c>
      <c r="AL114">
        <f>VLOOKUP(表格1_6[[#This Row],[馬齡]],SPB!$A$1:$B$9,2,FALSE)</f>
        <v>0</v>
      </c>
      <c r="AM114">
        <v>6</v>
      </c>
      <c r="AN114">
        <v>2</v>
      </c>
      <c r="AO114">
        <v>22</v>
      </c>
      <c r="AP114" t="s">
        <v>387</v>
      </c>
      <c r="AQ114" t="s">
        <v>334</v>
      </c>
    </row>
    <row r="115" spans="1:44" x14ac:dyDescent="0.25">
      <c r="A115" s="8" t="s">
        <v>365</v>
      </c>
      <c r="B115" s="7">
        <v>2</v>
      </c>
      <c r="C115" s="7" t="s">
        <v>369</v>
      </c>
      <c r="E115" s="7" t="s">
        <v>2547</v>
      </c>
      <c r="H115" s="7" t="str">
        <f>VLOOKUP(表格1_6[[#This Row],[馬名]],passdata!$B:$G,4,0)</f>
        <v>忠</v>
      </c>
      <c r="I115" s="7" t="str">
        <f>VLOOKUP(表格1_6[[#This Row],[馬名]],passdata!$B:$G,6,0)</f>
        <v/>
      </c>
      <c r="J115" s="7">
        <f>VLOOKUP(表格1_6[[#This Row],[馬名]],odds!$A$1:$H$200,2,0)</f>
        <v>12</v>
      </c>
      <c r="K115" s="7">
        <f>VLOOKUP(表格1_6[[#This Row],[馬名]],odds!$A$1:$H$200,4,0)</f>
        <v>16</v>
      </c>
      <c r="L115" s="7">
        <f>VLOOKUP(表格1_6[[#This Row],[馬名]],odds!$A$1:$H$200,3,0)</f>
        <v>6.2</v>
      </c>
      <c r="M115" s="7">
        <f>VLOOKUP(表格1_6[[#This Row],[馬名]],odds!$A$1:$H$200,5,0)</f>
        <v>7.3</v>
      </c>
      <c r="N115" s="148">
        <f t="shared" si="16"/>
        <v>0.47619711664482306</v>
      </c>
      <c r="O115" t="str">
        <f>VLOOKUP(表格1_6[[#This Row],[馬名]],'M2'!$A$4:$H$161,7,0)</f>
        <v>中後</v>
      </c>
      <c r="P115">
        <v>6</v>
      </c>
      <c r="Q115">
        <v>1</v>
      </c>
      <c r="R115">
        <v>2</v>
      </c>
      <c r="S115">
        <v>1</v>
      </c>
      <c r="T115">
        <v>11</v>
      </c>
      <c r="U115">
        <v>2</v>
      </c>
      <c r="V115">
        <f t="shared" si="17"/>
        <v>0.32857142857142857</v>
      </c>
      <c r="W115">
        <v>133</v>
      </c>
      <c r="X115">
        <f>VLOOKUP(表格1_6[[#This Row],[負磅]],W!$A$1:$B$32,2,FALSE)</f>
        <v>-0.08</v>
      </c>
      <c r="Y115" s="151" t="s">
        <v>49</v>
      </c>
      <c r="Z115" s="30">
        <f>VLOOKUP(表格1_6[[#This Row],[騎師]],J!$A$1:$B$45,2,FALSE)</f>
        <v>0.30275229357798167</v>
      </c>
      <c r="AA115" s="151" t="s">
        <v>135</v>
      </c>
      <c r="AB115">
        <f>VLOOKUP(表格1_6[[#This Row],[練馬師]],T!$A$1:$B$23,2,FALSE)</f>
        <v>0.29599999999999999</v>
      </c>
      <c r="AC115">
        <v>12</v>
      </c>
      <c r="AD115">
        <f>VLOOKUP(表格1_6[[#This Row],[檔位]],'1200M'!$A$1:$B$14,2,0)</f>
        <v>0.12</v>
      </c>
      <c r="AE115">
        <v>76</v>
      </c>
      <c r="AF115">
        <f>VLOOKUP(表格1_6[[#This Row],[馬名]],apktime!$B:$C,2,0)</f>
        <v>9.5799999999999983</v>
      </c>
      <c r="AG115">
        <v>1</v>
      </c>
      <c r="AH115">
        <v>9.15</v>
      </c>
      <c r="AJ115">
        <v>2511000</v>
      </c>
      <c r="AK115">
        <v>5</v>
      </c>
      <c r="AL115">
        <f>VLOOKUP(表格1_6[[#This Row],[馬齡]],SPB!$A$1:$B$9,2,FALSE)</f>
        <v>0</v>
      </c>
      <c r="AM115">
        <v>0</v>
      </c>
      <c r="AN115">
        <v>1</v>
      </c>
      <c r="AO115">
        <v>22</v>
      </c>
      <c r="AP115" t="s">
        <v>17</v>
      </c>
      <c r="AQ115" t="s">
        <v>371</v>
      </c>
    </row>
    <row r="116" spans="1:44" x14ac:dyDescent="0.25">
      <c r="A116" s="8" t="s">
        <v>365</v>
      </c>
      <c r="B116" s="7">
        <v>4</v>
      </c>
      <c r="C116" s="7" t="s">
        <v>375</v>
      </c>
      <c r="D116" s="7">
        <v>2</v>
      </c>
      <c r="E116" s="7" t="s">
        <v>2547</v>
      </c>
      <c r="H116" s="7" t="str">
        <f>VLOOKUP(表格1_6[[#This Row],[馬名]],passdata!$B:$G,4,0)</f>
        <v/>
      </c>
      <c r="I116" s="7" t="str">
        <f>VLOOKUP(表格1_6[[#This Row],[馬名]],passdata!$B:$G,6,0)</f>
        <v/>
      </c>
      <c r="J116" s="7">
        <f>VLOOKUP(表格1_6[[#This Row],[馬名]],odds!$A$1:$H$200,2,0)</f>
        <v>21</v>
      </c>
      <c r="K116" s="7">
        <f>VLOOKUP(表格1_6[[#This Row],[馬名]],odds!$A$1:$H$200,4,0)</f>
        <v>25</v>
      </c>
      <c r="L116" s="7">
        <f>VLOOKUP(表格1_6[[#This Row],[馬名]],odds!$A$1:$H$200,3,0)</f>
        <v>8.3000000000000007</v>
      </c>
      <c r="M116" s="7">
        <f>VLOOKUP(表格1_6[[#This Row],[馬名]],odds!$A$1:$H$200,5,0)</f>
        <v>8.5</v>
      </c>
      <c r="N116" s="148">
        <f t="shared" si="16"/>
        <v>0.45158901007211411</v>
      </c>
      <c r="O116" t="str">
        <f>VLOOKUP(表格1_6[[#This Row],[馬名]],'M2'!$A$4:$H$161,7,0)</f>
        <v>中前</v>
      </c>
      <c r="P116">
        <v>9</v>
      </c>
      <c r="Q116">
        <v>7</v>
      </c>
      <c r="R116">
        <v>4</v>
      </c>
      <c r="S116">
        <v>6</v>
      </c>
      <c r="T116">
        <v>7</v>
      </c>
      <c r="U116">
        <v>5</v>
      </c>
      <c r="V116">
        <f t="shared" si="17"/>
        <v>0.21428571428571427</v>
      </c>
      <c r="W116">
        <v>129</v>
      </c>
      <c r="X116">
        <f>VLOOKUP(表格1_6[[#This Row],[負磅]],W!$A$1:$B$32,2,FALSE)</f>
        <v>-3.9999999999999897E-2</v>
      </c>
      <c r="Y116" s="7" t="s">
        <v>64</v>
      </c>
      <c r="Z116">
        <f>VLOOKUP(表格1_6[[#This Row],[騎師]],J!$A$1:$B$45,2,FALSE)</f>
        <v>0.31205673758865249</v>
      </c>
      <c r="AA116" s="7" t="s">
        <v>32</v>
      </c>
      <c r="AB116">
        <f>VLOOKUP(表格1_6[[#This Row],[練馬師]],T!$A$1:$B$23,2,FALSE)</f>
        <v>0.38562091503267976</v>
      </c>
      <c r="AC116">
        <v>11</v>
      </c>
      <c r="AD116">
        <f>VLOOKUP(表格1_6[[#This Row],[檔位]],'1200M'!$A$1:$B$14,2,0)</f>
        <v>0.17</v>
      </c>
      <c r="AE116">
        <v>72</v>
      </c>
      <c r="AF116">
        <f>VLOOKUP(表格1_6[[#This Row],[馬名]],apktime!$B:$C,2,0)</f>
        <v>9.06</v>
      </c>
      <c r="AG116">
        <v>1</v>
      </c>
      <c r="AH116">
        <v>9.16</v>
      </c>
      <c r="AJ116">
        <v>148800</v>
      </c>
      <c r="AK116">
        <v>8</v>
      </c>
      <c r="AL116">
        <f>VLOOKUP(表格1_6[[#This Row],[馬齡]],SPB!$A$1:$B$9,2,FALSE)</f>
        <v>0</v>
      </c>
      <c r="AM116">
        <v>-2</v>
      </c>
      <c r="AN116">
        <v>1</v>
      </c>
      <c r="AO116">
        <v>10</v>
      </c>
      <c r="AQ116" t="s">
        <v>377</v>
      </c>
    </row>
    <row r="117" spans="1:44" x14ac:dyDescent="0.25">
      <c r="A117" s="8" t="s">
        <v>365</v>
      </c>
      <c r="B117" s="7">
        <v>1</v>
      </c>
      <c r="C117" s="7" t="s">
        <v>366</v>
      </c>
      <c r="E117" s="7" t="s">
        <v>2547</v>
      </c>
      <c r="H117" s="7" t="str">
        <f>VLOOKUP(表格1_6[[#This Row],[馬名]],passdata!$B:$G,4,0)</f>
        <v/>
      </c>
      <c r="I117" s="7" t="str">
        <f>VLOOKUP(表格1_6[[#This Row],[馬名]],passdata!$B:$G,6,0)</f>
        <v/>
      </c>
      <c r="J117" s="7">
        <f>VLOOKUP(表格1_6[[#This Row],[馬名]],odds!$A$1:$H$200,2,0)</f>
        <v>17</v>
      </c>
      <c r="K117" s="7">
        <f>VLOOKUP(表格1_6[[#This Row],[馬名]],odds!$A$1:$H$200,4,0)</f>
        <v>20</v>
      </c>
      <c r="L117" s="7">
        <f>VLOOKUP(表格1_6[[#This Row],[馬名]],odds!$A$1:$H$200,3,0)</f>
        <v>6.4</v>
      </c>
      <c r="M117" s="7">
        <f>VLOOKUP(表格1_6[[#This Row],[馬名]],odds!$A$1:$H$200,5,0)</f>
        <v>7.4</v>
      </c>
      <c r="N117" s="148">
        <f t="shared" si="16"/>
        <v>0.32385714285714284</v>
      </c>
      <c r="O117" t="str">
        <f>VLOOKUP(表格1_6[[#This Row],[馬名]],'M2'!$A$4:$H$161,7,0)</f>
        <v>放頭</v>
      </c>
      <c r="P117">
        <v>10</v>
      </c>
      <c r="Q117">
        <v>8</v>
      </c>
      <c r="R117">
        <v>5</v>
      </c>
      <c r="S117">
        <v>5</v>
      </c>
      <c r="T117">
        <v>10</v>
      </c>
      <c r="U117">
        <v>9</v>
      </c>
      <c r="V117">
        <f t="shared" si="17"/>
        <v>0.2</v>
      </c>
      <c r="W117">
        <v>135</v>
      </c>
      <c r="X117">
        <f>VLOOKUP(表格1_6[[#This Row],[負磅]],W!$A$1:$B$32,2,FALSE)</f>
        <v>-0.1</v>
      </c>
      <c r="Y117" s="7" t="s">
        <v>140</v>
      </c>
      <c r="Z117">
        <f>VLOOKUP(表格1_6[[#This Row],[騎師]],J!$A$1:$B$45,2,FALSE)</f>
        <v>0.33333333333333331</v>
      </c>
      <c r="AA117" s="7" t="s">
        <v>44</v>
      </c>
      <c r="AB117">
        <f>VLOOKUP(表格1_6[[#This Row],[練馬師]],T!$A$1:$B$23,2,FALSE)</f>
        <v>0.22619047619047619</v>
      </c>
      <c r="AC117">
        <v>10</v>
      </c>
      <c r="AD117">
        <f>VLOOKUP(表格1_6[[#This Row],[檔位]],'1200M'!$A$1:$B$14,2,0)</f>
        <v>0.14000000000000001</v>
      </c>
      <c r="AE117">
        <v>78</v>
      </c>
      <c r="AF117">
        <f>VLOOKUP(表格1_6[[#This Row],[馬名]],apktime!$B:$C,2,0)</f>
        <v>10.79</v>
      </c>
      <c r="AG117">
        <v>1</v>
      </c>
      <c r="AH117">
        <v>9.4700000000000006</v>
      </c>
      <c r="AJ117">
        <v>164500</v>
      </c>
      <c r="AK117">
        <v>7</v>
      </c>
      <c r="AL117">
        <f>VLOOKUP(表格1_6[[#This Row],[馬齡]],SPB!$A$1:$B$9,2,FALSE)</f>
        <v>0</v>
      </c>
      <c r="AM117">
        <v>-2</v>
      </c>
      <c r="AN117" t="s">
        <v>16</v>
      </c>
      <c r="AO117">
        <v>22</v>
      </c>
      <c r="AP117" t="s">
        <v>367</v>
      </c>
      <c r="AQ117" t="s">
        <v>368</v>
      </c>
    </row>
    <row r="118" spans="1:44" x14ac:dyDescent="0.25">
      <c r="A118" s="8" t="s">
        <v>365</v>
      </c>
      <c r="B118" s="7" t="str">
        <f>VLOOKUP(表格1_6[[#This Row],[場]],Raceinfo!$A$1:$C$9,3,0)</f>
        <v xml:space="preserve"> 第三班</v>
      </c>
      <c r="C118" s="7" t="str">
        <f>VLOOKUP(表格1_6[[#This Row],[場]],Raceinfo!$A$1:$C$9,2,0)</f>
        <v xml:space="preserve"> 1200米</v>
      </c>
    </row>
    <row r="119" spans="1:44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147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6"/>
      <c r="Z119" s="5"/>
      <c r="AA119" s="6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</row>
  </sheetData>
  <phoneticPr fontId="3" type="noConversion"/>
  <conditionalFormatting sqref="O1:O1048576">
    <cfRule type="containsText" dxfId="116" priority="25" operator="containsText" text="留後">
      <formula>NOT(ISERROR(SEARCH("留後",O1)))</formula>
    </cfRule>
    <cfRule type="containsText" dxfId="115" priority="26" operator="containsText" text="中後">
      <formula>NOT(ISERROR(SEARCH("中後",O1)))</formula>
    </cfRule>
    <cfRule type="containsText" dxfId="114" priority="27" operator="containsText" text="中前">
      <formula>NOT(ISERROR(SEARCH("中前",O1)))</formula>
    </cfRule>
    <cfRule type="containsText" dxfId="113" priority="28" operator="containsText" text="放頭">
      <formula>NOT(ISERROR(SEARCH("放頭",O1)))</formula>
    </cfRule>
  </conditionalFormatting>
  <conditionalFormatting sqref="P1:U104857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048576">
    <cfRule type="colorScale" priority="3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C1:AC1048576">
    <cfRule type="colorScale" priority="3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1:AE1048576">
    <cfRule type="colorScale" priority="35">
      <colorScale>
        <cfvo type="min"/>
        <cfvo type="max"/>
        <color rgb="FFFFEF9C"/>
        <color rgb="FF63BE7B"/>
      </colorScale>
    </cfRule>
  </conditionalFormatting>
  <conditionalFormatting sqref="AI1:AI1048576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1:AJ1048576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1:AK1048576">
    <cfRule type="colorScale" priority="3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M1:AM1048576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1:AO104857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1:AQ1048576">
    <cfRule type="duplicateValues" dxfId="112" priority="29"/>
  </conditionalFormatting>
  <conditionalFormatting sqref="AD1:AD1048576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:N1048576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2:AH1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F1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5:AF2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5:AH2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8:AF39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8:AH3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41:AF5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41:AH5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4:AF65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4:AH65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7:AF7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67:AH7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80:AF9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80:AH9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93:AF10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93:AH10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6:AF11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06:AH11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:J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AA61-7510-45E9-888E-E8D900AD871A}">
  <sheetPr codeName="工作表16"/>
  <dimension ref="A1:Q127"/>
  <sheetViews>
    <sheetView workbookViewId="0">
      <selection activeCell="T16" sqref="T16:T17"/>
    </sheetView>
  </sheetViews>
  <sheetFormatPr defaultRowHeight="15.75" x14ac:dyDescent="0.25"/>
  <sheetData>
    <row r="1" spans="1:17" x14ac:dyDescent="0.25">
      <c r="A1" t="s">
        <v>2438</v>
      </c>
      <c r="B1" t="s">
        <v>1954</v>
      </c>
      <c r="C1" t="s">
        <v>2</v>
      </c>
      <c r="D1" t="s">
        <v>2457</v>
      </c>
      <c r="E1" t="s">
        <v>6</v>
      </c>
      <c r="F1" t="s">
        <v>2470</v>
      </c>
      <c r="G1" t="s">
        <v>2477</v>
      </c>
      <c r="H1" t="s">
        <v>4</v>
      </c>
      <c r="I1" t="s">
        <v>5</v>
      </c>
      <c r="J1" t="s">
        <v>2441</v>
      </c>
      <c r="K1" t="s">
        <v>2459</v>
      </c>
      <c r="L1" t="s">
        <v>2461</v>
      </c>
      <c r="M1" t="s">
        <v>2463</v>
      </c>
      <c r="N1" t="s">
        <v>3</v>
      </c>
      <c r="O1" t="s">
        <v>7</v>
      </c>
      <c r="P1" t="s">
        <v>2448</v>
      </c>
      <c r="Q1" t="s">
        <v>2449</v>
      </c>
    </row>
    <row r="3" spans="1:17" x14ac:dyDescent="0.25">
      <c r="A3" t="s">
        <v>1</v>
      </c>
      <c r="B3" t="s">
        <v>2512</v>
      </c>
      <c r="C3" t="s">
        <v>1944</v>
      </c>
    </row>
    <row r="4" spans="1:17" x14ac:dyDescent="0.25">
      <c r="A4" t="s">
        <v>1</v>
      </c>
      <c r="B4">
        <v>1</v>
      </c>
      <c r="C4" t="s">
        <v>12</v>
      </c>
      <c r="D4">
        <v>0.38167401032702236</v>
      </c>
      <c r="E4">
        <v>11</v>
      </c>
      <c r="F4">
        <v>0.17</v>
      </c>
      <c r="G4" t="s">
        <v>408</v>
      </c>
      <c r="H4" t="s">
        <v>13</v>
      </c>
      <c r="I4" t="s">
        <v>14</v>
      </c>
      <c r="J4">
        <v>2</v>
      </c>
      <c r="K4">
        <v>7</v>
      </c>
      <c r="L4">
        <v>3</v>
      </c>
      <c r="M4">
        <v>3</v>
      </c>
      <c r="N4">
        <v>135</v>
      </c>
      <c r="O4">
        <v>40</v>
      </c>
      <c r="P4">
        <v>1</v>
      </c>
      <c r="Q4">
        <v>9.43</v>
      </c>
    </row>
    <row r="5" spans="1:17" x14ac:dyDescent="0.25">
      <c r="A5" t="s">
        <v>1</v>
      </c>
      <c r="B5">
        <v>2</v>
      </c>
      <c r="C5" t="s">
        <v>19</v>
      </c>
      <c r="D5">
        <v>0.221930932180394</v>
      </c>
      <c r="E5">
        <v>6</v>
      </c>
      <c r="F5">
        <v>0.25</v>
      </c>
      <c r="G5" t="s">
        <v>409</v>
      </c>
      <c r="H5" t="s">
        <v>504</v>
      </c>
      <c r="I5" t="s">
        <v>21</v>
      </c>
      <c r="J5">
        <v>14</v>
      </c>
      <c r="K5">
        <v>10</v>
      </c>
      <c r="L5">
        <v>13</v>
      </c>
      <c r="M5">
        <v>8</v>
      </c>
      <c r="N5">
        <v>132</v>
      </c>
      <c r="O5">
        <v>39</v>
      </c>
      <c r="P5">
        <v>1</v>
      </c>
      <c r="Q5">
        <v>10.17</v>
      </c>
    </row>
    <row r="6" spans="1:17" x14ac:dyDescent="0.25">
      <c r="A6" t="s">
        <v>1</v>
      </c>
      <c r="B6">
        <v>3</v>
      </c>
      <c r="C6" t="s">
        <v>25</v>
      </c>
      <c r="D6">
        <v>0.24197223237120935</v>
      </c>
      <c r="E6">
        <v>5</v>
      </c>
      <c r="F6">
        <v>0.31</v>
      </c>
      <c r="G6" t="s">
        <v>410</v>
      </c>
      <c r="H6" t="s">
        <v>26</v>
      </c>
      <c r="I6" t="s">
        <v>27</v>
      </c>
      <c r="J6">
        <v>11</v>
      </c>
      <c r="K6">
        <v>11</v>
      </c>
      <c r="L6">
        <v>12</v>
      </c>
      <c r="M6">
        <v>9</v>
      </c>
      <c r="N6">
        <v>133</v>
      </c>
      <c r="O6">
        <v>38</v>
      </c>
      <c r="P6">
        <v>1</v>
      </c>
      <c r="Q6">
        <v>10.79</v>
      </c>
    </row>
    <row r="7" spans="1:17" x14ac:dyDescent="0.25">
      <c r="A7" t="s">
        <v>1</v>
      </c>
      <c r="B7">
        <v>4</v>
      </c>
      <c r="C7" t="s">
        <v>30</v>
      </c>
      <c r="D7">
        <v>0.50527949484878698</v>
      </c>
      <c r="E7">
        <v>9</v>
      </c>
      <c r="F7">
        <v>0.21</v>
      </c>
      <c r="G7" t="s">
        <v>410</v>
      </c>
      <c r="H7" t="s">
        <v>31</v>
      </c>
      <c r="I7" t="s">
        <v>32</v>
      </c>
      <c r="J7">
        <v>3</v>
      </c>
      <c r="K7">
        <v>5</v>
      </c>
      <c r="L7">
        <v>6</v>
      </c>
      <c r="M7">
        <v>7</v>
      </c>
      <c r="N7">
        <v>133</v>
      </c>
      <c r="O7">
        <v>38</v>
      </c>
      <c r="P7">
        <v>1</v>
      </c>
      <c r="Q7">
        <v>9.91</v>
      </c>
    </row>
    <row r="8" spans="1:17" x14ac:dyDescent="0.25">
      <c r="A8" t="s">
        <v>1</v>
      </c>
      <c r="B8">
        <v>5</v>
      </c>
      <c r="C8" t="s">
        <v>37</v>
      </c>
      <c r="D8">
        <v>0.47317949247169799</v>
      </c>
      <c r="E8">
        <v>7</v>
      </c>
      <c r="F8">
        <v>0.28999999999999998</v>
      </c>
      <c r="G8" t="s">
        <v>410</v>
      </c>
      <c r="H8" t="s">
        <v>565</v>
      </c>
      <c r="I8" t="s">
        <v>39</v>
      </c>
      <c r="J8">
        <v>4</v>
      </c>
      <c r="K8">
        <v>1</v>
      </c>
      <c r="L8">
        <v>3</v>
      </c>
      <c r="M8">
        <v>10</v>
      </c>
      <c r="N8">
        <v>130</v>
      </c>
      <c r="O8">
        <v>37</v>
      </c>
      <c r="P8">
        <v>1</v>
      </c>
      <c r="Q8">
        <v>9.61</v>
      </c>
    </row>
    <row r="9" spans="1:17" x14ac:dyDescent="0.25">
      <c r="A9" t="s">
        <v>1</v>
      </c>
      <c r="B9">
        <v>6</v>
      </c>
      <c r="C9" t="s">
        <v>42</v>
      </c>
      <c r="D9">
        <v>0.3008706199460916</v>
      </c>
      <c r="E9">
        <v>12</v>
      </c>
      <c r="F9">
        <v>0.12</v>
      </c>
      <c r="G9" t="s">
        <v>409</v>
      </c>
      <c r="H9" t="s">
        <v>43</v>
      </c>
      <c r="I9" t="s">
        <v>44</v>
      </c>
      <c r="J9">
        <v>1</v>
      </c>
      <c r="K9">
        <v>9</v>
      </c>
      <c r="L9">
        <v>14</v>
      </c>
      <c r="M9">
        <v>8</v>
      </c>
      <c r="N9">
        <v>131</v>
      </c>
      <c r="O9">
        <v>36</v>
      </c>
      <c r="P9">
        <v>1</v>
      </c>
      <c r="Q9">
        <v>9.6300000000000008</v>
      </c>
    </row>
    <row r="10" spans="1:17" x14ac:dyDescent="0.25">
      <c r="A10" t="s">
        <v>1</v>
      </c>
      <c r="B10">
        <v>7</v>
      </c>
      <c r="C10" t="s">
        <v>48</v>
      </c>
      <c r="D10">
        <v>0.44134669647675584</v>
      </c>
      <c r="E10">
        <v>2</v>
      </c>
      <c r="F10">
        <v>0.37</v>
      </c>
      <c r="G10" t="s">
        <v>410</v>
      </c>
      <c r="H10" t="s">
        <v>49</v>
      </c>
      <c r="I10" t="s">
        <v>50</v>
      </c>
      <c r="J10">
        <v>10</v>
      </c>
      <c r="K10">
        <v>5</v>
      </c>
      <c r="L10">
        <v>10</v>
      </c>
      <c r="M10">
        <v>8</v>
      </c>
      <c r="N10">
        <v>130</v>
      </c>
      <c r="O10">
        <v>35</v>
      </c>
      <c r="P10">
        <v>1</v>
      </c>
      <c r="Q10">
        <v>9.91</v>
      </c>
    </row>
    <row r="11" spans="1:17" x14ac:dyDescent="0.25">
      <c r="A11" t="s">
        <v>1</v>
      </c>
      <c r="B11">
        <v>8</v>
      </c>
      <c r="C11" t="s">
        <v>52</v>
      </c>
      <c r="D11">
        <v>0.51487198105761656</v>
      </c>
      <c r="E11">
        <v>1</v>
      </c>
      <c r="F11">
        <v>0.39</v>
      </c>
      <c r="G11" t="s">
        <v>409</v>
      </c>
      <c r="H11" t="s">
        <v>53</v>
      </c>
      <c r="I11" t="s">
        <v>54</v>
      </c>
      <c r="J11">
        <v>9</v>
      </c>
      <c r="K11">
        <v>3</v>
      </c>
      <c r="L11">
        <v>6</v>
      </c>
      <c r="M11">
        <v>6</v>
      </c>
      <c r="N11">
        <v>126</v>
      </c>
      <c r="O11">
        <v>31</v>
      </c>
      <c r="P11">
        <v>1</v>
      </c>
      <c r="Q11">
        <v>9.8699999999999992</v>
      </c>
    </row>
    <row r="12" spans="1:17" x14ac:dyDescent="0.25">
      <c r="A12" t="s">
        <v>1</v>
      </c>
      <c r="B12">
        <v>9</v>
      </c>
      <c r="C12" t="s">
        <v>57</v>
      </c>
      <c r="D12">
        <v>0.38286945812807882</v>
      </c>
      <c r="E12">
        <v>4</v>
      </c>
      <c r="F12">
        <v>0.3</v>
      </c>
      <c r="G12" t="s">
        <v>408</v>
      </c>
      <c r="H12" t="s">
        <v>58</v>
      </c>
      <c r="I12" t="s">
        <v>59</v>
      </c>
      <c r="J12">
        <v>9</v>
      </c>
      <c r="K12">
        <v>9</v>
      </c>
      <c r="L12">
        <v>12</v>
      </c>
      <c r="M12">
        <v>7</v>
      </c>
      <c r="N12">
        <v>125</v>
      </c>
      <c r="O12">
        <v>30</v>
      </c>
      <c r="P12">
        <v>1</v>
      </c>
      <c r="Q12">
        <v>10.48</v>
      </c>
    </row>
    <row r="13" spans="1:17" x14ac:dyDescent="0.25">
      <c r="A13" t="s">
        <v>1</v>
      </c>
      <c r="B13">
        <v>10</v>
      </c>
      <c r="C13" t="s">
        <v>63</v>
      </c>
      <c r="D13">
        <v>0.49295536714125743</v>
      </c>
      <c r="E13">
        <v>3</v>
      </c>
      <c r="F13">
        <v>0.26</v>
      </c>
      <c r="G13" t="s">
        <v>411</v>
      </c>
      <c r="H13" t="s">
        <v>64</v>
      </c>
      <c r="I13" t="s">
        <v>65</v>
      </c>
      <c r="J13">
        <v>11</v>
      </c>
      <c r="K13">
        <v>1</v>
      </c>
      <c r="L13">
        <v>4</v>
      </c>
      <c r="M13">
        <v>13</v>
      </c>
      <c r="N13">
        <v>124</v>
      </c>
      <c r="O13">
        <v>29</v>
      </c>
      <c r="P13">
        <v>1</v>
      </c>
      <c r="Q13">
        <v>10.210000000000001</v>
      </c>
    </row>
    <row r="14" spans="1:17" x14ac:dyDescent="0.25">
      <c r="A14" t="s">
        <v>1</v>
      </c>
      <c r="B14">
        <v>11</v>
      </c>
      <c r="C14" t="s">
        <v>68</v>
      </c>
      <c r="D14">
        <v>0.41500008694896096</v>
      </c>
      <c r="E14">
        <v>8</v>
      </c>
      <c r="F14">
        <v>0.24</v>
      </c>
      <c r="G14" t="s">
        <v>408</v>
      </c>
      <c r="H14" t="s">
        <v>69</v>
      </c>
      <c r="I14" t="s">
        <v>70</v>
      </c>
      <c r="J14">
        <v>12</v>
      </c>
      <c r="K14">
        <v>14</v>
      </c>
      <c r="L14">
        <v>8</v>
      </c>
      <c r="M14">
        <v>5</v>
      </c>
      <c r="N14">
        <v>118</v>
      </c>
      <c r="O14">
        <v>23</v>
      </c>
      <c r="P14">
        <v>1</v>
      </c>
      <c r="Q14">
        <v>9.4700000000000006</v>
      </c>
    </row>
    <row r="15" spans="1:17" x14ac:dyDescent="0.25">
      <c r="A15" t="s">
        <v>1</v>
      </c>
      <c r="B15">
        <v>12</v>
      </c>
      <c r="C15" t="s">
        <v>74</v>
      </c>
      <c r="D15">
        <v>0.52926836581709147</v>
      </c>
      <c r="E15">
        <v>10</v>
      </c>
      <c r="F15">
        <v>0.14000000000000001</v>
      </c>
      <c r="G15" t="s">
        <v>410</v>
      </c>
      <c r="H15" t="s">
        <v>326</v>
      </c>
      <c r="I15" t="s">
        <v>76</v>
      </c>
      <c r="J15">
        <v>4</v>
      </c>
      <c r="K15">
        <v>3</v>
      </c>
      <c r="L15">
        <v>7</v>
      </c>
      <c r="M15">
        <v>7</v>
      </c>
      <c r="N15">
        <v>113</v>
      </c>
      <c r="O15">
        <v>18</v>
      </c>
      <c r="P15">
        <v>1</v>
      </c>
      <c r="Q15">
        <v>9.86</v>
      </c>
    </row>
    <row r="17" spans="1:17" x14ac:dyDescent="0.25">
      <c r="A17" t="s">
        <v>79</v>
      </c>
      <c r="B17" t="s">
        <v>1947</v>
      </c>
      <c r="C17" t="s">
        <v>1946</v>
      </c>
    </row>
    <row r="18" spans="1:17" x14ac:dyDescent="0.25">
      <c r="A18" t="s">
        <v>79</v>
      </c>
      <c r="B18">
        <v>1</v>
      </c>
      <c r="C18" t="s">
        <v>80</v>
      </c>
      <c r="D18">
        <v>0.44078472313994976</v>
      </c>
      <c r="E18">
        <v>7</v>
      </c>
      <c r="F18">
        <v>0.26</v>
      </c>
      <c r="G18" t="s">
        <v>409</v>
      </c>
      <c r="H18" t="s">
        <v>64</v>
      </c>
      <c r="I18" t="s">
        <v>81</v>
      </c>
      <c r="J18">
        <v>7</v>
      </c>
      <c r="K18">
        <v>3</v>
      </c>
      <c r="L18">
        <v>7</v>
      </c>
      <c r="M18">
        <v>1</v>
      </c>
      <c r="N18">
        <v>135</v>
      </c>
      <c r="O18">
        <v>60</v>
      </c>
      <c r="P18">
        <v>1</v>
      </c>
      <c r="Q18">
        <v>39.28</v>
      </c>
    </row>
    <row r="19" spans="1:17" x14ac:dyDescent="0.25">
      <c r="A19" t="s">
        <v>79</v>
      </c>
      <c r="B19">
        <v>2</v>
      </c>
      <c r="C19" t="s">
        <v>84</v>
      </c>
      <c r="D19">
        <v>0.40943626677190215</v>
      </c>
      <c r="E19">
        <v>6</v>
      </c>
      <c r="F19">
        <v>0.24</v>
      </c>
      <c r="G19" t="s">
        <v>411</v>
      </c>
      <c r="H19" t="s">
        <v>85</v>
      </c>
      <c r="I19" t="s">
        <v>54</v>
      </c>
      <c r="J19">
        <v>4</v>
      </c>
      <c r="K19">
        <v>6</v>
      </c>
      <c r="L19">
        <v>2</v>
      </c>
      <c r="M19">
        <v>12</v>
      </c>
      <c r="N19">
        <v>131</v>
      </c>
      <c r="O19">
        <v>56</v>
      </c>
    </row>
    <row r="20" spans="1:17" x14ac:dyDescent="0.25">
      <c r="A20" t="s">
        <v>79</v>
      </c>
      <c r="B20">
        <v>3</v>
      </c>
      <c r="C20" t="s">
        <v>89</v>
      </c>
      <c r="D20">
        <v>0.259709243697479</v>
      </c>
      <c r="E20">
        <v>12</v>
      </c>
      <c r="F20">
        <v>0.2</v>
      </c>
      <c r="G20" t="s">
        <v>409</v>
      </c>
      <c r="H20" t="s">
        <v>90</v>
      </c>
      <c r="I20" t="s">
        <v>91</v>
      </c>
      <c r="J20">
        <v>10</v>
      </c>
      <c r="K20">
        <v>10</v>
      </c>
      <c r="L20">
        <v>10</v>
      </c>
      <c r="M20">
        <v>12</v>
      </c>
      <c r="N20">
        <v>131</v>
      </c>
      <c r="O20">
        <v>56</v>
      </c>
      <c r="P20">
        <v>1</v>
      </c>
      <c r="Q20">
        <v>39.29</v>
      </c>
    </row>
    <row r="21" spans="1:17" x14ac:dyDescent="0.25">
      <c r="A21" t="s">
        <v>79</v>
      </c>
      <c r="B21">
        <v>4</v>
      </c>
      <c r="C21" t="s">
        <v>94</v>
      </c>
      <c r="D21">
        <v>0.46334669647675597</v>
      </c>
      <c r="E21">
        <v>10</v>
      </c>
      <c r="F21">
        <v>0.15</v>
      </c>
      <c r="G21" t="s">
        <v>409</v>
      </c>
      <c r="H21" t="s">
        <v>49</v>
      </c>
      <c r="I21" t="s">
        <v>50</v>
      </c>
      <c r="J21">
        <v>3</v>
      </c>
      <c r="K21">
        <v>1</v>
      </c>
      <c r="L21">
        <v>6</v>
      </c>
      <c r="M21">
        <v>9</v>
      </c>
      <c r="N21">
        <v>129</v>
      </c>
      <c r="O21">
        <v>54</v>
      </c>
      <c r="P21">
        <v>1</v>
      </c>
      <c r="Q21">
        <v>39.729999999999997</v>
      </c>
    </row>
    <row r="22" spans="1:17" x14ac:dyDescent="0.25">
      <c r="A22" t="s">
        <v>79</v>
      </c>
      <c r="B22">
        <v>5</v>
      </c>
      <c r="C22" t="s">
        <v>97</v>
      </c>
      <c r="D22">
        <v>0.4257311513734659</v>
      </c>
      <c r="E22">
        <v>11</v>
      </c>
      <c r="F22">
        <v>0.09</v>
      </c>
      <c r="G22" t="s">
        <v>409</v>
      </c>
      <c r="H22" t="s">
        <v>31</v>
      </c>
      <c r="I22" t="s">
        <v>76</v>
      </c>
      <c r="J22">
        <v>1</v>
      </c>
      <c r="K22">
        <v>7</v>
      </c>
      <c r="L22">
        <v>3</v>
      </c>
      <c r="M22" t="s">
        <v>2447</v>
      </c>
      <c r="N22">
        <v>128</v>
      </c>
      <c r="O22">
        <v>53</v>
      </c>
      <c r="P22">
        <v>1</v>
      </c>
      <c r="Q22">
        <v>38.94</v>
      </c>
    </row>
    <row r="23" spans="1:17" x14ac:dyDescent="0.25">
      <c r="A23" t="s">
        <v>79</v>
      </c>
      <c r="B23">
        <v>6</v>
      </c>
      <c r="C23" t="s">
        <v>101</v>
      </c>
      <c r="D23">
        <v>0.49861686746987965</v>
      </c>
      <c r="E23">
        <v>1</v>
      </c>
      <c r="F23">
        <v>0.48</v>
      </c>
      <c r="G23" t="s">
        <v>409</v>
      </c>
      <c r="H23" t="s">
        <v>53</v>
      </c>
      <c r="I23" t="s">
        <v>14</v>
      </c>
      <c r="J23">
        <v>6</v>
      </c>
      <c r="K23">
        <v>10</v>
      </c>
      <c r="L23">
        <v>11</v>
      </c>
      <c r="M23">
        <v>1</v>
      </c>
      <c r="N23">
        <v>126</v>
      </c>
      <c r="O23">
        <v>51</v>
      </c>
      <c r="P23">
        <v>1</v>
      </c>
      <c r="Q23">
        <v>40.159999999999997</v>
      </c>
    </row>
    <row r="24" spans="1:17" x14ac:dyDescent="0.25">
      <c r="A24" t="s">
        <v>79</v>
      </c>
      <c r="B24">
        <v>7</v>
      </c>
      <c r="C24" t="s">
        <v>105</v>
      </c>
      <c r="D24">
        <v>0.47172932330827066</v>
      </c>
      <c r="E24">
        <v>5</v>
      </c>
      <c r="F24">
        <v>0.25</v>
      </c>
      <c r="G24" t="s">
        <v>409</v>
      </c>
      <c r="H24" t="s">
        <v>106</v>
      </c>
      <c r="I24" t="s">
        <v>65</v>
      </c>
      <c r="J24">
        <v>7</v>
      </c>
      <c r="K24">
        <v>11</v>
      </c>
      <c r="L24">
        <v>1</v>
      </c>
      <c r="M24">
        <v>10</v>
      </c>
      <c r="N24">
        <v>122</v>
      </c>
      <c r="O24">
        <v>47</v>
      </c>
    </row>
    <row r="25" spans="1:17" x14ac:dyDescent="0.25">
      <c r="A25" t="s">
        <v>79</v>
      </c>
      <c r="B25">
        <v>8</v>
      </c>
      <c r="C25" t="s">
        <v>109</v>
      </c>
      <c r="D25">
        <v>0.52032234961455504</v>
      </c>
      <c r="E25">
        <v>9</v>
      </c>
      <c r="F25">
        <v>0.24</v>
      </c>
      <c r="G25" t="s">
        <v>409</v>
      </c>
      <c r="H25" t="s">
        <v>565</v>
      </c>
      <c r="I25" t="s">
        <v>39</v>
      </c>
      <c r="J25">
        <v>11</v>
      </c>
      <c r="K25">
        <v>6</v>
      </c>
      <c r="L25">
        <v>3</v>
      </c>
      <c r="M25">
        <v>4</v>
      </c>
      <c r="N25">
        <v>119</v>
      </c>
      <c r="O25">
        <v>46</v>
      </c>
    </row>
    <row r="26" spans="1:17" x14ac:dyDescent="0.25">
      <c r="A26" t="s">
        <v>79</v>
      </c>
      <c r="B26">
        <v>9</v>
      </c>
      <c r="C26" t="s">
        <v>112</v>
      </c>
      <c r="D26">
        <v>0.48531063459866702</v>
      </c>
      <c r="E26">
        <v>2</v>
      </c>
      <c r="F26">
        <v>0.33</v>
      </c>
      <c r="G26" t="s">
        <v>409</v>
      </c>
      <c r="H26" t="s">
        <v>26</v>
      </c>
      <c r="I26" t="s">
        <v>59</v>
      </c>
      <c r="J26">
        <v>8</v>
      </c>
      <c r="K26">
        <v>9</v>
      </c>
      <c r="L26">
        <v>6</v>
      </c>
      <c r="M26">
        <v>7</v>
      </c>
      <c r="N26">
        <v>120</v>
      </c>
      <c r="O26">
        <v>45</v>
      </c>
      <c r="P26">
        <v>1</v>
      </c>
      <c r="Q26">
        <v>39.44</v>
      </c>
    </row>
    <row r="27" spans="1:17" x14ac:dyDescent="0.25">
      <c r="A27" t="s">
        <v>79</v>
      </c>
      <c r="B27">
        <v>10</v>
      </c>
      <c r="C27" t="s">
        <v>116</v>
      </c>
      <c r="D27">
        <v>0.56961484593837541</v>
      </c>
      <c r="E27">
        <v>4</v>
      </c>
      <c r="F27">
        <v>0.3</v>
      </c>
      <c r="G27" t="s">
        <v>410</v>
      </c>
      <c r="H27" t="s">
        <v>58</v>
      </c>
      <c r="I27" t="s">
        <v>32</v>
      </c>
      <c r="J27">
        <v>2</v>
      </c>
      <c r="K27">
        <v>7</v>
      </c>
      <c r="L27">
        <v>6</v>
      </c>
      <c r="M27">
        <v>10</v>
      </c>
      <c r="N27">
        <v>120</v>
      </c>
      <c r="O27">
        <v>45</v>
      </c>
      <c r="P27">
        <v>1</v>
      </c>
      <c r="Q27">
        <v>39.200000000000003</v>
      </c>
    </row>
    <row r="28" spans="1:17" x14ac:dyDescent="0.25">
      <c r="A28" t="s">
        <v>79</v>
      </c>
      <c r="B28">
        <v>11</v>
      </c>
      <c r="C28" t="s">
        <v>119</v>
      </c>
      <c r="D28">
        <v>0.59469230769230774</v>
      </c>
      <c r="E28">
        <v>8</v>
      </c>
      <c r="F28">
        <v>0.28000000000000003</v>
      </c>
      <c r="G28" t="s">
        <v>410</v>
      </c>
      <c r="H28" t="s">
        <v>120</v>
      </c>
      <c r="I28" t="s">
        <v>121</v>
      </c>
      <c r="J28">
        <v>9</v>
      </c>
      <c r="K28">
        <v>6</v>
      </c>
      <c r="L28">
        <v>4</v>
      </c>
      <c r="M28">
        <v>2</v>
      </c>
      <c r="N28">
        <v>119</v>
      </c>
      <c r="O28">
        <v>44</v>
      </c>
      <c r="P28">
        <v>1</v>
      </c>
      <c r="Q28">
        <v>40.82</v>
      </c>
    </row>
    <row r="29" spans="1:17" x14ac:dyDescent="0.25">
      <c r="A29" t="s">
        <v>79</v>
      </c>
      <c r="B29">
        <v>12</v>
      </c>
      <c r="C29" t="s">
        <v>123</v>
      </c>
      <c r="D29">
        <v>0.6055396695183406</v>
      </c>
      <c r="E29">
        <v>3</v>
      </c>
      <c r="F29">
        <v>0.3</v>
      </c>
      <c r="G29" t="s">
        <v>408</v>
      </c>
      <c r="H29" t="s">
        <v>504</v>
      </c>
      <c r="I29" t="s">
        <v>81</v>
      </c>
      <c r="J29">
        <v>12</v>
      </c>
      <c r="K29">
        <v>1</v>
      </c>
      <c r="L29">
        <v>7</v>
      </c>
      <c r="M29">
        <v>2</v>
      </c>
      <c r="N29">
        <v>113</v>
      </c>
      <c r="O29">
        <v>40</v>
      </c>
      <c r="P29">
        <v>1</v>
      </c>
      <c r="Q29">
        <v>39.71</v>
      </c>
    </row>
    <row r="31" spans="1:17" x14ac:dyDescent="0.25">
      <c r="A31" t="s">
        <v>127</v>
      </c>
      <c r="B31" t="s">
        <v>1947</v>
      </c>
      <c r="C31" t="s">
        <v>1944</v>
      </c>
    </row>
    <row r="32" spans="1:17" x14ac:dyDescent="0.25">
      <c r="A32" t="s">
        <v>127</v>
      </c>
      <c r="B32">
        <v>1</v>
      </c>
      <c r="C32" t="s">
        <v>128</v>
      </c>
      <c r="D32">
        <v>0.39209627329192542</v>
      </c>
      <c r="E32">
        <v>6</v>
      </c>
      <c r="F32">
        <v>0.25</v>
      </c>
      <c r="G32" t="s">
        <v>408</v>
      </c>
      <c r="H32" t="s">
        <v>120</v>
      </c>
      <c r="I32" t="s">
        <v>81</v>
      </c>
      <c r="J32">
        <v>3</v>
      </c>
      <c r="K32">
        <v>6</v>
      </c>
      <c r="L32">
        <v>10</v>
      </c>
      <c r="M32">
        <v>3</v>
      </c>
      <c r="N32">
        <v>135</v>
      </c>
      <c r="O32">
        <v>59</v>
      </c>
      <c r="P32">
        <v>1</v>
      </c>
      <c r="Q32">
        <v>9.17</v>
      </c>
    </row>
    <row r="33" spans="1:17" x14ac:dyDescent="0.25">
      <c r="A33" t="s">
        <v>127</v>
      </c>
      <c r="B33">
        <v>2</v>
      </c>
      <c r="C33" t="s">
        <v>131</v>
      </c>
      <c r="D33">
        <v>0.32507378932325126</v>
      </c>
      <c r="E33">
        <v>1</v>
      </c>
      <c r="F33">
        <v>0.39</v>
      </c>
      <c r="G33" t="s">
        <v>409</v>
      </c>
      <c r="H33" t="s">
        <v>504</v>
      </c>
      <c r="I33" t="s">
        <v>21</v>
      </c>
      <c r="J33">
        <v>2</v>
      </c>
      <c r="N33">
        <v>128</v>
      </c>
      <c r="O33">
        <v>54</v>
      </c>
      <c r="P33">
        <v>1</v>
      </c>
      <c r="Q33">
        <v>9.48</v>
      </c>
    </row>
    <row r="34" spans="1:17" x14ac:dyDescent="0.25">
      <c r="A34" t="s">
        <v>127</v>
      </c>
      <c r="B34">
        <v>3</v>
      </c>
      <c r="C34" t="s">
        <v>134</v>
      </c>
      <c r="D34">
        <v>0.40076854521625171</v>
      </c>
      <c r="E34">
        <v>3</v>
      </c>
      <c r="F34">
        <v>0.26</v>
      </c>
      <c r="G34" t="s">
        <v>409</v>
      </c>
      <c r="H34" t="s">
        <v>49</v>
      </c>
      <c r="I34" t="s">
        <v>135</v>
      </c>
      <c r="J34">
        <v>3</v>
      </c>
      <c r="K34">
        <v>3</v>
      </c>
      <c r="N34">
        <v>129</v>
      </c>
      <c r="O34">
        <v>53</v>
      </c>
      <c r="P34">
        <v>1</v>
      </c>
      <c r="Q34">
        <v>9.65</v>
      </c>
    </row>
    <row r="35" spans="1:17" x14ac:dyDescent="0.25">
      <c r="A35" t="s">
        <v>127</v>
      </c>
      <c r="B35">
        <v>4</v>
      </c>
      <c r="C35" t="s">
        <v>139</v>
      </c>
      <c r="D35">
        <v>0.40265517241379323</v>
      </c>
      <c r="E35">
        <v>11</v>
      </c>
      <c r="F35">
        <v>0.17</v>
      </c>
      <c r="G35" t="s">
        <v>408</v>
      </c>
      <c r="H35" t="s">
        <v>140</v>
      </c>
      <c r="I35" t="s">
        <v>59</v>
      </c>
      <c r="J35">
        <v>2</v>
      </c>
      <c r="K35">
        <v>8</v>
      </c>
      <c r="L35">
        <v>14</v>
      </c>
      <c r="M35">
        <v>4</v>
      </c>
      <c r="N35">
        <v>128</v>
      </c>
      <c r="O35">
        <v>52</v>
      </c>
      <c r="P35">
        <v>1</v>
      </c>
      <c r="Q35">
        <v>9.6300000000000008</v>
      </c>
    </row>
    <row r="36" spans="1:17" x14ac:dyDescent="0.25">
      <c r="A36" t="s">
        <v>127</v>
      </c>
      <c r="B36">
        <v>5</v>
      </c>
      <c r="C36" t="s">
        <v>143</v>
      </c>
      <c r="D36">
        <v>0.5310712423170052</v>
      </c>
      <c r="E36">
        <v>10</v>
      </c>
      <c r="F36">
        <v>0.14000000000000001</v>
      </c>
      <c r="G36" t="s">
        <v>409</v>
      </c>
      <c r="H36" t="s">
        <v>31</v>
      </c>
      <c r="I36" t="s">
        <v>121</v>
      </c>
      <c r="J36">
        <v>3</v>
      </c>
      <c r="K36">
        <v>7</v>
      </c>
      <c r="L36">
        <v>2</v>
      </c>
      <c r="M36">
        <v>7</v>
      </c>
      <c r="N36">
        <v>127</v>
      </c>
      <c r="O36">
        <v>51</v>
      </c>
      <c r="P36">
        <v>1</v>
      </c>
      <c r="Q36">
        <v>9.57</v>
      </c>
    </row>
    <row r="37" spans="1:17" x14ac:dyDescent="0.25">
      <c r="A37" t="s">
        <v>127</v>
      </c>
      <c r="B37">
        <v>6</v>
      </c>
      <c r="C37" t="s">
        <v>146</v>
      </c>
      <c r="D37">
        <v>0.3256293057707409</v>
      </c>
      <c r="E37">
        <v>12</v>
      </c>
      <c r="F37">
        <v>0.12</v>
      </c>
      <c r="G37" t="s">
        <v>408</v>
      </c>
      <c r="H37" t="s">
        <v>565</v>
      </c>
      <c r="I37" t="s">
        <v>147</v>
      </c>
      <c r="J37">
        <v>7</v>
      </c>
      <c r="K37">
        <v>7</v>
      </c>
      <c r="L37">
        <v>9</v>
      </c>
      <c r="N37">
        <v>122</v>
      </c>
      <c r="O37">
        <v>48</v>
      </c>
    </row>
    <row r="38" spans="1:17" x14ac:dyDescent="0.25">
      <c r="A38" t="s">
        <v>127</v>
      </c>
      <c r="B38">
        <v>7</v>
      </c>
      <c r="C38" t="s">
        <v>149</v>
      </c>
      <c r="D38">
        <v>0.39793609617209746</v>
      </c>
      <c r="E38">
        <v>7</v>
      </c>
      <c r="F38">
        <v>0.28999999999999998</v>
      </c>
      <c r="G38" t="s">
        <v>408</v>
      </c>
      <c r="H38" t="s">
        <v>150</v>
      </c>
      <c r="I38" t="s">
        <v>76</v>
      </c>
      <c r="J38">
        <v>7</v>
      </c>
      <c r="K38">
        <v>4</v>
      </c>
      <c r="L38">
        <v>10</v>
      </c>
      <c r="N38">
        <v>124</v>
      </c>
      <c r="O38">
        <v>48</v>
      </c>
      <c r="P38">
        <v>1</v>
      </c>
      <c r="Q38">
        <v>9.91</v>
      </c>
    </row>
    <row r="39" spans="1:17" x14ac:dyDescent="0.25">
      <c r="A39" t="s">
        <v>127</v>
      </c>
      <c r="B39">
        <v>8</v>
      </c>
      <c r="C39" t="s">
        <v>153</v>
      </c>
      <c r="D39">
        <v>0.3642582543314809</v>
      </c>
      <c r="E39">
        <v>5</v>
      </c>
      <c r="F39">
        <v>0.31</v>
      </c>
      <c r="G39" t="s">
        <v>409</v>
      </c>
      <c r="H39" t="s">
        <v>326</v>
      </c>
      <c r="I39" t="s">
        <v>154</v>
      </c>
      <c r="J39">
        <v>12</v>
      </c>
      <c r="K39">
        <v>12</v>
      </c>
      <c r="L39">
        <v>8</v>
      </c>
      <c r="M39">
        <v>12</v>
      </c>
      <c r="N39">
        <v>120</v>
      </c>
      <c r="O39">
        <v>46</v>
      </c>
      <c r="P39">
        <v>1</v>
      </c>
      <c r="Q39">
        <v>11.04</v>
      </c>
    </row>
    <row r="40" spans="1:17" x14ac:dyDescent="0.25">
      <c r="A40" t="s">
        <v>127</v>
      </c>
      <c r="B40">
        <v>9</v>
      </c>
      <c r="C40" t="s">
        <v>157</v>
      </c>
      <c r="D40">
        <v>0.34424013722126934</v>
      </c>
      <c r="E40">
        <v>9</v>
      </c>
      <c r="F40">
        <v>0.21</v>
      </c>
      <c r="G40" t="s">
        <v>409</v>
      </c>
      <c r="H40" t="s">
        <v>69</v>
      </c>
      <c r="I40" t="s">
        <v>158</v>
      </c>
      <c r="J40">
        <v>11</v>
      </c>
      <c r="K40">
        <v>11</v>
      </c>
      <c r="L40">
        <v>11</v>
      </c>
      <c r="M40">
        <v>8</v>
      </c>
      <c r="N40">
        <v>121</v>
      </c>
      <c r="O40">
        <v>45</v>
      </c>
      <c r="P40">
        <v>1</v>
      </c>
      <c r="Q40">
        <v>11.87</v>
      </c>
    </row>
    <row r="41" spans="1:17" x14ac:dyDescent="0.25">
      <c r="A41" t="s">
        <v>127</v>
      </c>
      <c r="B41">
        <v>10</v>
      </c>
      <c r="C41" t="s">
        <v>163</v>
      </c>
      <c r="D41">
        <v>0.45000769534333063</v>
      </c>
      <c r="E41">
        <v>2</v>
      </c>
      <c r="F41">
        <v>0.37</v>
      </c>
      <c r="G41" t="s">
        <v>409</v>
      </c>
      <c r="H41" t="s">
        <v>85</v>
      </c>
      <c r="I41" t="s">
        <v>54</v>
      </c>
      <c r="J41">
        <v>8</v>
      </c>
      <c r="K41">
        <v>9</v>
      </c>
      <c r="L41">
        <v>12</v>
      </c>
      <c r="M41">
        <v>12</v>
      </c>
      <c r="N41">
        <v>120</v>
      </c>
      <c r="O41">
        <v>44</v>
      </c>
      <c r="P41">
        <v>1</v>
      </c>
      <c r="Q41">
        <v>10.15</v>
      </c>
    </row>
    <row r="42" spans="1:17" x14ac:dyDescent="0.25">
      <c r="A42" t="s">
        <v>127</v>
      </c>
      <c r="B42">
        <v>11</v>
      </c>
      <c r="C42" t="s">
        <v>166</v>
      </c>
      <c r="D42">
        <v>0.45237327188940091</v>
      </c>
      <c r="E42">
        <v>8</v>
      </c>
      <c r="F42">
        <v>0.24</v>
      </c>
      <c r="G42" t="s">
        <v>410</v>
      </c>
      <c r="H42" t="s">
        <v>167</v>
      </c>
      <c r="I42" t="s">
        <v>168</v>
      </c>
      <c r="J42">
        <v>10</v>
      </c>
      <c r="K42">
        <v>5</v>
      </c>
      <c r="L42">
        <v>5</v>
      </c>
      <c r="M42">
        <v>9</v>
      </c>
      <c r="N42">
        <v>119</v>
      </c>
      <c r="O42">
        <v>43</v>
      </c>
      <c r="P42">
        <v>1</v>
      </c>
      <c r="Q42">
        <v>10.050000000000001</v>
      </c>
    </row>
    <row r="43" spans="1:17" x14ac:dyDescent="0.25">
      <c r="A43" t="s">
        <v>127</v>
      </c>
      <c r="B43">
        <v>12</v>
      </c>
      <c r="C43" t="s">
        <v>172</v>
      </c>
      <c r="D43">
        <v>0.58623426645573973</v>
      </c>
      <c r="E43">
        <v>4</v>
      </c>
      <c r="F43">
        <v>0.3</v>
      </c>
      <c r="G43" t="s">
        <v>409</v>
      </c>
      <c r="H43" t="s">
        <v>173</v>
      </c>
      <c r="I43" t="s">
        <v>70</v>
      </c>
      <c r="J43">
        <v>11</v>
      </c>
      <c r="K43">
        <v>4</v>
      </c>
      <c r="L43">
        <v>3</v>
      </c>
      <c r="M43">
        <v>5</v>
      </c>
      <c r="N43">
        <v>118</v>
      </c>
      <c r="O43">
        <v>42</v>
      </c>
      <c r="P43">
        <v>1</v>
      </c>
      <c r="Q43">
        <v>9.6199999999999992</v>
      </c>
    </row>
    <row r="45" spans="1:17" x14ac:dyDescent="0.25">
      <c r="A45" t="s">
        <v>177</v>
      </c>
      <c r="B45" t="s">
        <v>1947</v>
      </c>
      <c r="C45" t="s">
        <v>1946</v>
      </c>
    </row>
    <row r="46" spans="1:17" x14ac:dyDescent="0.25">
      <c r="A46" t="s">
        <v>177</v>
      </c>
      <c r="B46">
        <v>1</v>
      </c>
      <c r="C46" t="s">
        <v>178</v>
      </c>
      <c r="D46">
        <v>0.24508403361344538</v>
      </c>
      <c r="E46">
        <v>10</v>
      </c>
      <c r="F46">
        <v>0.15</v>
      </c>
      <c r="G46" t="s">
        <v>410</v>
      </c>
      <c r="H46" t="s">
        <v>26</v>
      </c>
      <c r="I46" t="s">
        <v>179</v>
      </c>
      <c r="J46">
        <v>9</v>
      </c>
      <c r="K46">
        <v>9</v>
      </c>
      <c r="L46">
        <v>12</v>
      </c>
      <c r="M46">
        <v>4</v>
      </c>
      <c r="N46">
        <v>135</v>
      </c>
      <c r="O46">
        <v>60</v>
      </c>
      <c r="P46">
        <v>1</v>
      </c>
      <c r="Q46">
        <v>38.5</v>
      </c>
    </row>
    <row r="47" spans="1:17" x14ac:dyDescent="0.25">
      <c r="A47" t="s">
        <v>177</v>
      </c>
      <c r="B47">
        <v>2</v>
      </c>
      <c r="C47" t="s">
        <v>182</v>
      </c>
      <c r="D47">
        <v>0.31352679571268594</v>
      </c>
      <c r="E47">
        <v>11</v>
      </c>
      <c r="F47">
        <v>0.09</v>
      </c>
      <c r="G47" t="s">
        <v>409</v>
      </c>
      <c r="H47" t="s">
        <v>64</v>
      </c>
      <c r="I47" t="s">
        <v>65</v>
      </c>
      <c r="J47">
        <v>5</v>
      </c>
      <c r="K47">
        <v>10</v>
      </c>
      <c r="L47">
        <v>10</v>
      </c>
      <c r="M47">
        <v>7</v>
      </c>
      <c r="N47">
        <v>133</v>
      </c>
      <c r="O47">
        <v>58</v>
      </c>
      <c r="P47">
        <v>1</v>
      </c>
      <c r="Q47">
        <v>39.549999999999997</v>
      </c>
    </row>
    <row r="48" spans="1:17" x14ac:dyDescent="0.25">
      <c r="A48" t="s">
        <v>177</v>
      </c>
      <c r="B48">
        <v>3</v>
      </c>
      <c r="C48" t="s">
        <v>185</v>
      </c>
      <c r="D48">
        <v>0.5412493333935916</v>
      </c>
      <c r="E48">
        <v>2</v>
      </c>
      <c r="F48">
        <v>0.33</v>
      </c>
      <c r="G48" t="s">
        <v>409</v>
      </c>
      <c r="H48" t="s">
        <v>49</v>
      </c>
      <c r="I48" t="s">
        <v>76</v>
      </c>
      <c r="J48">
        <v>2</v>
      </c>
      <c r="K48">
        <v>1</v>
      </c>
      <c r="L48">
        <v>4</v>
      </c>
      <c r="M48">
        <v>5</v>
      </c>
      <c r="N48">
        <v>131</v>
      </c>
      <c r="O48">
        <v>56</v>
      </c>
      <c r="P48">
        <v>1</v>
      </c>
      <c r="Q48">
        <v>38.81</v>
      </c>
    </row>
    <row r="49" spans="1:17" x14ac:dyDescent="0.25">
      <c r="A49" t="s">
        <v>177</v>
      </c>
      <c r="B49">
        <v>4</v>
      </c>
      <c r="C49" t="s">
        <v>188</v>
      </c>
      <c r="D49">
        <v>0.33431429416987279</v>
      </c>
      <c r="E49">
        <v>8</v>
      </c>
      <c r="F49">
        <v>0.28000000000000003</v>
      </c>
      <c r="G49" t="s">
        <v>408</v>
      </c>
      <c r="H49" t="s">
        <v>150</v>
      </c>
      <c r="I49" t="s">
        <v>168</v>
      </c>
      <c r="J49">
        <v>10</v>
      </c>
      <c r="K49">
        <v>10</v>
      </c>
      <c r="L49">
        <v>11</v>
      </c>
      <c r="M49">
        <v>4</v>
      </c>
      <c r="N49">
        <v>130</v>
      </c>
      <c r="O49">
        <v>55</v>
      </c>
      <c r="P49">
        <v>1</v>
      </c>
      <c r="Q49">
        <v>40.549999999999997</v>
      </c>
    </row>
    <row r="50" spans="1:17" x14ac:dyDescent="0.25">
      <c r="A50" t="s">
        <v>177</v>
      </c>
      <c r="B50">
        <v>5</v>
      </c>
      <c r="C50" t="s">
        <v>191</v>
      </c>
      <c r="D50">
        <v>0.40433913043478276</v>
      </c>
      <c r="E50">
        <v>6</v>
      </c>
      <c r="F50">
        <v>0.24</v>
      </c>
      <c r="G50" t="s">
        <v>411</v>
      </c>
      <c r="H50" t="s">
        <v>90</v>
      </c>
      <c r="I50" t="s">
        <v>81</v>
      </c>
      <c r="J50">
        <v>10</v>
      </c>
      <c r="K50">
        <v>6</v>
      </c>
      <c r="L50">
        <v>9</v>
      </c>
      <c r="M50">
        <v>3</v>
      </c>
      <c r="N50">
        <v>128</v>
      </c>
      <c r="O50">
        <v>53</v>
      </c>
      <c r="P50">
        <v>1</v>
      </c>
      <c r="Q50">
        <v>39.32</v>
      </c>
    </row>
    <row r="51" spans="1:17" x14ac:dyDescent="0.25">
      <c r="A51" t="s">
        <v>177</v>
      </c>
      <c r="B51">
        <v>6</v>
      </c>
      <c r="C51" t="s">
        <v>194</v>
      </c>
      <c r="D51">
        <v>0.56498297780650719</v>
      </c>
      <c r="E51">
        <v>9</v>
      </c>
      <c r="F51">
        <v>0.24</v>
      </c>
      <c r="G51" t="s">
        <v>410</v>
      </c>
      <c r="H51" t="s">
        <v>195</v>
      </c>
      <c r="I51" t="s">
        <v>32</v>
      </c>
      <c r="J51">
        <v>12</v>
      </c>
      <c r="K51">
        <v>2</v>
      </c>
      <c r="L51">
        <v>4</v>
      </c>
      <c r="M51">
        <v>2</v>
      </c>
      <c r="N51">
        <v>123</v>
      </c>
      <c r="O51">
        <v>48</v>
      </c>
      <c r="P51">
        <v>1</v>
      </c>
      <c r="Q51">
        <v>38.74</v>
      </c>
    </row>
    <row r="52" spans="1:17" x14ac:dyDescent="0.25">
      <c r="A52" t="s">
        <v>177</v>
      </c>
      <c r="B52">
        <v>7</v>
      </c>
      <c r="C52" t="s">
        <v>198</v>
      </c>
      <c r="D52">
        <v>0.3588315949841791</v>
      </c>
      <c r="E52">
        <v>12</v>
      </c>
      <c r="F52">
        <v>0.2</v>
      </c>
      <c r="G52" t="s">
        <v>408</v>
      </c>
      <c r="H52" t="s">
        <v>504</v>
      </c>
      <c r="I52" t="s">
        <v>27</v>
      </c>
      <c r="J52">
        <v>5</v>
      </c>
      <c r="K52">
        <v>9</v>
      </c>
      <c r="L52">
        <v>11</v>
      </c>
      <c r="M52">
        <v>12</v>
      </c>
      <c r="N52">
        <v>121</v>
      </c>
      <c r="O52">
        <v>48</v>
      </c>
      <c r="P52">
        <v>1</v>
      </c>
      <c r="Q52">
        <v>39.15</v>
      </c>
    </row>
    <row r="53" spans="1:17" x14ac:dyDescent="0.25">
      <c r="A53" t="s">
        <v>177</v>
      </c>
      <c r="B53">
        <v>8</v>
      </c>
      <c r="C53" t="s">
        <v>201</v>
      </c>
      <c r="D53">
        <v>0.62364267088843361</v>
      </c>
      <c r="E53">
        <v>4</v>
      </c>
      <c r="F53">
        <v>0.3</v>
      </c>
      <c r="G53" t="s">
        <v>410</v>
      </c>
      <c r="H53" t="s">
        <v>31</v>
      </c>
      <c r="I53" t="s">
        <v>121</v>
      </c>
      <c r="J53">
        <v>3</v>
      </c>
      <c r="K53">
        <v>8</v>
      </c>
      <c r="L53">
        <v>7</v>
      </c>
      <c r="M53">
        <v>4</v>
      </c>
      <c r="N53">
        <v>122</v>
      </c>
      <c r="O53">
        <v>47</v>
      </c>
      <c r="P53">
        <v>1</v>
      </c>
      <c r="Q53">
        <v>40.479999999999997</v>
      </c>
    </row>
    <row r="54" spans="1:17" x14ac:dyDescent="0.25">
      <c r="A54" t="s">
        <v>177</v>
      </c>
      <c r="B54">
        <v>9</v>
      </c>
      <c r="C54" t="s">
        <v>204</v>
      </c>
      <c r="D54">
        <v>0.55403781512605033</v>
      </c>
      <c r="E54">
        <v>1</v>
      </c>
      <c r="F54">
        <v>0.48</v>
      </c>
      <c r="G54" t="s">
        <v>409</v>
      </c>
      <c r="H54" t="s">
        <v>120</v>
      </c>
      <c r="I54" t="s">
        <v>91</v>
      </c>
      <c r="J54">
        <v>10</v>
      </c>
      <c r="K54">
        <v>8</v>
      </c>
      <c r="L54">
        <v>7</v>
      </c>
      <c r="M54">
        <v>7</v>
      </c>
      <c r="N54">
        <v>121</v>
      </c>
      <c r="O54">
        <v>46</v>
      </c>
      <c r="P54">
        <v>1</v>
      </c>
      <c r="Q54">
        <v>39.46</v>
      </c>
    </row>
    <row r="55" spans="1:17" x14ac:dyDescent="0.25">
      <c r="A55" t="s">
        <v>177</v>
      </c>
      <c r="B55">
        <v>10</v>
      </c>
      <c r="C55" t="s">
        <v>208</v>
      </c>
      <c r="D55">
        <v>0.58117949247169798</v>
      </c>
      <c r="E55">
        <v>7</v>
      </c>
      <c r="F55">
        <v>0.26</v>
      </c>
      <c r="G55" t="s">
        <v>409</v>
      </c>
      <c r="H55" t="s">
        <v>565</v>
      </c>
      <c r="I55" t="s">
        <v>39</v>
      </c>
      <c r="J55">
        <v>14</v>
      </c>
      <c r="K55">
        <v>1</v>
      </c>
      <c r="L55">
        <v>2</v>
      </c>
      <c r="M55">
        <v>1</v>
      </c>
      <c r="N55">
        <v>118</v>
      </c>
      <c r="O55">
        <v>45</v>
      </c>
      <c r="P55">
        <v>1</v>
      </c>
      <c r="Q55">
        <v>39.72</v>
      </c>
    </row>
    <row r="56" spans="1:17" x14ac:dyDescent="0.25">
      <c r="A56" t="s">
        <v>177</v>
      </c>
      <c r="B56">
        <v>11</v>
      </c>
      <c r="C56" t="s">
        <v>211</v>
      </c>
      <c r="D56">
        <v>0.52915055248618781</v>
      </c>
      <c r="E56">
        <v>5</v>
      </c>
      <c r="F56">
        <v>0.25</v>
      </c>
      <c r="G56" t="s">
        <v>409</v>
      </c>
      <c r="H56" t="s">
        <v>85</v>
      </c>
      <c r="I56" t="s">
        <v>54</v>
      </c>
      <c r="J56">
        <v>8</v>
      </c>
      <c r="K56">
        <v>11</v>
      </c>
      <c r="L56">
        <v>5</v>
      </c>
      <c r="M56">
        <v>2</v>
      </c>
      <c r="N56">
        <v>118</v>
      </c>
      <c r="O56">
        <v>43</v>
      </c>
      <c r="P56">
        <v>1</v>
      </c>
      <c r="Q56">
        <v>39.35</v>
      </c>
    </row>
    <row r="57" spans="1:17" x14ac:dyDescent="0.25">
      <c r="A57" t="s">
        <v>177</v>
      </c>
      <c r="B57">
        <v>12</v>
      </c>
      <c r="C57" t="s">
        <v>215</v>
      </c>
      <c r="D57">
        <v>0.6603694581280789</v>
      </c>
      <c r="E57">
        <v>3</v>
      </c>
      <c r="F57">
        <v>0.3</v>
      </c>
      <c r="G57" t="s">
        <v>410</v>
      </c>
      <c r="H57" t="s">
        <v>140</v>
      </c>
      <c r="I57" t="s">
        <v>59</v>
      </c>
      <c r="J57">
        <v>2</v>
      </c>
      <c r="K57">
        <v>1</v>
      </c>
      <c r="L57">
        <v>6</v>
      </c>
      <c r="M57">
        <v>7</v>
      </c>
      <c r="N57">
        <v>116</v>
      </c>
      <c r="O57">
        <v>41</v>
      </c>
      <c r="P57">
        <v>1</v>
      </c>
      <c r="Q57">
        <v>39.57</v>
      </c>
    </row>
    <row r="59" spans="1:17" x14ac:dyDescent="0.25">
      <c r="A59" t="s">
        <v>218</v>
      </c>
      <c r="B59" t="s">
        <v>1948</v>
      </c>
      <c r="C59" t="s">
        <v>1946</v>
      </c>
    </row>
    <row r="60" spans="1:17" x14ac:dyDescent="0.25">
      <c r="A60" t="s">
        <v>218</v>
      </c>
      <c r="B60">
        <v>1</v>
      </c>
      <c r="C60" t="s">
        <v>219</v>
      </c>
      <c r="D60">
        <v>0.37766779333655243</v>
      </c>
      <c r="E60">
        <v>5</v>
      </c>
      <c r="F60">
        <v>0.25</v>
      </c>
      <c r="G60" t="s">
        <v>410</v>
      </c>
      <c r="H60" t="s">
        <v>49</v>
      </c>
      <c r="I60" t="s">
        <v>154</v>
      </c>
      <c r="J60">
        <v>10</v>
      </c>
      <c r="K60">
        <v>1</v>
      </c>
      <c r="L60">
        <v>8</v>
      </c>
      <c r="M60">
        <v>6</v>
      </c>
      <c r="N60">
        <v>135</v>
      </c>
      <c r="O60">
        <v>82</v>
      </c>
      <c r="P60">
        <v>1</v>
      </c>
      <c r="Q60">
        <v>40.29</v>
      </c>
    </row>
    <row r="61" spans="1:17" x14ac:dyDescent="0.25">
      <c r="A61" t="s">
        <v>218</v>
      </c>
      <c r="B61">
        <v>2</v>
      </c>
      <c r="C61" t="s">
        <v>222</v>
      </c>
      <c r="D61">
        <v>0.35936466760066887</v>
      </c>
      <c r="E61">
        <v>9</v>
      </c>
      <c r="F61">
        <v>0.24</v>
      </c>
      <c r="G61" t="s">
        <v>409</v>
      </c>
      <c r="H61" t="s">
        <v>150</v>
      </c>
      <c r="I61" t="s">
        <v>76</v>
      </c>
      <c r="J61">
        <v>7</v>
      </c>
      <c r="K61">
        <v>4</v>
      </c>
      <c r="L61">
        <v>7</v>
      </c>
      <c r="M61">
        <v>7</v>
      </c>
      <c r="N61">
        <v>133</v>
      </c>
      <c r="O61">
        <v>80</v>
      </c>
      <c r="P61">
        <v>1</v>
      </c>
      <c r="Q61">
        <v>39.020000000000003</v>
      </c>
    </row>
    <row r="62" spans="1:17" x14ac:dyDescent="0.25">
      <c r="A62" t="s">
        <v>218</v>
      </c>
      <c r="B62">
        <v>3</v>
      </c>
      <c r="C62" t="s">
        <v>225</v>
      </c>
      <c r="D62">
        <v>0.46141518641421048</v>
      </c>
      <c r="E62">
        <v>12</v>
      </c>
      <c r="F62">
        <v>0.2</v>
      </c>
      <c r="G62" t="s">
        <v>410</v>
      </c>
      <c r="H62" t="s">
        <v>64</v>
      </c>
      <c r="I62" t="s">
        <v>39</v>
      </c>
      <c r="J62">
        <v>1</v>
      </c>
      <c r="K62">
        <v>2</v>
      </c>
      <c r="L62">
        <v>2</v>
      </c>
      <c r="M62">
        <v>9</v>
      </c>
      <c r="N62">
        <v>132</v>
      </c>
      <c r="O62">
        <v>79</v>
      </c>
      <c r="P62">
        <v>1</v>
      </c>
      <c r="Q62">
        <v>39.1</v>
      </c>
    </row>
    <row r="63" spans="1:17" x14ac:dyDescent="0.25">
      <c r="A63" t="s">
        <v>218</v>
      </c>
      <c r="B63">
        <v>4</v>
      </c>
      <c r="C63" t="s">
        <v>228</v>
      </c>
      <c r="D63">
        <v>0.44500258175559393</v>
      </c>
      <c r="E63">
        <v>7</v>
      </c>
      <c r="F63">
        <v>0.26</v>
      </c>
      <c r="G63" t="s">
        <v>410</v>
      </c>
      <c r="H63" t="s">
        <v>58</v>
      </c>
      <c r="I63" t="s">
        <v>14</v>
      </c>
      <c r="J63">
        <v>5</v>
      </c>
      <c r="K63">
        <v>1</v>
      </c>
      <c r="L63">
        <v>8</v>
      </c>
      <c r="M63">
        <v>5</v>
      </c>
      <c r="N63">
        <v>129</v>
      </c>
      <c r="O63">
        <v>76</v>
      </c>
      <c r="P63">
        <v>1</v>
      </c>
      <c r="Q63">
        <v>38.590000000000003</v>
      </c>
    </row>
    <row r="64" spans="1:17" x14ac:dyDescent="0.25">
      <c r="A64" t="s">
        <v>218</v>
      </c>
      <c r="B64">
        <v>5</v>
      </c>
      <c r="C64" t="s">
        <v>231</v>
      </c>
      <c r="D64">
        <v>0.54017142857142852</v>
      </c>
      <c r="E64">
        <v>10</v>
      </c>
      <c r="F64">
        <v>0.15</v>
      </c>
      <c r="G64" t="s">
        <v>408</v>
      </c>
      <c r="H64" t="s">
        <v>13</v>
      </c>
      <c r="I64" t="s">
        <v>179</v>
      </c>
      <c r="J64">
        <v>9</v>
      </c>
      <c r="K64">
        <v>13</v>
      </c>
      <c r="L64">
        <v>14</v>
      </c>
      <c r="M64">
        <v>2</v>
      </c>
      <c r="N64">
        <v>124</v>
      </c>
      <c r="O64">
        <v>71</v>
      </c>
    </row>
    <row r="65" spans="1:17" x14ac:dyDescent="0.25">
      <c r="A65" t="s">
        <v>218</v>
      </c>
      <c r="B65">
        <v>6</v>
      </c>
      <c r="C65" t="s">
        <v>233</v>
      </c>
      <c r="D65">
        <v>0.72985092342021551</v>
      </c>
      <c r="E65">
        <v>3</v>
      </c>
      <c r="F65">
        <v>0.3</v>
      </c>
      <c r="G65" t="s">
        <v>409</v>
      </c>
      <c r="H65" t="s">
        <v>31</v>
      </c>
      <c r="I65" t="s">
        <v>32</v>
      </c>
      <c r="J65">
        <v>3</v>
      </c>
      <c r="K65">
        <v>3</v>
      </c>
      <c r="L65">
        <v>3</v>
      </c>
      <c r="M65">
        <v>1</v>
      </c>
      <c r="N65">
        <v>122</v>
      </c>
      <c r="O65">
        <v>69</v>
      </c>
      <c r="P65">
        <v>1</v>
      </c>
      <c r="Q65">
        <v>40.200000000000003</v>
      </c>
    </row>
    <row r="66" spans="1:17" x14ac:dyDescent="0.25">
      <c r="A66" t="s">
        <v>218</v>
      </c>
      <c r="B66">
        <v>7</v>
      </c>
      <c r="C66" t="s">
        <v>236</v>
      </c>
      <c r="D66">
        <v>0.52539691761709195</v>
      </c>
      <c r="E66">
        <v>8</v>
      </c>
      <c r="F66">
        <v>0.28000000000000003</v>
      </c>
      <c r="G66" t="s">
        <v>408</v>
      </c>
      <c r="H66" t="s">
        <v>173</v>
      </c>
      <c r="I66" t="s">
        <v>21</v>
      </c>
      <c r="J66">
        <v>12</v>
      </c>
      <c r="K66">
        <v>11</v>
      </c>
      <c r="L66">
        <v>1</v>
      </c>
      <c r="M66">
        <v>1</v>
      </c>
      <c r="N66">
        <v>121</v>
      </c>
      <c r="O66">
        <v>68</v>
      </c>
      <c r="P66">
        <v>1</v>
      </c>
      <c r="Q66">
        <v>38.549999999999997</v>
      </c>
    </row>
    <row r="67" spans="1:17" x14ac:dyDescent="0.25">
      <c r="A67" t="s">
        <v>218</v>
      </c>
      <c r="B67">
        <v>8</v>
      </c>
      <c r="C67" t="s">
        <v>239</v>
      </c>
      <c r="D67">
        <v>0.71990055248618789</v>
      </c>
      <c r="E67">
        <v>1</v>
      </c>
      <c r="F67">
        <v>0.48</v>
      </c>
      <c r="G67" t="s">
        <v>408</v>
      </c>
      <c r="H67" t="s">
        <v>140</v>
      </c>
      <c r="I67" t="s">
        <v>54</v>
      </c>
      <c r="J67">
        <v>8</v>
      </c>
      <c r="K67">
        <v>1</v>
      </c>
      <c r="L67">
        <v>2</v>
      </c>
      <c r="M67">
        <v>3</v>
      </c>
      <c r="N67">
        <v>120</v>
      </c>
      <c r="O67">
        <v>67</v>
      </c>
      <c r="P67">
        <v>1</v>
      </c>
      <c r="Q67">
        <v>38.65</v>
      </c>
    </row>
    <row r="68" spans="1:17" x14ac:dyDescent="0.25">
      <c r="A68" t="s">
        <v>218</v>
      </c>
      <c r="B68">
        <v>9</v>
      </c>
      <c r="C68" t="s">
        <v>242</v>
      </c>
      <c r="D68">
        <v>0.45063895588026665</v>
      </c>
      <c r="E68">
        <v>11</v>
      </c>
      <c r="F68">
        <v>0.09</v>
      </c>
      <c r="G68" t="s">
        <v>409</v>
      </c>
      <c r="H68" t="s">
        <v>106</v>
      </c>
      <c r="I68" t="s">
        <v>147</v>
      </c>
      <c r="J68">
        <v>4</v>
      </c>
      <c r="K68">
        <v>1</v>
      </c>
      <c r="L68">
        <v>5</v>
      </c>
      <c r="M68">
        <v>9</v>
      </c>
      <c r="N68">
        <v>119</v>
      </c>
      <c r="O68">
        <v>66</v>
      </c>
      <c r="P68">
        <v>1</v>
      </c>
      <c r="Q68">
        <v>40.340000000000003</v>
      </c>
    </row>
    <row r="69" spans="1:17" x14ac:dyDescent="0.25">
      <c r="A69" t="s">
        <v>218</v>
      </c>
      <c r="B69">
        <v>10</v>
      </c>
      <c r="C69" t="s">
        <v>245</v>
      </c>
      <c r="D69">
        <v>0.51918067226890763</v>
      </c>
      <c r="E69">
        <v>4</v>
      </c>
      <c r="F69">
        <v>0.3</v>
      </c>
      <c r="G69" t="s">
        <v>409</v>
      </c>
      <c r="H69" t="s">
        <v>120</v>
      </c>
      <c r="I69" t="s">
        <v>91</v>
      </c>
      <c r="J69">
        <v>2</v>
      </c>
      <c r="K69">
        <v>10</v>
      </c>
      <c r="L69">
        <v>9</v>
      </c>
      <c r="M69">
        <v>10</v>
      </c>
      <c r="N69">
        <v>118</v>
      </c>
      <c r="O69">
        <v>65</v>
      </c>
      <c r="P69">
        <v>1</v>
      </c>
      <c r="Q69">
        <v>40.39</v>
      </c>
    </row>
    <row r="70" spans="1:17" x14ac:dyDescent="0.25">
      <c r="A70" t="s">
        <v>218</v>
      </c>
      <c r="B70">
        <v>11</v>
      </c>
      <c r="C70" t="s">
        <v>248</v>
      </c>
      <c r="D70">
        <v>0.45909728007841211</v>
      </c>
      <c r="E70">
        <v>6</v>
      </c>
      <c r="F70">
        <v>0.24</v>
      </c>
      <c r="G70" t="s">
        <v>410</v>
      </c>
      <c r="H70" t="s">
        <v>69</v>
      </c>
      <c r="I70" t="s">
        <v>158</v>
      </c>
      <c r="J70">
        <v>7</v>
      </c>
      <c r="K70">
        <v>10</v>
      </c>
      <c r="L70">
        <v>9</v>
      </c>
      <c r="M70">
        <v>9</v>
      </c>
      <c r="N70">
        <v>115</v>
      </c>
      <c r="O70">
        <v>62</v>
      </c>
      <c r="P70">
        <v>1</v>
      </c>
      <c r="Q70">
        <v>38.590000000000003</v>
      </c>
    </row>
    <row r="71" spans="1:17" x14ac:dyDescent="0.25">
      <c r="A71" t="s">
        <v>218</v>
      </c>
      <c r="B71">
        <v>12</v>
      </c>
      <c r="C71" t="s">
        <v>250</v>
      </c>
      <c r="D71">
        <v>0.51278942095772395</v>
      </c>
      <c r="E71">
        <v>2</v>
      </c>
      <c r="F71">
        <v>0.33</v>
      </c>
      <c r="G71" t="s">
        <v>411</v>
      </c>
      <c r="H71" t="s">
        <v>326</v>
      </c>
      <c r="I71" t="s">
        <v>168</v>
      </c>
      <c r="J71">
        <v>9</v>
      </c>
      <c r="K71">
        <v>11</v>
      </c>
      <c r="L71">
        <v>9</v>
      </c>
      <c r="M71">
        <v>5</v>
      </c>
      <c r="N71">
        <v>113</v>
      </c>
      <c r="O71">
        <v>62</v>
      </c>
      <c r="P71">
        <v>1</v>
      </c>
      <c r="Q71">
        <v>39.11</v>
      </c>
    </row>
    <row r="73" spans="1:17" x14ac:dyDescent="0.25">
      <c r="A73" t="s">
        <v>254</v>
      </c>
      <c r="B73" t="s">
        <v>1947</v>
      </c>
      <c r="C73" t="s">
        <v>1944</v>
      </c>
    </row>
    <row r="74" spans="1:17" x14ac:dyDescent="0.25">
      <c r="A74" t="s">
        <v>254</v>
      </c>
      <c r="B74">
        <v>1</v>
      </c>
      <c r="C74" t="s">
        <v>255</v>
      </c>
      <c r="D74">
        <v>0.4403732718894009</v>
      </c>
      <c r="E74">
        <v>5</v>
      </c>
      <c r="F74">
        <v>0.31</v>
      </c>
      <c r="G74" t="s">
        <v>409</v>
      </c>
      <c r="H74" t="s">
        <v>167</v>
      </c>
      <c r="I74" t="s">
        <v>168</v>
      </c>
      <c r="J74">
        <v>7</v>
      </c>
      <c r="K74">
        <v>1</v>
      </c>
      <c r="L74">
        <v>3</v>
      </c>
      <c r="M74">
        <v>4</v>
      </c>
      <c r="N74">
        <v>133</v>
      </c>
      <c r="O74">
        <v>56</v>
      </c>
      <c r="P74">
        <v>1</v>
      </c>
      <c r="Q74">
        <v>9.8000000000000007</v>
      </c>
    </row>
    <row r="75" spans="1:17" x14ac:dyDescent="0.25">
      <c r="A75" t="s">
        <v>254</v>
      </c>
      <c r="B75">
        <v>2</v>
      </c>
      <c r="C75" t="s">
        <v>259</v>
      </c>
      <c r="D75">
        <v>0.37959201742674453</v>
      </c>
      <c r="E75">
        <v>9</v>
      </c>
      <c r="F75">
        <v>0.21</v>
      </c>
      <c r="G75" t="s">
        <v>408</v>
      </c>
      <c r="H75" t="s">
        <v>316</v>
      </c>
      <c r="I75" t="s">
        <v>65</v>
      </c>
      <c r="J75">
        <v>12</v>
      </c>
      <c r="K75">
        <v>10</v>
      </c>
      <c r="L75">
        <v>3</v>
      </c>
      <c r="M75">
        <v>7</v>
      </c>
      <c r="N75">
        <v>128</v>
      </c>
      <c r="O75">
        <v>56</v>
      </c>
      <c r="P75">
        <v>1</v>
      </c>
      <c r="Q75">
        <v>9.6</v>
      </c>
    </row>
    <row r="76" spans="1:17" x14ac:dyDescent="0.25">
      <c r="A76" t="s">
        <v>254</v>
      </c>
      <c r="B76">
        <v>3</v>
      </c>
      <c r="C76" t="s">
        <v>264</v>
      </c>
      <c r="D76">
        <v>0.31618805002315897</v>
      </c>
      <c r="E76">
        <v>4</v>
      </c>
      <c r="F76">
        <v>0.3</v>
      </c>
      <c r="G76" t="s">
        <v>410</v>
      </c>
      <c r="H76" t="s">
        <v>565</v>
      </c>
      <c r="I76" t="s">
        <v>50</v>
      </c>
      <c r="J76">
        <v>7</v>
      </c>
      <c r="N76">
        <v>127</v>
      </c>
      <c r="O76">
        <v>52</v>
      </c>
      <c r="P76">
        <v>1</v>
      </c>
      <c r="Q76">
        <v>10.039999999999999</v>
      </c>
    </row>
    <row r="77" spans="1:17" x14ac:dyDescent="0.25">
      <c r="A77" t="s">
        <v>254</v>
      </c>
      <c r="B77">
        <v>4</v>
      </c>
      <c r="C77" t="s">
        <v>267</v>
      </c>
      <c r="D77">
        <v>0.30579020979020988</v>
      </c>
      <c r="E77">
        <v>1</v>
      </c>
      <c r="F77">
        <v>0.39</v>
      </c>
      <c r="G77" t="s">
        <v>408</v>
      </c>
      <c r="H77" t="s">
        <v>195</v>
      </c>
      <c r="I77" t="s">
        <v>158</v>
      </c>
      <c r="J77">
        <v>6</v>
      </c>
      <c r="N77">
        <v>129</v>
      </c>
      <c r="O77">
        <v>52</v>
      </c>
    </row>
    <row r="78" spans="1:17" x14ac:dyDescent="0.25">
      <c r="A78" t="s">
        <v>254</v>
      </c>
      <c r="B78">
        <v>5</v>
      </c>
      <c r="C78" t="s">
        <v>269</v>
      </c>
      <c r="D78">
        <v>0.26305097855384985</v>
      </c>
      <c r="E78">
        <v>2</v>
      </c>
      <c r="F78">
        <v>0.37</v>
      </c>
      <c r="G78" t="s">
        <v>411</v>
      </c>
      <c r="H78" t="s">
        <v>69</v>
      </c>
      <c r="I78" t="s">
        <v>270</v>
      </c>
      <c r="J78">
        <v>13</v>
      </c>
      <c r="N78">
        <v>129</v>
      </c>
      <c r="O78">
        <v>52</v>
      </c>
    </row>
    <row r="79" spans="1:17" x14ac:dyDescent="0.25">
      <c r="A79" t="s">
        <v>254</v>
      </c>
      <c r="B79">
        <v>6</v>
      </c>
      <c r="C79" t="s">
        <v>272</v>
      </c>
      <c r="D79">
        <v>0.51932912391475938</v>
      </c>
      <c r="E79">
        <v>6</v>
      </c>
      <c r="F79">
        <v>0.25</v>
      </c>
      <c r="G79" t="s">
        <v>408</v>
      </c>
      <c r="H79" t="s">
        <v>140</v>
      </c>
      <c r="I79" t="s">
        <v>54</v>
      </c>
      <c r="J79">
        <v>1</v>
      </c>
      <c r="K79">
        <v>4</v>
      </c>
      <c r="L79">
        <v>5</v>
      </c>
      <c r="M79">
        <v>8</v>
      </c>
      <c r="N79">
        <v>128</v>
      </c>
      <c r="O79">
        <v>51</v>
      </c>
      <c r="P79">
        <v>1</v>
      </c>
      <c r="Q79">
        <v>9.65</v>
      </c>
    </row>
    <row r="80" spans="1:17" x14ac:dyDescent="0.25">
      <c r="A80" t="s">
        <v>254</v>
      </c>
      <c r="B80">
        <v>7</v>
      </c>
      <c r="C80" t="s">
        <v>274</v>
      </c>
      <c r="D80">
        <v>0.52736466760066891</v>
      </c>
      <c r="E80">
        <v>3</v>
      </c>
      <c r="F80">
        <v>0.26</v>
      </c>
      <c r="G80" t="s">
        <v>409</v>
      </c>
      <c r="H80" t="s">
        <v>150</v>
      </c>
      <c r="I80" t="s">
        <v>76</v>
      </c>
      <c r="J80">
        <v>2</v>
      </c>
      <c r="K80">
        <v>2</v>
      </c>
      <c r="L80">
        <v>5</v>
      </c>
      <c r="M80">
        <v>2</v>
      </c>
      <c r="N80">
        <v>127</v>
      </c>
      <c r="O80">
        <v>50</v>
      </c>
      <c r="P80">
        <v>1</v>
      </c>
      <c r="Q80">
        <v>9.5</v>
      </c>
    </row>
    <row r="81" spans="1:17" x14ac:dyDescent="0.25">
      <c r="A81" t="s">
        <v>254</v>
      </c>
      <c r="B81">
        <v>8</v>
      </c>
      <c r="C81" t="s">
        <v>277</v>
      </c>
      <c r="D81">
        <v>0.57998647940467474</v>
      </c>
      <c r="E81">
        <v>8</v>
      </c>
      <c r="F81">
        <v>0.24</v>
      </c>
      <c r="G81" t="s">
        <v>409</v>
      </c>
      <c r="H81" t="s">
        <v>64</v>
      </c>
      <c r="I81" t="s">
        <v>59</v>
      </c>
      <c r="J81">
        <v>3</v>
      </c>
      <c r="K81">
        <v>1</v>
      </c>
      <c r="L81">
        <v>4</v>
      </c>
      <c r="M81">
        <v>1</v>
      </c>
      <c r="N81">
        <v>126</v>
      </c>
      <c r="O81">
        <v>49</v>
      </c>
      <c r="P81">
        <v>1</v>
      </c>
      <c r="Q81">
        <v>9.27</v>
      </c>
    </row>
    <row r="82" spans="1:17" x14ac:dyDescent="0.25">
      <c r="A82" t="s">
        <v>254</v>
      </c>
      <c r="B82">
        <v>9</v>
      </c>
      <c r="C82" t="s">
        <v>280</v>
      </c>
      <c r="D82">
        <v>0.47389083557951495</v>
      </c>
      <c r="E82">
        <v>7</v>
      </c>
      <c r="F82">
        <v>0.28999999999999998</v>
      </c>
      <c r="G82" t="s">
        <v>410</v>
      </c>
      <c r="H82" t="s">
        <v>58</v>
      </c>
      <c r="I82" t="s">
        <v>147</v>
      </c>
      <c r="J82">
        <v>4</v>
      </c>
      <c r="K82">
        <v>2</v>
      </c>
      <c r="L82">
        <v>4</v>
      </c>
      <c r="M82">
        <v>8</v>
      </c>
      <c r="N82">
        <v>126</v>
      </c>
      <c r="O82">
        <v>49</v>
      </c>
      <c r="P82">
        <v>1</v>
      </c>
      <c r="Q82">
        <v>10.07</v>
      </c>
    </row>
    <row r="83" spans="1:17" x14ac:dyDescent="0.25">
      <c r="A83" t="s">
        <v>254</v>
      </c>
      <c r="B83">
        <v>10</v>
      </c>
      <c r="C83" t="s">
        <v>283</v>
      </c>
      <c r="D83">
        <v>0.46552422760148843</v>
      </c>
      <c r="E83">
        <v>10</v>
      </c>
      <c r="F83">
        <v>0.14000000000000001</v>
      </c>
      <c r="G83" t="s">
        <v>408</v>
      </c>
      <c r="H83" t="s">
        <v>173</v>
      </c>
      <c r="I83" t="s">
        <v>32</v>
      </c>
      <c r="J83">
        <v>7</v>
      </c>
      <c r="K83">
        <v>4</v>
      </c>
      <c r="L83">
        <v>9</v>
      </c>
      <c r="M83">
        <v>6</v>
      </c>
      <c r="N83">
        <v>126</v>
      </c>
      <c r="O83">
        <v>49</v>
      </c>
      <c r="P83">
        <v>1</v>
      </c>
      <c r="Q83">
        <v>9.9700000000000006</v>
      </c>
    </row>
    <row r="84" spans="1:17" x14ac:dyDescent="0.25">
      <c r="A84" t="s">
        <v>254</v>
      </c>
      <c r="B84">
        <v>11</v>
      </c>
      <c r="C84" t="s">
        <v>287</v>
      </c>
      <c r="D84">
        <v>0.5266789346246975</v>
      </c>
      <c r="E84">
        <v>12</v>
      </c>
      <c r="F84">
        <v>0.12</v>
      </c>
      <c r="G84" t="s">
        <v>408</v>
      </c>
      <c r="H84" t="s">
        <v>31</v>
      </c>
      <c r="I84" t="s">
        <v>135</v>
      </c>
      <c r="J84">
        <v>3</v>
      </c>
      <c r="K84">
        <v>3</v>
      </c>
      <c r="L84">
        <v>2</v>
      </c>
      <c r="M84">
        <v>11</v>
      </c>
      <c r="N84">
        <v>126</v>
      </c>
      <c r="O84">
        <v>49</v>
      </c>
      <c r="P84">
        <v>1</v>
      </c>
      <c r="Q84">
        <v>9.2899999999999991</v>
      </c>
    </row>
    <row r="85" spans="1:17" x14ac:dyDescent="0.25">
      <c r="A85" t="s">
        <v>254</v>
      </c>
      <c r="B85">
        <v>12</v>
      </c>
      <c r="C85" t="s">
        <v>291</v>
      </c>
      <c r="D85">
        <v>0.4570737893232511</v>
      </c>
      <c r="E85">
        <v>11</v>
      </c>
      <c r="F85">
        <v>0.17</v>
      </c>
      <c r="G85" t="s">
        <v>408</v>
      </c>
      <c r="H85" t="s">
        <v>504</v>
      </c>
      <c r="I85" t="s">
        <v>21</v>
      </c>
      <c r="J85">
        <v>3</v>
      </c>
      <c r="K85">
        <v>12</v>
      </c>
      <c r="L85">
        <v>6</v>
      </c>
      <c r="M85">
        <v>9</v>
      </c>
      <c r="N85">
        <v>116</v>
      </c>
      <c r="O85">
        <v>41</v>
      </c>
      <c r="P85">
        <v>1</v>
      </c>
      <c r="Q85">
        <v>10.25</v>
      </c>
    </row>
    <row r="87" spans="1:17" x14ac:dyDescent="0.25">
      <c r="A87" t="s">
        <v>294</v>
      </c>
      <c r="B87" t="s">
        <v>1950</v>
      </c>
      <c r="C87" t="s">
        <v>1949</v>
      </c>
    </row>
    <row r="88" spans="1:17" x14ac:dyDescent="0.25">
      <c r="A88" t="s">
        <v>294</v>
      </c>
      <c r="B88">
        <v>1</v>
      </c>
      <c r="C88" t="s">
        <v>295</v>
      </c>
      <c r="D88">
        <v>0.31995896452540745</v>
      </c>
      <c r="E88">
        <v>11</v>
      </c>
      <c r="F88">
        <v>0.22</v>
      </c>
      <c r="G88" t="s">
        <v>410</v>
      </c>
      <c r="H88" t="s">
        <v>53</v>
      </c>
      <c r="I88" t="s">
        <v>21</v>
      </c>
      <c r="J88">
        <v>8</v>
      </c>
      <c r="K88">
        <v>7</v>
      </c>
      <c r="L88">
        <v>9</v>
      </c>
      <c r="M88">
        <v>3</v>
      </c>
      <c r="N88">
        <v>135</v>
      </c>
      <c r="O88">
        <v>113</v>
      </c>
    </row>
    <row r="89" spans="1:17" x14ac:dyDescent="0.25">
      <c r="A89" t="s">
        <v>294</v>
      </c>
      <c r="B89">
        <v>2</v>
      </c>
      <c r="C89" t="s">
        <v>297</v>
      </c>
      <c r="D89">
        <v>0.45054285714285713</v>
      </c>
      <c r="E89">
        <v>1</v>
      </c>
      <c r="F89">
        <v>0.37</v>
      </c>
      <c r="G89" t="s">
        <v>408</v>
      </c>
      <c r="H89" t="s">
        <v>90</v>
      </c>
      <c r="I89" t="s">
        <v>135</v>
      </c>
      <c r="J89">
        <v>6</v>
      </c>
      <c r="K89">
        <v>7</v>
      </c>
      <c r="L89">
        <v>12</v>
      </c>
      <c r="M89">
        <v>2</v>
      </c>
      <c r="N89">
        <v>131</v>
      </c>
      <c r="O89">
        <v>109</v>
      </c>
    </row>
    <row r="90" spans="1:17" x14ac:dyDescent="0.25">
      <c r="A90" t="s">
        <v>294</v>
      </c>
      <c r="B90">
        <v>3</v>
      </c>
      <c r="C90" t="s">
        <v>299</v>
      </c>
      <c r="D90">
        <v>0.5340217917675546</v>
      </c>
      <c r="E90">
        <v>9</v>
      </c>
      <c r="F90">
        <v>0.33</v>
      </c>
      <c r="G90" t="s">
        <v>408</v>
      </c>
      <c r="H90" t="s">
        <v>31</v>
      </c>
      <c r="I90" t="s">
        <v>179</v>
      </c>
      <c r="J90">
        <v>7</v>
      </c>
      <c r="K90">
        <v>10</v>
      </c>
      <c r="L90">
        <v>3</v>
      </c>
      <c r="M90">
        <v>5</v>
      </c>
      <c r="N90">
        <v>128</v>
      </c>
      <c r="O90">
        <v>106</v>
      </c>
      <c r="P90">
        <v>1</v>
      </c>
      <c r="Q90">
        <v>49.1</v>
      </c>
    </row>
    <row r="91" spans="1:17" x14ac:dyDescent="0.25">
      <c r="A91" t="s">
        <v>294</v>
      </c>
      <c r="B91">
        <v>4</v>
      </c>
      <c r="C91" t="s">
        <v>302</v>
      </c>
      <c r="D91">
        <v>0.51918844984802437</v>
      </c>
      <c r="E91">
        <v>12</v>
      </c>
      <c r="F91">
        <v>0.18</v>
      </c>
      <c r="G91" t="s">
        <v>409</v>
      </c>
      <c r="H91" t="s">
        <v>64</v>
      </c>
      <c r="I91" t="s">
        <v>179</v>
      </c>
      <c r="J91">
        <v>1</v>
      </c>
      <c r="K91">
        <v>1</v>
      </c>
      <c r="L91">
        <v>4</v>
      </c>
      <c r="M91">
        <v>11</v>
      </c>
      <c r="N91">
        <v>125</v>
      </c>
      <c r="O91">
        <v>103</v>
      </c>
      <c r="P91">
        <v>1</v>
      </c>
      <c r="Q91">
        <v>48.07</v>
      </c>
    </row>
    <row r="92" spans="1:17" x14ac:dyDescent="0.25">
      <c r="A92" t="s">
        <v>294</v>
      </c>
      <c r="B92">
        <v>5</v>
      </c>
      <c r="C92" t="s">
        <v>305</v>
      </c>
      <c r="D92">
        <v>0.35214543889845096</v>
      </c>
      <c r="E92">
        <v>3</v>
      </c>
      <c r="F92">
        <v>0.26</v>
      </c>
      <c r="G92" t="s">
        <v>409</v>
      </c>
      <c r="H92" t="s">
        <v>58</v>
      </c>
      <c r="I92" t="s">
        <v>14</v>
      </c>
      <c r="J92">
        <v>9</v>
      </c>
      <c r="K92">
        <v>6</v>
      </c>
      <c r="L92">
        <v>11</v>
      </c>
      <c r="M92">
        <v>13</v>
      </c>
      <c r="N92">
        <v>124</v>
      </c>
      <c r="O92">
        <v>102</v>
      </c>
    </row>
    <row r="93" spans="1:17" x14ac:dyDescent="0.25">
      <c r="A93" t="s">
        <v>294</v>
      </c>
      <c r="B93">
        <v>6</v>
      </c>
      <c r="C93" t="s">
        <v>307</v>
      </c>
      <c r="D93">
        <v>0.53180639097744353</v>
      </c>
      <c r="E93">
        <v>8</v>
      </c>
      <c r="F93">
        <v>0.17</v>
      </c>
      <c r="G93" t="s">
        <v>409</v>
      </c>
      <c r="H93" t="s">
        <v>85</v>
      </c>
      <c r="I93" t="s">
        <v>154</v>
      </c>
      <c r="J93">
        <v>1</v>
      </c>
      <c r="K93">
        <v>6</v>
      </c>
      <c r="L93">
        <v>3</v>
      </c>
      <c r="M93">
        <v>1</v>
      </c>
      <c r="N93">
        <v>124</v>
      </c>
      <c r="O93">
        <v>102</v>
      </c>
    </row>
    <row r="94" spans="1:17" x14ac:dyDescent="0.25">
      <c r="A94" t="s">
        <v>294</v>
      </c>
      <c r="B94">
        <v>7</v>
      </c>
      <c r="C94" t="s">
        <v>309</v>
      </c>
      <c r="D94">
        <v>0.52476526426813552</v>
      </c>
      <c r="E94">
        <v>5</v>
      </c>
      <c r="F94">
        <v>0.16</v>
      </c>
      <c r="G94" t="s">
        <v>409</v>
      </c>
      <c r="H94" t="s">
        <v>69</v>
      </c>
      <c r="I94" t="s">
        <v>270</v>
      </c>
      <c r="J94">
        <v>9</v>
      </c>
      <c r="K94">
        <v>1</v>
      </c>
      <c r="L94">
        <v>3</v>
      </c>
      <c r="M94">
        <v>2</v>
      </c>
      <c r="N94">
        <v>123</v>
      </c>
      <c r="O94">
        <v>101</v>
      </c>
      <c r="P94">
        <v>1</v>
      </c>
      <c r="Q94">
        <v>48.03</v>
      </c>
    </row>
    <row r="95" spans="1:17" x14ac:dyDescent="0.25">
      <c r="A95" t="s">
        <v>294</v>
      </c>
      <c r="B95">
        <v>8</v>
      </c>
      <c r="C95" t="s">
        <v>312</v>
      </c>
      <c r="D95">
        <v>0.72794285714285711</v>
      </c>
      <c r="E95">
        <v>7</v>
      </c>
      <c r="F95">
        <v>0.33</v>
      </c>
      <c r="G95" t="s">
        <v>410</v>
      </c>
      <c r="H95" t="s">
        <v>140</v>
      </c>
      <c r="I95" t="s">
        <v>135</v>
      </c>
      <c r="J95">
        <v>4</v>
      </c>
      <c r="K95">
        <v>6</v>
      </c>
      <c r="L95">
        <v>1</v>
      </c>
      <c r="M95">
        <v>2</v>
      </c>
      <c r="N95">
        <v>115</v>
      </c>
      <c r="O95">
        <v>93</v>
      </c>
      <c r="P95">
        <v>1</v>
      </c>
      <c r="Q95">
        <v>47.96</v>
      </c>
    </row>
    <row r="96" spans="1:17" x14ac:dyDescent="0.25">
      <c r="A96" t="s">
        <v>294</v>
      </c>
      <c r="B96">
        <v>9</v>
      </c>
      <c r="C96" t="s">
        <v>315</v>
      </c>
      <c r="D96">
        <v>0.5590183458646617</v>
      </c>
      <c r="E96">
        <v>10</v>
      </c>
      <c r="F96">
        <v>0.28000000000000003</v>
      </c>
      <c r="G96" t="s">
        <v>409</v>
      </c>
      <c r="H96" t="s">
        <v>316</v>
      </c>
      <c r="I96" t="s">
        <v>65</v>
      </c>
      <c r="J96">
        <v>1</v>
      </c>
      <c r="K96">
        <v>10</v>
      </c>
      <c r="L96">
        <v>12</v>
      </c>
      <c r="M96">
        <v>6</v>
      </c>
      <c r="N96">
        <v>115</v>
      </c>
      <c r="O96">
        <v>92</v>
      </c>
    </row>
    <row r="97" spans="1:17" x14ac:dyDescent="0.25">
      <c r="A97" t="s">
        <v>294</v>
      </c>
      <c r="B97">
        <v>10</v>
      </c>
      <c r="C97" t="s">
        <v>318</v>
      </c>
      <c r="D97">
        <v>0.66829758042087695</v>
      </c>
      <c r="E97">
        <v>4</v>
      </c>
      <c r="F97">
        <v>0.37</v>
      </c>
      <c r="G97" t="s">
        <v>409</v>
      </c>
      <c r="H97" t="s">
        <v>173</v>
      </c>
      <c r="I97" t="s">
        <v>27</v>
      </c>
      <c r="J97">
        <v>3</v>
      </c>
      <c r="K97">
        <v>8</v>
      </c>
      <c r="L97">
        <v>1</v>
      </c>
      <c r="M97">
        <v>5</v>
      </c>
      <c r="N97">
        <v>115</v>
      </c>
      <c r="O97">
        <v>90</v>
      </c>
      <c r="P97">
        <v>1</v>
      </c>
      <c r="Q97">
        <v>49.82</v>
      </c>
    </row>
    <row r="98" spans="1:17" x14ac:dyDescent="0.25">
      <c r="A98" t="s">
        <v>294</v>
      </c>
      <c r="B98">
        <v>11</v>
      </c>
      <c r="C98" t="s">
        <v>321</v>
      </c>
      <c r="D98">
        <v>0.57635736399823079</v>
      </c>
      <c r="E98">
        <v>2</v>
      </c>
      <c r="F98">
        <v>0.26</v>
      </c>
      <c r="G98" t="s">
        <v>409</v>
      </c>
      <c r="H98" t="s">
        <v>106</v>
      </c>
      <c r="I98" t="s">
        <v>91</v>
      </c>
      <c r="J98">
        <v>6</v>
      </c>
      <c r="K98">
        <v>2</v>
      </c>
      <c r="L98">
        <v>1</v>
      </c>
      <c r="M98">
        <v>13</v>
      </c>
      <c r="N98">
        <v>115</v>
      </c>
      <c r="O98">
        <v>84</v>
      </c>
      <c r="P98">
        <v>1</v>
      </c>
      <c r="Q98">
        <v>49.12</v>
      </c>
    </row>
    <row r="99" spans="1:17" x14ac:dyDescent="0.25">
      <c r="A99" t="s">
        <v>294</v>
      </c>
      <c r="B99">
        <v>12</v>
      </c>
      <c r="C99" t="s">
        <v>325</v>
      </c>
      <c r="D99">
        <v>0.62049142857142869</v>
      </c>
      <c r="E99">
        <v>6</v>
      </c>
      <c r="F99">
        <v>0.16</v>
      </c>
      <c r="G99" t="s">
        <v>410</v>
      </c>
      <c r="H99" t="s">
        <v>326</v>
      </c>
      <c r="I99" t="s">
        <v>135</v>
      </c>
      <c r="J99">
        <v>2</v>
      </c>
      <c r="K99">
        <v>1</v>
      </c>
      <c r="L99">
        <v>1</v>
      </c>
      <c r="M99">
        <v>6</v>
      </c>
      <c r="N99">
        <v>115</v>
      </c>
      <c r="O99">
        <v>83</v>
      </c>
      <c r="P99">
        <v>1</v>
      </c>
      <c r="Q99">
        <v>48.86</v>
      </c>
    </row>
    <row r="101" spans="1:17" x14ac:dyDescent="0.25">
      <c r="A101" t="s">
        <v>329</v>
      </c>
      <c r="B101" t="s">
        <v>1951</v>
      </c>
      <c r="C101" t="s">
        <v>1944</v>
      </c>
    </row>
    <row r="102" spans="1:17" x14ac:dyDescent="0.25">
      <c r="A102" t="s">
        <v>329</v>
      </c>
      <c r="B102">
        <v>1</v>
      </c>
      <c r="C102" t="s">
        <v>330</v>
      </c>
      <c r="D102">
        <v>0.40540617205458007</v>
      </c>
      <c r="E102">
        <v>6</v>
      </c>
      <c r="F102">
        <v>0.25</v>
      </c>
      <c r="G102" t="s">
        <v>408</v>
      </c>
      <c r="H102" t="s">
        <v>565</v>
      </c>
      <c r="I102" t="s">
        <v>81</v>
      </c>
      <c r="J102">
        <v>5</v>
      </c>
      <c r="K102">
        <v>2</v>
      </c>
      <c r="L102">
        <v>7</v>
      </c>
      <c r="M102">
        <v>9</v>
      </c>
      <c r="N102">
        <v>133</v>
      </c>
      <c r="O102">
        <v>99</v>
      </c>
      <c r="P102">
        <v>1</v>
      </c>
      <c r="Q102">
        <v>8.9</v>
      </c>
    </row>
    <row r="103" spans="1:17" x14ac:dyDescent="0.25">
      <c r="A103" t="s">
        <v>329</v>
      </c>
      <c r="B103">
        <v>2</v>
      </c>
      <c r="C103" t="s">
        <v>333</v>
      </c>
      <c r="D103">
        <v>0.57894614519135512</v>
      </c>
      <c r="E103">
        <v>1</v>
      </c>
      <c r="F103">
        <v>0.39</v>
      </c>
      <c r="G103" t="s">
        <v>409</v>
      </c>
      <c r="H103" t="s">
        <v>64</v>
      </c>
      <c r="I103" t="s">
        <v>54</v>
      </c>
      <c r="J103">
        <v>1</v>
      </c>
      <c r="K103">
        <v>7</v>
      </c>
      <c r="L103">
        <v>1</v>
      </c>
      <c r="M103">
        <v>2</v>
      </c>
      <c r="N103">
        <v>132</v>
      </c>
      <c r="O103">
        <v>96</v>
      </c>
      <c r="P103">
        <v>1</v>
      </c>
      <c r="Q103">
        <v>8.9</v>
      </c>
    </row>
    <row r="104" spans="1:17" x14ac:dyDescent="0.25">
      <c r="A104" t="s">
        <v>329</v>
      </c>
      <c r="B104">
        <v>3</v>
      </c>
      <c r="C104" t="s">
        <v>335</v>
      </c>
      <c r="D104">
        <v>0.39852137054044506</v>
      </c>
      <c r="E104">
        <v>9</v>
      </c>
      <c r="F104">
        <v>0.21</v>
      </c>
      <c r="G104" t="s">
        <v>409</v>
      </c>
      <c r="H104" t="s">
        <v>106</v>
      </c>
      <c r="I104" t="s">
        <v>21</v>
      </c>
      <c r="J104">
        <v>8</v>
      </c>
      <c r="K104">
        <v>8</v>
      </c>
      <c r="L104">
        <v>7</v>
      </c>
      <c r="M104">
        <v>7</v>
      </c>
      <c r="N104">
        <v>124</v>
      </c>
      <c r="O104">
        <v>88</v>
      </c>
      <c r="P104">
        <v>1</v>
      </c>
      <c r="Q104">
        <v>8.9499999999999993</v>
      </c>
    </row>
    <row r="105" spans="1:17" x14ac:dyDescent="0.25">
      <c r="A105" t="s">
        <v>329</v>
      </c>
      <c r="B105">
        <v>4</v>
      </c>
      <c r="C105" t="s">
        <v>338</v>
      </c>
      <c r="D105">
        <v>0.46021664646610827</v>
      </c>
      <c r="E105">
        <v>3</v>
      </c>
      <c r="F105">
        <v>0.26</v>
      </c>
      <c r="G105" t="s">
        <v>408</v>
      </c>
      <c r="H105" t="s">
        <v>504</v>
      </c>
      <c r="I105" t="s">
        <v>21</v>
      </c>
      <c r="J105">
        <v>14</v>
      </c>
      <c r="K105">
        <v>11</v>
      </c>
      <c r="L105">
        <v>3</v>
      </c>
      <c r="M105">
        <v>1</v>
      </c>
      <c r="N105">
        <v>120</v>
      </c>
      <c r="O105">
        <v>86</v>
      </c>
      <c r="P105">
        <v>1</v>
      </c>
      <c r="Q105">
        <v>9.1999999999999993</v>
      </c>
    </row>
    <row r="106" spans="1:17" x14ac:dyDescent="0.25">
      <c r="A106" t="s">
        <v>329</v>
      </c>
      <c r="B106">
        <v>5</v>
      </c>
      <c r="C106" t="s">
        <v>341</v>
      </c>
      <c r="D106">
        <v>0.51355440637793581</v>
      </c>
      <c r="E106">
        <v>10</v>
      </c>
      <c r="F106">
        <v>0.14000000000000001</v>
      </c>
      <c r="G106" t="s">
        <v>408</v>
      </c>
      <c r="H106" t="s">
        <v>195</v>
      </c>
      <c r="I106" t="s">
        <v>32</v>
      </c>
      <c r="J106">
        <v>9</v>
      </c>
      <c r="K106">
        <v>10</v>
      </c>
      <c r="L106">
        <v>1</v>
      </c>
      <c r="M106">
        <v>3</v>
      </c>
      <c r="N106">
        <v>122</v>
      </c>
      <c r="O106">
        <v>86</v>
      </c>
      <c r="P106">
        <v>1</v>
      </c>
      <c r="Q106">
        <v>9.49</v>
      </c>
    </row>
    <row r="107" spans="1:17" x14ac:dyDescent="0.25">
      <c r="A107" t="s">
        <v>329</v>
      </c>
      <c r="B107">
        <v>6</v>
      </c>
      <c r="C107" t="s">
        <v>345</v>
      </c>
      <c r="D107">
        <v>0.5079114023591087</v>
      </c>
      <c r="E107">
        <v>5</v>
      </c>
      <c r="F107">
        <v>0.31</v>
      </c>
      <c r="G107" t="s">
        <v>409</v>
      </c>
      <c r="H107" t="s">
        <v>49</v>
      </c>
      <c r="I107" t="s">
        <v>135</v>
      </c>
      <c r="J107">
        <v>14</v>
      </c>
      <c r="K107">
        <v>1</v>
      </c>
      <c r="L107">
        <v>9</v>
      </c>
      <c r="M107">
        <v>9</v>
      </c>
      <c r="N107">
        <v>121</v>
      </c>
      <c r="O107">
        <v>85</v>
      </c>
      <c r="P107">
        <v>1</v>
      </c>
      <c r="Q107">
        <v>8.98</v>
      </c>
    </row>
    <row r="108" spans="1:17" x14ac:dyDescent="0.25">
      <c r="A108" t="s">
        <v>329</v>
      </c>
      <c r="B108">
        <v>7</v>
      </c>
      <c r="C108" t="s">
        <v>348</v>
      </c>
      <c r="D108">
        <v>0.80190056022408962</v>
      </c>
      <c r="E108">
        <v>12</v>
      </c>
      <c r="F108">
        <v>0.12</v>
      </c>
      <c r="G108" t="s">
        <v>408</v>
      </c>
      <c r="H108" t="s">
        <v>58</v>
      </c>
      <c r="I108" t="s">
        <v>32</v>
      </c>
      <c r="J108">
        <v>5</v>
      </c>
      <c r="K108">
        <v>2</v>
      </c>
      <c r="L108">
        <v>1</v>
      </c>
      <c r="M108">
        <v>1</v>
      </c>
      <c r="N108">
        <v>121</v>
      </c>
      <c r="O108">
        <v>85</v>
      </c>
      <c r="P108">
        <v>1</v>
      </c>
      <c r="Q108">
        <v>9.0399999999999991</v>
      </c>
    </row>
    <row r="109" spans="1:17" x14ac:dyDescent="0.25">
      <c r="A109" t="s">
        <v>329</v>
      </c>
      <c r="B109">
        <v>8</v>
      </c>
      <c r="C109" t="s">
        <v>351</v>
      </c>
      <c r="D109">
        <v>0.58270186335403729</v>
      </c>
      <c r="E109">
        <v>4</v>
      </c>
      <c r="F109">
        <v>0.3</v>
      </c>
      <c r="G109" t="s">
        <v>408</v>
      </c>
      <c r="H109" t="s">
        <v>326</v>
      </c>
      <c r="I109" t="s">
        <v>179</v>
      </c>
      <c r="J109">
        <v>11</v>
      </c>
      <c r="K109">
        <v>1</v>
      </c>
      <c r="L109">
        <v>3</v>
      </c>
      <c r="M109">
        <v>2</v>
      </c>
      <c r="N109">
        <v>118</v>
      </c>
      <c r="O109">
        <v>84</v>
      </c>
      <c r="P109">
        <v>1</v>
      </c>
      <c r="Q109">
        <v>11.54</v>
      </c>
    </row>
    <row r="110" spans="1:17" x14ac:dyDescent="0.25">
      <c r="A110" t="s">
        <v>329</v>
      </c>
      <c r="B110">
        <v>9</v>
      </c>
      <c r="C110" t="s">
        <v>354</v>
      </c>
      <c r="D110">
        <v>0.35918626677190213</v>
      </c>
      <c r="E110">
        <v>11</v>
      </c>
      <c r="F110">
        <v>0.17</v>
      </c>
      <c r="G110" t="s">
        <v>408</v>
      </c>
      <c r="H110" t="s">
        <v>167</v>
      </c>
      <c r="I110" t="s">
        <v>54</v>
      </c>
      <c r="J110">
        <v>9</v>
      </c>
      <c r="K110">
        <v>12</v>
      </c>
      <c r="L110">
        <v>10</v>
      </c>
      <c r="M110">
        <v>9</v>
      </c>
      <c r="N110">
        <v>119</v>
      </c>
      <c r="O110">
        <v>83</v>
      </c>
      <c r="P110">
        <v>1</v>
      </c>
      <c r="Q110">
        <v>9.11</v>
      </c>
    </row>
    <row r="111" spans="1:17" x14ac:dyDescent="0.25">
      <c r="A111" t="s">
        <v>329</v>
      </c>
      <c r="B111">
        <v>10</v>
      </c>
      <c r="C111" t="s">
        <v>357</v>
      </c>
      <c r="D111">
        <v>0.48682064105478517</v>
      </c>
      <c r="E111">
        <v>7</v>
      </c>
      <c r="F111">
        <v>0.28999999999999998</v>
      </c>
      <c r="G111" t="s">
        <v>411</v>
      </c>
      <c r="H111" t="s">
        <v>69</v>
      </c>
      <c r="I111" t="s">
        <v>14</v>
      </c>
      <c r="J111">
        <v>6</v>
      </c>
      <c r="K111">
        <v>8</v>
      </c>
      <c r="L111">
        <v>7</v>
      </c>
      <c r="M111">
        <v>7</v>
      </c>
      <c r="N111">
        <v>119</v>
      </c>
      <c r="O111">
        <v>83</v>
      </c>
      <c r="P111">
        <v>1</v>
      </c>
      <c r="Q111">
        <v>9.7799999999999994</v>
      </c>
    </row>
    <row r="112" spans="1:17" x14ac:dyDescent="0.25">
      <c r="A112" t="s">
        <v>329</v>
      </c>
      <c r="B112">
        <v>11</v>
      </c>
      <c r="C112" t="s">
        <v>360</v>
      </c>
      <c r="D112">
        <v>0.80650752474352605</v>
      </c>
      <c r="E112">
        <v>8</v>
      </c>
      <c r="F112">
        <v>0.24</v>
      </c>
      <c r="G112" t="s">
        <v>409</v>
      </c>
      <c r="H112" t="s">
        <v>150</v>
      </c>
      <c r="I112" t="s">
        <v>76</v>
      </c>
      <c r="J112">
        <v>6</v>
      </c>
      <c r="K112">
        <v>1</v>
      </c>
      <c r="L112">
        <v>1</v>
      </c>
      <c r="M112">
        <v>2</v>
      </c>
      <c r="N112">
        <v>119</v>
      </c>
      <c r="O112">
        <v>83</v>
      </c>
      <c r="P112">
        <v>1</v>
      </c>
      <c r="Q112">
        <v>9.1300000000000008</v>
      </c>
    </row>
    <row r="113" spans="1:17" x14ac:dyDescent="0.25">
      <c r="A113" t="s">
        <v>329</v>
      </c>
      <c r="B113">
        <v>12</v>
      </c>
      <c r="C113" t="s">
        <v>364</v>
      </c>
      <c r="D113">
        <v>0.55415896452540747</v>
      </c>
      <c r="E113">
        <v>2</v>
      </c>
      <c r="F113">
        <v>0.37</v>
      </c>
      <c r="G113" t="s">
        <v>408</v>
      </c>
      <c r="H113" t="s">
        <v>90</v>
      </c>
      <c r="I113" t="s">
        <v>21</v>
      </c>
      <c r="J113">
        <v>7</v>
      </c>
      <c r="K113">
        <v>7</v>
      </c>
      <c r="L113">
        <v>8</v>
      </c>
      <c r="M113">
        <v>5</v>
      </c>
      <c r="N113">
        <v>118</v>
      </c>
      <c r="O113">
        <v>82</v>
      </c>
      <c r="P113">
        <v>1</v>
      </c>
      <c r="Q113">
        <v>9.1999999999999993</v>
      </c>
    </row>
    <row r="115" spans="1:17" x14ac:dyDescent="0.25">
      <c r="A115" t="s">
        <v>365</v>
      </c>
      <c r="B115" t="s">
        <v>1948</v>
      </c>
      <c r="C115" t="s">
        <v>1944</v>
      </c>
    </row>
    <row r="116" spans="1:17" x14ac:dyDescent="0.25">
      <c r="A116" t="s">
        <v>365</v>
      </c>
      <c r="B116">
        <v>1</v>
      </c>
      <c r="C116" t="s">
        <v>366</v>
      </c>
      <c r="D116">
        <v>0.32385714285714284</v>
      </c>
      <c r="E116">
        <v>10</v>
      </c>
      <c r="F116">
        <v>0.14000000000000001</v>
      </c>
      <c r="G116" t="s">
        <v>408</v>
      </c>
      <c r="H116" t="s">
        <v>140</v>
      </c>
      <c r="I116" t="s">
        <v>44</v>
      </c>
      <c r="J116">
        <v>10</v>
      </c>
      <c r="K116">
        <v>8</v>
      </c>
      <c r="L116">
        <v>5</v>
      </c>
      <c r="M116">
        <v>5</v>
      </c>
      <c r="N116">
        <v>135</v>
      </c>
      <c r="O116">
        <v>78</v>
      </c>
      <c r="P116">
        <v>1</v>
      </c>
      <c r="Q116">
        <v>9.4700000000000006</v>
      </c>
    </row>
    <row r="117" spans="1:17" x14ac:dyDescent="0.25">
      <c r="A117" t="s">
        <v>365</v>
      </c>
      <c r="B117">
        <v>2</v>
      </c>
      <c r="C117" t="s">
        <v>369</v>
      </c>
      <c r="D117">
        <v>0.47619711664482306</v>
      </c>
      <c r="E117">
        <v>12</v>
      </c>
      <c r="F117">
        <v>0.12</v>
      </c>
      <c r="G117" t="s">
        <v>410</v>
      </c>
      <c r="H117" t="s">
        <v>49</v>
      </c>
      <c r="I117" t="s">
        <v>135</v>
      </c>
      <c r="J117">
        <v>6</v>
      </c>
      <c r="K117">
        <v>1</v>
      </c>
      <c r="L117">
        <v>2</v>
      </c>
      <c r="M117">
        <v>1</v>
      </c>
      <c r="N117">
        <v>133</v>
      </c>
      <c r="O117">
        <v>76</v>
      </c>
      <c r="P117">
        <v>1</v>
      </c>
      <c r="Q117">
        <v>9.15</v>
      </c>
    </row>
    <row r="118" spans="1:17" x14ac:dyDescent="0.25">
      <c r="A118" t="s">
        <v>365</v>
      </c>
      <c r="B118">
        <v>3</v>
      </c>
      <c r="C118" t="s">
        <v>372</v>
      </c>
      <c r="D118">
        <v>0.56486320575975735</v>
      </c>
      <c r="E118">
        <v>8</v>
      </c>
      <c r="F118">
        <v>0.24</v>
      </c>
      <c r="G118" t="s">
        <v>409</v>
      </c>
      <c r="H118" t="s">
        <v>195</v>
      </c>
      <c r="I118" t="s">
        <v>76</v>
      </c>
      <c r="J118">
        <v>5</v>
      </c>
      <c r="K118">
        <v>10</v>
      </c>
      <c r="L118">
        <v>4</v>
      </c>
      <c r="M118">
        <v>12</v>
      </c>
      <c r="N118">
        <v>130</v>
      </c>
      <c r="O118">
        <v>73</v>
      </c>
      <c r="P118">
        <v>1</v>
      </c>
      <c r="Q118">
        <v>9.5299999999999994</v>
      </c>
    </row>
    <row r="119" spans="1:17" x14ac:dyDescent="0.25">
      <c r="A119" t="s">
        <v>365</v>
      </c>
      <c r="B119">
        <v>4</v>
      </c>
      <c r="C119" t="s">
        <v>375</v>
      </c>
      <c r="D119">
        <v>0.45158901007211411</v>
      </c>
      <c r="E119">
        <v>11</v>
      </c>
      <c r="F119">
        <v>0.17</v>
      </c>
      <c r="G119" t="s">
        <v>409</v>
      </c>
      <c r="H119" t="s">
        <v>64</v>
      </c>
      <c r="I119" t="s">
        <v>32</v>
      </c>
      <c r="J119">
        <v>9</v>
      </c>
      <c r="K119">
        <v>7</v>
      </c>
      <c r="L119">
        <v>4</v>
      </c>
      <c r="M119">
        <v>6</v>
      </c>
      <c r="N119">
        <v>129</v>
      </c>
      <c r="O119">
        <v>72</v>
      </c>
      <c r="P119">
        <v>1</v>
      </c>
      <c r="Q119">
        <v>9.16</v>
      </c>
    </row>
    <row r="120" spans="1:17" x14ac:dyDescent="0.25">
      <c r="A120" t="s">
        <v>365</v>
      </c>
      <c r="B120">
        <v>5</v>
      </c>
      <c r="C120" t="s">
        <v>378</v>
      </c>
      <c r="D120">
        <v>0.52617013279260128</v>
      </c>
      <c r="E120">
        <v>1</v>
      </c>
      <c r="F120">
        <v>0.39</v>
      </c>
      <c r="G120" t="s">
        <v>408</v>
      </c>
      <c r="H120" t="s">
        <v>504</v>
      </c>
      <c r="I120" t="s">
        <v>39</v>
      </c>
      <c r="J120">
        <v>1</v>
      </c>
      <c r="K120">
        <v>7</v>
      </c>
      <c r="L120">
        <v>3</v>
      </c>
      <c r="M120">
        <v>7</v>
      </c>
      <c r="N120">
        <v>126</v>
      </c>
      <c r="O120">
        <v>71</v>
      </c>
      <c r="P120">
        <v>1</v>
      </c>
      <c r="Q120">
        <v>9.07</v>
      </c>
    </row>
    <row r="121" spans="1:17" x14ac:dyDescent="0.25">
      <c r="A121" t="s">
        <v>365</v>
      </c>
      <c r="B121">
        <v>6</v>
      </c>
      <c r="C121" t="s">
        <v>381</v>
      </c>
      <c r="D121">
        <v>0.78072103988785524</v>
      </c>
      <c r="E121">
        <v>5</v>
      </c>
      <c r="F121">
        <v>0.31</v>
      </c>
      <c r="G121" t="s">
        <v>411</v>
      </c>
      <c r="H121" t="s">
        <v>31</v>
      </c>
      <c r="I121" t="s">
        <v>154</v>
      </c>
      <c r="J121">
        <v>1</v>
      </c>
      <c r="K121">
        <v>1</v>
      </c>
      <c r="L121">
        <v>7</v>
      </c>
      <c r="N121">
        <v>123</v>
      </c>
      <c r="O121">
        <v>66</v>
      </c>
      <c r="P121">
        <v>1</v>
      </c>
      <c r="Q121">
        <v>10.28</v>
      </c>
    </row>
    <row r="122" spans="1:17" x14ac:dyDescent="0.25">
      <c r="A122" t="s">
        <v>365</v>
      </c>
      <c r="B122">
        <v>7</v>
      </c>
      <c r="C122" t="s">
        <v>384</v>
      </c>
      <c r="D122">
        <v>0.48975695051582446</v>
      </c>
      <c r="E122">
        <v>6</v>
      </c>
      <c r="F122">
        <v>0.25</v>
      </c>
      <c r="G122" t="s">
        <v>410</v>
      </c>
      <c r="H122" t="s">
        <v>385</v>
      </c>
      <c r="I122" t="s">
        <v>65</v>
      </c>
      <c r="J122">
        <v>1</v>
      </c>
      <c r="K122">
        <v>7</v>
      </c>
      <c r="L122">
        <v>6</v>
      </c>
      <c r="M122">
        <v>8</v>
      </c>
      <c r="N122">
        <v>122</v>
      </c>
      <c r="O122">
        <v>65</v>
      </c>
      <c r="P122">
        <v>1</v>
      </c>
      <c r="Q122">
        <v>9.36</v>
      </c>
    </row>
    <row r="123" spans="1:17" x14ac:dyDescent="0.25">
      <c r="A123" t="s">
        <v>365</v>
      </c>
      <c r="B123">
        <v>8</v>
      </c>
      <c r="C123" t="s">
        <v>388</v>
      </c>
      <c r="D123">
        <v>0.58230672268907568</v>
      </c>
      <c r="E123">
        <v>2</v>
      </c>
      <c r="F123">
        <v>0.37</v>
      </c>
      <c r="G123" t="s">
        <v>410</v>
      </c>
      <c r="H123" t="s">
        <v>120</v>
      </c>
      <c r="I123" t="s">
        <v>50</v>
      </c>
      <c r="J123">
        <v>10</v>
      </c>
      <c r="N123">
        <v>121</v>
      </c>
      <c r="O123">
        <v>64</v>
      </c>
    </row>
    <row r="124" spans="1:17" x14ac:dyDescent="0.25">
      <c r="A124" t="s">
        <v>365</v>
      </c>
      <c r="B124">
        <v>9</v>
      </c>
      <c r="C124" t="s">
        <v>390</v>
      </c>
      <c r="D124">
        <v>0.7686670416197976</v>
      </c>
      <c r="E124">
        <v>4</v>
      </c>
      <c r="F124">
        <v>0.3</v>
      </c>
      <c r="G124" t="s">
        <v>409</v>
      </c>
      <c r="H124" t="s">
        <v>565</v>
      </c>
      <c r="I124" t="s">
        <v>179</v>
      </c>
      <c r="J124">
        <v>2</v>
      </c>
      <c r="K124">
        <v>8</v>
      </c>
      <c r="L124">
        <v>9</v>
      </c>
      <c r="M124">
        <v>4</v>
      </c>
      <c r="N124">
        <v>119</v>
      </c>
      <c r="O124">
        <v>64</v>
      </c>
      <c r="P124">
        <v>1</v>
      </c>
      <c r="Q124">
        <v>9.4700000000000006</v>
      </c>
    </row>
    <row r="125" spans="1:17" x14ac:dyDescent="0.25">
      <c r="A125" t="s">
        <v>365</v>
      </c>
      <c r="B125">
        <v>10</v>
      </c>
      <c r="C125" t="s">
        <v>392</v>
      </c>
      <c r="D125">
        <v>0.57229340962904496</v>
      </c>
      <c r="E125">
        <v>7</v>
      </c>
      <c r="F125">
        <v>0.28999999999999998</v>
      </c>
      <c r="G125" t="s">
        <v>410</v>
      </c>
      <c r="H125" t="s">
        <v>85</v>
      </c>
      <c r="I125" t="s">
        <v>54</v>
      </c>
      <c r="J125">
        <v>11</v>
      </c>
      <c r="K125">
        <v>7</v>
      </c>
      <c r="N125">
        <v>121</v>
      </c>
      <c r="O125">
        <v>64</v>
      </c>
    </row>
    <row r="126" spans="1:17" x14ac:dyDescent="0.25">
      <c r="A126" t="s">
        <v>365</v>
      </c>
      <c r="B126">
        <v>11</v>
      </c>
      <c r="C126" t="s">
        <v>394</v>
      </c>
      <c r="D126">
        <v>0.58031915609920315</v>
      </c>
      <c r="E126">
        <v>9</v>
      </c>
      <c r="F126">
        <v>0.21</v>
      </c>
      <c r="G126" t="s">
        <v>410</v>
      </c>
      <c r="H126" t="s">
        <v>173</v>
      </c>
      <c r="I126" t="s">
        <v>65</v>
      </c>
      <c r="J126">
        <v>9</v>
      </c>
      <c r="K126">
        <v>3</v>
      </c>
      <c r="L126">
        <v>3</v>
      </c>
      <c r="M126">
        <v>4</v>
      </c>
      <c r="N126">
        <v>120</v>
      </c>
      <c r="O126">
        <v>63</v>
      </c>
      <c r="P126">
        <v>1</v>
      </c>
      <c r="Q126">
        <v>9.2100000000000009</v>
      </c>
    </row>
    <row r="127" spans="1:17" x14ac:dyDescent="0.25">
      <c r="A127" t="s">
        <v>365</v>
      </c>
      <c r="B127">
        <v>12</v>
      </c>
      <c r="C127" t="s">
        <v>397</v>
      </c>
      <c r="D127">
        <v>0.85213010787839161</v>
      </c>
      <c r="E127">
        <v>3</v>
      </c>
      <c r="F127">
        <v>0.26</v>
      </c>
      <c r="G127" t="s">
        <v>408</v>
      </c>
      <c r="H127" t="s">
        <v>106</v>
      </c>
      <c r="I127" t="s">
        <v>81</v>
      </c>
      <c r="J127">
        <v>1</v>
      </c>
      <c r="K127">
        <v>1</v>
      </c>
      <c r="L127">
        <v>3</v>
      </c>
      <c r="M127">
        <v>2</v>
      </c>
      <c r="N127">
        <v>118</v>
      </c>
      <c r="O127">
        <v>61</v>
      </c>
      <c r="P127">
        <v>1</v>
      </c>
      <c r="Q127">
        <v>9.4499999999999993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7549-208C-4961-9445-9CF9A9B9D8A0}">
  <sheetPr codeName="工作表17"/>
  <dimension ref="A1:P2075"/>
  <sheetViews>
    <sheetView workbookViewId="0">
      <selection activeCell="Q17" sqref="Q17"/>
    </sheetView>
  </sheetViews>
  <sheetFormatPr defaultRowHeight="15.75" x14ac:dyDescent="0.25"/>
  <sheetData>
    <row r="1" spans="1:16" x14ac:dyDescent="0.25">
      <c r="A1" t="s">
        <v>2474</v>
      </c>
      <c r="B1" t="s">
        <v>2476</v>
      </c>
      <c r="C1" t="s">
        <v>2482</v>
      </c>
      <c r="D1" t="s">
        <v>412</v>
      </c>
      <c r="E1" t="s">
        <v>2477</v>
      </c>
      <c r="F1" t="s">
        <v>6</v>
      </c>
      <c r="G1" t="s">
        <v>2483</v>
      </c>
      <c r="H1" t="s">
        <v>414</v>
      </c>
      <c r="I1" t="s">
        <v>4</v>
      </c>
      <c r="J1" t="s">
        <v>2513</v>
      </c>
      <c r="K1" t="s">
        <v>2514</v>
      </c>
      <c r="L1" t="s">
        <v>413</v>
      </c>
      <c r="O1" t="s">
        <v>2478</v>
      </c>
      <c r="P1" t="s">
        <v>8</v>
      </c>
    </row>
    <row r="2" spans="1:16" x14ac:dyDescent="0.25">
      <c r="A2" t="s">
        <v>1</v>
      </c>
      <c r="B2" t="s">
        <v>12</v>
      </c>
      <c r="C2">
        <v>4.3</v>
      </c>
      <c r="D2">
        <v>2</v>
      </c>
      <c r="E2" t="s">
        <v>408</v>
      </c>
      <c r="F2">
        <v>2</v>
      </c>
      <c r="G2">
        <v>135</v>
      </c>
      <c r="H2">
        <v>1200</v>
      </c>
      <c r="I2" t="s">
        <v>53</v>
      </c>
      <c r="J2">
        <v>1</v>
      </c>
      <c r="K2">
        <v>9.86</v>
      </c>
      <c r="L2">
        <v>23</v>
      </c>
      <c r="M2">
        <v>12</v>
      </c>
      <c r="N2">
        <v>25</v>
      </c>
      <c r="O2" t="s">
        <v>416</v>
      </c>
      <c r="P2">
        <v>1049</v>
      </c>
    </row>
    <row r="3" spans="1:16" x14ac:dyDescent="0.25">
      <c r="A3" t="s">
        <v>1</v>
      </c>
      <c r="B3" t="s">
        <v>12</v>
      </c>
      <c r="C3">
        <v>3.8</v>
      </c>
      <c r="D3">
        <v>7</v>
      </c>
      <c r="E3" t="s">
        <v>408</v>
      </c>
      <c r="F3">
        <v>5</v>
      </c>
      <c r="G3">
        <v>117</v>
      </c>
      <c r="H3">
        <v>1200</v>
      </c>
      <c r="I3" t="s">
        <v>26</v>
      </c>
      <c r="J3">
        <v>1</v>
      </c>
      <c r="K3">
        <v>10.58</v>
      </c>
      <c r="L3">
        <v>19</v>
      </c>
      <c r="M3">
        <v>11</v>
      </c>
      <c r="N3">
        <v>25</v>
      </c>
      <c r="O3" t="s">
        <v>420</v>
      </c>
      <c r="P3">
        <v>1029</v>
      </c>
    </row>
    <row r="4" spans="1:16" x14ac:dyDescent="0.25">
      <c r="A4" t="s">
        <v>1</v>
      </c>
      <c r="B4" t="s">
        <v>12</v>
      </c>
      <c r="C4">
        <v>4</v>
      </c>
      <c r="D4">
        <v>3</v>
      </c>
      <c r="E4" t="s">
        <v>408</v>
      </c>
      <c r="F4">
        <v>5</v>
      </c>
      <c r="G4">
        <v>120</v>
      </c>
      <c r="H4">
        <v>1200</v>
      </c>
      <c r="I4" t="s">
        <v>69</v>
      </c>
      <c r="J4">
        <v>1</v>
      </c>
      <c r="K4">
        <v>10.52</v>
      </c>
      <c r="L4">
        <v>22</v>
      </c>
      <c r="M4">
        <v>10</v>
      </c>
      <c r="N4">
        <v>25</v>
      </c>
      <c r="O4" t="s">
        <v>420</v>
      </c>
      <c r="P4">
        <v>1032</v>
      </c>
    </row>
    <row r="5" spans="1:16" x14ac:dyDescent="0.25">
      <c r="A5" t="s">
        <v>1</v>
      </c>
      <c r="B5" t="s">
        <v>12</v>
      </c>
      <c r="C5">
        <v>9.8000000000000007</v>
      </c>
      <c r="D5">
        <v>3</v>
      </c>
      <c r="E5" t="s">
        <v>409</v>
      </c>
      <c r="F5">
        <v>2</v>
      </c>
      <c r="G5">
        <v>120</v>
      </c>
      <c r="H5">
        <v>1200</v>
      </c>
      <c r="I5" t="s">
        <v>69</v>
      </c>
      <c r="J5">
        <v>1</v>
      </c>
      <c r="K5">
        <v>9.43</v>
      </c>
      <c r="L5">
        <v>8</v>
      </c>
      <c r="M5">
        <v>10</v>
      </c>
      <c r="N5">
        <v>25</v>
      </c>
      <c r="O5" t="s">
        <v>426</v>
      </c>
      <c r="P5">
        <v>1026</v>
      </c>
    </row>
    <row r="6" spans="1:16" x14ac:dyDescent="0.25">
      <c r="A6" t="s">
        <v>1</v>
      </c>
      <c r="B6" t="s">
        <v>12</v>
      </c>
      <c r="C6">
        <v>8.6</v>
      </c>
      <c r="D6">
        <v>11</v>
      </c>
      <c r="E6" t="s">
        <v>409</v>
      </c>
      <c r="F6">
        <v>11</v>
      </c>
      <c r="G6">
        <v>121</v>
      </c>
      <c r="H6">
        <v>1200</v>
      </c>
      <c r="I6" t="s">
        <v>69</v>
      </c>
      <c r="J6">
        <v>1</v>
      </c>
      <c r="K6">
        <v>10.71</v>
      </c>
      <c r="L6">
        <v>17</v>
      </c>
      <c r="M6">
        <v>9</v>
      </c>
      <c r="N6">
        <v>25</v>
      </c>
      <c r="O6" t="s">
        <v>420</v>
      </c>
      <c r="P6">
        <v>1018</v>
      </c>
    </row>
    <row r="7" spans="1:16" x14ac:dyDescent="0.25">
      <c r="A7" t="s">
        <v>1</v>
      </c>
      <c r="B7" t="s">
        <v>12</v>
      </c>
      <c r="C7">
        <v>4.0999999999999996</v>
      </c>
      <c r="D7">
        <v>3</v>
      </c>
      <c r="E7" t="s">
        <v>408</v>
      </c>
      <c r="F7">
        <v>7</v>
      </c>
      <c r="G7">
        <v>122</v>
      </c>
      <c r="H7">
        <v>1200</v>
      </c>
      <c r="I7" t="s">
        <v>31</v>
      </c>
      <c r="J7">
        <v>1</v>
      </c>
      <c r="K7">
        <v>10.07</v>
      </c>
      <c r="L7">
        <v>9</v>
      </c>
      <c r="M7">
        <v>7</v>
      </c>
      <c r="N7">
        <v>25</v>
      </c>
      <c r="O7" t="s">
        <v>432</v>
      </c>
      <c r="P7">
        <v>1026</v>
      </c>
    </row>
    <row r="8" spans="1:16" x14ac:dyDescent="0.25">
      <c r="A8" t="s">
        <v>1</v>
      </c>
      <c r="B8" t="s">
        <v>12</v>
      </c>
      <c r="C8">
        <v>28</v>
      </c>
      <c r="D8">
        <v>7</v>
      </c>
      <c r="E8" t="s">
        <v>408</v>
      </c>
      <c r="F8">
        <v>11</v>
      </c>
      <c r="G8">
        <v>124</v>
      </c>
      <c r="H8">
        <v>1650</v>
      </c>
      <c r="I8" t="s">
        <v>434</v>
      </c>
      <c r="J8">
        <v>1</v>
      </c>
      <c r="K8">
        <v>39.89</v>
      </c>
      <c r="L8">
        <v>25</v>
      </c>
      <c r="M8">
        <v>6</v>
      </c>
      <c r="N8">
        <v>25</v>
      </c>
      <c r="O8" t="s">
        <v>416</v>
      </c>
      <c r="P8">
        <v>1026</v>
      </c>
    </row>
    <row r="9" spans="1:16" x14ac:dyDescent="0.25">
      <c r="A9" t="s">
        <v>1</v>
      </c>
      <c r="B9" t="s">
        <v>12</v>
      </c>
      <c r="C9">
        <v>12</v>
      </c>
      <c r="D9">
        <v>7</v>
      </c>
      <c r="E9" t="s">
        <v>408</v>
      </c>
      <c r="F9">
        <v>1</v>
      </c>
      <c r="G9">
        <v>129</v>
      </c>
      <c r="H9">
        <v>1650</v>
      </c>
      <c r="I9" t="s">
        <v>53</v>
      </c>
      <c r="J9">
        <v>1</v>
      </c>
      <c r="K9">
        <v>42.28</v>
      </c>
      <c r="L9">
        <v>4</v>
      </c>
      <c r="M9">
        <v>6</v>
      </c>
      <c r="N9">
        <v>25</v>
      </c>
      <c r="O9" t="s">
        <v>432</v>
      </c>
      <c r="P9">
        <v>1026</v>
      </c>
    </row>
    <row r="10" spans="1:16" x14ac:dyDescent="0.25">
      <c r="A10" t="s">
        <v>1</v>
      </c>
      <c r="B10" t="s">
        <v>12</v>
      </c>
      <c r="C10">
        <v>5</v>
      </c>
      <c r="D10">
        <v>8</v>
      </c>
      <c r="E10" t="s">
        <v>409</v>
      </c>
      <c r="F10">
        <v>1</v>
      </c>
      <c r="G10">
        <v>130</v>
      </c>
      <c r="H10">
        <v>1200</v>
      </c>
      <c r="I10" t="s">
        <v>64</v>
      </c>
      <c r="J10">
        <v>1</v>
      </c>
      <c r="K10">
        <v>10.35</v>
      </c>
      <c r="L10">
        <v>21</v>
      </c>
      <c r="M10">
        <v>5</v>
      </c>
      <c r="N10">
        <v>25</v>
      </c>
      <c r="O10" t="s">
        <v>416</v>
      </c>
      <c r="P10">
        <v>1025</v>
      </c>
    </row>
    <row r="11" spans="1:16" x14ac:dyDescent="0.25">
      <c r="A11" t="s">
        <v>1</v>
      </c>
      <c r="B11" t="s">
        <v>12</v>
      </c>
      <c r="C11">
        <v>2.7</v>
      </c>
      <c r="D11">
        <v>3</v>
      </c>
      <c r="E11" t="s">
        <v>408</v>
      </c>
      <c r="F11">
        <v>9</v>
      </c>
      <c r="G11">
        <v>128</v>
      </c>
      <c r="H11">
        <v>1200</v>
      </c>
      <c r="I11" t="s">
        <v>64</v>
      </c>
      <c r="J11">
        <v>1</v>
      </c>
      <c r="K11">
        <v>9.92</v>
      </c>
      <c r="L11">
        <v>30</v>
      </c>
      <c r="M11">
        <v>4</v>
      </c>
      <c r="N11">
        <v>25</v>
      </c>
      <c r="O11" t="s">
        <v>426</v>
      </c>
      <c r="P11">
        <v>1024</v>
      </c>
    </row>
    <row r="12" spans="1:16" x14ac:dyDescent="0.25">
      <c r="A12" t="s">
        <v>1</v>
      </c>
      <c r="B12" t="s">
        <v>12</v>
      </c>
      <c r="C12">
        <v>2.2999999999999998</v>
      </c>
      <c r="D12">
        <v>2</v>
      </c>
      <c r="E12" t="s">
        <v>408</v>
      </c>
      <c r="F12">
        <v>6</v>
      </c>
      <c r="G12">
        <v>128</v>
      </c>
      <c r="H12">
        <v>1200</v>
      </c>
      <c r="I12" t="s">
        <v>64</v>
      </c>
      <c r="J12">
        <v>1</v>
      </c>
      <c r="K12">
        <v>9.75</v>
      </c>
      <c r="L12">
        <v>2</v>
      </c>
      <c r="M12">
        <v>4</v>
      </c>
      <c r="N12">
        <v>25</v>
      </c>
      <c r="O12" t="s">
        <v>426</v>
      </c>
      <c r="P12">
        <v>1027</v>
      </c>
    </row>
    <row r="13" spans="1:16" x14ac:dyDescent="0.25">
      <c r="A13" t="s">
        <v>1</v>
      </c>
      <c r="B13" t="s">
        <v>12</v>
      </c>
      <c r="C13">
        <v>17</v>
      </c>
      <c r="D13">
        <v>2</v>
      </c>
      <c r="E13" t="s">
        <v>408</v>
      </c>
      <c r="F13">
        <v>12</v>
      </c>
      <c r="G13">
        <v>126</v>
      </c>
      <c r="H13">
        <v>1200</v>
      </c>
      <c r="I13" t="s">
        <v>173</v>
      </c>
      <c r="J13">
        <v>1</v>
      </c>
      <c r="K13">
        <v>9.52</v>
      </c>
      <c r="L13">
        <v>12</v>
      </c>
      <c r="M13">
        <v>3</v>
      </c>
      <c r="N13">
        <v>25</v>
      </c>
      <c r="O13" t="s">
        <v>432</v>
      </c>
      <c r="P13">
        <v>1029</v>
      </c>
    </row>
    <row r="14" spans="1:16" x14ac:dyDescent="0.25">
      <c r="A14" t="s">
        <v>1</v>
      </c>
      <c r="B14" t="s">
        <v>12</v>
      </c>
      <c r="C14">
        <v>10</v>
      </c>
      <c r="D14">
        <v>8</v>
      </c>
      <c r="E14" t="s">
        <v>408</v>
      </c>
      <c r="F14">
        <v>4</v>
      </c>
      <c r="G14">
        <v>127</v>
      </c>
      <c r="H14">
        <v>1200</v>
      </c>
      <c r="I14" t="s">
        <v>452</v>
      </c>
      <c r="J14">
        <v>1</v>
      </c>
      <c r="K14">
        <v>10.59</v>
      </c>
      <c r="L14">
        <v>19</v>
      </c>
      <c r="M14">
        <v>2</v>
      </c>
      <c r="N14">
        <v>25</v>
      </c>
      <c r="O14" t="s">
        <v>420</v>
      </c>
      <c r="P14">
        <v>1041</v>
      </c>
    </row>
    <row r="15" spans="1:16" x14ac:dyDescent="0.25">
      <c r="A15" t="s">
        <v>1</v>
      </c>
      <c r="B15" t="s">
        <v>12</v>
      </c>
      <c r="C15">
        <v>10</v>
      </c>
      <c r="D15">
        <v>9</v>
      </c>
      <c r="E15" t="s">
        <v>408</v>
      </c>
      <c r="F15">
        <v>4</v>
      </c>
      <c r="G15">
        <v>130</v>
      </c>
      <c r="H15">
        <v>1200</v>
      </c>
      <c r="I15" t="s">
        <v>69</v>
      </c>
      <c r="J15">
        <v>1</v>
      </c>
      <c r="K15">
        <v>10.18</v>
      </c>
      <c r="L15">
        <v>12</v>
      </c>
      <c r="M15">
        <v>1</v>
      </c>
      <c r="N15">
        <v>25</v>
      </c>
      <c r="O15" t="s">
        <v>457</v>
      </c>
      <c r="P15">
        <v>1048</v>
      </c>
    </row>
    <row r="16" spans="1:16" x14ac:dyDescent="0.25">
      <c r="A16" t="s">
        <v>1</v>
      </c>
      <c r="B16" t="s">
        <v>12</v>
      </c>
      <c r="C16">
        <v>12</v>
      </c>
      <c r="D16">
        <v>9</v>
      </c>
      <c r="E16" t="s">
        <v>410</v>
      </c>
      <c r="F16">
        <v>9</v>
      </c>
      <c r="G16">
        <v>132</v>
      </c>
      <c r="H16">
        <v>1200</v>
      </c>
      <c r="I16" t="s">
        <v>53</v>
      </c>
      <c r="J16">
        <v>1</v>
      </c>
      <c r="K16">
        <v>10.59</v>
      </c>
      <c r="L16">
        <v>29</v>
      </c>
      <c r="M16">
        <v>12</v>
      </c>
      <c r="N16">
        <v>24</v>
      </c>
      <c r="O16" t="s">
        <v>457</v>
      </c>
      <c r="P16">
        <v>1047</v>
      </c>
    </row>
    <row r="17" spans="1:16" x14ac:dyDescent="0.25">
      <c r="A17" t="s">
        <v>1</v>
      </c>
      <c r="B17" t="s">
        <v>12</v>
      </c>
      <c r="C17">
        <v>6.2</v>
      </c>
      <c r="D17">
        <v>3</v>
      </c>
      <c r="E17" t="s">
        <v>409</v>
      </c>
      <c r="F17">
        <v>11</v>
      </c>
      <c r="G17">
        <v>132</v>
      </c>
      <c r="H17">
        <v>1200</v>
      </c>
      <c r="I17" t="s">
        <v>404</v>
      </c>
      <c r="J17">
        <v>1</v>
      </c>
      <c r="K17">
        <v>9.2100000000000009</v>
      </c>
      <c r="L17">
        <v>18</v>
      </c>
      <c r="M17">
        <v>12</v>
      </c>
      <c r="N17">
        <v>24</v>
      </c>
      <c r="O17" t="s">
        <v>457</v>
      </c>
      <c r="P17">
        <v>1045</v>
      </c>
    </row>
    <row r="18" spans="1:16" x14ac:dyDescent="0.25">
      <c r="A18" t="s">
        <v>1</v>
      </c>
      <c r="B18" t="s">
        <v>12</v>
      </c>
      <c r="C18">
        <v>8.1</v>
      </c>
      <c r="D18">
        <v>2</v>
      </c>
      <c r="E18" t="s">
        <v>409</v>
      </c>
      <c r="F18">
        <v>9</v>
      </c>
      <c r="G18">
        <v>129</v>
      </c>
      <c r="H18">
        <v>1200</v>
      </c>
      <c r="I18" t="s">
        <v>404</v>
      </c>
      <c r="J18">
        <v>1</v>
      </c>
      <c r="K18">
        <v>9.69</v>
      </c>
      <c r="L18">
        <v>1</v>
      </c>
      <c r="M18">
        <v>12</v>
      </c>
      <c r="N18">
        <v>24</v>
      </c>
      <c r="O18" t="s">
        <v>457</v>
      </c>
      <c r="P18">
        <v>1046</v>
      </c>
    </row>
    <row r="19" spans="1:16" x14ac:dyDescent="0.25">
      <c r="A19" t="s">
        <v>1</v>
      </c>
      <c r="B19" t="s">
        <v>12</v>
      </c>
      <c r="C19">
        <v>22</v>
      </c>
      <c r="D19">
        <v>5</v>
      </c>
      <c r="E19" t="s">
        <v>408</v>
      </c>
      <c r="F19">
        <v>3</v>
      </c>
      <c r="G19">
        <v>132</v>
      </c>
      <c r="H19">
        <v>1400</v>
      </c>
      <c r="I19" t="s">
        <v>53</v>
      </c>
      <c r="J19">
        <v>1</v>
      </c>
      <c r="K19">
        <v>22.06</v>
      </c>
      <c r="L19">
        <v>9</v>
      </c>
      <c r="M19">
        <v>11</v>
      </c>
      <c r="N19">
        <v>24</v>
      </c>
      <c r="O19" t="s">
        <v>465</v>
      </c>
      <c r="P19">
        <v>1047</v>
      </c>
    </row>
    <row r="20" spans="1:16" x14ac:dyDescent="0.25">
      <c r="A20" t="s">
        <v>1</v>
      </c>
      <c r="B20" t="s">
        <v>12</v>
      </c>
      <c r="C20">
        <v>13</v>
      </c>
      <c r="D20">
        <v>12</v>
      </c>
      <c r="E20" t="s">
        <v>408</v>
      </c>
      <c r="F20">
        <v>9</v>
      </c>
      <c r="G20">
        <v>134</v>
      </c>
      <c r="H20">
        <v>1200</v>
      </c>
      <c r="I20" t="s">
        <v>53</v>
      </c>
      <c r="J20">
        <v>1</v>
      </c>
      <c r="K20">
        <v>11.59</v>
      </c>
      <c r="L20">
        <v>9</v>
      </c>
      <c r="M20">
        <v>10</v>
      </c>
      <c r="N20">
        <v>24</v>
      </c>
      <c r="O20" t="s">
        <v>432</v>
      </c>
      <c r="P20">
        <v>1032</v>
      </c>
    </row>
    <row r="21" spans="1:16" x14ac:dyDescent="0.25">
      <c r="A21" t="s">
        <v>1</v>
      </c>
      <c r="B21" t="s">
        <v>12</v>
      </c>
      <c r="C21">
        <v>9.4</v>
      </c>
      <c r="D21">
        <v>5</v>
      </c>
      <c r="E21" t="s">
        <v>408</v>
      </c>
      <c r="F21">
        <v>6</v>
      </c>
      <c r="G21">
        <v>133</v>
      </c>
      <c r="H21">
        <v>1200</v>
      </c>
      <c r="I21" t="s">
        <v>58</v>
      </c>
      <c r="J21">
        <v>1</v>
      </c>
      <c r="K21">
        <v>10.44</v>
      </c>
      <c r="L21">
        <v>25</v>
      </c>
      <c r="M21">
        <v>9</v>
      </c>
      <c r="N21">
        <v>24</v>
      </c>
      <c r="O21" t="s">
        <v>416</v>
      </c>
      <c r="P21">
        <v>1034</v>
      </c>
    </row>
    <row r="22" spans="1:16" x14ac:dyDescent="0.25">
      <c r="A22" t="s">
        <v>1</v>
      </c>
      <c r="B22" t="s">
        <v>12</v>
      </c>
      <c r="C22">
        <v>7.8</v>
      </c>
      <c r="D22">
        <v>4</v>
      </c>
      <c r="E22" t="s">
        <v>408</v>
      </c>
      <c r="F22">
        <v>11</v>
      </c>
      <c r="G22">
        <v>134</v>
      </c>
      <c r="H22">
        <v>1200</v>
      </c>
      <c r="I22" t="s">
        <v>31</v>
      </c>
      <c r="J22">
        <v>1</v>
      </c>
      <c r="K22">
        <v>10.38</v>
      </c>
      <c r="L22">
        <v>10</v>
      </c>
      <c r="M22">
        <v>7</v>
      </c>
      <c r="N22">
        <v>24</v>
      </c>
      <c r="O22" t="s">
        <v>420</v>
      </c>
      <c r="P22">
        <v>1029</v>
      </c>
    </row>
    <row r="23" spans="1:16" x14ac:dyDescent="0.25">
      <c r="A23" t="s">
        <v>1</v>
      </c>
      <c r="B23" t="s">
        <v>12</v>
      </c>
      <c r="C23">
        <v>3.5</v>
      </c>
      <c r="D23">
        <v>5</v>
      </c>
      <c r="E23" t="s">
        <v>409</v>
      </c>
      <c r="F23">
        <v>1</v>
      </c>
      <c r="G23">
        <v>135</v>
      </c>
      <c r="H23">
        <v>1200</v>
      </c>
      <c r="I23" t="s">
        <v>31</v>
      </c>
      <c r="J23">
        <v>1</v>
      </c>
      <c r="K23">
        <v>9.4700000000000006</v>
      </c>
      <c r="L23">
        <v>1</v>
      </c>
      <c r="M23">
        <v>7</v>
      </c>
      <c r="N23">
        <v>24</v>
      </c>
      <c r="O23" t="s">
        <v>477</v>
      </c>
      <c r="P23">
        <v>1044</v>
      </c>
    </row>
    <row r="24" spans="1:16" x14ac:dyDescent="0.25">
      <c r="A24" t="s">
        <v>1</v>
      </c>
      <c r="B24" t="s">
        <v>12</v>
      </c>
      <c r="C24">
        <v>4.9000000000000004</v>
      </c>
      <c r="D24">
        <v>8</v>
      </c>
      <c r="E24" t="s">
        <v>409</v>
      </c>
      <c r="F24">
        <v>3</v>
      </c>
      <c r="G24">
        <v>135</v>
      </c>
      <c r="H24">
        <v>1200</v>
      </c>
      <c r="I24" t="s">
        <v>31</v>
      </c>
      <c r="J24">
        <v>1</v>
      </c>
      <c r="K24">
        <v>10.77</v>
      </c>
      <c r="L24">
        <v>15</v>
      </c>
      <c r="M24">
        <v>6</v>
      </c>
      <c r="N24">
        <v>24</v>
      </c>
      <c r="O24" t="s">
        <v>479</v>
      </c>
      <c r="P24">
        <v>1027</v>
      </c>
    </row>
    <row r="25" spans="1:16" x14ac:dyDescent="0.25">
      <c r="A25" t="s">
        <v>1</v>
      </c>
      <c r="B25" t="s">
        <v>12</v>
      </c>
      <c r="C25">
        <v>106</v>
      </c>
      <c r="D25">
        <v>6</v>
      </c>
      <c r="E25" t="s">
        <v>408</v>
      </c>
      <c r="F25">
        <v>8</v>
      </c>
      <c r="G25">
        <v>118</v>
      </c>
      <c r="H25">
        <v>1200</v>
      </c>
      <c r="I25" t="s">
        <v>120</v>
      </c>
      <c r="J25">
        <v>1</v>
      </c>
      <c r="K25">
        <v>9.24</v>
      </c>
      <c r="L25">
        <v>26</v>
      </c>
      <c r="M25">
        <v>5</v>
      </c>
      <c r="N25">
        <v>24</v>
      </c>
      <c r="O25" t="s">
        <v>483</v>
      </c>
      <c r="P25">
        <v>1038</v>
      </c>
    </row>
    <row r="26" spans="1:16" x14ac:dyDescent="0.25">
      <c r="A26" t="s">
        <v>1</v>
      </c>
      <c r="B26" t="s">
        <v>12</v>
      </c>
      <c r="C26">
        <v>32</v>
      </c>
      <c r="D26">
        <v>7</v>
      </c>
      <c r="E26" t="s">
        <v>409</v>
      </c>
      <c r="F26">
        <v>5</v>
      </c>
      <c r="G26">
        <v>121</v>
      </c>
      <c r="H26">
        <v>1200</v>
      </c>
      <c r="I26" t="s">
        <v>53</v>
      </c>
      <c r="J26">
        <v>1</v>
      </c>
      <c r="K26">
        <v>10.42</v>
      </c>
      <c r="L26">
        <v>5</v>
      </c>
      <c r="M26">
        <v>5</v>
      </c>
      <c r="N26">
        <v>24</v>
      </c>
      <c r="O26" t="s">
        <v>457</v>
      </c>
      <c r="P26">
        <v>1042</v>
      </c>
    </row>
    <row r="27" spans="1:16" x14ac:dyDescent="0.25">
      <c r="A27" t="s">
        <v>1</v>
      </c>
      <c r="B27" t="s">
        <v>12</v>
      </c>
      <c r="C27">
        <v>24</v>
      </c>
      <c r="D27">
        <v>7</v>
      </c>
      <c r="E27" t="s">
        <v>411</v>
      </c>
      <c r="F27">
        <v>10</v>
      </c>
      <c r="G27">
        <v>119</v>
      </c>
      <c r="H27">
        <v>1200</v>
      </c>
      <c r="I27" t="s">
        <v>69</v>
      </c>
      <c r="J27">
        <v>1</v>
      </c>
      <c r="K27">
        <v>10.87</v>
      </c>
      <c r="L27">
        <v>10</v>
      </c>
      <c r="M27">
        <v>4</v>
      </c>
      <c r="N27">
        <v>24</v>
      </c>
      <c r="O27" t="s">
        <v>420</v>
      </c>
      <c r="P27">
        <v>1031</v>
      </c>
    </row>
    <row r="28" spans="1:16" x14ac:dyDescent="0.25">
      <c r="A28" t="s">
        <v>1</v>
      </c>
      <c r="B28" t="s">
        <v>19</v>
      </c>
      <c r="C28">
        <v>81</v>
      </c>
      <c r="D28">
        <v>14</v>
      </c>
      <c r="E28" t="s">
        <v>408</v>
      </c>
      <c r="F28">
        <v>12</v>
      </c>
      <c r="G28">
        <v>117</v>
      </c>
      <c r="H28">
        <v>1600</v>
      </c>
      <c r="I28" t="s">
        <v>58</v>
      </c>
      <c r="J28">
        <v>1</v>
      </c>
      <c r="K28">
        <v>37.51</v>
      </c>
      <c r="L28">
        <v>20</v>
      </c>
      <c r="M28">
        <v>12</v>
      </c>
      <c r="N28">
        <v>25</v>
      </c>
      <c r="O28" t="s">
        <v>479</v>
      </c>
      <c r="P28">
        <v>1037</v>
      </c>
    </row>
    <row r="29" spans="1:16" x14ac:dyDescent="0.25">
      <c r="A29" t="s">
        <v>1</v>
      </c>
      <c r="B29" t="s">
        <v>19</v>
      </c>
      <c r="C29">
        <v>18</v>
      </c>
      <c r="D29">
        <v>10</v>
      </c>
      <c r="E29" t="s">
        <v>409</v>
      </c>
      <c r="F29">
        <v>2</v>
      </c>
      <c r="G29">
        <v>120</v>
      </c>
      <c r="H29">
        <v>1200</v>
      </c>
      <c r="I29" t="s">
        <v>106</v>
      </c>
      <c r="J29">
        <v>1</v>
      </c>
      <c r="K29">
        <v>10.75</v>
      </c>
      <c r="L29">
        <v>12</v>
      </c>
      <c r="M29">
        <v>11</v>
      </c>
      <c r="N29">
        <v>25</v>
      </c>
      <c r="O29" t="s">
        <v>432</v>
      </c>
      <c r="P29">
        <v>1047</v>
      </c>
    </row>
    <row r="30" spans="1:16" x14ac:dyDescent="0.25">
      <c r="A30" t="s">
        <v>1</v>
      </c>
      <c r="B30" t="s">
        <v>19</v>
      </c>
      <c r="C30">
        <v>149</v>
      </c>
      <c r="D30">
        <v>13</v>
      </c>
      <c r="E30" t="s">
        <v>408</v>
      </c>
      <c r="F30">
        <v>6</v>
      </c>
      <c r="G30">
        <v>123</v>
      </c>
      <c r="H30">
        <v>1400</v>
      </c>
      <c r="I30" t="s">
        <v>26</v>
      </c>
      <c r="J30">
        <v>1</v>
      </c>
      <c r="K30">
        <v>22.65</v>
      </c>
      <c r="L30">
        <v>19</v>
      </c>
      <c r="M30">
        <v>10</v>
      </c>
      <c r="N30">
        <v>25</v>
      </c>
      <c r="O30" t="s">
        <v>479</v>
      </c>
      <c r="P30">
        <v>1047</v>
      </c>
    </row>
    <row r="31" spans="1:16" x14ac:dyDescent="0.25">
      <c r="A31" t="s">
        <v>1</v>
      </c>
      <c r="B31" t="s">
        <v>19</v>
      </c>
      <c r="C31">
        <v>107</v>
      </c>
      <c r="D31">
        <v>8</v>
      </c>
      <c r="E31" t="s">
        <v>408</v>
      </c>
      <c r="F31">
        <v>1</v>
      </c>
      <c r="G31">
        <v>126</v>
      </c>
      <c r="H31">
        <v>1200</v>
      </c>
      <c r="I31" t="s">
        <v>26</v>
      </c>
      <c r="J31">
        <v>1</v>
      </c>
      <c r="K31">
        <v>9.5399999999999991</v>
      </c>
      <c r="L31">
        <v>4</v>
      </c>
      <c r="M31">
        <v>10</v>
      </c>
      <c r="N31">
        <v>25</v>
      </c>
      <c r="O31" t="s">
        <v>501</v>
      </c>
      <c r="P31">
        <v>1056</v>
      </c>
    </row>
    <row r="32" spans="1:16" x14ac:dyDescent="0.25">
      <c r="A32" t="s">
        <v>1</v>
      </c>
      <c r="B32" t="s">
        <v>19</v>
      </c>
      <c r="C32">
        <v>153</v>
      </c>
      <c r="D32">
        <v>11</v>
      </c>
      <c r="E32" t="s">
        <v>409</v>
      </c>
      <c r="F32">
        <v>9</v>
      </c>
      <c r="G32">
        <v>125</v>
      </c>
      <c r="H32">
        <v>1200</v>
      </c>
      <c r="I32" t="s">
        <v>504</v>
      </c>
      <c r="J32">
        <v>1</v>
      </c>
      <c r="K32">
        <v>10.9</v>
      </c>
      <c r="L32">
        <v>17</v>
      </c>
      <c r="M32">
        <v>9</v>
      </c>
      <c r="N32">
        <v>25</v>
      </c>
      <c r="O32" t="s">
        <v>420</v>
      </c>
      <c r="P32">
        <v>1042</v>
      </c>
    </row>
    <row r="33" spans="1:16" x14ac:dyDescent="0.25">
      <c r="A33" t="s">
        <v>1</v>
      </c>
      <c r="B33" t="s">
        <v>19</v>
      </c>
      <c r="C33">
        <v>36</v>
      </c>
      <c r="D33">
        <v>14</v>
      </c>
      <c r="E33" t="s">
        <v>411</v>
      </c>
      <c r="F33">
        <v>1</v>
      </c>
      <c r="G33">
        <v>134</v>
      </c>
      <c r="H33">
        <v>1000</v>
      </c>
      <c r="I33" t="s">
        <v>106</v>
      </c>
      <c r="J33">
        <v>0</v>
      </c>
      <c r="K33">
        <v>58.79</v>
      </c>
      <c r="L33">
        <v>1</v>
      </c>
      <c r="M33">
        <v>7</v>
      </c>
      <c r="N33">
        <v>25</v>
      </c>
      <c r="O33" t="s">
        <v>508</v>
      </c>
      <c r="P33">
        <v>1048</v>
      </c>
    </row>
    <row r="34" spans="1:16" x14ac:dyDescent="0.25">
      <c r="A34" t="s">
        <v>1</v>
      </c>
      <c r="B34" t="s">
        <v>19</v>
      </c>
      <c r="C34">
        <v>117</v>
      </c>
      <c r="D34">
        <v>12</v>
      </c>
      <c r="E34" t="s">
        <v>408</v>
      </c>
      <c r="F34">
        <v>5</v>
      </c>
      <c r="G34">
        <v>129</v>
      </c>
      <c r="H34">
        <v>1650</v>
      </c>
      <c r="I34" t="s">
        <v>504</v>
      </c>
      <c r="J34">
        <v>1</v>
      </c>
      <c r="K34">
        <v>43.15</v>
      </c>
      <c r="L34">
        <v>28</v>
      </c>
      <c r="M34">
        <v>5</v>
      </c>
      <c r="N34">
        <v>25</v>
      </c>
      <c r="O34" t="s">
        <v>426</v>
      </c>
      <c r="P34">
        <v>1042</v>
      </c>
    </row>
    <row r="35" spans="1:16" x14ac:dyDescent="0.25">
      <c r="A35" t="s">
        <v>1</v>
      </c>
      <c r="B35" t="s">
        <v>19</v>
      </c>
      <c r="C35">
        <v>54</v>
      </c>
      <c r="D35">
        <v>9</v>
      </c>
      <c r="E35" t="s">
        <v>409</v>
      </c>
      <c r="F35">
        <v>1</v>
      </c>
      <c r="G35">
        <v>132</v>
      </c>
      <c r="H35">
        <v>1200</v>
      </c>
      <c r="I35" t="s">
        <v>504</v>
      </c>
      <c r="J35">
        <v>1</v>
      </c>
      <c r="K35">
        <v>11.38</v>
      </c>
      <c r="L35">
        <v>7</v>
      </c>
      <c r="M35">
        <v>5</v>
      </c>
      <c r="N35">
        <v>25</v>
      </c>
      <c r="O35" t="s">
        <v>432</v>
      </c>
      <c r="P35">
        <v>1051</v>
      </c>
    </row>
    <row r="36" spans="1:16" x14ac:dyDescent="0.25">
      <c r="A36" t="s">
        <v>1</v>
      </c>
      <c r="B36" t="s">
        <v>19</v>
      </c>
      <c r="C36">
        <v>63</v>
      </c>
      <c r="D36">
        <v>9</v>
      </c>
      <c r="E36" t="s">
        <v>409</v>
      </c>
      <c r="F36">
        <v>1</v>
      </c>
      <c r="G36">
        <v>113</v>
      </c>
      <c r="H36">
        <v>1000</v>
      </c>
      <c r="I36" t="s">
        <v>504</v>
      </c>
      <c r="J36">
        <v>0</v>
      </c>
      <c r="K36">
        <v>57.18</v>
      </c>
      <c r="L36">
        <v>9</v>
      </c>
      <c r="M36">
        <v>4</v>
      </c>
      <c r="N36">
        <v>25</v>
      </c>
      <c r="O36" t="s">
        <v>432</v>
      </c>
      <c r="P36">
        <v>1032</v>
      </c>
    </row>
    <row r="37" spans="1:16" x14ac:dyDescent="0.25">
      <c r="A37" t="s">
        <v>1</v>
      </c>
      <c r="B37" t="s">
        <v>19</v>
      </c>
      <c r="C37">
        <v>54</v>
      </c>
      <c r="D37">
        <v>10</v>
      </c>
      <c r="E37" t="s">
        <v>409</v>
      </c>
      <c r="F37">
        <v>4</v>
      </c>
      <c r="G37">
        <v>121</v>
      </c>
      <c r="H37">
        <v>1200</v>
      </c>
      <c r="I37" t="s">
        <v>504</v>
      </c>
      <c r="J37">
        <v>1</v>
      </c>
      <c r="K37">
        <v>10.17</v>
      </c>
      <c r="L37">
        <v>12</v>
      </c>
      <c r="M37">
        <v>3</v>
      </c>
      <c r="N37">
        <v>25</v>
      </c>
      <c r="O37" t="s">
        <v>432</v>
      </c>
      <c r="P37">
        <v>1049</v>
      </c>
    </row>
    <row r="38" spans="1:16" x14ac:dyDescent="0.25">
      <c r="A38" t="s">
        <v>1</v>
      </c>
      <c r="B38" t="s">
        <v>19</v>
      </c>
      <c r="C38">
        <v>58</v>
      </c>
      <c r="D38">
        <v>10</v>
      </c>
      <c r="E38" t="s">
        <v>411</v>
      </c>
      <c r="F38">
        <v>12</v>
      </c>
      <c r="G38">
        <v>115</v>
      </c>
      <c r="H38">
        <v>1000</v>
      </c>
      <c r="I38" t="s">
        <v>452</v>
      </c>
      <c r="J38">
        <v>0</v>
      </c>
      <c r="K38">
        <v>57.35</v>
      </c>
      <c r="L38">
        <v>26</v>
      </c>
      <c r="M38">
        <v>2</v>
      </c>
      <c r="N38">
        <v>25</v>
      </c>
      <c r="O38" t="s">
        <v>416</v>
      </c>
      <c r="P38">
        <v>1043</v>
      </c>
    </row>
    <row r="39" spans="1:16" x14ac:dyDescent="0.25">
      <c r="A39" t="s">
        <v>1</v>
      </c>
      <c r="B39" t="s">
        <v>25</v>
      </c>
      <c r="C39">
        <v>25</v>
      </c>
      <c r="D39">
        <v>11</v>
      </c>
      <c r="E39" t="s">
        <v>410</v>
      </c>
      <c r="F39">
        <v>8</v>
      </c>
      <c r="G39">
        <v>135</v>
      </c>
      <c r="H39">
        <v>1200</v>
      </c>
      <c r="I39" t="s">
        <v>195</v>
      </c>
      <c r="J39">
        <v>1</v>
      </c>
      <c r="K39">
        <v>10.88</v>
      </c>
      <c r="L39">
        <v>23</v>
      </c>
      <c r="M39">
        <v>12</v>
      </c>
      <c r="N39">
        <v>25</v>
      </c>
      <c r="O39" t="s">
        <v>416</v>
      </c>
      <c r="P39">
        <v>1092</v>
      </c>
    </row>
    <row r="40" spans="1:16" x14ac:dyDescent="0.25">
      <c r="A40" t="s">
        <v>1</v>
      </c>
      <c r="B40" t="s">
        <v>25</v>
      </c>
      <c r="C40">
        <v>69</v>
      </c>
      <c r="D40">
        <v>11</v>
      </c>
      <c r="E40" t="s">
        <v>410</v>
      </c>
      <c r="F40">
        <v>6</v>
      </c>
      <c r="G40">
        <v>117</v>
      </c>
      <c r="H40">
        <v>1200</v>
      </c>
      <c r="I40" t="s">
        <v>106</v>
      </c>
      <c r="J40">
        <v>1</v>
      </c>
      <c r="K40">
        <v>10.79</v>
      </c>
      <c r="L40">
        <v>26</v>
      </c>
      <c r="M40">
        <v>11</v>
      </c>
      <c r="N40">
        <v>25</v>
      </c>
      <c r="O40" t="s">
        <v>416</v>
      </c>
      <c r="P40">
        <v>1084</v>
      </c>
    </row>
    <row r="41" spans="1:16" x14ac:dyDescent="0.25">
      <c r="A41" t="s">
        <v>1</v>
      </c>
      <c r="B41" t="s">
        <v>25</v>
      </c>
      <c r="C41">
        <v>24</v>
      </c>
      <c r="D41">
        <v>12</v>
      </c>
      <c r="E41" t="s">
        <v>409</v>
      </c>
      <c r="F41">
        <v>4</v>
      </c>
      <c r="G41">
        <v>119</v>
      </c>
      <c r="H41">
        <v>1400</v>
      </c>
      <c r="I41" t="s">
        <v>69</v>
      </c>
      <c r="J41">
        <v>1</v>
      </c>
      <c r="K41">
        <v>22.49</v>
      </c>
      <c r="L41">
        <v>19</v>
      </c>
      <c r="M41">
        <v>10</v>
      </c>
      <c r="N41">
        <v>25</v>
      </c>
      <c r="O41" t="s">
        <v>479</v>
      </c>
      <c r="P41">
        <v>1090</v>
      </c>
    </row>
    <row r="42" spans="1:16" x14ac:dyDescent="0.25">
      <c r="A42" t="s">
        <v>1</v>
      </c>
      <c r="B42" t="s">
        <v>25</v>
      </c>
      <c r="C42">
        <v>19</v>
      </c>
      <c r="D42">
        <v>9</v>
      </c>
      <c r="E42" t="s">
        <v>409</v>
      </c>
      <c r="F42">
        <v>1</v>
      </c>
      <c r="G42">
        <v>124</v>
      </c>
      <c r="H42">
        <v>1400</v>
      </c>
      <c r="I42" t="s">
        <v>85</v>
      </c>
      <c r="J42">
        <v>1</v>
      </c>
      <c r="K42">
        <v>23.01</v>
      </c>
      <c r="L42">
        <v>18</v>
      </c>
      <c r="M42">
        <v>5</v>
      </c>
      <c r="N42">
        <v>25</v>
      </c>
      <c r="O42" t="s">
        <v>479</v>
      </c>
      <c r="P42">
        <v>1068</v>
      </c>
    </row>
    <row r="43" spans="1:16" x14ac:dyDescent="0.25">
      <c r="A43" t="s">
        <v>1</v>
      </c>
      <c r="B43" t="s">
        <v>25</v>
      </c>
      <c r="C43">
        <v>75</v>
      </c>
      <c r="D43">
        <v>9</v>
      </c>
      <c r="E43" t="s">
        <v>409</v>
      </c>
      <c r="F43">
        <v>7</v>
      </c>
      <c r="G43">
        <v>125</v>
      </c>
      <c r="H43">
        <v>1400</v>
      </c>
      <c r="I43" t="s">
        <v>85</v>
      </c>
      <c r="J43">
        <v>1</v>
      </c>
      <c r="K43">
        <v>22.44</v>
      </c>
      <c r="L43">
        <v>27</v>
      </c>
      <c r="M43">
        <v>4</v>
      </c>
      <c r="N43">
        <v>25</v>
      </c>
      <c r="O43" t="s">
        <v>483</v>
      </c>
      <c r="P43">
        <v>1072</v>
      </c>
    </row>
    <row r="44" spans="1:16" x14ac:dyDescent="0.25">
      <c r="A44" t="s">
        <v>1</v>
      </c>
      <c r="B44" t="s">
        <v>25</v>
      </c>
      <c r="C44">
        <v>63</v>
      </c>
      <c r="D44">
        <v>8</v>
      </c>
      <c r="E44" t="s">
        <v>411</v>
      </c>
      <c r="F44">
        <v>12</v>
      </c>
      <c r="G44">
        <v>127</v>
      </c>
      <c r="H44">
        <v>1200</v>
      </c>
      <c r="I44" t="s">
        <v>85</v>
      </c>
      <c r="J44">
        <v>1</v>
      </c>
      <c r="K44">
        <v>10.220000000000001</v>
      </c>
      <c r="L44">
        <v>30</v>
      </c>
      <c r="M44">
        <v>3</v>
      </c>
      <c r="N44">
        <v>25</v>
      </c>
      <c r="O44" t="s">
        <v>465</v>
      </c>
      <c r="P44">
        <v>1075</v>
      </c>
    </row>
    <row r="45" spans="1:16" x14ac:dyDescent="0.25">
      <c r="A45" t="s">
        <v>1</v>
      </c>
      <c r="B45" t="s">
        <v>25</v>
      </c>
      <c r="C45">
        <v>35</v>
      </c>
      <c r="D45">
        <v>11</v>
      </c>
      <c r="E45" t="s">
        <v>410</v>
      </c>
      <c r="F45">
        <v>10</v>
      </c>
      <c r="G45">
        <v>127</v>
      </c>
      <c r="H45">
        <v>1200</v>
      </c>
      <c r="I45" t="s">
        <v>195</v>
      </c>
      <c r="J45">
        <v>1</v>
      </c>
      <c r="K45">
        <v>10.54</v>
      </c>
      <c r="L45">
        <v>23</v>
      </c>
      <c r="M45">
        <v>2</v>
      </c>
      <c r="N45">
        <v>25</v>
      </c>
      <c r="O45" t="s">
        <v>483</v>
      </c>
      <c r="P45">
        <v>1083</v>
      </c>
    </row>
    <row r="46" spans="1:16" x14ac:dyDescent="0.25">
      <c r="A46" t="s">
        <v>1</v>
      </c>
      <c r="B46" t="s">
        <v>25</v>
      </c>
      <c r="C46">
        <v>109</v>
      </c>
      <c r="D46">
        <v>3</v>
      </c>
      <c r="E46" t="s">
        <v>410</v>
      </c>
      <c r="F46">
        <v>10</v>
      </c>
      <c r="G46">
        <v>130</v>
      </c>
      <c r="H46">
        <v>1200</v>
      </c>
      <c r="I46" t="s">
        <v>69</v>
      </c>
      <c r="J46">
        <v>1</v>
      </c>
      <c r="K46">
        <v>10.1</v>
      </c>
      <c r="L46">
        <v>31</v>
      </c>
      <c r="M46">
        <v>1</v>
      </c>
      <c r="N46">
        <v>25</v>
      </c>
      <c r="O46" t="s">
        <v>501</v>
      </c>
      <c r="P46">
        <v>1073</v>
      </c>
    </row>
    <row r="47" spans="1:16" x14ac:dyDescent="0.25">
      <c r="A47" t="s">
        <v>1</v>
      </c>
      <c r="B47" t="s">
        <v>30</v>
      </c>
      <c r="C47">
        <v>15</v>
      </c>
      <c r="D47">
        <v>3</v>
      </c>
      <c r="E47" t="s">
        <v>411</v>
      </c>
      <c r="F47">
        <v>12</v>
      </c>
      <c r="G47">
        <v>133</v>
      </c>
      <c r="H47">
        <v>1200</v>
      </c>
      <c r="I47" t="s">
        <v>31</v>
      </c>
      <c r="J47">
        <v>1</v>
      </c>
      <c r="K47">
        <v>9.93</v>
      </c>
      <c r="L47">
        <v>23</v>
      </c>
      <c r="M47">
        <v>12</v>
      </c>
      <c r="N47">
        <v>25</v>
      </c>
      <c r="O47" t="s">
        <v>416</v>
      </c>
      <c r="P47">
        <v>1048</v>
      </c>
    </row>
    <row r="48" spans="1:16" x14ac:dyDescent="0.25">
      <c r="A48" t="s">
        <v>1</v>
      </c>
      <c r="B48" t="s">
        <v>30</v>
      </c>
      <c r="C48">
        <v>4.7</v>
      </c>
      <c r="D48">
        <v>5</v>
      </c>
      <c r="E48" t="s">
        <v>410</v>
      </c>
      <c r="F48">
        <v>3</v>
      </c>
      <c r="G48">
        <v>134</v>
      </c>
      <c r="H48">
        <v>1000</v>
      </c>
      <c r="I48" t="s">
        <v>404</v>
      </c>
      <c r="J48">
        <v>0</v>
      </c>
      <c r="K48">
        <v>57.26</v>
      </c>
      <c r="L48">
        <v>3</v>
      </c>
      <c r="M48">
        <v>12</v>
      </c>
      <c r="N48">
        <v>25</v>
      </c>
      <c r="O48" t="s">
        <v>426</v>
      </c>
      <c r="P48">
        <v>1040</v>
      </c>
    </row>
    <row r="49" spans="1:16" x14ac:dyDescent="0.25">
      <c r="A49" t="s">
        <v>1</v>
      </c>
      <c r="B49" t="s">
        <v>30</v>
      </c>
      <c r="C49">
        <v>18</v>
      </c>
      <c r="D49">
        <v>6</v>
      </c>
      <c r="E49" t="s">
        <v>411</v>
      </c>
      <c r="F49">
        <v>9</v>
      </c>
      <c r="G49">
        <v>135</v>
      </c>
      <c r="H49">
        <v>1200</v>
      </c>
      <c r="I49" t="s">
        <v>140</v>
      </c>
      <c r="J49">
        <v>1</v>
      </c>
      <c r="K49">
        <v>9.91</v>
      </c>
      <c r="L49">
        <v>12</v>
      </c>
      <c r="M49">
        <v>11</v>
      </c>
      <c r="N49">
        <v>25</v>
      </c>
      <c r="O49" t="s">
        <v>432</v>
      </c>
      <c r="P49">
        <v>1043</v>
      </c>
    </row>
    <row r="50" spans="1:16" x14ac:dyDescent="0.25">
      <c r="A50" t="s">
        <v>1</v>
      </c>
      <c r="B50" t="s">
        <v>30</v>
      </c>
      <c r="C50">
        <v>12</v>
      </c>
      <c r="D50">
        <v>7</v>
      </c>
      <c r="E50" t="s">
        <v>410</v>
      </c>
      <c r="F50">
        <v>7</v>
      </c>
      <c r="G50">
        <v>119</v>
      </c>
      <c r="H50">
        <v>1000</v>
      </c>
      <c r="I50" t="s">
        <v>140</v>
      </c>
      <c r="J50">
        <v>0</v>
      </c>
      <c r="K50">
        <v>57.38</v>
      </c>
      <c r="L50">
        <v>22</v>
      </c>
      <c r="M50">
        <v>10</v>
      </c>
      <c r="N50">
        <v>25</v>
      </c>
      <c r="O50" t="s">
        <v>420</v>
      </c>
      <c r="P50">
        <v>1034</v>
      </c>
    </row>
    <row r="51" spans="1:16" x14ac:dyDescent="0.25">
      <c r="A51" t="s">
        <v>1</v>
      </c>
      <c r="B51" t="s">
        <v>30</v>
      </c>
      <c r="C51">
        <v>18</v>
      </c>
      <c r="D51">
        <v>6</v>
      </c>
      <c r="E51" t="s">
        <v>411</v>
      </c>
      <c r="F51">
        <v>10</v>
      </c>
      <c r="G51">
        <v>119</v>
      </c>
      <c r="H51">
        <v>1000</v>
      </c>
      <c r="I51" t="s">
        <v>140</v>
      </c>
      <c r="J51">
        <v>0</v>
      </c>
      <c r="K51">
        <v>57.56</v>
      </c>
      <c r="L51">
        <v>8</v>
      </c>
      <c r="M51">
        <v>10</v>
      </c>
      <c r="N51">
        <v>25</v>
      </c>
      <c r="O51" t="s">
        <v>426</v>
      </c>
      <c r="P51">
        <v>1022</v>
      </c>
    </row>
    <row r="52" spans="1:16" x14ac:dyDescent="0.25">
      <c r="A52" t="s">
        <v>1</v>
      </c>
      <c r="B52" t="s">
        <v>30</v>
      </c>
      <c r="C52">
        <v>5.8</v>
      </c>
      <c r="D52">
        <v>8</v>
      </c>
      <c r="E52" t="s">
        <v>410</v>
      </c>
      <c r="F52">
        <v>4</v>
      </c>
      <c r="G52">
        <v>121</v>
      </c>
      <c r="H52">
        <v>1000</v>
      </c>
      <c r="I52" t="s">
        <v>140</v>
      </c>
      <c r="J52">
        <v>0</v>
      </c>
      <c r="K52">
        <v>57.87</v>
      </c>
      <c r="L52">
        <v>10</v>
      </c>
      <c r="M52">
        <v>9</v>
      </c>
      <c r="N52">
        <v>25</v>
      </c>
      <c r="O52" t="s">
        <v>432</v>
      </c>
      <c r="P52">
        <v>1018</v>
      </c>
    </row>
    <row r="53" spans="1:16" x14ac:dyDescent="0.25">
      <c r="A53" t="s">
        <v>1</v>
      </c>
      <c r="B53" t="s">
        <v>30</v>
      </c>
      <c r="C53">
        <v>9.3000000000000007</v>
      </c>
      <c r="D53">
        <v>5</v>
      </c>
      <c r="E53" t="s">
        <v>411</v>
      </c>
      <c r="F53">
        <v>12</v>
      </c>
      <c r="G53">
        <v>122</v>
      </c>
      <c r="H53">
        <v>1000</v>
      </c>
      <c r="I53" t="s">
        <v>31</v>
      </c>
      <c r="J53">
        <v>0</v>
      </c>
      <c r="K53">
        <v>57.33</v>
      </c>
      <c r="L53">
        <v>9</v>
      </c>
      <c r="M53">
        <v>7</v>
      </c>
      <c r="N53">
        <v>25</v>
      </c>
      <c r="O53" t="s">
        <v>432</v>
      </c>
      <c r="P53">
        <v>1031</v>
      </c>
    </row>
    <row r="54" spans="1:16" x14ac:dyDescent="0.25">
      <c r="A54" t="s">
        <v>1</v>
      </c>
      <c r="B54" t="s">
        <v>30</v>
      </c>
      <c r="C54">
        <v>75</v>
      </c>
      <c r="D54">
        <v>3</v>
      </c>
      <c r="E54" t="s">
        <v>410</v>
      </c>
      <c r="F54">
        <v>5</v>
      </c>
      <c r="G54">
        <v>121</v>
      </c>
      <c r="H54">
        <v>1000</v>
      </c>
      <c r="I54" t="s">
        <v>140</v>
      </c>
      <c r="J54">
        <v>0</v>
      </c>
      <c r="K54">
        <v>57.2</v>
      </c>
      <c r="L54">
        <v>11</v>
      </c>
      <c r="M54">
        <v>6</v>
      </c>
      <c r="N54">
        <v>25</v>
      </c>
      <c r="O54" t="s">
        <v>420</v>
      </c>
      <c r="P54">
        <v>1018</v>
      </c>
    </row>
    <row r="55" spans="1:16" x14ac:dyDescent="0.25">
      <c r="A55" t="s">
        <v>1</v>
      </c>
      <c r="B55" t="s">
        <v>30</v>
      </c>
      <c r="C55">
        <v>113</v>
      </c>
      <c r="D55">
        <v>10</v>
      </c>
      <c r="E55" t="s">
        <v>411</v>
      </c>
      <c r="F55">
        <v>11</v>
      </c>
      <c r="G55">
        <v>125</v>
      </c>
      <c r="H55">
        <v>1000</v>
      </c>
      <c r="I55" t="s">
        <v>140</v>
      </c>
      <c r="J55">
        <v>0</v>
      </c>
      <c r="K55">
        <v>58.2</v>
      </c>
      <c r="L55">
        <v>21</v>
      </c>
      <c r="M55">
        <v>5</v>
      </c>
      <c r="N55">
        <v>25</v>
      </c>
      <c r="O55" t="s">
        <v>416</v>
      </c>
      <c r="P55">
        <v>1018</v>
      </c>
    </row>
    <row r="56" spans="1:16" x14ac:dyDescent="0.25">
      <c r="A56" t="s">
        <v>1</v>
      </c>
      <c r="B56" t="s">
        <v>30</v>
      </c>
      <c r="C56">
        <v>146</v>
      </c>
      <c r="D56">
        <v>8</v>
      </c>
      <c r="E56" t="s">
        <v>410</v>
      </c>
      <c r="F56">
        <v>7</v>
      </c>
      <c r="G56">
        <v>128</v>
      </c>
      <c r="H56">
        <v>1000</v>
      </c>
      <c r="I56" t="s">
        <v>140</v>
      </c>
      <c r="J56">
        <v>0</v>
      </c>
      <c r="K56">
        <v>57.7</v>
      </c>
      <c r="L56">
        <v>23</v>
      </c>
      <c r="M56">
        <v>4</v>
      </c>
      <c r="N56">
        <v>25</v>
      </c>
      <c r="O56" t="s">
        <v>416</v>
      </c>
      <c r="P56">
        <v>1039</v>
      </c>
    </row>
    <row r="57" spans="1:16" x14ac:dyDescent="0.25">
      <c r="A57" t="s">
        <v>1</v>
      </c>
      <c r="B57" t="s">
        <v>30</v>
      </c>
      <c r="C57">
        <v>175</v>
      </c>
      <c r="D57">
        <v>14</v>
      </c>
      <c r="E57" t="s">
        <v>411</v>
      </c>
      <c r="F57">
        <v>10</v>
      </c>
      <c r="G57">
        <v>127</v>
      </c>
      <c r="H57">
        <v>1200</v>
      </c>
      <c r="I57" t="s">
        <v>140</v>
      </c>
      <c r="J57">
        <v>1</v>
      </c>
      <c r="K57">
        <v>9.66</v>
      </c>
      <c r="L57">
        <v>23</v>
      </c>
      <c r="M57">
        <v>3</v>
      </c>
      <c r="N57">
        <v>25</v>
      </c>
      <c r="O57" t="s">
        <v>483</v>
      </c>
      <c r="P57">
        <v>1038</v>
      </c>
    </row>
    <row r="58" spans="1:16" x14ac:dyDescent="0.25">
      <c r="A58" t="s">
        <v>1</v>
      </c>
      <c r="B58" t="s">
        <v>30</v>
      </c>
      <c r="C58">
        <v>39</v>
      </c>
      <c r="D58">
        <v>12</v>
      </c>
      <c r="E58" t="s">
        <v>410</v>
      </c>
      <c r="F58">
        <v>5</v>
      </c>
      <c r="G58">
        <v>128</v>
      </c>
      <c r="H58">
        <v>1000</v>
      </c>
      <c r="I58" t="s">
        <v>43</v>
      </c>
      <c r="J58">
        <v>0</v>
      </c>
      <c r="K58">
        <v>57.37</v>
      </c>
      <c r="L58">
        <v>2</v>
      </c>
      <c r="M58">
        <v>3</v>
      </c>
      <c r="N58">
        <v>25</v>
      </c>
      <c r="O58" t="s">
        <v>477</v>
      </c>
      <c r="P58">
        <v>1043</v>
      </c>
    </row>
    <row r="59" spans="1:16" x14ac:dyDescent="0.25">
      <c r="A59" t="s">
        <v>1</v>
      </c>
      <c r="B59" t="s">
        <v>37</v>
      </c>
      <c r="C59">
        <v>8.6</v>
      </c>
      <c r="D59">
        <v>4</v>
      </c>
      <c r="E59" t="s">
        <v>410</v>
      </c>
      <c r="F59">
        <v>5</v>
      </c>
      <c r="G59">
        <v>130</v>
      </c>
      <c r="H59">
        <v>1200</v>
      </c>
      <c r="I59" t="s">
        <v>565</v>
      </c>
      <c r="J59">
        <v>1</v>
      </c>
      <c r="K59">
        <v>10.73</v>
      </c>
      <c r="L59">
        <v>10</v>
      </c>
      <c r="M59">
        <v>12</v>
      </c>
      <c r="N59">
        <v>25</v>
      </c>
      <c r="O59" t="s">
        <v>432</v>
      </c>
      <c r="P59">
        <v>1062</v>
      </c>
    </row>
    <row r="60" spans="1:16" x14ac:dyDescent="0.25">
      <c r="A60" t="s">
        <v>1</v>
      </c>
      <c r="B60" t="s">
        <v>37</v>
      </c>
      <c r="C60">
        <v>14</v>
      </c>
      <c r="D60">
        <v>1</v>
      </c>
      <c r="E60" t="s">
        <v>410</v>
      </c>
      <c r="F60">
        <v>7</v>
      </c>
      <c r="G60">
        <v>123</v>
      </c>
      <c r="H60">
        <v>1200</v>
      </c>
      <c r="I60" t="s">
        <v>565</v>
      </c>
      <c r="J60">
        <v>1</v>
      </c>
      <c r="K60">
        <v>10.3</v>
      </c>
      <c r="L60">
        <v>19</v>
      </c>
      <c r="M60">
        <v>11</v>
      </c>
      <c r="N60">
        <v>25</v>
      </c>
      <c r="O60" t="s">
        <v>420</v>
      </c>
      <c r="P60">
        <v>1054</v>
      </c>
    </row>
    <row r="61" spans="1:16" x14ac:dyDescent="0.25">
      <c r="A61" t="s">
        <v>1</v>
      </c>
      <c r="B61" t="s">
        <v>37</v>
      </c>
      <c r="C61">
        <v>73</v>
      </c>
      <c r="D61">
        <v>3</v>
      </c>
      <c r="E61" t="s">
        <v>411</v>
      </c>
      <c r="F61">
        <v>12</v>
      </c>
      <c r="G61">
        <v>123</v>
      </c>
      <c r="H61">
        <v>1200</v>
      </c>
      <c r="I61" t="s">
        <v>565</v>
      </c>
      <c r="J61">
        <v>1</v>
      </c>
      <c r="K61">
        <v>10.08</v>
      </c>
      <c r="L61">
        <v>22</v>
      </c>
      <c r="M61">
        <v>10</v>
      </c>
      <c r="N61">
        <v>25</v>
      </c>
      <c r="O61" t="s">
        <v>420</v>
      </c>
      <c r="P61">
        <v>1050</v>
      </c>
    </row>
    <row r="62" spans="1:16" x14ac:dyDescent="0.25">
      <c r="A62" t="s">
        <v>1</v>
      </c>
      <c r="B62" t="s">
        <v>37</v>
      </c>
      <c r="C62">
        <v>42</v>
      </c>
      <c r="D62">
        <v>10</v>
      </c>
      <c r="E62" t="s">
        <v>410</v>
      </c>
      <c r="F62">
        <v>1</v>
      </c>
      <c r="G62">
        <v>128</v>
      </c>
      <c r="H62">
        <v>1200</v>
      </c>
      <c r="I62" t="s">
        <v>120</v>
      </c>
      <c r="J62">
        <v>1</v>
      </c>
      <c r="K62">
        <v>9.73</v>
      </c>
      <c r="L62">
        <v>1</v>
      </c>
      <c r="M62">
        <v>10</v>
      </c>
      <c r="N62">
        <v>25</v>
      </c>
      <c r="O62" t="s">
        <v>465</v>
      </c>
      <c r="P62">
        <v>1055</v>
      </c>
    </row>
    <row r="63" spans="1:16" x14ac:dyDescent="0.25">
      <c r="A63" t="s">
        <v>1</v>
      </c>
      <c r="B63" t="s">
        <v>37</v>
      </c>
      <c r="C63">
        <v>40</v>
      </c>
      <c r="D63">
        <v>8</v>
      </c>
      <c r="E63" t="s">
        <v>410</v>
      </c>
      <c r="F63">
        <v>12</v>
      </c>
      <c r="G63">
        <v>130</v>
      </c>
      <c r="H63">
        <v>1650</v>
      </c>
      <c r="I63" t="s">
        <v>195</v>
      </c>
      <c r="J63">
        <v>1</v>
      </c>
      <c r="K63">
        <v>40.130000000000003</v>
      </c>
      <c r="L63">
        <v>9</v>
      </c>
      <c r="M63">
        <v>7</v>
      </c>
      <c r="N63">
        <v>25</v>
      </c>
      <c r="O63" t="s">
        <v>432</v>
      </c>
      <c r="P63">
        <v>1041</v>
      </c>
    </row>
    <row r="64" spans="1:16" x14ac:dyDescent="0.25">
      <c r="A64" t="s">
        <v>1</v>
      </c>
      <c r="B64" t="s">
        <v>37</v>
      </c>
      <c r="C64">
        <v>5.9</v>
      </c>
      <c r="D64">
        <v>10</v>
      </c>
      <c r="E64" t="s">
        <v>410</v>
      </c>
      <c r="F64">
        <v>9</v>
      </c>
      <c r="G64">
        <v>133</v>
      </c>
      <c r="H64">
        <v>1650</v>
      </c>
      <c r="I64" t="s">
        <v>31</v>
      </c>
      <c r="J64">
        <v>1</v>
      </c>
      <c r="K64">
        <v>40.94</v>
      </c>
      <c r="L64">
        <v>11</v>
      </c>
      <c r="M64">
        <v>6</v>
      </c>
      <c r="N64">
        <v>25</v>
      </c>
      <c r="O64" t="s">
        <v>420</v>
      </c>
      <c r="P64">
        <v>1057</v>
      </c>
    </row>
    <row r="65" spans="1:16" x14ac:dyDescent="0.25">
      <c r="A65" t="s">
        <v>1</v>
      </c>
      <c r="B65" t="s">
        <v>37</v>
      </c>
      <c r="C65">
        <v>9.4</v>
      </c>
      <c r="D65">
        <v>3</v>
      </c>
      <c r="E65" t="s">
        <v>410</v>
      </c>
      <c r="F65">
        <v>9</v>
      </c>
      <c r="G65">
        <v>134</v>
      </c>
      <c r="H65">
        <v>1650</v>
      </c>
      <c r="I65" t="s">
        <v>120</v>
      </c>
      <c r="J65">
        <v>1</v>
      </c>
      <c r="K65">
        <v>41.6</v>
      </c>
      <c r="L65">
        <v>7</v>
      </c>
      <c r="M65">
        <v>5</v>
      </c>
      <c r="N65">
        <v>25</v>
      </c>
      <c r="O65" t="s">
        <v>432</v>
      </c>
      <c r="P65">
        <v>1053</v>
      </c>
    </row>
    <row r="66" spans="1:16" x14ac:dyDescent="0.25">
      <c r="A66" t="s">
        <v>1</v>
      </c>
      <c r="B66" t="s">
        <v>37</v>
      </c>
      <c r="C66">
        <v>9.6999999999999993</v>
      </c>
      <c r="D66">
        <v>9</v>
      </c>
      <c r="E66" t="s">
        <v>410</v>
      </c>
      <c r="F66">
        <v>11</v>
      </c>
      <c r="G66">
        <v>133</v>
      </c>
      <c r="H66">
        <v>1200</v>
      </c>
      <c r="I66" t="s">
        <v>195</v>
      </c>
      <c r="J66">
        <v>1</v>
      </c>
      <c r="K66">
        <v>10.76</v>
      </c>
      <c r="L66">
        <v>13</v>
      </c>
      <c r="M66">
        <v>4</v>
      </c>
      <c r="N66">
        <v>25</v>
      </c>
      <c r="O66" t="s">
        <v>508</v>
      </c>
      <c r="P66">
        <v>1052</v>
      </c>
    </row>
    <row r="67" spans="1:16" x14ac:dyDescent="0.25">
      <c r="A67" t="s">
        <v>1</v>
      </c>
      <c r="B67" t="s">
        <v>37</v>
      </c>
      <c r="C67">
        <v>3.1</v>
      </c>
      <c r="D67">
        <v>6</v>
      </c>
      <c r="E67" t="s">
        <v>409</v>
      </c>
      <c r="F67">
        <v>7</v>
      </c>
      <c r="G67">
        <v>133</v>
      </c>
      <c r="H67">
        <v>1600</v>
      </c>
      <c r="I67" t="s">
        <v>64</v>
      </c>
      <c r="J67">
        <v>1</v>
      </c>
      <c r="K67">
        <v>34.96</v>
      </c>
      <c r="L67">
        <v>16</v>
      </c>
      <c r="M67">
        <v>2</v>
      </c>
      <c r="N67">
        <v>25</v>
      </c>
      <c r="O67" t="s">
        <v>479</v>
      </c>
      <c r="P67">
        <v>1074</v>
      </c>
    </row>
    <row r="68" spans="1:16" x14ac:dyDescent="0.25">
      <c r="A68" t="s">
        <v>1</v>
      </c>
      <c r="B68" t="s">
        <v>37</v>
      </c>
      <c r="C68">
        <v>3.5</v>
      </c>
      <c r="D68">
        <v>2</v>
      </c>
      <c r="E68" t="s">
        <v>410</v>
      </c>
      <c r="F68">
        <v>6</v>
      </c>
      <c r="G68">
        <v>131</v>
      </c>
      <c r="H68">
        <v>1650</v>
      </c>
      <c r="I68" t="s">
        <v>120</v>
      </c>
      <c r="J68">
        <v>1</v>
      </c>
      <c r="K68">
        <v>40.729999999999997</v>
      </c>
      <c r="L68">
        <v>5</v>
      </c>
      <c r="M68">
        <v>2</v>
      </c>
      <c r="N68">
        <v>25</v>
      </c>
      <c r="O68" t="s">
        <v>432</v>
      </c>
      <c r="P68">
        <v>1075</v>
      </c>
    </row>
    <row r="69" spans="1:16" x14ac:dyDescent="0.25">
      <c r="A69" t="s">
        <v>1</v>
      </c>
      <c r="B69" t="s">
        <v>37</v>
      </c>
      <c r="C69">
        <v>9.9</v>
      </c>
      <c r="D69">
        <v>2</v>
      </c>
      <c r="E69" t="s">
        <v>409</v>
      </c>
      <c r="F69">
        <v>8</v>
      </c>
      <c r="G69">
        <v>129</v>
      </c>
      <c r="H69">
        <v>1650</v>
      </c>
      <c r="I69" t="s">
        <v>120</v>
      </c>
      <c r="J69">
        <v>1</v>
      </c>
      <c r="K69">
        <v>42.34</v>
      </c>
      <c r="L69">
        <v>8</v>
      </c>
      <c r="M69">
        <v>1</v>
      </c>
      <c r="N69">
        <v>25</v>
      </c>
      <c r="O69" t="s">
        <v>432</v>
      </c>
      <c r="P69">
        <v>1067</v>
      </c>
    </row>
    <row r="70" spans="1:16" x14ac:dyDescent="0.25">
      <c r="A70" t="s">
        <v>1</v>
      </c>
      <c r="B70" t="s">
        <v>37</v>
      </c>
      <c r="C70">
        <v>24</v>
      </c>
      <c r="D70">
        <v>4</v>
      </c>
      <c r="E70" t="s">
        <v>411</v>
      </c>
      <c r="F70">
        <v>14</v>
      </c>
      <c r="G70">
        <v>127</v>
      </c>
      <c r="H70">
        <v>1400</v>
      </c>
      <c r="I70" t="s">
        <v>120</v>
      </c>
      <c r="J70">
        <v>1</v>
      </c>
      <c r="K70">
        <v>22.5</v>
      </c>
      <c r="L70">
        <v>15</v>
      </c>
      <c r="M70">
        <v>12</v>
      </c>
      <c r="N70">
        <v>24</v>
      </c>
      <c r="O70" t="s">
        <v>479</v>
      </c>
      <c r="P70">
        <v>1060</v>
      </c>
    </row>
    <row r="71" spans="1:16" x14ac:dyDescent="0.25">
      <c r="A71" t="s">
        <v>1</v>
      </c>
      <c r="B71" t="s">
        <v>37</v>
      </c>
      <c r="C71">
        <v>9</v>
      </c>
      <c r="D71">
        <v>10</v>
      </c>
      <c r="E71" t="s">
        <v>411</v>
      </c>
      <c r="F71">
        <v>11</v>
      </c>
      <c r="G71">
        <v>127</v>
      </c>
      <c r="H71">
        <v>1200</v>
      </c>
      <c r="I71" t="s">
        <v>120</v>
      </c>
      <c r="J71">
        <v>1</v>
      </c>
      <c r="K71">
        <v>10.93</v>
      </c>
      <c r="L71">
        <v>20</v>
      </c>
      <c r="M71">
        <v>11</v>
      </c>
      <c r="N71">
        <v>24</v>
      </c>
      <c r="O71" t="s">
        <v>416</v>
      </c>
      <c r="P71">
        <v>1058</v>
      </c>
    </row>
    <row r="72" spans="1:16" x14ac:dyDescent="0.25">
      <c r="A72" t="s">
        <v>1</v>
      </c>
      <c r="B72" t="s">
        <v>37</v>
      </c>
      <c r="C72">
        <v>9.1</v>
      </c>
      <c r="D72">
        <v>1</v>
      </c>
      <c r="E72" t="s">
        <v>411</v>
      </c>
      <c r="F72">
        <v>9</v>
      </c>
      <c r="G72">
        <v>120</v>
      </c>
      <c r="H72">
        <v>1200</v>
      </c>
      <c r="I72" t="s">
        <v>120</v>
      </c>
      <c r="J72">
        <v>1</v>
      </c>
      <c r="K72">
        <v>9.8000000000000007</v>
      </c>
      <c r="L72">
        <v>6</v>
      </c>
      <c r="M72">
        <v>11</v>
      </c>
      <c r="N72">
        <v>24</v>
      </c>
      <c r="O72" t="s">
        <v>432</v>
      </c>
      <c r="P72">
        <v>1061</v>
      </c>
    </row>
    <row r="73" spans="1:16" x14ac:dyDescent="0.25">
      <c r="A73" t="s">
        <v>1</v>
      </c>
      <c r="B73" t="s">
        <v>37</v>
      </c>
      <c r="C73">
        <v>10</v>
      </c>
      <c r="D73">
        <v>4</v>
      </c>
      <c r="E73" t="s">
        <v>409</v>
      </c>
      <c r="F73">
        <v>4</v>
      </c>
      <c r="G73">
        <v>121</v>
      </c>
      <c r="H73">
        <v>1200</v>
      </c>
      <c r="I73" t="s">
        <v>120</v>
      </c>
      <c r="J73">
        <v>1</v>
      </c>
      <c r="K73">
        <v>10.29</v>
      </c>
      <c r="L73">
        <v>16</v>
      </c>
      <c r="M73">
        <v>10</v>
      </c>
      <c r="N73">
        <v>24</v>
      </c>
      <c r="O73" t="s">
        <v>420</v>
      </c>
      <c r="P73">
        <v>1045</v>
      </c>
    </row>
    <row r="74" spans="1:16" x14ac:dyDescent="0.25">
      <c r="A74" t="s">
        <v>1</v>
      </c>
      <c r="B74" t="s">
        <v>37</v>
      </c>
      <c r="C74">
        <v>31</v>
      </c>
      <c r="D74">
        <v>7</v>
      </c>
      <c r="E74" t="s">
        <v>408</v>
      </c>
      <c r="F74">
        <v>6</v>
      </c>
      <c r="G74">
        <v>122</v>
      </c>
      <c r="H74">
        <v>1650</v>
      </c>
      <c r="I74" t="s">
        <v>596</v>
      </c>
      <c r="J74">
        <v>1</v>
      </c>
      <c r="K74">
        <v>41.68</v>
      </c>
      <c r="L74">
        <v>4</v>
      </c>
      <c r="M74">
        <v>7</v>
      </c>
      <c r="N74">
        <v>24</v>
      </c>
      <c r="O74" t="s">
        <v>432</v>
      </c>
      <c r="P74">
        <v>1044</v>
      </c>
    </row>
    <row r="75" spans="1:16" x14ac:dyDescent="0.25">
      <c r="A75" t="s">
        <v>1</v>
      </c>
      <c r="B75" t="s">
        <v>37</v>
      </c>
      <c r="C75">
        <v>71</v>
      </c>
      <c r="D75">
        <v>11</v>
      </c>
      <c r="E75" t="s">
        <v>410</v>
      </c>
      <c r="F75">
        <v>7</v>
      </c>
      <c r="G75">
        <v>125</v>
      </c>
      <c r="H75">
        <v>1200</v>
      </c>
      <c r="I75" t="s">
        <v>596</v>
      </c>
      <c r="J75">
        <v>1</v>
      </c>
      <c r="K75">
        <v>11.1</v>
      </c>
      <c r="L75">
        <v>15</v>
      </c>
      <c r="M75">
        <v>5</v>
      </c>
      <c r="N75">
        <v>24</v>
      </c>
      <c r="O75" t="s">
        <v>416</v>
      </c>
      <c r="P75">
        <v>1052</v>
      </c>
    </row>
    <row r="76" spans="1:16" x14ac:dyDescent="0.25">
      <c r="A76" t="s">
        <v>1</v>
      </c>
      <c r="B76" t="s">
        <v>37</v>
      </c>
      <c r="C76">
        <v>44</v>
      </c>
      <c r="D76">
        <v>12</v>
      </c>
      <c r="E76" t="s">
        <v>411</v>
      </c>
      <c r="F76">
        <v>11</v>
      </c>
      <c r="G76">
        <v>133</v>
      </c>
      <c r="H76">
        <v>1200</v>
      </c>
      <c r="I76" t="s">
        <v>173</v>
      </c>
      <c r="J76">
        <v>1</v>
      </c>
      <c r="K76">
        <v>12.12</v>
      </c>
      <c r="L76">
        <v>24</v>
      </c>
      <c r="M76">
        <v>4</v>
      </c>
      <c r="N76">
        <v>24</v>
      </c>
      <c r="O76" t="s">
        <v>426</v>
      </c>
      <c r="P76">
        <v>1042</v>
      </c>
    </row>
    <row r="77" spans="1:16" x14ac:dyDescent="0.25">
      <c r="A77" t="s">
        <v>1</v>
      </c>
      <c r="B77" t="s">
        <v>37</v>
      </c>
      <c r="C77">
        <v>97</v>
      </c>
      <c r="D77">
        <v>13</v>
      </c>
      <c r="E77" t="s">
        <v>410</v>
      </c>
      <c r="F77">
        <v>2</v>
      </c>
      <c r="G77">
        <v>118</v>
      </c>
      <c r="H77">
        <v>1400</v>
      </c>
      <c r="I77" t="s">
        <v>407</v>
      </c>
      <c r="J77">
        <v>1</v>
      </c>
      <c r="K77">
        <v>22.76</v>
      </c>
      <c r="L77">
        <v>24</v>
      </c>
      <c r="M77">
        <v>3</v>
      </c>
      <c r="N77">
        <v>24</v>
      </c>
      <c r="O77" t="s">
        <v>483</v>
      </c>
      <c r="P77">
        <v>1053</v>
      </c>
    </row>
    <row r="78" spans="1:16" x14ac:dyDescent="0.25">
      <c r="A78" t="s">
        <v>1</v>
      </c>
      <c r="B78" t="s">
        <v>37</v>
      </c>
      <c r="C78">
        <v>73</v>
      </c>
      <c r="D78">
        <v>10</v>
      </c>
      <c r="E78" t="s">
        <v>411</v>
      </c>
      <c r="F78">
        <v>10</v>
      </c>
      <c r="G78">
        <v>118</v>
      </c>
      <c r="H78">
        <v>1200</v>
      </c>
      <c r="I78" t="s">
        <v>167</v>
      </c>
      <c r="J78">
        <v>1</v>
      </c>
      <c r="K78">
        <v>10.83</v>
      </c>
      <c r="L78">
        <v>3</v>
      </c>
      <c r="M78">
        <v>3</v>
      </c>
      <c r="N78">
        <v>24</v>
      </c>
      <c r="O78" t="s">
        <v>501</v>
      </c>
      <c r="P78">
        <v>1046</v>
      </c>
    </row>
    <row r="79" spans="1:16" x14ac:dyDescent="0.25">
      <c r="A79" t="s">
        <v>1</v>
      </c>
      <c r="B79" t="s">
        <v>37</v>
      </c>
      <c r="C79">
        <v>50</v>
      </c>
      <c r="D79">
        <v>10</v>
      </c>
      <c r="E79" t="s">
        <v>411</v>
      </c>
      <c r="F79">
        <v>14</v>
      </c>
      <c r="G79">
        <v>120</v>
      </c>
      <c r="H79">
        <v>1400</v>
      </c>
      <c r="I79" t="s">
        <v>167</v>
      </c>
      <c r="J79">
        <v>1</v>
      </c>
      <c r="K79">
        <v>23.1</v>
      </c>
      <c r="L79">
        <v>18</v>
      </c>
      <c r="M79">
        <v>2</v>
      </c>
      <c r="N79">
        <v>24</v>
      </c>
      <c r="O79" t="s">
        <v>479</v>
      </c>
      <c r="P79">
        <v>1056</v>
      </c>
    </row>
    <row r="80" spans="1:16" x14ac:dyDescent="0.25">
      <c r="A80" t="s">
        <v>1</v>
      </c>
      <c r="B80" t="s">
        <v>37</v>
      </c>
      <c r="C80">
        <v>31</v>
      </c>
      <c r="D80">
        <v>8</v>
      </c>
      <c r="E80" t="s">
        <v>410</v>
      </c>
      <c r="F80">
        <v>7</v>
      </c>
      <c r="G80">
        <v>122</v>
      </c>
      <c r="H80">
        <v>1200</v>
      </c>
      <c r="I80" t="s">
        <v>407</v>
      </c>
      <c r="J80">
        <v>1</v>
      </c>
      <c r="K80">
        <v>11.12</v>
      </c>
      <c r="L80">
        <v>17</v>
      </c>
      <c r="M80">
        <v>1</v>
      </c>
      <c r="N80">
        <v>24</v>
      </c>
      <c r="O80" t="s">
        <v>416</v>
      </c>
      <c r="P80">
        <v>1046</v>
      </c>
    </row>
    <row r="81" spans="1:16" x14ac:dyDescent="0.25">
      <c r="A81" t="s">
        <v>1</v>
      </c>
      <c r="B81" t="s">
        <v>37</v>
      </c>
      <c r="C81">
        <v>12</v>
      </c>
      <c r="D81">
        <v>8</v>
      </c>
      <c r="E81" t="s">
        <v>410</v>
      </c>
      <c r="F81">
        <v>4</v>
      </c>
      <c r="G81">
        <v>128</v>
      </c>
      <c r="H81">
        <v>1650</v>
      </c>
      <c r="I81" t="s">
        <v>173</v>
      </c>
      <c r="J81">
        <v>1</v>
      </c>
      <c r="K81">
        <v>41.31</v>
      </c>
      <c r="L81">
        <v>29</v>
      </c>
      <c r="M81">
        <v>12</v>
      </c>
      <c r="N81">
        <v>23</v>
      </c>
      <c r="O81" t="s">
        <v>426</v>
      </c>
      <c r="P81">
        <v>1053</v>
      </c>
    </row>
    <row r="82" spans="1:16" x14ac:dyDescent="0.25">
      <c r="A82" t="s">
        <v>1</v>
      </c>
      <c r="B82" t="s">
        <v>37</v>
      </c>
      <c r="C82">
        <v>10</v>
      </c>
      <c r="D82">
        <v>6</v>
      </c>
      <c r="E82" t="s">
        <v>409</v>
      </c>
      <c r="F82">
        <v>5</v>
      </c>
      <c r="G82">
        <v>126</v>
      </c>
      <c r="H82">
        <v>1200</v>
      </c>
      <c r="I82" t="s">
        <v>173</v>
      </c>
      <c r="J82">
        <v>1</v>
      </c>
      <c r="K82">
        <v>10.36</v>
      </c>
      <c r="L82">
        <v>8</v>
      </c>
      <c r="M82">
        <v>11</v>
      </c>
      <c r="N82">
        <v>23</v>
      </c>
      <c r="O82" t="s">
        <v>432</v>
      </c>
      <c r="P82">
        <v>1042</v>
      </c>
    </row>
    <row r="83" spans="1:16" x14ac:dyDescent="0.25">
      <c r="A83" t="s">
        <v>1</v>
      </c>
      <c r="B83" t="s">
        <v>37</v>
      </c>
      <c r="C83">
        <v>19</v>
      </c>
      <c r="D83">
        <v>12</v>
      </c>
      <c r="E83" t="s">
        <v>409</v>
      </c>
      <c r="F83">
        <v>3</v>
      </c>
      <c r="G83">
        <v>129</v>
      </c>
      <c r="H83">
        <v>1200</v>
      </c>
      <c r="I83" t="s">
        <v>173</v>
      </c>
      <c r="J83">
        <v>1</v>
      </c>
      <c r="K83">
        <v>11.87</v>
      </c>
      <c r="L83">
        <v>25</v>
      </c>
      <c r="M83">
        <v>10</v>
      </c>
      <c r="N83">
        <v>23</v>
      </c>
      <c r="O83" t="s">
        <v>457</v>
      </c>
      <c r="P83">
        <v>1048</v>
      </c>
    </row>
    <row r="84" spans="1:16" x14ac:dyDescent="0.25">
      <c r="A84" t="s">
        <v>1</v>
      </c>
      <c r="B84" t="s">
        <v>37</v>
      </c>
      <c r="C84">
        <v>21</v>
      </c>
      <c r="D84">
        <v>6</v>
      </c>
      <c r="E84" t="s">
        <v>409</v>
      </c>
      <c r="F84">
        <v>4</v>
      </c>
      <c r="G84">
        <v>131</v>
      </c>
      <c r="H84">
        <v>1200</v>
      </c>
      <c r="I84" t="s">
        <v>49</v>
      </c>
      <c r="J84">
        <v>1</v>
      </c>
      <c r="K84">
        <v>9.9</v>
      </c>
      <c r="L84">
        <v>17</v>
      </c>
      <c r="M84">
        <v>9</v>
      </c>
      <c r="N84">
        <v>23</v>
      </c>
      <c r="O84" t="s">
        <v>477</v>
      </c>
      <c r="P84">
        <v>1060</v>
      </c>
    </row>
    <row r="85" spans="1:16" x14ac:dyDescent="0.25">
      <c r="A85" t="s">
        <v>1</v>
      </c>
      <c r="B85" t="s">
        <v>42</v>
      </c>
      <c r="C85">
        <v>9.9</v>
      </c>
      <c r="D85">
        <v>1</v>
      </c>
      <c r="E85" t="s">
        <v>409</v>
      </c>
      <c r="F85">
        <v>3</v>
      </c>
      <c r="G85">
        <v>124</v>
      </c>
      <c r="H85">
        <v>1200</v>
      </c>
      <c r="I85" t="s">
        <v>43</v>
      </c>
      <c r="J85">
        <v>1</v>
      </c>
      <c r="K85">
        <v>9.6300000000000008</v>
      </c>
      <c r="L85">
        <v>23</v>
      </c>
      <c r="M85">
        <v>12</v>
      </c>
      <c r="N85">
        <v>25</v>
      </c>
      <c r="O85" t="s">
        <v>416</v>
      </c>
      <c r="P85">
        <v>1045</v>
      </c>
    </row>
    <row r="86" spans="1:16" x14ac:dyDescent="0.25">
      <c r="A86" t="s">
        <v>1</v>
      </c>
      <c r="B86" t="s">
        <v>42</v>
      </c>
      <c r="C86">
        <v>169</v>
      </c>
      <c r="D86">
        <v>9</v>
      </c>
      <c r="E86" t="s">
        <v>411</v>
      </c>
      <c r="F86">
        <v>12</v>
      </c>
      <c r="G86">
        <v>126</v>
      </c>
      <c r="H86">
        <v>1400</v>
      </c>
      <c r="I86" t="s">
        <v>43</v>
      </c>
      <c r="J86">
        <v>1</v>
      </c>
      <c r="K86">
        <v>22.88</v>
      </c>
      <c r="L86">
        <v>19</v>
      </c>
      <c r="M86">
        <v>10</v>
      </c>
      <c r="N86">
        <v>25</v>
      </c>
      <c r="O86" t="s">
        <v>479</v>
      </c>
      <c r="P86">
        <v>1044</v>
      </c>
    </row>
    <row r="87" spans="1:16" x14ac:dyDescent="0.25">
      <c r="A87" t="s">
        <v>1</v>
      </c>
      <c r="B87" t="s">
        <v>42</v>
      </c>
      <c r="C87">
        <v>139</v>
      </c>
      <c r="D87">
        <v>14</v>
      </c>
      <c r="E87" t="s">
        <v>408</v>
      </c>
      <c r="F87">
        <v>12</v>
      </c>
      <c r="G87">
        <v>129</v>
      </c>
      <c r="H87">
        <v>1200</v>
      </c>
      <c r="I87" t="s">
        <v>26</v>
      </c>
      <c r="J87">
        <v>1</v>
      </c>
      <c r="K87">
        <v>11.77</v>
      </c>
      <c r="L87">
        <v>1</v>
      </c>
      <c r="M87">
        <v>10</v>
      </c>
      <c r="N87">
        <v>25</v>
      </c>
      <c r="O87" t="s">
        <v>465</v>
      </c>
      <c r="P87">
        <v>1053</v>
      </c>
    </row>
    <row r="88" spans="1:16" x14ac:dyDescent="0.25">
      <c r="A88" t="s">
        <v>1</v>
      </c>
      <c r="B88" t="s">
        <v>42</v>
      </c>
      <c r="C88">
        <v>140</v>
      </c>
      <c r="D88">
        <v>8</v>
      </c>
      <c r="E88" t="s">
        <v>411</v>
      </c>
      <c r="F88">
        <v>11</v>
      </c>
      <c r="G88">
        <v>133</v>
      </c>
      <c r="H88">
        <v>1200</v>
      </c>
      <c r="I88" t="s">
        <v>85</v>
      </c>
      <c r="J88">
        <v>1</v>
      </c>
      <c r="K88">
        <v>10.220000000000001</v>
      </c>
      <c r="L88">
        <v>28</v>
      </c>
      <c r="M88">
        <v>5</v>
      </c>
      <c r="N88">
        <v>25</v>
      </c>
      <c r="O88" t="s">
        <v>426</v>
      </c>
      <c r="P88">
        <v>1049</v>
      </c>
    </row>
    <row r="89" spans="1:16" x14ac:dyDescent="0.25">
      <c r="A89" t="s">
        <v>1</v>
      </c>
      <c r="B89" t="s">
        <v>42</v>
      </c>
      <c r="C89">
        <v>97</v>
      </c>
      <c r="D89">
        <v>12</v>
      </c>
      <c r="E89" t="s">
        <v>410</v>
      </c>
      <c r="F89">
        <v>7</v>
      </c>
      <c r="G89">
        <v>117</v>
      </c>
      <c r="H89">
        <v>1200</v>
      </c>
      <c r="I89" t="s">
        <v>69</v>
      </c>
      <c r="J89">
        <v>1</v>
      </c>
      <c r="K89">
        <v>10.51</v>
      </c>
      <c r="L89">
        <v>4</v>
      </c>
      <c r="M89">
        <v>5</v>
      </c>
      <c r="N89">
        <v>25</v>
      </c>
      <c r="O89" t="s">
        <v>477</v>
      </c>
      <c r="P89">
        <v>1043</v>
      </c>
    </row>
    <row r="90" spans="1:16" x14ac:dyDescent="0.25">
      <c r="A90" t="s">
        <v>1</v>
      </c>
      <c r="B90" t="s">
        <v>42</v>
      </c>
      <c r="C90">
        <v>69</v>
      </c>
      <c r="D90">
        <v>10</v>
      </c>
      <c r="E90" t="s">
        <v>409</v>
      </c>
      <c r="F90">
        <v>3</v>
      </c>
      <c r="G90">
        <v>115</v>
      </c>
      <c r="H90">
        <v>1200</v>
      </c>
      <c r="I90" t="s">
        <v>504</v>
      </c>
      <c r="J90">
        <v>1</v>
      </c>
      <c r="K90">
        <v>10.66</v>
      </c>
      <c r="L90">
        <v>29</v>
      </c>
      <c r="M90">
        <v>12</v>
      </c>
      <c r="N90">
        <v>24</v>
      </c>
      <c r="O90" t="s">
        <v>457</v>
      </c>
      <c r="P90">
        <v>1045</v>
      </c>
    </row>
    <row r="91" spans="1:16" x14ac:dyDescent="0.25">
      <c r="A91" t="s">
        <v>1</v>
      </c>
      <c r="B91" t="s">
        <v>42</v>
      </c>
      <c r="C91">
        <v>123</v>
      </c>
      <c r="D91">
        <v>12</v>
      </c>
      <c r="E91" t="s">
        <v>411</v>
      </c>
      <c r="F91">
        <v>14</v>
      </c>
      <c r="G91">
        <v>119</v>
      </c>
      <c r="H91">
        <v>1400</v>
      </c>
      <c r="I91" t="s">
        <v>173</v>
      </c>
      <c r="J91">
        <v>1</v>
      </c>
      <c r="K91">
        <v>23.97</v>
      </c>
      <c r="L91">
        <v>17</v>
      </c>
      <c r="M91">
        <v>11</v>
      </c>
      <c r="N91">
        <v>24</v>
      </c>
      <c r="O91" t="s">
        <v>501</v>
      </c>
      <c r="P91">
        <v>1042</v>
      </c>
    </row>
    <row r="92" spans="1:16" x14ac:dyDescent="0.25">
      <c r="A92" t="s">
        <v>1</v>
      </c>
      <c r="B92" t="s">
        <v>42</v>
      </c>
      <c r="C92">
        <v>54</v>
      </c>
      <c r="D92">
        <v>9</v>
      </c>
      <c r="E92" t="s">
        <v>409</v>
      </c>
      <c r="F92">
        <v>3</v>
      </c>
      <c r="G92">
        <v>120</v>
      </c>
      <c r="H92">
        <v>1200</v>
      </c>
      <c r="I92" t="s">
        <v>150</v>
      </c>
      <c r="J92">
        <v>1</v>
      </c>
      <c r="K92">
        <v>9.84</v>
      </c>
      <c r="L92">
        <v>13</v>
      </c>
      <c r="M92">
        <v>10</v>
      </c>
      <c r="N92">
        <v>24</v>
      </c>
      <c r="O92" t="s">
        <v>465</v>
      </c>
      <c r="P92">
        <v>1051</v>
      </c>
    </row>
    <row r="93" spans="1:16" x14ac:dyDescent="0.25">
      <c r="A93" t="s">
        <v>1</v>
      </c>
      <c r="B93" t="s">
        <v>42</v>
      </c>
      <c r="C93">
        <v>55</v>
      </c>
      <c r="D93">
        <v>10</v>
      </c>
      <c r="E93" t="s">
        <v>408</v>
      </c>
      <c r="F93">
        <v>10</v>
      </c>
      <c r="G93">
        <v>124</v>
      </c>
      <c r="H93">
        <v>1200</v>
      </c>
      <c r="I93" t="s">
        <v>150</v>
      </c>
      <c r="J93">
        <v>1</v>
      </c>
      <c r="K93">
        <v>10.9</v>
      </c>
      <c r="L93">
        <v>22</v>
      </c>
      <c r="M93">
        <v>9</v>
      </c>
      <c r="N93">
        <v>24</v>
      </c>
      <c r="O93" t="s">
        <v>501</v>
      </c>
      <c r="P93">
        <v>1051</v>
      </c>
    </row>
    <row r="94" spans="1:16" x14ac:dyDescent="0.25">
      <c r="A94" t="s">
        <v>1</v>
      </c>
      <c r="B94" t="s">
        <v>42</v>
      </c>
      <c r="C94">
        <v>93</v>
      </c>
      <c r="D94">
        <v>8</v>
      </c>
      <c r="E94" t="s">
        <v>409</v>
      </c>
      <c r="F94">
        <v>4</v>
      </c>
      <c r="G94">
        <v>121</v>
      </c>
      <c r="H94">
        <v>1200</v>
      </c>
      <c r="I94" t="s">
        <v>150</v>
      </c>
      <c r="J94">
        <v>1</v>
      </c>
      <c r="K94">
        <v>10.28</v>
      </c>
      <c r="L94">
        <v>26</v>
      </c>
      <c r="M94">
        <v>5</v>
      </c>
      <c r="N94">
        <v>24</v>
      </c>
      <c r="O94" t="s">
        <v>483</v>
      </c>
      <c r="P94">
        <v>1045</v>
      </c>
    </row>
    <row r="95" spans="1:16" x14ac:dyDescent="0.25">
      <c r="A95" t="s">
        <v>1</v>
      </c>
      <c r="B95" t="s">
        <v>42</v>
      </c>
      <c r="C95">
        <v>73</v>
      </c>
      <c r="D95">
        <v>7</v>
      </c>
      <c r="E95" t="s">
        <v>408</v>
      </c>
      <c r="F95">
        <v>1</v>
      </c>
      <c r="G95">
        <v>121</v>
      </c>
      <c r="H95">
        <v>1000</v>
      </c>
      <c r="I95" t="s">
        <v>140</v>
      </c>
      <c r="J95">
        <v>0</v>
      </c>
      <c r="K95">
        <v>58.69</v>
      </c>
      <c r="L95">
        <v>5</v>
      </c>
      <c r="M95">
        <v>5</v>
      </c>
      <c r="N95">
        <v>24</v>
      </c>
      <c r="O95" t="s">
        <v>477</v>
      </c>
      <c r="P95">
        <v>1035</v>
      </c>
    </row>
    <row r="96" spans="1:16" x14ac:dyDescent="0.25">
      <c r="A96" t="s">
        <v>1</v>
      </c>
      <c r="B96" t="s">
        <v>48</v>
      </c>
      <c r="C96">
        <v>53</v>
      </c>
      <c r="D96">
        <v>10</v>
      </c>
      <c r="E96" t="s">
        <v>411</v>
      </c>
      <c r="F96">
        <v>12</v>
      </c>
      <c r="G96">
        <v>132</v>
      </c>
      <c r="H96">
        <v>1200</v>
      </c>
      <c r="I96" t="s">
        <v>90</v>
      </c>
      <c r="J96">
        <v>1</v>
      </c>
      <c r="K96">
        <v>11.42</v>
      </c>
      <c r="L96">
        <v>10</v>
      </c>
      <c r="M96">
        <v>12</v>
      </c>
      <c r="N96">
        <v>25</v>
      </c>
      <c r="O96" t="s">
        <v>432</v>
      </c>
      <c r="P96">
        <v>1001</v>
      </c>
    </row>
    <row r="97" spans="1:16" x14ac:dyDescent="0.25">
      <c r="A97" t="s">
        <v>1</v>
      </c>
      <c r="B97" t="s">
        <v>48</v>
      </c>
      <c r="C97">
        <v>45</v>
      </c>
      <c r="D97">
        <v>5</v>
      </c>
      <c r="E97" t="s">
        <v>410</v>
      </c>
      <c r="F97">
        <v>6</v>
      </c>
      <c r="G97">
        <v>131</v>
      </c>
      <c r="H97">
        <v>1200</v>
      </c>
      <c r="I97" t="s">
        <v>565</v>
      </c>
      <c r="J97">
        <v>1</v>
      </c>
      <c r="K97">
        <v>9.91</v>
      </c>
      <c r="L97">
        <v>12</v>
      </c>
      <c r="M97">
        <v>11</v>
      </c>
      <c r="N97">
        <v>25</v>
      </c>
      <c r="O97" t="s">
        <v>432</v>
      </c>
      <c r="P97">
        <v>1006</v>
      </c>
    </row>
    <row r="98" spans="1:16" x14ac:dyDescent="0.25">
      <c r="A98" t="s">
        <v>1</v>
      </c>
      <c r="B98" t="s">
        <v>48</v>
      </c>
      <c r="C98">
        <v>128</v>
      </c>
      <c r="D98">
        <v>10</v>
      </c>
      <c r="E98" t="s">
        <v>410</v>
      </c>
      <c r="F98">
        <v>5</v>
      </c>
      <c r="G98">
        <v>117</v>
      </c>
      <c r="H98">
        <v>1650</v>
      </c>
      <c r="I98" t="s">
        <v>434</v>
      </c>
      <c r="J98">
        <v>1</v>
      </c>
      <c r="K98">
        <v>40.54</v>
      </c>
      <c r="L98">
        <v>25</v>
      </c>
      <c r="M98">
        <v>6</v>
      </c>
      <c r="N98">
        <v>25</v>
      </c>
      <c r="O98" t="s">
        <v>416</v>
      </c>
      <c r="P98">
        <v>997</v>
      </c>
    </row>
    <row r="99" spans="1:16" x14ac:dyDescent="0.25">
      <c r="A99" t="s">
        <v>1</v>
      </c>
      <c r="B99" t="s">
        <v>48</v>
      </c>
      <c r="C99">
        <v>67</v>
      </c>
      <c r="D99">
        <v>8</v>
      </c>
      <c r="E99" t="s">
        <v>410</v>
      </c>
      <c r="F99">
        <v>10</v>
      </c>
      <c r="G99">
        <v>119</v>
      </c>
      <c r="H99">
        <v>1650</v>
      </c>
      <c r="I99" t="s">
        <v>106</v>
      </c>
      <c r="J99">
        <v>1</v>
      </c>
      <c r="K99">
        <v>40.61</v>
      </c>
      <c r="L99">
        <v>28</v>
      </c>
      <c r="M99">
        <v>5</v>
      </c>
      <c r="N99">
        <v>25</v>
      </c>
      <c r="O99" t="s">
        <v>426</v>
      </c>
      <c r="P99">
        <v>987</v>
      </c>
    </row>
    <row r="100" spans="1:16" x14ac:dyDescent="0.25">
      <c r="A100" t="s">
        <v>1</v>
      </c>
      <c r="B100" t="s">
        <v>48</v>
      </c>
      <c r="C100">
        <v>92</v>
      </c>
      <c r="D100">
        <v>9</v>
      </c>
      <c r="E100" t="s">
        <v>409</v>
      </c>
      <c r="F100">
        <v>5</v>
      </c>
      <c r="G100">
        <v>121</v>
      </c>
      <c r="H100">
        <v>1650</v>
      </c>
      <c r="I100" t="s">
        <v>69</v>
      </c>
      <c r="J100">
        <v>1</v>
      </c>
      <c r="K100">
        <v>40.93</v>
      </c>
      <c r="L100">
        <v>7</v>
      </c>
      <c r="M100">
        <v>5</v>
      </c>
      <c r="N100">
        <v>25</v>
      </c>
      <c r="O100" t="s">
        <v>432</v>
      </c>
      <c r="P100">
        <v>982</v>
      </c>
    </row>
    <row r="101" spans="1:16" x14ac:dyDescent="0.25">
      <c r="A101" t="s">
        <v>1</v>
      </c>
      <c r="B101" t="s">
        <v>48</v>
      </c>
      <c r="C101">
        <v>151</v>
      </c>
      <c r="D101">
        <v>7</v>
      </c>
      <c r="E101" t="s">
        <v>410</v>
      </c>
      <c r="F101">
        <v>5</v>
      </c>
      <c r="G101">
        <v>125</v>
      </c>
      <c r="H101">
        <v>1200</v>
      </c>
      <c r="I101" t="s">
        <v>167</v>
      </c>
      <c r="J101">
        <v>1</v>
      </c>
      <c r="K101">
        <v>10.18</v>
      </c>
      <c r="L101">
        <v>9</v>
      </c>
      <c r="M101">
        <v>4</v>
      </c>
      <c r="N101">
        <v>25</v>
      </c>
      <c r="O101" t="s">
        <v>432</v>
      </c>
      <c r="P101">
        <v>987</v>
      </c>
    </row>
    <row r="102" spans="1:16" x14ac:dyDescent="0.25">
      <c r="A102" t="s">
        <v>1</v>
      </c>
      <c r="B102" t="s">
        <v>48</v>
      </c>
      <c r="C102">
        <v>99</v>
      </c>
      <c r="D102">
        <v>11</v>
      </c>
      <c r="E102" t="s">
        <v>410</v>
      </c>
      <c r="F102">
        <v>4</v>
      </c>
      <c r="G102">
        <v>126</v>
      </c>
      <c r="H102">
        <v>1200</v>
      </c>
      <c r="I102" t="s">
        <v>43</v>
      </c>
      <c r="J102">
        <v>1</v>
      </c>
      <c r="K102">
        <v>10.37</v>
      </c>
      <c r="L102">
        <v>12</v>
      </c>
      <c r="M102">
        <v>3</v>
      </c>
      <c r="N102">
        <v>25</v>
      </c>
      <c r="O102" t="s">
        <v>432</v>
      </c>
      <c r="P102">
        <v>991</v>
      </c>
    </row>
    <row r="103" spans="1:16" x14ac:dyDescent="0.25">
      <c r="A103" t="s">
        <v>1</v>
      </c>
      <c r="B103" t="s">
        <v>48</v>
      </c>
      <c r="C103">
        <v>173</v>
      </c>
      <c r="D103">
        <v>12</v>
      </c>
      <c r="E103" t="s">
        <v>410</v>
      </c>
      <c r="F103">
        <v>2</v>
      </c>
      <c r="G103">
        <v>127</v>
      </c>
      <c r="H103">
        <v>1200</v>
      </c>
      <c r="I103" t="s">
        <v>648</v>
      </c>
      <c r="J103">
        <v>1</v>
      </c>
      <c r="K103">
        <v>10.71</v>
      </c>
      <c r="L103">
        <v>19</v>
      </c>
      <c r="M103">
        <v>1</v>
      </c>
      <c r="N103">
        <v>25</v>
      </c>
      <c r="O103" t="s">
        <v>483</v>
      </c>
      <c r="P103">
        <v>1002</v>
      </c>
    </row>
    <row r="104" spans="1:16" x14ac:dyDescent="0.25">
      <c r="A104" t="s">
        <v>1</v>
      </c>
      <c r="B104" t="s">
        <v>48</v>
      </c>
      <c r="C104">
        <v>89</v>
      </c>
      <c r="D104">
        <v>11</v>
      </c>
      <c r="E104" t="s">
        <v>411</v>
      </c>
      <c r="F104">
        <v>10</v>
      </c>
      <c r="G104">
        <v>128</v>
      </c>
      <c r="H104">
        <v>1000</v>
      </c>
      <c r="I104" t="s">
        <v>120</v>
      </c>
      <c r="J104">
        <v>0</v>
      </c>
      <c r="K104">
        <v>58.3</v>
      </c>
      <c r="L104">
        <v>26</v>
      </c>
      <c r="M104">
        <v>12</v>
      </c>
      <c r="N104">
        <v>24</v>
      </c>
      <c r="O104" t="s">
        <v>426</v>
      </c>
      <c r="P104">
        <v>997</v>
      </c>
    </row>
    <row r="105" spans="1:16" x14ac:dyDescent="0.25">
      <c r="A105" t="s">
        <v>1</v>
      </c>
      <c r="B105" t="s">
        <v>52</v>
      </c>
      <c r="C105">
        <v>16</v>
      </c>
      <c r="D105">
        <v>9</v>
      </c>
      <c r="E105" t="s">
        <v>411</v>
      </c>
      <c r="F105">
        <v>12</v>
      </c>
      <c r="G105">
        <v>128</v>
      </c>
      <c r="H105">
        <v>1200</v>
      </c>
      <c r="I105" t="s">
        <v>53</v>
      </c>
      <c r="J105">
        <v>1</v>
      </c>
      <c r="K105">
        <v>10.39</v>
      </c>
      <c r="L105">
        <v>1</v>
      </c>
      <c r="M105">
        <v>1</v>
      </c>
      <c r="N105">
        <v>26</v>
      </c>
      <c r="O105" t="s">
        <v>501</v>
      </c>
      <c r="P105">
        <v>1080</v>
      </c>
    </row>
    <row r="106" spans="1:16" x14ac:dyDescent="0.25">
      <c r="A106" t="s">
        <v>1</v>
      </c>
      <c r="B106" t="s">
        <v>52</v>
      </c>
      <c r="C106">
        <v>3.6</v>
      </c>
      <c r="D106">
        <v>3</v>
      </c>
      <c r="E106" t="s">
        <v>409</v>
      </c>
      <c r="F106">
        <v>4</v>
      </c>
      <c r="G106">
        <v>129</v>
      </c>
      <c r="H106">
        <v>1000</v>
      </c>
      <c r="I106" t="s">
        <v>404</v>
      </c>
      <c r="J106">
        <v>0</v>
      </c>
      <c r="K106">
        <v>57.41</v>
      </c>
      <c r="L106">
        <v>17</v>
      </c>
      <c r="M106">
        <v>12</v>
      </c>
      <c r="N106">
        <v>25</v>
      </c>
      <c r="O106" t="s">
        <v>420</v>
      </c>
      <c r="P106">
        <v>1067</v>
      </c>
    </row>
    <row r="107" spans="1:16" x14ac:dyDescent="0.25">
      <c r="A107" t="s">
        <v>1</v>
      </c>
      <c r="B107" t="s">
        <v>52</v>
      </c>
      <c r="C107">
        <v>6.4</v>
      </c>
      <c r="D107">
        <v>6</v>
      </c>
      <c r="E107" t="s">
        <v>408</v>
      </c>
      <c r="F107">
        <v>6</v>
      </c>
      <c r="G107">
        <v>129</v>
      </c>
      <c r="H107">
        <v>1200</v>
      </c>
      <c r="I107" t="s">
        <v>31</v>
      </c>
      <c r="J107">
        <v>1</v>
      </c>
      <c r="K107">
        <v>10.76</v>
      </c>
      <c r="L107">
        <v>10</v>
      </c>
      <c r="M107">
        <v>12</v>
      </c>
      <c r="N107">
        <v>25</v>
      </c>
      <c r="O107" t="s">
        <v>432</v>
      </c>
      <c r="P107">
        <v>1076</v>
      </c>
    </row>
    <row r="108" spans="1:16" x14ac:dyDescent="0.25">
      <c r="A108" t="s">
        <v>1</v>
      </c>
      <c r="B108" t="s">
        <v>52</v>
      </c>
      <c r="C108">
        <v>9.1999999999999993</v>
      </c>
      <c r="D108">
        <v>6</v>
      </c>
      <c r="E108" t="s">
        <v>409</v>
      </c>
      <c r="F108">
        <v>6</v>
      </c>
      <c r="G108">
        <v>129</v>
      </c>
      <c r="H108">
        <v>1200</v>
      </c>
      <c r="I108" t="s">
        <v>140</v>
      </c>
      <c r="J108">
        <v>1</v>
      </c>
      <c r="K108">
        <v>10.87</v>
      </c>
      <c r="L108">
        <v>19</v>
      </c>
      <c r="M108">
        <v>11</v>
      </c>
      <c r="N108">
        <v>25</v>
      </c>
      <c r="O108" t="s">
        <v>420</v>
      </c>
      <c r="P108">
        <v>1069</v>
      </c>
    </row>
    <row r="109" spans="1:16" x14ac:dyDescent="0.25">
      <c r="A109" t="s">
        <v>1</v>
      </c>
      <c r="B109" t="s">
        <v>52</v>
      </c>
      <c r="C109">
        <v>5.9</v>
      </c>
      <c r="D109">
        <v>2</v>
      </c>
      <c r="E109" t="s">
        <v>409</v>
      </c>
      <c r="F109">
        <v>6</v>
      </c>
      <c r="G109">
        <v>128</v>
      </c>
      <c r="H109">
        <v>1000</v>
      </c>
      <c r="I109" t="s">
        <v>140</v>
      </c>
      <c r="J109">
        <v>0</v>
      </c>
      <c r="K109">
        <v>57.22</v>
      </c>
      <c r="L109">
        <v>5</v>
      </c>
      <c r="M109">
        <v>11</v>
      </c>
      <c r="N109">
        <v>25</v>
      </c>
      <c r="O109" t="s">
        <v>426</v>
      </c>
      <c r="P109">
        <v>1060</v>
      </c>
    </row>
    <row r="110" spans="1:16" x14ac:dyDescent="0.25">
      <c r="A110" t="s">
        <v>1</v>
      </c>
      <c r="B110" t="s">
        <v>52</v>
      </c>
      <c r="C110">
        <v>9.4</v>
      </c>
      <c r="D110">
        <v>6</v>
      </c>
      <c r="E110" t="s">
        <v>409</v>
      </c>
      <c r="F110">
        <v>1</v>
      </c>
      <c r="G110">
        <v>129</v>
      </c>
      <c r="H110">
        <v>1200</v>
      </c>
      <c r="I110" t="s">
        <v>140</v>
      </c>
      <c r="J110">
        <v>1</v>
      </c>
      <c r="K110">
        <v>11.24</v>
      </c>
      <c r="L110">
        <v>30</v>
      </c>
      <c r="M110">
        <v>10</v>
      </c>
      <c r="N110">
        <v>25</v>
      </c>
      <c r="O110" t="s">
        <v>457</v>
      </c>
      <c r="P110">
        <v>1065</v>
      </c>
    </row>
    <row r="111" spans="1:16" x14ac:dyDescent="0.25">
      <c r="A111" t="s">
        <v>1</v>
      </c>
      <c r="B111" t="s">
        <v>52</v>
      </c>
      <c r="C111">
        <v>13</v>
      </c>
      <c r="D111">
        <v>4</v>
      </c>
      <c r="E111" t="s">
        <v>411</v>
      </c>
      <c r="F111">
        <v>12</v>
      </c>
      <c r="G111">
        <v>132</v>
      </c>
      <c r="H111">
        <v>1200</v>
      </c>
      <c r="I111" t="s">
        <v>195</v>
      </c>
      <c r="J111">
        <v>1</v>
      </c>
      <c r="K111">
        <v>9.49</v>
      </c>
      <c r="L111">
        <v>12</v>
      </c>
      <c r="M111">
        <v>10</v>
      </c>
      <c r="N111">
        <v>25</v>
      </c>
      <c r="O111" t="s">
        <v>508</v>
      </c>
      <c r="P111">
        <v>1052</v>
      </c>
    </row>
    <row r="112" spans="1:16" x14ac:dyDescent="0.25">
      <c r="A112" t="s">
        <v>1</v>
      </c>
      <c r="B112" t="s">
        <v>52</v>
      </c>
      <c r="C112">
        <v>17</v>
      </c>
      <c r="D112">
        <v>6</v>
      </c>
      <c r="E112" t="s">
        <v>408</v>
      </c>
      <c r="F112">
        <v>10</v>
      </c>
      <c r="G112">
        <v>133</v>
      </c>
      <c r="H112">
        <v>1400</v>
      </c>
      <c r="I112" t="s">
        <v>195</v>
      </c>
      <c r="J112">
        <v>1</v>
      </c>
      <c r="K112">
        <v>21.73</v>
      </c>
      <c r="L112">
        <v>14</v>
      </c>
      <c r="M112">
        <v>9</v>
      </c>
      <c r="N112">
        <v>25</v>
      </c>
      <c r="O112" t="s">
        <v>477</v>
      </c>
      <c r="P112">
        <v>1060</v>
      </c>
    </row>
    <row r="113" spans="1:16" x14ac:dyDescent="0.25">
      <c r="A113" t="s">
        <v>1</v>
      </c>
      <c r="B113" t="s">
        <v>52</v>
      </c>
      <c r="C113">
        <v>10</v>
      </c>
      <c r="D113">
        <v>4</v>
      </c>
      <c r="E113" t="s">
        <v>410</v>
      </c>
      <c r="F113">
        <v>7</v>
      </c>
      <c r="G113">
        <v>133</v>
      </c>
      <c r="H113">
        <v>1200</v>
      </c>
      <c r="I113" t="s">
        <v>195</v>
      </c>
      <c r="J113">
        <v>1</v>
      </c>
      <c r="K113">
        <v>9.35</v>
      </c>
      <c r="L113">
        <v>7</v>
      </c>
      <c r="M113">
        <v>9</v>
      </c>
      <c r="N113">
        <v>25</v>
      </c>
      <c r="O113" t="s">
        <v>483</v>
      </c>
      <c r="P113">
        <v>1061</v>
      </c>
    </row>
    <row r="114" spans="1:16" x14ac:dyDescent="0.25">
      <c r="A114" t="s">
        <v>1</v>
      </c>
      <c r="B114" t="s">
        <v>52</v>
      </c>
      <c r="C114">
        <v>46</v>
      </c>
      <c r="D114">
        <v>3</v>
      </c>
      <c r="E114" t="s">
        <v>409</v>
      </c>
      <c r="F114">
        <v>3</v>
      </c>
      <c r="G114">
        <v>135</v>
      </c>
      <c r="H114">
        <v>1200</v>
      </c>
      <c r="I114" t="s">
        <v>452</v>
      </c>
      <c r="J114">
        <v>1</v>
      </c>
      <c r="K114">
        <v>9.8699999999999992</v>
      </c>
      <c r="L114">
        <v>28</v>
      </c>
      <c r="M114">
        <v>5</v>
      </c>
      <c r="N114">
        <v>25</v>
      </c>
      <c r="O114" t="s">
        <v>426</v>
      </c>
      <c r="P114">
        <v>1055</v>
      </c>
    </row>
    <row r="115" spans="1:16" x14ac:dyDescent="0.25">
      <c r="A115" t="s">
        <v>1</v>
      </c>
      <c r="B115" t="s">
        <v>52</v>
      </c>
      <c r="C115">
        <v>113</v>
      </c>
      <c r="D115">
        <v>10</v>
      </c>
      <c r="E115" t="s">
        <v>408</v>
      </c>
      <c r="F115">
        <v>6</v>
      </c>
      <c r="G115">
        <v>117</v>
      </c>
      <c r="H115">
        <v>1650</v>
      </c>
      <c r="I115" t="s">
        <v>452</v>
      </c>
      <c r="J115">
        <v>1</v>
      </c>
      <c r="K115">
        <v>41.32</v>
      </c>
      <c r="L115">
        <v>7</v>
      </c>
      <c r="M115">
        <v>5</v>
      </c>
      <c r="N115">
        <v>25</v>
      </c>
      <c r="O115" t="s">
        <v>432</v>
      </c>
      <c r="P115">
        <v>1047</v>
      </c>
    </row>
    <row r="116" spans="1:16" x14ac:dyDescent="0.25">
      <c r="A116" t="s">
        <v>1</v>
      </c>
      <c r="B116" t="s">
        <v>52</v>
      </c>
      <c r="C116">
        <v>115</v>
      </c>
      <c r="D116">
        <v>11</v>
      </c>
      <c r="E116" t="s">
        <v>409</v>
      </c>
      <c r="F116">
        <v>6</v>
      </c>
      <c r="G116">
        <v>121</v>
      </c>
      <c r="H116">
        <v>1650</v>
      </c>
      <c r="I116" t="s">
        <v>452</v>
      </c>
      <c r="J116">
        <v>1</v>
      </c>
      <c r="K116">
        <v>40.92</v>
      </c>
      <c r="L116">
        <v>23</v>
      </c>
      <c r="M116">
        <v>4</v>
      </c>
      <c r="N116">
        <v>25</v>
      </c>
      <c r="O116" t="s">
        <v>416</v>
      </c>
      <c r="P116">
        <v>1034</v>
      </c>
    </row>
    <row r="117" spans="1:16" x14ac:dyDescent="0.25">
      <c r="A117" t="s">
        <v>1</v>
      </c>
      <c r="B117" t="s">
        <v>52</v>
      </c>
      <c r="C117">
        <v>83</v>
      </c>
      <c r="D117">
        <v>10</v>
      </c>
      <c r="E117" t="s">
        <v>408</v>
      </c>
      <c r="F117">
        <v>7</v>
      </c>
      <c r="G117">
        <v>118</v>
      </c>
      <c r="H117">
        <v>1200</v>
      </c>
      <c r="I117" t="s">
        <v>316</v>
      </c>
      <c r="J117">
        <v>1</v>
      </c>
      <c r="K117">
        <v>10.66</v>
      </c>
      <c r="L117">
        <v>9</v>
      </c>
      <c r="M117">
        <v>4</v>
      </c>
      <c r="N117">
        <v>25</v>
      </c>
      <c r="O117" t="s">
        <v>432</v>
      </c>
      <c r="P117">
        <v>1037</v>
      </c>
    </row>
    <row r="118" spans="1:16" x14ac:dyDescent="0.25">
      <c r="A118" t="s">
        <v>1</v>
      </c>
      <c r="B118" t="s">
        <v>52</v>
      </c>
      <c r="C118">
        <v>99</v>
      </c>
      <c r="D118">
        <v>11</v>
      </c>
      <c r="E118" t="s">
        <v>410</v>
      </c>
      <c r="F118">
        <v>11</v>
      </c>
      <c r="G118">
        <v>128</v>
      </c>
      <c r="H118">
        <v>1200</v>
      </c>
      <c r="I118" t="s">
        <v>452</v>
      </c>
      <c r="J118">
        <v>1</v>
      </c>
      <c r="K118">
        <v>13.29</v>
      </c>
      <c r="L118">
        <v>12</v>
      </c>
      <c r="M118">
        <v>2</v>
      </c>
      <c r="N118">
        <v>25</v>
      </c>
      <c r="O118" t="s">
        <v>457</v>
      </c>
      <c r="P118">
        <v>1073</v>
      </c>
    </row>
    <row r="119" spans="1:16" x14ac:dyDescent="0.25">
      <c r="A119" t="s">
        <v>1</v>
      </c>
      <c r="B119" t="s">
        <v>52</v>
      </c>
      <c r="C119">
        <v>25</v>
      </c>
      <c r="D119">
        <v>14</v>
      </c>
      <c r="E119" t="s">
        <v>409</v>
      </c>
      <c r="F119">
        <v>5</v>
      </c>
      <c r="G119">
        <v>125</v>
      </c>
      <c r="H119">
        <v>1400</v>
      </c>
      <c r="I119" t="s">
        <v>452</v>
      </c>
      <c r="J119">
        <v>1</v>
      </c>
      <c r="K119">
        <v>25.41</v>
      </c>
      <c r="L119">
        <v>1</v>
      </c>
      <c r="M119">
        <v>1</v>
      </c>
      <c r="N119">
        <v>25</v>
      </c>
      <c r="O119" t="s">
        <v>508</v>
      </c>
      <c r="P119">
        <v>1071</v>
      </c>
    </row>
    <row r="120" spans="1:16" x14ac:dyDescent="0.25">
      <c r="A120" t="s">
        <v>1</v>
      </c>
      <c r="B120" t="s">
        <v>52</v>
      </c>
      <c r="C120">
        <v>139</v>
      </c>
      <c r="D120">
        <v>5</v>
      </c>
      <c r="E120" t="s">
        <v>410</v>
      </c>
      <c r="F120">
        <v>9</v>
      </c>
      <c r="G120">
        <v>129</v>
      </c>
      <c r="H120">
        <v>1200</v>
      </c>
      <c r="I120" t="s">
        <v>452</v>
      </c>
      <c r="J120">
        <v>1</v>
      </c>
      <c r="K120">
        <v>10.77</v>
      </c>
      <c r="L120">
        <v>15</v>
      </c>
      <c r="M120">
        <v>12</v>
      </c>
      <c r="N120">
        <v>24</v>
      </c>
      <c r="O120" t="s">
        <v>479</v>
      </c>
      <c r="P120">
        <v>1058</v>
      </c>
    </row>
    <row r="121" spans="1:16" x14ac:dyDescent="0.25">
      <c r="A121" t="s">
        <v>1</v>
      </c>
      <c r="B121" t="s">
        <v>52</v>
      </c>
      <c r="C121">
        <v>57</v>
      </c>
      <c r="D121">
        <v>9</v>
      </c>
      <c r="E121" t="s">
        <v>411</v>
      </c>
      <c r="F121">
        <v>8</v>
      </c>
      <c r="G121">
        <v>130</v>
      </c>
      <c r="H121">
        <v>1200</v>
      </c>
      <c r="I121" t="s">
        <v>452</v>
      </c>
      <c r="J121">
        <v>1</v>
      </c>
      <c r="K121">
        <v>11.2</v>
      </c>
      <c r="L121">
        <v>20</v>
      </c>
      <c r="M121">
        <v>11</v>
      </c>
      <c r="N121">
        <v>24</v>
      </c>
      <c r="O121" t="s">
        <v>416</v>
      </c>
      <c r="P121">
        <v>1079</v>
      </c>
    </row>
    <row r="122" spans="1:16" x14ac:dyDescent="0.25">
      <c r="A122" t="s">
        <v>1</v>
      </c>
      <c r="B122" t="s">
        <v>57</v>
      </c>
      <c r="C122">
        <v>47</v>
      </c>
      <c r="D122">
        <v>9</v>
      </c>
      <c r="E122" t="s">
        <v>408</v>
      </c>
      <c r="F122">
        <v>7</v>
      </c>
      <c r="G122">
        <v>127</v>
      </c>
      <c r="H122">
        <v>1200</v>
      </c>
      <c r="I122" t="s">
        <v>385</v>
      </c>
      <c r="J122">
        <v>1</v>
      </c>
      <c r="K122">
        <v>10.48</v>
      </c>
      <c r="L122">
        <v>23</v>
      </c>
      <c r="M122">
        <v>12</v>
      </c>
      <c r="N122">
        <v>25</v>
      </c>
      <c r="O122" t="s">
        <v>416</v>
      </c>
      <c r="P122">
        <v>1186</v>
      </c>
    </row>
    <row r="123" spans="1:16" x14ac:dyDescent="0.25">
      <c r="A123" t="s">
        <v>1</v>
      </c>
      <c r="B123" t="s">
        <v>57</v>
      </c>
      <c r="C123">
        <v>46</v>
      </c>
      <c r="D123">
        <v>9</v>
      </c>
      <c r="E123" t="s">
        <v>409</v>
      </c>
      <c r="F123">
        <v>6</v>
      </c>
      <c r="G123">
        <v>131</v>
      </c>
      <c r="H123">
        <v>1200</v>
      </c>
      <c r="I123" t="s">
        <v>385</v>
      </c>
      <c r="J123">
        <v>1</v>
      </c>
      <c r="K123">
        <v>10.71</v>
      </c>
      <c r="L123">
        <v>26</v>
      </c>
      <c r="M123">
        <v>11</v>
      </c>
      <c r="N123">
        <v>25</v>
      </c>
      <c r="O123" t="s">
        <v>416</v>
      </c>
      <c r="P123">
        <v>1179</v>
      </c>
    </row>
    <row r="124" spans="1:16" x14ac:dyDescent="0.25">
      <c r="A124" t="s">
        <v>1</v>
      </c>
      <c r="B124" t="s">
        <v>57</v>
      </c>
      <c r="C124">
        <v>47</v>
      </c>
      <c r="D124">
        <v>12</v>
      </c>
      <c r="E124" t="s">
        <v>408</v>
      </c>
      <c r="F124">
        <v>5</v>
      </c>
      <c r="G124">
        <v>131</v>
      </c>
      <c r="H124">
        <v>1200</v>
      </c>
      <c r="I124" t="s">
        <v>64</v>
      </c>
      <c r="J124">
        <v>1</v>
      </c>
      <c r="K124">
        <v>11.67</v>
      </c>
      <c r="L124">
        <v>28</v>
      </c>
      <c r="M124">
        <v>9</v>
      </c>
      <c r="N124">
        <v>25</v>
      </c>
      <c r="O124" t="s">
        <v>457</v>
      </c>
      <c r="P124">
        <v>1186</v>
      </c>
    </row>
    <row r="125" spans="1:16" x14ac:dyDescent="0.25">
      <c r="A125" t="s">
        <v>1</v>
      </c>
      <c r="B125" t="s">
        <v>57</v>
      </c>
      <c r="C125">
        <v>38</v>
      </c>
      <c r="D125">
        <v>7</v>
      </c>
      <c r="E125" t="s">
        <v>409</v>
      </c>
      <c r="F125">
        <v>6</v>
      </c>
      <c r="G125">
        <v>132</v>
      </c>
      <c r="H125">
        <v>1200</v>
      </c>
      <c r="I125" t="s">
        <v>64</v>
      </c>
      <c r="J125">
        <v>1</v>
      </c>
      <c r="K125">
        <v>9.49</v>
      </c>
      <c r="L125">
        <v>7</v>
      </c>
      <c r="M125">
        <v>9</v>
      </c>
      <c r="N125">
        <v>25</v>
      </c>
      <c r="O125" t="s">
        <v>483</v>
      </c>
      <c r="P125">
        <v>1169</v>
      </c>
    </row>
    <row r="126" spans="1:16" x14ac:dyDescent="0.25">
      <c r="A126" t="s">
        <v>1</v>
      </c>
      <c r="B126" t="s">
        <v>57</v>
      </c>
      <c r="C126">
        <v>40</v>
      </c>
      <c r="D126">
        <v>9</v>
      </c>
      <c r="E126" t="s">
        <v>408</v>
      </c>
      <c r="F126">
        <v>5</v>
      </c>
      <c r="G126">
        <v>108</v>
      </c>
      <c r="H126">
        <v>1200</v>
      </c>
      <c r="I126" t="s">
        <v>687</v>
      </c>
      <c r="J126">
        <v>1</v>
      </c>
      <c r="K126">
        <v>12.65</v>
      </c>
      <c r="L126">
        <v>12</v>
      </c>
      <c r="M126">
        <v>2</v>
      </c>
      <c r="N126">
        <v>25</v>
      </c>
      <c r="O126" t="s">
        <v>457</v>
      </c>
      <c r="P126">
        <v>1159</v>
      </c>
    </row>
    <row r="127" spans="1:16" x14ac:dyDescent="0.25">
      <c r="A127" t="s">
        <v>1</v>
      </c>
      <c r="B127" t="s">
        <v>57</v>
      </c>
      <c r="C127">
        <v>67</v>
      </c>
      <c r="D127">
        <v>11</v>
      </c>
      <c r="E127" t="s">
        <v>409</v>
      </c>
      <c r="F127">
        <v>5</v>
      </c>
      <c r="G127">
        <v>120</v>
      </c>
      <c r="H127">
        <v>1650</v>
      </c>
      <c r="I127" t="s">
        <v>648</v>
      </c>
      <c r="J127">
        <v>1</v>
      </c>
      <c r="K127">
        <v>43.34</v>
      </c>
      <c r="L127">
        <v>15</v>
      </c>
      <c r="M127">
        <v>1</v>
      </c>
      <c r="N127">
        <v>25</v>
      </c>
      <c r="O127" t="s">
        <v>420</v>
      </c>
      <c r="P127">
        <v>1161</v>
      </c>
    </row>
    <row r="128" spans="1:16" x14ac:dyDescent="0.25">
      <c r="A128" t="s">
        <v>1</v>
      </c>
      <c r="B128" t="s">
        <v>57</v>
      </c>
      <c r="C128">
        <v>151</v>
      </c>
      <c r="D128">
        <v>14</v>
      </c>
      <c r="E128" t="s">
        <v>408</v>
      </c>
      <c r="F128">
        <v>12</v>
      </c>
      <c r="G128">
        <v>123</v>
      </c>
      <c r="H128">
        <v>1400</v>
      </c>
      <c r="I128" t="s">
        <v>140</v>
      </c>
      <c r="J128">
        <v>1</v>
      </c>
      <c r="K128">
        <v>24.76</v>
      </c>
      <c r="L128">
        <v>29</v>
      </c>
      <c r="M128">
        <v>12</v>
      </c>
      <c r="N128">
        <v>24</v>
      </c>
      <c r="O128" t="s">
        <v>501</v>
      </c>
      <c r="P128">
        <v>1168</v>
      </c>
    </row>
    <row r="129" spans="1:16" x14ac:dyDescent="0.25">
      <c r="A129" t="s">
        <v>1</v>
      </c>
      <c r="B129" t="s">
        <v>57</v>
      </c>
      <c r="C129">
        <v>183</v>
      </c>
      <c r="D129">
        <v>11</v>
      </c>
      <c r="E129" t="s">
        <v>411</v>
      </c>
      <c r="F129">
        <v>13</v>
      </c>
      <c r="G129">
        <v>125</v>
      </c>
      <c r="H129">
        <v>1400</v>
      </c>
      <c r="I129" t="s">
        <v>140</v>
      </c>
      <c r="J129">
        <v>1</v>
      </c>
      <c r="K129">
        <v>23.28</v>
      </c>
      <c r="L129">
        <v>1</v>
      </c>
      <c r="M129">
        <v>12</v>
      </c>
      <c r="N129">
        <v>24</v>
      </c>
      <c r="O129" t="s">
        <v>479</v>
      </c>
      <c r="P129">
        <v>1183</v>
      </c>
    </row>
    <row r="130" spans="1:16" x14ac:dyDescent="0.25">
      <c r="A130" t="s">
        <v>1</v>
      </c>
      <c r="B130" t="s">
        <v>57</v>
      </c>
      <c r="C130">
        <v>97</v>
      </c>
      <c r="D130">
        <v>12</v>
      </c>
      <c r="E130" t="s">
        <v>411</v>
      </c>
      <c r="F130">
        <v>14</v>
      </c>
      <c r="G130">
        <v>128</v>
      </c>
      <c r="H130">
        <v>1200</v>
      </c>
      <c r="I130" t="s">
        <v>85</v>
      </c>
      <c r="J130">
        <v>1</v>
      </c>
      <c r="K130">
        <v>10.41</v>
      </c>
      <c r="L130">
        <v>9</v>
      </c>
      <c r="M130">
        <v>11</v>
      </c>
      <c r="N130">
        <v>24</v>
      </c>
      <c r="O130" t="s">
        <v>465</v>
      </c>
      <c r="P130">
        <v>1186</v>
      </c>
    </row>
    <row r="131" spans="1:16" x14ac:dyDescent="0.25">
      <c r="A131" t="s">
        <v>1</v>
      </c>
      <c r="B131" t="s">
        <v>57</v>
      </c>
      <c r="C131">
        <v>15</v>
      </c>
      <c r="D131">
        <v>6</v>
      </c>
      <c r="E131" t="s">
        <v>410</v>
      </c>
      <c r="F131">
        <v>8</v>
      </c>
      <c r="G131">
        <v>129</v>
      </c>
      <c r="H131">
        <v>1000</v>
      </c>
      <c r="I131" t="s">
        <v>106</v>
      </c>
      <c r="J131">
        <v>0</v>
      </c>
      <c r="K131">
        <v>57.98</v>
      </c>
      <c r="L131">
        <v>6</v>
      </c>
      <c r="M131">
        <v>10</v>
      </c>
      <c r="N131">
        <v>24</v>
      </c>
      <c r="O131" t="s">
        <v>483</v>
      </c>
      <c r="P131">
        <v>1167</v>
      </c>
    </row>
    <row r="132" spans="1:16" x14ac:dyDescent="0.25">
      <c r="A132" t="s">
        <v>1</v>
      </c>
      <c r="B132" t="s">
        <v>63</v>
      </c>
      <c r="C132">
        <v>26</v>
      </c>
      <c r="D132">
        <v>11</v>
      </c>
      <c r="E132" t="s">
        <v>409</v>
      </c>
      <c r="F132">
        <v>10</v>
      </c>
      <c r="G132">
        <v>124</v>
      </c>
      <c r="H132">
        <v>1200</v>
      </c>
      <c r="I132" t="s">
        <v>43</v>
      </c>
      <c r="J132">
        <v>1</v>
      </c>
      <c r="K132">
        <v>10.65</v>
      </c>
      <c r="L132">
        <v>1</v>
      </c>
      <c r="M132">
        <v>1</v>
      </c>
      <c r="N132">
        <v>26</v>
      </c>
      <c r="O132" t="s">
        <v>501</v>
      </c>
      <c r="P132">
        <v>1074</v>
      </c>
    </row>
    <row r="133" spans="1:16" x14ac:dyDescent="0.25">
      <c r="A133" t="s">
        <v>1</v>
      </c>
      <c r="B133" t="s">
        <v>63</v>
      </c>
      <c r="C133">
        <v>6.1</v>
      </c>
      <c r="D133">
        <v>1</v>
      </c>
      <c r="E133" t="s">
        <v>409</v>
      </c>
      <c r="F133">
        <v>4</v>
      </c>
      <c r="G133">
        <v>118</v>
      </c>
      <c r="H133">
        <v>1200</v>
      </c>
      <c r="I133" t="s">
        <v>702</v>
      </c>
      <c r="J133">
        <v>1</v>
      </c>
      <c r="K133">
        <v>10.51</v>
      </c>
      <c r="L133">
        <v>10</v>
      </c>
      <c r="M133">
        <v>12</v>
      </c>
      <c r="N133">
        <v>25</v>
      </c>
      <c r="O133" t="s">
        <v>432</v>
      </c>
      <c r="P133">
        <v>1072</v>
      </c>
    </row>
    <row r="134" spans="1:16" x14ac:dyDescent="0.25">
      <c r="A134" t="s">
        <v>1</v>
      </c>
      <c r="B134" t="s">
        <v>63</v>
      </c>
      <c r="C134">
        <v>15</v>
      </c>
      <c r="D134">
        <v>4</v>
      </c>
      <c r="E134" t="s">
        <v>411</v>
      </c>
      <c r="F134">
        <v>4</v>
      </c>
      <c r="G134">
        <v>120</v>
      </c>
      <c r="H134">
        <v>1200</v>
      </c>
      <c r="I134" t="s">
        <v>173</v>
      </c>
      <c r="J134">
        <v>1</v>
      </c>
      <c r="K134">
        <v>10.66</v>
      </c>
      <c r="L134">
        <v>19</v>
      </c>
      <c r="M134">
        <v>11</v>
      </c>
      <c r="N134">
        <v>25</v>
      </c>
      <c r="O134" t="s">
        <v>420</v>
      </c>
      <c r="P134">
        <v>1075</v>
      </c>
    </row>
    <row r="135" spans="1:16" x14ac:dyDescent="0.25">
      <c r="A135" t="s">
        <v>1</v>
      </c>
      <c r="B135" t="s">
        <v>63</v>
      </c>
      <c r="C135">
        <v>15</v>
      </c>
      <c r="D135">
        <v>13</v>
      </c>
      <c r="E135" t="s">
        <v>409</v>
      </c>
      <c r="F135">
        <v>7</v>
      </c>
      <c r="G135">
        <v>117</v>
      </c>
      <c r="H135">
        <v>1400</v>
      </c>
      <c r="I135" t="s">
        <v>316</v>
      </c>
      <c r="J135">
        <v>1</v>
      </c>
      <c r="K135">
        <v>23.62</v>
      </c>
      <c r="L135">
        <v>4</v>
      </c>
      <c r="M135">
        <v>10</v>
      </c>
      <c r="N135">
        <v>25</v>
      </c>
      <c r="O135" t="s">
        <v>501</v>
      </c>
      <c r="P135">
        <v>1046</v>
      </c>
    </row>
    <row r="136" spans="1:16" x14ac:dyDescent="0.25">
      <c r="A136" t="s">
        <v>1</v>
      </c>
      <c r="B136" t="s">
        <v>63</v>
      </c>
      <c r="C136">
        <v>16</v>
      </c>
      <c r="D136">
        <v>6</v>
      </c>
      <c r="E136" t="s">
        <v>411</v>
      </c>
      <c r="F136">
        <v>11</v>
      </c>
      <c r="G136">
        <v>123</v>
      </c>
      <c r="H136">
        <v>1200</v>
      </c>
      <c r="I136" t="s">
        <v>43</v>
      </c>
      <c r="J136">
        <v>1</v>
      </c>
      <c r="K136">
        <v>10.44</v>
      </c>
      <c r="L136">
        <v>10</v>
      </c>
      <c r="M136">
        <v>9</v>
      </c>
      <c r="N136">
        <v>25</v>
      </c>
      <c r="O136" t="s">
        <v>432</v>
      </c>
      <c r="P136">
        <v>1063</v>
      </c>
    </row>
    <row r="137" spans="1:16" x14ac:dyDescent="0.25">
      <c r="A137" t="s">
        <v>1</v>
      </c>
      <c r="B137" t="s">
        <v>63</v>
      </c>
      <c r="C137">
        <v>4</v>
      </c>
      <c r="D137">
        <v>6</v>
      </c>
      <c r="E137" t="s">
        <v>410</v>
      </c>
      <c r="F137">
        <v>5</v>
      </c>
      <c r="G137">
        <v>126</v>
      </c>
      <c r="H137">
        <v>1200</v>
      </c>
      <c r="I137" t="s">
        <v>58</v>
      </c>
      <c r="J137">
        <v>1</v>
      </c>
      <c r="K137">
        <v>10.32</v>
      </c>
      <c r="L137">
        <v>5</v>
      </c>
      <c r="M137">
        <v>7</v>
      </c>
      <c r="N137">
        <v>25</v>
      </c>
      <c r="O137" t="s">
        <v>457</v>
      </c>
      <c r="P137">
        <v>1061</v>
      </c>
    </row>
    <row r="138" spans="1:16" x14ac:dyDescent="0.25">
      <c r="A138" t="s">
        <v>1</v>
      </c>
      <c r="B138" t="s">
        <v>63</v>
      </c>
      <c r="C138">
        <v>15</v>
      </c>
      <c r="D138">
        <v>5</v>
      </c>
      <c r="E138" t="s">
        <v>411</v>
      </c>
      <c r="F138">
        <v>9</v>
      </c>
      <c r="G138">
        <v>128</v>
      </c>
      <c r="H138">
        <v>1400</v>
      </c>
      <c r="I138" t="s">
        <v>53</v>
      </c>
      <c r="J138">
        <v>1</v>
      </c>
      <c r="K138">
        <v>22.82</v>
      </c>
      <c r="L138">
        <v>31</v>
      </c>
      <c r="M138">
        <v>5</v>
      </c>
      <c r="N138">
        <v>25</v>
      </c>
      <c r="O138" t="s">
        <v>477</v>
      </c>
      <c r="P138">
        <v>1062</v>
      </c>
    </row>
    <row r="139" spans="1:16" x14ac:dyDescent="0.25">
      <c r="A139" t="s">
        <v>1</v>
      </c>
      <c r="B139" t="s">
        <v>63</v>
      </c>
      <c r="C139">
        <v>10</v>
      </c>
      <c r="D139">
        <v>6</v>
      </c>
      <c r="E139" t="s">
        <v>411</v>
      </c>
      <c r="F139">
        <v>12</v>
      </c>
      <c r="G139">
        <v>124</v>
      </c>
      <c r="H139">
        <v>1200</v>
      </c>
      <c r="I139" t="s">
        <v>316</v>
      </c>
      <c r="J139">
        <v>1</v>
      </c>
      <c r="K139">
        <v>10.01</v>
      </c>
      <c r="L139">
        <v>18</v>
      </c>
      <c r="M139">
        <v>5</v>
      </c>
      <c r="N139">
        <v>25</v>
      </c>
      <c r="O139" t="s">
        <v>457</v>
      </c>
      <c r="P139">
        <v>1064</v>
      </c>
    </row>
    <row r="140" spans="1:16" x14ac:dyDescent="0.25">
      <c r="A140" t="s">
        <v>1</v>
      </c>
      <c r="B140" t="s">
        <v>63</v>
      </c>
      <c r="C140">
        <v>11</v>
      </c>
      <c r="D140">
        <v>6</v>
      </c>
      <c r="E140" t="s">
        <v>410</v>
      </c>
      <c r="F140">
        <v>8</v>
      </c>
      <c r="G140">
        <v>133</v>
      </c>
      <c r="H140">
        <v>1200</v>
      </c>
      <c r="I140" t="s">
        <v>53</v>
      </c>
      <c r="J140">
        <v>1</v>
      </c>
      <c r="K140">
        <v>10.210000000000001</v>
      </c>
      <c r="L140">
        <v>23</v>
      </c>
      <c r="M140">
        <v>4</v>
      </c>
      <c r="N140">
        <v>25</v>
      </c>
      <c r="O140" t="s">
        <v>416</v>
      </c>
      <c r="P140">
        <v>1069</v>
      </c>
    </row>
    <row r="141" spans="1:16" x14ac:dyDescent="0.25">
      <c r="A141" t="s">
        <v>1</v>
      </c>
      <c r="B141" t="s">
        <v>63</v>
      </c>
      <c r="C141">
        <v>17</v>
      </c>
      <c r="D141">
        <v>9</v>
      </c>
      <c r="E141" t="s">
        <v>409</v>
      </c>
      <c r="F141">
        <v>3</v>
      </c>
      <c r="G141">
        <v>135</v>
      </c>
      <c r="H141">
        <v>1200</v>
      </c>
      <c r="I141" t="s">
        <v>195</v>
      </c>
      <c r="J141">
        <v>1</v>
      </c>
      <c r="K141">
        <v>10.79</v>
      </c>
      <c r="L141">
        <v>2</v>
      </c>
      <c r="M141">
        <v>4</v>
      </c>
      <c r="N141">
        <v>25</v>
      </c>
      <c r="O141" t="s">
        <v>426</v>
      </c>
      <c r="P141">
        <v>1073</v>
      </c>
    </row>
    <row r="142" spans="1:16" x14ac:dyDescent="0.25">
      <c r="A142" t="s">
        <v>1</v>
      </c>
      <c r="B142" t="s">
        <v>63</v>
      </c>
      <c r="C142">
        <v>13</v>
      </c>
      <c r="D142">
        <v>9</v>
      </c>
      <c r="E142" t="s">
        <v>410</v>
      </c>
      <c r="F142">
        <v>3</v>
      </c>
      <c r="G142">
        <v>117</v>
      </c>
      <c r="H142">
        <v>1200</v>
      </c>
      <c r="I142" t="s">
        <v>173</v>
      </c>
      <c r="J142">
        <v>1</v>
      </c>
      <c r="K142">
        <v>10.61</v>
      </c>
      <c r="L142">
        <v>12</v>
      </c>
      <c r="M142">
        <v>3</v>
      </c>
      <c r="N142">
        <v>25</v>
      </c>
      <c r="O142" t="s">
        <v>432</v>
      </c>
      <c r="P142">
        <v>1059</v>
      </c>
    </row>
    <row r="143" spans="1:16" x14ac:dyDescent="0.25">
      <c r="A143" t="s">
        <v>1</v>
      </c>
      <c r="B143" t="s">
        <v>63</v>
      </c>
      <c r="C143">
        <v>44</v>
      </c>
      <c r="D143">
        <v>12</v>
      </c>
      <c r="E143" t="s">
        <v>411</v>
      </c>
      <c r="F143">
        <v>13</v>
      </c>
      <c r="G143">
        <v>121</v>
      </c>
      <c r="H143">
        <v>1600</v>
      </c>
      <c r="I143" t="s">
        <v>195</v>
      </c>
      <c r="J143">
        <v>1</v>
      </c>
      <c r="K143">
        <v>35.380000000000003</v>
      </c>
      <c r="L143">
        <v>23</v>
      </c>
      <c r="M143">
        <v>2</v>
      </c>
      <c r="N143">
        <v>25</v>
      </c>
      <c r="O143" t="s">
        <v>483</v>
      </c>
      <c r="P143">
        <v>1066</v>
      </c>
    </row>
    <row r="144" spans="1:16" x14ac:dyDescent="0.25">
      <c r="A144" t="s">
        <v>1</v>
      </c>
      <c r="B144" t="s">
        <v>63</v>
      </c>
      <c r="C144">
        <v>20</v>
      </c>
      <c r="D144">
        <v>6</v>
      </c>
      <c r="E144" t="s">
        <v>411</v>
      </c>
      <c r="F144">
        <v>8</v>
      </c>
      <c r="G144">
        <v>121</v>
      </c>
      <c r="H144">
        <v>1400</v>
      </c>
      <c r="I144" t="s">
        <v>85</v>
      </c>
      <c r="J144">
        <v>1</v>
      </c>
      <c r="K144">
        <v>22.49</v>
      </c>
      <c r="L144">
        <v>9</v>
      </c>
      <c r="M144">
        <v>2</v>
      </c>
      <c r="N144">
        <v>25</v>
      </c>
      <c r="O144" t="s">
        <v>508</v>
      </c>
      <c r="P144">
        <v>1062</v>
      </c>
    </row>
    <row r="145" spans="1:16" x14ac:dyDescent="0.25">
      <c r="A145" t="s">
        <v>1</v>
      </c>
      <c r="B145" t="s">
        <v>63</v>
      </c>
      <c r="C145">
        <v>7.1</v>
      </c>
      <c r="D145">
        <v>9</v>
      </c>
      <c r="E145" t="s">
        <v>409</v>
      </c>
      <c r="F145">
        <v>5</v>
      </c>
      <c r="G145">
        <v>124</v>
      </c>
      <c r="H145">
        <v>1200</v>
      </c>
      <c r="I145" t="s">
        <v>85</v>
      </c>
      <c r="J145">
        <v>1</v>
      </c>
      <c r="K145">
        <v>11.2</v>
      </c>
      <c r="L145">
        <v>8</v>
      </c>
      <c r="M145">
        <v>1</v>
      </c>
      <c r="N145">
        <v>25</v>
      </c>
      <c r="O145" t="s">
        <v>432</v>
      </c>
      <c r="P145">
        <v>1053</v>
      </c>
    </row>
    <row r="146" spans="1:16" x14ac:dyDescent="0.25">
      <c r="A146" t="s">
        <v>1</v>
      </c>
      <c r="B146" t="s">
        <v>63</v>
      </c>
      <c r="C146">
        <v>16</v>
      </c>
      <c r="D146">
        <v>4</v>
      </c>
      <c r="E146" t="s">
        <v>410</v>
      </c>
      <c r="F146">
        <v>5</v>
      </c>
      <c r="G146">
        <v>126</v>
      </c>
      <c r="H146">
        <v>1200</v>
      </c>
      <c r="I146" t="s">
        <v>85</v>
      </c>
      <c r="J146">
        <v>1</v>
      </c>
      <c r="K146">
        <v>10.98</v>
      </c>
      <c r="L146">
        <v>26</v>
      </c>
      <c r="M146">
        <v>12</v>
      </c>
      <c r="N146">
        <v>24</v>
      </c>
      <c r="O146" t="s">
        <v>426</v>
      </c>
      <c r="P146">
        <v>1046</v>
      </c>
    </row>
    <row r="147" spans="1:16" x14ac:dyDescent="0.25">
      <c r="A147" t="s">
        <v>1</v>
      </c>
      <c r="B147" t="s">
        <v>63</v>
      </c>
      <c r="C147">
        <v>78</v>
      </c>
      <c r="D147">
        <v>4</v>
      </c>
      <c r="E147" t="s">
        <v>410</v>
      </c>
      <c r="F147">
        <v>8</v>
      </c>
      <c r="G147">
        <v>125</v>
      </c>
      <c r="H147">
        <v>1200</v>
      </c>
      <c r="I147" t="s">
        <v>85</v>
      </c>
      <c r="J147">
        <v>1</v>
      </c>
      <c r="K147">
        <v>10.39</v>
      </c>
      <c r="L147">
        <v>11</v>
      </c>
      <c r="M147">
        <v>12</v>
      </c>
      <c r="N147">
        <v>24</v>
      </c>
      <c r="O147" t="s">
        <v>420</v>
      </c>
      <c r="P147">
        <v>1054</v>
      </c>
    </row>
    <row r="148" spans="1:16" x14ac:dyDescent="0.25">
      <c r="A148" t="s">
        <v>1</v>
      </c>
      <c r="B148" t="s">
        <v>63</v>
      </c>
      <c r="C148">
        <v>18</v>
      </c>
      <c r="D148">
        <v>13</v>
      </c>
      <c r="E148" t="s">
        <v>411</v>
      </c>
      <c r="F148">
        <v>10</v>
      </c>
      <c r="G148">
        <v>128</v>
      </c>
      <c r="H148">
        <v>1200</v>
      </c>
      <c r="I148" t="s">
        <v>64</v>
      </c>
      <c r="J148">
        <v>1</v>
      </c>
      <c r="K148">
        <v>10.78</v>
      </c>
      <c r="L148">
        <v>20</v>
      </c>
      <c r="M148">
        <v>10</v>
      </c>
      <c r="N148">
        <v>24</v>
      </c>
      <c r="O148" t="s">
        <v>501</v>
      </c>
      <c r="P148">
        <v>1074</v>
      </c>
    </row>
    <row r="149" spans="1:16" x14ac:dyDescent="0.25">
      <c r="A149" t="s">
        <v>1</v>
      </c>
      <c r="B149" t="s">
        <v>63</v>
      </c>
      <c r="C149">
        <v>33</v>
      </c>
      <c r="D149">
        <v>7</v>
      </c>
      <c r="E149" t="s">
        <v>410</v>
      </c>
      <c r="F149">
        <v>4</v>
      </c>
      <c r="G149">
        <v>125</v>
      </c>
      <c r="H149">
        <v>1200</v>
      </c>
      <c r="I149" t="s">
        <v>64</v>
      </c>
      <c r="J149">
        <v>1</v>
      </c>
      <c r="K149">
        <v>10.17</v>
      </c>
      <c r="L149">
        <v>14</v>
      </c>
      <c r="M149">
        <v>7</v>
      </c>
      <c r="N149">
        <v>24</v>
      </c>
      <c r="O149" t="s">
        <v>483</v>
      </c>
      <c r="P149">
        <v>1059</v>
      </c>
    </row>
    <row r="150" spans="1:16" x14ac:dyDescent="0.25">
      <c r="A150" t="s">
        <v>1</v>
      </c>
      <c r="B150" t="s">
        <v>68</v>
      </c>
      <c r="C150">
        <v>43</v>
      </c>
      <c r="D150">
        <v>12</v>
      </c>
      <c r="E150" t="s">
        <v>408</v>
      </c>
      <c r="F150">
        <v>8</v>
      </c>
      <c r="G150">
        <v>122</v>
      </c>
      <c r="H150">
        <v>1000</v>
      </c>
      <c r="I150" t="s">
        <v>120</v>
      </c>
      <c r="J150">
        <v>0</v>
      </c>
      <c r="K150">
        <v>59.02</v>
      </c>
      <c r="L150">
        <v>17</v>
      </c>
      <c r="M150">
        <v>12</v>
      </c>
      <c r="N150">
        <v>25</v>
      </c>
      <c r="O150" t="s">
        <v>420</v>
      </c>
      <c r="P150">
        <v>1182</v>
      </c>
    </row>
    <row r="151" spans="1:16" x14ac:dyDescent="0.25">
      <c r="A151" t="s">
        <v>1</v>
      </c>
      <c r="B151" t="s">
        <v>68</v>
      </c>
      <c r="C151">
        <v>75</v>
      </c>
      <c r="D151">
        <v>14</v>
      </c>
      <c r="E151" t="s">
        <v>408</v>
      </c>
      <c r="F151">
        <v>10</v>
      </c>
      <c r="G151">
        <v>123</v>
      </c>
      <c r="H151">
        <v>1400</v>
      </c>
      <c r="I151" t="s">
        <v>385</v>
      </c>
      <c r="J151">
        <v>1</v>
      </c>
      <c r="K151">
        <v>25.02</v>
      </c>
      <c r="L151">
        <v>30</v>
      </c>
      <c r="M151">
        <v>11</v>
      </c>
      <c r="N151">
        <v>25</v>
      </c>
      <c r="O151" t="s">
        <v>508</v>
      </c>
      <c r="P151">
        <v>1191</v>
      </c>
    </row>
    <row r="152" spans="1:16" x14ac:dyDescent="0.25">
      <c r="A152" t="s">
        <v>1</v>
      </c>
      <c r="B152" t="s">
        <v>68</v>
      </c>
      <c r="C152">
        <v>18</v>
      </c>
      <c r="D152">
        <v>8</v>
      </c>
      <c r="E152" t="s">
        <v>408</v>
      </c>
      <c r="F152">
        <v>5</v>
      </c>
      <c r="G152">
        <v>125</v>
      </c>
      <c r="H152">
        <v>1200</v>
      </c>
      <c r="I152" t="s">
        <v>385</v>
      </c>
      <c r="J152">
        <v>1</v>
      </c>
      <c r="K152">
        <v>10.49</v>
      </c>
      <c r="L152">
        <v>2</v>
      </c>
      <c r="M152">
        <v>11</v>
      </c>
      <c r="N152">
        <v>25</v>
      </c>
      <c r="O152" t="s">
        <v>416</v>
      </c>
      <c r="P152">
        <v>1194</v>
      </c>
    </row>
    <row r="153" spans="1:16" x14ac:dyDescent="0.25">
      <c r="A153" t="s">
        <v>1</v>
      </c>
      <c r="B153" t="s">
        <v>68</v>
      </c>
      <c r="C153">
        <v>16</v>
      </c>
      <c r="D153">
        <v>5</v>
      </c>
      <c r="E153" t="s">
        <v>408</v>
      </c>
      <c r="F153">
        <v>4</v>
      </c>
      <c r="G153">
        <v>127</v>
      </c>
      <c r="H153">
        <v>1200</v>
      </c>
      <c r="I153" t="s">
        <v>407</v>
      </c>
      <c r="J153">
        <v>1</v>
      </c>
      <c r="K153">
        <v>10.43</v>
      </c>
      <c r="L153">
        <v>22</v>
      </c>
      <c r="M153">
        <v>10</v>
      </c>
      <c r="N153">
        <v>25</v>
      </c>
      <c r="O153" t="s">
        <v>420</v>
      </c>
      <c r="P153">
        <v>1198</v>
      </c>
    </row>
    <row r="154" spans="1:16" x14ac:dyDescent="0.25">
      <c r="A154" t="s">
        <v>1</v>
      </c>
      <c r="B154" t="s">
        <v>68</v>
      </c>
      <c r="C154">
        <v>50</v>
      </c>
      <c r="D154">
        <v>6</v>
      </c>
      <c r="E154" t="s">
        <v>408</v>
      </c>
      <c r="F154">
        <v>1</v>
      </c>
      <c r="G154">
        <v>129</v>
      </c>
      <c r="H154">
        <v>1400</v>
      </c>
      <c r="I154" t="s">
        <v>407</v>
      </c>
      <c r="J154">
        <v>1</v>
      </c>
      <c r="K154">
        <v>22.67</v>
      </c>
      <c r="L154">
        <v>4</v>
      </c>
      <c r="M154">
        <v>10</v>
      </c>
      <c r="N154">
        <v>25</v>
      </c>
      <c r="O154" t="s">
        <v>501</v>
      </c>
      <c r="P154">
        <v>1189</v>
      </c>
    </row>
    <row r="155" spans="1:16" x14ac:dyDescent="0.25">
      <c r="A155" t="s">
        <v>1</v>
      </c>
      <c r="B155" t="s">
        <v>68</v>
      </c>
      <c r="C155">
        <v>91</v>
      </c>
      <c r="D155">
        <v>7</v>
      </c>
      <c r="E155" t="s">
        <v>408</v>
      </c>
      <c r="F155">
        <v>4</v>
      </c>
      <c r="G155">
        <v>132</v>
      </c>
      <c r="H155">
        <v>1400</v>
      </c>
      <c r="I155" t="s">
        <v>407</v>
      </c>
      <c r="J155">
        <v>1</v>
      </c>
      <c r="K155">
        <v>22.11</v>
      </c>
      <c r="L155">
        <v>14</v>
      </c>
      <c r="M155">
        <v>9</v>
      </c>
      <c r="N155">
        <v>25</v>
      </c>
      <c r="O155" t="s">
        <v>477</v>
      </c>
      <c r="P155">
        <v>1195</v>
      </c>
    </row>
    <row r="156" spans="1:16" x14ac:dyDescent="0.25">
      <c r="A156" t="s">
        <v>1</v>
      </c>
      <c r="B156" t="s">
        <v>68</v>
      </c>
      <c r="C156">
        <v>28</v>
      </c>
      <c r="D156">
        <v>13</v>
      </c>
      <c r="E156" t="s">
        <v>408</v>
      </c>
      <c r="F156">
        <v>5</v>
      </c>
      <c r="G156">
        <v>133</v>
      </c>
      <c r="H156">
        <v>1200</v>
      </c>
      <c r="I156" t="s">
        <v>58</v>
      </c>
      <c r="J156">
        <v>1</v>
      </c>
      <c r="K156">
        <v>10.130000000000001</v>
      </c>
      <c r="L156">
        <v>7</v>
      </c>
      <c r="M156">
        <v>9</v>
      </c>
      <c r="N156">
        <v>25</v>
      </c>
      <c r="O156" t="s">
        <v>483</v>
      </c>
      <c r="P156">
        <v>1182</v>
      </c>
    </row>
    <row r="157" spans="1:16" x14ac:dyDescent="0.25">
      <c r="A157" t="s">
        <v>1</v>
      </c>
      <c r="B157" t="s">
        <v>68</v>
      </c>
      <c r="C157">
        <v>31</v>
      </c>
      <c r="D157">
        <v>6</v>
      </c>
      <c r="E157" t="s">
        <v>408</v>
      </c>
      <c r="F157">
        <v>11</v>
      </c>
      <c r="G157">
        <v>128</v>
      </c>
      <c r="H157">
        <v>1000</v>
      </c>
      <c r="I157" t="s">
        <v>316</v>
      </c>
      <c r="J157">
        <v>0</v>
      </c>
      <c r="K157">
        <v>57.02</v>
      </c>
      <c r="L157">
        <v>9</v>
      </c>
      <c r="M157">
        <v>7</v>
      </c>
      <c r="N157">
        <v>25</v>
      </c>
      <c r="O157" t="s">
        <v>432</v>
      </c>
      <c r="P157">
        <v>1175</v>
      </c>
    </row>
    <row r="158" spans="1:16" x14ac:dyDescent="0.25">
      <c r="A158" t="s">
        <v>1</v>
      </c>
      <c r="B158" t="s">
        <v>68</v>
      </c>
      <c r="C158">
        <v>80</v>
      </c>
      <c r="D158">
        <v>11</v>
      </c>
      <c r="E158" t="s">
        <v>411</v>
      </c>
      <c r="F158">
        <v>10</v>
      </c>
      <c r="G158">
        <v>117</v>
      </c>
      <c r="H158">
        <v>1200</v>
      </c>
      <c r="I158" t="s">
        <v>452</v>
      </c>
      <c r="J158">
        <v>1</v>
      </c>
      <c r="K158">
        <v>11.36</v>
      </c>
      <c r="L158">
        <v>25</v>
      </c>
      <c r="M158">
        <v>6</v>
      </c>
      <c r="N158">
        <v>25</v>
      </c>
      <c r="O158" t="s">
        <v>416</v>
      </c>
      <c r="P158">
        <v>1182</v>
      </c>
    </row>
    <row r="159" spans="1:16" x14ac:dyDescent="0.25">
      <c r="A159" t="s">
        <v>1</v>
      </c>
      <c r="B159" t="s">
        <v>68</v>
      </c>
      <c r="C159">
        <v>51</v>
      </c>
      <c r="D159">
        <v>9</v>
      </c>
      <c r="E159" t="s">
        <v>408</v>
      </c>
      <c r="F159">
        <v>7</v>
      </c>
      <c r="G159">
        <v>123</v>
      </c>
      <c r="H159">
        <v>1200</v>
      </c>
      <c r="I159" t="s">
        <v>452</v>
      </c>
      <c r="J159">
        <v>1</v>
      </c>
      <c r="K159">
        <v>11.3</v>
      </c>
      <c r="L159">
        <v>11</v>
      </c>
      <c r="M159">
        <v>6</v>
      </c>
      <c r="N159">
        <v>25</v>
      </c>
      <c r="O159" t="s">
        <v>420</v>
      </c>
      <c r="P159">
        <v>1187</v>
      </c>
    </row>
    <row r="160" spans="1:16" x14ac:dyDescent="0.25">
      <c r="A160" t="s">
        <v>1</v>
      </c>
      <c r="B160" t="s">
        <v>68</v>
      </c>
      <c r="C160">
        <v>44</v>
      </c>
      <c r="D160">
        <v>10</v>
      </c>
      <c r="E160" t="s">
        <v>408</v>
      </c>
      <c r="F160">
        <v>10</v>
      </c>
      <c r="G160">
        <v>121</v>
      </c>
      <c r="H160">
        <v>1200</v>
      </c>
      <c r="I160" t="s">
        <v>140</v>
      </c>
      <c r="J160">
        <v>1</v>
      </c>
      <c r="K160">
        <v>10.73</v>
      </c>
      <c r="L160">
        <v>30</v>
      </c>
      <c r="M160">
        <v>4</v>
      </c>
      <c r="N160">
        <v>25</v>
      </c>
      <c r="O160" t="s">
        <v>426</v>
      </c>
      <c r="P160">
        <v>1198</v>
      </c>
    </row>
    <row r="161" spans="1:16" x14ac:dyDescent="0.25">
      <c r="A161" t="s">
        <v>1</v>
      </c>
      <c r="B161" t="s">
        <v>68</v>
      </c>
      <c r="C161">
        <v>30</v>
      </c>
      <c r="D161">
        <v>12</v>
      </c>
      <c r="E161" t="s">
        <v>408</v>
      </c>
      <c r="F161">
        <v>9</v>
      </c>
      <c r="G161">
        <v>124</v>
      </c>
      <c r="H161">
        <v>1200</v>
      </c>
      <c r="I161" t="s">
        <v>195</v>
      </c>
      <c r="J161">
        <v>1</v>
      </c>
      <c r="K161">
        <v>10.42</v>
      </c>
      <c r="L161">
        <v>5</v>
      </c>
      <c r="M161">
        <v>3</v>
      </c>
      <c r="N161">
        <v>25</v>
      </c>
      <c r="O161" t="s">
        <v>426</v>
      </c>
      <c r="P161">
        <v>1196</v>
      </c>
    </row>
    <row r="162" spans="1:16" x14ac:dyDescent="0.25">
      <c r="A162" t="s">
        <v>1</v>
      </c>
      <c r="B162" t="s">
        <v>68</v>
      </c>
      <c r="C162">
        <v>15</v>
      </c>
      <c r="D162">
        <v>11</v>
      </c>
      <c r="E162" t="s">
        <v>408</v>
      </c>
      <c r="F162">
        <v>3</v>
      </c>
      <c r="G162">
        <v>126</v>
      </c>
      <c r="H162">
        <v>1200</v>
      </c>
      <c r="I162" t="s">
        <v>195</v>
      </c>
      <c r="J162">
        <v>1</v>
      </c>
      <c r="K162">
        <v>11.26</v>
      </c>
      <c r="L162">
        <v>5</v>
      </c>
      <c r="M162">
        <v>2</v>
      </c>
      <c r="N162">
        <v>25</v>
      </c>
      <c r="O162" t="s">
        <v>432</v>
      </c>
      <c r="P162">
        <v>1187</v>
      </c>
    </row>
    <row r="163" spans="1:16" x14ac:dyDescent="0.25">
      <c r="A163" t="s">
        <v>1</v>
      </c>
      <c r="B163" t="s">
        <v>68</v>
      </c>
      <c r="C163">
        <v>33</v>
      </c>
      <c r="D163">
        <v>11</v>
      </c>
      <c r="E163" t="s">
        <v>408</v>
      </c>
      <c r="F163">
        <v>12</v>
      </c>
      <c r="G163">
        <v>117</v>
      </c>
      <c r="H163">
        <v>1200</v>
      </c>
      <c r="I163" t="s">
        <v>687</v>
      </c>
      <c r="J163">
        <v>1</v>
      </c>
      <c r="K163">
        <v>10.41</v>
      </c>
      <c r="L163">
        <v>5</v>
      </c>
      <c r="M163">
        <v>1</v>
      </c>
      <c r="N163">
        <v>25</v>
      </c>
      <c r="O163" t="s">
        <v>479</v>
      </c>
      <c r="P163">
        <v>1198</v>
      </c>
    </row>
    <row r="164" spans="1:16" x14ac:dyDescent="0.25">
      <c r="A164" t="s">
        <v>1</v>
      </c>
      <c r="B164" t="s">
        <v>68</v>
      </c>
      <c r="C164">
        <v>28</v>
      </c>
      <c r="D164">
        <v>7</v>
      </c>
      <c r="E164" t="s">
        <v>408</v>
      </c>
      <c r="F164">
        <v>1</v>
      </c>
      <c r="G164">
        <v>119</v>
      </c>
      <c r="H164">
        <v>1200</v>
      </c>
      <c r="I164" t="s">
        <v>687</v>
      </c>
      <c r="J164">
        <v>1</v>
      </c>
      <c r="K164">
        <v>9.92</v>
      </c>
      <c r="L164">
        <v>22</v>
      </c>
      <c r="M164">
        <v>12</v>
      </c>
      <c r="N164">
        <v>24</v>
      </c>
      <c r="O164" t="s">
        <v>465</v>
      </c>
      <c r="P164">
        <v>1197</v>
      </c>
    </row>
    <row r="165" spans="1:16" x14ac:dyDescent="0.25">
      <c r="A165" t="s">
        <v>1</v>
      </c>
      <c r="B165" t="s">
        <v>68</v>
      </c>
      <c r="C165">
        <v>5.8</v>
      </c>
      <c r="D165">
        <v>10</v>
      </c>
      <c r="E165" t="s">
        <v>408</v>
      </c>
      <c r="F165">
        <v>5</v>
      </c>
      <c r="G165">
        <v>130</v>
      </c>
      <c r="H165">
        <v>1200</v>
      </c>
      <c r="I165" t="s">
        <v>195</v>
      </c>
      <c r="J165">
        <v>1</v>
      </c>
      <c r="K165">
        <v>10.94</v>
      </c>
      <c r="L165">
        <v>27</v>
      </c>
      <c r="M165">
        <v>11</v>
      </c>
      <c r="N165">
        <v>24</v>
      </c>
      <c r="O165" t="s">
        <v>426</v>
      </c>
      <c r="P165">
        <v>1192</v>
      </c>
    </row>
    <row r="166" spans="1:16" x14ac:dyDescent="0.25">
      <c r="A166" t="s">
        <v>1</v>
      </c>
      <c r="B166" t="s">
        <v>68</v>
      </c>
      <c r="C166">
        <v>26</v>
      </c>
      <c r="D166">
        <v>12</v>
      </c>
      <c r="E166" t="s">
        <v>408</v>
      </c>
      <c r="F166">
        <v>11</v>
      </c>
      <c r="G166">
        <v>129</v>
      </c>
      <c r="H166">
        <v>1200</v>
      </c>
      <c r="I166" t="s">
        <v>195</v>
      </c>
      <c r="J166">
        <v>1</v>
      </c>
      <c r="K166">
        <v>10.52</v>
      </c>
      <c r="L166">
        <v>3</v>
      </c>
      <c r="M166">
        <v>11</v>
      </c>
      <c r="N166">
        <v>24</v>
      </c>
      <c r="O166" t="s">
        <v>479</v>
      </c>
      <c r="P166">
        <v>1192</v>
      </c>
    </row>
    <row r="167" spans="1:16" x14ac:dyDescent="0.25">
      <c r="A167" t="s">
        <v>1</v>
      </c>
      <c r="B167" t="s">
        <v>68</v>
      </c>
      <c r="C167">
        <v>13</v>
      </c>
      <c r="D167">
        <v>1</v>
      </c>
      <c r="E167" t="s">
        <v>408</v>
      </c>
      <c r="F167">
        <v>7</v>
      </c>
      <c r="G167">
        <v>123</v>
      </c>
      <c r="H167">
        <v>1200</v>
      </c>
      <c r="I167" t="s">
        <v>195</v>
      </c>
      <c r="J167">
        <v>1</v>
      </c>
      <c r="K167">
        <v>9.59</v>
      </c>
      <c r="L167">
        <v>16</v>
      </c>
      <c r="M167">
        <v>10</v>
      </c>
      <c r="N167">
        <v>24</v>
      </c>
      <c r="O167" t="s">
        <v>420</v>
      </c>
      <c r="P167">
        <v>1184</v>
      </c>
    </row>
    <row r="168" spans="1:16" x14ac:dyDescent="0.25">
      <c r="A168" t="s">
        <v>1</v>
      </c>
      <c r="B168" t="s">
        <v>68</v>
      </c>
      <c r="C168">
        <v>12</v>
      </c>
      <c r="D168">
        <v>1</v>
      </c>
      <c r="E168" t="s">
        <v>408</v>
      </c>
      <c r="F168">
        <v>5</v>
      </c>
      <c r="G168">
        <v>115</v>
      </c>
      <c r="H168">
        <v>1200</v>
      </c>
      <c r="I168" t="s">
        <v>106</v>
      </c>
      <c r="J168">
        <v>1</v>
      </c>
      <c r="K168">
        <v>10.17</v>
      </c>
      <c r="L168">
        <v>25</v>
      </c>
      <c r="M168">
        <v>9</v>
      </c>
      <c r="N168">
        <v>24</v>
      </c>
      <c r="O168" t="s">
        <v>416</v>
      </c>
      <c r="P168">
        <v>1183</v>
      </c>
    </row>
    <row r="169" spans="1:16" x14ac:dyDescent="0.25">
      <c r="A169" t="s">
        <v>1</v>
      </c>
      <c r="B169" t="s">
        <v>68</v>
      </c>
      <c r="C169">
        <v>22</v>
      </c>
      <c r="D169">
        <v>6</v>
      </c>
      <c r="E169" t="s">
        <v>408</v>
      </c>
      <c r="F169">
        <v>7</v>
      </c>
      <c r="G169">
        <v>116</v>
      </c>
      <c r="H169">
        <v>1200</v>
      </c>
      <c r="I169" t="s">
        <v>452</v>
      </c>
      <c r="J169">
        <v>1</v>
      </c>
      <c r="K169">
        <v>11.4</v>
      </c>
      <c r="L169">
        <v>11</v>
      </c>
      <c r="M169">
        <v>9</v>
      </c>
      <c r="N169">
        <v>24</v>
      </c>
      <c r="O169" t="s">
        <v>432</v>
      </c>
      <c r="P169">
        <v>1173</v>
      </c>
    </row>
    <row r="170" spans="1:16" x14ac:dyDescent="0.25">
      <c r="A170" t="s">
        <v>1</v>
      </c>
      <c r="B170" t="s">
        <v>68</v>
      </c>
      <c r="C170">
        <v>18</v>
      </c>
      <c r="D170">
        <v>11</v>
      </c>
      <c r="E170" t="s">
        <v>408</v>
      </c>
      <c r="F170">
        <v>7</v>
      </c>
      <c r="G170">
        <v>116</v>
      </c>
      <c r="H170">
        <v>1200</v>
      </c>
      <c r="I170" t="s">
        <v>326</v>
      </c>
      <c r="J170">
        <v>1</v>
      </c>
      <c r="K170">
        <v>11.25</v>
      </c>
      <c r="L170">
        <v>4</v>
      </c>
      <c r="M170">
        <v>7</v>
      </c>
      <c r="N170">
        <v>24</v>
      </c>
      <c r="O170" t="s">
        <v>432</v>
      </c>
      <c r="P170">
        <v>1175</v>
      </c>
    </row>
    <row r="171" spans="1:16" x14ac:dyDescent="0.25">
      <c r="A171" t="s">
        <v>1</v>
      </c>
      <c r="B171" t="s">
        <v>68</v>
      </c>
      <c r="C171">
        <v>7.9</v>
      </c>
      <c r="D171">
        <v>2</v>
      </c>
      <c r="E171" t="s">
        <v>408</v>
      </c>
      <c r="F171">
        <v>3</v>
      </c>
      <c r="G171">
        <v>134</v>
      </c>
      <c r="H171">
        <v>1200</v>
      </c>
      <c r="I171" t="s">
        <v>195</v>
      </c>
      <c r="J171">
        <v>1</v>
      </c>
      <c r="K171">
        <v>10.81</v>
      </c>
      <c r="L171">
        <v>15</v>
      </c>
      <c r="M171">
        <v>6</v>
      </c>
      <c r="N171">
        <v>24</v>
      </c>
      <c r="O171" t="s">
        <v>479</v>
      </c>
      <c r="P171">
        <v>1181</v>
      </c>
    </row>
    <row r="172" spans="1:16" x14ac:dyDescent="0.25">
      <c r="A172" t="s">
        <v>1</v>
      </c>
      <c r="B172" t="s">
        <v>68</v>
      </c>
      <c r="C172">
        <v>4.5999999999999996</v>
      </c>
      <c r="D172">
        <v>4</v>
      </c>
      <c r="E172" t="s">
        <v>409</v>
      </c>
      <c r="F172">
        <v>7</v>
      </c>
      <c r="G172">
        <v>128</v>
      </c>
      <c r="H172">
        <v>1200</v>
      </c>
      <c r="I172" t="s">
        <v>316</v>
      </c>
      <c r="J172">
        <v>1</v>
      </c>
      <c r="K172">
        <v>10.25</v>
      </c>
      <c r="L172">
        <v>19</v>
      </c>
      <c r="M172">
        <v>5</v>
      </c>
      <c r="N172">
        <v>24</v>
      </c>
      <c r="O172" t="s">
        <v>479</v>
      </c>
      <c r="P172">
        <v>1187</v>
      </c>
    </row>
    <row r="173" spans="1:16" x14ac:dyDescent="0.25">
      <c r="A173" t="s">
        <v>1</v>
      </c>
      <c r="B173" t="s">
        <v>68</v>
      </c>
      <c r="C173">
        <v>6.5</v>
      </c>
      <c r="D173">
        <v>4</v>
      </c>
      <c r="E173" t="s">
        <v>408</v>
      </c>
      <c r="F173">
        <v>3</v>
      </c>
      <c r="G173">
        <v>116</v>
      </c>
      <c r="H173">
        <v>1200</v>
      </c>
      <c r="I173" t="s">
        <v>120</v>
      </c>
      <c r="J173">
        <v>1</v>
      </c>
      <c r="K173">
        <v>10.58</v>
      </c>
      <c r="L173">
        <v>8</v>
      </c>
      <c r="M173">
        <v>5</v>
      </c>
      <c r="N173">
        <v>24</v>
      </c>
      <c r="O173" t="s">
        <v>420</v>
      </c>
      <c r="P173">
        <v>1181</v>
      </c>
    </row>
    <row r="174" spans="1:16" x14ac:dyDescent="0.25">
      <c r="A174" t="s">
        <v>1</v>
      </c>
      <c r="B174" t="s">
        <v>68</v>
      </c>
      <c r="C174">
        <v>16</v>
      </c>
      <c r="D174">
        <v>5</v>
      </c>
      <c r="E174" t="s">
        <v>408</v>
      </c>
      <c r="F174">
        <v>1</v>
      </c>
      <c r="G174">
        <v>115</v>
      </c>
      <c r="H174">
        <v>1200</v>
      </c>
      <c r="I174" t="s">
        <v>326</v>
      </c>
      <c r="J174">
        <v>1</v>
      </c>
      <c r="K174">
        <v>11.1</v>
      </c>
      <c r="L174">
        <v>24</v>
      </c>
      <c r="M174">
        <v>4</v>
      </c>
      <c r="N174">
        <v>24</v>
      </c>
      <c r="O174" t="s">
        <v>426</v>
      </c>
      <c r="P174">
        <v>1188</v>
      </c>
    </row>
    <row r="175" spans="1:16" x14ac:dyDescent="0.25">
      <c r="A175" t="s">
        <v>1</v>
      </c>
      <c r="B175" t="s">
        <v>68</v>
      </c>
      <c r="C175">
        <v>8</v>
      </c>
      <c r="D175">
        <v>7</v>
      </c>
      <c r="E175" t="s">
        <v>408</v>
      </c>
      <c r="F175">
        <v>2</v>
      </c>
      <c r="G175">
        <v>115</v>
      </c>
      <c r="H175">
        <v>1200</v>
      </c>
      <c r="I175" t="s">
        <v>326</v>
      </c>
      <c r="J175">
        <v>1</v>
      </c>
      <c r="K175">
        <v>11.12</v>
      </c>
      <c r="L175">
        <v>27</v>
      </c>
      <c r="M175">
        <v>3</v>
      </c>
      <c r="N175">
        <v>24</v>
      </c>
      <c r="O175" t="s">
        <v>432</v>
      </c>
      <c r="P175">
        <v>1187</v>
      </c>
    </row>
    <row r="176" spans="1:16" x14ac:dyDescent="0.25">
      <c r="A176" t="s">
        <v>1</v>
      </c>
      <c r="B176" t="s">
        <v>68</v>
      </c>
      <c r="C176">
        <v>3.7</v>
      </c>
      <c r="D176">
        <v>3</v>
      </c>
      <c r="E176" t="s">
        <v>408</v>
      </c>
      <c r="F176">
        <v>1</v>
      </c>
      <c r="G176">
        <v>118</v>
      </c>
      <c r="H176">
        <v>1200</v>
      </c>
      <c r="I176" t="s">
        <v>106</v>
      </c>
      <c r="J176">
        <v>1</v>
      </c>
      <c r="K176">
        <v>10.77</v>
      </c>
      <c r="L176">
        <v>13</v>
      </c>
      <c r="M176">
        <v>3</v>
      </c>
      <c r="N176">
        <v>24</v>
      </c>
      <c r="O176" t="s">
        <v>416</v>
      </c>
      <c r="P176">
        <v>1201</v>
      </c>
    </row>
    <row r="177" spans="1:16" x14ac:dyDescent="0.25">
      <c r="A177" t="s">
        <v>1</v>
      </c>
      <c r="B177" t="s">
        <v>68</v>
      </c>
      <c r="C177">
        <v>3.9</v>
      </c>
      <c r="D177">
        <v>1</v>
      </c>
      <c r="E177" t="s">
        <v>408</v>
      </c>
      <c r="F177">
        <v>3</v>
      </c>
      <c r="G177">
        <v>133</v>
      </c>
      <c r="H177">
        <v>1200</v>
      </c>
      <c r="I177" t="s">
        <v>195</v>
      </c>
      <c r="J177">
        <v>1</v>
      </c>
      <c r="K177">
        <v>10.68</v>
      </c>
      <c r="L177">
        <v>6</v>
      </c>
      <c r="M177">
        <v>3</v>
      </c>
      <c r="N177">
        <v>24</v>
      </c>
      <c r="O177" t="s">
        <v>420</v>
      </c>
      <c r="P177">
        <v>1190</v>
      </c>
    </row>
    <row r="178" spans="1:16" x14ac:dyDescent="0.25">
      <c r="A178" t="s">
        <v>1</v>
      </c>
      <c r="B178" t="s">
        <v>68</v>
      </c>
      <c r="C178">
        <v>2.7</v>
      </c>
      <c r="D178">
        <v>6</v>
      </c>
      <c r="E178" t="s">
        <v>408</v>
      </c>
      <c r="F178">
        <v>10</v>
      </c>
      <c r="G178">
        <v>134</v>
      </c>
      <c r="H178">
        <v>1200</v>
      </c>
      <c r="I178" t="s">
        <v>31</v>
      </c>
      <c r="J178">
        <v>1</v>
      </c>
      <c r="K178">
        <v>11.23</v>
      </c>
      <c r="L178">
        <v>31</v>
      </c>
      <c r="M178">
        <v>1</v>
      </c>
      <c r="N178">
        <v>24</v>
      </c>
      <c r="O178" t="s">
        <v>432</v>
      </c>
      <c r="P178">
        <v>1192</v>
      </c>
    </row>
    <row r="179" spans="1:16" x14ac:dyDescent="0.25">
      <c r="A179" t="s">
        <v>1</v>
      </c>
      <c r="B179" t="s">
        <v>68</v>
      </c>
      <c r="C179">
        <v>22</v>
      </c>
      <c r="D179">
        <v>10</v>
      </c>
      <c r="E179" t="s">
        <v>408</v>
      </c>
      <c r="F179">
        <v>9</v>
      </c>
      <c r="G179">
        <v>114</v>
      </c>
      <c r="H179">
        <v>1200</v>
      </c>
      <c r="I179" t="s">
        <v>326</v>
      </c>
      <c r="J179">
        <v>1</v>
      </c>
      <c r="K179">
        <v>11.36</v>
      </c>
      <c r="L179">
        <v>17</v>
      </c>
      <c r="M179">
        <v>1</v>
      </c>
      <c r="N179">
        <v>24</v>
      </c>
      <c r="O179" t="s">
        <v>416</v>
      </c>
      <c r="P179">
        <v>1196</v>
      </c>
    </row>
    <row r="180" spans="1:16" x14ac:dyDescent="0.25">
      <c r="A180" t="s">
        <v>1</v>
      </c>
      <c r="B180" t="s">
        <v>68</v>
      </c>
      <c r="C180">
        <v>6.8</v>
      </c>
      <c r="D180">
        <v>3</v>
      </c>
      <c r="E180" t="s">
        <v>408</v>
      </c>
      <c r="F180">
        <v>10</v>
      </c>
      <c r="G180">
        <v>114</v>
      </c>
      <c r="H180">
        <v>1200</v>
      </c>
      <c r="I180" t="s">
        <v>326</v>
      </c>
      <c r="J180">
        <v>1</v>
      </c>
      <c r="K180">
        <v>10.43</v>
      </c>
      <c r="L180">
        <v>4</v>
      </c>
      <c r="M180">
        <v>1</v>
      </c>
      <c r="N180">
        <v>24</v>
      </c>
      <c r="O180" t="s">
        <v>432</v>
      </c>
      <c r="P180">
        <v>1193</v>
      </c>
    </row>
    <row r="181" spans="1:16" x14ac:dyDescent="0.25">
      <c r="A181" t="s">
        <v>1</v>
      </c>
      <c r="B181" t="s">
        <v>68</v>
      </c>
      <c r="C181">
        <v>15</v>
      </c>
      <c r="D181">
        <v>4</v>
      </c>
      <c r="E181" t="s">
        <v>408</v>
      </c>
      <c r="F181">
        <v>6</v>
      </c>
      <c r="G181">
        <v>116</v>
      </c>
      <c r="H181">
        <v>1200</v>
      </c>
      <c r="I181" t="s">
        <v>120</v>
      </c>
      <c r="J181">
        <v>1</v>
      </c>
      <c r="K181">
        <v>10.4</v>
      </c>
      <c r="L181">
        <v>29</v>
      </c>
      <c r="M181">
        <v>12</v>
      </c>
      <c r="N181">
        <v>23</v>
      </c>
      <c r="O181" t="s">
        <v>426</v>
      </c>
      <c r="P181">
        <v>1200</v>
      </c>
    </row>
    <row r="182" spans="1:16" x14ac:dyDescent="0.25">
      <c r="A182" t="s">
        <v>1</v>
      </c>
      <c r="B182" t="s">
        <v>68</v>
      </c>
      <c r="C182">
        <v>11</v>
      </c>
      <c r="D182">
        <v>8</v>
      </c>
      <c r="E182" t="s">
        <v>408</v>
      </c>
      <c r="F182">
        <v>5</v>
      </c>
      <c r="G182">
        <v>122</v>
      </c>
      <c r="H182">
        <v>1200</v>
      </c>
      <c r="I182" t="s">
        <v>58</v>
      </c>
      <c r="J182">
        <v>1</v>
      </c>
      <c r="K182">
        <v>11.32</v>
      </c>
      <c r="L182">
        <v>13</v>
      </c>
      <c r="M182">
        <v>12</v>
      </c>
      <c r="N182">
        <v>23</v>
      </c>
      <c r="O182" t="s">
        <v>420</v>
      </c>
      <c r="P182">
        <v>1192</v>
      </c>
    </row>
    <row r="183" spans="1:16" x14ac:dyDescent="0.25">
      <c r="A183" t="s">
        <v>1</v>
      </c>
      <c r="B183" t="s">
        <v>68</v>
      </c>
      <c r="C183">
        <v>7.1</v>
      </c>
      <c r="D183">
        <v>6</v>
      </c>
      <c r="E183" t="s">
        <v>408</v>
      </c>
      <c r="F183">
        <v>7</v>
      </c>
      <c r="G183">
        <v>122</v>
      </c>
      <c r="H183">
        <v>1200</v>
      </c>
      <c r="I183" t="s">
        <v>69</v>
      </c>
      <c r="J183">
        <v>1</v>
      </c>
      <c r="K183">
        <v>10.71</v>
      </c>
      <c r="L183">
        <v>15</v>
      </c>
      <c r="M183">
        <v>11</v>
      </c>
      <c r="N183">
        <v>23</v>
      </c>
      <c r="O183" t="s">
        <v>420</v>
      </c>
      <c r="P183">
        <v>1198</v>
      </c>
    </row>
    <row r="184" spans="1:16" x14ac:dyDescent="0.25">
      <c r="A184" t="s">
        <v>1</v>
      </c>
      <c r="B184" t="s">
        <v>68</v>
      </c>
      <c r="C184">
        <v>18</v>
      </c>
      <c r="D184">
        <v>7</v>
      </c>
      <c r="E184" t="s">
        <v>408</v>
      </c>
      <c r="F184">
        <v>12</v>
      </c>
      <c r="G184">
        <v>116</v>
      </c>
      <c r="H184">
        <v>1200</v>
      </c>
      <c r="I184" t="s">
        <v>504</v>
      </c>
      <c r="J184">
        <v>1</v>
      </c>
      <c r="K184">
        <v>10.74</v>
      </c>
      <c r="L184">
        <v>11</v>
      </c>
      <c r="M184">
        <v>10</v>
      </c>
      <c r="N184">
        <v>23</v>
      </c>
      <c r="O184" t="s">
        <v>432</v>
      </c>
      <c r="P184">
        <v>1200</v>
      </c>
    </row>
    <row r="185" spans="1:16" x14ac:dyDescent="0.25">
      <c r="A185" t="s">
        <v>1</v>
      </c>
      <c r="B185" t="s">
        <v>68</v>
      </c>
      <c r="C185">
        <v>4.7</v>
      </c>
      <c r="D185">
        <v>4</v>
      </c>
      <c r="E185" t="s">
        <v>408</v>
      </c>
      <c r="F185">
        <v>4</v>
      </c>
      <c r="G185">
        <v>117</v>
      </c>
      <c r="H185">
        <v>1200</v>
      </c>
      <c r="I185" t="s">
        <v>504</v>
      </c>
      <c r="J185">
        <v>1</v>
      </c>
      <c r="K185">
        <v>9.73</v>
      </c>
      <c r="L185">
        <v>20</v>
      </c>
      <c r="M185">
        <v>9</v>
      </c>
      <c r="N185">
        <v>23</v>
      </c>
      <c r="O185" t="s">
        <v>420</v>
      </c>
      <c r="P185">
        <v>1189</v>
      </c>
    </row>
    <row r="186" spans="1:16" x14ac:dyDescent="0.25">
      <c r="A186" t="s">
        <v>1</v>
      </c>
      <c r="B186" t="s">
        <v>74</v>
      </c>
      <c r="C186">
        <v>12</v>
      </c>
      <c r="D186">
        <v>4</v>
      </c>
      <c r="E186" t="s">
        <v>410</v>
      </c>
      <c r="F186">
        <v>9</v>
      </c>
      <c r="G186">
        <v>115</v>
      </c>
      <c r="H186">
        <v>1200</v>
      </c>
      <c r="I186" t="s">
        <v>406</v>
      </c>
      <c r="J186">
        <v>1</v>
      </c>
      <c r="K186">
        <v>10</v>
      </c>
      <c r="L186">
        <v>23</v>
      </c>
      <c r="M186">
        <v>12</v>
      </c>
      <c r="N186">
        <v>25</v>
      </c>
      <c r="O186" t="s">
        <v>416</v>
      </c>
      <c r="P186">
        <v>1163</v>
      </c>
    </row>
    <row r="187" spans="1:16" x14ac:dyDescent="0.25">
      <c r="A187" t="s">
        <v>1</v>
      </c>
      <c r="B187" t="s">
        <v>74</v>
      </c>
      <c r="C187">
        <v>5.0999999999999996</v>
      </c>
      <c r="D187">
        <v>3</v>
      </c>
      <c r="E187" t="s">
        <v>409</v>
      </c>
      <c r="F187">
        <v>5</v>
      </c>
      <c r="G187">
        <v>115</v>
      </c>
      <c r="H187">
        <v>1000</v>
      </c>
      <c r="I187" t="s">
        <v>406</v>
      </c>
      <c r="J187">
        <v>0</v>
      </c>
      <c r="K187">
        <v>57.22</v>
      </c>
      <c r="L187">
        <v>3</v>
      </c>
      <c r="M187">
        <v>12</v>
      </c>
      <c r="N187">
        <v>25</v>
      </c>
      <c r="O187" t="s">
        <v>426</v>
      </c>
      <c r="P187">
        <v>1166</v>
      </c>
    </row>
    <row r="188" spans="1:16" x14ac:dyDescent="0.25">
      <c r="A188" t="s">
        <v>1</v>
      </c>
      <c r="B188" t="s">
        <v>74</v>
      </c>
      <c r="C188">
        <v>6.4</v>
      </c>
      <c r="D188">
        <v>7</v>
      </c>
      <c r="E188" t="s">
        <v>410</v>
      </c>
      <c r="F188">
        <v>4</v>
      </c>
      <c r="G188">
        <v>116</v>
      </c>
      <c r="H188">
        <v>1200</v>
      </c>
      <c r="I188" t="s">
        <v>406</v>
      </c>
      <c r="J188">
        <v>1</v>
      </c>
      <c r="K188">
        <v>10.68</v>
      </c>
      <c r="L188">
        <v>26</v>
      </c>
      <c r="M188">
        <v>11</v>
      </c>
      <c r="N188">
        <v>25</v>
      </c>
      <c r="O188" t="s">
        <v>416</v>
      </c>
      <c r="P188">
        <v>1169</v>
      </c>
    </row>
    <row r="189" spans="1:16" x14ac:dyDescent="0.25">
      <c r="A189" t="s">
        <v>1</v>
      </c>
      <c r="B189" t="s">
        <v>74</v>
      </c>
      <c r="C189">
        <v>11</v>
      </c>
      <c r="D189">
        <v>7</v>
      </c>
      <c r="E189" t="s">
        <v>411</v>
      </c>
      <c r="F189">
        <v>7</v>
      </c>
      <c r="G189">
        <v>116</v>
      </c>
      <c r="H189">
        <v>1000</v>
      </c>
      <c r="I189" t="s">
        <v>406</v>
      </c>
      <c r="J189">
        <v>0</v>
      </c>
      <c r="K189">
        <v>57.59</v>
      </c>
      <c r="L189">
        <v>5</v>
      </c>
      <c r="M189">
        <v>11</v>
      </c>
      <c r="N189">
        <v>25</v>
      </c>
      <c r="O189" t="s">
        <v>426</v>
      </c>
      <c r="P189">
        <v>1161</v>
      </c>
    </row>
    <row r="190" spans="1:16" x14ac:dyDescent="0.25">
      <c r="A190" t="s">
        <v>1</v>
      </c>
      <c r="B190" t="s">
        <v>74</v>
      </c>
      <c r="C190">
        <v>10</v>
      </c>
      <c r="D190">
        <v>5</v>
      </c>
      <c r="E190" t="s">
        <v>409</v>
      </c>
      <c r="F190">
        <v>3</v>
      </c>
      <c r="G190">
        <v>119</v>
      </c>
      <c r="H190">
        <v>1200</v>
      </c>
      <c r="I190" t="s">
        <v>173</v>
      </c>
      <c r="J190">
        <v>1</v>
      </c>
      <c r="K190">
        <v>9.4700000000000006</v>
      </c>
      <c r="L190">
        <v>1</v>
      </c>
      <c r="M190">
        <v>10</v>
      </c>
      <c r="N190">
        <v>25</v>
      </c>
      <c r="O190" t="s">
        <v>465</v>
      </c>
      <c r="P190">
        <v>1147</v>
      </c>
    </row>
    <row r="191" spans="1:16" x14ac:dyDescent="0.25">
      <c r="A191" t="s">
        <v>1</v>
      </c>
      <c r="B191" t="s">
        <v>74</v>
      </c>
      <c r="C191">
        <v>7.2</v>
      </c>
      <c r="D191">
        <v>9</v>
      </c>
      <c r="E191" t="s">
        <v>411</v>
      </c>
      <c r="F191">
        <v>8</v>
      </c>
      <c r="G191">
        <v>120</v>
      </c>
      <c r="H191">
        <v>1200</v>
      </c>
      <c r="I191" t="s">
        <v>173</v>
      </c>
      <c r="J191">
        <v>1</v>
      </c>
      <c r="K191">
        <v>10.66</v>
      </c>
      <c r="L191">
        <v>10</v>
      </c>
      <c r="M191">
        <v>9</v>
      </c>
      <c r="N191">
        <v>25</v>
      </c>
      <c r="O191" t="s">
        <v>432</v>
      </c>
      <c r="P191">
        <v>1128</v>
      </c>
    </row>
    <row r="192" spans="1:16" x14ac:dyDescent="0.25">
      <c r="A192" t="s">
        <v>1</v>
      </c>
      <c r="B192" t="s">
        <v>74</v>
      </c>
      <c r="C192">
        <v>21</v>
      </c>
      <c r="D192">
        <v>5</v>
      </c>
      <c r="E192" t="s">
        <v>410</v>
      </c>
      <c r="F192">
        <v>11</v>
      </c>
      <c r="G192">
        <v>122</v>
      </c>
      <c r="H192">
        <v>1200</v>
      </c>
      <c r="I192" t="s">
        <v>565</v>
      </c>
      <c r="J192">
        <v>1</v>
      </c>
      <c r="K192">
        <v>10.42</v>
      </c>
      <c r="L192">
        <v>16</v>
      </c>
      <c r="M192">
        <v>7</v>
      </c>
      <c r="N192">
        <v>25</v>
      </c>
      <c r="O192" t="s">
        <v>420</v>
      </c>
      <c r="P192">
        <v>1144</v>
      </c>
    </row>
    <row r="193" spans="1:16" x14ac:dyDescent="0.25">
      <c r="A193" t="s">
        <v>1</v>
      </c>
      <c r="B193" t="s">
        <v>74</v>
      </c>
      <c r="C193">
        <v>11</v>
      </c>
      <c r="D193">
        <v>9</v>
      </c>
      <c r="E193" t="s">
        <v>411</v>
      </c>
      <c r="F193">
        <v>12</v>
      </c>
      <c r="G193">
        <v>126</v>
      </c>
      <c r="H193">
        <v>1200</v>
      </c>
      <c r="I193" t="s">
        <v>195</v>
      </c>
      <c r="J193">
        <v>1</v>
      </c>
      <c r="K193">
        <v>10.31</v>
      </c>
      <c r="L193">
        <v>25</v>
      </c>
      <c r="M193">
        <v>6</v>
      </c>
      <c r="N193">
        <v>25</v>
      </c>
      <c r="O193" t="s">
        <v>416</v>
      </c>
      <c r="P193">
        <v>1141</v>
      </c>
    </row>
    <row r="194" spans="1:16" x14ac:dyDescent="0.25">
      <c r="A194" t="s">
        <v>1</v>
      </c>
      <c r="B194" t="s">
        <v>74</v>
      </c>
      <c r="C194">
        <v>13</v>
      </c>
      <c r="D194">
        <v>11</v>
      </c>
      <c r="E194" t="s">
        <v>411</v>
      </c>
      <c r="F194">
        <v>11</v>
      </c>
      <c r="G194">
        <v>127</v>
      </c>
      <c r="H194">
        <v>1400</v>
      </c>
      <c r="I194" t="s">
        <v>173</v>
      </c>
      <c r="J194">
        <v>1</v>
      </c>
      <c r="K194">
        <v>23.33</v>
      </c>
      <c r="L194">
        <v>8</v>
      </c>
      <c r="M194">
        <v>6</v>
      </c>
      <c r="N194">
        <v>25</v>
      </c>
      <c r="O194" t="s">
        <v>508</v>
      </c>
      <c r="P194">
        <v>1143</v>
      </c>
    </row>
    <row r="195" spans="1:16" x14ac:dyDescent="0.25">
      <c r="A195" t="s">
        <v>1</v>
      </c>
      <c r="B195" t="s">
        <v>74</v>
      </c>
      <c r="C195">
        <v>3.9</v>
      </c>
      <c r="D195">
        <v>6</v>
      </c>
      <c r="E195" t="s">
        <v>408</v>
      </c>
      <c r="F195">
        <v>5</v>
      </c>
      <c r="G195">
        <v>127</v>
      </c>
      <c r="H195">
        <v>1200</v>
      </c>
      <c r="I195" t="s">
        <v>85</v>
      </c>
      <c r="J195">
        <v>1</v>
      </c>
      <c r="K195">
        <v>9.86</v>
      </c>
      <c r="L195">
        <v>28</v>
      </c>
      <c r="M195">
        <v>5</v>
      </c>
      <c r="N195">
        <v>25</v>
      </c>
      <c r="O195" t="s">
        <v>426</v>
      </c>
      <c r="P195">
        <v>1148</v>
      </c>
    </row>
    <row r="196" spans="1:16" x14ac:dyDescent="0.25">
      <c r="A196" t="s">
        <v>1</v>
      </c>
      <c r="B196" t="s">
        <v>74</v>
      </c>
      <c r="C196">
        <v>3.6</v>
      </c>
      <c r="D196">
        <v>2</v>
      </c>
      <c r="E196" t="s">
        <v>409</v>
      </c>
      <c r="F196">
        <v>1</v>
      </c>
      <c r="G196">
        <v>128</v>
      </c>
      <c r="H196">
        <v>1200</v>
      </c>
      <c r="I196" t="s">
        <v>85</v>
      </c>
      <c r="J196">
        <v>1</v>
      </c>
      <c r="K196">
        <v>9.98</v>
      </c>
      <c r="L196">
        <v>4</v>
      </c>
      <c r="M196">
        <v>5</v>
      </c>
      <c r="N196">
        <v>25</v>
      </c>
      <c r="O196" t="s">
        <v>477</v>
      </c>
      <c r="P196">
        <v>1144</v>
      </c>
    </row>
    <row r="197" spans="1:16" x14ac:dyDescent="0.25">
      <c r="A197" t="s">
        <v>1</v>
      </c>
      <c r="B197" t="s">
        <v>74</v>
      </c>
      <c r="C197">
        <v>9.8000000000000007</v>
      </c>
      <c r="D197">
        <v>8</v>
      </c>
      <c r="E197" t="s">
        <v>410</v>
      </c>
      <c r="F197">
        <v>9</v>
      </c>
      <c r="G197">
        <v>130</v>
      </c>
      <c r="H197">
        <v>1200</v>
      </c>
      <c r="I197" t="s">
        <v>85</v>
      </c>
      <c r="J197">
        <v>1</v>
      </c>
      <c r="K197">
        <v>10.77</v>
      </c>
      <c r="L197">
        <v>2</v>
      </c>
      <c r="M197">
        <v>4</v>
      </c>
      <c r="N197">
        <v>25</v>
      </c>
      <c r="O197" t="s">
        <v>426</v>
      </c>
      <c r="P197">
        <v>1149</v>
      </c>
    </row>
    <row r="198" spans="1:16" x14ac:dyDescent="0.25">
      <c r="A198" t="s">
        <v>1</v>
      </c>
      <c r="B198" t="s">
        <v>74</v>
      </c>
      <c r="C198">
        <v>4.5</v>
      </c>
      <c r="D198">
        <v>3</v>
      </c>
      <c r="E198" t="s">
        <v>410</v>
      </c>
      <c r="F198">
        <v>4</v>
      </c>
      <c r="G198">
        <v>130</v>
      </c>
      <c r="H198">
        <v>1000</v>
      </c>
      <c r="I198" t="s">
        <v>85</v>
      </c>
      <c r="J198">
        <v>0</v>
      </c>
      <c r="K198">
        <v>57.13</v>
      </c>
      <c r="L198">
        <v>12</v>
      </c>
      <c r="M198">
        <v>3</v>
      </c>
      <c r="N198">
        <v>25</v>
      </c>
      <c r="O198" t="s">
        <v>432</v>
      </c>
      <c r="P198">
        <v>1133</v>
      </c>
    </row>
    <row r="199" spans="1:16" x14ac:dyDescent="0.25">
      <c r="A199" t="s">
        <v>1</v>
      </c>
      <c r="B199" t="s">
        <v>74</v>
      </c>
      <c r="C199">
        <v>5.5</v>
      </c>
      <c r="D199">
        <v>5</v>
      </c>
      <c r="E199" t="s">
        <v>409</v>
      </c>
      <c r="F199">
        <v>11</v>
      </c>
      <c r="G199">
        <v>132</v>
      </c>
      <c r="H199">
        <v>1200</v>
      </c>
      <c r="I199" t="s">
        <v>173</v>
      </c>
      <c r="J199">
        <v>1</v>
      </c>
      <c r="K199">
        <v>11.67</v>
      </c>
      <c r="L199">
        <v>12</v>
      </c>
      <c r="M199">
        <v>2</v>
      </c>
      <c r="N199">
        <v>25</v>
      </c>
      <c r="O199" t="s">
        <v>457</v>
      </c>
      <c r="P199">
        <v>1141</v>
      </c>
    </row>
    <row r="200" spans="1:16" x14ac:dyDescent="0.25">
      <c r="A200" t="s">
        <v>1</v>
      </c>
      <c r="B200" t="s">
        <v>74</v>
      </c>
      <c r="C200">
        <v>6.6</v>
      </c>
      <c r="D200">
        <v>12</v>
      </c>
      <c r="E200" t="s">
        <v>408</v>
      </c>
      <c r="F200">
        <v>14</v>
      </c>
      <c r="G200">
        <v>134</v>
      </c>
      <c r="H200">
        <v>1400</v>
      </c>
      <c r="I200" t="s">
        <v>31</v>
      </c>
      <c r="J200">
        <v>1</v>
      </c>
      <c r="K200">
        <v>24.26</v>
      </c>
      <c r="L200">
        <v>26</v>
      </c>
      <c r="M200">
        <v>1</v>
      </c>
      <c r="N200">
        <v>25</v>
      </c>
      <c r="O200" t="s">
        <v>465</v>
      </c>
      <c r="P200">
        <v>1142</v>
      </c>
    </row>
    <row r="201" spans="1:16" x14ac:dyDescent="0.25">
      <c r="A201" t="s">
        <v>1</v>
      </c>
      <c r="B201" t="s">
        <v>74</v>
      </c>
      <c r="C201">
        <v>10</v>
      </c>
      <c r="D201">
        <v>3</v>
      </c>
      <c r="E201" t="s">
        <v>411</v>
      </c>
      <c r="F201">
        <v>9</v>
      </c>
      <c r="G201">
        <v>134</v>
      </c>
      <c r="H201">
        <v>1200</v>
      </c>
      <c r="I201" t="s">
        <v>64</v>
      </c>
      <c r="J201">
        <v>1</v>
      </c>
      <c r="K201">
        <v>10.49</v>
      </c>
      <c r="L201">
        <v>26</v>
      </c>
      <c r="M201">
        <v>12</v>
      </c>
      <c r="N201">
        <v>24</v>
      </c>
      <c r="O201" t="s">
        <v>426</v>
      </c>
      <c r="P201">
        <v>1150</v>
      </c>
    </row>
    <row r="202" spans="1:16" x14ac:dyDescent="0.25">
      <c r="A202" t="s">
        <v>1</v>
      </c>
      <c r="B202" t="s">
        <v>74</v>
      </c>
      <c r="C202">
        <v>3.9</v>
      </c>
      <c r="D202">
        <v>3</v>
      </c>
      <c r="E202" t="s">
        <v>409</v>
      </c>
      <c r="F202">
        <v>5</v>
      </c>
      <c r="G202">
        <v>135</v>
      </c>
      <c r="H202">
        <v>1200</v>
      </c>
      <c r="I202" t="s">
        <v>404</v>
      </c>
      <c r="J202">
        <v>1</v>
      </c>
      <c r="K202">
        <v>10.93</v>
      </c>
      <c r="L202">
        <v>4</v>
      </c>
      <c r="M202">
        <v>12</v>
      </c>
      <c r="N202">
        <v>24</v>
      </c>
      <c r="O202" t="s">
        <v>432</v>
      </c>
      <c r="P202">
        <v>1144</v>
      </c>
    </row>
    <row r="203" spans="1:16" x14ac:dyDescent="0.25">
      <c r="A203" t="s">
        <v>1</v>
      </c>
      <c r="B203" t="s">
        <v>74</v>
      </c>
      <c r="C203">
        <v>63</v>
      </c>
      <c r="D203">
        <v>8</v>
      </c>
      <c r="E203" t="s">
        <v>409</v>
      </c>
      <c r="F203">
        <v>2</v>
      </c>
      <c r="G203">
        <v>117</v>
      </c>
      <c r="H203">
        <v>1400</v>
      </c>
      <c r="I203" t="s">
        <v>106</v>
      </c>
      <c r="J203">
        <v>1</v>
      </c>
      <c r="K203">
        <v>22.54</v>
      </c>
      <c r="L203">
        <v>3</v>
      </c>
      <c r="M203">
        <v>11</v>
      </c>
      <c r="N203">
        <v>24</v>
      </c>
      <c r="O203" t="s">
        <v>479</v>
      </c>
      <c r="P203">
        <v>1137</v>
      </c>
    </row>
    <row r="204" spans="1:16" x14ac:dyDescent="0.25">
      <c r="A204" t="s">
        <v>1</v>
      </c>
      <c r="B204" t="s">
        <v>74</v>
      </c>
      <c r="C204">
        <v>52</v>
      </c>
      <c r="D204">
        <v>11</v>
      </c>
      <c r="E204" t="s">
        <v>410</v>
      </c>
      <c r="F204">
        <v>14</v>
      </c>
      <c r="G204">
        <v>119</v>
      </c>
      <c r="H204">
        <v>1400</v>
      </c>
      <c r="I204" t="s">
        <v>85</v>
      </c>
      <c r="J204">
        <v>1</v>
      </c>
      <c r="K204">
        <v>22.61</v>
      </c>
      <c r="L204">
        <v>13</v>
      </c>
      <c r="M204">
        <v>10</v>
      </c>
      <c r="N204">
        <v>24</v>
      </c>
      <c r="O204" t="s">
        <v>465</v>
      </c>
      <c r="P204">
        <v>1134</v>
      </c>
    </row>
    <row r="205" spans="1:16" x14ac:dyDescent="0.25">
      <c r="A205" t="s">
        <v>1</v>
      </c>
      <c r="B205" t="s">
        <v>74</v>
      </c>
      <c r="C205">
        <v>83</v>
      </c>
      <c r="D205">
        <v>4</v>
      </c>
      <c r="E205" t="s">
        <v>410</v>
      </c>
      <c r="F205">
        <v>7</v>
      </c>
      <c r="G205">
        <v>119</v>
      </c>
      <c r="H205">
        <v>1200</v>
      </c>
      <c r="I205" t="s">
        <v>85</v>
      </c>
      <c r="J205">
        <v>1</v>
      </c>
      <c r="K205">
        <v>10.44</v>
      </c>
      <c r="L205">
        <v>25</v>
      </c>
      <c r="M205">
        <v>9</v>
      </c>
      <c r="N205">
        <v>24</v>
      </c>
      <c r="O205" t="s">
        <v>416</v>
      </c>
      <c r="P205">
        <v>1134</v>
      </c>
    </row>
    <row r="206" spans="1:16" x14ac:dyDescent="0.25">
      <c r="A206" t="s">
        <v>1</v>
      </c>
      <c r="B206" t="s">
        <v>74</v>
      </c>
      <c r="C206">
        <v>93</v>
      </c>
      <c r="D206">
        <v>11</v>
      </c>
      <c r="E206" t="s">
        <v>410</v>
      </c>
      <c r="F206">
        <v>14</v>
      </c>
      <c r="G206">
        <v>124</v>
      </c>
      <c r="H206">
        <v>1400</v>
      </c>
      <c r="I206" t="s">
        <v>150</v>
      </c>
      <c r="J206">
        <v>1</v>
      </c>
      <c r="K206">
        <v>22.79</v>
      </c>
      <c r="L206">
        <v>23</v>
      </c>
      <c r="M206">
        <v>6</v>
      </c>
      <c r="N206">
        <v>24</v>
      </c>
      <c r="O206" t="s">
        <v>483</v>
      </c>
      <c r="P206">
        <v>1131</v>
      </c>
    </row>
    <row r="207" spans="1:16" x14ac:dyDescent="0.25">
      <c r="A207" t="s">
        <v>1</v>
      </c>
      <c r="B207" t="s">
        <v>74</v>
      </c>
      <c r="C207">
        <v>72</v>
      </c>
      <c r="D207">
        <v>9</v>
      </c>
      <c r="E207" t="s">
        <v>408</v>
      </c>
      <c r="F207">
        <v>10</v>
      </c>
      <c r="G207">
        <v>126</v>
      </c>
      <c r="H207">
        <v>1400</v>
      </c>
      <c r="I207" t="s">
        <v>85</v>
      </c>
      <c r="J207">
        <v>1</v>
      </c>
      <c r="K207">
        <v>22.82</v>
      </c>
      <c r="L207">
        <v>26</v>
      </c>
      <c r="M207">
        <v>5</v>
      </c>
      <c r="N207">
        <v>24</v>
      </c>
      <c r="O207" t="s">
        <v>483</v>
      </c>
      <c r="P207">
        <v>1143</v>
      </c>
    </row>
    <row r="208" spans="1:16" x14ac:dyDescent="0.25">
      <c r="A208" t="s">
        <v>1</v>
      </c>
      <c r="B208" t="s">
        <v>74</v>
      </c>
      <c r="C208">
        <v>11</v>
      </c>
      <c r="D208">
        <v>8</v>
      </c>
      <c r="E208" t="s">
        <v>410</v>
      </c>
      <c r="F208">
        <v>6</v>
      </c>
      <c r="G208">
        <v>129</v>
      </c>
      <c r="H208">
        <v>1200</v>
      </c>
      <c r="I208" t="s">
        <v>85</v>
      </c>
      <c r="J208">
        <v>1</v>
      </c>
      <c r="K208">
        <v>11.2</v>
      </c>
      <c r="L208">
        <v>8</v>
      </c>
      <c r="M208">
        <v>5</v>
      </c>
      <c r="N208">
        <v>24</v>
      </c>
      <c r="O208" t="s">
        <v>420</v>
      </c>
      <c r="P208">
        <v>1142</v>
      </c>
    </row>
    <row r="209" spans="1:16" x14ac:dyDescent="0.25">
      <c r="A209" t="s">
        <v>1</v>
      </c>
      <c r="B209" t="s">
        <v>74</v>
      </c>
      <c r="C209">
        <v>30</v>
      </c>
      <c r="D209">
        <v>6</v>
      </c>
      <c r="E209" t="s">
        <v>410</v>
      </c>
      <c r="F209">
        <v>13</v>
      </c>
      <c r="G209">
        <v>123</v>
      </c>
      <c r="H209">
        <v>1200</v>
      </c>
      <c r="I209" t="s">
        <v>85</v>
      </c>
      <c r="J209">
        <v>1</v>
      </c>
      <c r="K209">
        <v>10.8</v>
      </c>
      <c r="L209">
        <v>7</v>
      </c>
      <c r="M209">
        <v>4</v>
      </c>
      <c r="N209">
        <v>24</v>
      </c>
      <c r="O209" t="s">
        <v>501</v>
      </c>
      <c r="P209">
        <v>1135</v>
      </c>
    </row>
    <row r="210" spans="1:16" x14ac:dyDescent="0.25">
      <c r="A210" t="s">
        <v>1</v>
      </c>
      <c r="B210" t="s">
        <v>2486</v>
      </c>
      <c r="C210">
        <v>13</v>
      </c>
      <c r="D210">
        <v>12</v>
      </c>
      <c r="E210" t="s">
        <v>408</v>
      </c>
      <c r="F210">
        <v>1</v>
      </c>
      <c r="G210">
        <v>129</v>
      </c>
      <c r="H210">
        <v>1200</v>
      </c>
      <c r="I210" t="s">
        <v>167</v>
      </c>
      <c r="J210">
        <v>1</v>
      </c>
      <c r="K210">
        <v>11.49</v>
      </c>
      <c r="L210">
        <v>23</v>
      </c>
      <c r="M210">
        <v>12</v>
      </c>
      <c r="N210">
        <v>25</v>
      </c>
      <c r="O210" t="s">
        <v>416</v>
      </c>
      <c r="P210">
        <v>1010</v>
      </c>
    </row>
    <row r="211" spans="1:16" x14ac:dyDescent="0.25">
      <c r="A211" t="s">
        <v>1</v>
      </c>
      <c r="B211" t="s">
        <v>2486</v>
      </c>
      <c r="C211">
        <v>14</v>
      </c>
      <c r="D211">
        <v>12</v>
      </c>
      <c r="E211" t="s">
        <v>408</v>
      </c>
      <c r="F211">
        <v>7</v>
      </c>
      <c r="G211">
        <v>129</v>
      </c>
      <c r="H211">
        <v>1200</v>
      </c>
      <c r="I211" t="s">
        <v>150</v>
      </c>
      <c r="J211">
        <v>1</v>
      </c>
      <c r="K211">
        <v>11.73</v>
      </c>
      <c r="L211">
        <v>22</v>
      </c>
      <c r="M211">
        <v>10</v>
      </c>
      <c r="N211">
        <v>25</v>
      </c>
      <c r="O211" t="s">
        <v>420</v>
      </c>
      <c r="P211">
        <v>1044</v>
      </c>
    </row>
    <row r="212" spans="1:16" x14ac:dyDescent="0.25">
      <c r="A212" t="s">
        <v>1</v>
      </c>
      <c r="B212" t="s">
        <v>2486</v>
      </c>
      <c r="C212">
        <v>11</v>
      </c>
      <c r="D212">
        <v>4</v>
      </c>
      <c r="E212" t="s">
        <v>409</v>
      </c>
      <c r="F212">
        <v>7</v>
      </c>
      <c r="G212">
        <v>129</v>
      </c>
      <c r="H212">
        <v>1200</v>
      </c>
      <c r="I212" t="s">
        <v>150</v>
      </c>
      <c r="J212">
        <v>1</v>
      </c>
      <c r="K212">
        <v>10.27</v>
      </c>
      <c r="L212">
        <v>10</v>
      </c>
      <c r="M212">
        <v>9</v>
      </c>
      <c r="N212">
        <v>25</v>
      </c>
      <c r="O212" t="s">
        <v>432</v>
      </c>
      <c r="P212">
        <v>1008</v>
      </c>
    </row>
    <row r="213" spans="1:16" x14ac:dyDescent="0.25">
      <c r="A213" t="s">
        <v>1</v>
      </c>
      <c r="B213" t="s">
        <v>2486</v>
      </c>
      <c r="C213">
        <v>11</v>
      </c>
      <c r="D213">
        <v>1</v>
      </c>
      <c r="E213" t="s">
        <v>408</v>
      </c>
      <c r="F213">
        <v>6</v>
      </c>
      <c r="G213">
        <v>124</v>
      </c>
      <c r="H213">
        <v>1200</v>
      </c>
      <c r="I213" t="s">
        <v>150</v>
      </c>
      <c r="J213">
        <v>1</v>
      </c>
      <c r="K213">
        <v>9.5299999999999994</v>
      </c>
      <c r="L213">
        <v>25</v>
      </c>
      <c r="M213">
        <v>6</v>
      </c>
      <c r="N213">
        <v>25</v>
      </c>
      <c r="O213" t="s">
        <v>416</v>
      </c>
      <c r="P213">
        <v>1036</v>
      </c>
    </row>
    <row r="214" spans="1:16" x14ac:dyDescent="0.25">
      <c r="A214" t="s">
        <v>1</v>
      </c>
      <c r="B214" t="s">
        <v>2486</v>
      </c>
      <c r="C214">
        <v>14</v>
      </c>
      <c r="D214">
        <v>8</v>
      </c>
      <c r="E214" t="s">
        <v>411</v>
      </c>
      <c r="F214">
        <v>11</v>
      </c>
      <c r="G214">
        <v>128</v>
      </c>
      <c r="H214">
        <v>1650</v>
      </c>
      <c r="I214" t="s">
        <v>150</v>
      </c>
      <c r="J214">
        <v>1</v>
      </c>
      <c r="K214">
        <v>42.17</v>
      </c>
      <c r="L214">
        <v>7</v>
      </c>
      <c r="M214">
        <v>5</v>
      </c>
      <c r="N214">
        <v>25</v>
      </c>
      <c r="O214" t="s">
        <v>432</v>
      </c>
      <c r="P214">
        <v>1031</v>
      </c>
    </row>
    <row r="215" spans="1:16" x14ac:dyDescent="0.25">
      <c r="A215" t="s">
        <v>1</v>
      </c>
      <c r="B215" t="s">
        <v>2486</v>
      </c>
      <c r="C215">
        <v>54</v>
      </c>
      <c r="D215">
        <v>4</v>
      </c>
      <c r="E215" t="s">
        <v>410</v>
      </c>
      <c r="F215">
        <v>11</v>
      </c>
      <c r="G215">
        <v>127</v>
      </c>
      <c r="H215">
        <v>1200</v>
      </c>
      <c r="I215" t="s">
        <v>150</v>
      </c>
      <c r="J215">
        <v>1</v>
      </c>
      <c r="K215">
        <v>10.32</v>
      </c>
      <c r="L215">
        <v>2</v>
      </c>
      <c r="M215">
        <v>4</v>
      </c>
      <c r="N215">
        <v>25</v>
      </c>
      <c r="O215" t="s">
        <v>426</v>
      </c>
      <c r="P215">
        <v>1032</v>
      </c>
    </row>
    <row r="216" spans="1:16" x14ac:dyDescent="0.25">
      <c r="A216" t="s">
        <v>1</v>
      </c>
      <c r="B216" t="s">
        <v>2486</v>
      </c>
      <c r="C216">
        <v>35</v>
      </c>
      <c r="D216">
        <v>8</v>
      </c>
      <c r="E216" t="s">
        <v>408</v>
      </c>
      <c r="F216">
        <v>9</v>
      </c>
      <c r="G216">
        <v>131</v>
      </c>
      <c r="H216">
        <v>1200</v>
      </c>
      <c r="I216" t="s">
        <v>167</v>
      </c>
      <c r="J216">
        <v>1</v>
      </c>
      <c r="K216">
        <v>10.130000000000001</v>
      </c>
      <c r="L216">
        <v>2</v>
      </c>
      <c r="M216">
        <v>3</v>
      </c>
      <c r="N216">
        <v>25</v>
      </c>
      <c r="O216" t="s">
        <v>477</v>
      </c>
      <c r="P216">
        <v>1026</v>
      </c>
    </row>
    <row r="217" spans="1:16" x14ac:dyDescent="0.25">
      <c r="A217" t="s">
        <v>1</v>
      </c>
      <c r="B217" t="s">
        <v>2486</v>
      </c>
      <c r="C217">
        <v>36</v>
      </c>
      <c r="D217">
        <v>6</v>
      </c>
      <c r="E217" t="s">
        <v>409</v>
      </c>
      <c r="F217">
        <v>3</v>
      </c>
      <c r="G217">
        <v>131</v>
      </c>
      <c r="H217">
        <v>1400</v>
      </c>
      <c r="I217" t="s">
        <v>167</v>
      </c>
      <c r="J217">
        <v>1</v>
      </c>
      <c r="K217">
        <v>23.48</v>
      </c>
      <c r="L217">
        <v>26</v>
      </c>
      <c r="M217">
        <v>1</v>
      </c>
      <c r="N217">
        <v>25</v>
      </c>
      <c r="O217" t="s">
        <v>465</v>
      </c>
      <c r="P217">
        <v>1034</v>
      </c>
    </row>
    <row r="218" spans="1:16" x14ac:dyDescent="0.25">
      <c r="A218" t="s">
        <v>1</v>
      </c>
      <c r="B218" t="s">
        <v>2486</v>
      </c>
      <c r="C218">
        <v>25</v>
      </c>
      <c r="D218">
        <v>7</v>
      </c>
      <c r="E218" t="s">
        <v>409</v>
      </c>
      <c r="F218">
        <v>7</v>
      </c>
      <c r="G218">
        <v>132</v>
      </c>
      <c r="H218">
        <v>1200</v>
      </c>
      <c r="I218" t="s">
        <v>167</v>
      </c>
      <c r="J218">
        <v>1</v>
      </c>
      <c r="K218">
        <v>9.98</v>
      </c>
      <c r="L218">
        <v>5</v>
      </c>
      <c r="M218">
        <v>1</v>
      </c>
      <c r="N218">
        <v>25</v>
      </c>
      <c r="O218" t="s">
        <v>479</v>
      </c>
      <c r="P218">
        <v>1034</v>
      </c>
    </row>
    <row r="219" spans="1:16" x14ac:dyDescent="0.25">
      <c r="A219" t="s">
        <v>1</v>
      </c>
      <c r="B219" t="s">
        <v>2486</v>
      </c>
      <c r="C219">
        <v>14</v>
      </c>
      <c r="D219">
        <v>8</v>
      </c>
      <c r="E219" t="s">
        <v>408</v>
      </c>
      <c r="F219">
        <v>5</v>
      </c>
      <c r="G219">
        <v>132</v>
      </c>
      <c r="H219">
        <v>1200</v>
      </c>
      <c r="I219" t="s">
        <v>167</v>
      </c>
      <c r="J219">
        <v>1</v>
      </c>
      <c r="K219">
        <v>10.52</v>
      </c>
      <c r="L219">
        <v>18</v>
      </c>
      <c r="M219">
        <v>12</v>
      </c>
      <c r="N219">
        <v>24</v>
      </c>
      <c r="O219" t="s">
        <v>457</v>
      </c>
      <c r="P219">
        <v>1035</v>
      </c>
    </row>
    <row r="220" spans="1:16" x14ac:dyDescent="0.25">
      <c r="A220" t="s">
        <v>1</v>
      </c>
      <c r="B220" t="s">
        <v>2486</v>
      </c>
      <c r="C220">
        <v>9.8000000000000007</v>
      </c>
      <c r="D220">
        <v>7</v>
      </c>
      <c r="E220" t="s">
        <v>409</v>
      </c>
      <c r="F220">
        <v>11</v>
      </c>
      <c r="G220">
        <v>132</v>
      </c>
      <c r="H220">
        <v>1200</v>
      </c>
      <c r="I220" t="s">
        <v>49</v>
      </c>
      <c r="J220">
        <v>1</v>
      </c>
      <c r="K220">
        <v>10.23</v>
      </c>
      <c r="L220">
        <v>6</v>
      </c>
      <c r="M220">
        <v>11</v>
      </c>
      <c r="N220">
        <v>24</v>
      </c>
      <c r="O220" t="s">
        <v>432</v>
      </c>
      <c r="P220">
        <v>1030</v>
      </c>
    </row>
    <row r="221" spans="1:16" x14ac:dyDescent="0.25">
      <c r="A221" t="s">
        <v>1</v>
      </c>
      <c r="B221" t="s">
        <v>2486</v>
      </c>
      <c r="C221">
        <v>8.3000000000000007</v>
      </c>
      <c r="D221">
        <v>1</v>
      </c>
      <c r="E221" t="s">
        <v>408</v>
      </c>
      <c r="F221">
        <v>7</v>
      </c>
      <c r="G221">
        <v>128</v>
      </c>
      <c r="H221">
        <v>1200</v>
      </c>
      <c r="I221" t="s">
        <v>49</v>
      </c>
      <c r="J221">
        <v>1</v>
      </c>
      <c r="K221">
        <v>10.119999999999999</v>
      </c>
      <c r="L221">
        <v>16</v>
      </c>
      <c r="M221">
        <v>10</v>
      </c>
      <c r="N221">
        <v>24</v>
      </c>
      <c r="O221" t="s">
        <v>420</v>
      </c>
      <c r="P221">
        <v>1030</v>
      </c>
    </row>
    <row r="222" spans="1:16" x14ac:dyDescent="0.25">
      <c r="A222" t="s">
        <v>1</v>
      </c>
      <c r="B222" t="s">
        <v>2486</v>
      </c>
      <c r="C222">
        <v>27</v>
      </c>
      <c r="D222">
        <v>3</v>
      </c>
      <c r="E222" t="s">
        <v>408</v>
      </c>
      <c r="F222">
        <v>6</v>
      </c>
      <c r="G222">
        <v>126</v>
      </c>
      <c r="H222">
        <v>1200</v>
      </c>
      <c r="I222" t="s">
        <v>167</v>
      </c>
      <c r="J222">
        <v>1</v>
      </c>
      <c r="K222">
        <v>10.7</v>
      </c>
      <c r="L222">
        <v>25</v>
      </c>
      <c r="M222">
        <v>9</v>
      </c>
      <c r="N222">
        <v>24</v>
      </c>
      <c r="O222" t="s">
        <v>416</v>
      </c>
      <c r="P222">
        <v>1024</v>
      </c>
    </row>
    <row r="223" spans="1:16" x14ac:dyDescent="0.25">
      <c r="A223" t="s">
        <v>1</v>
      </c>
      <c r="B223" t="s">
        <v>2486</v>
      </c>
      <c r="C223">
        <v>46</v>
      </c>
      <c r="D223">
        <v>8</v>
      </c>
      <c r="E223" t="s">
        <v>409</v>
      </c>
      <c r="F223">
        <v>1</v>
      </c>
      <c r="G223">
        <v>132</v>
      </c>
      <c r="H223">
        <v>1650</v>
      </c>
      <c r="I223" t="s">
        <v>150</v>
      </c>
      <c r="J223">
        <v>1</v>
      </c>
      <c r="K223">
        <v>40.74</v>
      </c>
      <c r="L223">
        <v>29</v>
      </c>
      <c r="M223">
        <v>5</v>
      </c>
      <c r="N223">
        <v>24</v>
      </c>
      <c r="O223" t="s">
        <v>457</v>
      </c>
      <c r="P223">
        <v>988</v>
      </c>
    </row>
    <row r="224" spans="1:16" x14ac:dyDescent="0.25">
      <c r="A224" t="s">
        <v>1</v>
      </c>
      <c r="B224" t="s">
        <v>2486</v>
      </c>
      <c r="C224">
        <v>16</v>
      </c>
      <c r="D224">
        <v>9</v>
      </c>
      <c r="E224" t="s">
        <v>409</v>
      </c>
      <c r="F224">
        <v>6</v>
      </c>
      <c r="G224">
        <v>133</v>
      </c>
      <c r="H224">
        <v>1200</v>
      </c>
      <c r="I224" t="s">
        <v>58</v>
      </c>
      <c r="J224">
        <v>1</v>
      </c>
      <c r="K224">
        <v>11.45</v>
      </c>
      <c r="L224">
        <v>8</v>
      </c>
      <c r="M224">
        <v>5</v>
      </c>
      <c r="N224">
        <v>24</v>
      </c>
      <c r="O224" t="s">
        <v>420</v>
      </c>
      <c r="P224">
        <v>995</v>
      </c>
    </row>
    <row r="225" spans="1:16" x14ac:dyDescent="0.25">
      <c r="A225" t="s">
        <v>1</v>
      </c>
      <c r="B225" t="s">
        <v>2486</v>
      </c>
      <c r="C225">
        <v>17</v>
      </c>
      <c r="D225">
        <v>6</v>
      </c>
      <c r="E225" t="s">
        <v>409</v>
      </c>
      <c r="F225">
        <v>6</v>
      </c>
      <c r="G225">
        <v>115</v>
      </c>
      <c r="H225">
        <v>1200</v>
      </c>
      <c r="I225" t="s">
        <v>167</v>
      </c>
      <c r="J225">
        <v>1</v>
      </c>
      <c r="K225">
        <v>10.61</v>
      </c>
      <c r="L225">
        <v>10</v>
      </c>
      <c r="M225">
        <v>4</v>
      </c>
      <c r="N225">
        <v>24</v>
      </c>
      <c r="O225" t="s">
        <v>420</v>
      </c>
      <c r="P225">
        <v>1010</v>
      </c>
    </row>
    <row r="226" spans="1:16" x14ac:dyDescent="0.25">
      <c r="A226" t="s">
        <v>1</v>
      </c>
      <c r="B226" t="s">
        <v>2486</v>
      </c>
      <c r="C226">
        <v>35</v>
      </c>
      <c r="D226">
        <v>9</v>
      </c>
      <c r="E226" t="s">
        <v>411</v>
      </c>
      <c r="F226">
        <v>11</v>
      </c>
      <c r="G226">
        <v>117</v>
      </c>
      <c r="H226">
        <v>1400</v>
      </c>
      <c r="I226" t="s">
        <v>167</v>
      </c>
      <c r="J226">
        <v>1</v>
      </c>
      <c r="K226">
        <v>23.79</v>
      </c>
      <c r="L226">
        <v>10</v>
      </c>
      <c r="M226">
        <v>3</v>
      </c>
      <c r="N226">
        <v>24</v>
      </c>
      <c r="O226" t="s">
        <v>508</v>
      </c>
      <c r="P226">
        <v>1004</v>
      </c>
    </row>
    <row r="227" spans="1:16" x14ac:dyDescent="0.25">
      <c r="A227" t="s">
        <v>1</v>
      </c>
      <c r="B227" t="s">
        <v>2486</v>
      </c>
      <c r="C227">
        <v>17</v>
      </c>
      <c r="D227">
        <v>5</v>
      </c>
      <c r="E227" t="s">
        <v>410</v>
      </c>
      <c r="F227">
        <v>9</v>
      </c>
      <c r="G227">
        <v>119</v>
      </c>
      <c r="H227">
        <v>1200</v>
      </c>
      <c r="I227" t="s">
        <v>58</v>
      </c>
      <c r="J227">
        <v>1</v>
      </c>
      <c r="K227">
        <v>10.38</v>
      </c>
      <c r="L227">
        <v>21</v>
      </c>
      <c r="M227">
        <v>2</v>
      </c>
      <c r="N227">
        <v>24</v>
      </c>
      <c r="O227" t="s">
        <v>426</v>
      </c>
      <c r="P227">
        <v>996</v>
      </c>
    </row>
    <row r="228" spans="1:16" x14ac:dyDescent="0.25">
      <c r="A228" t="s">
        <v>1</v>
      </c>
      <c r="B228" t="s">
        <v>2486</v>
      </c>
      <c r="C228">
        <v>24</v>
      </c>
      <c r="D228">
        <v>7</v>
      </c>
      <c r="E228" t="s">
        <v>410</v>
      </c>
      <c r="F228">
        <v>2</v>
      </c>
      <c r="G228">
        <v>121</v>
      </c>
      <c r="H228">
        <v>1200</v>
      </c>
      <c r="I228" t="s">
        <v>140</v>
      </c>
      <c r="J228">
        <v>1</v>
      </c>
      <c r="K228">
        <v>10.66</v>
      </c>
      <c r="L228">
        <v>28</v>
      </c>
      <c r="M228">
        <v>1</v>
      </c>
      <c r="N228">
        <v>24</v>
      </c>
      <c r="O228" t="s">
        <v>465</v>
      </c>
      <c r="P228">
        <v>1004</v>
      </c>
    </row>
    <row r="229" spans="1:16" x14ac:dyDescent="0.25">
      <c r="A229" t="s">
        <v>1</v>
      </c>
      <c r="B229" t="s">
        <v>2486</v>
      </c>
      <c r="C229">
        <v>74</v>
      </c>
      <c r="D229">
        <v>8</v>
      </c>
      <c r="E229" t="s">
        <v>409</v>
      </c>
      <c r="F229">
        <v>4</v>
      </c>
      <c r="G229">
        <v>123</v>
      </c>
      <c r="H229">
        <v>1200</v>
      </c>
      <c r="I229" t="s">
        <v>167</v>
      </c>
      <c r="J229">
        <v>1</v>
      </c>
      <c r="K229">
        <v>10.32</v>
      </c>
      <c r="L229">
        <v>26</v>
      </c>
      <c r="M229">
        <v>12</v>
      </c>
      <c r="N229">
        <v>23</v>
      </c>
      <c r="O229" t="s">
        <v>479</v>
      </c>
      <c r="P229">
        <v>998</v>
      </c>
    </row>
    <row r="230" spans="1:16" x14ac:dyDescent="0.25">
      <c r="A230" t="s">
        <v>1</v>
      </c>
      <c r="B230" t="s">
        <v>2486</v>
      </c>
      <c r="C230">
        <v>89</v>
      </c>
      <c r="D230">
        <v>7</v>
      </c>
      <c r="E230" t="s">
        <v>411</v>
      </c>
      <c r="F230">
        <v>10</v>
      </c>
      <c r="G230">
        <v>125</v>
      </c>
      <c r="H230">
        <v>1200</v>
      </c>
      <c r="I230" t="s">
        <v>150</v>
      </c>
      <c r="J230">
        <v>1</v>
      </c>
      <c r="K230">
        <v>10.86</v>
      </c>
      <c r="L230">
        <v>15</v>
      </c>
      <c r="M230">
        <v>11</v>
      </c>
      <c r="N230">
        <v>23</v>
      </c>
      <c r="O230" t="s">
        <v>420</v>
      </c>
      <c r="P230">
        <v>995</v>
      </c>
    </row>
    <row r="231" spans="1:16" x14ac:dyDescent="0.25">
      <c r="A231" t="s">
        <v>1</v>
      </c>
      <c r="B231" t="s">
        <v>2486</v>
      </c>
      <c r="C231">
        <v>37</v>
      </c>
      <c r="D231">
        <v>10</v>
      </c>
      <c r="E231" t="s">
        <v>411</v>
      </c>
      <c r="F231">
        <v>9</v>
      </c>
      <c r="G231">
        <v>123</v>
      </c>
      <c r="H231">
        <v>1000</v>
      </c>
      <c r="I231" t="s">
        <v>167</v>
      </c>
      <c r="J231">
        <v>0</v>
      </c>
      <c r="K231">
        <v>57.87</v>
      </c>
      <c r="L231">
        <v>5</v>
      </c>
      <c r="M231">
        <v>11</v>
      </c>
      <c r="N231">
        <v>23</v>
      </c>
      <c r="O231" t="s">
        <v>479</v>
      </c>
      <c r="P231">
        <v>1002</v>
      </c>
    </row>
    <row r="232" spans="1:16" x14ac:dyDescent="0.25">
      <c r="A232" t="s">
        <v>1</v>
      </c>
      <c r="B232" t="s">
        <v>2486</v>
      </c>
      <c r="C232">
        <v>113</v>
      </c>
      <c r="D232">
        <v>6</v>
      </c>
      <c r="E232" t="s">
        <v>411</v>
      </c>
      <c r="F232">
        <v>2</v>
      </c>
      <c r="G232">
        <v>129</v>
      </c>
      <c r="H232">
        <v>1000</v>
      </c>
      <c r="I232" t="s">
        <v>167</v>
      </c>
      <c r="J232">
        <v>0</v>
      </c>
      <c r="K232">
        <v>57.26</v>
      </c>
      <c r="L232">
        <v>1</v>
      </c>
      <c r="M232">
        <v>10</v>
      </c>
      <c r="N232">
        <v>23</v>
      </c>
      <c r="O232" t="s">
        <v>479</v>
      </c>
      <c r="P232">
        <v>1021</v>
      </c>
    </row>
    <row r="233" spans="1:16" x14ac:dyDescent="0.25">
      <c r="A233" t="s">
        <v>1</v>
      </c>
      <c r="B233" t="s">
        <v>2487</v>
      </c>
      <c r="C233">
        <v>5.8</v>
      </c>
      <c r="D233">
        <v>8</v>
      </c>
      <c r="E233" t="s">
        <v>409</v>
      </c>
      <c r="F233">
        <v>10</v>
      </c>
      <c r="G233">
        <v>119</v>
      </c>
      <c r="H233">
        <v>1200</v>
      </c>
      <c r="I233" t="s">
        <v>85</v>
      </c>
      <c r="J233">
        <v>1</v>
      </c>
      <c r="K233">
        <v>10.42</v>
      </c>
      <c r="L233">
        <v>23</v>
      </c>
      <c r="M233">
        <v>12</v>
      </c>
      <c r="N233">
        <v>25</v>
      </c>
      <c r="O233" t="s">
        <v>416</v>
      </c>
      <c r="P233">
        <v>1151</v>
      </c>
    </row>
    <row r="234" spans="1:16" x14ac:dyDescent="0.25">
      <c r="A234" t="s">
        <v>1</v>
      </c>
      <c r="B234" t="s">
        <v>2487</v>
      </c>
      <c r="C234">
        <v>7.9</v>
      </c>
      <c r="D234">
        <v>3</v>
      </c>
      <c r="E234" t="s">
        <v>408</v>
      </c>
      <c r="F234">
        <v>12</v>
      </c>
      <c r="G234">
        <v>121</v>
      </c>
      <c r="H234">
        <v>1200</v>
      </c>
      <c r="I234" t="s">
        <v>85</v>
      </c>
      <c r="J234">
        <v>1</v>
      </c>
      <c r="K234">
        <v>10.31</v>
      </c>
      <c r="L234">
        <v>26</v>
      </c>
      <c r="M234">
        <v>11</v>
      </c>
      <c r="N234">
        <v>25</v>
      </c>
      <c r="O234" t="s">
        <v>416</v>
      </c>
      <c r="P234">
        <v>1132</v>
      </c>
    </row>
    <row r="235" spans="1:16" x14ac:dyDescent="0.25">
      <c r="A235" t="s">
        <v>1</v>
      </c>
      <c r="B235" t="s">
        <v>2487</v>
      </c>
      <c r="C235">
        <v>10</v>
      </c>
      <c r="D235">
        <v>3</v>
      </c>
      <c r="E235" t="s">
        <v>409</v>
      </c>
      <c r="F235">
        <v>3</v>
      </c>
      <c r="G235">
        <v>119</v>
      </c>
      <c r="H235">
        <v>1200</v>
      </c>
      <c r="I235" t="s">
        <v>106</v>
      </c>
      <c r="J235">
        <v>1</v>
      </c>
      <c r="K235">
        <v>10.53</v>
      </c>
      <c r="L235">
        <v>19</v>
      </c>
      <c r="M235">
        <v>11</v>
      </c>
      <c r="N235">
        <v>25</v>
      </c>
      <c r="O235" t="s">
        <v>420</v>
      </c>
      <c r="P235">
        <v>1148</v>
      </c>
    </row>
    <row r="236" spans="1:16" x14ac:dyDescent="0.25">
      <c r="A236" t="s">
        <v>1</v>
      </c>
      <c r="B236" t="s">
        <v>2487</v>
      </c>
      <c r="C236">
        <v>9.6999999999999993</v>
      </c>
      <c r="D236">
        <v>7</v>
      </c>
      <c r="E236" t="s">
        <v>409</v>
      </c>
      <c r="F236">
        <v>8</v>
      </c>
      <c r="G236">
        <v>119</v>
      </c>
      <c r="H236">
        <v>1200</v>
      </c>
      <c r="I236" t="s">
        <v>106</v>
      </c>
      <c r="J236">
        <v>1</v>
      </c>
      <c r="K236">
        <v>10.33</v>
      </c>
      <c r="L236">
        <v>2</v>
      </c>
      <c r="M236">
        <v>11</v>
      </c>
      <c r="N236">
        <v>25</v>
      </c>
      <c r="O236" t="s">
        <v>416</v>
      </c>
      <c r="P236">
        <v>1150</v>
      </c>
    </row>
    <row r="237" spans="1:16" x14ac:dyDescent="0.25">
      <c r="A237" t="s">
        <v>1</v>
      </c>
      <c r="B237" t="s">
        <v>2487</v>
      </c>
      <c r="C237">
        <v>7.3</v>
      </c>
      <c r="D237">
        <v>2</v>
      </c>
      <c r="E237" t="s">
        <v>409</v>
      </c>
      <c r="F237">
        <v>1</v>
      </c>
      <c r="G237">
        <v>118</v>
      </c>
      <c r="H237">
        <v>1200</v>
      </c>
      <c r="I237" t="s">
        <v>106</v>
      </c>
      <c r="J237">
        <v>1</v>
      </c>
      <c r="K237">
        <v>9.0299999999999994</v>
      </c>
      <c r="L237">
        <v>12</v>
      </c>
      <c r="M237">
        <v>10</v>
      </c>
      <c r="N237">
        <v>25</v>
      </c>
      <c r="O237" t="s">
        <v>508</v>
      </c>
      <c r="P237">
        <v>1138</v>
      </c>
    </row>
    <row r="238" spans="1:16" x14ac:dyDescent="0.25">
      <c r="A238" t="s">
        <v>1</v>
      </c>
      <c r="B238" t="s">
        <v>2487</v>
      </c>
      <c r="C238">
        <v>5.6</v>
      </c>
      <c r="D238">
        <v>5</v>
      </c>
      <c r="E238" t="s">
        <v>409</v>
      </c>
      <c r="F238">
        <v>1</v>
      </c>
      <c r="G238">
        <v>120</v>
      </c>
      <c r="H238">
        <v>1200</v>
      </c>
      <c r="I238" t="s">
        <v>106</v>
      </c>
      <c r="J238">
        <v>1</v>
      </c>
      <c r="K238">
        <v>9.92</v>
      </c>
      <c r="L238">
        <v>28</v>
      </c>
      <c r="M238">
        <v>9</v>
      </c>
      <c r="N238">
        <v>25</v>
      </c>
      <c r="O238" t="s">
        <v>457</v>
      </c>
      <c r="P238">
        <v>1129</v>
      </c>
    </row>
    <row r="239" spans="1:16" x14ac:dyDescent="0.25">
      <c r="A239" t="s">
        <v>1</v>
      </c>
      <c r="B239" t="s">
        <v>2487</v>
      </c>
      <c r="C239">
        <v>23</v>
      </c>
      <c r="D239">
        <v>3</v>
      </c>
      <c r="E239" t="s">
        <v>410</v>
      </c>
      <c r="F239">
        <v>13</v>
      </c>
      <c r="G239">
        <v>120</v>
      </c>
      <c r="H239">
        <v>1200</v>
      </c>
      <c r="I239" t="s">
        <v>106</v>
      </c>
      <c r="J239">
        <v>1</v>
      </c>
      <c r="K239">
        <v>9.34</v>
      </c>
      <c r="L239">
        <v>7</v>
      </c>
      <c r="M239">
        <v>9</v>
      </c>
      <c r="N239">
        <v>25</v>
      </c>
      <c r="O239" t="s">
        <v>483</v>
      </c>
      <c r="P239">
        <v>1114</v>
      </c>
    </row>
    <row r="240" spans="1:16" x14ac:dyDescent="0.25">
      <c r="A240" t="s">
        <v>1</v>
      </c>
      <c r="B240" t="s">
        <v>2487</v>
      </c>
      <c r="C240">
        <v>14</v>
      </c>
      <c r="D240">
        <v>9</v>
      </c>
      <c r="E240" t="s">
        <v>408</v>
      </c>
      <c r="F240">
        <v>12</v>
      </c>
      <c r="G240">
        <v>123</v>
      </c>
      <c r="H240">
        <v>1200</v>
      </c>
      <c r="I240" t="s">
        <v>167</v>
      </c>
      <c r="J240">
        <v>1</v>
      </c>
      <c r="K240">
        <v>10.54</v>
      </c>
      <c r="L240">
        <v>5</v>
      </c>
      <c r="M240">
        <v>7</v>
      </c>
      <c r="N240">
        <v>25</v>
      </c>
      <c r="O240" t="s">
        <v>457</v>
      </c>
      <c r="P240">
        <v>1134</v>
      </c>
    </row>
    <row r="241" spans="1:16" x14ac:dyDescent="0.25">
      <c r="A241" t="s">
        <v>1</v>
      </c>
      <c r="B241" t="s">
        <v>2487</v>
      </c>
      <c r="C241">
        <v>36</v>
      </c>
      <c r="D241">
        <v>4</v>
      </c>
      <c r="E241" t="s">
        <v>408</v>
      </c>
      <c r="F241">
        <v>8</v>
      </c>
      <c r="G241">
        <v>125</v>
      </c>
      <c r="H241">
        <v>1200</v>
      </c>
      <c r="I241" t="s">
        <v>167</v>
      </c>
      <c r="J241">
        <v>1</v>
      </c>
      <c r="K241">
        <v>9.92</v>
      </c>
      <c r="L241">
        <v>28</v>
      </c>
      <c r="M241">
        <v>5</v>
      </c>
      <c r="N241">
        <v>25</v>
      </c>
      <c r="O241" t="s">
        <v>426</v>
      </c>
      <c r="P241">
        <v>1144</v>
      </c>
    </row>
    <row r="242" spans="1:16" x14ac:dyDescent="0.25">
      <c r="A242" t="s">
        <v>1</v>
      </c>
      <c r="B242" t="s">
        <v>2487</v>
      </c>
      <c r="C242">
        <v>51</v>
      </c>
      <c r="D242">
        <v>14</v>
      </c>
      <c r="E242" t="s">
        <v>410</v>
      </c>
      <c r="F242">
        <v>8</v>
      </c>
      <c r="G242">
        <v>129</v>
      </c>
      <c r="H242">
        <v>1400</v>
      </c>
      <c r="I242" t="s">
        <v>69</v>
      </c>
      <c r="J242">
        <v>1</v>
      </c>
      <c r="K242">
        <v>24.21</v>
      </c>
      <c r="L242">
        <v>6</v>
      </c>
      <c r="M242">
        <v>4</v>
      </c>
      <c r="N242">
        <v>25</v>
      </c>
      <c r="O242" t="s">
        <v>501</v>
      </c>
      <c r="P242">
        <v>1165</v>
      </c>
    </row>
    <row r="243" spans="1:16" x14ac:dyDescent="0.25">
      <c r="A243" t="s">
        <v>1</v>
      </c>
      <c r="B243" t="s">
        <v>2487</v>
      </c>
      <c r="C243">
        <v>11</v>
      </c>
      <c r="D243">
        <v>11</v>
      </c>
      <c r="E243" t="s">
        <v>409</v>
      </c>
      <c r="F243">
        <v>9</v>
      </c>
      <c r="G243">
        <v>130</v>
      </c>
      <c r="H243">
        <v>1200</v>
      </c>
      <c r="I243" t="s">
        <v>106</v>
      </c>
      <c r="J243">
        <v>1</v>
      </c>
      <c r="K243">
        <v>10.9</v>
      </c>
      <c r="L243">
        <v>26</v>
      </c>
      <c r="M243">
        <v>3</v>
      </c>
      <c r="N243">
        <v>25</v>
      </c>
      <c r="O243" t="s">
        <v>457</v>
      </c>
      <c r="P243">
        <v>1162</v>
      </c>
    </row>
    <row r="244" spans="1:16" x14ac:dyDescent="0.25">
      <c r="A244" t="s">
        <v>1</v>
      </c>
      <c r="B244" t="s">
        <v>2487</v>
      </c>
      <c r="C244">
        <v>5</v>
      </c>
      <c r="D244">
        <v>4</v>
      </c>
      <c r="E244" t="s">
        <v>409</v>
      </c>
      <c r="F244">
        <v>2</v>
      </c>
      <c r="G244">
        <v>131</v>
      </c>
      <c r="H244">
        <v>1200</v>
      </c>
      <c r="I244" t="s">
        <v>106</v>
      </c>
      <c r="J244">
        <v>1</v>
      </c>
      <c r="K244">
        <v>11.81</v>
      </c>
      <c r="L244">
        <v>12</v>
      </c>
      <c r="M244">
        <v>2</v>
      </c>
      <c r="N244">
        <v>25</v>
      </c>
      <c r="O244" t="s">
        <v>457</v>
      </c>
      <c r="P244">
        <v>1167</v>
      </c>
    </row>
    <row r="245" spans="1:16" x14ac:dyDescent="0.25">
      <c r="A245" t="s">
        <v>1</v>
      </c>
      <c r="B245" t="s">
        <v>2487</v>
      </c>
      <c r="C245">
        <v>11</v>
      </c>
      <c r="D245">
        <v>7</v>
      </c>
      <c r="E245" t="s">
        <v>409</v>
      </c>
      <c r="F245">
        <v>3</v>
      </c>
      <c r="G245">
        <v>133</v>
      </c>
      <c r="H245">
        <v>1650</v>
      </c>
      <c r="I245" t="s">
        <v>106</v>
      </c>
      <c r="J245">
        <v>1</v>
      </c>
      <c r="K245">
        <v>41.24</v>
      </c>
      <c r="L245">
        <v>26</v>
      </c>
      <c r="M245">
        <v>1</v>
      </c>
      <c r="N245">
        <v>25</v>
      </c>
      <c r="O245" t="s">
        <v>457</v>
      </c>
      <c r="P245">
        <v>1165</v>
      </c>
    </row>
    <row r="246" spans="1:16" x14ac:dyDescent="0.25">
      <c r="A246" t="s">
        <v>1</v>
      </c>
      <c r="B246" t="s">
        <v>2487</v>
      </c>
      <c r="C246">
        <v>5.2</v>
      </c>
      <c r="D246">
        <v>3</v>
      </c>
      <c r="E246" t="s">
        <v>409</v>
      </c>
      <c r="F246">
        <v>4</v>
      </c>
      <c r="G246">
        <v>133</v>
      </c>
      <c r="H246">
        <v>1200</v>
      </c>
      <c r="I246" t="s">
        <v>106</v>
      </c>
      <c r="J246">
        <v>1</v>
      </c>
      <c r="K246">
        <v>9.85</v>
      </c>
      <c r="L246">
        <v>18</v>
      </c>
      <c r="M246">
        <v>12</v>
      </c>
      <c r="N246">
        <v>24</v>
      </c>
      <c r="O246" t="s">
        <v>457</v>
      </c>
      <c r="P246">
        <v>1171</v>
      </c>
    </row>
    <row r="247" spans="1:16" x14ac:dyDescent="0.25">
      <c r="A247" t="s">
        <v>1</v>
      </c>
      <c r="B247" t="s">
        <v>2487</v>
      </c>
      <c r="C247">
        <v>4.9000000000000004</v>
      </c>
      <c r="D247">
        <v>3</v>
      </c>
      <c r="E247" t="s">
        <v>408</v>
      </c>
      <c r="F247">
        <v>10</v>
      </c>
      <c r="G247">
        <v>135</v>
      </c>
      <c r="H247">
        <v>1200</v>
      </c>
      <c r="I247" t="s">
        <v>106</v>
      </c>
      <c r="J247">
        <v>1</v>
      </c>
      <c r="K247">
        <v>10.26</v>
      </c>
      <c r="L247">
        <v>1</v>
      </c>
      <c r="M247">
        <v>12</v>
      </c>
      <c r="N247">
        <v>24</v>
      </c>
      <c r="O247" t="s">
        <v>457</v>
      </c>
      <c r="P247">
        <v>1154</v>
      </c>
    </row>
    <row r="248" spans="1:16" x14ac:dyDescent="0.25">
      <c r="A248" t="s">
        <v>1</v>
      </c>
      <c r="B248" t="s">
        <v>2487</v>
      </c>
      <c r="C248">
        <v>13</v>
      </c>
      <c r="D248">
        <v>3</v>
      </c>
      <c r="E248" t="s">
        <v>409</v>
      </c>
      <c r="F248">
        <v>9</v>
      </c>
      <c r="G248">
        <v>116</v>
      </c>
      <c r="H248">
        <v>1200</v>
      </c>
      <c r="I248" t="s">
        <v>106</v>
      </c>
      <c r="J248">
        <v>1</v>
      </c>
      <c r="K248">
        <v>10.02</v>
      </c>
      <c r="L248">
        <v>23</v>
      </c>
      <c r="M248">
        <v>10</v>
      </c>
      <c r="N248">
        <v>24</v>
      </c>
      <c r="O248" t="s">
        <v>457</v>
      </c>
      <c r="P248">
        <v>1146</v>
      </c>
    </row>
    <row r="249" spans="1:16" x14ac:dyDescent="0.25">
      <c r="A249" t="s">
        <v>1</v>
      </c>
      <c r="B249" t="s">
        <v>2487</v>
      </c>
      <c r="C249">
        <v>5.7</v>
      </c>
      <c r="D249">
        <v>10</v>
      </c>
      <c r="E249" t="s">
        <v>409</v>
      </c>
      <c r="F249">
        <v>10</v>
      </c>
      <c r="G249">
        <v>118</v>
      </c>
      <c r="H249">
        <v>1200</v>
      </c>
      <c r="I249" t="s">
        <v>106</v>
      </c>
      <c r="J249">
        <v>1</v>
      </c>
      <c r="K249">
        <v>10.19</v>
      </c>
      <c r="L249">
        <v>28</v>
      </c>
      <c r="M249">
        <v>9</v>
      </c>
      <c r="N249">
        <v>24</v>
      </c>
      <c r="O249" t="s">
        <v>457</v>
      </c>
      <c r="P249">
        <v>1134</v>
      </c>
    </row>
    <row r="250" spans="1:16" x14ac:dyDescent="0.25">
      <c r="A250" t="s">
        <v>1</v>
      </c>
      <c r="B250" t="s">
        <v>2487</v>
      </c>
      <c r="C250">
        <v>12</v>
      </c>
      <c r="D250">
        <v>4</v>
      </c>
      <c r="E250" t="s">
        <v>409</v>
      </c>
      <c r="F250">
        <v>5</v>
      </c>
      <c r="G250">
        <v>114</v>
      </c>
      <c r="H250">
        <v>1200</v>
      </c>
      <c r="I250" t="s">
        <v>504</v>
      </c>
      <c r="J250">
        <v>1</v>
      </c>
      <c r="K250">
        <v>9.6999999999999993</v>
      </c>
      <c r="L250">
        <v>15</v>
      </c>
      <c r="M250">
        <v>9</v>
      </c>
      <c r="N250">
        <v>24</v>
      </c>
      <c r="O250" t="s">
        <v>457</v>
      </c>
      <c r="P250">
        <v>1130</v>
      </c>
    </row>
    <row r="251" spans="1:16" x14ac:dyDescent="0.25">
      <c r="A251" t="s">
        <v>1</v>
      </c>
      <c r="B251" t="s">
        <v>2487</v>
      </c>
      <c r="C251">
        <v>14</v>
      </c>
      <c r="D251">
        <v>1</v>
      </c>
      <c r="E251" t="s">
        <v>409</v>
      </c>
      <c r="F251">
        <v>10</v>
      </c>
      <c r="G251">
        <v>130</v>
      </c>
      <c r="H251">
        <v>1200</v>
      </c>
      <c r="I251" t="s">
        <v>106</v>
      </c>
      <c r="J251">
        <v>1</v>
      </c>
      <c r="K251">
        <v>9.7899999999999991</v>
      </c>
      <c r="L251">
        <v>6</v>
      </c>
      <c r="M251">
        <v>7</v>
      </c>
      <c r="N251">
        <v>24</v>
      </c>
      <c r="O251" t="s">
        <v>457</v>
      </c>
      <c r="P251">
        <v>1119</v>
      </c>
    </row>
    <row r="252" spans="1:16" x14ac:dyDescent="0.25">
      <c r="A252" t="s">
        <v>1</v>
      </c>
      <c r="B252" t="s">
        <v>2487</v>
      </c>
      <c r="C252">
        <v>5.4</v>
      </c>
      <c r="D252">
        <v>7</v>
      </c>
      <c r="E252" t="s">
        <v>409</v>
      </c>
      <c r="F252">
        <v>5</v>
      </c>
      <c r="G252">
        <v>130</v>
      </c>
      <c r="H252">
        <v>1200</v>
      </c>
      <c r="I252" t="s">
        <v>69</v>
      </c>
      <c r="J252">
        <v>1</v>
      </c>
      <c r="K252">
        <v>11.73</v>
      </c>
      <c r="L252">
        <v>15</v>
      </c>
      <c r="M252">
        <v>6</v>
      </c>
      <c r="N252">
        <v>24</v>
      </c>
      <c r="O252" t="s">
        <v>479</v>
      </c>
      <c r="P252">
        <v>1118</v>
      </c>
    </row>
    <row r="253" spans="1:16" x14ac:dyDescent="0.25">
      <c r="A253" t="s">
        <v>1</v>
      </c>
      <c r="B253" t="s">
        <v>2487</v>
      </c>
      <c r="C253">
        <v>10</v>
      </c>
      <c r="D253">
        <v>2</v>
      </c>
      <c r="E253" t="s">
        <v>409</v>
      </c>
      <c r="F253">
        <v>5</v>
      </c>
      <c r="G253">
        <v>130</v>
      </c>
      <c r="H253">
        <v>1200</v>
      </c>
      <c r="I253" t="s">
        <v>69</v>
      </c>
      <c r="J253">
        <v>1</v>
      </c>
      <c r="K253">
        <v>10.48</v>
      </c>
      <c r="L253">
        <v>15</v>
      </c>
      <c r="M253">
        <v>5</v>
      </c>
      <c r="N253">
        <v>24</v>
      </c>
      <c r="O253" t="s">
        <v>416</v>
      </c>
      <c r="P253">
        <v>1092</v>
      </c>
    </row>
    <row r="254" spans="1:16" x14ac:dyDescent="0.25">
      <c r="A254" t="s">
        <v>1</v>
      </c>
      <c r="B254" t="s">
        <v>2487</v>
      </c>
      <c r="C254">
        <v>18</v>
      </c>
      <c r="D254">
        <v>11</v>
      </c>
      <c r="E254" t="s">
        <v>410</v>
      </c>
      <c r="F254">
        <v>10</v>
      </c>
      <c r="G254">
        <v>133</v>
      </c>
      <c r="H254">
        <v>1200</v>
      </c>
      <c r="I254" t="s">
        <v>64</v>
      </c>
      <c r="J254">
        <v>1</v>
      </c>
      <c r="K254">
        <v>12.13</v>
      </c>
      <c r="L254">
        <v>6</v>
      </c>
      <c r="M254">
        <v>3</v>
      </c>
      <c r="N254">
        <v>24</v>
      </c>
      <c r="O254" t="s">
        <v>420</v>
      </c>
      <c r="P254">
        <v>1111</v>
      </c>
    </row>
    <row r="255" spans="1:16" x14ac:dyDescent="0.25">
      <c r="A255" t="s">
        <v>1</v>
      </c>
      <c r="B255" t="s">
        <v>2487</v>
      </c>
      <c r="C255">
        <v>9.5</v>
      </c>
      <c r="D255">
        <v>6</v>
      </c>
      <c r="E255" t="s">
        <v>411</v>
      </c>
      <c r="F255">
        <v>6</v>
      </c>
      <c r="G255">
        <v>134</v>
      </c>
      <c r="H255">
        <v>1400</v>
      </c>
      <c r="I255" t="s">
        <v>31</v>
      </c>
      <c r="J255">
        <v>1</v>
      </c>
      <c r="K255">
        <v>23.12</v>
      </c>
      <c r="L255">
        <v>12</v>
      </c>
      <c r="M255">
        <v>2</v>
      </c>
      <c r="N255">
        <v>24</v>
      </c>
      <c r="O255" t="s">
        <v>483</v>
      </c>
      <c r="P255">
        <v>1119</v>
      </c>
    </row>
    <row r="256" spans="1:16" x14ac:dyDescent="0.25">
      <c r="A256" t="s">
        <v>1</v>
      </c>
      <c r="B256" t="s">
        <v>2487</v>
      </c>
      <c r="C256">
        <v>20</v>
      </c>
      <c r="D256">
        <v>6</v>
      </c>
      <c r="E256" t="s">
        <v>411</v>
      </c>
      <c r="F256">
        <v>11</v>
      </c>
      <c r="G256">
        <v>116</v>
      </c>
      <c r="H256">
        <v>1200</v>
      </c>
      <c r="I256" t="s">
        <v>173</v>
      </c>
      <c r="J256">
        <v>1</v>
      </c>
      <c r="K256">
        <v>10.59</v>
      </c>
      <c r="L256">
        <v>28</v>
      </c>
      <c r="M256">
        <v>1</v>
      </c>
      <c r="N256">
        <v>24</v>
      </c>
      <c r="O256" t="s">
        <v>465</v>
      </c>
      <c r="P256">
        <v>1121</v>
      </c>
    </row>
    <row r="257" spans="1:16" x14ac:dyDescent="0.25">
      <c r="A257" t="s">
        <v>1</v>
      </c>
      <c r="B257" t="s">
        <v>2487</v>
      </c>
      <c r="C257">
        <v>33</v>
      </c>
      <c r="D257">
        <v>5</v>
      </c>
      <c r="E257" t="s">
        <v>410</v>
      </c>
      <c r="F257">
        <v>2</v>
      </c>
      <c r="G257">
        <v>117</v>
      </c>
      <c r="H257">
        <v>1200</v>
      </c>
      <c r="I257" t="s">
        <v>173</v>
      </c>
      <c r="J257">
        <v>1</v>
      </c>
      <c r="K257">
        <v>10.210000000000001</v>
      </c>
      <c r="L257">
        <v>7</v>
      </c>
      <c r="M257">
        <v>1</v>
      </c>
      <c r="N257">
        <v>24</v>
      </c>
      <c r="O257" t="s">
        <v>501</v>
      </c>
      <c r="P257">
        <v>1124</v>
      </c>
    </row>
    <row r="258" spans="1:16" x14ac:dyDescent="0.25">
      <c r="A258" t="s">
        <v>1</v>
      </c>
      <c r="B258" t="s">
        <v>2487</v>
      </c>
      <c r="C258">
        <v>55</v>
      </c>
      <c r="D258">
        <v>12</v>
      </c>
      <c r="E258" t="s">
        <v>409</v>
      </c>
      <c r="F258">
        <v>4</v>
      </c>
      <c r="G258">
        <v>120</v>
      </c>
      <c r="H258">
        <v>1400</v>
      </c>
      <c r="I258" t="s">
        <v>434</v>
      </c>
      <c r="J258">
        <v>1</v>
      </c>
      <c r="K258">
        <v>23.61</v>
      </c>
      <c r="L258">
        <v>26</v>
      </c>
      <c r="M258">
        <v>11</v>
      </c>
      <c r="N258">
        <v>23</v>
      </c>
      <c r="O258" t="s">
        <v>508</v>
      </c>
      <c r="P258">
        <v>1124</v>
      </c>
    </row>
    <row r="259" spans="1:16" x14ac:dyDescent="0.25">
      <c r="A259" t="s">
        <v>1</v>
      </c>
      <c r="B259" t="s">
        <v>2487</v>
      </c>
      <c r="C259">
        <v>95</v>
      </c>
      <c r="D259">
        <v>5</v>
      </c>
      <c r="E259" t="s">
        <v>411</v>
      </c>
      <c r="F259">
        <v>8</v>
      </c>
      <c r="G259">
        <v>122</v>
      </c>
      <c r="H259">
        <v>1200</v>
      </c>
      <c r="I259" t="s">
        <v>434</v>
      </c>
      <c r="J259">
        <v>1</v>
      </c>
      <c r="K259">
        <v>9.9499999999999993</v>
      </c>
      <c r="L259">
        <v>22</v>
      </c>
      <c r="M259">
        <v>10</v>
      </c>
      <c r="N259">
        <v>23</v>
      </c>
      <c r="O259" t="s">
        <v>501</v>
      </c>
      <c r="P259">
        <v>1099</v>
      </c>
    </row>
    <row r="260" spans="1:16" x14ac:dyDescent="0.25">
      <c r="A260" t="s">
        <v>1</v>
      </c>
      <c r="B260" t="s">
        <v>2487</v>
      </c>
      <c r="C260">
        <v>36</v>
      </c>
      <c r="D260">
        <v>7</v>
      </c>
      <c r="E260" t="s">
        <v>409</v>
      </c>
      <c r="F260">
        <v>5</v>
      </c>
      <c r="G260">
        <v>120</v>
      </c>
      <c r="H260">
        <v>1200</v>
      </c>
      <c r="I260" t="s">
        <v>195</v>
      </c>
      <c r="J260">
        <v>1</v>
      </c>
      <c r="K260">
        <v>10.48</v>
      </c>
      <c r="L260">
        <v>24</v>
      </c>
      <c r="M260">
        <v>9</v>
      </c>
      <c r="N260">
        <v>23</v>
      </c>
      <c r="O260" t="s">
        <v>508</v>
      </c>
      <c r="P260">
        <v>1089</v>
      </c>
    </row>
    <row r="261" spans="1:16" x14ac:dyDescent="0.25">
      <c r="A261" t="s">
        <v>79</v>
      </c>
      <c r="B261" t="s">
        <v>80</v>
      </c>
      <c r="C261">
        <v>8.5</v>
      </c>
      <c r="D261">
        <v>7</v>
      </c>
      <c r="E261" t="s">
        <v>411</v>
      </c>
      <c r="F261">
        <v>11</v>
      </c>
      <c r="G261">
        <v>135</v>
      </c>
      <c r="H261">
        <v>1650</v>
      </c>
      <c r="I261" t="s">
        <v>49</v>
      </c>
      <c r="J261">
        <v>1</v>
      </c>
      <c r="K261">
        <v>40.28</v>
      </c>
      <c r="L261">
        <v>7</v>
      </c>
      <c r="M261">
        <v>1</v>
      </c>
      <c r="N261">
        <v>26</v>
      </c>
      <c r="O261" t="s">
        <v>432</v>
      </c>
      <c r="P261">
        <v>1136</v>
      </c>
    </row>
    <row r="262" spans="1:16" x14ac:dyDescent="0.25">
      <c r="A262" t="s">
        <v>79</v>
      </c>
      <c r="B262" t="s">
        <v>80</v>
      </c>
      <c r="C262">
        <v>13</v>
      </c>
      <c r="D262">
        <v>3</v>
      </c>
      <c r="E262" t="s">
        <v>408</v>
      </c>
      <c r="F262">
        <v>4</v>
      </c>
      <c r="G262">
        <v>135</v>
      </c>
      <c r="H262">
        <v>1650</v>
      </c>
      <c r="I262" t="s">
        <v>49</v>
      </c>
      <c r="J262">
        <v>1</v>
      </c>
      <c r="K262">
        <v>40.19</v>
      </c>
      <c r="L262">
        <v>10</v>
      </c>
      <c r="M262">
        <v>12</v>
      </c>
      <c r="N262">
        <v>25</v>
      </c>
      <c r="O262" t="s">
        <v>432</v>
      </c>
      <c r="P262">
        <v>1130</v>
      </c>
    </row>
    <row r="263" spans="1:16" x14ac:dyDescent="0.25">
      <c r="A263" t="s">
        <v>79</v>
      </c>
      <c r="B263" t="s">
        <v>80</v>
      </c>
      <c r="C263">
        <v>8.9</v>
      </c>
      <c r="D263">
        <v>7</v>
      </c>
      <c r="E263" t="s">
        <v>410</v>
      </c>
      <c r="F263">
        <v>5</v>
      </c>
      <c r="G263">
        <v>135</v>
      </c>
      <c r="H263">
        <v>1650</v>
      </c>
      <c r="I263" t="s">
        <v>150</v>
      </c>
      <c r="J263">
        <v>1</v>
      </c>
      <c r="K263">
        <v>40.75</v>
      </c>
      <c r="L263">
        <v>26</v>
      </c>
      <c r="M263">
        <v>11</v>
      </c>
      <c r="N263">
        <v>25</v>
      </c>
      <c r="O263" t="s">
        <v>416</v>
      </c>
      <c r="P263">
        <v>1124</v>
      </c>
    </row>
    <row r="264" spans="1:16" x14ac:dyDescent="0.25">
      <c r="A264" t="s">
        <v>79</v>
      </c>
      <c r="B264" t="s">
        <v>80</v>
      </c>
      <c r="C264">
        <v>11</v>
      </c>
      <c r="D264">
        <v>1</v>
      </c>
      <c r="E264" t="s">
        <v>409</v>
      </c>
      <c r="F264">
        <v>7</v>
      </c>
      <c r="G264">
        <v>128</v>
      </c>
      <c r="H264">
        <v>1650</v>
      </c>
      <c r="I264" t="s">
        <v>150</v>
      </c>
      <c r="J264">
        <v>1</v>
      </c>
      <c r="K264">
        <v>39.28</v>
      </c>
      <c r="L264">
        <v>5</v>
      </c>
      <c r="M264">
        <v>11</v>
      </c>
      <c r="N264">
        <v>25</v>
      </c>
      <c r="O264" t="s">
        <v>426</v>
      </c>
      <c r="P264">
        <v>1127</v>
      </c>
    </row>
    <row r="265" spans="1:16" x14ac:dyDescent="0.25">
      <c r="A265" t="s">
        <v>79</v>
      </c>
      <c r="B265" t="s">
        <v>80</v>
      </c>
      <c r="C265">
        <v>11</v>
      </c>
      <c r="D265">
        <v>10</v>
      </c>
      <c r="E265" t="s">
        <v>410</v>
      </c>
      <c r="F265">
        <v>12</v>
      </c>
      <c r="G265">
        <v>132</v>
      </c>
      <c r="H265">
        <v>1650</v>
      </c>
      <c r="I265" t="s">
        <v>150</v>
      </c>
      <c r="J265">
        <v>1</v>
      </c>
      <c r="K265">
        <v>40.98</v>
      </c>
      <c r="L265">
        <v>15</v>
      </c>
      <c r="M265">
        <v>10</v>
      </c>
      <c r="N265">
        <v>25</v>
      </c>
      <c r="O265" t="s">
        <v>432</v>
      </c>
      <c r="P265">
        <v>1128</v>
      </c>
    </row>
    <row r="266" spans="1:16" x14ac:dyDescent="0.25">
      <c r="A266" t="s">
        <v>79</v>
      </c>
      <c r="B266" t="s">
        <v>80</v>
      </c>
      <c r="C266">
        <v>4</v>
      </c>
      <c r="D266">
        <v>9</v>
      </c>
      <c r="E266" t="s">
        <v>409</v>
      </c>
      <c r="F266">
        <v>2</v>
      </c>
      <c r="G266">
        <v>134</v>
      </c>
      <c r="H266">
        <v>1800</v>
      </c>
      <c r="I266" t="s">
        <v>150</v>
      </c>
      <c r="J266">
        <v>1</v>
      </c>
      <c r="K266">
        <v>49.5</v>
      </c>
      <c r="L266">
        <v>16</v>
      </c>
      <c r="M266">
        <v>7</v>
      </c>
      <c r="N266">
        <v>25</v>
      </c>
      <c r="O266" t="s">
        <v>420</v>
      </c>
      <c r="P266">
        <v>1077</v>
      </c>
    </row>
    <row r="267" spans="1:16" x14ac:dyDescent="0.25">
      <c r="A267" t="s">
        <v>79</v>
      </c>
      <c r="B267" t="s">
        <v>80</v>
      </c>
      <c r="C267">
        <v>3.4</v>
      </c>
      <c r="D267">
        <v>8</v>
      </c>
      <c r="E267" t="s">
        <v>411</v>
      </c>
      <c r="F267">
        <v>7</v>
      </c>
      <c r="G267">
        <v>135</v>
      </c>
      <c r="H267">
        <v>1400</v>
      </c>
      <c r="I267" t="s">
        <v>31</v>
      </c>
      <c r="J267">
        <v>1</v>
      </c>
      <c r="K267">
        <v>22.62</v>
      </c>
      <c r="L267">
        <v>1</v>
      </c>
      <c r="M267">
        <v>7</v>
      </c>
      <c r="N267">
        <v>25</v>
      </c>
      <c r="O267" t="s">
        <v>508</v>
      </c>
      <c r="P267">
        <v>1071</v>
      </c>
    </row>
    <row r="268" spans="1:16" x14ac:dyDescent="0.25">
      <c r="A268" t="s">
        <v>79</v>
      </c>
      <c r="B268" t="s">
        <v>80</v>
      </c>
      <c r="C268">
        <v>9.6</v>
      </c>
      <c r="D268">
        <v>7</v>
      </c>
      <c r="E268" t="s">
        <v>409</v>
      </c>
      <c r="F268">
        <v>6</v>
      </c>
      <c r="G268">
        <v>116</v>
      </c>
      <c r="H268">
        <v>1650</v>
      </c>
      <c r="I268" t="s">
        <v>85</v>
      </c>
      <c r="J268">
        <v>1</v>
      </c>
      <c r="K268">
        <v>39.85</v>
      </c>
      <c r="L268">
        <v>7</v>
      </c>
      <c r="M268">
        <v>5</v>
      </c>
      <c r="N268">
        <v>25</v>
      </c>
      <c r="O268" t="s">
        <v>432</v>
      </c>
      <c r="P268">
        <v>1091</v>
      </c>
    </row>
    <row r="269" spans="1:16" x14ac:dyDescent="0.25">
      <c r="A269" t="s">
        <v>79</v>
      </c>
      <c r="B269" t="s">
        <v>80</v>
      </c>
      <c r="C269">
        <v>17</v>
      </c>
      <c r="D269">
        <v>3</v>
      </c>
      <c r="E269" t="s">
        <v>409</v>
      </c>
      <c r="F269">
        <v>5</v>
      </c>
      <c r="G269">
        <v>116</v>
      </c>
      <c r="H269">
        <v>1650</v>
      </c>
      <c r="I269" t="s">
        <v>85</v>
      </c>
      <c r="J269">
        <v>1</v>
      </c>
      <c r="K269">
        <v>39.39</v>
      </c>
      <c r="L269">
        <v>16</v>
      </c>
      <c r="M269">
        <v>4</v>
      </c>
      <c r="N269">
        <v>25</v>
      </c>
      <c r="O269" t="s">
        <v>420</v>
      </c>
      <c r="P269">
        <v>1078</v>
      </c>
    </row>
    <row r="270" spans="1:16" x14ac:dyDescent="0.25">
      <c r="A270" t="s">
        <v>79</v>
      </c>
      <c r="B270" t="s">
        <v>80</v>
      </c>
      <c r="C270">
        <v>27</v>
      </c>
      <c r="D270">
        <v>10</v>
      </c>
      <c r="E270" t="s">
        <v>410</v>
      </c>
      <c r="F270">
        <v>8</v>
      </c>
      <c r="G270">
        <v>123</v>
      </c>
      <c r="H270">
        <v>1400</v>
      </c>
      <c r="I270" t="s">
        <v>69</v>
      </c>
      <c r="J270">
        <v>1</v>
      </c>
      <c r="K270">
        <v>22.31</v>
      </c>
      <c r="L270">
        <v>6</v>
      </c>
      <c r="M270">
        <v>4</v>
      </c>
      <c r="N270">
        <v>25</v>
      </c>
      <c r="O270" t="s">
        <v>501</v>
      </c>
      <c r="P270">
        <v>1091</v>
      </c>
    </row>
    <row r="271" spans="1:16" x14ac:dyDescent="0.25">
      <c r="A271" t="s">
        <v>79</v>
      </c>
      <c r="B271" t="s">
        <v>80</v>
      </c>
      <c r="C271">
        <v>42</v>
      </c>
      <c r="D271">
        <v>8</v>
      </c>
      <c r="E271" t="s">
        <v>410</v>
      </c>
      <c r="F271">
        <v>7</v>
      </c>
      <c r="G271">
        <v>120</v>
      </c>
      <c r="H271">
        <v>1600</v>
      </c>
      <c r="I271" t="s">
        <v>140</v>
      </c>
      <c r="J271">
        <v>1</v>
      </c>
      <c r="K271">
        <v>34.54</v>
      </c>
      <c r="L271">
        <v>9</v>
      </c>
      <c r="M271">
        <v>3</v>
      </c>
      <c r="N271">
        <v>25</v>
      </c>
      <c r="O271" t="s">
        <v>508</v>
      </c>
      <c r="P271">
        <v>1083</v>
      </c>
    </row>
    <row r="272" spans="1:16" x14ac:dyDescent="0.25">
      <c r="A272" t="s">
        <v>79</v>
      </c>
      <c r="B272" t="s">
        <v>80</v>
      </c>
      <c r="C272">
        <v>41</v>
      </c>
      <c r="D272">
        <v>9</v>
      </c>
      <c r="E272" t="s">
        <v>411</v>
      </c>
      <c r="F272">
        <v>13</v>
      </c>
      <c r="G272">
        <v>122</v>
      </c>
      <c r="H272">
        <v>1800</v>
      </c>
      <c r="I272" t="s">
        <v>140</v>
      </c>
      <c r="J272">
        <v>1</v>
      </c>
      <c r="K272">
        <v>48.67</v>
      </c>
      <c r="L272">
        <v>9</v>
      </c>
      <c r="M272">
        <v>2</v>
      </c>
      <c r="N272">
        <v>25</v>
      </c>
      <c r="O272" t="s">
        <v>508</v>
      </c>
      <c r="P272">
        <v>1098</v>
      </c>
    </row>
    <row r="273" spans="1:16" x14ac:dyDescent="0.25">
      <c r="A273" t="s">
        <v>79</v>
      </c>
      <c r="B273" t="s">
        <v>80</v>
      </c>
      <c r="C273">
        <v>46</v>
      </c>
      <c r="D273">
        <v>9</v>
      </c>
      <c r="E273" t="s">
        <v>410</v>
      </c>
      <c r="F273">
        <v>9</v>
      </c>
      <c r="G273">
        <v>120</v>
      </c>
      <c r="H273">
        <v>1600</v>
      </c>
      <c r="I273" t="s">
        <v>140</v>
      </c>
      <c r="J273">
        <v>1</v>
      </c>
      <c r="K273">
        <v>34.630000000000003</v>
      </c>
      <c r="L273">
        <v>12</v>
      </c>
      <c r="M273">
        <v>1</v>
      </c>
      <c r="N273">
        <v>25</v>
      </c>
      <c r="O273" t="s">
        <v>479</v>
      </c>
      <c r="P273">
        <v>1092</v>
      </c>
    </row>
    <row r="274" spans="1:16" x14ac:dyDescent="0.25">
      <c r="A274" t="s">
        <v>79</v>
      </c>
      <c r="B274" t="s">
        <v>80</v>
      </c>
      <c r="C274">
        <v>35</v>
      </c>
      <c r="D274">
        <v>9</v>
      </c>
      <c r="E274" t="s">
        <v>409</v>
      </c>
      <c r="F274">
        <v>6</v>
      </c>
      <c r="G274">
        <v>129</v>
      </c>
      <c r="H274">
        <v>1800</v>
      </c>
      <c r="I274" t="s">
        <v>869</v>
      </c>
      <c r="J274">
        <v>1</v>
      </c>
      <c r="K274">
        <v>48.4</v>
      </c>
      <c r="L274">
        <v>8</v>
      </c>
      <c r="M274">
        <v>12</v>
      </c>
      <c r="N274">
        <v>24</v>
      </c>
      <c r="O274" t="s">
        <v>483</v>
      </c>
      <c r="P274">
        <v>1098</v>
      </c>
    </row>
    <row r="275" spans="1:16" x14ac:dyDescent="0.25">
      <c r="A275" t="s">
        <v>79</v>
      </c>
      <c r="B275" t="s">
        <v>80</v>
      </c>
      <c r="C275">
        <v>26</v>
      </c>
      <c r="D275">
        <v>10</v>
      </c>
      <c r="E275" t="s">
        <v>409</v>
      </c>
      <c r="F275">
        <v>10</v>
      </c>
      <c r="G275">
        <v>127</v>
      </c>
      <c r="H275">
        <v>2000</v>
      </c>
      <c r="I275" t="s">
        <v>53</v>
      </c>
      <c r="J275">
        <v>2</v>
      </c>
      <c r="K275">
        <v>2.42</v>
      </c>
      <c r="L275">
        <v>17</v>
      </c>
      <c r="M275">
        <v>11</v>
      </c>
      <c r="N275">
        <v>24</v>
      </c>
      <c r="O275" t="s">
        <v>501</v>
      </c>
      <c r="P275">
        <v>1093</v>
      </c>
    </row>
    <row r="276" spans="1:16" x14ac:dyDescent="0.25">
      <c r="A276" t="s">
        <v>79</v>
      </c>
      <c r="B276" t="s">
        <v>80</v>
      </c>
      <c r="C276">
        <v>7</v>
      </c>
      <c r="D276">
        <v>12</v>
      </c>
      <c r="E276" t="s">
        <v>409</v>
      </c>
      <c r="F276">
        <v>6</v>
      </c>
      <c r="G276">
        <v>130</v>
      </c>
      <c r="H276">
        <v>1600</v>
      </c>
      <c r="I276" t="s">
        <v>53</v>
      </c>
      <c r="J276">
        <v>1</v>
      </c>
      <c r="K276">
        <v>35.54</v>
      </c>
      <c r="L276">
        <v>20</v>
      </c>
      <c r="M276">
        <v>10</v>
      </c>
      <c r="N276">
        <v>24</v>
      </c>
      <c r="O276" t="s">
        <v>501</v>
      </c>
      <c r="P276">
        <v>1090</v>
      </c>
    </row>
    <row r="277" spans="1:16" x14ac:dyDescent="0.25">
      <c r="A277" t="s">
        <v>79</v>
      </c>
      <c r="B277" t="s">
        <v>80</v>
      </c>
      <c r="C277">
        <v>3.9</v>
      </c>
      <c r="D277">
        <v>3</v>
      </c>
      <c r="E277" t="s">
        <v>409</v>
      </c>
      <c r="F277">
        <v>3</v>
      </c>
      <c r="G277">
        <v>128</v>
      </c>
      <c r="H277">
        <v>1600</v>
      </c>
      <c r="I277" t="s">
        <v>31</v>
      </c>
      <c r="J277">
        <v>1</v>
      </c>
      <c r="K277">
        <v>34.380000000000003</v>
      </c>
      <c r="L277">
        <v>28</v>
      </c>
      <c r="M277">
        <v>9</v>
      </c>
      <c r="N277">
        <v>24</v>
      </c>
      <c r="O277" t="s">
        <v>508</v>
      </c>
      <c r="P277">
        <v>1092</v>
      </c>
    </row>
    <row r="278" spans="1:16" x14ac:dyDescent="0.25">
      <c r="A278" t="s">
        <v>79</v>
      </c>
      <c r="B278" t="s">
        <v>80</v>
      </c>
      <c r="C278">
        <v>34</v>
      </c>
      <c r="D278">
        <v>2</v>
      </c>
      <c r="E278" t="s">
        <v>411</v>
      </c>
      <c r="F278">
        <v>12</v>
      </c>
      <c r="G278">
        <v>125</v>
      </c>
      <c r="H278">
        <v>1400</v>
      </c>
      <c r="I278" t="s">
        <v>53</v>
      </c>
      <c r="J278">
        <v>1</v>
      </c>
      <c r="K278">
        <v>21.48</v>
      </c>
      <c r="L278">
        <v>15</v>
      </c>
      <c r="M278">
        <v>9</v>
      </c>
      <c r="N278">
        <v>24</v>
      </c>
      <c r="O278" t="s">
        <v>465</v>
      </c>
      <c r="P278">
        <v>1083</v>
      </c>
    </row>
    <row r="279" spans="1:16" x14ac:dyDescent="0.25">
      <c r="A279" t="s">
        <v>79</v>
      </c>
      <c r="B279" t="s">
        <v>80</v>
      </c>
      <c r="C279">
        <v>38</v>
      </c>
      <c r="D279">
        <v>5</v>
      </c>
      <c r="E279" t="s">
        <v>409</v>
      </c>
      <c r="F279">
        <v>2</v>
      </c>
      <c r="G279">
        <v>125</v>
      </c>
      <c r="H279">
        <v>1650</v>
      </c>
      <c r="I279" t="s">
        <v>53</v>
      </c>
      <c r="J279">
        <v>1</v>
      </c>
      <c r="K279">
        <v>40.78</v>
      </c>
      <c r="L279">
        <v>4</v>
      </c>
      <c r="M279">
        <v>7</v>
      </c>
      <c r="N279">
        <v>24</v>
      </c>
      <c r="O279" t="s">
        <v>432</v>
      </c>
      <c r="P279">
        <v>1071</v>
      </c>
    </row>
    <row r="280" spans="1:16" x14ac:dyDescent="0.25">
      <c r="A280" t="s">
        <v>79</v>
      </c>
      <c r="B280" t="s">
        <v>84</v>
      </c>
      <c r="C280">
        <v>9.6999999999999993</v>
      </c>
      <c r="D280">
        <v>4</v>
      </c>
      <c r="E280" t="s">
        <v>409</v>
      </c>
      <c r="F280">
        <v>4</v>
      </c>
      <c r="G280">
        <v>132</v>
      </c>
      <c r="H280">
        <v>1600</v>
      </c>
      <c r="I280" t="s">
        <v>85</v>
      </c>
      <c r="J280">
        <v>1</v>
      </c>
      <c r="K280">
        <v>34.83</v>
      </c>
      <c r="L280">
        <v>20</v>
      </c>
      <c r="M280">
        <v>12</v>
      </c>
      <c r="N280">
        <v>25</v>
      </c>
      <c r="O280" t="s">
        <v>479</v>
      </c>
      <c r="P280">
        <v>1128</v>
      </c>
    </row>
    <row r="281" spans="1:16" x14ac:dyDescent="0.25">
      <c r="A281" t="s">
        <v>79</v>
      </c>
      <c r="B281" t="s">
        <v>84</v>
      </c>
      <c r="C281">
        <v>6.2</v>
      </c>
      <c r="D281">
        <v>6</v>
      </c>
      <c r="E281" t="s">
        <v>409</v>
      </c>
      <c r="F281">
        <v>8</v>
      </c>
      <c r="G281">
        <v>134</v>
      </c>
      <c r="H281">
        <v>1400</v>
      </c>
      <c r="I281" t="s">
        <v>53</v>
      </c>
      <c r="J281">
        <v>1</v>
      </c>
      <c r="K281">
        <v>22.71</v>
      </c>
      <c r="L281">
        <v>15</v>
      </c>
      <c r="M281">
        <v>11</v>
      </c>
      <c r="N281">
        <v>25</v>
      </c>
      <c r="O281" t="s">
        <v>465</v>
      </c>
      <c r="P281">
        <v>1132</v>
      </c>
    </row>
    <row r="282" spans="1:16" x14ac:dyDescent="0.25">
      <c r="A282" t="s">
        <v>79</v>
      </c>
      <c r="B282" t="s">
        <v>84</v>
      </c>
      <c r="C282">
        <v>36</v>
      </c>
      <c r="D282">
        <v>2</v>
      </c>
      <c r="E282" t="s">
        <v>409</v>
      </c>
      <c r="F282">
        <v>2</v>
      </c>
      <c r="G282">
        <v>131</v>
      </c>
      <c r="H282">
        <v>1400</v>
      </c>
      <c r="I282" t="s">
        <v>53</v>
      </c>
      <c r="J282">
        <v>1</v>
      </c>
      <c r="K282">
        <v>21.34</v>
      </c>
      <c r="L282">
        <v>19</v>
      </c>
      <c r="M282">
        <v>10</v>
      </c>
      <c r="N282">
        <v>25</v>
      </c>
      <c r="O282" t="s">
        <v>479</v>
      </c>
      <c r="P282">
        <v>1146</v>
      </c>
    </row>
    <row r="283" spans="1:16" x14ac:dyDescent="0.25">
      <c r="A283" t="s">
        <v>79</v>
      </c>
      <c r="B283" t="s">
        <v>84</v>
      </c>
      <c r="C283">
        <v>27</v>
      </c>
      <c r="D283">
        <v>12</v>
      </c>
      <c r="E283" t="s">
        <v>411</v>
      </c>
      <c r="F283">
        <v>1</v>
      </c>
      <c r="G283">
        <v>132</v>
      </c>
      <c r="H283">
        <v>1400</v>
      </c>
      <c r="I283" t="s">
        <v>167</v>
      </c>
      <c r="J283">
        <v>1</v>
      </c>
      <c r="K283">
        <v>23.67</v>
      </c>
      <c r="L283">
        <v>21</v>
      </c>
      <c r="M283">
        <v>9</v>
      </c>
      <c r="N283">
        <v>25</v>
      </c>
      <c r="O283" t="s">
        <v>508</v>
      </c>
      <c r="P283">
        <v>1166</v>
      </c>
    </row>
    <row r="284" spans="1:16" x14ac:dyDescent="0.25">
      <c r="A284" t="s">
        <v>79</v>
      </c>
      <c r="B284" t="s">
        <v>84</v>
      </c>
      <c r="C284">
        <v>49</v>
      </c>
      <c r="D284">
        <v>9</v>
      </c>
      <c r="E284" t="s">
        <v>411</v>
      </c>
      <c r="F284">
        <v>11</v>
      </c>
      <c r="G284">
        <v>118</v>
      </c>
      <c r="H284">
        <v>1400</v>
      </c>
      <c r="I284" t="s">
        <v>167</v>
      </c>
      <c r="J284">
        <v>1</v>
      </c>
      <c r="K284">
        <v>22.38</v>
      </c>
      <c r="L284">
        <v>28</v>
      </c>
      <c r="M284">
        <v>6</v>
      </c>
      <c r="N284">
        <v>25</v>
      </c>
      <c r="O284" t="s">
        <v>477</v>
      </c>
      <c r="P284">
        <v>1175</v>
      </c>
    </row>
    <row r="285" spans="1:16" x14ac:dyDescent="0.25">
      <c r="A285" t="s">
        <v>79</v>
      </c>
      <c r="B285" t="s">
        <v>84</v>
      </c>
      <c r="C285">
        <v>62</v>
      </c>
      <c r="D285">
        <v>8</v>
      </c>
      <c r="E285" t="s">
        <v>411</v>
      </c>
      <c r="F285">
        <v>11</v>
      </c>
      <c r="G285">
        <v>116</v>
      </c>
      <c r="H285">
        <v>1400</v>
      </c>
      <c r="I285" t="s">
        <v>167</v>
      </c>
      <c r="J285">
        <v>1</v>
      </c>
      <c r="K285">
        <v>22.44</v>
      </c>
      <c r="L285">
        <v>8</v>
      </c>
      <c r="M285">
        <v>6</v>
      </c>
      <c r="N285">
        <v>25</v>
      </c>
      <c r="O285" t="s">
        <v>508</v>
      </c>
      <c r="P285">
        <v>1162</v>
      </c>
    </row>
    <row r="286" spans="1:16" x14ac:dyDescent="0.25">
      <c r="A286" t="s">
        <v>79</v>
      </c>
      <c r="B286" t="s">
        <v>84</v>
      </c>
      <c r="C286">
        <v>19</v>
      </c>
      <c r="D286">
        <v>6</v>
      </c>
      <c r="E286" t="s">
        <v>411</v>
      </c>
      <c r="F286">
        <v>8</v>
      </c>
      <c r="G286">
        <v>118</v>
      </c>
      <c r="H286">
        <v>1000</v>
      </c>
      <c r="I286" t="s">
        <v>167</v>
      </c>
      <c r="J286">
        <v>0</v>
      </c>
      <c r="K286">
        <v>57.92</v>
      </c>
      <c r="L286">
        <v>25</v>
      </c>
      <c r="M286">
        <v>5</v>
      </c>
      <c r="N286">
        <v>25</v>
      </c>
      <c r="O286" t="s">
        <v>483</v>
      </c>
      <c r="P286">
        <v>1184</v>
      </c>
    </row>
    <row r="287" spans="1:16" x14ac:dyDescent="0.25">
      <c r="A287" t="s">
        <v>79</v>
      </c>
      <c r="B287" t="s">
        <v>84</v>
      </c>
      <c r="C287">
        <v>145</v>
      </c>
      <c r="D287">
        <v>8</v>
      </c>
      <c r="E287" t="s">
        <v>411</v>
      </c>
      <c r="F287">
        <v>9</v>
      </c>
      <c r="G287">
        <v>123</v>
      </c>
      <c r="H287">
        <v>1200</v>
      </c>
      <c r="I287" t="s">
        <v>43</v>
      </c>
      <c r="J287">
        <v>1</v>
      </c>
      <c r="K287">
        <v>9.15</v>
      </c>
      <c r="L287">
        <v>18</v>
      </c>
      <c r="M287">
        <v>5</v>
      </c>
      <c r="N287">
        <v>25</v>
      </c>
      <c r="O287" t="s">
        <v>479</v>
      </c>
      <c r="P287">
        <v>1191</v>
      </c>
    </row>
    <row r="288" spans="1:16" x14ac:dyDescent="0.25">
      <c r="A288" t="s">
        <v>79</v>
      </c>
      <c r="B288" t="s">
        <v>84</v>
      </c>
      <c r="C288">
        <v>89</v>
      </c>
      <c r="D288">
        <v>9</v>
      </c>
      <c r="E288" t="s">
        <v>410</v>
      </c>
      <c r="F288">
        <v>6</v>
      </c>
      <c r="G288">
        <v>123</v>
      </c>
      <c r="H288">
        <v>1200</v>
      </c>
      <c r="I288" t="s">
        <v>140</v>
      </c>
      <c r="J288">
        <v>1</v>
      </c>
      <c r="K288">
        <v>9.7100000000000009</v>
      </c>
      <c r="L288">
        <v>4</v>
      </c>
      <c r="M288">
        <v>5</v>
      </c>
      <c r="N288">
        <v>25</v>
      </c>
      <c r="O288" t="s">
        <v>477</v>
      </c>
      <c r="P288">
        <v>1191</v>
      </c>
    </row>
    <row r="289" spans="1:16" x14ac:dyDescent="0.25">
      <c r="A289" t="s">
        <v>79</v>
      </c>
      <c r="B289" t="s">
        <v>84</v>
      </c>
      <c r="C289">
        <v>71</v>
      </c>
      <c r="D289">
        <v>8</v>
      </c>
      <c r="E289" t="s">
        <v>411</v>
      </c>
      <c r="F289">
        <v>8</v>
      </c>
      <c r="G289">
        <v>124</v>
      </c>
      <c r="H289">
        <v>1200</v>
      </c>
      <c r="I289" t="s">
        <v>58</v>
      </c>
      <c r="J289">
        <v>1</v>
      </c>
      <c r="K289">
        <v>9.23</v>
      </c>
      <c r="L289">
        <v>20</v>
      </c>
      <c r="M289">
        <v>4</v>
      </c>
      <c r="N289">
        <v>25</v>
      </c>
      <c r="O289" t="s">
        <v>479</v>
      </c>
      <c r="P289">
        <v>1195</v>
      </c>
    </row>
    <row r="290" spans="1:16" x14ac:dyDescent="0.25">
      <c r="A290" t="s">
        <v>79</v>
      </c>
      <c r="B290" t="s">
        <v>89</v>
      </c>
      <c r="C290">
        <v>46</v>
      </c>
      <c r="D290">
        <v>10</v>
      </c>
      <c r="E290" t="s">
        <v>409</v>
      </c>
      <c r="F290">
        <v>12</v>
      </c>
      <c r="G290">
        <v>128</v>
      </c>
      <c r="H290">
        <v>1400</v>
      </c>
      <c r="I290" t="s">
        <v>316</v>
      </c>
      <c r="J290">
        <v>1</v>
      </c>
      <c r="K290">
        <v>22.79</v>
      </c>
      <c r="L290">
        <v>27</v>
      </c>
      <c r="M290">
        <v>12</v>
      </c>
      <c r="N290">
        <v>25</v>
      </c>
      <c r="O290" t="s">
        <v>465</v>
      </c>
      <c r="P290">
        <v>1104</v>
      </c>
    </row>
    <row r="291" spans="1:16" x14ac:dyDescent="0.25">
      <c r="A291" t="s">
        <v>79</v>
      </c>
      <c r="B291" t="s">
        <v>89</v>
      </c>
      <c r="C291">
        <v>38</v>
      </c>
      <c r="D291">
        <v>10</v>
      </c>
      <c r="E291" t="s">
        <v>411</v>
      </c>
      <c r="F291">
        <v>11</v>
      </c>
      <c r="G291">
        <v>135</v>
      </c>
      <c r="H291">
        <v>1800</v>
      </c>
      <c r="I291" t="s">
        <v>120</v>
      </c>
      <c r="J291">
        <v>1</v>
      </c>
      <c r="K291">
        <v>50.53</v>
      </c>
      <c r="L291">
        <v>17</v>
      </c>
      <c r="M291">
        <v>12</v>
      </c>
      <c r="N291">
        <v>25</v>
      </c>
      <c r="O291" t="s">
        <v>420</v>
      </c>
      <c r="P291">
        <v>1097</v>
      </c>
    </row>
    <row r="292" spans="1:16" x14ac:dyDescent="0.25">
      <c r="A292" t="s">
        <v>79</v>
      </c>
      <c r="B292" t="s">
        <v>89</v>
      </c>
      <c r="C292">
        <v>31</v>
      </c>
      <c r="D292">
        <v>10</v>
      </c>
      <c r="E292" t="s">
        <v>409</v>
      </c>
      <c r="F292">
        <v>1</v>
      </c>
      <c r="G292">
        <v>119</v>
      </c>
      <c r="H292">
        <v>1650</v>
      </c>
      <c r="I292" t="s">
        <v>69</v>
      </c>
      <c r="J292">
        <v>1</v>
      </c>
      <c r="K292">
        <v>40.83</v>
      </c>
      <c r="L292">
        <v>26</v>
      </c>
      <c r="M292">
        <v>11</v>
      </c>
      <c r="N292">
        <v>25</v>
      </c>
      <c r="O292" t="s">
        <v>416</v>
      </c>
      <c r="P292">
        <v>1095</v>
      </c>
    </row>
    <row r="293" spans="1:16" x14ac:dyDescent="0.25">
      <c r="A293" t="s">
        <v>79</v>
      </c>
      <c r="B293" t="s">
        <v>89</v>
      </c>
      <c r="C293">
        <v>45</v>
      </c>
      <c r="D293">
        <v>12</v>
      </c>
      <c r="E293" t="s">
        <v>408</v>
      </c>
      <c r="F293">
        <v>4</v>
      </c>
      <c r="G293">
        <v>119</v>
      </c>
      <c r="H293">
        <v>1800</v>
      </c>
      <c r="I293" t="s">
        <v>120</v>
      </c>
      <c r="J293">
        <v>1</v>
      </c>
      <c r="K293">
        <v>49.73</v>
      </c>
      <c r="L293">
        <v>15</v>
      </c>
      <c r="M293">
        <v>10</v>
      </c>
      <c r="N293">
        <v>25</v>
      </c>
      <c r="O293" t="s">
        <v>432</v>
      </c>
      <c r="P293">
        <v>1092</v>
      </c>
    </row>
    <row r="294" spans="1:16" x14ac:dyDescent="0.25">
      <c r="A294" t="s">
        <v>79</v>
      </c>
      <c r="B294" t="s">
        <v>89</v>
      </c>
      <c r="C294">
        <v>16</v>
      </c>
      <c r="D294">
        <v>8</v>
      </c>
      <c r="E294" t="s">
        <v>409</v>
      </c>
      <c r="F294">
        <v>2</v>
      </c>
      <c r="G294">
        <v>120</v>
      </c>
      <c r="H294">
        <v>1650</v>
      </c>
      <c r="I294" t="s">
        <v>120</v>
      </c>
      <c r="J294">
        <v>1</v>
      </c>
      <c r="K294">
        <v>40.44</v>
      </c>
      <c r="L294">
        <v>17</v>
      </c>
      <c r="M294">
        <v>9</v>
      </c>
      <c r="N294">
        <v>25</v>
      </c>
      <c r="O294" t="s">
        <v>420</v>
      </c>
      <c r="P294">
        <v>1076</v>
      </c>
    </row>
    <row r="295" spans="1:16" x14ac:dyDescent="0.25">
      <c r="A295" t="s">
        <v>79</v>
      </c>
      <c r="B295" t="s">
        <v>89</v>
      </c>
      <c r="C295">
        <v>22</v>
      </c>
      <c r="D295">
        <v>4</v>
      </c>
      <c r="E295" t="s">
        <v>409</v>
      </c>
      <c r="F295">
        <v>5</v>
      </c>
      <c r="G295">
        <v>123</v>
      </c>
      <c r="H295">
        <v>1650</v>
      </c>
      <c r="I295" t="s">
        <v>43</v>
      </c>
      <c r="J295">
        <v>1</v>
      </c>
      <c r="K295">
        <v>40.19</v>
      </c>
      <c r="L295">
        <v>11</v>
      </c>
      <c r="M295">
        <v>6</v>
      </c>
      <c r="N295">
        <v>25</v>
      </c>
      <c r="O295" t="s">
        <v>420</v>
      </c>
      <c r="P295">
        <v>1076</v>
      </c>
    </row>
    <row r="296" spans="1:16" x14ac:dyDescent="0.25">
      <c r="A296" t="s">
        <v>79</v>
      </c>
      <c r="B296" t="s">
        <v>89</v>
      </c>
      <c r="C296">
        <v>10</v>
      </c>
      <c r="D296">
        <v>1</v>
      </c>
      <c r="E296" t="s">
        <v>409</v>
      </c>
      <c r="F296">
        <v>3</v>
      </c>
      <c r="G296">
        <v>134</v>
      </c>
      <c r="H296">
        <v>1650</v>
      </c>
      <c r="I296" t="s">
        <v>120</v>
      </c>
      <c r="J296">
        <v>1</v>
      </c>
      <c r="K296">
        <v>39.76</v>
      </c>
      <c r="L296">
        <v>14</v>
      </c>
      <c r="M296">
        <v>5</v>
      </c>
      <c r="N296">
        <v>25</v>
      </c>
      <c r="O296" t="s">
        <v>420</v>
      </c>
      <c r="P296">
        <v>1069</v>
      </c>
    </row>
    <row r="297" spans="1:16" x14ac:dyDescent="0.25">
      <c r="A297" t="s">
        <v>79</v>
      </c>
      <c r="B297" t="s">
        <v>89</v>
      </c>
      <c r="C297">
        <v>15</v>
      </c>
      <c r="D297">
        <v>9</v>
      </c>
      <c r="E297" t="s">
        <v>408</v>
      </c>
      <c r="F297">
        <v>10</v>
      </c>
      <c r="G297">
        <v>135</v>
      </c>
      <c r="H297">
        <v>1650</v>
      </c>
      <c r="I297" t="s">
        <v>106</v>
      </c>
      <c r="J297">
        <v>1</v>
      </c>
      <c r="K297">
        <v>40.630000000000003</v>
      </c>
      <c r="L297">
        <v>16</v>
      </c>
      <c r="M297">
        <v>4</v>
      </c>
      <c r="N297">
        <v>25</v>
      </c>
      <c r="O297" t="s">
        <v>420</v>
      </c>
      <c r="P297">
        <v>1079</v>
      </c>
    </row>
    <row r="298" spans="1:16" x14ac:dyDescent="0.25">
      <c r="A298" t="s">
        <v>79</v>
      </c>
      <c r="B298" t="s">
        <v>89</v>
      </c>
      <c r="C298">
        <v>31</v>
      </c>
      <c r="D298">
        <v>7</v>
      </c>
      <c r="E298" t="s">
        <v>411</v>
      </c>
      <c r="F298">
        <v>11</v>
      </c>
      <c r="G298">
        <v>118</v>
      </c>
      <c r="H298">
        <v>1650</v>
      </c>
      <c r="I298" t="s">
        <v>106</v>
      </c>
      <c r="J298">
        <v>1</v>
      </c>
      <c r="K298">
        <v>39.29</v>
      </c>
      <c r="L298">
        <v>19</v>
      </c>
      <c r="M298">
        <v>3</v>
      </c>
      <c r="N298">
        <v>25</v>
      </c>
      <c r="O298" t="s">
        <v>420</v>
      </c>
      <c r="P298">
        <v>1083</v>
      </c>
    </row>
    <row r="299" spans="1:16" x14ac:dyDescent="0.25">
      <c r="A299" t="s">
        <v>79</v>
      </c>
      <c r="B299" t="s">
        <v>89</v>
      </c>
      <c r="C299">
        <v>27</v>
      </c>
      <c r="D299">
        <v>4</v>
      </c>
      <c r="E299" t="s">
        <v>409</v>
      </c>
      <c r="F299">
        <v>2</v>
      </c>
      <c r="G299">
        <v>115</v>
      </c>
      <c r="H299">
        <v>1800</v>
      </c>
      <c r="I299" t="s">
        <v>106</v>
      </c>
      <c r="J299">
        <v>1</v>
      </c>
      <c r="K299">
        <v>48.56</v>
      </c>
      <c r="L299">
        <v>19</v>
      </c>
      <c r="M299">
        <v>2</v>
      </c>
      <c r="N299">
        <v>25</v>
      </c>
      <c r="O299" t="s">
        <v>420</v>
      </c>
      <c r="P299">
        <v>1092</v>
      </c>
    </row>
    <row r="300" spans="1:16" x14ac:dyDescent="0.25">
      <c r="A300" t="s">
        <v>79</v>
      </c>
      <c r="B300" t="s">
        <v>89</v>
      </c>
      <c r="C300">
        <v>17</v>
      </c>
      <c r="D300">
        <v>4</v>
      </c>
      <c r="E300" t="s">
        <v>408</v>
      </c>
      <c r="F300">
        <v>2</v>
      </c>
      <c r="G300">
        <v>118</v>
      </c>
      <c r="H300">
        <v>1800</v>
      </c>
      <c r="I300" t="s">
        <v>106</v>
      </c>
      <c r="J300">
        <v>1</v>
      </c>
      <c r="K300">
        <v>50.04</v>
      </c>
      <c r="L300">
        <v>22</v>
      </c>
      <c r="M300">
        <v>1</v>
      </c>
      <c r="N300">
        <v>25</v>
      </c>
      <c r="O300" t="s">
        <v>416</v>
      </c>
      <c r="P300">
        <v>1103</v>
      </c>
    </row>
    <row r="301" spans="1:16" x14ac:dyDescent="0.25">
      <c r="A301" t="s">
        <v>79</v>
      </c>
      <c r="B301" t="s">
        <v>89</v>
      </c>
      <c r="C301">
        <v>23</v>
      </c>
      <c r="D301">
        <v>11</v>
      </c>
      <c r="E301" t="s">
        <v>409</v>
      </c>
      <c r="F301">
        <v>9</v>
      </c>
      <c r="G301">
        <v>117</v>
      </c>
      <c r="H301">
        <v>1800</v>
      </c>
      <c r="I301" t="s">
        <v>106</v>
      </c>
      <c r="J301">
        <v>1</v>
      </c>
      <c r="K301">
        <v>50.54</v>
      </c>
      <c r="L301">
        <v>8</v>
      </c>
      <c r="M301">
        <v>1</v>
      </c>
      <c r="N301">
        <v>25</v>
      </c>
      <c r="O301" t="s">
        <v>432</v>
      </c>
      <c r="P301">
        <v>1105</v>
      </c>
    </row>
    <row r="302" spans="1:16" x14ac:dyDescent="0.25">
      <c r="A302" t="s">
        <v>79</v>
      </c>
      <c r="B302" t="s">
        <v>89</v>
      </c>
      <c r="C302">
        <v>15</v>
      </c>
      <c r="D302">
        <v>3</v>
      </c>
      <c r="E302" t="s">
        <v>410</v>
      </c>
      <c r="F302">
        <v>8</v>
      </c>
      <c r="G302">
        <v>135</v>
      </c>
      <c r="H302">
        <v>1650</v>
      </c>
      <c r="I302" t="s">
        <v>904</v>
      </c>
      <c r="J302">
        <v>1</v>
      </c>
      <c r="K302">
        <v>40.96</v>
      </c>
      <c r="L302">
        <v>4</v>
      </c>
      <c r="M302">
        <v>12</v>
      </c>
      <c r="N302">
        <v>24</v>
      </c>
      <c r="O302" t="s">
        <v>432</v>
      </c>
      <c r="P302">
        <v>1086</v>
      </c>
    </row>
    <row r="303" spans="1:16" x14ac:dyDescent="0.25">
      <c r="A303" t="s">
        <v>79</v>
      </c>
      <c r="B303" t="s">
        <v>89</v>
      </c>
      <c r="C303">
        <v>10</v>
      </c>
      <c r="D303">
        <v>2</v>
      </c>
      <c r="E303" t="s">
        <v>409</v>
      </c>
      <c r="F303">
        <v>10</v>
      </c>
      <c r="G303">
        <v>135</v>
      </c>
      <c r="H303">
        <v>1650</v>
      </c>
      <c r="I303" t="s">
        <v>106</v>
      </c>
      <c r="J303">
        <v>1</v>
      </c>
      <c r="K303">
        <v>40.26</v>
      </c>
      <c r="L303">
        <v>6</v>
      </c>
      <c r="M303">
        <v>11</v>
      </c>
      <c r="N303">
        <v>24</v>
      </c>
      <c r="O303" t="s">
        <v>432</v>
      </c>
      <c r="P303">
        <v>1084</v>
      </c>
    </row>
    <row r="304" spans="1:16" x14ac:dyDescent="0.25">
      <c r="A304" t="s">
        <v>79</v>
      </c>
      <c r="B304" t="s">
        <v>89</v>
      </c>
      <c r="C304">
        <v>8.1999999999999993</v>
      </c>
      <c r="D304">
        <v>1</v>
      </c>
      <c r="E304" t="s">
        <v>408</v>
      </c>
      <c r="F304">
        <v>1</v>
      </c>
      <c r="G304">
        <v>129</v>
      </c>
      <c r="H304">
        <v>1650</v>
      </c>
      <c r="I304" t="s">
        <v>106</v>
      </c>
      <c r="J304">
        <v>1</v>
      </c>
      <c r="K304">
        <v>39.68</v>
      </c>
      <c r="L304">
        <v>16</v>
      </c>
      <c r="M304">
        <v>10</v>
      </c>
      <c r="N304">
        <v>24</v>
      </c>
      <c r="O304" t="s">
        <v>420</v>
      </c>
      <c r="P304">
        <v>1083</v>
      </c>
    </row>
    <row r="305" spans="1:16" x14ac:dyDescent="0.25">
      <c r="A305" t="s">
        <v>79</v>
      </c>
      <c r="B305" t="s">
        <v>89</v>
      </c>
      <c r="C305">
        <v>12</v>
      </c>
      <c r="D305">
        <v>5</v>
      </c>
      <c r="E305" t="s">
        <v>409</v>
      </c>
      <c r="F305">
        <v>3</v>
      </c>
      <c r="G305">
        <v>126</v>
      </c>
      <c r="H305">
        <v>1650</v>
      </c>
      <c r="I305" t="s">
        <v>120</v>
      </c>
      <c r="J305">
        <v>1</v>
      </c>
      <c r="K305">
        <v>40.6</v>
      </c>
      <c r="L305">
        <v>25</v>
      </c>
      <c r="M305">
        <v>9</v>
      </c>
      <c r="N305">
        <v>24</v>
      </c>
      <c r="O305" t="s">
        <v>416</v>
      </c>
      <c r="P305">
        <v>1073</v>
      </c>
    </row>
    <row r="306" spans="1:16" x14ac:dyDescent="0.25">
      <c r="A306" t="s">
        <v>79</v>
      </c>
      <c r="B306" t="s">
        <v>89</v>
      </c>
      <c r="C306">
        <v>7.6</v>
      </c>
      <c r="D306">
        <v>3</v>
      </c>
      <c r="E306" t="s">
        <v>409</v>
      </c>
      <c r="F306">
        <v>3</v>
      </c>
      <c r="G306">
        <v>126</v>
      </c>
      <c r="H306">
        <v>1650</v>
      </c>
      <c r="I306" t="s">
        <v>120</v>
      </c>
      <c r="J306">
        <v>1</v>
      </c>
      <c r="K306">
        <v>39.549999999999997</v>
      </c>
      <c r="L306">
        <v>26</v>
      </c>
      <c r="M306">
        <v>6</v>
      </c>
      <c r="N306">
        <v>24</v>
      </c>
      <c r="O306" t="s">
        <v>416</v>
      </c>
      <c r="P306">
        <v>1062</v>
      </c>
    </row>
    <row r="307" spans="1:16" x14ac:dyDescent="0.25">
      <c r="A307" t="s">
        <v>79</v>
      </c>
      <c r="B307" t="s">
        <v>89</v>
      </c>
      <c r="C307">
        <v>4.0999999999999996</v>
      </c>
      <c r="D307">
        <v>6</v>
      </c>
      <c r="E307" t="s">
        <v>409</v>
      </c>
      <c r="F307">
        <v>1</v>
      </c>
      <c r="G307">
        <v>127</v>
      </c>
      <c r="H307">
        <v>1650</v>
      </c>
      <c r="I307" t="s">
        <v>120</v>
      </c>
      <c r="J307">
        <v>1</v>
      </c>
      <c r="K307">
        <v>41.83</v>
      </c>
      <c r="L307">
        <v>8</v>
      </c>
      <c r="M307">
        <v>5</v>
      </c>
      <c r="N307">
        <v>24</v>
      </c>
      <c r="O307" t="s">
        <v>420</v>
      </c>
      <c r="P307">
        <v>1043</v>
      </c>
    </row>
    <row r="308" spans="1:16" x14ac:dyDescent="0.25">
      <c r="A308" t="s">
        <v>79</v>
      </c>
      <c r="B308" t="s">
        <v>89</v>
      </c>
      <c r="C308">
        <v>18</v>
      </c>
      <c r="D308">
        <v>2</v>
      </c>
      <c r="E308" t="s">
        <v>410</v>
      </c>
      <c r="F308">
        <v>9</v>
      </c>
      <c r="G308">
        <v>124</v>
      </c>
      <c r="H308">
        <v>1650</v>
      </c>
      <c r="I308" t="s">
        <v>120</v>
      </c>
      <c r="J308">
        <v>1</v>
      </c>
      <c r="K308">
        <v>40.64</v>
      </c>
      <c r="L308">
        <v>10</v>
      </c>
      <c r="M308">
        <v>4</v>
      </c>
      <c r="N308">
        <v>24</v>
      </c>
      <c r="O308" t="s">
        <v>420</v>
      </c>
      <c r="P308">
        <v>1053</v>
      </c>
    </row>
    <row r="309" spans="1:16" x14ac:dyDescent="0.25">
      <c r="A309" t="s">
        <v>79</v>
      </c>
      <c r="B309" t="s">
        <v>89</v>
      </c>
      <c r="C309">
        <v>3.1</v>
      </c>
      <c r="D309">
        <v>7</v>
      </c>
      <c r="E309" t="s">
        <v>408</v>
      </c>
      <c r="F309">
        <v>7</v>
      </c>
      <c r="G309">
        <v>126</v>
      </c>
      <c r="H309">
        <v>1650</v>
      </c>
      <c r="I309" t="s">
        <v>64</v>
      </c>
      <c r="J309">
        <v>1</v>
      </c>
      <c r="K309">
        <v>42.64</v>
      </c>
      <c r="L309">
        <v>6</v>
      </c>
      <c r="M309">
        <v>3</v>
      </c>
      <c r="N309">
        <v>24</v>
      </c>
      <c r="O309" t="s">
        <v>420</v>
      </c>
      <c r="P309">
        <v>1073</v>
      </c>
    </row>
    <row r="310" spans="1:16" x14ac:dyDescent="0.25">
      <c r="A310" t="s">
        <v>79</v>
      </c>
      <c r="B310" t="s">
        <v>89</v>
      </c>
      <c r="C310">
        <v>7.2</v>
      </c>
      <c r="D310">
        <v>2</v>
      </c>
      <c r="E310" t="s">
        <v>410</v>
      </c>
      <c r="F310">
        <v>8</v>
      </c>
      <c r="G310">
        <v>124</v>
      </c>
      <c r="H310">
        <v>1650</v>
      </c>
      <c r="I310" t="s">
        <v>120</v>
      </c>
      <c r="J310">
        <v>1</v>
      </c>
      <c r="K310">
        <v>41.54</v>
      </c>
      <c r="L310">
        <v>31</v>
      </c>
      <c r="M310">
        <v>1</v>
      </c>
      <c r="N310">
        <v>24</v>
      </c>
      <c r="O310" t="s">
        <v>432</v>
      </c>
      <c r="P310">
        <v>1078</v>
      </c>
    </row>
    <row r="311" spans="1:16" x14ac:dyDescent="0.25">
      <c r="A311" t="s">
        <v>79</v>
      </c>
      <c r="B311" t="s">
        <v>89</v>
      </c>
      <c r="C311">
        <v>6.6</v>
      </c>
      <c r="D311">
        <v>1</v>
      </c>
      <c r="E311" t="s">
        <v>408</v>
      </c>
      <c r="F311">
        <v>8</v>
      </c>
      <c r="G311">
        <v>122</v>
      </c>
      <c r="H311">
        <v>1650</v>
      </c>
      <c r="I311" t="s">
        <v>120</v>
      </c>
      <c r="J311">
        <v>1</v>
      </c>
      <c r="K311">
        <v>41.5</v>
      </c>
      <c r="L311">
        <v>4</v>
      </c>
      <c r="M311">
        <v>1</v>
      </c>
      <c r="N311">
        <v>24</v>
      </c>
      <c r="O311" t="s">
        <v>432</v>
      </c>
      <c r="P311">
        <v>1070</v>
      </c>
    </row>
    <row r="312" spans="1:16" x14ac:dyDescent="0.25">
      <c r="A312" t="s">
        <v>79</v>
      </c>
      <c r="B312" t="s">
        <v>89</v>
      </c>
      <c r="C312">
        <v>3.6</v>
      </c>
      <c r="D312">
        <v>3</v>
      </c>
      <c r="E312" t="s">
        <v>409</v>
      </c>
      <c r="F312">
        <v>2</v>
      </c>
      <c r="G312">
        <v>119</v>
      </c>
      <c r="H312">
        <v>1650</v>
      </c>
      <c r="I312" t="s">
        <v>49</v>
      </c>
      <c r="J312">
        <v>1</v>
      </c>
      <c r="K312">
        <v>41.49</v>
      </c>
      <c r="L312">
        <v>6</v>
      </c>
      <c r="M312">
        <v>12</v>
      </c>
      <c r="N312">
        <v>23</v>
      </c>
      <c r="O312" t="s">
        <v>432</v>
      </c>
      <c r="P312">
        <v>1060</v>
      </c>
    </row>
    <row r="313" spans="1:16" x14ac:dyDescent="0.25">
      <c r="A313" t="s">
        <v>79</v>
      </c>
      <c r="B313" t="s">
        <v>89</v>
      </c>
      <c r="C313">
        <v>12</v>
      </c>
      <c r="D313">
        <v>2</v>
      </c>
      <c r="E313" t="s">
        <v>410</v>
      </c>
      <c r="F313">
        <v>7</v>
      </c>
      <c r="G313">
        <v>116</v>
      </c>
      <c r="H313">
        <v>1650</v>
      </c>
      <c r="I313" t="s">
        <v>120</v>
      </c>
      <c r="J313">
        <v>1</v>
      </c>
      <c r="K313">
        <v>40.24</v>
      </c>
      <c r="L313">
        <v>22</v>
      </c>
      <c r="M313">
        <v>11</v>
      </c>
      <c r="N313">
        <v>23</v>
      </c>
      <c r="O313" t="s">
        <v>416</v>
      </c>
      <c r="P313">
        <v>1068</v>
      </c>
    </row>
    <row r="314" spans="1:16" x14ac:dyDescent="0.25">
      <c r="A314" t="s">
        <v>79</v>
      </c>
      <c r="B314" t="s">
        <v>89</v>
      </c>
      <c r="C314">
        <v>18</v>
      </c>
      <c r="D314">
        <v>3</v>
      </c>
      <c r="E314" t="s">
        <v>411</v>
      </c>
      <c r="F314">
        <v>10</v>
      </c>
      <c r="G314">
        <v>117</v>
      </c>
      <c r="H314">
        <v>1650</v>
      </c>
      <c r="I314" t="s">
        <v>120</v>
      </c>
      <c r="J314">
        <v>1</v>
      </c>
      <c r="K314">
        <v>41.39</v>
      </c>
      <c r="L314">
        <v>1</v>
      </c>
      <c r="M314">
        <v>11</v>
      </c>
      <c r="N314">
        <v>23</v>
      </c>
      <c r="O314" t="s">
        <v>426</v>
      </c>
      <c r="P314">
        <v>1051</v>
      </c>
    </row>
    <row r="315" spans="1:16" x14ac:dyDescent="0.25">
      <c r="A315" t="s">
        <v>79</v>
      </c>
      <c r="B315" t="s">
        <v>89</v>
      </c>
      <c r="C315">
        <v>9.9</v>
      </c>
      <c r="D315">
        <v>6</v>
      </c>
      <c r="E315" t="s">
        <v>409</v>
      </c>
      <c r="F315">
        <v>3</v>
      </c>
      <c r="G315">
        <v>118</v>
      </c>
      <c r="H315">
        <v>1650</v>
      </c>
      <c r="I315" t="s">
        <v>150</v>
      </c>
      <c r="J315">
        <v>1</v>
      </c>
      <c r="K315">
        <v>40.630000000000003</v>
      </c>
      <c r="L315">
        <v>11</v>
      </c>
      <c r="M315">
        <v>10</v>
      </c>
      <c r="N315">
        <v>23</v>
      </c>
      <c r="O315" t="s">
        <v>432</v>
      </c>
      <c r="P315">
        <v>1041</v>
      </c>
    </row>
    <row r="316" spans="1:16" x14ac:dyDescent="0.25">
      <c r="A316" t="s">
        <v>79</v>
      </c>
      <c r="B316" t="s">
        <v>89</v>
      </c>
      <c r="C316">
        <v>5.3</v>
      </c>
      <c r="D316">
        <v>1</v>
      </c>
      <c r="E316" t="s">
        <v>409</v>
      </c>
      <c r="F316">
        <v>4</v>
      </c>
      <c r="G316">
        <v>132</v>
      </c>
      <c r="H316">
        <v>1400</v>
      </c>
      <c r="I316" t="s">
        <v>64</v>
      </c>
      <c r="J316">
        <v>1</v>
      </c>
      <c r="K316">
        <v>22.37</v>
      </c>
      <c r="L316">
        <v>17</v>
      </c>
      <c r="M316">
        <v>9</v>
      </c>
      <c r="N316">
        <v>23</v>
      </c>
      <c r="O316" t="s">
        <v>477</v>
      </c>
      <c r="P316">
        <v>1056</v>
      </c>
    </row>
    <row r="317" spans="1:16" x14ac:dyDescent="0.25">
      <c r="A317" t="s">
        <v>79</v>
      </c>
      <c r="B317" t="s">
        <v>94</v>
      </c>
      <c r="C317">
        <v>12</v>
      </c>
      <c r="D317">
        <v>3</v>
      </c>
      <c r="E317" t="s">
        <v>409</v>
      </c>
      <c r="F317">
        <v>1</v>
      </c>
      <c r="G317">
        <v>129</v>
      </c>
      <c r="H317">
        <v>1650</v>
      </c>
      <c r="I317" t="s">
        <v>49</v>
      </c>
      <c r="J317">
        <v>1</v>
      </c>
      <c r="K317">
        <v>40.049999999999997</v>
      </c>
      <c r="L317">
        <v>23</v>
      </c>
      <c r="M317">
        <v>12</v>
      </c>
      <c r="N317">
        <v>25</v>
      </c>
      <c r="O317" t="s">
        <v>416</v>
      </c>
      <c r="P317">
        <v>1113</v>
      </c>
    </row>
    <row r="318" spans="1:16" x14ac:dyDescent="0.25">
      <c r="A318" t="s">
        <v>79</v>
      </c>
      <c r="B318" t="s">
        <v>94</v>
      </c>
      <c r="C318">
        <v>16</v>
      </c>
      <c r="D318">
        <v>1</v>
      </c>
      <c r="E318" t="s">
        <v>410</v>
      </c>
      <c r="F318">
        <v>7</v>
      </c>
      <c r="G318">
        <v>125</v>
      </c>
      <c r="H318">
        <v>1650</v>
      </c>
      <c r="I318" t="s">
        <v>49</v>
      </c>
      <c r="J318">
        <v>1</v>
      </c>
      <c r="K318">
        <v>40.369999999999997</v>
      </c>
      <c r="L318">
        <v>12</v>
      </c>
      <c r="M318">
        <v>11</v>
      </c>
      <c r="N318">
        <v>25</v>
      </c>
      <c r="O318" t="s">
        <v>432</v>
      </c>
      <c r="P318">
        <v>1118</v>
      </c>
    </row>
    <row r="319" spans="1:16" x14ac:dyDescent="0.25">
      <c r="A319" t="s">
        <v>79</v>
      </c>
      <c r="B319" t="s">
        <v>94</v>
      </c>
      <c r="C319">
        <v>25</v>
      </c>
      <c r="D319">
        <v>6</v>
      </c>
      <c r="E319" t="s">
        <v>411</v>
      </c>
      <c r="F319">
        <v>12</v>
      </c>
      <c r="G319">
        <v>126</v>
      </c>
      <c r="H319">
        <v>1650</v>
      </c>
      <c r="I319" t="s">
        <v>49</v>
      </c>
      <c r="J319">
        <v>1</v>
      </c>
      <c r="K319">
        <v>40.15</v>
      </c>
      <c r="L319">
        <v>22</v>
      </c>
      <c r="M319">
        <v>10</v>
      </c>
      <c r="N319">
        <v>25</v>
      </c>
      <c r="O319" t="s">
        <v>420</v>
      </c>
      <c r="P319">
        <v>1100</v>
      </c>
    </row>
    <row r="320" spans="1:16" x14ac:dyDescent="0.25">
      <c r="A320" t="s">
        <v>79</v>
      </c>
      <c r="B320" t="s">
        <v>94</v>
      </c>
      <c r="C320">
        <v>26</v>
      </c>
      <c r="D320">
        <v>9</v>
      </c>
      <c r="E320" t="s">
        <v>409</v>
      </c>
      <c r="F320">
        <v>6</v>
      </c>
      <c r="G320">
        <v>128</v>
      </c>
      <c r="H320">
        <v>1650</v>
      </c>
      <c r="I320" t="s">
        <v>195</v>
      </c>
      <c r="J320">
        <v>1</v>
      </c>
      <c r="K320">
        <v>40.090000000000003</v>
      </c>
      <c r="L320">
        <v>9</v>
      </c>
      <c r="M320">
        <v>7</v>
      </c>
      <c r="N320">
        <v>25</v>
      </c>
      <c r="O320" t="s">
        <v>432</v>
      </c>
      <c r="P320">
        <v>1117</v>
      </c>
    </row>
    <row r="321" spans="1:16" x14ac:dyDescent="0.25">
      <c r="A321" t="s">
        <v>79</v>
      </c>
      <c r="B321" t="s">
        <v>94</v>
      </c>
      <c r="C321">
        <v>15</v>
      </c>
      <c r="D321">
        <v>9</v>
      </c>
      <c r="E321" t="s">
        <v>411</v>
      </c>
      <c r="F321">
        <v>7</v>
      </c>
      <c r="G321">
        <v>131</v>
      </c>
      <c r="H321">
        <v>1650</v>
      </c>
      <c r="I321" t="s">
        <v>195</v>
      </c>
      <c r="J321">
        <v>1</v>
      </c>
      <c r="K321">
        <v>40.5</v>
      </c>
      <c r="L321">
        <v>11</v>
      </c>
      <c r="M321">
        <v>6</v>
      </c>
      <c r="N321">
        <v>25</v>
      </c>
      <c r="O321" t="s">
        <v>420</v>
      </c>
      <c r="P321">
        <v>1127</v>
      </c>
    </row>
    <row r="322" spans="1:16" x14ac:dyDescent="0.25">
      <c r="A322" t="s">
        <v>79</v>
      </c>
      <c r="B322" t="s">
        <v>94</v>
      </c>
      <c r="C322">
        <v>26</v>
      </c>
      <c r="D322">
        <v>4</v>
      </c>
      <c r="E322" t="s">
        <v>410</v>
      </c>
      <c r="F322">
        <v>5</v>
      </c>
      <c r="G322">
        <v>132</v>
      </c>
      <c r="H322">
        <v>1650</v>
      </c>
      <c r="I322" t="s">
        <v>195</v>
      </c>
      <c r="J322">
        <v>1</v>
      </c>
      <c r="K322">
        <v>39.82</v>
      </c>
      <c r="L322">
        <v>21</v>
      </c>
      <c r="M322">
        <v>5</v>
      </c>
      <c r="N322">
        <v>25</v>
      </c>
      <c r="O322" t="s">
        <v>416</v>
      </c>
      <c r="P322">
        <v>1119</v>
      </c>
    </row>
    <row r="323" spans="1:16" x14ac:dyDescent="0.25">
      <c r="A323" t="s">
        <v>79</v>
      </c>
      <c r="B323" t="s">
        <v>94</v>
      </c>
      <c r="C323">
        <v>22</v>
      </c>
      <c r="D323">
        <v>5</v>
      </c>
      <c r="E323" t="s">
        <v>409</v>
      </c>
      <c r="F323">
        <v>3</v>
      </c>
      <c r="G323">
        <v>135</v>
      </c>
      <c r="H323">
        <v>1650</v>
      </c>
      <c r="I323" t="s">
        <v>64</v>
      </c>
      <c r="J323">
        <v>1</v>
      </c>
      <c r="K323">
        <v>39.729999999999997</v>
      </c>
      <c r="L323">
        <v>30</v>
      </c>
      <c r="M323">
        <v>4</v>
      </c>
      <c r="N323">
        <v>25</v>
      </c>
      <c r="O323" t="s">
        <v>426</v>
      </c>
      <c r="P323">
        <v>1112</v>
      </c>
    </row>
    <row r="324" spans="1:16" x14ac:dyDescent="0.25">
      <c r="A324" t="s">
        <v>79</v>
      </c>
      <c r="B324" t="s">
        <v>94</v>
      </c>
      <c r="C324">
        <v>42</v>
      </c>
      <c r="D324">
        <v>5</v>
      </c>
      <c r="E324" t="s">
        <v>409</v>
      </c>
      <c r="F324">
        <v>6</v>
      </c>
      <c r="G324">
        <v>135</v>
      </c>
      <c r="H324">
        <v>1650</v>
      </c>
      <c r="I324" t="s">
        <v>195</v>
      </c>
      <c r="J324">
        <v>1</v>
      </c>
      <c r="K324">
        <v>39.9</v>
      </c>
      <c r="L324">
        <v>9</v>
      </c>
      <c r="M324">
        <v>4</v>
      </c>
      <c r="N324">
        <v>25</v>
      </c>
      <c r="O324" t="s">
        <v>432</v>
      </c>
      <c r="P324">
        <v>1119</v>
      </c>
    </row>
    <row r="325" spans="1:16" x14ac:dyDescent="0.25">
      <c r="A325" t="s">
        <v>79</v>
      </c>
      <c r="B325" t="s">
        <v>94</v>
      </c>
      <c r="C325">
        <v>46</v>
      </c>
      <c r="D325">
        <v>14</v>
      </c>
      <c r="E325" t="s">
        <v>409</v>
      </c>
      <c r="F325">
        <v>4</v>
      </c>
      <c r="G325">
        <v>135</v>
      </c>
      <c r="H325">
        <v>1400</v>
      </c>
      <c r="I325" t="s">
        <v>150</v>
      </c>
      <c r="J325">
        <v>1</v>
      </c>
      <c r="K325">
        <v>22.89</v>
      </c>
      <c r="L325">
        <v>23</v>
      </c>
      <c r="M325">
        <v>3</v>
      </c>
      <c r="N325">
        <v>25</v>
      </c>
      <c r="O325" t="s">
        <v>483</v>
      </c>
      <c r="P325">
        <v>1112</v>
      </c>
    </row>
    <row r="326" spans="1:16" x14ac:dyDescent="0.25">
      <c r="A326" t="s">
        <v>79</v>
      </c>
      <c r="B326" t="s">
        <v>94</v>
      </c>
      <c r="C326">
        <v>11</v>
      </c>
      <c r="D326">
        <v>6</v>
      </c>
      <c r="E326" t="s">
        <v>409</v>
      </c>
      <c r="F326">
        <v>3</v>
      </c>
      <c r="G326">
        <v>135</v>
      </c>
      <c r="H326">
        <v>1650</v>
      </c>
      <c r="I326" t="s">
        <v>43</v>
      </c>
      <c r="J326">
        <v>1</v>
      </c>
      <c r="K326">
        <v>41.33</v>
      </c>
      <c r="L326">
        <v>5</v>
      </c>
      <c r="M326">
        <v>3</v>
      </c>
      <c r="N326">
        <v>25</v>
      </c>
      <c r="O326" t="s">
        <v>426</v>
      </c>
      <c r="P326">
        <v>1102</v>
      </c>
    </row>
    <row r="327" spans="1:16" x14ac:dyDescent="0.25">
      <c r="A327" t="s">
        <v>79</v>
      </c>
      <c r="B327" t="s">
        <v>94</v>
      </c>
      <c r="C327">
        <v>23</v>
      </c>
      <c r="D327">
        <v>1</v>
      </c>
      <c r="E327" t="s">
        <v>411</v>
      </c>
      <c r="F327">
        <v>11</v>
      </c>
      <c r="G327">
        <v>131</v>
      </c>
      <c r="H327">
        <v>1650</v>
      </c>
      <c r="I327" t="s">
        <v>49</v>
      </c>
      <c r="J327">
        <v>1</v>
      </c>
      <c r="K327">
        <v>39.96</v>
      </c>
      <c r="L327">
        <v>22</v>
      </c>
      <c r="M327">
        <v>1</v>
      </c>
      <c r="N327">
        <v>25</v>
      </c>
      <c r="O327" t="s">
        <v>416</v>
      </c>
      <c r="P327">
        <v>1114</v>
      </c>
    </row>
    <row r="328" spans="1:16" x14ac:dyDescent="0.25">
      <c r="A328" t="s">
        <v>79</v>
      </c>
      <c r="B328" t="s">
        <v>94</v>
      </c>
      <c r="C328">
        <v>12</v>
      </c>
      <c r="D328">
        <v>7</v>
      </c>
      <c r="E328" t="s">
        <v>411</v>
      </c>
      <c r="F328">
        <v>10</v>
      </c>
      <c r="G328">
        <v>129</v>
      </c>
      <c r="H328">
        <v>1650</v>
      </c>
      <c r="I328" t="s">
        <v>31</v>
      </c>
      <c r="J328">
        <v>1</v>
      </c>
      <c r="K328">
        <v>40.07</v>
      </c>
      <c r="L328">
        <v>26</v>
      </c>
      <c r="M328">
        <v>12</v>
      </c>
      <c r="N328">
        <v>24</v>
      </c>
      <c r="O328" t="s">
        <v>426</v>
      </c>
      <c r="P328">
        <v>1137</v>
      </c>
    </row>
    <row r="329" spans="1:16" x14ac:dyDescent="0.25">
      <c r="A329" t="s">
        <v>79</v>
      </c>
      <c r="B329" t="s">
        <v>94</v>
      </c>
      <c r="C329">
        <v>16</v>
      </c>
      <c r="D329">
        <v>1</v>
      </c>
      <c r="E329" t="s">
        <v>410</v>
      </c>
      <c r="F329">
        <v>10</v>
      </c>
      <c r="G329">
        <v>128</v>
      </c>
      <c r="H329">
        <v>1650</v>
      </c>
      <c r="I329" t="s">
        <v>31</v>
      </c>
      <c r="J329">
        <v>1</v>
      </c>
      <c r="K329">
        <v>41.1</v>
      </c>
      <c r="L329">
        <v>27</v>
      </c>
      <c r="M329">
        <v>11</v>
      </c>
      <c r="N329">
        <v>24</v>
      </c>
      <c r="O329" t="s">
        <v>426</v>
      </c>
      <c r="P329">
        <v>1120</v>
      </c>
    </row>
    <row r="330" spans="1:16" x14ac:dyDescent="0.25">
      <c r="A330" t="s">
        <v>79</v>
      </c>
      <c r="B330" t="s">
        <v>94</v>
      </c>
      <c r="C330">
        <v>14</v>
      </c>
      <c r="D330">
        <v>5</v>
      </c>
      <c r="E330" t="s">
        <v>409</v>
      </c>
      <c r="F330">
        <v>4</v>
      </c>
      <c r="G330">
        <v>127</v>
      </c>
      <c r="H330">
        <v>1650</v>
      </c>
      <c r="I330" t="s">
        <v>31</v>
      </c>
      <c r="J330">
        <v>1</v>
      </c>
      <c r="K330">
        <v>41.01</v>
      </c>
      <c r="L330">
        <v>30</v>
      </c>
      <c r="M330">
        <v>10</v>
      </c>
      <c r="N330">
        <v>24</v>
      </c>
      <c r="O330" t="s">
        <v>426</v>
      </c>
      <c r="P330">
        <v>1116</v>
      </c>
    </row>
    <row r="331" spans="1:16" x14ac:dyDescent="0.25">
      <c r="A331" t="s">
        <v>79</v>
      </c>
      <c r="B331" t="s">
        <v>94</v>
      </c>
      <c r="C331">
        <v>14</v>
      </c>
      <c r="D331">
        <v>10</v>
      </c>
      <c r="E331" t="s">
        <v>408</v>
      </c>
      <c r="F331">
        <v>7</v>
      </c>
      <c r="G331">
        <v>129</v>
      </c>
      <c r="H331">
        <v>1650</v>
      </c>
      <c r="I331" t="s">
        <v>64</v>
      </c>
      <c r="J331">
        <v>1</v>
      </c>
      <c r="K331">
        <v>41.29</v>
      </c>
      <c r="L331">
        <v>25</v>
      </c>
      <c r="M331">
        <v>9</v>
      </c>
      <c r="N331">
        <v>24</v>
      </c>
      <c r="O331" t="s">
        <v>416</v>
      </c>
      <c r="P331">
        <v>1107</v>
      </c>
    </row>
    <row r="332" spans="1:16" x14ac:dyDescent="0.25">
      <c r="A332" t="s">
        <v>79</v>
      </c>
      <c r="B332" t="s">
        <v>94</v>
      </c>
      <c r="C332">
        <v>18</v>
      </c>
      <c r="D332">
        <v>11</v>
      </c>
      <c r="E332" t="s">
        <v>411</v>
      </c>
      <c r="F332">
        <v>10</v>
      </c>
      <c r="G332">
        <v>130</v>
      </c>
      <c r="H332">
        <v>1650</v>
      </c>
      <c r="I332" t="s">
        <v>150</v>
      </c>
      <c r="J332">
        <v>1</v>
      </c>
      <c r="K332">
        <v>41.44</v>
      </c>
      <c r="L332">
        <v>10</v>
      </c>
      <c r="M332">
        <v>7</v>
      </c>
      <c r="N332">
        <v>24</v>
      </c>
      <c r="O332" t="s">
        <v>420</v>
      </c>
      <c r="P332">
        <v>1108</v>
      </c>
    </row>
    <row r="333" spans="1:16" x14ac:dyDescent="0.25">
      <c r="A333" t="s">
        <v>79</v>
      </c>
      <c r="B333" t="s">
        <v>94</v>
      </c>
      <c r="C333">
        <v>16</v>
      </c>
      <c r="D333">
        <v>9</v>
      </c>
      <c r="E333" t="s">
        <v>410</v>
      </c>
      <c r="F333">
        <v>7</v>
      </c>
      <c r="G333">
        <v>130</v>
      </c>
      <c r="H333">
        <v>1650</v>
      </c>
      <c r="I333" t="s">
        <v>69</v>
      </c>
      <c r="J333">
        <v>1</v>
      </c>
      <c r="K333">
        <v>43.19</v>
      </c>
      <c r="L333">
        <v>5</v>
      </c>
      <c r="M333">
        <v>6</v>
      </c>
      <c r="N333">
        <v>24</v>
      </c>
      <c r="O333" t="s">
        <v>432</v>
      </c>
      <c r="P333">
        <v>1104</v>
      </c>
    </row>
    <row r="334" spans="1:16" x14ac:dyDescent="0.25">
      <c r="A334" t="s">
        <v>79</v>
      </c>
      <c r="B334" t="s">
        <v>94</v>
      </c>
      <c r="C334">
        <v>4.4000000000000004</v>
      </c>
      <c r="D334">
        <v>5</v>
      </c>
      <c r="E334" t="s">
        <v>409</v>
      </c>
      <c r="F334">
        <v>2</v>
      </c>
      <c r="G334">
        <v>130</v>
      </c>
      <c r="H334">
        <v>1650</v>
      </c>
      <c r="I334" t="s">
        <v>69</v>
      </c>
      <c r="J334">
        <v>1</v>
      </c>
      <c r="K334">
        <v>41.02</v>
      </c>
      <c r="L334">
        <v>15</v>
      </c>
      <c r="M334">
        <v>5</v>
      </c>
      <c r="N334">
        <v>24</v>
      </c>
      <c r="O334" t="s">
        <v>416</v>
      </c>
      <c r="P334">
        <v>1110</v>
      </c>
    </row>
    <row r="335" spans="1:16" x14ac:dyDescent="0.25">
      <c r="A335" t="s">
        <v>79</v>
      </c>
      <c r="B335" t="s">
        <v>94</v>
      </c>
      <c r="C335">
        <v>6.3</v>
      </c>
      <c r="D335">
        <v>1</v>
      </c>
      <c r="E335" t="s">
        <v>410</v>
      </c>
      <c r="F335">
        <v>5</v>
      </c>
      <c r="G335">
        <v>125</v>
      </c>
      <c r="H335">
        <v>1650</v>
      </c>
      <c r="I335" t="s">
        <v>69</v>
      </c>
      <c r="J335">
        <v>1</v>
      </c>
      <c r="K335">
        <v>41.21</v>
      </c>
      <c r="L335">
        <v>17</v>
      </c>
      <c r="M335">
        <v>4</v>
      </c>
      <c r="N335">
        <v>24</v>
      </c>
      <c r="O335" t="s">
        <v>416</v>
      </c>
      <c r="P335">
        <v>1100</v>
      </c>
    </row>
    <row r="336" spans="1:16" x14ac:dyDescent="0.25">
      <c r="A336" t="s">
        <v>79</v>
      </c>
      <c r="B336" t="s">
        <v>94</v>
      </c>
      <c r="C336">
        <v>14</v>
      </c>
      <c r="D336">
        <v>3</v>
      </c>
      <c r="E336" t="s">
        <v>411</v>
      </c>
      <c r="F336">
        <v>12</v>
      </c>
      <c r="G336">
        <v>125</v>
      </c>
      <c r="H336">
        <v>1650</v>
      </c>
      <c r="I336" t="s">
        <v>69</v>
      </c>
      <c r="J336">
        <v>1</v>
      </c>
      <c r="K336">
        <v>40.58</v>
      </c>
      <c r="L336">
        <v>27</v>
      </c>
      <c r="M336">
        <v>3</v>
      </c>
      <c r="N336">
        <v>24</v>
      </c>
      <c r="O336" t="s">
        <v>432</v>
      </c>
      <c r="P336">
        <v>1101</v>
      </c>
    </row>
    <row r="337" spans="1:16" x14ac:dyDescent="0.25">
      <c r="A337" t="s">
        <v>79</v>
      </c>
      <c r="B337" t="s">
        <v>94</v>
      </c>
      <c r="C337">
        <v>6.2</v>
      </c>
      <c r="D337">
        <v>11</v>
      </c>
      <c r="E337" t="s">
        <v>409</v>
      </c>
      <c r="F337">
        <v>12</v>
      </c>
      <c r="G337">
        <v>126</v>
      </c>
      <c r="H337">
        <v>1650</v>
      </c>
      <c r="I337" t="s">
        <v>31</v>
      </c>
      <c r="J337">
        <v>1</v>
      </c>
      <c r="K337">
        <v>42.18</v>
      </c>
      <c r="L337">
        <v>31</v>
      </c>
      <c r="M337">
        <v>1</v>
      </c>
      <c r="N337">
        <v>24</v>
      </c>
      <c r="O337" t="s">
        <v>432</v>
      </c>
      <c r="P337">
        <v>1104</v>
      </c>
    </row>
    <row r="338" spans="1:16" x14ac:dyDescent="0.25">
      <c r="A338" t="s">
        <v>79</v>
      </c>
      <c r="B338" t="s">
        <v>94</v>
      </c>
      <c r="C338">
        <v>2.2000000000000002</v>
      </c>
      <c r="D338">
        <v>2</v>
      </c>
      <c r="E338" t="s">
        <v>408</v>
      </c>
      <c r="F338">
        <v>1</v>
      </c>
      <c r="G338">
        <v>128</v>
      </c>
      <c r="H338">
        <v>1650</v>
      </c>
      <c r="I338" t="s">
        <v>31</v>
      </c>
      <c r="J338">
        <v>1</v>
      </c>
      <c r="K338">
        <v>41.02</v>
      </c>
      <c r="L338">
        <v>29</v>
      </c>
      <c r="M338">
        <v>12</v>
      </c>
      <c r="N338">
        <v>23</v>
      </c>
      <c r="O338" t="s">
        <v>426</v>
      </c>
      <c r="P338">
        <v>1088</v>
      </c>
    </row>
    <row r="339" spans="1:16" x14ac:dyDescent="0.25">
      <c r="A339" t="s">
        <v>79</v>
      </c>
      <c r="B339" t="s">
        <v>94</v>
      </c>
      <c r="C339">
        <v>4.7</v>
      </c>
      <c r="D339">
        <v>3</v>
      </c>
      <c r="E339" t="s">
        <v>410</v>
      </c>
      <c r="F339">
        <v>12</v>
      </c>
      <c r="G339">
        <v>125</v>
      </c>
      <c r="H339">
        <v>1650</v>
      </c>
      <c r="I339" t="s">
        <v>31</v>
      </c>
      <c r="J339">
        <v>1</v>
      </c>
      <c r="K339">
        <v>41.65</v>
      </c>
      <c r="L339">
        <v>6</v>
      </c>
      <c r="M339">
        <v>12</v>
      </c>
      <c r="N339">
        <v>23</v>
      </c>
      <c r="O339" t="s">
        <v>432</v>
      </c>
      <c r="P339">
        <v>1086</v>
      </c>
    </row>
    <row r="340" spans="1:16" x14ac:dyDescent="0.25">
      <c r="A340" t="s">
        <v>79</v>
      </c>
      <c r="B340" t="s">
        <v>94</v>
      </c>
      <c r="C340">
        <v>1.9</v>
      </c>
      <c r="D340">
        <v>2</v>
      </c>
      <c r="E340" t="s">
        <v>409</v>
      </c>
      <c r="F340">
        <v>4</v>
      </c>
      <c r="G340">
        <v>125</v>
      </c>
      <c r="H340">
        <v>1650</v>
      </c>
      <c r="I340" t="s">
        <v>31</v>
      </c>
      <c r="J340">
        <v>1</v>
      </c>
      <c r="K340">
        <v>41.26</v>
      </c>
      <c r="L340">
        <v>1</v>
      </c>
      <c r="M340">
        <v>11</v>
      </c>
      <c r="N340">
        <v>23</v>
      </c>
      <c r="O340" t="s">
        <v>426</v>
      </c>
      <c r="P340">
        <v>1083</v>
      </c>
    </row>
    <row r="341" spans="1:16" x14ac:dyDescent="0.25">
      <c r="A341" t="s">
        <v>79</v>
      </c>
      <c r="B341" t="s">
        <v>94</v>
      </c>
      <c r="C341">
        <v>3.7</v>
      </c>
      <c r="D341">
        <v>2</v>
      </c>
      <c r="E341" t="s">
        <v>411</v>
      </c>
      <c r="F341">
        <v>10</v>
      </c>
      <c r="G341">
        <v>123</v>
      </c>
      <c r="H341">
        <v>1650</v>
      </c>
      <c r="I341" t="s">
        <v>31</v>
      </c>
      <c r="J341">
        <v>1</v>
      </c>
      <c r="K341">
        <v>40.32</v>
      </c>
      <c r="L341">
        <v>11</v>
      </c>
      <c r="M341">
        <v>10</v>
      </c>
      <c r="N341">
        <v>23</v>
      </c>
      <c r="O341" t="s">
        <v>432</v>
      </c>
      <c r="P341">
        <v>1086</v>
      </c>
    </row>
    <row r="342" spans="1:16" x14ac:dyDescent="0.25">
      <c r="A342" t="s">
        <v>79</v>
      </c>
      <c r="B342" t="s">
        <v>97</v>
      </c>
      <c r="C342">
        <v>6.9</v>
      </c>
      <c r="D342">
        <v>1</v>
      </c>
      <c r="E342" t="s">
        <v>409</v>
      </c>
      <c r="F342">
        <v>8</v>
      </c>
      <c r="G342">
        <v>122</v>
      </c>
      <c r="H342">
        <v>1650</v>
      </c>
      <c r="I342" t="s">
        <v>31</v>
      </c>
      <c r="J342">
        <v>1</v>
      </c>
      <c r="K342">
        <v>39.64</v>
      </c>
      <c r="L342">
        <v>23</v>
      </c>
      <c r="M342">
        <v>12</v>
      </c>
      <c r="N342">
        <v>25</v>
      </c>
      <c r="O342" t="s">
        <v>416</v>
      </c>
      <c r="P342">
        <v>1088</v>
      </c>
    </row>
    <row r="343" spans="1:16" x14ac:dyDescent="0.25">
      <c r="A343" t="s">
        <v>79</v>
      </c>
      <c r="B343" t="s">
        <v>97</v>
      </c>
      <c r="C343">
        <v>6.3</v>
      </c>
      <c r="D343">
        <v>7</v>
      </c>
      <c r="E343" t="s">
        <v>410</v>
      </c>
      <c r="F343">
        <v>11</v>
      </c>
      <c r="G343">
        <v>124</v>
      </c>
      <c r="H343">
        <v>1650</v>
      </c>
      <c r="I343" t="s">
        <v>173</v>
      </c>
      <c r="J343">
        <v>1</v>
      </c>
      <c r="K343">
        <v>41.05</v>
      </c>
      <c r="L343">
        <v>19</v>
      </c>
      <c r="M343">
        <v>11</v>
      </c>
      <c r="N343">
        <v>25</v>
      </c>
      <c r="O343" t="s">
        <v>420</v>
      </c>
      <c r="P343">
        <v>1080</v>
      </c>
    </row>
    <row r="344" spans="1:16" x14ac:dyDescent="0.25">
      <c r="A344" t="s">
        <v>79</v>
      </c>
      <c r="B344" t="s">
        <v>97</v>
      </c>
      <c r="C344">
        <v>12</v>
      </c>
      <c r="D344">
        <v>3</v>
      </c>
      <c r="E344" t="s">
        <v>409</v>
      </c>
      <c r="F344">
        <v>1</v>
      </c>
      <c r="G344">
        <v>129</v>
      </c>
      <c r="H344">
        <v>1650</v>
      </c>
      <c r="I344" t="s">
        <v>173</v>
      </c>
      <c r="J344">
        <v>1</v>
      </c>
      <c r="K344">
        <v>38.94</v>
      </c>
      <c r="L344">
        <v>5</v>
      </c>
      <c r="M344">
        <v>11</v>
      </c>
      <c r="N344">
        <v>25</v>
      </c>
      <c r="O344" t="s">
        <v>426</v>
      </c>
      <c r="P344">
        <v>1079</v>
      </c>
    </row>
    <row r="345" spans="1:16" x14ac:dyDescent="0.25">
      <c r="A345" t="s">
        <v>79</v>
      </c>
      <c r="B345" t="s">
        <v>97</v>
      </c>
      <c r="C345">
        <v>10</v>
      </c>
      <c r="D345">
        <v>8</v>
      </c>
      <c r="E345" t="s">
        <v>410</v>
      </c>
      <c r="F345">
        <v>3</v>
      </c>
      <c r="G345">
        <v>126</v>
      </c>
      <c r="H345">
        <v>1400</v>
      </c>
      <c r="I345" t="s">
        <v>173</v>
      </c>
      <c r="J345">
        <v>1</v>
      </c>
      <c r="K345">
        <v>22.14</v>
      </c>
      <c r="L345">
        <v>4</v>
      </c>
      <c r="M345">
        <v>10</v>
      </c>
      <c r="N345">
        <v>25</v>
      </c>
      <c r="O345" t="s">
        <v>501</v>
      </c>
      <c r="P345">
        <v>1095</v>
      </c>
    </row>
    <row r="346" spans="1:16" x14ac:dyDescent="0.25">
      <c r="A346" t="s">
        <v>79</v>
      </c>
      <c r="B346" t="s">
        <v>97</v>
      </c>
      <c r="C346">
        <v>110</v>
      </c>
      <c r="D346">
        <v>4</v>
      </c>
      <c r="E346" t="s">
        <v>411</v>
      </c>
      <c r="F346">
        <v>14</v>
      </c>
      <c r="G346">
        <v>126</v>
      </c>
      <c r="H346">
        <v>1400</v>
      </c>
      <c r="I346" t="s">
        <v>173</v>
      </c>
      <c r="J346">
        <v>1</v>
      </c>
      <c r="K346">
        <v>21.67</v>
      </c>
      <c r="L346">
        <v>7</v>
      </c>
      <c r="M346">
        <v>9</v>
      </c>
      <c r="N346">
        <v>25</v>
      </c>
      <c r="O346" t="s">
        <v>483</v>
      </c>
      <c r="P346">
        <v>1090</v>
      </c>
    </row>
    <row r="347" spans="1:16" x14ac:dyDescent="0.25">
      <c r="A347" t="s">
        <v>79</v>
      </c>
      <c r="B347" t="s">
        <v>97</v>
      </c>
      <c r="C347">
        <v>17</v>
      </c>
      <c r="D347">
        <v>10</v>
      </c>
      <c r="E347" t="s">
        <v>409</v>
      </c>
      <c r="F347">
        <v>2</v>
      </c>
      <c r="G347">
        <v>127</v>
      </c>
      <c r="H347">
        <v>1200</v>
      </c>
      <c r="I347" t="s">
        <v>120</v>
      </c>
      <c r="J347">
        <v>1</v>
      </c>
      <c r="K347">
        <v>10.41</v>
      </c>
      <c r="L347">
        <v>5</v>
      </c>
      <c r="M347">
        <v>7</v>
      </c>
      <c r="N347">
        <v>25</v>
      </c>
      <c r="O347" t="s">
        <v>479</v>
      </c>
      <c r="P347">
        <v>1101</v>
      </c>
    </row>
    <row r="348" spans="1:16" x14ac:dyDescent="0.25">
      <c r="A348" t="s">
        <v>79</v>
      </c>
      <c r="B348" t="s">
        <v>101</v>
      </c>
      <c r="C348">
        <v>13</v>
      </c>
      <c r="D348">
        <v>6</v>
      </c>
      <c r="E348" t="s">
        <v>409</v>
      </c>
      <c r="F348">
        <v>4</v>
      </c>
      <c r="G348">
        <v>127</v>
      </c>
      <c r="H348">
        <v>1650</v>
      </c>
      <c r="I348" t="s">
        <v>167</v>
      </c>
      <c r="J348">
        <v>1</v>
      </c>
      <c r="K348">
        <v>40.159999999999997</v>
      </c>
      <c r="L348">
        <v>23</v>
      </c>
      <c r="M348">
        <v>12</v>
      </c>
      <c r="N348">
        <v>25</v>
      </c>
      <c r="O348" t="s">
        <v>416</v>
      </c>
      <c r="P348">
        <v>1180</v>
      </c>
    </row>
    <row r="349" spans="1:16" x14ac:dyDescent="0.25">
      <c r="A349" t="s">
        <v>79</v>
      </c>
      <c r="B349" t="s">
        <v>101</v>
      </c>
      <c r="C349">
        <v>21</v>
      </c>
      <c r="D349">
        <v>10</v>
      </c>
      <c r="E349" t="s">
        <v>408</v>
      </c>
      <c r="F349">
        <v>1</v>
      </c>
      <c r="G349">
        <v>128</v>
      </c>
      <c r="H349">
        <v>1800</v>
      </c>
      <c r="I349" t="s">
        <v>167</v>
      </c>
      <c r="J349">
        <v>1</v>
      </c>
      <c r="K349">
        <v>50.78</v>
      </c>
      <c r="L349">
        <v>26</v>
      </c>
      <c r="M349">
        <v>11</v>
      </c>
      <c r="N349">
        <v>25</v>
      </c>
      <c r="O349" t="s">
        <v>416</v>
      </c>
      <c r="P349">
        <v>1171</v>
      </c>
    </row>
    <row r="350" spans="1:16" x14ac:dyDescent="0.25">
      <c r="A350" t="s">
        <v>79</v>
      </c>
      <c r="B350" t="s">
        <v>101</v>
      </c>
      <c r="C350">
        <v>3</v>
      </c>
      <c r="D350">
        <v>11</v>
      </c>
      <c r="E350" t="s">
        <v>410</v>
      </c>
      <c r="F350">
        <v>2</v>
      </c>
      <c r="G350">
        <v>127</v>
      </c>
      <c r="H350">
        <v>1800</v>
      </c>
      <c r="I350" t="s">
        <v>53</v>
      </c>
      <c r="J350">
        <v>1</v>
      </c>
      <c r="K350">
        <v>48.88</v>
      </c>
      <c r="L350">
        <v>14</v>
      </c>
      <c r="M350">
        <v>6</v>
      </c>
      <c r="N350">
        <v>25</v>
      </c>
      <c r="O350" t="s">
        <v>479</v>
      </c>
      <c r="P350">
        <v>1154</v>
      </c>
    </row>
    <row r="351" spans="1:16" x14ac:dyDescent="0.25">
      <c r="A351" t="s">
        <v>79</v>
      </c>
      <c r="B351" t="s">
        <v>101</v>
      </c>
      <c r="C351">
        <v>4.8</v>
      </c>
      <c r="D351">
        <v>1</v>
      </c>
      <c r="E351" t="s">
        <v>409</v>
      </c>
      <c r="F351">
        <v>1</v>
      </c>
      <c r="G351">
        <v>120</v>
      </c>
      <c r="H351">
        <v>1600</v>
      </c>
      <c r="I351" t="s">
        <v>31</v>
      </c>
      <c r="J351">
        <v>1</v>
      </c>
      <c r="K351">
        <v>34.75</v>
      </c>
      <c r="L351">
        <v>8</v>
      </c>
      <c r="M351">
        <v>6</v>
      </c>
      <c r="N351">
        <v>25</v>
      </c>
      <c r="O351" t="s">
        <v>508</v>
      </c>
      <c r="P351">
        <v>1176</v>
      </c>
    </row>
    <row r="352" spans="1:16" x14ac:dyDescent="0.25">
      <c r="A352" t="s">
        <v>79</v>
      </c>
      <c r="B352" t="s">
        <v>101</v>
      </c>
      <c r="C352">
        <v>5.5</v>
      </c>
      <c r="D352">
        <v>1</v>
      </c>
      <c r="E352" t="s">
        <v>408</v>
      </c>
      <c r="F352">
        <v>1</v>
      </c>
      <c r="G352">
        <v>115</v>
      </c>
      <c r="H352">
        <v>2200</v>
      </c>
      <c r="I352" t="s">
        <v>106</v>
      </c>
      <c r="J352">
        <v>2</v>
      </c>
      <c r="K352">
        <v>15.42</v>
      </c>
      <c r="L352">
        <v>28</v>
      </c>
      <c r="M352">
        <v>5</v>
      </c>
      <c r="N352">
        <v>25</v>
      </c>
      <c r="O352" t="s">
        <v>426</v>
      </c>
      <c r="P352">
        <v>1169</v>
      </c>
    </row>
    <row r="353" spans="1:16" x14ac:dyDescent="0.25">
      <c r="A353" t="s">
        <v>79</v>
      </c>
      <c r="B353" t="s">
        <v>101</v>
      </c>
      <c r="C353">
        <v>47</v>
      </c>
      <c r="D353">
        <v>4</v>
      </c>
      <c r="E353" t="s">
        <v>409</v>
      </c>
      <c r="F353">
        <v>7</v>
      </c>
      <c r="G353">
        <v>116</v>
      </c>
      <c r="H353">
        <v>1800</v>
      </c>
      <c r="I353" t="s">
        <v>58</v>
      </c>
      <c r="J353">
        <v>1</v>
      </c>
      <c r="K353">
        <v>47.94</v>
      </c>
      <c r="L353">
        <v>27</v>
      </c>
      <c r="M353">
        <v>4</v>
      </c>
      <c r="N353">
        <v>25</v>
      </c>
      <c r="O353" t="s">
        <v>483</v>
      </c>
      <c r="P353">
        <v>1166</v>
      </c>
    </row>
    <row r="354" spans="1:16" x14ac:dyDescent="0.25">
      <c r="A354" t="s">
        <v>79</v>
      </c>
      <c r="B354" t="s">
        <v>101</v>
      </c>
      <c r="C354">
        <v>72</v>
      </c>
      <c r="D354">
        <v>8</v>
      </c>
      <c r="E354" t="s">
        <v>411</v>
      </c>
      <c r="F354">
        <v>14</v>
      </c>
      <c r="G354">
        <v>117</v>
      </c>
      <c r="H354">
        <v>1600</v>
      </c>
      <c r="I354" t="s">
        <v>58</v>
      </c>
      <c r="J354">
        <v>1</v>
      </c>
      <c r="K354">
        <v>35.799999999999997</v>
      </c>
      <c r="L354">
        <v>6</v>
      </c>
      <c r="M354">
        <v>4</v>
      </c>
      <c r="N354">
        <v>25</v>
      </c>
      <c r="O354" t="s">
        <v>501</v>
      </c>
      <c r="P354">
        <v>1171</v>
      </c>
    </row>
    <row r="355" spans="1:16" x14ac:dyDescent="0.25">
      <c r="A355" t="s">
        <v>79</v>
      </c>
      <c r="B355" t="s">
        <v>101</v>
      </c>
      <c r="C355">
        <v>23</v>
      </c>
      <c r="D355">
        <v>9</v>
      </c>
      <c r="E355" t="s">
        <v>411</v>
      </c>
      <c r="F355">
        <v>12</v>
      </c>
      <c r="G355">
        <v>119</v>
      </c>
      <c r="H355">
        <v>1650</v>
      </c>
      <c r="I355" t="s">
        <v>452</v>
      </c>
      <c r="J355">
        <v>1</v>
      </c>
      <c r="K355">
        <v>41.66</v>
      </c>
      <c r="L355">
        <v>5</v>
      </c>
      <c r="M355">
        <v>3</v>
      </c>
      <c r="N355">
        <v>25</v>
      </c>
      <c r="O355" t="s">
        <v>426</v>
      </c>
      <c r="P355">
        <v>1170</v>
      </c>
    </row>
    <row r="356" spans="1:16" x14ac:dyDescent="0.25">
      <c r="A356" t="s">
        <v>79</v>
      </c>
      <c r="B356" t="s">
        <v>101</v>
      </c>
      <c r="C356">
        <v>43</v>
      </c>
      <c r="D356">
        <v>13</v>
      </c>
      <c r="E356" t="s">
        <v>411</v>
      </c>
      <c r="F356">
        <v>12</v>
      </c>
      <c r="G356">
        <v>121</v>
      </c>
      <c r="H356">
        <v>1650</v>
      </c>
      <c r="I356" t="s">
        <v>434</v>
      </c>
      <c r="J356">
        <v>1</v>
      </c>
      <c r="K356">
        <v>41.48</v>
      </c>
      <c r="L356">
        <v>18</v>
      </c>
      <c r="M356">
        <v>12</v>
      </c>
      <c r="N356">
        <v>24</v>
      </c>
      <c r="O356" t="s">
        <v>457</v>
      </c>
      <c r="P356">
        <v>1174</v>
      </c>
    </row>
    <row r="357" spans="1:16" x14ac:dyDescent="0.25">
      <c r="A357" t="s">
        <v>79</v>
      </c>
      <c r="B357" t="s">
        <v>101</v>
      </c>
      <c r="C357">
        <v>10</v>
      </c>
      <c r="D357">
        <v>13</v>
      </c>
      <c r="E357" t="s">
        <v>409</v>
      </c>
      <c r="F357">
        <v>5</v>
      </c>
      <c r="G357">
        <v>125</v>
      </c>
      <c r="H357">
        <v>1800</v>
      </c>
      <c r="I357" t="s">
        <v>173</v>
      </c>
      <c r="J357">
        <v>1</v>
      </c>
      <c r="K357">
        <v>49.79</v>
      </c>
      <c r="L357">
        <v>19</v>
      </c>
      <c r="M357">
        <v>5</v>
      </c>
      <c r="N357">
        <v>24</v>
      </c>
      <c r="O357" t="s">
        <v>479</v>
      </c>
      <c r="P357">
        <v>1138</v>
      </c>
    </row>
    <row r="358" spans="1:16" x14ac:dyDescent="0.25">
      <c r="A358" t="s">
        <v>79</v>
      </c>
      <c r="B358" t="s">
        <v>101</v>
      </c>
      <c r="C358">
        <v>42</v>
      </c>
      <c r="D358">
        <v>4</v>
      </c>
      <c r="E358" t="s">
        <v>408</v>
      </c>
      <c r="F358">
        <v>6</v>
      </c>
      <c r="G358">
        <v>123</v>
      </c>
      <c r="H358">
        <v>1600</v>
      </c>
      <c r="I358" t="s">
        <v>173</v>
      </c>
      <c r="J358">
        <v>1</v>
      </c>
      <c r="K358">
        <v>35.92</v>
      </c>
      <c r="L358">
        <v>20</v>
      </c>
      <c r="M358">
        <v>4</v>
      </c>
      <c r="N358">
        <v>24</v>
      </c>
      <c r="O358" t="s">
        <v>479</v>
      </c>
      <c r="P358">
        <v>1150</v>
      </c>
    </row>
    <row r="359" spans="1:16" x14ac:dyDescent="0.25">
      <c r="A359" t="s">
        <v>79</v>
      </c>
      <c r="B359" t="s">
        <v>101</v>
      </c>
      <c r="C359">
        <v>35</v>
      </c>
      <c r="D359">
        <v>12</v>
      </c>
      <c r="E359" t="s">
        <v>409</v>
      </c>
      <c r="F359">
        <v>4</v>
      </c>
      <c r="G359">
        <v>128</v>
      </c>
      <c r="H359">
        <v>1600</v>
      </c>
      <c r="I359" t="s">
        <v>434</v>
      </c>
      <c r="J359">
        <v>1</v>
      </c>
      <c r="K359">
        <v>37.19</v>
      </c>
      <c r="L359">
        <v>7</v>
      </c>
      <c r="M359">
        <v>4</v>
      </c>
      <c r="N359">
        <v>24</v>
      </c>
      <c r="O359" t="s">
        <v>501</v>
      </c>
      <c r="P359">
        <v>1161</v>
      </c>
    </row>
    <row r="360" spans="1:16" x14ac:dyDescent="0.25">
      <c r="A360" t="s">
        <v>79</v>
      </c>
      <c r="B360" t="s">
        <v>101</v>
      </c>
      <c r="C360">
        <v>8.6</v>
      </c>
      <c r="D360">
        <v>14</v>
      </c>
      <c r="E360" t="s">
        <v>408</v>
      </c>
      <c r="F360">
        <v>11</v>
      </c>
      <c r="G360">
        <v>129</v>
      </c>
      <c r="H360">
        <v>1600</v>
      </c>
      <c r="I360" t="s">
        <v>150</v>
      </c>
      <c r="J360">
        <v>1</v>
      </c>
      <c r="K360">
        <v>36.6</v>
      </c>
      <c r="L360">
        <v>12</v>
      </c>
      <c r="M360">
        <v>2</v>
      </c>
      <c r="N360">
        <v>24</v>
      </c>
      <c r="O360" t="s">
        <v>483</v>
      </c>
      <c r="P360">
        <v>1160</v>
      </c>
    </row>
    <row r="361" spans="1:16" x14ac:dyDescent="0.25">
      <c r="A361" t="s">
        <v>79</v>
      </c>
      <c r="B361" t="s">
        <v>105</v>
      </c>
      <c r="C361">
        <v>32</v>
      </c>
      <c r="D361">
        <v>7</v>
      </c>
      <c r="E361" t="s">
        <v>409</v>
      </c>
      <c r="F361">
        <v>8</v>
      </c>
      <c r="G361">
        <v>122</v>
      </c>
      <c r="H361">
        <v>1400</v>
      </c>
      <c r="I361" t="s">
        <v>106</v>
      </c>
      <c r="J361">
        <v>1</v>
      </c>
      <c r="K361">
        <v>22.6</v>
      </c>
      <c r="L361">
        <v>27</v>
      </c>
      <c r="M361">
        <v>12</v>
      </c>
      <c r="N361">
        <v>25</v>
      </c>
      <c r="O361" t="s">
        <v>465</v>
      </c>
      <c r="P361">
        <v>1177</v>
      </c>
    </row>
    <row r="362" spans="1:16" x14ac:dyDescent="0.25">
      <c r="A362" t="s">
        <v>79</v>
      </c>
      <c r="B362" t="s">
        <v>105</v>
      </c>
      <c r="C362">
        <v>5.7</v>
      </c>
      <c r="D362">
        <v>11</v>
      </c>
      <c r="E362" t="s">
        <v>408</v>
      </c>
      <c r="F362">
        <v>4</v>
      </c>
      <c r="G362">
        <v>123</v>
      </c>
      <c r="H362">
        <v>1200</v>
      </c>
      <c r="I362" t="s">
        <v>106</v>
      </c>
      <c r="J362">
        <v>1</v>
      </c>
      <c r="K362">
        <v>10.94</v>
      </c>
      <c r="L362">
        <v>17</v>
      </c>
      <c r="M362">
        <v>12</v>
      </c>
      <c r="N362">
        <v>25</v>
      </c>
      <c r="O362" t="s">
        <v>420</v>
      </c>
      <c r="P362">
        <v>1182</v>
      </c>
    </row>
    <row r="363" spans="1:16" x14ac:dyDescent="0.25">
      <c r="A363" t="s">
        <v>79</v>
      </c>
      <c r="B363" t="s">
        <v>105</v>
      </c>
      <c r="C363">
        <v>9.1</v>
      </c>
      <c r="D363">
        <v>1</v>
      </c>
      <c r="E363" t="s">
        <v>409</v>
      </c>
      <c r="F363">
        <v>1</v>
      </c>
      <c r="G363">
        <v>117</v>
      </c>
      <c r="H363">
        <v>1200</v>
      </c>
      <c r="I363" t="s">
        <v>106</v>
      </c>
      <c r="J363">
        <v>1</v>
      </c>
      <c r="K363">
        <v>9.89</v>
      </c>
      <c r="L363">
        <v>26</v>
      </c>
      <c r="M363">
        <v>11</v>
      </c>
      <c r="N363">
        <v>25</v>
      </c>
      <c r="O363" t="s">
        <v>416</v>
      </c>
      <c r="P363">
        <v>1177</v>
      </c>
    </row>
    <row r="364" spans="1:16" x14ac:dyDescent="0.25">
      <c r="A364" t="s">
        <v>79</v>
      </c>
      <c r="B364" t="s">
        <v>105</v>
      </c>
      <c r="C364">
        <v>46</v>
      </c>
      <c r="D364">
        <v>10</v>
      </c>
      <c r="E364" t="s">
        <v>409</v>
      </c>
      <c r="F364">
        <v>3</v>
      </c>
      <c r="G364">
        <v>120</v>
      </c>
      <c r="H364">
        <v>1400</v>
      </c>
      <c r="I364" t="s">
        <v>385</v>
      </c>
      <c r="J364">
        <v>1</v>
      </c>
      <c r="K364">
        <v>22.62</v>
      </c>
      <c r="L364">
        <v>28</v>
      </c>
      <c r="M364">
        <v>9</v>
      </c>
      <c r="N364">
        <v>25</v>
      </c>
      <c r="O364" t="s">
        <v>479</v>
      </c>
      <c r="P364">
        <v>1150</v>
      </c>
    </row>
    <row r="365" spans="1:16" x14ac:dyDescent="0.25">
      <c r="A365" t="s">
        <v>79</v>
      </c>
      <c r="B365" t="s">
        <v>105</v>
      </c>
      <c r="C365">
        <v>9.9</v>
      </c>
      <c r="D365">
        <v>9</v>
      </c>
      <c r="E365" t="s">
        <v>410</v>
      </c>
      <c r="F365">
        <v>12</v>
      </c>
      <c r="G365">
        <v>123</v>
      </c>
      <c r="H365">
        <v>1200</v>
      </c>
      <c r="I365" t="s">
        <v>53</v>
      </c>
      <c r="J365">
        <v>1</v>
      </c>
      <c r="K365">
        <v>10.08</v>
      </c>
      <c r="L365">
        <v>5</v>
      </c>
      <c r="M365">
        <v>7</v>
      </c>
      <c r="N365">
        <v>25</v>
      </c>
      <c r="O365" t="s">
        <v>479</v>
      </c>
      <c r="P365">
        <v>1138</v>
      </c>
    </row>
    <row r="366" spans="1:16" x14ac:dyDescent="0.25">
      <c r="A366" t="s">
        <v>79</v>
      </c>
      <c r="B366" t="s">
        <v>105</v>
      </c>
      <c r="C366">
        <v>61</v>
      </c>
      <c r="D366">
        <v>7</v>
      </c>
      <c r="E366" t="s">
        <v>409</v>
      </c>
      <c r="F366">
        <v>2</v>
      </c>
      <c r="G366">
        <v>125</v>
      </c>
      <c r="H366">
        <v>1400</v>
      </c>
      <c r="I366" t="s">
        <v>53</v>
      </c>
      <c r="J366">
        <v>1</v>
      </c>
      <c r="K366">
        <v>22.82</v>
      </c>
      <c r="L366">
        <v>1</v>
      </c>
      <c r="M366">
        <v>1</v>
      </c>
      <c r="N366">
        <v>25</v>
      </c>
      <c r="O366" t="s">
        <v>508</v>
      </c>
      <c r="P366">
        <v>1165</v>
      </c>
    </row>
    <row r="367" spans="1:16" x14ac:dyDescent="0.25">
      <c r="A367" t="s">
        <v>79</v>
      </c>
      <c r="B367" t="s">
        <v>105</v>
      </c>
      <c r="C367">
        <v>36</v>
      </c>
      <c r="D367">
        <v>6</v>
      </c>
      <c r="E367" t="s">
        <v>410</v>
      </c>
      <c r="F367">
        <v>4</v>
      </c>
      <c r="G367">
        <v>129</v>
      </c>
      <c r="H367">
        <v>1400</v>
      </c>
      <c r="I367" t="s">
        <v>64</v>
      </c>
      <c r="J367">
        <v>1</v>
      </c>
      <c r="K367">
        <v>22.82</v>
      </c>
      <c r="L367">
        <v>22</v>
      </c>
      <c r="M367">
        <v>12</v>
      </c>
      <c r="N367">
        <v>24</v>
      </c>
      <c r="O367" t="s">
        <v>465</v>
      </c>
      <c r="P367">
        <v>1155</v>
      </c>
    </row>
    <row r="368" spans="1:16" x14ac:dyDescent="0.25">
      <c r="A368" t="s">
        <v>79</v>
      </c>
      <c r="B368" t="s">
        <v>105</v>
      </c>
      <c r="C368">
        <v>44</v>
      </c>
      <c r="D368">
        <v>10</v>
      </c>
      <c r="E368" t="s">
        <v>409</v>
      </c>
      <c r="F368">
        <v>6</v>
      </c>
      <c r="G368">
        <v>130</v>
      </c>
      <c r="H368">
        <v>1200</v>
      </c>
      <c r="I368" t="s">
        <v>64</v>
      </c>
      <c r="J368">
        <v>1</v>
      </c>
      <c r="K368">
        <v>10.44</v>
      </c>
      <c r="L368">
        <v>9</v>
      </c>
      <c r="M368">
        <v>11</v>
      </c>
      <c r="N368">
        <v>24</v>
      </c>
      <c r="O368" t="s">
        <v>465</v>
      </c>
      <c r="P368">
        <v>1165</v>
      </c>
    </row>
    <row r="369" spans="1:16" x14ac:dyDescent="0.25">
      <c r="A369" t="s">
        <v>79</v>
      </c>
      <c r="B369" t="s">
        <v>109</v>
      </c>
      <c r="C369">
        <v>16</v>
      </c>
      <c r="D369">
        <v>11</v>
      </c>
      <c r="E369" t="s">
        <v>409</v>
      </c>
      <c r="F369">
        <v>10</v>
      </c>
      <c r="G369">
        <v>121</v>
      </c>
      <c r="H369">
        <v>1400</v>
      </c>
      <c r="I369" t="s">
        <v>565</v>
      </c>
      <c r="J369">
        <v>1</v>
      </c>
      <c r="K369">
        <v>22.58</v>
      </c>
      <c r="L369">
        <v>20</v>
      </c>
      <c r="M369">
        <v>12</v>
      </c>
      <c r="N369">
        <v>25</v>
      </c>
      <c r="O369" t="s">
        <v>479</v>
      </c>
      <c r="P369">
        <v>1147</v>
      </c>
    </row>
    <row r="370" spans="1:16" x14ac:dyDescent="0.25">
      <c r="A370" t="s">
        <v>79</v>
      </c>
      <c r="B370" t="s">
        <v>109</v>
      </c>
      <c r="C370">
        <v>4</v>
      </c>
      <c r="D370">
        <v>6</v>
      </c>
      <c r="E370" t="s">
        <v>409</v>
      </c>
      <c r="F370">
        <v>11</v>
      </c>
      <c r="G370">
        <v>125</v>
      </c>
      <c r="H370">
        <v>1600</v>
      </c>
      <c r="I370" t="s">
        <v>31</v>
      </c>
      <c r="J370">
        <v>1</v>
      </c>
      <c r="K370">
        <v>36.409999999999997</v>
      </c>
      <c r="L370">
        <v>9</v>
      </c>
      <c r="M370">
        <v>11</v>
      </c>
      <c r="N370">
        <v>25</v>
      </c>
      <c r="O370" t="s">
        <v>479</v>
      </c>
      <c r="P370">
        <v>1155</v>
      </c>
    </row>
    <row r="371" spans="1:16" x14ac:dyDescent="0.25">
      <c r="A371" t="s">
        <v>79</v>
      </c>
      <c r="B371" t="s">
        <v>109</v>
      </c>
      <c r="C371">
        <v>6.8</v>
      </c>
      <c r="D371">
        <v>3</v>
      </c>
      <c r="E371" t="s">
        <v>411</v>
      </c>
      <c r="F371">
        <v>14</v>
      </c>
      <c r="G371">
        <v>124</v>
      </c>
      <c r="H371">
        <v>1600</v>
      </c>
      <c r="I371" t="s">
        <v>565</v>
      </c>
      <c r="J371">
        <v>1</v>
      </c>
      <c r="K371">
        <v>34.07</v>
      </c>
      <c r="L371">
        <v>26</v>
      </c>
      <c r="M371">
        <v>10</v>
      </c>
      <c r="N371">
        <v>25</v>
      </c>
      <c r="O371" t="s">
        <v>483</v>
      </c>
      <c r="P371">
        <v>1141</v>
      </c>
    </row>
    <row r="372" spans="1:16" x14ac:dyDescent="0.25">
      <c r="A372" t="s">
        <v>79</v>
      </c>
      <c r="B372" t="s">
        <v>109</v>
      </c>
      <c r="C372">
        <v>7.5</v>
      </c>
      <c r="D372">
        <v>4</v>
      </c>
      <c r="E372" t="s">
        <v>410</v>
      </c>
      <c r="F372">
        <v>1</v>
      </c>
      <c r="G372">
        <v>122</v>
      </c>
      <c r="H372">
        <v>1400</v>
      </c>
      <c r="I372" t="s">
        <v>565</v>
      </c>
      <c r="J372">
        <v>1</v>
      </c>
      <c r="K372">
        <v>21.78</v>
      </c>
      <c r="L372">
        <v>12</v>
      </c>
      <c r="M372">
        <v>10</v>
      </c>
      <c r="N372">
        <v>25</v>
      </c>
      <c r="O372" t="s">
        <v>508</v>
      </c>
      <c r="P372">
        <v>1138</v>
      </c>
    </row>
    <row r="373" spans="1:16" x14ac:dyDescent="0.25">
      <c r="A373" t="s">
        <v>79</v>
      </c>
      <c r="B373" t="s">
        <v>109</v>
      </c>
      <c r="C373">
        <v>52</v>
      </c>
      <c r="D373">
        <v>7</v>
      </c>
      <c r="E373" t="s">
        <v>409</v>
      </c>
      <c r="F373">
        <v>7</v>
      </c>
      <c r="G373">
        <v>126</v>
      </c>
      <c r="H373">
        <v>1400</v>
      </c>
      <c r="I373" t="s">
        <v>195</v>
      </c>
      <c r="J373">
        <v>1</v>
      </c>
      <c r="K373">
        <v>23.16</v>
      </c>
      <c r="L373">
        <v>21</v>
      </c>
      <c r="M373">
        <v>9</v>
      </c>
      <c r="N373">
        <v>25</v>
      </c>
      <c r="O373" t="s">
        <v>508</v>
      </c>
      <c r="P373">
        <v>1135</v>
      </c>
    </row>
    <row r="374" spans="1:16" x14ac:dyDescent="0.25">
      <c r="A374" t="s">
        <v>79</v>
      </c>
      <c r="B374" t="s">
        <v>109</v>
      </c>
      <c r="C374">
        <v>53</v>
      </c>
      <c r="D374">
        <v>5</v>
      </c>
      <c r="E374" t="s">
        <v>411</v>
      </c>
      <c r="F374">
        <v>2</v>
      </c>
      <c r="G374">
        <v>127</v>
      </c>
      <c r="H374">
        <v>1400</v>
      </c>
      <c r="I374" t="s">
        <v>195</v>
      </c>
      <c r="J374">
        <v>1</v>
      </c>
      <c r="K374">
        <v>22.64</v>
      </c>
      <c r="L374">
        <v>1</v>
      </c>
      <c r="M374">
        <v>7</v>
      </c>
      <c r="N374">
        <v>25</v>
      </c>
      <c r="O374" t="s">
        <v>508</v>
      </c>
      <c r="P374">
        <v>1138</v>
      </c>
    </row>
    <row r="375" spans="1:16" x14ac:dyDescent="0.25">
      <c r="A375" t="s">
        <v>79</v>
      </c>
      <c r="B375" t="s">
        <v>109</v>
      </c>
      <c r="C375">
        <v>114</v>
      </c>
      <c r="D375">
        <v>11</v>
      </c>
      <c r="E375" t="s">
        <v>411</v>
      </c>
      <c r="F375">
        <v>11</v>
      </c>
      <c r="G375">
        <v>127</v>
      </c>
      <c r="H375">
        <v>1200</v>
      </c>
      <c r="I375" t="s">
        <v>58</v>
      </c>
      <c r="J375">
        <v>1</v>
      </c>
      <c r="K375">
        <v>10.77</v>
      </c>
      <c r="L375">
        <v>25</v>
      </c>
      <c r="M375">
        <v>5</v>
      </c>
      <c r="N375">
        <v>25</v>
      </c>
      <c r="O375" t="s">
        <v>483</v>
      </c>
      <c r="P375">
        <v>1157</v>
      </c>
    </row>
    <row r="376" spans="1:16" x14ac:dyDescent="0.25">
      <c r="A376" t="s">
        <v>79</v>
      </c>
      <c r="B376" t="s">
        <v>112</v>
      </c>
      <c r="C376">
        <v>26</v>
      </c>
      <c r="D376">
        <v>8</v>
      </c>
      <c r="E376" t="s">
        <v>410</v>
      </c>
      <c r="F376">
        <v>9</v>
      </c>
      <c r="G376">
        <v>122</v>
      </c>
      <c r="H376">
        <v>1650</v>
      </c>
      <c r="I376" t="s">
        <v>85</v>
      </c>
      <c r="J376">
        <v>1</v>
      </c>
      <c r="K376">
        <v>40.270000000000003</v>
      </c>
      <c r="L376">
        <v>23</v>
      </c>
      <c r="M376">
        <v>12</v>
      </c>
      <c r="N376">
        <v>25</v>
      </c>
      <c r="O376" t="s">
        <v>416</v>
      </c>
      <c r="P376">
        <v>1090</v>
      </c>
    </row>
    <row r="377" spans="1:16" x14ac:dyDescent="0.25">
      <c r="A377" t="s">
        <v>79</v>
      </c>
      <c r="B377" t="s">
        <v>112</v>
      </c>
      <c r="C377">
        <v>10</v>
      </c>
      <c r="D377">
        <v>9</v>
      </c>
      <c r="E377" t="s">
        <v>410</v>
      </c>
      <c r="F377">
        <v>4</v>
      </c>
      <c r="G377">
        <v>125</v>
      </c>
      <c r="H377">
        <v>1650</v>
      </c>
      <c r="I377" t="s">
        <v>64</v>
      </c>
      <c r="J377">
        <v>1</v>
      </c>
      <c r="K377">
        <v>41.17</v>
      </c>
      <c r="L377">
        <v>12</v>
      </c>
      <c r="M377">
        <v>11</v>
      </c>
      <c r="N377">
        <v>25</v>
      </c>
      <c r="O377" t="s">
        <v>432</v>
      </c>
      <c r="P377">
        <v>1093</v>
      </c>
    </row>
    <row r="378" spans="1:16" x14ac:dyDescent="0.25">
      <c r="A378" t="s">
        <v>79</v>
      </c>
      <c r="B378" t="s">
        <v>112</v>
      </c>
      <c r="C378">
        <v>14</v>
      </c>
      <c r="D378">
        <v>6</v>
      </c>
      <c r="E378" t="s">
        <v>410</v>
      </c>
      <c r="F378">
        <v>11</v>
      </c>
      <c r="G378">
        <v>128</v>
      </c>
      <c r="H378">
        <v>1650</v>
      </c>
      <c r="I378" t="s">
        <v>64</v>
      </c>
      <c r="J378">
        <v>1</v>
      </c>
      <c r="K378">
        <v>40.81</v>
      </c>
      <c r="L378">
        <v>15</v>
      </c>
      <c r="M378">
        <v>10</v>
      </c>
      <c r="N378">
        <v>25</v>
      </c>
      <c r="O378" t="s">
        <v>432</v>
      </c>
      <c r="P378">
        <v>1082</v>
      </c>
    </row>
    <row r="379" spans="1:16" x14ac:dyDescent="0.25">
      <c r="A379" t="s">
        <v>79</v>
      </c>
      <c r="B379" t="s">
        <v>112</v>
      </c>
      <c r="C379">
        <v>23</v>
      </c>
      <c r="D379">
        <v>7</v>
      </c>
      <c r="E379" t="s">
        <v>410</v>
      </c>
      <c r="F379">
        <v>6</v>
      </c>
      <c r="G379">
        <v>126</v>
      </c>
      <c r="H379">
        <v>1800</v>
      </c>
      <c r="I379" t="s">
        <v>195</v>
      </c>
      <c r="J379">
        <v>1</v>
      </c>
      <c r="K379">
        <v>49.26</v>
      </c>
      <c r="L379">
        <v>17</v>
      </c>
      <c r="M379">
        <v>9</v>
      </c>
      <c r="N379">
        <v>25</v>
      </c>
      <c r="O379" t="s">
        <v>420</v>
      </c>
      <c r="P379">
        <v>1081</v>
      </c>
    </row>
    <row r="380" spans="1:16" x14ac:dyDescent="0.25">
      <c r="A380" t="s">
        <v>79</v>
      </c>
      <c r="B380" t="s">
        <v>112</v>
      </c>
      <c r="C380">
        <v>15</v>
      </c>
      <c r="D380">
        <v>6</v>
      </c>
      <c r="E380" t="s">
        <v>410</v>
      </c>
      <c r="F380">
        <v>4</v>
      </c>
      <c r="G380">
        <v>129</v>
      </c>
      <c r="H380">
        <v>1650</v>
      </c>
      <c r="I380" t="s">
        <v>85</v>
      </c>
      <c r="J380">
        <v>1</v>
      </c>
      <c r="K380">
        <v>41.06</v>
      </c>
      <c r="L380">
        <v>10</v>
      </c>
      <c r="M380">
        <v>9</v>
      </c>
      <c r="N380">
        <v>25</v>
      </c>
      <c r="O380" t="s">
        <v>432</v>
      </c>
      <c r="P380">
        <v>1094</v>
      </c>
    </row>
    <row r="381" spans="1:16" x14ac:dyDescent="0.25">
      <c r="A381" t="s">
        <v>79</v>
      </c>
      <c r="B381" t="s">
        <v>112</v>
      </c>
      <c r="C381">
        <v>12</v>
      </c>
      <c r="D381">
        <v>5</v>
      </c>
      <c r="E381" t="s">
        <v>409</v>
      </c>
      <c r="F381">
        <v>1</v>
      </c>
      <c r="G381">
        <v>130</v>
      </c>
      <c r="H381">
        <v>1650</v>
      </c>
      <c r="I381" t="s">
        <v>64</v>
      </c>
      <c r="J381">
        <v>1</v>
      </c>
      <c r="K381">
        <v>39.6</v>
      </c>
      <c r="L381">
        <v>9</v>
      </c>
      <c r="M381">
        <v>7</v>
      </c>
      <c r="N381">
        <v>25</v>
      </c>
      <c r="O381" t="s">
        <v>432</v>
      </c>
      <c r="P381">
        <v>1097</v>
      </c>
    </row>
    <row r="382" spans="1:16" x14ac:dyDescent="0.25">
      <c r="A382" t="s">
        <v>79</v>
      </c>
      <c r="B382" t="s">
        <v>112</v>
      </c>
      <c r="C382">
        <v>45</v>
      </c>
      <c r="D382">
        <v>11</v>
      </c>
      <c r="E382" t="s">
        <v>410</v>
      </c>
      <c r="F382">
        <v>10</v>
      </c>
      <c r="G382">
        <v>131</v>
      </c>
      <c r="H382">
        <v>1650</v>
      </c>
      <c r="I382" t="s">
        <v>58</v>
      </c>
      <c r="J382">
        <v>1</v>
      </c>
      <c r="K382">
        <v>41.28</v>
      </c>
      <c r="L382">
        <v>26</v>
      </c>
      <c r="M382">
        <v>2</v>
      </c>
      <c r="N382">
        <v>25</v>
      </c>
      <c r="O382" t="s">
        <v>416</v>
      </c>
      <c r="P382">
        <v>1105</v>
      </c>
    </row>
    <row r="383" spans="1:16" x14ac:dyDescent="0.25">
      <c r="A383" t="s">
        <v>79</v>
      </c>
      <c r="B383" t="s">
        <v>112</v>
      </c>
      <c r="C383">
        <v>19</v>
      </c>
      <c r="D383">
        <v>10</v>
      </c>
      <c r="E383" t="s">
        <v>409</v>
      </c>
      <c r="F383">
        <v>2</v>
      </c>
      <c r="G383">
        <v>134</v>
      </c>
      <c r="H383">
        <v>1650</v>
      </c>
      <c r="I383" t="s">
        <v>85</v>
      </c>
      <c r="J383">
        <v>1</v>
      </c>
      <c r="K383">
        <v>41.5</v>
      </c>
      <c r="L383">
        <v>22</v>
      </c>
      <c r="M383">
        <v>1</v>
      </c>
      <c r="N383">
        <v>25</v>
      </c>
      <c r="O383" t="s">
        <v>416</v>
      </c>
      <c r="P383">
        <v>1086</v>
      </c>
    </row>
    <row r="384" spans="1:16" x14ac:dyDescent="0.25">
      <c r="A384" t="s">
        <v>79</v>
      </c>
      <c r="B384" t="s">
        <v>112</v>
      </c>
      <c r="C384">
        <v>10</v>
      </c>
      <c r="D384">
        <v>5</v>
      </c>
      <c r="E384" t="s">
        <v>409</v>
      </c>
      <c r="F384">
        <v>1</v>
      </c>
      <c r="G384">
        <v>131</v>
      </c>
      <c r="H384">
        <v>1650</v>
      </c>
      <c r="I384" t="s">
        <v>85</v>
      </c>
      <c r="J384">
        <v>1</v>
      </c>
      <c r="K384">
        <v>40.590000000000003</v>
      </c>
      <c r="L384">
        <v>26</v>
      </c>
      <c r="M384">
        <v>12</v>
      </c>
      <c r="N384">
        <v>24</v>
      </c>
      <c r="O384" t="s">
        <v>426</v>
      </c>
      <c r="P384">
        <v>1092</v>
      </c>
    </row>
    <row r="385" spans="1:16" x14ac:dyDescent="0.25">
      <c r="A385" t="s">
        <v>79</v>
      </c>
      <c r="B385" t="s">
        <v>112</v>
      </c>
      <c r="C385">
        <v>10</v>
      </c>
      <c r="D385">
        <v>1</v>
      </c>
      <c r="E385" t="s">
        <v>409</v>
      </c>
      <c r="F385">
        <v>5</v>
      </c>
      <c r="G385">
        <v>125</v>
      </c>
      <c r="H385">
        <v>1650</v>
      </c>
      <c r="I385" t="s">
        <v>404</v>
      </c>
      <c r="J385">
        <v>1</v>
      </c>
      <c r="K385">
        <v>40.86</v>
      </c>
      <c r="L385">
        <v>4</v>
      </c>
      <c r="M385">
        <v>12</v>
      </c>
      <c r="N385">
        <v>24</v>
      </c>
      <c r="O385" t="s">
        <v>432</v>
      </c>
      <c r="P385">
        <v>1086</v>
      </c>
    </row>
    <row r="386" spans="1:16" x14ac:dyDescent="0.25">
      <c r="A386" t="s">
        <v>79</v>
      </c>
      <c r="B386" t="s">
        <v>112</v>
      </c>
      <c r="C386">
        <v>8.9</v>
      </c>
      <c r="D386">
        <v>1</v>
      </c>
      <c r="E386" t="s">
        <v>409</v>
      </c>
      <c r="F386">
        <v>5</v>
      </c>
      <c r="G386">
        <v>122</v>
      </c>
      <c r="H386">
        <v>1650</v>
      </c>
      <c r="I386" t="s">
        <v>85</v>
      </c>
      <c r="J386">
        <v>1</v>
      </c>
      <c r="K386">
        <v>40.21</v>
      </c>
      <c r="L386">
        <v>6</v>
      </c>
      <c r="M386">
        <v>11</v>
      </c>
      <c r="N386">
        <v>24</v>
      </c>
      <c r="O386" t="s">
        <v>432</v>
      </c>
      <c r="P386">
        <v>1088</v>
      </c>
    </row>
    <row r="387" spans="1:16" x14ac:dyDescent="0.25">
      <c r="A387" t="s">
        <v>79</v>
      </c>
      <c r="B387" t="s">
        <v>112</v>
      </c>
      <c r="C387">
        <v>6.5</v>
      </c>
      <c r="D387">
        <v>7</v>
      </c>
      <c r="E387" t="s">
        <v>410</v>
      </c>
      <c r="F387">
        <v>4</v>
      </c>
      <c r="G387">
        <v>122</v>
      </c>
      <c r="H387">
        <v>1650</v>
      </c>
      <c r="I387" t="s">
        <v>85</v>
      </c>
      <c r="J387">
        <v>1</v>
      </c>
      <c r="K387">
        <v>40.200000000000003</v>
      </c>
      <c r="L387">
        <v>16</v>
      </c>
      <c r="M387">
        <v>10</v>
      </c>
      <c r="N387">
        <v>24</v>
      </c>
      <c r="O387" t="s">
        <v>420</v>
      </c>
      <c r="P387">
        <v>1090</v>
      </c>
    </row>
    <row r="388" spans="1:16" x14ac:dyDescent="0.25">
      <c r="A388" t="s">
        <v>79</v>
      </c>
      <c r="B388" t="s">
        <v>112</v>
      </c>
      <c r="C388">
        <v>14</v>
      </c>
      <c r="D388">
        <v>2</v>
      </c>
      <c r="E388" t="s">
        <v>410</v>
      </c>
      <c r="F388">
        <v>9</v>
      </c>
      <c r="G388">
        <v>120</v>
      </c>
      <c r="H388">
        <v>1650</v>
      </c>
      <c r="I388" t="s">
        <v>85</v>
      </c>
      <c r="J388">
        <v>1</v>
      </c>
      <c r="K388">
        <v>40.299999999999997</v>
      </c>
      <c r="L388">
        <v>25</v>
      </c>
      <c r="M388">
        <v>9</v>
      </c>
      <c r="N388">
        <v>24</v>
      </c>
      <c r="O388" t="s">
        <v>416</v>
      </c>
      <c r="P388">
        <v>1079</v>
      </c>
    </row>
    <row r="389" spans="1:16" x14ac:dyDescent="0.25">
      <c r="A389" t="s">
        <v>79</v>
      </c>
      <c r="B389" t="s">
        <v>112</v>
      </c>
      <c r="C389">
        <v>39</v>
      </c>
      <c r="D389">
        <v>11</v>
      </c>
      <c r="E389" t="s">
        <v>410</v>
      </c>
      <c r="F389">
        <v>6</v>
      </c>
      <c r="G389">
        <v>123</v>
      </c>
      <c r="H389">
        <v>1400</v>
      </c>
      <c r="I389" t="s">
        <v>106</v>
      </c>
      <c r="J389">
        <v>1</v>
      </c>
      <c r="K389">
        <v>23.23</v>
      </c>
      <c r="L389">
        <v>8</v>
      </c>
      <c r="M389">
        <v>9</v>
      </c>
      <c r="N389">
        <v>24</v>
      </c>
      <c r="O389" t="s">
        <v>483</v>
      </c>
      <c r="P389">
        <v>1073</v>
      </c>
    </row>
    <row r="390" spans="1:16" x14ac:dyDescent="0.25">
      <c r="A390" t="s">
        <v>79</v>
      </c>
      <c r="B390" t="s">
        <v>112</v>
      </c>
      <c r="C390">
        <v>48</v>
      </c>
      <c r="D390">
        <v>13</v>
      </c>
      <c r="E390" t="s">
        <v>411</v>
      </c>
      <c r="F390">
        <v>12</v>
      </c>
      <c r="G390">
        <v>126</v>
      </c>
      <c r="H390">
        <v>1600</v>
      </c>
      <c r="I390" t="s">
        <v>106</v>
      </c>
      <c r="J390">
        <v>1</v>
      </c>
      <c r="K390">
        <v>35.33</v>
      </c>
      <c r="L390">
        <v>6</v>
      </c>
      <c r="M390">
        <v>7</v>
      </c>
      <c r="N390">
        <v>24</v>
      </c>
      <c r="O390" t="s">
        <v>508</v>
      </c>
      <c r="P390">
        <v>1071</v>
      </c>
    </row>
    <row r="391" spans="1:16" x14ac:dyDescent="0.25">
      <c r="A391" t="s">
        <v>79</v>
      </c>
      <c r="B391" t="s">
        <v>112</v>
      </c>
      <c r="C391">
        <v>8.4</v>
      </c>
      <c r="D391">
        <v>7</v>
      </c>
      <c r="E391" t="s">
        <v>409</v>
      </c>
      <c r="F391">
        <v>2</v>
      </c>
      <c r="G391">
        <v>130</v>
      </c>
      <c r="H391">
        <v>1650</v>
      </c>
      <c r="I391" t="s">
        <v>140</v>
      </c>
      <c r="J391">
        <v>1</v>
      </c>
      <c r="K391">
        <v>41.83</v>
      </c>
      <c r="L391">
        <v>31</v>
      </c>
      <c r="M391">
        <v>1</v>
      </c>
      <c r="N391">
        <v>24</v>
      </c>
      <c r="O391" t="s">
        <v>432</v>
      </c>
      <c r="P391">
        <v>1061</v>
      </c>
    </row>
    <row r="392" spans="1:16" x14ac:dyDescent="0.25">
      <c r="A392" t="s">
        <v>79</v>
      </c>
      <c r="B392" t="s">
        <v>112</v>
      </c>
      <c r="C392">
        <v>9.1</v>
      </c>
      <c r="D392">
        <v>8</v>
      </c>
      <c r="E392" t="s">
        <v>409</v>
      </c>
      <c r="F392">
        <v>1</v>
      </c>
      <c r="G392">
        <v>129</v>
      </c>
      <c r="H392">
        <v>1600</v>
      </c>
      <c r="I392" t="s">
        <v>140</v>
      </c>
      <c r="J392">
        <v>1</v>
      </c>
      <c r="K392">
        <v>36.56</v>
      </c>
      <c r="L392">
        <v>28</v>
      </c>
      <c r="M392">
        <v>1</v>
      </c>
      <c r="N392">
        <v>24</v>
      </c>
      <c r="O392" t="s">
        <v>465</v>
      </c>
      <c r="P392">
        <v>1073</v>
      </c>
    </row>
    <row r="393" spans="1:16" x14ac:dyDescent="0.25">
      <c r="A393" t="s">
        <v>79</v>
      </c>
      <c r="B393" t="s">
        <v>112</v>
      </c>
      <c r="C393">
        <v>8.8000000000000007</v>
      </c>
      <c r="D393">
        <v>8</v>
      </c>
      <c r="E393" t="s">
        <v>409</v>
      </c>
      <c r="F393">
        <v>6</v>
      </c>
      <c r="G393">
        <v>135</v>
      </c>
      <c r="H393">
        <v>1650</v>
      </c>
      <c r="I393" t="s">
        <v>58</v>
      </c>
      <c r="J393">
        <v>1</v>
      </c>
      <c r="K393">
        <v>41.93</v>
      </c>
      <c r="L393">
        <v>4</v>
      </c>
      <c r="M393">
        <v>1</v>
      </c>
      <c r="N393">
        <v>24</v>
      </c>
      <c r="O393" t="s">
        <v>432</v>
      </c>
      <c r="P393">
        <v>1081</v>
      </c>
    </row>
    <row r="394" spans="1:16" x14ac:dyDescent="0.25">
      <c r="A394" t="s">
        <v>79</v>
      </c>
      <c r="B394" t="s">
        <v>112</v>
      </c>
      <c r="C394">
        <v>8.4</v>
      </c>
      <c r="D394">
        <v>10</v>
      </c>
      <c r="E394" t="s">
        <v>409</v>
      </c>
      <c r="F394">
        <v>3</v>
      </c>
      <c r="G394">
        <v>135</v>
      </c>
      <c r="H394">
        <v>1650</v>
      </c>
      <c r="I394" t="s">
        <v>434</v>
      </c>
      <c r="J394">
        <v>1</v>
      </c>
      <c r="K394">
        <v>40.56</v>
      </c>
      <c r="L394">
        <v>15</v>
      </c>
      <c r="M394">
        <v>11</v>
      </c>
      <c r="N394">
        <v>23</v>
      </c>
      <c r="O394" t="s">
        <v>420</v>
      </c>
      <c r="P394">
        <v>1094</v>
      </c>
    </row>
    <row r="395" spans="1:16" x14ac:dyDescent="0.25">
      <c r="A395" t="s">
        <v>79</v>
      </c>
      <c r="B395" t="s">
        <v>112</v>
      </c>
      <c r="C395">
        <v>12</v>
      </c>
      <c r="D395">
        <v>5</v>
      </c>
      <c r="E395" t="s">
        <v>410</v>
      </c>
      <c r="F395">
        <v>12</v>
      </c>
      <c r="G395">
        <v>131</v>
      </c>
      <c r="H395">
        <v>1650</v>
      </c>
      <c r="I395" t="s">
        <v>85</v>
      </c>
      <c r="J395">
        <v>1</v>
      </c>
      <c r="K395">
        <v>40.619999999999997</v>
      </c>
      <c r="L395">
        <v>11</v>
      </c>
      <c r="M395">
        <v>10</v>
      </c>
      <c r="N395">
        <v>23</v>
      </c>
      <c r="O395" t="s">
        <v>432</v>
      </c>
      <c r="P395">
        <v>1099</v>
      </c>
    </row>
    <row r="396" spans="1:16" x14ac:dyDescent="0.25">
      <c r="A396" t="s">
        <v>79</v>
      </c>
      <c r="B396" t="s">
        <v>112</v>
      </c>
      <c r="C396">
        <v>7.1</v>
      </c>
      <c r="D396">
        <v>2</v>
      </c>
      <c r="E396" t="s">
        <v>409</v>
      </c>
      <c r="F396">
        <v>4</v>
      </c>
      <c r="G396">
        <v>130</v>
      </c>
      <c r="H396">
        <v>1650</v>
      </c>
      <c r="I396" t="s">
        <v>58</v>
      </c>
      <c r="J396">
        <v>1</v>
      </c>
      <c r="K396">
        <v>39.99</v>
      </c>
      <c r="L396">
        <v>20</v>
      </c>
      <c r="M396">
        <v>9</v>
      </c>
      <c r="N396">
        <v>23</v>
      </c>
      <c r="O396" t="s">
        <v>420</v>
      </c>
      <c r="P396">
        <v>1098</v>
      </c>
    </row>
    <row r="397" spans="1:16" x14ac:dyDescent="0.25">
      <c r="A397" t="s">
        <v>79</v>
      </c>
      <c r="B397" t="s">
        <v>116</v>
      </c>
      <c r="C397">
        <v>20</v>
      </c>
      <c r="D397">
        <v>2</v>
      </c>
      <c r="E397" t="s">
        <v>411</v>
      </c>
      <c r="F397">
        <v>10</v>
      </c>
      <c r="G397">
        <v>119</v>
      </c>
      <c r="H397">
        <v>1650</v>
      </c>
      <c r="I397" t="s">
        <v>58</v>
      </c>
      <c r="J397">
        <v>1</v>
      </c>
      <c r="K397">
        <v>39.729999999999997</v>
      </c>
      <c r="L397">
        <v>23</v>
      </c>
      <c r="M397">
        <v>12</v>
      </c>
      <c r="N397">
        <v>25</v>
      </c>
      <c r="O397" t="s">
        <v>416</v>
      </c>
      <c r="P397">
        <v>1188</v>
      </c>
    </row>
    <row r="398" spans="1:16" x14ac:dyDescent="0.25">
      <c r="A398" t="s">
        <v>79</v>
      </c>
      <c r="B398" t="s">
        <v>116</v>
      </c>
      <c r="C398">
        <v>4.8</v>
      </c>
      <c r="D398">
        <v>7</v>
      </c>
      <c r="E398" t="s">
        <v>409</v>
      </c>
      <c r="F398">
        <v>3</v>
      </c>
      <c r="G398">
        <v>122</v>
      </c>
      <c r="H398">
        <v>1650</v>
      </c>
      <c r="I398" t="s">
        <v>195</v>
      </c>
      <c r="J398">
        <v>1</v>
      </c>
      <c r="K398">
        <v>40.75</v>
      </c>
      <c r="L398">
        <v>12</v>
      </c>
      <c r="M398">
        <v>11</v>
      </c>
      <c r="N398">
        <v>25</v>
      </c>
      <c r="O398" t="s">
        <v>432</v>
      </c>
      <c r="P398">
        <v>1188</v>
      </c>
    </row>
    <row r="399" spans="1:16" x14ac:dyDescent="0.25">
      <c r="A399" t="s">
        <v>79</v>
      </c>
      <c r="B399" t="s">
        <v>116</v>
      </c>
      <c r="C399">
        <v>13</v>
      </c>
      <c r="D399">
        <v>6</v>
      </c>
      <c r="E399" t="s">
        <v>410</v>
      </c>
      <c r="F399">
        <v>9</v>
      </c>
      <c r="G399">
        <v>123</v>
      </c>
      <c r="H399">
        <v>1650</v>
      </c>
      <c r="I399" t="s">
        <v>195</v>
      </c>
      <c r="J399">
        <v>1</v>
      </c>
      <c r="K399">
        <v>39.659999999999997</v>
      </c>
      <c r="L399">
        <v>2</v>
      </c>
      <c r="M399">
        <v>11</v>
      </c>
      <c r="N399">
        <v>25</v>
      </c>
      <c r="O399" t="s">
        <v>416</v>
      </c>
      <c r="P399">
        <v>1192</v>
      </c>
    </row>
    <row r="400" spans="1:16" x14ac:dyDescent="0.25">
      <c r="A400" t="s">
        <v>79</v>
      </c>
      <c r="B400" t="s">
        <v>116</v>
      </c>
      <c r="C400">
        <v>8.6</v>
      </c>
      <c r="D400">
        <v>10</v>
      </c>
      <c r="E400" t="s">
        <v>410</v>
      </c>
      <c r="F400">
        <v>6</v>
      </c>
      <c r="G400">
        <v>125</v>
      </c>
      <c r="H400">
        <v>1650</v>
      </c>
      <c r="I400" t="s">
        <v>195</v>
      </c>
      <c r="J400">
        <v>1</v>
      </c>
      <c r="K400">
        <v>40.590000000000003</v>
      </c>
      <c r="L400">
        <v>8</v>
      </c>
      <c r="M400">
        <v>10</v>
      </c>
      <c r="N400">
        <v>25</v>
      </c>
      <c r="O400" t="s">
        <v>426</v>
      </c>
      <c r="P400">
        <v>1192</v>
      </c>
    </row>
    <row r="401" spans="1:16" x14ac:dyDescent="0.25">
      <c r="A401" t="s">
        <v>79</v>
      </c>
      <c r="B401" t="s">
        <v>116</v>
      </c>
      <c r="C401">
        <v>11</v>
      </c>
      <c r="D401">
        <v>4</v>
      </c>
      <c r="E401" t="s">
        <v>410</v>
      </c>
      <c r="F401">
        <v>8</v>
      </c>
      <c r="G401">
        <v>126</v>
      </c>
      <c r="H401">
        <v>1650</v>
      </c>
      <c r="I401" t="s">
        <v>195</v>
      </c>
      <c r="J401">
        <v>1</v>
      </c>
      <c r="K401">
        <v>40.619999999999997</v>
      </c>
      <c r="L401">
        <v>10</v>
      </c>
      <c r="M401">
        <v>9</v>
      </c>
      <c r="N401">
        <v>25</v>
      </c>
      <c r="O401" t="s">
        <v>432</v>
      </c>
      <c r="P401">
        <v>1181</v>
      </c>
    </row>
    <row r="402" spans="1:16" x14ac:dyDescent="0.25">
      <c r="A402" t="s">
        <v>79</v>
      </c>
      <c r="B402" t="s">
        <v>116</v>
      </c>
      <c r="C402">
        <v>19</v>
      </c>
      <c r="D402">
        <v>4</v>
      </c>
      <c r="E402" t="s">
        <v>411</v>
      </c>
      <c r="F402">
        <v>12</v>
      </c>
      <c r="G402">
        <v>127</v>
      </c>
      <c r="H402">
        <v>1650</v>
      </c>
      <c r="I402" t="s">
        <v>195</v>
      </c>
      <c r="J402">
        <v>1</v>
      </c>
      <c r="K402">
        <v>39.81</v>
      </c>
      <c r="L402">
        <v>16</v>
      </c>
      <c r="M402">
        <v>7</v>
      </c>
      <c r="N402">
        <v>25</v>
      </c>
      <c r="O402" t="s">
        <v>420</v>
      </c>
      <c r="P402">
        <v>1183</v>
      </c>
    </row>
    <row r="403" spans="1:16" x14ac:dyDescent="0.25">
      <c r="A403" t="s">
        <v>79</v>
      </c>
      <c r="B403" t="s">
        <v>116</v>
      </c>
      <c r="C403">
        <v>13</v>
      </c>
      <c r="D403">
        <v>6</v>
      </c>
      <c r="E403" t="s">
        <v>410</v>
      </c>
      <c r="F403">
        <v>6</v>
      </c>
      <c r="G403">
        <v>129</v>
      </c>
      <c r="H403">
        <v>1650</v>
      </c>
      <c r="I403" t="s">
        <v>195</v>
      </c>
      <c r="J403">
        <v>1</v>
      </c>
      <c r="K403">
        <v>40.24</v>
      </c>
      <c r="L403">
        <v>25</v>
      </c>
      <c r="M403">
        <v>6</v>
      </c>
      <c r="N403">
        <v>25</v>
      </c>
      <c r="O403" t="s">
        <v>416</v>
      </c>
      <c r="P403">
        <v>1192</v>
      </c>
    </row>
    <row r="404" spans="1:16" x14ac:dyDescent="0.25">
      <c r="A404" t="s">
        <v>79</v>
      </c>
      <c r="B404" t="s">
        <v>116</v>
      </c>
      <c r="C404">
        <v>10</v>
      </c>
      <c r="D404">
        <v>5</v>
      </c>
      <c r="E404" t="s">
        <v>410</v>
      </c>
      <c r="F404">
        <v>2</v>
      </c>
      <c r="G404">
        <v>134</v>
      </c>
      <c r="H404">
        <v>1650</v>
      </c>
      <c r="I404" t="s">
        <v>195</v>
      </c>
      <c r="J404">
        <v>1</v>
      </c>
      <c r="K404">
        <v>41.93</v>
      </c>
      <c r="L404">
        <v>4</v>
      </c>
      <c r="M404">
        <v>6</v>
      </c>
      <c r="N404">
        <v>25</v>
      </c>
      <c r="O404" t="s">
        <v>432</v>
      </c>
      <c r="P404">
        <v>1184</v>
      </c>
    </row>
    <row r="405" spans="1:16" x14ac:dyDescent="0.25">
      <c r="A405" t="s">
        <v>79</v>
      </c>
      <c r="B405" t="s">
        <v>116</v>
      </c>
      <c r="C405">
        <v>34</v>
      </c>
      <c r="D405">
        <v>8</v>
      </c>
      <c r="E405" t="s">
        <v>410</v>
      </c>
      <c r="F405">
        <v>9</v>
      </c>
      <c r="G405">
        <v>134</v>
      </c>
      <c r="H405">
        <v>1600</v>
      </c>
      <c r="I405" t="s">
        <v>64</v>
      </c>
      <c r="J405">
        <v>1</v>
      </c>
      <c r="K405">
        <v>34.869999999999997</v>
      </c>
      <c r="L405">
        <v>25</v>
      </c>
      <c r="M405">
        <v>5</v>
      </c>
      <c r="N405">
        <v>25</v>
      </c>
      <c r="O405" t="s">
        <v>483</v>
      </c>
      <c r="P405">
        <v>1177</v>
      </c>
    </row>
    <row r="406" spans="1:16" x14ac:dyDescent="0.25">
      <c r="A406" t="s">
        <v>79</v>
      </c>
      <c r="B406" t="s">
        <v>116</v>
      </c>
      <c r="C406">
        <v>3.6</v>
      </c>
      <c r="D406">
        <v>7</v>
      </c>
      <c r="E406" t="s">
        <v>410</v>
      </c>
      <c r="F406">
        <v>2</v>
      </c>
      <c r="G406">
        <v>135</v>
      </c>
      <c r="H406">
        <v>1650</v>
      </c>
      <c r="I406" t="s">
        <v>195</v>
      </c>
      <c r="J406">
        <v>1</v>
      </c>
      <c r="K406">
        <v>41.15</v>
      </c>
      <c r="L406">
        <v>7</v>
      </c>
      <c r="M406">
        <v>5</v>
      </c>
      <c r="N406">
        <v>25</v>
      </c>
      <c r="O406" t="s">
        <v>432</v>
      </c>
      <c r="P406">
        <v>1182</v>
      </c>
    </row>
    <row r="407" spans="1:16" x14ac:dyDescent="0.25">
      <c r="A407" t="s">
        <v>79</v>
      </c>
      <c r="B407" t="s">
        <v>116</v>
      </c>
      <c r="C407">
        <v>37</v>
      </c>
      <c r="D407">
        <v>3</v>
      </c>
      <c r="E407" t="s">
        <v>409</v>
      </c>
      <c r="F407">
        <v>4</v>
      </c>
      <c r="G407">
        <v>118</v>
      </c>
      <c r="H407">
        <v>1650</v>
      </c>
      <c r="I407" t="s">
        <v>140</v>
      </c>
      <c r="J407">
        <v>1</v>
      </c>
      <c r="K407">
        <v>39.200000000000003</v>
      </c>
      <c r="L407">
        <v>30</v>
      </c>
      <c r="M407">
        <v>4</v>
      </c>
      <c r="N407">
        <v>25</v>
      </c>
      <c r="O407" t="s">
        <v>426</v>
      </c>
      <c r="P407">
        <v>1180</v>
      </c>
    </row>
    <row r="408" spans="1:16" x14ac:dyDescent="0.25">
      <c r="A408" t="s">
        <v>79</v>
      </c>
      <c r="B408" t="s">
        <v>116</v>
      </c>
      <c r="C408">
        <v>14</v>
      </c>
      <c r="D408">
        <v>8</v>
      </c>
      <c r="E408" t="s">
        <v>410</v>
      </c>
      <c r="F408">
        <v>7</v>
      </c>
      <c r="G408">
        <v>118</v>
      </c>
      <c r="H408">
        <v>1650</v>
      </c>
      <c r="I408" t="s">
        <v>140</v>
      </c>
      <c r="J408">
        <v>1</v>
      </c>
      <c r="K408">
        <v>40.200000000000003</v>
      </c>
      <c r="L408">
        <v>9</v>
      </c>
      <c r="M408">
        <v>4</v>
      </c>
      <c r="N408">
        <v>25</v>
      </c>
      <c r="O408" t="s">
        <v>432</v>
      </c>
      <c r="P408">
        <v>1174</v>
      </c>
    </row>
    <row r="409" spans="1:16" x14ac:dyDescent="0.25">
      <c r="A409" t="s">
        <v>79</v>
      </c>
      <c r="B409" t="s">
        <v>116</v>
      </c>
      <c r="C409">
        <v>31</v>
      </c>
      <c r="D409">
        <v>11</v>
      </c>
      <c r="E409" t="s">
        <v>410</v>
      </c>
      <c r="F409">
        <v>10</v>
      </c>
      <c r="G409">
        <v>121</v>
      </c>
      <c r="H409">
        <v>1650</v>
      </c>
      <c r="I409" t="s">
        <v>195</v>
      </c>
      <c r="J409">
        <v>1</v>
      </c>
      <c r="K409">
        <v>40.9</v>
      </c>
      <c r="L409">
        <v>5</v>
      </c>
      <c r="M409">
        <v>2</v>
      </c>
      <c r="N409">
        <v>25</v>
      </c>
      <c r="O409" t="s">
        <v>432</v>
      </c>
      <c r="P409">
        <v>1207</v>
      </c>
    </row>
    <row r="410" spans="1:16" x14ac:dyDescent="0.25">
      <c r="A410" t="s">
        <v>79</v>
      </c>
      <c r="B410" t="s">
        <v>116</v>
      </c>
      <c r="C410">
        <v>21</v>
      </c>
      <c r="D410">
        <v>7</v>
      </c>
      <c r="E410" t="s">
        <v>411</v>
      </c>
      <c r="F410">
        <v>12</v>
      </c>
      <c r="G410">
        <v>121</v>
      </c>
      <c r="H410">
        <v>1650</v>
      </c>
      <c r="I410" t="s">
        <v>195</v>
      </c>
      <c r="J410">
        <v>1</v>
      </c>
      <c r="K410">
        <v>39.979999999999997</v>
      </c>
      <c r="L410">
        <v>15</v>
      </c>
      <c r="M410">
        <v>1</v>
      </c>
      <c r="N410">
        <v>25</v>
      </c>
      <c r="O410" t="s">
        <v>420</v>
      </c>
      <c r="P410">
        <v>1198</v>
      </c>
    </row>
    <row r="411" spans="1:16" x14ac:dyDescent="0.25">
      <c r="A411" t="s">
        <v>79</v>
      </c>
      <c r="B411" t="s">
        <v>116</v>
      </c>
      <c r="C411">
        <v>9.6999999999999993</v>
      </c>
      <c r="D411">
        <v>3</v>
      </c>
      <c r="E411" t="s">
        <v>409</v>
      </c>
      <c r="F411">
        <v>2</v>
      </c>
      <c r="G411">
        <v>122</v>
      </c>
      <c r="H411">
        <v>1650</v>
      </c>
      <c r="I411" t="s">
        <v>195</v>
      </c>
      <c r="J411">
        <v>1</v>
      </c>
      <c r="K411">
        <v>40.58</v>
      </c>
      <c r="L411">
        <v>11</v>
      </c>
      <c r="M411">
        <v>12</v>
      </c>
      <c r="N411">
        <v>24</v>
      </c>
      <c r="O411" t="s">
        <v>420</v>
      </c>
      <c r="P411">
        <v>1181</v>
      </c>
    </row>
    <row r="412" spans="1:16" x14ac:dyDescent="0.25">
      <c r="A412" t="s">
        <v>79</v>
      </c>
      <c r="B412" t="s">
        <v>116</v>
      </c>
      <c r="C412">
        <v>6.8</v>
      </c>
      <c r="D412">
        <v>7</v>
      </c>
      <c r="E412" t="s">
        <v>410</v>
      </c>
      <c r="F412">
        <v>1</v>
      </c>
      <c r="G412">
        <v>122</v>
      </c>
      <c r="H412">
        <v>1650</v>
      </c>
      <c r="I412" t="s">
        <v>195</v>
      </c>
      <c r="J412">
        <v>1</v>
      </c>
      <c r="K412">
        <v>40.81</v>
      </c>
      <c r="L412">
        <v>9</v>
      </c>
      <c r="M412">
        <v>10</v>
      </c>
      <c r="N412">
        <v>24</v>
      </c>
      <c r="O412" t="s">
        <v>432</v>
      </c>
      <c r="P412">
        <v>1183</v>
      </c>
    </row>
    <row r="413" spans="1:16" x14ac:dyDescent="0.25">
      <c r="A413" t="s">
        <v>79</v>
      </c>
      <c r="B413" t="s">
        <v>116</v>
      </c>
      <c r="C413">
        <v>3</v>
      </c>
      <c r="D413">
        <v>3</v>
      </c>
      <c r="E413" t="s">
        <v>410</v>
      </c>
      <c r="F413">
        <v>4</v>
      </c>
      <c r="G413">
        <v>121</v>
      </c>
      <c r="H413">
        <v>1650</v>
      </c>
      <c r="I413" t="s">
        <v>195</v>
      </c>
      <c r="J413">
        <v>1</v>
      </c>
      <c r="K413">
        <v>39.85</v>
      </c>
      <c r="L413">
        <v>18</v>
      </c>
      <c r="M413">
        <v>9</v>
      </c>
      <c r="N413">
        <v>24</v>
      </c>
      <c r="O413" t="s">
        <v>420</v>
      </c>
      <c r="P413">
        <v>1171</v>
      </c>
    </row>
    <row r="414" spans="1:16" x14ac:dyDescent="0.25">
      <c r="A414" t="s">
        <v>79</v>
      </c>
      <c r="B414" t="s">
        <v>116</v>
      </c>
      <c r="C414">
        <v>5.6</v>
      </c>
      <c r="D414">
        <v>4</v>
      </c>
      <c r="E414" t="s">
        <v>410</v>
      </c>
      <c r="F414">
        <v>8</v>
      </c>
      <c r="G414">
        <v>119</v>
      </c>
      <c r="H414">
        <v>1650</v>
      </c>
      <c r="I414" t="s">
        <v>140</v>
      </c>
      <c r="J414">
        <v>1</v>
      </c>
      <c r="K414">
        <v>41.35</v>
      </c>
      <c r="L414">
        <v>11</v>
      </c>
      <c r="M414">
        <v>9</v>
      </c>
      <c r="N414">
        <v>24</v>
      </c>
      <c r="O414" t="s">
        <v>432</v>
      </c>
      <c r="P414">
        <v>1172</v>
      </c>
    </row>
    <row r="415" spans="1:16" x14ac:dyDescent="0.25">
      <c r="A415" t="s">
        <v>79</v>
      </c>
      <c r="B415" t="s">
        <v>116</v>
      </c>
      <c r="C415">
        <v>14</v>
      </c>
      <c r="D415">
        <v>4</v>
      </c>
      <c r="E415" t="s">
        <v>411</v>
      </c>
      <c r="F415">
        <v>4</v>
      </c>
      <c r="G415">
        <v>120</v>
      </c>
      <c r="H415">
        <v>1400</v>
      </c>
      <c r="I415" t="s">
        <v>140</v>
      </c>
      <c r="J415">
        <v>1</v>
      </c>
      <c r="K415">
        <v>22.02</v>
      </c>
      <c r="L415">
        <v>14</v>
      </c>
      <c r="M415">
        <v>7</v>
      </c>
      <c r="N415">
        <v>24</v>
      </c>
      <c r="O415" t="s">
        <v>483</v>
      </c>
      <c r="P415">
        <v>1173</v>
      </c>
    </row>
    <row r="416" spans="1:16" x14ac:dyDescent="0.25">
      <c r="A416" t="s">
        <v>79</v>
      </c>
      <c r="B416" t="s">
        <v>116</v>
      </c>
      <c r="C416">
        <v>4.2</v>
      </c>
      <c r="D416">
        <v>1</v>
      </c>
      <c r="E416" t="s">
        <v>411</v>
      </c>
      <c r="F416">
        <v>4</v>
      </c>
      <c r="G416">
        <v>132</v>
      </c>
      <c r="H416">
        <v>1650</v>
      </c>
      <c r="I416" t="s">
        <v>195</v>
      </c>
      <c r="J416">
        <v>1</v>
      </c>
      <c r="K416">
        <v>39.26</v>
      </c>
      <c r="L416">
        <v>26</v>
      </c>
      <c r="M416">
        <v>6</v>
      </c>
      <c r="N416">
        <v>24</v>
      </c>
      <c r="O416" t="s">
        <v>416</v>
      </c>
      <c r="P416">
        <v>1176</v>
      </c>
    </row>
    <row r="417" spans="1:16" x14ac:dyDescent="0.25">
      <c r="A417" t="s">
        <v>79</v>
      </c>
      <c r="B417" t="s">
        <v>116</v>
      </c>
      <c r="C417">
        <v>12</v>
      </c>
      <c r="D417">
        <v>2</v>
      </c>
      <c r="E417" t="s">
        <v>410</v>
      </c>
      <c r="F417">
        <v>9</v>
      </c>
      <c r="G417">
        <v>129</v>
      </c>
      <c r="H417">
        <v>1650</v>
      </c>
      <c r="I417" t="s">
        <v>195</v>
      </c>
      <c r="J417">
        <v>1</v>
      </c>
      <c r="K417">
        <v>40.04</v>
      </c>
      <c r="L417">
        <v>12</v>
      </c>
      <c r="M417">
        <v>6</v>
      </c>
      <c r="N417">
        <v>24</v>
      </c>
      <c r="O417" t="s">
        <v>420</v>
      </c>
      <c r="P417">
        <v>1169</v>
      </c>
    </row>
    <row r="418" spans="1:16" x14ac:dyDescent="0.25">
      <c r="A418" t="s">
        <v>79</v>
      </c>
      <c r="B418" t="s">
        <v>116</v>
      </c>
      <c r="C418">
        <v>9.4</v>
      </c>
      <c r="D418">
        <v>7</v>
      </c>
      <c r="E418" t="s">
        <v>409</v>
      </c>
      <c r="F418">
        <v>5</v>
      </c>
      <c r="G418">
        <v>130</v>
      </c>
      <c r="H418">
        <v>1650</v>
      </c>
      <c r="I418" t="s">
        <v>195</v>
      </c>
      <c r="J418">
        <v>1</v>
      </c>
      <c r="K418">
        <v>42.69</v>
      </c>
      <c r="L418">
        <v>5</v>
      </c>
      <c r="M418">
        <v>6</v>
      </c>
      <c r="N418">
        <v>24</v>
      </c>
      <c r="O418" t="s">
        <v>432</v>
      </c>
      <c r="P418">
        <v>1178</v>
      </c>
    </row>
    <row r="419" spans="1:16" x14ac:dyDescent="0.25">
      <c r="A419" t="s">
        <v>79</v>
      </c>
      <c r="B419" t="s">
        <v>116</v>
      </c>
      <c r="C419">
        <v>6.2</v>
      </c>
      <c r="D419">
        <v>1</v>
      </c>
      <c r="E419" t="s">
        <v>411</v>
      </c>
      <c r="F419">
        <v>8</v>
      </c>
      <c r="G419">
        <v>125</v>
      </c>
      <c r="H419">
        <v>1650</v>
      </c>
      <c r="I419" t="s">
        <v>195</v>
      </c>
      <c r="J419">
        <v>1</v>
      </c>
      <c r="K419">
        <v>40.700000000000003</v>
      </c>
      <c r="L419">
        <v>15</v>
      </c>
      <c r="M419">
        <v>5</v>
      </c>
      <c r="N419">
        <v>24</v>
      </c>
      <c r="O419" t="s">
        <v>416</v>
      </c>
      <c r="P419">
        <v>1182</v>
      </c>
    </row>
    <row r="420" spans="1:16" x14ac:dyDescent="0.25">
      <c r="A420" t="s">
        <v>79</v>
      </c>
      <c r="B420" t="s">
        <v>116</v>
      </c>
      <c r="C420">
        <v>4.4000000000000004</v>
      </c>
      <c r="D420">
        <v>5</v>
      </c>
      <c r="E420" t="s">
        <v>409</v>
      </c>
      <c r="F420">
        <v>3</v>
      </c>
      <c r="G420">
        <v>128</v>
      </c>
      <c r="H420">
        <v>1650</v>
      </c>
      <c r="I420" t="s">
        <v>195</v>
      </c>
      <c r="J420">
        <v>1</v>
      </c>
      <c r="K420">
        <v>40.96</v>
      </c>
      <c r="L420">
        <v>1</v>
      </c>
      <c r="M420">
        <v>5</v>
      </c>
      <c r="N420">
        <v>24</v>
      </c>
      <c r="O420" t="s">
        <v>432</v>
      </c>
      <c r="P420">
        <v>1178</v>
      </c>
    </row>
    <row r="421" spans="1:16" x14ac:dyDescent="0.25">
      <c r="A421" t="s">
        <v>79</v>
      </c>
      <c r="B421" t="s">
        <v>116</v>
      </c>
      <c r="C421">
        <v>20</v>
      </c>
      <c r="D421">
        <v>3</v>
      </c>
      <c r="E421" t="s">
        <v>411</v>
      </c>
      <c r="F421">
        <v>9</v>
      </c>
      <c r="G421">
        <v>127</v>
      </c>
      <c r="H421">
        <v>1650</v>
      </c>
      <c r="I421" t="s">
        <v>195</v>
      </c>
      <c r="J421">
        <v>1</v>
      </c>
      <c r="K421">
        <v>41.38</v>
      </c>
      <c r="L421">
        <v>17</v>
      </c>
      <c r="M421">
        <v>4</v>
      </c>
      <c r="N421">
        <v>24</v>
      </c>
      <c r="O421" t="s">
        <v>416</v>
      </c>
      <c r="P421">
        <v>1181</v>
      </c>
    </row>
    <row r="422" spans="1:16" x14ac:dyDescent="0.25">
      <c r="A422" t="s">
        <v>79</v>
      </c>
      <c r="B422" t="s">
        <v>116</v>
      </c>
      <c r="C422">
        <v>10</v>
      </c>
      <c r="D422">
        <v>6</v>
      </c>
      <c r="E422" t="s">
        <v>410</v>
      </c>
      <c r="F422">
        <v>1</v>
      </c>
      <c r="G422">
        <v>128</v>
      </c>
      <c r="H422">
        <v>1400</v>
      </c>
      <c r="I422" t="s">
        <v>106</v>
      </c>
      <c r="J422">
        <v>1</v>
      </c>
      <c r="K422">
        <v>23.55</v>
      </c>
      <c r="L422">
        <v>31</v>
      </c>
      <c r="M422">
        <v>3</v>
      </c>
      <c r="N422">
        <v>24</v>
      </c>
      <c r="O422" t="s">
        <v>465</v>
      </c>
      <c r="P422">
        <v>1188</v>
      </c>
    </row>
    <row r="423" spans="1:16" x14ac:dyDescent="0.25">
      <c r="A423" t="s">
        <v>79</v>
      </c>
      <c r="B423" t="s">
        <v>116</v>
      </c>
      <c r="C423">
        <v>14</v>
      </c>
      <c r="D423">
        <v>7</v>
      </c>
      <c r="E423" t="s">
        <v>411</v>
      </c>
      <c r="F423">
        <v>5</v>
      </c>
      <c r="G423">
        <v>131</v>
      </c>
      <c r="H423">
        <v>1200</v>
      </c>
      <c r="I423" t="s">
        <v>106</v>
      </c>
      <c r="J423">
        <v>1</v>
      </c>
      <c r="K423">
        <v>10.02</v>
      </c>
      <c r="L423">
        <v>16</v>
      </c>
      <c r="M423">
        <v>3</v>
      </c>
      <c r="N423">
        <v>24</v>
      </c>
      <c r="O423" t="s">
        <v>479</v>
      </c>
      <c r="P423">
        <v>1174</v>
      </c>
    </row>
    <row r="424" spans="1:16" x14ac:dyDescent="0.25">
      <c r="A424" t="s">
        <v>79</v>
      </c>
      <c r="B424" t="s">
        <v>116</v>
      </c>
      <c r="C424">
        <v>20</v>
      </c>
      <c r="D424">
        <v>11</v>
      </c>
      <c r="E424" t="s">
        <v>410</v>
      </c>
      <c r="F424">
        <v>3</v>
      </c>
      <c r="G424">
        <v>134</v>
      </c>
      <c r="H424">
        <v>1400</v>
      </c>
      <c r="I424" t="s">
        <v>140</v>
      </c>
      <c r="J424">
        <v>1</v>
      </c>
      <c r="K424">
        <v>23.72</v>
      </c>
      <c r="L424">
        <v>12</v>
      </c>
      <c r="M424">
        <v>2</v>
      </c>
      <c r="N424">
        <v>24</v>
      </c>
      <c r="O424" t="s">
        <v>483</v>
      </c>
      <c r="P424">
        <v>1224</v>
      </c>
    </row>
    <row r="425" spans="1:16" x14ac:dyDescent="0.25">
      <c r="A425" t="s">
        <v>79</v>
      </c>
      <c r="B425" t="s">
        <v>116</v>
      </c>
      <c r="C425">
        <v>23</v>
      </c>
      <c r="D425">
        <v>11</v>
      </c>
      <c r="E425" t="s">
        <v>411</v>
      </c>
      <c r="F425">
        <v>12</v>
      </c>
      <c r="G425">
        <v>135</v>
      </c>
      <c r="H425">
        <v>1400</v>
      </c>
      <c r="I425" t="s">
        <v>140</v>
      </c>
      <c r="J425">
        <v>1</v>
      </c>
      <c r="K425">
        <v>23.19</v>
      </c>
      <c r="L425">
        <v>21</v>
      </c>
      <c r="M425">
        <v>1</v>
      </c>
      <c r="N425">
        <v>24</v>
      </c>
      <c r="O425" t="s">
        <v>483</v>
      </c>
      <c r="P425">
        <v>1219</v>
      </c>
    </row>
    <row r="426" spans="1:16" x14ac:dyDescent="0.25">
      <c r="A426" t="s">
        <v>79</v>
      </c>
      <c r="B426" t="s">
        <v>116</v>
      </c>
      <c r="C426">
        <v>34</v>
      </c>
      <c r="D426">
        <v>11</v>
      </c>
      <c r="E426" t="s">
        <v>411</v>
      </c>
      <c r="F426">
        <v>11</v>
      </c>
      <c r="G426">
        <v>121</v>
      </c>
      <c r="H426">
        <v>1400</v>
      </c>
      <c r="I426" t="s">
        <v>106</v>
      </c>
      <c r="J426">
        <v>1</v>
      </c>
      <c r="K426">
        <v>23.67</v>
      </c>
      <c r="L426">
        <v>1</v>
      </c>
      <c r="M426">
        <v>1</v>
      </c>
      <c r="N426">
        <v>24</v>
      </c>
      <c r="O426" t="s">
        <v>483</v>
      </c>
      <c r="P426">
        <v>1209</v>
      </c>
    </row>
    <row r="427" spans="1:16" x14ac:dyDescent="0.25">
      <c r="A427" t="s">
        <v>79</v>
      </c>
      <c r="B427" t="s">
        <v>116</v>
      </c>
      <c r="C427">
        <v>53</v>
      </c>
      <c r="D427">
        <v>6</v>
      </c>
      <c r="E427" t="s">
        <v>410</v>
      </c>
      <c r="F427">
        <v>8</v>
      </c>
      <c r="G427">
        <v>121</v>
      </c>
      <c r="H427">
        <v>1400</v>
      </c>
      <c r="I427" t="s">
        <v>150</v>
      </c>
      <c r="J427">
        <v>1</v>
      </c>
      <c r="K427">
        <v>22.61</v>
      </c>
      <c r="L427">
        <v>3</v>
      </c>
      <c r="M427">
        <v>12</v>
      </c>
      <c r="N427">
        <v>23</v>
      </c>
      <c r="O427" t="s">
        <v>479</v>
      </c>
      <c r="P427">
        <v>1202</v>
      </c>
    </row>
    <row r="428" spans="1:16" x14ac:dyDescent="0.25">
      <c r="A428" t="s">
        <v>79</v>
      </c>
      <c r="B428" t="s">
        <v>116</v>
      </c>
      <c r="C428">
        <v>72</v>
      </c>
      <c r="D428">
        <v>8</v>
      </c>
      <c r="E428" t="s">
        <v>411</v>
      </c>
      <c r="F428">
        <v>8</v>
      </c>
      <c r="G428">
        <v>122</v>
      </c>
      <c r="H428">
        <v>1400</v>
      </c>
      <c r="I428" t="s">
        <v>150</v>
      </c>
      <c r="J428">
        <v>1</v>
      </c>
      <c r="K428">
        <v>22.83</v>
      </c>
      <c r="L428">
        <v>11</v>
      </c>
      <c r="M428">
        <v>11</v>
      </c>
      <c r="N428">
        <v>23</v>
      </c>
      <c r="O428" t="s">
        <v>465</v>
      </c>
      <c r="P428">
        <v>1168</v>
      </c>
    </row>
    <row r="429" spans="1:16" x14ac:dyDescent="0.25">
      <c r="A429" t="s">
        <v>79</v>
      </c>
      <c r="B429" t="s">
        <v>116</v>
      </c>
      <c r="C429">
        <v>59</v>
      </c>
      <c r="D429">
        <v>10</v>
      </c>
      <c r="E429" t="s">
        <v>410</v>
      </c>
      <c r="F429">
        <v>11</v>
      </c>
      <c r="G429">
        <v>122</v>
      </c>
      <c r="H429">
        <v>1400</v>
      </c>
      <c r="I429" t="s">
        <v>140</v>
      </c>
      <c r="J429">
        <v>1</v>
      </c>
      <c r="K429">
        <v>22.16</v>
      </c>
      <c r="L429">
        <v>15</v>
      </c>
      <c r="M429">
        <v>10</v>
      </c>
      <c r="N429">
        <v>23</v>
      </c>
      <c r="O429" t="s">
        <v>465</v>
      </c>
      <c r="P429">
        <v>1177</v>
      </c>
    </row>
    <row r="430" spans="1:16" x14ac:dyDescent="0.25">
      <c r="A430" t="s">
        <v>79</v>
      </c>
      <c r="B430" t="s">
        <v>116</v>
      </c>
      <c r="C430">
        <v>13</v>
      </c>
      <c r="D430">
        <v>11</v>
      </c>
      <c r="E430" t="s">
        <v>411</v>
      </c>
      <c r="F430">
        <v>11</v>
      </c>
      <c r="G430">
        <v>125</v>
      </c>
      <c r="H430">
        <v>1400</v>
      </c>
      <c r="I430" t="s">
        <v>140</v>
      </c>
      <c r="J430">
        <v>1</v>
      </c>
      <c r="K430">
        <v>22.55</v>
      </c>
      <c r="L430">
        <v>17</v>
      </c>
      <c r="M430">
        <v>9</v>
      </c>
      <c r="N430">
        <v>23</v>
      </c>
      <c r="O430" t="s">
        <v>477</v>
      </c>
      <c r="P430">
        <v>1182</v>
      </c>
    </row>
    <row r="431" spans="1:16" x14ac:dyDescent="0.25">
      <c r="A431" t="s">
        <v>79</v>
      </c>
      <c r="B431" t="s">
        <v>119</v>
      </c>
      <c r="C431">
        <v>9.3000000000000007</v>
      </c>
      <c r="D431">
        <v>9</v>
      </c>
      <c r="E431" t="s">
        <v>411</v>
      </c>
      <c r="F431">
        <v>3</v>
      </c>
      <c r="G431">
        <v>121</v>
      </c>
      <c r="H431">
        <v>2000</v>
      </c>
      <c r="I431" t="s">
        <v>69</v>
      </c>
      <c r="J431">
        <v>2</v>
      </c>
      <c r="K431">
        <v>4.0199999999999996</v>
      </c>
      <c r="L431">
        <v>1</v>
      </c>
      <c r="M431">
        <v>1</v>
      </c>
      <c r="N431">
        <v>26</v>
      </c>
      <c r="O431" t="s">
        <v>501</v>
      </c>
      <c r="P431">
        <v>1170</v>
      </c>
    </row>
    <row r="432" spans="1:16" x14ac:dyDescent="0.25">
      <c r="A432" t="s">
        <v>79</v>
      </c>
      <c r="B432" t="s">
        <v>119</v>
      </c>
      <c r="C432">
        <v>7.1</v>
      </c>
      <c r="D432">
        <v>6</v>
      </c>
      <c r="E432" t="s">
        <v>410</v>
      </c>
      <c r="F432">
        <v>8</v>
      </c>
      <c r="G432">
        <v>122</v>
      </c>
      <c r="H432">
        <v>2200</v>
      </c>
      <c r="I432" t="s">
        <v>69</v>
      </c>
      <c r="J432">
        <v>2</v>
      </c>
      <c r="K432">
        <v>16.079999999999998</v>
      </c>
      <c r="L432">
        <v>3</v>
      </c>
      <c r="M432">
        <v>12</v>
      </c>
      <c r="N432">
        <v>25</v>
      </c>
      <c r="O432" t="s">
        <v>426</v>
      </c>
      <c r="P432">
        <v>1165</v>
      </c>
    </row>
    <row r="433" spans="1:16" x14ac:dyDescent="0.25">
      <c r="A433" t="s">
        <v>79</v>
      </c>
      <c r="B433" t="s">
        <v>119</v>
      </c>
      <c r="C433">
        <v>29</v>
      </c>
      <c r="D433">
        <v>4</v>
      </c>
      <c r="E433" t="s">
        <v>411</v>
      </c>
      <c r="F433">
        <v>11</v>
      </c>
      <c r="G433">
        <v>126</v>
      </c>
      <c r="H433">
        <v>1800</v>
      </c>
      <c r="I433" t="s">
        <v>69</v>
      </c>
      <c r="J433">
        <v>1</v>
      </c>
      <c r="K433">
        <v>49.43</v>
      </c>
      <c r="L433">
        <v>2</v>
      </c>
      <c r="M433">
        <v>11</v>
      </c>
      <c r="N433">
        <v>25</v>
      </c>
      <c r="O433" t="s">
        <v>416</v>
      </c>
      <c r="P433">
        <v>1154</v>
      </c>
    </row>
    <row r="434" spans="1:16" x14ac:dyDescent="0.25">
      <c r="A434" t="s">
        <v>79</v>
      </c>
      <c r="B434" t="s">
        <v>119</v>
      </c>
      <c r="C434">
        <v>16</v>
      </c>
      <c r="D434">
        <v>2</v>
      </c>
      <c r="E434" t="s">
        <v>410</v>
      </c>
      <c r="F434">
        <v>3</v>
      </c>
      <c r="G434">
        <v>124</v>
      </c>
      <c r="H434">
        <v>2000</v>
      </c>
      <c r="I434" t="s">
        <v>120</v>
      </c>
      <c r="J434">
        <v>2</v>
      </c>
      <c r="K434">
        <v>2.38</v>
      </c>
      <c r="L434">
        <v>28</v>
      </c>
      <c r="M434">
        <v>6</v>
      </c>
      <c r="N434">
        <v>25</v>
      </c>
      <c r="O434" t="s">
        <v>477</v>
      </c>
      <c r="P434">
        <v>1146</v>
      </c>
    </row>
    <row r="435" spans="1:16" x14ac:dyDescent="0.25">
      <c r="A435" t="s">
        <v>79</v>
      </c>
      <c r="B435" t="s">
        <v>119</v>
      </c>
      <c r="C435">
        <v>7</v>
      </c>
      <c r="D435">
        <v>8</v>
      </c>
      <c r="E435" t="s">
        <v>409</v>
      </c>
      <c r="F435">
        <v>2</v>
      </c>
      <c r="G435">
        <v>124</v>
      </c>
      <c r="H435">
        <v>2200</v>
      </c>
      <c r="I435" t="s">
        <v>69</v>
      </c>
      <c r="J435">
        <v>2</v>
      </c>
      <c r="K435">
        <v>16.54</v>
      </c>
      <c r="L435">
        <v>28</v>
      </c>
      <c r="M435">
        <v>5</v>
      </c>
      <c r="N435">
        <v>25</v>
      </c>
      <c r="O435" t="s">
        <v>426</v>
      </c>
      <c r="P435">
        <v>1141</v>
      </c>
    </row>
    <row r="436" spans="1:16" x14ac:dyDescent="0.25">
      <c r="A436" t="s">
        <v>79</v>
      </c>
      <c r="B436" t="s">
        <v>119</v>
      </c>
      <c r="C436">
        <v>6.5</v>
      </c>
      <c r="D436">
        <v>3</v>
      </c>
      <c r="E436" t="s">
        <v>410</v>
      </c>
      <c r="F436">
        <v>8</v>
      </c>
      <c r="G436">
        <v>125</v>
      </c>
      <c r="H436">
        <v>2200</v>
      </c>
      <c r="I436" t="s">
        <v>69</v>
      </c>
      <c r="J436">
        <v>2</v>
      </c>
      <c r="K436">
        <v>18.22</v>
      </c>
      <c r="L436">
        <v>7</v>
      </c>
      <c r="M436">
        <v>5</v>
      </c>
      <c r="N436">
        <v>25</v>
      </c>
      <c r="O436" t="s">
        <v>432</v>
      </c>
      <c r="P436">
        <v>1154</v>
      </c>
    </row>
    <row r="437" spans="1:16" x14ac:dyDescent="0.25">
      <c r="A437" t="s">
        <v>79</v>
      </c>
      <c r="B437" t="s">
        <v>119</v>
      </c>
      <c r="C437">
        <v>3</v>
      </c>
      <c r="D437">
        <v>1</v>
      </c>
      <c r="E437" t="s">
        <v>410</v>
      </c>
      <c r="F437">
        <v>8</v>
      </c>
      <c r="G437">
        <v>118</v>
      </c>
      <c r="H437">
        <v>2200</v>
      </c>
      <c r="I437" t="s">
        <v>69</v>
      </c>
      <c r="J437">
        <v>2</v>
      </c>
      <c r="K437">
        <v>16.66</v>
      </c>
      <c r="L437">
        <v>16</v>
      </c>
      <c r="M437">
        <v>4</v>
      </c>
      <c r="N437">
        <v>25</v>
      </c>
      <c r="O437" t="s">
        <v>420</v>
      </c>
      <c r="P437">
        <v>1145</v>
      </c>
    </row>
    <row r="438" spans="1:16" x14ac:dyDescent="0.25">
      <c r="A438" t="s">
        <v>79</v>
      </c>
      <c r="B438" t="s">
        <v>119</v>
      </c>
      <c r="C438">
        <v>8.1999999999999993</v>
      </c>
      <c r="D438">
        <v>2</v>
      </c>
      <c r="E438" t="s">
        <v>410</v>
      </c>
      <c r="F438">
        <v>5</v>
      </c>
      <c r="G438">
        <v>117</v>
      </c>
      <c r="H438">
        <v>2000</v>
      </c>
      <c r="I438" t="s">
        <v>69</v>
      </c>
      <c r="J438">
        <v>2</v>
      </c>
      <c r="K438">
        <v>2.46</v>
      </c>
      <c r="L438">
        <v>30</v>
      </c>
      <c r="M438">
        <v>3</v>
      </c>
      <c r="N438">
        <v>25</v>
      </c>
      <c r="O438" t="s">
        <v>465</v>
      </c>
      <c r="P438">
        <v>1141</v>
      </c>
    </row>
    <row r="439" spans="1:16" x14ac:dyDescent="0.25">
      <c r="A439" t="s">
        <v>79</v>
      </c>
      <c r="B439" t="s">
        <v>119</v>
      </c>
      <c r="C439">
        <v>5.5</v>
      </c>
      <c r="D439">
        <v>4</v>
      </c>
      <c r="E439" t="s">
        <v>410</v>
      </c>
      <c r="F439">
        <v>5</v>
      </c>
      <c r="G439">
        <v>118</v>
      </c>
      <c r="H439">
        <v>2200</v>
      </c>
      <c r="I439" t="s">
        <v>69</v>
      </c>
      <c r="J439">
        <v>2</v>
      </c>
      <c r="K439">
        <v>17.21</v>
      </c>
      <c r="L439">
        <v>26</v>
      </c>
      <c r="M439">
        <v>2</v>
      </c>
      <c r="N439">
        <v>25</v>
      </c>
      <c r="O439" t="s">
        <v>416</v>
      </c>
      <c r="P439">
        <v>1139</v>
      </c>
    </row>
    <row r="440" spans="1:16" x14ac:dyDescent="0.25">
      <c r="A440" t="s">
        <v>79</v>
      </c>
      <c r="B440" t="s">
        <v>119</v>
      </c>
      <c r="C440">
        <v>11</v>
      </c>
      <c r="D440">
        <v>3</v>
      </c>
      <c r="E440" t="s">
        <v>410</v>
      </c>
      <c r="F440">
        <v>8</v>
      </c>
      <c r="G440">
        <v>119</v>
      </c>
      <c r="H440">
        <v>2000</v>
      </c>
      <c r="I440" t="s">
        <v>69</v>
      </c>
      <c r="J440">
        <v>2</v>
      </c>
      <c r="K440">
        <v>2.92</v>
      </c>
      <c r="L440">
        <v>26</v>
      </c>
      <c r="M440">
        <v>1</v>
      </c>
      <c r="N440">
        <v>25</v>
      </c>
      <c r="O440" t="s">
        <v>465</v>
      </c>
      <c r="P440">
        <v>1160</v>
      </c>
    </row>
    <row r="441" spans="1:16" x14ac:dyDescent="0.25">
      <c r="A441" t="s">
        <v>79</v>
      </c>
      <c r="B441" t="s">
        <v>119</v>
      </c>
      <c r="C441">
        <v>41</v>
      </c>
      <c r="D441">
        <v>12</v>
      </c>
      <c r="E441" t="s">
        <v>411</v>
      </c>
      <c r="F441">
        <v>8</v>
      </c>
      <c r="G441">
        <v>120</v>
      </c>
      <c r="H441">
        <v>1800</v>
      </c>
      <c r="I441" t="s">
        <v>120</v>
      </c>
      <c r="J441">
        <v>1</v>
      </c>
      <c r="K441">
        <v>49.86</v>
      </c>
      <c r="L441">
        <v>5</v>
      </c>
      <c r="M441">
        <v>1</v>
      </c>
      <c r="N441">
        <v>25</v>
      </c>
      <c r="O441" t="s">
        <v>457</v>
      </c>
      <c r="P441">
        <v>1155</v>
      </c>
    </row>
    <row r="442" spans="1:16" x14ac:dyDescent="0.25">
      <c r="A442" t="s">
        <v>79</v>
      </c>
      <c r="B442" t="s">
        <v>119</v>
      </c>
      <c r="C442">
        <v>10</v>
      </c>
      <c r="D442">
        <v>6</v>
      </c>
      <c r="E442" t="s">
        <v>409</v>
      </c>
      <c r="F442">
        <v>2</v>
      </c>
      <c r="G442">
        <v>119</v>
      </c>
      <c r="H442">
        <v>2000</v>
      </c>
      <c r="I442" t="s">
        <v>120</v>
      </c>
      <c r="J442">
        <v>2</v>
      </c>
      <c r="K442">
        <v>3.69</v>
      </c>
      <c r="L442">
        <v>22</v>
      </c>
      <c r="M442">
        <v>12</v>
      </c>
      <c r="N442">
        <v>24</v>
      </c>
      <c r="O442" t="s">
        <v>465</v>
      </c>
      <c r="P442">
        <v>1165</v>
      </c>
    </row>
    <row r="443" spans="1:16" x14ac:dyDescent="0.25">
      <c r="A443" t="s">
        <v>79</v>
      </c>
      <c r="B443" t="s">
        <v>119</v>
      </c>
      <c r="C443">
        <v>5.3</v>
      </c>
      <c r="D443">
        <v>2</v>
      </c>
      <c r="E443" t="s">
        <v>410</v>
      </c>
      <c r="F443">
        <v>4</v>
      </c>
      <c r="G443">
        <v>121</v>
      </c>
      <c r="H443">
        <v>2200</v>
      </c>
      <c r="I443" t="s">
        <v>31</v>
      </c>
      <c r="J443">
        <v>2</v>
      </c>
      <c r="K443">
        <v>16.43</v>
      </c>
      <c r="L443">
        <v>27</v>
      </c>
      <c r="M443">
        <v>11</v>
      </c>
      <c r="N443">
        <v>24</v>
      </c>
      <c r="O443" t="s">
        <v>426</v>
      </c>
      <c r="P443">
        <v>1145</v>
      </c>
    </row>
    <row r="444" spans="1:16" x14ac:dyDescent="0.25">
      <c r="A444" t="s">
        <v>79</v>
      </c>
      <c r="B444" t="s">
        <v>119</v>
      </c>
      <c r="C444">
        <v>33</v>
      </c>
      <c r="D444">
        <v>5</v>
      </c>
      <c r="E444" t="s">
        <v>411</v>
      </c>
      <c r="F444">
        <v>13</v>
      </c>
      <c r="G444">
        <v>121</v>
      </c>
      <c r="H444">
        <v>2000</v>
      </c>
      <c r="I444" t="s">
        <v>120</v>
      </c>
      <c r="J444">
        <v>2</v>
      </c>
      <c r="K444">
        <v>2.31</v>
      </c>
      <c r="L444">
        <v>9</v>
      </c>
      <c r="M444">
        <v>11</v>
      </c>
      <c r="N444">
        <v>24</v>
      </c>
      <c r="O444" t="s">
        <v>465</v>
      </c>
      <c r="P444">
        <v>1154</v>
      </c>
    </row>
    <row r="445" spans="1:16" x14ac:dyDescent="0.25">
      <c r="A445" t="s">
        <v>79</v>
      </c>
      <c r="B445" t="s">
        <v>119</v>
      </c>
      <c r="C445">
        <v>8</v>
      </c>
      <c r="D445">
        <v>4</v>
      </c>
      <c r="E445" t="s">
        <v>410</v>
      </c>
      <c r="F445">
        <v>2</v>
      </c>
      <c r="G445">
        <v>123</v>
      </c>
      <c r="H445">
        <v>2000</v>
      </c>
      <c r="I445" t="s">
        <v>69</v>
      </c>
      <c r="J445">
        <v>2</v>
      </c>
      <c r="K445">
        <v>2.99</v>
      </c>
      <c r="L445">
        <v>25</v>
      </c>
      <c r="M445">
        <v>2</v>
      </c>
      <c r="N445">
        <v>24</v>
      </c>
      <c r="O445" t="s">
        <v>465</v>
      </c>
      <c r="P445">
        <v>1123</v>
      </c>
    </row>
    <row r="446" spans="1:16" x14ac:dyDescent="0.25">
      <c r="A446" t="s">
        <v>79</v>
      </c>
      <c r="B446" t="s">
        <v>119</v>
      </c>
      <c r="C446">
        <v>31</v>
      </c>
      <c r="D446">
        <v>4</v>
      </c>
      <c r="E446" t="s">
        <v>410</v>
      </c>
      <c r="F446">
        <v>7</v>
      </c>
      <c r="G446">
        <v>128</v>
      </c>
      <c r="H446">
        <v>2000</v>
      </c>
      <c r="I446" t="s">
        <v>173</v>
      </c>
      <c r="J446">
        <v>2</v>
      </c>
      <c r="K446">
        <v>4.83</v>
      </c>
      <c r="L446">
        <v>23</v>
      </c>
      <c r="M446">
        <v>12</v>
      </c>
      <c r="N446">
        <v>23</v>
      </c>
      <c r="O446" t="s">
        <v>508</v>
      </c>
      <c r="P446">
        <v>1134</v>
      </c>
    </row>
    <row r="447" spans="1:16" x14ac:dyDescent="0.25">
      <c r="A447" t="s">
        <v>79</v>
      </c>
      <c r="B447" t="s">
        <v>119</v>
      </c>
      <c r="C447">
        <v>9.1999999999999993</v>
      </c>
      <c r="D447">
        <v>9</v>
      </c>
      <c r="E447" t="s">
        <v>410</v>
      </c>
      <c r="F447">
        <v>7</v>
      </c>
      <c r="G447">
        <v>126</v>
      </c>
      <c r="H447">
        <v>2200</v>
      </c>
      <c r="I447" t="s">
        <v>53</v>
      </c>
      <c r="J447">
        <v>2</v>
      </c>
      <c r="K447">
        <v>17.34</v>
      </c>
      <c r="L447">
        <v>29</v>
      </c>
      <c r="M447">
        <v>11</v>
      </c>
      <c r="N447">
        <v>23</v>
      </c>
      <c r="O447" t="s">
        <v>426</v>
      </c>
      <c r="P447">
        <v>1120</v>
      </c>
    </row>
    <row r="448" spans="1:16" x14ac:dyDescent="0.25">
      <c r="A448" t="s">
        <v>79</v>
      </c>
      <c r="B448" t="s">
        <v>119</v>
      </c>
      <c r="C448">
        <v>13</v>
      </c>
      <c r="D448">
        <v>7</v>
      </c>
      <c r="E448" t="s">
        <v>411</v>
      </c>
      <c r="F448">
        <v>7</v>
      </c>
      <c r="G448">
        <v>126</v>
      </c>
      <c r="H448">
        <v>1650</v>
      </c>
      <c r="I448" t="s">
        <v>53</v>
      </c>
      <c r="J448">
        <v>1</v>
      </c>
      <c r="K448">
        <v>41.45</v>
      </c>
      <c r="L448">
        <v>29</v>
      </c>
      <c r="M448">
        <v>10</v>
      </c>
      <c r="N448">
        <v>23</v>
      </c>
      <c r="O448" t="s">
        <v>416</v>
      </c>
      <c r="P448">
        <v>1129</v>
      </c>
    </row>
    <row r="449" spans="1:16" x14ac:dyDescent="0.25">
      <c r="A449" t="s">
        <v>79</v>
      </c>
      <c r="B449" t="s">
        <v>123</v>
      </c>
      <c r="C449">
        <v>14</v>
      </c>
      <c r="D449">
        <v>12</v>
      </c>
      <c r="E449" t="s">
        <v>408</v>
      </c>
      <c r="F449">
        <v>11</v>
      </c>
      <c r="G449">
        <v>135</v>
      </c>
      <c r="H449">
        <v>1650</v>
      </c>
      <c r="I449" t="s">
        <v>120</v>
      </c>
      <c r="J449">
        <v>1</v>
      </c>
      <c r="K449">
        <v>42.87</v>
      </c>
      <c r="L449">
        <v>10</v>
      </c>
      <c r="M449">
        <v>12</v>
      </c>
      <c r="N449">
        <v>25</v>
      </c>
      <c r="O449" t="s">
        <v>432</v>
      </c>
      <c r="P449">
        <v>1082</v>
      </c>
    </row>
    <row r="450" spans="1:16" x14ac:dyDescent="0.25">
      <c r="A450" t="s">
        <v>79</v>
      </c>
      <c r="B450" t="s">
        <v>123</v>
      </c>
      <c r="C450">
        <v>7.6</v>
      </c>
      <c r="D450">
        <v>1</v>
      </c>
      <c r="E450" t="s">
        <v>408</v>
      </c>
      <c r="F450">
        <v>3</v>
      </c>
      <c r="G450">
        <v>130</v>
      </c>
      <c r="H450">
        <v>1650</v>
      </c>
      <c r="I450" t="s">
        <v>120</v>
      </c>
      <c r="J450">
        <v>1</v>
      </c>
      <c r="K450">
        <v>39.71</v>
      </c>
      <c r="L450">
        <v>12</v>
      </c>
      <c r="M450">
        <v>11</v>
      </c>
      <c r="N450">
        <v>25</v>
      </c>
      <c r="O450" t="s">
        <v>432</v>
      </c>
      <c r="P450">
        <v>1073</v>
      </c>
    </row>
    <row r="451" spans="1:16" x14ac:dyDescent="0.25">
      <c r="A451" t="s">
        <v>79</v>
      </c>
      <c r="B451" t="s">
        <v>123</v>
      </c>
      <c r="C451">
        <v>3.4</v>
      </c>
      <c r="D451">
        <v>7</v>
      </c>
      <c r="E451" t="s">
        <v>409</v>
      </c>
      <c r="F451">
        <v>6</v>
      </c>
      <c r="G451">
        <v>124</v>
      </c>
      <c r="H451">
        <v>1200</v>
      </c>
      <c r="I451" t="s">
        <v>316</v>
      </c>
      <c r="J451">
        <v>1</v>
      </c>
      <c r="K451">
        <v>11.24</v>
      </c>
      <c r="L451">
        <v>30</v>
      </c>
      <c r="M451">
        <v>10</v>
      </c>
      <c r="N451">
        <v>25</v>
      </c>
      <c r="O451" t="s">
        <v>457</v>
      </c>
      <c r="P451">
        <v>1071</v>
      </c>
    </row>
    <row r="452" spans="1:16" x14ac:dyDescent="0.25">
      <c r="A452" t="s">
        <v>79</v>
      </c>
      <c r="B452" t="s">
        <v>123</v>
      </c>
      <c r="C452">
        <v>7</v>
      </c>
      <c r="D452">
        <v>2</v>
      </c>
      <c r="E452" t="s">
        <v>408</v>
      </c>
      <c r="F452">
        <v>2</v>
      </c>
      <c r="G452">
        <v>125</v>
      </c>
      <c r="H452">
        <v>1400</v>
      </c>
      <c r="I452" t="s">
        <v>316</v>
      </c>
      <c r="J452">
        <v>1</v>
      </c>
      <c r="K452">
        <v>22.04</v>
      </c>
      <c r="L452">
        <v>19</v>
      </c>
      <c r="M452">
        <v>10</v>
      </c>
      <c r="N452">
        <v>25</v>
      </c>
      <c r="O452" t="s">
        <v>479</v>
      </c>
      <c r="P452">
        <v>1073</v>
      </c>
    </row>
    <row r="453" spans="1:16" x14ac:dyDescent="0.25">
      <c r="A453" t="s">
        <v>79</v>
      </c>
      <c r="B453" t="s">
        <v>123</v>
      </c>
      <c r="C453">
        <v>7.4</v>
      </c>
      <c r="D453">
        <v>4</v>
      </c>
      <c r="E453" t="s">
        <v>408</v>
      </c>
      <c r="F453">
        <v>4</v>
      </c>
      <c r="G453">
        <v>131</v>
      </c>
      <c r="H453">
        <v>1200</v>
      </c>
      <c r="I453" t="s">
        <v>504</v>
      </c>
      <c r="J453">
        <v>1</v>
      </c>
      <c r="K453">
        <v>9.36</v>
      </c>
      <c r="L453">
        <v>1</v>
      </c>
      <c r="M453">
        <v>10</v>
      </c>
      <c r="N453">
        <v>25</v>
      </c>
      <c r="O453" t="s">
        <v>465</v>
      </c>
      <c r="P453">
        <v>1081</v>
      </c>
    </row>
    <row r="454" spans="1:16" x14ac:dyDescent="0.25">
      <c r="A454" t="s">
        <v>79</v>
      </c>
      <c r="B454" t="s">
        <v>123</v>
      </c>
      <c r="C454">
        <v>4.3</v>
      </c>
      <c r="D454">
        <v>5</v>
      </c>
      <c r="E454" t="s">
        <v>408</v>
      </c>
      <c r="F454">
        <v>1</v>
      </c>
      <c r="G454">
        <v>131</v>
      </c>
      <c r="H454">
        <v>1200</v>
      </c>
      <c r="I454" t="s">
        <v>504</v>
      </c>
      <c r="J454">
        <v>1</v>
      </c>
      <c r="K454">
        <v>10.32</v>
      </c>
      <c r="L454">
        <v>10</v>
      </c>
      <c r="M454">
        <v>9</v>
      </c>
      <c r="N454">
        <v>25</v>
      </c>
      <c r="O454" t="s">
        <v>432</v>
      </c>
      <c r="P454">
        <v>1077</v>
      </c>
    </row>
    <row r="455" spans="1:16" x14ac:dyDescent="0.25">
      <c r="A455" t="s">
        <v>79</v>
      </c>
      <c r="B455" t="s">
        <v>123</v>
      </c>
      <c r="C455">
        <v>13</v>
      </c>
      <c r="D455">
        <v>7</v>
      </c>
      <c r="E455" t="s">
        <v>408</v>
      </c>
      <c r="F455">
        <v>12</v>
      </c>
      <c r="G455">
        <v>115</v>
      </c>
      <c r="H455">
        <v>1200</v>
      </c>
      <c r="I455" t="s">
        <v>504</v>
      </c>
      <c r="J455">
        <v>1</v>
      </c>
      <c r="K455">
        <v>10.14</v>
      </c>
      <c r="L455">
        <v>19</v>
      </c>
      <c r="M455">
        <v>3</v>
      </c>
      <c r="N455">
        <v>25</v>
      </c>
      <c r="O455" t="s">
        <v>420</v>
      </c>
      <c r="P455">
        <v>1040</v>
      </c>
    </row>
    <row r="456" spans="1:16" x14ac:dyDescent="0.25">
      <c r="A456" t="s">
        <v>79</v>
      </c>
      <c r="B456" t="s">
        <v>123</v>
      </c>
      <c r="C456">
        <v>13</v>
      </c>
      <c r="D456">
        <v>6</v>
      </c>
      <c r="E456" t="s">
        <v>408</v>
      </c>
      <c r="F456">
        <v>7</v>
      </c>
      <c r="G456">
        <v>119</v>
      </c>
      <c r="H456">
        <v>1200</v>
      </c>
      <c r="I456" t="s">
        <v>504</v>
      </c>
      <c r="J456">
        <v>1</v>
      </c>
      <c r="K456">
        <v>10.41</v>
      </c>
      <c r="L456">
        <v>5</v>
      </c>
      <c r="M456">
        <v>3</v>
      </c>
      <c r="N456">
        <v>25</v>
      </c>
      <c r="O456" t="s">
        <v>426</v>
      </c>
      <c r="P456">
        <v>1034</v>
      </c>
    </row>
    <row r="457" spans="1:16" x14ac:dyDescent="0.25">
      <c r="A457" t="s">
        <v>79</v>
      </c>
      <c r="B457" t="s">
        <v>123</v>
      </c>
      <c r="C457">
        <v>11</v>
      </c>
      <c r="D457">
        <v>12</v>
      </c>
      <c r="E457" t="s">
        <v>408</v>
      </c>
      <c r="F457">
        <v>14</v>
      </c>
      <c r="G457">
        <v>122</v>
      </c>
      <c r="H457">
        <v>1400</v>
      </c>
      <c r="I457" t="s">
        <v>1061</v>
      </c>
      <c r="J457">
        <v>1</v>
      </c>
      <c r="K457">
        <v>22.8</v>
      </c>
      <c r="L457">
        <v>16</v>
      </c>
      <c r="M457">
        <v>2</v>
      </c>
      <c r="N457">
        <v>25</v>
      </c>
      <c r="O457" t="s">
        <v>479</v>
      </c>
      <c r="P457">
        <v>1027</v>
      </c>
    </row>
    <row r="458" spans="1:16" x14ac:dyDescent="0.25">
      <c r="A458" t="s">
        <v>79</v>
      </c>
      <c r="B458" t="s">
        <v>123</v>
      </c>
      <c r="C458">
        <v>27</v>
      </c>
      <c r="D458">
        <v>4</v>
      </c>
      <c r="E458" t="s">
        <v>408</v>
      </c>
      <c r="F458">
        <v>10</v>
      </c>
      <c r="G458">
        <v>119</v>
      </c>
      <c r="H458">
        <v>1400</v>
      </c>
      <c r="I458" t="s">
        <v>504</v>
      </c>
      <c r="J458">
        <v>1</v>
      </c>
      <c r="K458">
        <v>22.79</v>
      </c>
      <c r="L458">
        <v>31</v>
      </c>
      <c r="M458">
        <v>1</v>
      </c>
      <c r="N458">
        <v>25</v>
      </c>
      <c r="O458" t="s">
        <v>501</v>
      </c>
      <c r="P458">
        <v>1048</v>
      </c>
    </row>
    <row r="459" spans="1:16" x14ac:dyDescent="0.25">
      <c r="A459" t="s">
        <v>79</v>
      </c>
      <c r="B459" t="s">
        <v>123</v>
      </c>
      <c r="C459">
        <v>47</v>
      </c>
      <c r="D459">
        <v>9</v>
      </c>
      <c r="E459" t="s">
        <v>409</v>
      </c>
      <c r="F459">
        <v>11</v>
      </c>
      <c r="G459">
        <v>121</v>
      </c>
      <c r="H459">
        <v>1200</v>
      </c>
      <c r="I459" t="s">
        <v>504</v>
      </c>
      <c r="J459">
        <v>1</v>
      </c>
      <c r="K459">
        <v>10.15</v>
      </c>
      <c r="L459">
        <v>12</v>
      </c>
      <c r="M459">
        <v>1</v>
      </c>
      <c r="N459">
        <v>25</v>
      </c>
      <c r="O459" t="s">
        <v>479</v>
      </c>
      <c r="P459">
        <v>1059</v>
      </c>
    </row>
    <row r="460" spans="1:16" x14ac:dyDescent="0.25">
      <c r="A460" t="s">
        <v>79</v>
      </c>
      <c r="B460" t="s">
        <v>123</v>
      </c>
      <c r="C460">
        <v>16</v>
      </c>
      <c r="D460">
        <v>5</v>
      </c>
      <c r="E460" t="s">
        <v>408</v>
      </c>
      <c r="F460">
        <v>5</v>
      </c>
      <c r="G460">
        <v>116</v>
      </c>
      <c r="H460">
        <v>1200</v>
      </c>
      <c r="I460" t="s">
        <v>687</v>
      </c>
      <c r="J460">
        <v>1</v>
      </c>
      <c r="K460">
        <v>9.6300000000000008</v>
      </c>
      <c r="L460">
        <v>29</v>
      </c>
      <c r="M460">
        <v>12</v>
      </c>
      <c r="N460">
        <v>24</v>
      </c>
      <c r="O460" t="s">
        <v>501</v>
      </c>
      <c r="P460">
        <v>1056</v>
      </c>
    </row>
    <row r="461" spans="1:16" x14ac:dyDescent="0.25">
      <c r="A461" t="s">
        <v>79</v>
      </c>
      <c r="B461" t="s">
        <v>123</v>
      </c>
      <c r="C461">
        <v>87</v>
      </c>
      <c r="D461">
        <v>7</v>
      </c>
      <c r="E461" t="s">
        <v>408</v>
      </c>
      <c r="F461">
        <v>8</v>
      </c>
      <c r="G461">
        <v>118</v>
      </c>
      <c r="H461">
        <v>1200</v>
      </c>
      <c r="I461" t="s">
        <v>687</v>
      </c>
      <c r="J461">
        <v>1</v>
      </c>
      <c r="K461">
        <v>9.6300000000000008</v>
      </c>
      <c r="L461">
        <v>8</v>
      </c>
      <c r="M461">
        <v>12</v>
      </c>
      <c r="N461">
        <v>24</v>
      </c>
      <c r="O461" t="s">
        <v>483</v>
      </c>
      <c r="P461">
        <v>1038</v>
      </c>
    </row>
    <row r="462" spans="1:16" x14ac:dyDescent="0.25">
      <c r="A462" t="s">
        <v>79</v>
      </c>
      <c r="B462" t="s">
        <v>123</v>
      </c>
      <c r="C462">
        <v>19</v>
      </c>
      <c r="D462">
        <v>11</v>
      </c>
      <c r="E462" t="s">
        <v>409</v>
      </c>
      <c r="F462">
        <v>1</v>
      </c>
      <c r="G462">
        <v>120</v>
      </c>
      <c r="H462">
        <v>1200</v>
      </c>
      <c r="I462" t="s">
        <v>687</v>
      </c>
      <c r="J462">
        <v>1</v>
      </c>
      <c r="K462">
        <v>10.64</v>
      </c>
      <c r="L462">
        <v>9</v>
      </c>
      <c r="M462">
        <v>11</v>
      </c>
      <c r="N462">
        <v>24</v>
      </c>
      <c r="O462" t="s">
        <v>465</v>
      </c>
      <c r="P462">
        <v>1031</v>
      </c>
    </row>
    <row r="463" spans="1:16" x14ac:dyDescent="0.25">
      <c r="A463" t="s">
        <v>79</v>
      </c>
      <c r="B463" t="s">
        <v>2488</v>
      </c>
      <c r="C463">
        <v>133</v>
      </c>
      <c r="D463">
        <v>9</v>
      </c>
      <c r="E463" t="s">
        <v>411</v>
      </c>
      <c r="F463">
        <v>8</v>
      </c>
      <c r="G463">
        <v>114</v>
      </c>
      <c r="H463">
        <v>1200</v>
      </c>
      <c r="I463" t="s">
        <v>326</v>
      </c>
      <c r="J463">
        <v>1</v>
      </c>
      <c r="K463">
        <v>9.83</v>
      </c>
      <c r="L463">
        <v>1</v>
      </c>
      <c r="M463">
        <v>1</v>
      </c>
      <c r="N463">
        <v>26</v>
      </c>
      <c r="O463" t="s">
        <v>501</v>
      </c>
      <c r="P463">
        <v>1153</v>
      </c>
    </row>
    <row r="464" spans="1:16" x14ac:dyDescent="0.25">
      <c r="A464" t="s">
        <v>79</v>
      </c>
      <c r="B464" t="s">
        <v>2488</v>
      </c>
      <c r="C464">
        <v>49</v>
      </c>
      <c r="D464">
        <v>8</v>
      </c>
      <c r="E464" t="s">
        <v>409</v>
      </c>
      <c r="F464">
        <v>4</v>
      </c>
      <c r="G464">
        <v>120</v>
      </c>
      <c r="H464">
        <v>1650</v>
      </c>
      <c r="I464" t="s">
        <v>326</v>
      </c>
      <c r="J464">
        <v>1</v>
      </c>
      <c r="K464">
        <v>38.950000000000003</v>
      </c>
      <c r="L464">
        <v>7</v>
      </c>
      <c r="M464">
        <v>12</v>
      </c>
      <c r="N464">
        <v>25</v>
      </c>
      <c r="O464" t="s">
        <v>457</v>
      </c>
      <c r="P464">
        <v>1150</v>
      </c>
    </row>
    <row r="465" spans="1:16" x14ac:dyDescent="0.25">
      <c r="A465" t="s">
        <v>79</v>
      </c>
      <c r="B465" t="s">
        <v>2488</v>
      </c>
      <c r="C465">
        <v>44</v>
      </c>
      <c r="D465">
        <v>13</v>
      </c>
      <c r="E465" t="s">
        <v>410</v>
      </c>
      <c r="F465">
        <v>6</v>
      </c>
      <c r="G465">
        <v>121</v>
      </c>
      <c r="H465">
        <v>1650</v>
      </c>
      <c r="I465" t="s">
        <v>326</v>
      </c>
      <c r="J465">
        <v>1</v>
      </c>
      <c r="K465">
        <v>40.08</v>
      </c>
      <c r="L465">
        <v>15</v>
      </c>
      <c r="M465">
        <v>11</v>
      </c>
      <c r="N465">
        <v>25</v>
      </c>
      <c r="O465" t="s">
        <v>457</v>
      </c>
      <c r="P465">
        <v>1149</v>
      </c>
    </row>
    <row r="466" spans="1:16" x14ac:dyDescent="0.25">
      <c r="A466" t="s">
        <v>79</v>
      </c>
      <c r="B466" t="s">
        <v>2488</v>
      </c>
      <c r="C466">
        <v>24</v>
      </c>
      <c r="D466">
        <v>13</v>
      </c>
      <c r="E466" t="s">
        <v>409</v>
      </c>
      <c r="F466">
        <v>3</v>
      </c>
      <c r="G466">
        <v>119</v>
      </c>
      <c r="H466">
        <v>1650</v>
      </c>
      <c r="I466" t="s">
        <v>167</v>
      </c>
      <c r="J466">
        <v>1</v>
      </c>
      <c r="K466">
        <v>40.99</v>
      </c>
      <c r="L466">
        <v>30</v>
      </c>
      <c r="M466">
        <v>10</v>
      </c>
      <c r="N466">
        <v>25</v>
      </c>
      <c r="O466" t="s">
        <v>457</v>
      </c>
      <c r="P466">
        <v>1140</v>
      </c>
    </row>
    <row r="467" spans="1:16" x14ac:dyDescent="0.25">
      <c r="A467" t="s">
        <v>79</v>
      </c>
      <c r="B467" t="s">
        <v>2488</v>
      </c>
      <c r="C467">
        <v>11</v>
      </c>
      <c r="D467">
        <v>9</v>
      </c>
      <c r="E467" t="s">
        <v>409</v>
      </c>
      <c r="F467">
        <v>3</v>
      </c>
      <c r="G467">
        <v>127</v>
      </c>
      <c r="H467">
        <v>1650</v>
      </c>
      <c r="I467" t="s">
        <v>167</v>
      </c>
      <c r="J467">
        <v>1</v>
      </c>
      <c r="K467">
        <v>40.64</v>
      </c>
      <c r="L467">
        <v>21</v>
      </c>
      <c r="M467">
        <v>9</v>
      </c>
      <c r="N467">
        <v>25</v>
      </c>
      <c r="O467" t="s">
        <v>457</v>
      </c>
      <c r="P467">
        <v>1138</v>
      </c>
    </row>
    <row r="468" spans="1:16" x14ac:dyDescent="0.25">
      <c r="A468" t="s">
        <v>79</v>
      </c>
      <c r="B468" t="s">
        <v>2488</v>
      </c>
      <c r="C468">
        <v>19</v>
      </c>
      <c r="D468">
        <v>6</v>
      </c>
      <c r="E468" t="s">
        <v>409</v>
      </c>
      <c r="F468">
        <v>8</v>
      </c>
      <c r="G468">
        <v>130</v>
      </c>
      <c r="H468">
        <v>1650</v>
      </c>
      <c r="I468" t="s">
        <v>167</v>
      </c>
      <c r="J468">
        <v>1</v>
      </c>
      <c r="K468">
        <v>39.200000000000003</v>
      </c>
      <c r="L468">
        <v>28</v>
      </c>
      <c r="M468">
        <v>6</v>
      </c>
      <c r="N468">
        <v>25</v>
      </c>
      <c r="O468" t="s">
        <v>457</v>
      </c>
      <c r="P468">
        <v>1128</v>
      </c>
    </row>
    <row r="469" spans="1:16" x14ac:dyDescent="0.25">
      <c r="A469" t="s">
        <v>79</v>
      </c>
      <c r="B469" t="s">
        <v>2488</v>
      </c>
      <c r="C469">
        <v>43</v>
      </c>
      <c r="D469">
        <v>11</v>
      </c>
      <c r="E469" t="s">
        <v>408</v>
      </c>
      <c r="F469">
        <v>11</v>
      </c>
      <c r="G469">
        <v>129</v>
      </c>
      <c r="H469">
        <v>1600</v>
      </c>
      <c r="I469" t="s">
        <v>167</v>
      </c>
      <c r="J469">
        <v>1</v>
      </c>
      <c r="K469">
        <v>35.840000000000003</v>
      </c>
      <c r="L469">
        <v>31</v>
      </c>
      <c r="M469">
        <v>5</v>
      </c>
      <c r="N469">
        <v>25</v>
      </c>
      <c r="O469" t="s">
        <v>477</v>
      </c>
      <c r="P469">
        <v>1129</v>
      </c>
    </row>
    <row r="470" spans="1:16" x14ac:dyDescent="0.25">
      <c r="A470" t="s">
        <v>79</v>
      </c>
      <c r="B470" t="s">
        <v>2488</v>
      </c>
      <c r="C470">
        <v>9.1999999999999993</v>
      </c>
      <c r="D470">
        <v>11</v>
      </c>
      <c r="E470" t="s">
        <v>409</v>
      </c>
      <c r="F470">
        <v>9</v>
      </c>
      <c r="G470">
        <v>128</v>
      </c>
      <c r="H470">
        <v>1650</v>
      </c>
      <c r="I470" t="s">
        <v>167</v>
      </c>
      <c r="J470">
        <v>1</v>
      </c>
      <c r="K470">
        <v>39.6</v>
      </c>
      <c r="L470">
        <v>10</v>
      </c>
      <c r="M470">
        <v>5</v>
      </c>
      <c r="N470">
        <v>25</v>
      </c>
      <c r="O470" t="s">
        <v>457</v>
      </c>
      <c r="P470">
        <v>1130</v>
      </c>
    </row>
    <row r="471" spans="1:16" x14ac:dyDescent="0.25">
      <c r="A471" t="s">
        <v>79</v>
      </c>
      <c r="B471" t="s">
        <v>2488</v>
      </c>
      <c r="C471">
        <v>9.6999999999999993</v>
      </c>
      <c r="D471">
        <v>2</v>
      </c>
      <c r="E471" t="s">
        <v>410</v>
      </c>
      <c r="F471">
        <v>8</v>
      </c>
      <c r="G471">
        <v>120</v>
      </c>
      <c r="H471">
        <v>1650</v>
      </c>
      <c r="I471" t="s">
        <v>167</v>
      </c>
      <c r="J471">
        <v>1</v>
      </c>
      <c r="K471">
        <v>38.340000000000003</v>
      </c>
      <c r="L471">
        <v>26</v>
      </c>
      <c r="M471">
        <v>3</v>
      </c>
      <c r="N471">
        <v>25</v>
      </c>
      <c r="O471" t="s">
        <v>457</v>
      </c>
      <c r="P471">
        <v>1134</v>
      </c>
    </row>
    <row r="472" spans="1:16" x14ac:dyDescent="0.25">
      <c r="A472" t="s">
        <v>79</v>
      </c>
      <c r="B472" t="s">
        <v>2488</v>
      </c>
      <c r="C472">
        <v>4.7</v>
      </c>
      <c r="D472">
        <v>4</v>
      </c>
      <c r="E472" t="s">
        <v>409</v>
      </c>
      <c r="F472">
        <v>4</v>
      </c>
      <c r="G472">
        <v>122</v>
      </c>
      <c r="H472">
        <v>1650</v>
      </c>
      <c r="I472" t="s">
        <v>167</v>
      </c>
      <c r="J472">
        <v>1</v>
      </c>
      <c r="K472">
        <v>39.18</v>
      </c>
      <c r="L472">
        <v>2</v>
      </c>
      <c r="M472">
        <v>3</v>
      </c>
      <c r="N472">
        <v>25</v>
      </c>
      <c r="O472" t="s">
        <v>457</v>
      </c>
      <c r="P472">
        <v>1133</v>
      </c>
    </row>
    <row r="473" spans="1:16" x14ac:dyDescent="0.25">
      <c r="A473" t="s">
        <v>79</v>
      </c>
      <c r="B473" t="s">
        <v>2488</v>
      </c>
      <c r="C473">
        <v>6.4</v>
      </c>
      <c r="D473">
        <v>1</v>
      </c>
      <c r="E473" t="s">
        <v>409</v>
      </c>
      <c r="F473">
        <v>6</v>
      </c>
      <c r="G473">
        <v>113</v>
      </c>
      <c r="H473">
        <v>1650</v>
      </c>
      <c r="I473" t="s">
        <v>326</v>
      </c>
      <c r="J473">
        <v>1</v>
      </c>
      <c r="K473">
        <v>41.36</v>
      </c>
      <c r="L473">
        <v>12</v>
      </c>
      <c r="M473">
        <v>2</v>
      </c>
      <c r="N473">
        <v>25</v>
      </c>
      <c r="O473" t="s">
        <v>457</v>
      </c>
      <c r="P473">
        <v>1123</v>
      </c>
    </row>
    <row r="474" spans="1:16" x14ac:dyDescent="0.25">
      <c r="A474" t="s">
        <v>79</v>
      </c>
      <c r="B474" t="s">
        <v>2488</v>
      </c>
      <c r="C474">
        <v>9.1</v>
      </c>
      <c r="D474">
        <v>1</v>
      </c>
      <c r="E474" t="s">
        <v>409</v>
      </c>
      <c r="F474">
        <v>11</v>
      </c>
      <c r="G474">
        <v>132</v>
      </c>
      <c r="H474">
        <v>1650</v>
      </c>
      <c r="I474" t="s">
        <v>167</v>
      </c>
      <c r="J474">
        <v>1</v>
      </c>
      <c r="K474">
        <v>38.9</v>
      </c>
      <c r="L474">
        <v>26</v>
      </c>
      <c r="M474">
        <v>1</v>
      </c>
      <c r="N474">
        <v>25</v>
      </c>
      <c r="O474" t="s">
        <v>457</v>
      </c>
      <c r="P474">
        <v>1130</v>
      </c>
    </row>
    <row r="475" spans="1:16" x14ac:dyDescent="0.25">
      <c r="A475" t="s">
        <v>79</v>
      </c>
      <c r="B475" t="s">
        <v>2488</v>
      </c>
      <c r="C475">
        <v>6.2</v>
      </c>
      <c r="D475">
        <v>1</v>
      </c>
      <c r="E475" t="s">
        <v>409</v>
      </c>
      <c r="F475">
        <v>3</v>
      </c>
      <c r="G475">
        <v>124</v>
      </c>
      <c r="H475">
        <v>1650</v>
      </c>
      <c r="I475" t="s">
        <v>167</v>
      </c>
      <c r="J475">
        <v>1</v>
      </c>
      <c r="K475">
        <v>38.9</v>
      </c>
      <c r="L475">
        <v>18</v>
      </c>
      <c r="M475">
        <v>12</v>
      </c>
      <c r="N475">
        <v>24</v>
      </c>
      <c r="O475" t="s">
        <v>457</v>
      </c>
      <c r="P475">
        <v>1123</v>
      </c>
    </row>
    <row r="476" spans="1:16" x14ac:dyDescent="0.25">
      <c r="A476" t="s">
        <v>79</v>
      </c>
      <c r="B476" t="s">
        <v>2488</v>
      </c>
      <c r="C476">
        <v>6.5</v>
      </c>
      <c r="D476">
        <v>4</v>
      </c>
      <c r="E476" t="s">
        <v>409</v>
      </c>
      <c r="F476">
        <v>1</v>
      </c>
      <c r="G476">
        <v>126</v>
      </c>
      <c r="H476">
        <v>1800</v>
      </c>
      <c r="I476" t="s">
        <v>167</v>
      </c>
      <c r="J476">
        <v>1</v>
      </c>
      <c r="K476">
        <v>48.97</v>
      </c>
      <c r="L476">
        <v>1</v>
      </c>
      <c r="M476">
        <v>12</v>
      </c>
      <c r="N476">
        <v>24</v>
      </c>
      <c r="O476" t="s">
        <v>457</v>
      </c>
      <c r="P476">
        <v>1149</v>
      </c>
    </row>
    <row r="477" spans="1:16" x14ac:dyDescent="0.25">
      <c r="A477" t="s">
        <v>79</v>
      </c>
      <c r="B477" t="s">
        <v>2488</v>
      </c>
      <c r="C477">
        <v>6.3</v>
      </c>
      <c r="D477">
        <v>3</v>
      </c>
      <c r="E477" t="s">
        <v>409</v>
      </c>
      <c r="F477">
        <v>7</v>
      </c>
      <c r="G477">
        <v>126</v>
      </c>
      <c r="H477">
        <v>1650</v>
      </c>
      <c r="I477" t="s">
        <v>167</v>
      </c>
      <c r="J477">
        <v>1</v>
      </c>
      <c r="K477">
        <v>38.85</v>
      </c>
      <c r="L477">
        <v>9</v>
      </c>
      <c r="M477">
        <v>11</v>
      </c>
      <c r="N477">
        <v>24</v>
      </c>
      <c r="O477" t="s">
        <v>457</v>
      </c>
      <c r="P477">
        <v>1134</v>
      </c>
    </row>
    <row r="478" spans="1:16" x14ac:dyDescent="0.25">
      <c r="A478" t="s">
        <v>79</v>
      </c>
      <c r="B478" t="s">
        <v>2488</v>
      </c>
      <c r="C478">
        <v>15</v>
      </c>
      <c r="D478">
        <v>1</v>
      </c>
      <c r="E478" t="s">
        <v>409</v>
      </c>
      <c r="F478">
        <v>7</v>
      </c>
      <c r="G478">
        <v>119</v>
      </c>
      <c r="H478">
        <v>1650</v>
      </c>
      <c r="I478" t="s">
        <v>167</v>
      </c>
      <c r="J478">
        <v>1</v>
      </c>
      <c r="K478">
        <v>40.21</v>
      </c>
      <c r="L478">
        <v>23</v>
      </c>
      <c r="M478">
        <v>10</v>
      </c>
      <c r="N478">
        <v>24</v>
      </c>
      <c r="O478" t="s">
        <v>457</v>
      </c>
      <c r="P478">
        <v>1126</v>
      </c>
    </row>
    <row r="479" spans="1:16" x14ac:dyDescent="0.25">
      <c r="A479" t="s">
        <v>79</v>
      </c>
      <c r="B479" t="s">
        <v>2488</v>
      </c>
      <c r="C479">
        <v>8</v>
      </c>
      <c r="D479">
        <v>7</v>
      </c>
      <c r="E479" t="s">
        <v>409</v>
      </c>
      <c r="F479">
        <v>1</v>
      </c>
      <c r="G479">
        <v>119</v>
      </c>
      <c r="H479">
        <v>1200</v>
      </c>
      <c r="I479" t="s">
        <v>167</v>
      </c>
      <c r="J479">
        <v>1</v>
      </c>
      <c r="K479">
        <v>10.79</v>
      </c>
      <c r="L479">
        <v>9</v>
      </c>
      <c r="M479">
        <v>10</v>
      </c>
      <c r="N479">
        <v>24</v>
      </c>
      <c r="O479" t="s">
        <v>432</v>
      </c>
      <c r="P479">
        <v>1121</v>
      </c>
    </row>
    <row r="480" spans="1:16" x14ac:dyDescent="0.25">
      <c r="A480" t="s">
        <v>79</v>
      </c>
      <c r="B480" t="s">
        <v>2488</v>
      </c>
      <c r="C480">
        <v>118</v>
      </c>
      <c r="D480">
        <v>5</v>
      </c>
      <c r="E480" t="s">
        <v>408</v>
      </c>
      <c r="F480">
        <v>12</v>
      </c>
      <c r="G480">
        <v>123</v>
      </c>
      <c r="H480">
        <v>1200</v>
      </c>
      <c r="I480" t="s">
        <v>167</v>
      </c>
      <c r="J480">
        <v>1</v>
      </c>
      <c r="K480">
        <v>8.99</v>
      </c>
      <c r="L480">
        <v>6</v>
      </c>
      <c r="M480">
        <v>7</v>
      </c>
      <c r="N480">
        <v>24</v>
      </c>
      <c r="O480" t="s">
        <v>508</v>
      </c>
      <c r="P480">
        <v>1094</v>
      </c>
    </row>
    <row r="481" spans="1:16" x14ac:dyDescent="0.25">
      <c r="A481" t="s">
        <v>79</v>
      </c>
      <c r="B481" t="s">
        <v>2488</v>
      </c>
      <c r="C481">
        <v>292</v>
      </c>
      <c r="D481">
        <v>12</v>
      </c>
      <c r="E481" t="s">
        <v>411</v>
      </c>
      <c r="F481">
        <v>9</v>
      </c>
      <c r="G481">
        <v>121</v>
      </c>
      <c r="H481">
        <v>1000</v>
      </c>
      <c r="I481" t="s">
        <v>565</v>
      </c>
      <c r="J481">
        <v>0</v>
      </c>
      <c r="K481">
        <v>57.3</v>
      </c>
      <c r="L481">
        <v>26</v>
      </c>
      <c r="M481">
        <v>5</v>
      </c>
      <c r="N481">
        <v>24</v>
      </c>
      <c r="O481" t="s">
        <v>483</v>
      </c>
      <c r="P481">
        <v>1078</v>
      </c>
    </row>
    <row r="482" spans="1:16" x14ac:dyDescent="0.25">
      <c r="A482" t="s">
        <v>79</v>
      </c>
      <c r="B482" t="s">
        <v>2488</v>
      </c>
      <c r="C482">
        <v>172</v>
      </c>
      <c r="D482">
        <v>12</v>
      </c>
      <c r="E482" t="s">
        <v>410</v>
      </c>
      <c r="F482">
        <v>6</v>
      </c>
      <c r="G482">
        <v>125</v>
      </c>
      <c r="H482">
        <v>1400</v>
      </c>
      <c r="I482" t="s">
        <v>106</v>
      </c>
      <c r="J482">
        <v>1</v>
      </c>
      <c r="K482">
        <v>23.46</v>
      </c>
      <c r="L482">
        <v>11</v>
      </c>
      <c r="M482">
        <v>5</v>
      </c>
      <c r="N482">
        <v>24</v>
      </c>
      <c r="O482" t="s">
        <v>508</v>
      </c>
      <c r="P482">
        <v>1083</v>
      </c>
    </row>
    <row r="483" spans="1:16" x14ac:dyDescent="0.25">
      <c r="A483" t="s">
        <v>79</v>
      </c>
      <c r="B483" t="s">
        <v>2488</v>
      </c>
      <c r="C483">
        <v>37</v>
      </c>
      <c r="D483">
        <v>13</v>
      </c>
      <c r="E483" t="s">
        <v>409</v>
      </c>
      <c r="F483">
        <v>4</v>
      </c>
      <c r="G483">
        <v>128</v>
      </c>
      <c r="H483">
        <v>1400</v>
      </c>
      <c r="I483" t="s">
        <v>69</v>
      </c>
      <c r="J483">
        <v>1</v>
      </c>
      <c r="K483">
        <v>23.1</v>
      </c>
      <c r="L483">
        <v>14</v>
      </c>
      <c r="M483">
        <v>4</v>
      </c>
      <c r="N483">
        <v>24</v>
      </c>
      <c r="O483" t="s">
        <v>508</v>
      </c>
      <c r="P483">
        <v>1084</v>
      </c>
    </row>
    <row r="484" spans="1:16" x14ac:dyDescent="0.25">
      <c r="A484" t="s">
        <v>79</v>
      </c>
      <c r="B484" t="s">
        <v>2488</v>
      </c>
      <c r="C484">
        <v>84</v>
      </c>
      <c r="D484">
        <v>8</v>
      </c>
      <c r="E484" t="s">
        <v>410</v>
      </c>
      <c r="F484">
        <v>3</v>
      </c>
      <c r="G484">
        <v>127</v>
      </c>
      <c r="H484">
        <v>1200</v>
      </c>
      <c r="I484" t="s">
        <v>195</v>
      </c>
      <c r="J484">
        <v>1</v>
      </c>
      <c r="K484">
        <v>10.18</v>
      </c>
      <c r="L484">
        <v>18</v>
      </c>
      <c r="M484">
        <v>2</v>
      </c>
      <c r="N484">
        <v>24</v>
      </c>
      <c r="O484" t="s">
        <v>479</v>
      </c>
      <c r="P484">
        <v>1110</v>
      </c>
    </row>
    <row r="485" spans="1:16" x14ac:dyDescent="0.25">
      <c r="A485" t="s">
        <v>79</v>
      </c>
      <c r="B485" t="s">
        <v>2489</v>
      </c>
      <c r="C485">
        <v>18</v>
      </c>
      <c r="D485">
        <v>10</v>
      </c>
      <c r="E485" t="s">
        <v>409</v>
      </c>
      <c r="F485">
        <v>7</v>
      </c>
      <c r="G485">
        <v>123</v>
      </c>
      <c r="H485">
        <v>1600</v>
      </c>
      <c r="I485" t="s">
        <v>106</v>
      </c>
      <c r="J485">
        <v>1</v>
      </c>
      <c r="K485">
        <v>35.450000000000003</v>
      </c>
      <c r="L485">
        <v>1</v>
      </c>
      <c r="M485">
        <v>1</v>
      </c>
      <c r="N485">
        <v>26</v>
      </c>
      <c r="O485" t="s">
        <v>501</v>
      </c>
      <c r="P485">
        <v>1180</v>
      </c>
    </row>
    <row r="486" spans="1:16" x14ac:dyDescent="0.25">
      <c r="A486" t="s">
        <v>79</v>
      </c>
      <c r="B486" t="s">
        <v>2489</v>
      </c>
      <c r="C486">
        <v>13</v>
      </c>
      <c r="D486">
        <v>9</v>
      </c>
      <c r="E486" t="s">
        <v>409</v>
      </c>
      <c r="F486">
        <v>12</v>
      </c>
      <c r="G486">
        <v>126</v>
      </c>
      <c r="H486">
        <v>1400</v>
      </c>
      <c r="I486" t="s">
        <v>106</v>
      </c>
      <c r="J486">
        <v>1</v>
      </c>
      <c r="K486">
        <v>23.47</v>
      </c>
      <c r="L486">
        <v>7</v>
      </c>
      <c r="M486">
        <v>12</v>
      </c>
      <c r="N486">
        <v>25</v>
      </c>
      <c r="O486" t="s">
        <v>479</v>
      </c>
      <c r="P486">
        <v>1160</v>
      </c>
    </row>
    <row r="487" spans="1:16" x14ac:dyDescent="0.25">
      <c r="A487" t="s">
        <v>79</v>
      </c>
      <c r="B487" t="s">
        <v>2489</v>
      </c>
      <c r="C487">
        <v>14</v>
      </c>
      <c r="D487">
        <v>5</v>
      </c>
      <c r="E487" t="s">
        <v>408</v>
      </c>
      <c r="F487">
        <v>9</v>
      </c>
      <c r="G487">
        <v>126</v>
      </c>
      <c r="H487">
        <v>1650</v>
      </c>
      <c r="I487" t="s">
        <v>106</v>
      </c>
      <c r="J487">
        <v>1</v>
      </c>
      <c r="K487">
        <v>39.44</v>
      </c>
      <c r="L487">
        <v>12</v>
      </c>
      <c r="M487">
        <v>11</v>
      </c>
      <c r="N487">
        <v>25</v>
      </c>
      <c r="O487" t="s">
        <v>432</v>
      </c>
      <c r="P487">
        <v>1158</v>
      </c>
    </row>
    <row r="488" spans="1:16" x14ac:dyDescent="0.25">
      <c r="A488" t="s">
        <v>79</v>
      </c>
      <c r="B488" t="s">
        <v>2489</v>
      </c>
      <c r="C488">
        <v>26</v>
      </c>
      <c r="D488">
        <v>2</v>
      </c>
      <c r="E488" t="s">
        <v>408</v>
      </c>
      <c r="F488">
        <v>7</v>
      </c>
      <c r="G488">
        <v>124</v>
      </c>
      <c r="H488">
        <v>1400</v>
      </c>
      <c r="I488" t="s">
        <v>106</v>
      </c>
      <c r="J488">
        <v>1</v>
      </c>
      <c r="K488">
        <v>21.29</v>
      </c>
      <c r="L488">
        <v>26</v>
      </c>
      <c r="M488">
        <v>10</v>
      </c>
      <c r="N488">
        <v>25</v>
      </c>
      <c r="O488" t="s">
        <v>483</v>
      </c>
      <c r="P488">
        <v>1160</v>
      </c>
    </row>
    <row r="489" spans="1:16" x14ac:dyDescent="0.25">
      <c r="A489" t="s">
        <v>79</v>
      </c>
      <c r="B489" t="s">
        <v>2489</v>
      </c>
      <c r="C489">
        <v>36</v>
      </c>
      <c r="D489">
        <v>10</v>
      </c>
      <c r="E489" t="s">
        <v>409</v>
      </c>
      <c r="F489">
        <v>11</v>
      </c>
      <c r="G489">
        <v>127</v>
      </c>
      <c r="H489">
        <v>1200</v>
      </c>
      <c r="I489" t="s">
        <v>106</v>
      </c>
      <c r="J489">
        <v>1</v>
      </c>
      <c r="K489">
        <v>9.74</v>
      </c>
      <c r="L489">
        <v>28</v>
      </c>
      <c r="M489">
        <v>9</v>
      </c>
      <c r="N489">
        <v>25</v>
      </c>
      <c r="O489" t="s">
        <v>479</v>
      </c>
      <c r="P489">
        <v>1166</v>
      </c>
    </row>
    <row r="490" spans="1:16" x14ac:dyDescent="0.25">
      <c r="A490" t="s">
        <v>79</v>
      </c>
      <c r="B490" t="s">
        <v>2489</v>
      </c>
      <c r="C490">
        <v>9.6999999999999993</v>
      </c>
      <c r="D490">
        <v>3</v>
      </c>
      <c r="E490" t="s">
        <v>409</v>
      </c>
      <c r="F490">
        <v>4</v>
      </c>
      <c r="G490">
        <v>125</v>
      </c>
      <c r="H490">
        <v>1600</v>
      </c>
      <c r="I490" t="s">
        <v>504</v>
      </c>
      <c r="J490">
        <v>1</v>
      </c>
      <c r="K490">
        <v>34.79</v>
      </c>
      <c r="L490">
        <v>13</v>
      </c>
      <c r="M490">
        <v>7</v>
      </c>
      <c r="N490">
        <v>25</v>
      </c>
      <c r="O490" t="s">
        <v>483</v>
      </c>
      <c r="P490">
        <v>1155</v>
      </c>
    </row>
    <row r="491" spans="1:16" x14ac:dyDescent="0.25">
      <c r="A491" t="s">
        <v>79</v>
      </c>
      <c r="B491" t="s">
        <v>2489</v>
      </c>
      <c r="C491">
        <v>102</v>
      </c>
      <c r="D491">
        <v>4</v>
      </c>
      <c r="E491" t="s">
        <v>409</v>
      </c>
      <c r="F491">
        <v>6</v>
      </c>
      <c r="G491">
        <v>124</v>
      </c>
      <c r="H491">
        <v>1600</v>
      </c>
      <c r="I491" t="s">
        <v>504</v>
      </c>
      <c r="J491">
        <v>1</v>
      </c>
      <c r="K491">
        <v>35.090000000000003</v>
      </c>
      <c r="L491">
        <v>22</v>
      </c>
      <c r="M491">
        <v>6</v>
      </c>
      <c r="N491">
        <v>25</v>
      </c>
      <c r="O491" t="s">
        <v>483</v>
      </c>
      <c r="P491">
        <v>1149</v>
      </c>
    </row>
    <row r="492" spans="1:16" x14ac:dyDescent="0.25">
      <c r="A492" t="s">
        <v>79</v>
      </c>
      <c r="B492" t="s">
        <v>2489</v>
      </c>
      <c r="C492">
        <v>65</v>
      </c>
      <c r="D492">
        <v>10</v>
      </c>
      <c r="E492" t="s">
        <v>411</v>
      </c>
      <c r="F492">
        <v>10</v>
      </c>
      <c r="G492">
        <v>126</v>
      </c>
      <c r="H492">
        <v>1600</v>
      </c>
      <c r="I492" t="s">
        <v>504</v>
      </c>
      <c r="J492">
        <v>1</v>
      </c>
      <c r="K492">
        <v>35.549999999999997</v>
      </c>
      <c r="L492">
        <v>3</v>
      </c>
      <c r="M492">
        <v>11</v>
      </c>
      <c r="N492">
        <v>24</v>
      </c>
      <c r="O492" t="s">
        <v>479</v>
      </c>
      <c r="P492">
        <v>1128</v>
      </c>
    </row>
    <row r="493" spans="1:16" x14ac:dyDescent="0.25">
      <c r="A493" t="s">
        <v>79</v>
      </c>
      <c r="B493" t="s">
        <v>2489</v>
      </c>
      <c r="C493">
        <v>44</v>
      </c>
      <c r="D493">
        <v>6</v>
      </c>
      <c r="E493" t="s">
        <v>411</v>
      </c>
      <c r="F493">
        <v>11</v>
      </c>
      <c r="G493">
        <v>126</v>
      </c>
      <c r="H493">
        <v>1400</v>
      </c>
      <c r="I493" t="s">
        <v>504</v>
      </c>
      <c r="J493">
        <v>1</v>
      </c>
      <c r="K493">
        <v>22.49</v>
      </c>
      <c r="L493">
        <v>28</v>
      </c>
      <c r="M493">
        <v>9</v>
      </c>
      <c r="N493">
        <v>24</v>
      </c>
      <c r="O493" t="s">
        <v>508</v>
      </c>
      <c r="P493">
        <v>1114</v>
      </c>
    </row>
    <row r="494" spans="1:16" x14ac:dyDescent="0.25">
      <c r="A494" t="s">
        <v>79</v>
      </c>
      <c r="B494" t="s">
        <v>2489</v>
      </c>
      <c r="C494">
        <v>138</v>
      </c>
      <c r="D494">
        <v>3</v>
      </c>
      <c r="E494" t="s">
        <v>411</v>
      </c>
      <c r="F494">
        <v>11</v>
      </c>
      <c r="G494">
        <v>123</v>
      </c>
      <c r="H494">
        <v>1200</v>
      </c>
      <c r="I494" t="s">
        <v>504</v>
      </c>
      <c r="J494">
        <v>1</v>
      </c>
      <c r="K494">
        <v>9.7200000000000006</v>
      </c>
      <c r="L494">
        <v>6</v>
      </c>
      <c r="M494">
        <v>7</v>
      </c>
      <c r="N494">
        <v>24</v>
      </c>
      <c r="O494" t="s">
        <v>508</v>
      </c>
      <c r="P494">
        <v>1131</v>
      </c>
    </row>
    <row r="495" spans="1:16" x14ac:dyDescent="0.25">
      <c r="A495" t="s">
        <v>79</v>
      </c>
      <c r="B495" t="s">
        <v>2489</v>
      </c>
      <c r="C495">
        <v>85</v>
      </c>
      <c r="D495">
        <v>7</v>
      </c>
      <c r="E495" t="s">
        <v>411</v>
      </c>
      <c r="F495">
        <v>8</v>
      </c>
      <c r="G495">
        <v>123</v>
      </c>
      <c r="H495">
        <v>1000</v>
      </c>
      <c r="I495" t="s">
        <v>504</v>
      </c>
      <c r="J495">
        <v>0</v>
      </c>
      <c r="K495">
        <v>58.44</v>
      </c>
      <c r="L495">
        <v>15</v>
      </c>
      <c r="M495">
        <v>6</v>
      </c>
      <c r="N495">
        <v>24</v>
      </c>
      <c r="O495" t="s">
        <v>479</v>
      </c>
      <c r="P495">
        <v>1131</v>
      </c>
    </row>
    <row r="496" spans="1:16" x14ac:dyDescent="0.25">
      <c r="A496" t="s">
        <v>79</v>
      </c>
      <c r="B496" t="s">
        <v>2489</v>
      </c>
      <c r="C496">
        <v>159</v>
      </c>
      <c r="D496">
        <v>9</v>
      </c>
      <c r="E496" t="s">
        <v>410</v>
      </c>
      <c r="F496">
        <v>8</v>
      </c>
      <c r="G496">
        <v>123</v>
      </c>
      <c r="H496">
        <v>1200</v>
      </c>
      <c r="I496" t="s">
        <v>504</v>
      </c>
      <c r="J496">
        <v>1</v>
      </c>
      <c r="K496">
        <v>10.29</v>
      </c>
      <c r="L496">
        <v>26</v>
      </c>
      <c r="M496">
        <v>5</v>
      </c>
      <c r="N496">
        <v>24</v>
      </c>
      <c r="O496" t="s">
        <v>483</v>
      </c>
      <c r="P496">
        <v>1117</v>
      </c>
    </row>
    <row r="497" spans="1:16" x14ac:dyDescent="0.25">
      <c r="A497" t="s">
        <v>79</v>
      </c>
      <c r="B497" t="s">
        <v>2489</v>
      </c>
      <c r="C497">
        <v>80</v>
      </c>
      <c r="D497">
        <v>6</v>
      </c>
      <c r="E497" t="s">
        <v>409</v>
      </c>
      <c r="F497">
        <v>8</v>
      </c>
      <c r="G497">
        <v>126</v>
      </c>
      <c r="H497">
        <v>1000</v>
      </c>
      <c r="I497" t="s">
        <v>195</v>
      </c>
      <c r="J497">
        <v>0</v>
      </c>
      <c r="K497">
        <v>58.68</v>
      </c>
      <c r="L497">
        <v>5</v>
      </c>
      <c r="M497">
        <v>5</v>
      </c>
      <c r="N497">
        <v>24</v>
      </c>
      <c r="O497" t="s">
        <v>477</v>
      </c>
      <c r="P497">
        <v>1122</v>
      </c>
    </row>
    <row r="498" spans="1:16" x14ac:dyDescent="0.25">
      <c r="A498" t="s">
        <v>79</v>
      </c>
      <c r="B498" t="s">
        <v>2489</v>
      </c>
      <c r="C498">
        <v>42</v>
      </c>
      <c r="D498">
        <v>8</v>
      </c>
      <c r="E498" t="s">
        <v>410</v>
      </c>
      <c r="F498">
        <v>9</v>
      </c>
      <c r="G498">
        <v>126</v>
      </c>
      <c r="H498">
        <v>1000</v>
      </c>
      <c r="I498" t="s">
        <v>195</v>
      </c>
      <c r="J498">
        <v>0</v>
      </c>
      <c r="K498">
        <v>57.26</v>
      </c>
      <c r="L498">
        <v>14</v>
      </c>
      <c r="M498">
        <v>4</v>
      </c>
      <c r="N498">
        <v>24</v>
      </c>
      <c r="O498" t="s">
        <v>508</v>
      </c>
      <c r="P498">
        <v>1130</v>
      </c>
    </row>
    <row r="499" spans="1:16" x14ac:dyDescent="0.25">
      <c r="A499" t="s">
        <v>127</v>
      </c>
      <c r="B499" t="s">
        <v>128</v>
      </c>
      <c r="C499">
        <v>12</v>
      </c>
      <c r="D499">
        <v>3</v>
      </c>
      <c r="E499" t="s">
        <v>408</v>
      </c>
      <c r="F499">
        <v>4</v>
      </c>
      <c r="G499">
        <v>115</v>
      </c>
      <c r="H499">
        <v>1200</v>
      </c>
      <c r="I499" t="s">
        <v>120</v>
      </c>
      <c r="J499">
        <v>1</v>
      </c>
      <c r="K499">
        <v>9.5500000000000007</v>
      </c>
      <c r="L499">
        <v>23</v>
      </c>
      <c r="M499">
        <v>12</v>
      </c>
      <c r="N499">
        <v>25</v>
      </c>
      <c r="O499" t="s">
        <v>416</v>
      </c>
      <c r="P499">
        <v>1091</v>
      </c>
    </row>
    <row r="500" spans="1:16" x14ac:dyDescent="0.25">
      <c r="A500" t="s">
        <v>127</v>
      </c>
      <c r="B500" t="s">
        <v>128</v>
      </c>
      <c r="C500">
        <v>47</v>
      </c>
      <c r="D500">
        <v>6</v>
      </c>
      <c r="E500" t="s">
        <v>408</v>
      </c>
      <c r="F500">
        <v>12</v>
      </c>
      <c r="G500">
        <v>120</v>
      </c>
      <c r="H500">
        <v>1200</v>
      </c>
      <c r="I500" t="s">
        <v>120</v>
      </c>
      <c r="J500">
        <v>1</v>
      </c>
      <c r="K500">
        <v>10.16</v>
      </c>
      <c r="L500">
        <v>26</v>
      </c>
      <c r="M500">
        <v>11</v>
      </c>
      <c r="N500">
        <v>25</v>
      </c>
      <c r="O500" t="s">
        <v>416</v>
      </c>
      <c r="P500">
        <v>1091</v>
      </c>
    </row>
    <row r="501" spans="1:16" x14ac:dyDescent="0.25">
      <c r="A501" t="s">
        <v>127</v>
      </c>
      <c r="B501" t="s">
        <v>128</v>
      </c>
      <c r="C501">
        <v>7.1</v>
      </c>
      <c r="D501">
        <v>10</v>
      </c>
      <c r="E501" t="s">
        <v>408</v>
      </c>
      <c r="F501">
        <v>4</v>
      </c>
      <c r="G501">
        <v>111</v>
      </c>
      <c r="H501">
        <v>1200</v>
      </c>
      <c r="I501" t="s">
        <v>687</v>
      </c>
      <c r="J501">
        <v>1</v>
      </c>
      <c r="K501">
        <v>10.51</v>
      </c>
      <c r="L501">
        <v>2</v>
      </c>
      <c r="M501">
        <v>11</v>
      </c>
      <c r="N501">
        <v>25</v>
      </c>
      <c r="O501" t="s">
        <v>416</v>
      </c>
      <c r="P501">
        <v>1093</v>
      </c>
    </row>
    <row r="502" spans="1:16" x14ac:dyDescent="0.25">
      <c r="A502" t="s">
        <v>127</v>
      </c>
      <c r="B502" t="s">
        <v>128</v>
      </c>
      <c r="C502">
        <v>20</v>
      </c>
      <c r="D502">
        <v>3</v>
      </c>
      <c r="E502" t="s">
        <v>408</v>
      </c>
      <c r="F502">
        <v>5</v>
      </c>
      <c r="G502">
        <v>118</v>
      </c>
      <c r="H502">
        <v>1200</v>
      </c>
      <c r="I502" t="s">
        <v>120</v>
      </c>
      <c r="J502">
        <v>1</v>
      </c>
      <c r="K502">
        <v>9.6</v>
      </c>
      <c r="L502">
        <v>15</v>
      </c>
      <c r="M502">
        <v>10</v>
      </c>
      <c r="N502">
        <v>25</v>
      </c>
      <c r="O502" t="s">
        <v>432</v>
      </c>
      <c r="P502">
        <v>1090</v>
      </c>
    </row>
    <row r="503" spans="1:16" x14ac:dyDescent="0.25">
      <c r="A503" t="s">
        <v>127</v>
      </c>
      <c r="B503" t="s">
        <v>128</v>
      </c>
      <c r="C503">
        <v>51</v>
      </c>
      <c r="D503">
        <v>11</v>
      </c>
      <c r="E503" t="s">
        <v>408</v>
      </c>
      <c r="F503">
        <v>9</v>
      </c>
      <c r="G503">
        <v>119</v>
      </c>
      <c r="H503">
        <v>1200</v>
      </c>
      <c r="I503" t="s">
        <v>120</v>
      </c>
      <c r="J503">
        <v>1</v>
      </c>
      <c r="K503">
        <v>9.43</v>
      </c>
      <c r="L503">
        <v>1</v>
      </c>
      <c r="M503">
        <v>10</v>
      </c>
      <c r="N503">
        <v>25</v>
      </c>
      <c r="O503" t="s">
        <v>465</v>
      </c>
      <c r="P503">
        <v>1085</v>
      </c>
    </row>
    <row r="504" spans="1:16" x14ac:dyDescent="0.25">
      <c r="A504" t="s">
        <v>127</v>
      </c>
      <c r="B504" t="s">
        <v>128</v>
      </c>
      <c r="C504">
        <v>52</v>
      </c>
      <c r="D504">
        <v>8</v>
      </c>
      <c r="E504" t="s">
        <v>409</v>
      </c>
      <c r="F504">
        <v>8</v>
      </c>
      <c r="G504">
        <v>119</v>
      </c>
      <c r="H504">
        <v>1200</v>
      </c>
      <c r="I504" t="s">
        <v>120</v>
      </c>
      <c r="J504">
        <v>1</v>
      </c>
      <c r="K504">
        <v>10.54</v>
      </c>
      <c r="L504">
        <v>10</v>
      </c>
      <c r="M504">
        <v>9</v>
      </c>
      <c r="N504">
        <v>25</v>
      </c>
      <c r="O504" t="s">
        <v>432</v>
      </c>
      <c r="P504">
        <v>1065</v>
      </c>
    </row>
    <row r="505" spans="1:16" x14ac:dyDescent="0.25">
      <c r="A505" t="s">
        <v>127</v>
      </c>
      <c r="B505" t="s">
        <v>128</v>
      </c>
      <c r="C505">
        <v>72</v>
      </c>
      <c r="D505">
        <v>13</v>
      </c>
      <c r="E505" t="s">
        <v>409</v>
      </c>
      <c r="F505">
        <v>14</v>
      </c>
      <c r="G505">
        <v>122</v>
      </c>
      <c r="H505">
        <v>1200</v>
      </c>
      <c r="I505" t="s">
        <v>106</v>
      </c>
      <c r="J505">
        <v>1</v>
      </c>
      <c r="K505">
        <v>10.19</v>
      </c>
      <c r="L505">
        <v>13</v>
      </c>
      <c r="M505">
        <v>7</v>
      </c>
      <c r="N505">
        <v>25</v>
      </c>
      <c r="O505" t="s">
        <v>483</v>
      </c>
      <c r="P505">
        <v>1071</v>
      </c>
    </row>
    <row r="506" spans="1:16" x14ac:dyDescent="0.25">
      <c r="A506" t="s">
        <v>127</v>
      </c>
      <c r="B506" t="s">
        <v>128</v>
      </c>
      <c r="C506">
        <v>16</v>
      </c>
      <c r="D506">
        <v>11</v>
      </c>
      <c r="E506" t="s">
        <v>408</v>
      </c>
      <c r="F506">
        <v>1</v>
      </c>
      <c r="G506">
        <v>120</v>
      </c>
      <c r="H506">
        <v>1200</v>
      </c>
      <c r="I506" t="s">
        <v>106</v>
      </c>
      <c r="J506">
        <v>1</v>
      </c>
      <c r="K506">
        <v>11.27</v>
      </c>
      <c r="L506">
        <v>14</v>
      </c>
      <c r="M506">
        <v>6</v>
      </c>
      <c r="N506">
        <v>25</v>
      </c>
      <c r="O506" t="s">
        <v>457</v>
      </c>
      <c r="P506">
        <v>1071</v>
      </c>
    </row>
    <row r="507" spans="1:16" x14ac:dyDescent="0.25">
      <c r="A507" t="s">
        <v>127</v>
      </c>
      <c r="B507" t="s">
        <v>128</v>
      </c>
      <c r="C507">
        <v>5.2</v>
      </c>
      <c r="D507">
        <v>9</v>
      </c>
      <c r="E507" t="s">
        <v>408</v>
      </c>
      <c r="F507">
        <v>7</v>
      </c>
      <c r="G507">
        <v>120</v>
      </c>
      <c r="H507">
        <v>1200</v>
      </c>
      <c r="I507" t="s">
        <v>106</v>
      </c>
      <c r="J507">
        <v>1</v>
      </c>
      <c r="K507">
        <v>10.45</v>
      </c>
      <c r="L507">
        <v>7</v>
      </c>
      <c r="M507">
        <v>5</v>
      </c>
      <c r="N507">
        <v>25</v>
      </c>
      <c r="O507" t="s">
        <v>432</v>
      </c>
      <c r="P507">
        <v>1072</v>
      </c>
    </row>
    <row r="508" spans="1:16" x14ac:dyDescent="0.25">
      <c r="A508" t="s">
        <v>127</v>
      </c>
      <c r="B508" t="s">
        <v>128</v>
      </c>
      <c r="C508">
        <v>4.9000000000000004</v>
      </c>
      <c r="D508">
        <v>1</v>
      </c>
      <c r="E508" t="s">
        <v>408</v>
      </c>
      <c r="F508">
        <v>8</v>
      </c>
      <c r="G508">
        <v>130</v>
      </c>
      <c r="H508">
        <v>1200</v>
      </c>
      <c r="I508" t="s">
        <v>106</v>
      </c>
      <c r="J508">
        <v>1</v>
      </c>
      <c r="K508">
        <v>9.64</v>
      </c>
      <c r="L508">
        <v>16</v>
      </c>
      <c r="M508">
        <v>4</v>
      </c>
      <c r="N508">
        <v>25</v>
      </c>
      <c r="O508" t="s">
        <v>420</v>
      </c>
      <c r="P508">
        <v>1084</v>
      </c>
    </row>
    <row r="509" spans="1:16" x14ac:dyDescent="0.25">
      <c r="A509" t="s">
        <v>127</v>
      </c>
      <c r="B509" t="s">
        <v>128</v>
      </c>
      <c r="C509">
        <v>29</v>
      </c>
      <c r="D509">
        <v>1</v>
      </c>
      <c r="E509" t="s">
        <v>408</v>
      </c>
      <c r="F509">
        <v>9</v>
      </c>
      <c r="G509">
        <v>121</v>
      </c>
      <c r="H509">
        <v>1200</v>
      </c>
      <c r="I509" t="s">
        <v>106</v>
      </c>
      <c r="J509">
        <v>1</v>
      </c>
      <c r="K509">
        <v>8.6300000000000008</v>
      </c>
      <c r="L509">
        <v>23</v>
      </c>
      <c r="M509">
        <v>3</v>
      </c>
      <c r="N509">
        <v>25</v>
      </c>
      <c r="O509" t="s">
        <v>483</v>
      </c>
      <c r="P509">
        <v>1084</v>
      </c>
    </row>
    <row r="510" spans="1:16" x14ac:dyDescent="0.25">
      <c r="A510" t="s">
        <v>127</v>
      </c>
      <c r="B510" t="s">
        <v>128</v>
      </c>
      <c r="C510">
        <v>3.3</v>
      </c>
      <c r="D510">
        <v>3</v>
      </c>
      <c r="E510" t="s">
        <v>408</v>
      </c>
      <c r="F510">
        <v>1</v>
      </c>
      <c r="G510">
        <v>122</v>
      </c>
      <c r="H510">
        <v>1200</v>
      </c>
      <c r="I510" t="s">
        <v>106</v>
      </c>
      <c r="J510">
        <v>1</v>
      </c>
      <c r="K510">
        <v>10.08</v>
      </c>
      <c r="L510">
        <v>5</v>
      </c>
      <c r="M510">
        <v>3</v>
      </c>
      <c r="N510">
        <v>25</v>
      </c>
      <c r="O510" t="s">
        <v>426</v>
      </c>
      <c r="P510">
        <v>1080</v>
      </c>
    </row>
    <row r="511" spans="1:16" x14ac:dyDescent="0.25">
      <c r="A511" t="s">
        <v>127</v>
      </c>
      <c r="B511" t="s">
        <v>128</v>
      </c>
      <c r="C511">
        <v>23</v>
      </c>
      <c r="D511">
        <v>9</v>
      </c>
      <c r="E511" t="s">
        <v>409</v>
      </c>
      <c r="F511">
        <v>4</v>
      </c>
      <c r="G511">
        <v>124</v>
      </c>
      <c r="H511">
        <v>1200</v>
      </c>
      <c r="I511" t="s">
        <v>648</v>
      </c>
      <c r="J511">
        <v>1</v>
      </c>
      <c r="K511">
        <v>11.26</v>
      </c>
      <c r="L511">
        <v>8</v>
      </c>
      <c r="M511">
        <v>1</v>
      </c>
      <c r="N511">
        <v>25</v>
      </c>
      <c r="O511" t="s">
        <v>432</v>
      </c>
      <c r="P511">
        <v>1064</v>
      </c>
    </row>
    <row r="512" spans="1:16" x14ac:dyDescent="0.25">
      <c r="A512" t="s">
        <v>127</v>
      </c>
      <c r="B512" t="s">
        <v>128</v>
      </c>
      <c r="C512">
        <v>34</v>
      </c>
      <c r="D512">
        <v>11</v>
      </c>
      <c r="E512" t="s">
        <v>408</v>
      </c>
      <c r="F512">
        <v>11</v>
      </c>
      <c r="G512">
        <v>127</v>
      </c>
      <c r="H512">
        <v>1200</v>
      </c>
      <c r="I512" t="s">
        <v>195</v>
      </c>
      <c r="J512">
        <v>1</v>
      </c>
      <c r="K512">
        <v>11.46</v>
      </c>
      <c r="L512">
        <v>20</v>
      </c>
      <c r="M512">
        <v>11</v>
      </c>
      <c r="N512">
        <v>24</v>
      </c>
      <c r="O512" t="s">
        <v>416</v>
      </c>
      <c r="P512">
        <v>1071</v>
      </c>
    </row>
    <row r="513" spans="1:16" x14ac:dyDescent="0.25">
      <c r="A513" t="s">
        <v>127</v>
      </c>
      <c r="B513" t="s">
        <v>128</v>
      </c>
      <c r="C513">
        <v>2.5</v>
      </c>
      <c r="D513">
        <v>6</v>
      </c>
      <c r="E513" t="s">
        <v>408</v>
      </c>
      <c r="F513">
        <v>1</v>
      </c>
      <c r="G513">
        <v>125</v>
      </c>
      <c r="H513">
        <v>1200</v>
      </c>
      <c r="I513" t="s">
        <v>85</v>
      </c>
      <c r="J513">
        <v>1</v>
      </c>
      <c r="K513">
        <v>10.86</v>
      </c>
      <c r="L513">
        <v>27</v>
      </c>
      <c r="M513">
        <v>10</v>
      </c>
      <c r="N513">
        <v>24</v>
      </c>
      <c r="O513" t="s">
        <v>416</v>
      </c>
      <c r="P513">
        <v>1057</v>
      </c>
    </row>
    <row r="514" spans="1:16" x14ac:dyDescent="0.25">
      <c r="A514" t="s">
        <v>127</v>
      </c>
      <c r="B514" t="s">
        <v>128</v>
      </c>
      <c r="C514">
        <v>2.9</v>
      </c>
      <c r="D514">
        <v>7</v>
      </c>
      <c r="E514" t="s">
        <v>408</v>
      </c>
      <c r="F514">
        <v>3</v>
      </c>
      <c r="G514">
        <v>124</v>
      </c>
      <c r="H514">
        <v>1200</v>
      </c>
      <c r="I514" t="s">
        <v>106</v>
      </c>
      <c r="J514">
        <v>1</v>
      </c>
      <c r="K514">
        <v>10.8</v>
      </c>
      <c r="L514">
        <v>18</v>
      </c>
      <c r="M514">
        <v>9</v>
      </c>
      <c r="N514">
        <v>24</v>
      </c>
      <c r="O514" t="s">
        <v>420</v>
      </c>
      <c r="P514">
        <v>1084</v>
      </c>
    </row>
    <row r="515" spans="1:16" x14ac:dyDescent="0.25">
      <c r="A515" t="s">
        <v>127</v>
      </c>
      <c r="B515" t="s">
        <v>128</v>
      </c>
      <c r="C515">
        <v>2.6</v>
      </c>
      <c r="D515">
        <v>1</v>
      </c>
      <c r="E515" t="s">
        <v>408</v>
      </c>
      <c r="F515">
        <v>1</v>
      </c>
      <c r="G515">
        <v>117</v>
      </c>
      <c r="H515">
        <v>1200</v>
      </c>
      <c r="I515" t="s">
        <v>106</v>
      </c>
      <c r="J515">
        <v>1</v>
      </c>
      <c r="K515">
        <v>9.17</v>
      </c>
      <c r="L515">
        <v>10</v>
      </c>
      <c r="M515">
        <v>7</v>
      </c>
      <c r="N515">
        <v>24</v>
      </c>
      <c r="O515" t="s">
        <v>420</v>
      </c>
      <c r="P515">
        <v>1085</v>
      </c>
    </row>
    <row r="516" spans="1:16" x14ac:dyDescent="0.25">
      <c r="A516" t="s">
        <v>127</v>
      </c>
      <c r="B516" t="s">
        <v>128</v>
      </c>
      <c r="C516">
        <v>24</v>
      </c>
      <c r="D516">
        <v>5</v>
      </c>
      <c r="E516" t="s">
        <v>408</v>
      </c>
      <c r="F516">
        <v>12</v>
      </c>
      <c r="G516">
        <v>118</v>
      </c>
      <c r="H516">
        <v>1400</v>
      </c>
      <c r="I516" t="s">
        <v>106</v>
      </c>
      <c r="J516">
        <v>1</v>
      </c>
      <c r="K516">
        <v>21.92</v>
      </c>
      <c r="L516">
        <v>23</v>
      </c>
      <c r="M516">
        <v>6</v>
      </c>
      <c r="N516">
        <v>24</v>
      </c>
      <c r="O516" t="s">
        <v>483</v>
      </c>
      <c r="P516">
        <v>1081</v>
      </c>
    </row>
    <row r="517" spans="1:16" x14ac:dyDescent="0.25">
      <c r="A517" t="s">
        <v>127</v>
      </c>
      <c r="B517" t="s">
        <v>128</v>
      </c>
      <c r="C517">
        <v>11</v>
      </c>
      <c r="D517">
        <v>7</v>
      </c>
      <c r="E517" t="s">
        <v>408</v>
      </c>
      <c r="F517">
        <v>5</v>
      </c>
      <c r="G517">
        <v>119</v>
      </c>
      <c r="H517">
        <v>1200</v>
      </c>
      <c r="I517" t="s">
        <v>85</v>
      </c>
      <c r="J517">
        <v>1</v>
      </c>
      <c r="K517">
        <v>9.3800000000000008</v>
      </c>
      <c r="L517">
        <v>26</v>
      </c>
      <c r="M517">
        <v>5</v>
      </c>
      <c r="N517">
        <v>24</v>
      </c>
      <c r="O517" t="s">
        <v>483</v>
      </c>
      <c r="P517">
        <v>1083</v>
      </c>
    </row>
    <row r="518" spans="1:16" x14ac:dyDescent="0.25">
      <c r="A518" t="s">
        <v>127</v>
      </c>
      <c r="B518" t="s">
        <v>128</v>
      </c>
      <c r="C518">
        <v>12</v>
      </c>
      <c r="D518">
        <v>4</v>
      </c>
      <c r="E518" t="s">
        <v>408</v>
      </c>
      <c r="F518">
        <v>11</v>
      </c>
      <c r="G518">
        <v>119</v>
      </c>
      <c r="H518">
        <v>1200</v>
      </c>
      <c r="I518" t="s">
        <v>85</v>
      </c>
      <c r="J518">
        <v>1</v>
      </c>
      <c r="K518">
        <v>9.42</v>
      </c>
      <c r="L518">
        <v>24</v>
      </c>
      <c r="M518">
        <v>3</v>
      </c>
      <c r="N518">
        <v>24</v>
      </c>
      <c r="O518" t="s">
        <v>483</v>
      </c>
      <c r="P518">
        <v>1089</v>
      </c>
    </row>
    <row r="519" spans="1:16" x14ac:dyDescent="0.25">
      <c r="A519" t="s">
        <v>127</v>
      </c>
      <c r="B519" t="s">
        <v>128</v>
      </c>
      <c r="C519">
        <v>8</v>
      </c>
      <c r="D519">
        <v>2</v>
      </c>
      <c r="E519" t="s">
        <v>408</v>
      </c>
      <c r="F519">
        <v>9</v>
      </c>
      <c r="G519">
        <v>119</v>
      </c>
      <c r="H519">
        <v>1200</v>
      </c>
      <c r="I519" t="s">
        <v>85</v>
      </c>
      <c r="J519">
        <v>1</v>
      </c>
      <c r="K519">
        <v>11.09</v>
      </c>
      <c r="L519">
        <v>6</v>
      </c>
      <c r="M519">
        <v>3</v>
      </c>
      <c r="N519">
        <v>24</v>
      </c>
      <c r="O519" t="s">
        <v>420</v>
      </c>
      <c r="P519">
        <v>1070</v>
      </c>
    </row>
    <row r="520" spans="1:16" x14ac:dyDescent="0.25">
      <c r="A520" t="s">
        <v>127</v>
      </c>
      <c r="B520" t="s">
        <v>128</v>
      </c>
      <c r="C520">
        <v>4.0999999999999996</v>
      </c>
      <c r="D520">
        <v>7</v>
      </c>
      <c r="E520" t="s">
        <v>409</v>
      </c>
      <c r="F520">
        <v>3</v>
      </c>
      <c r="G520">
        <v>119</v>
      </c>
      <c r="H520">
        <v>1400</v>
      </c>
      <c r="I520" t="s">
        <v>69</v>
      </c>
      <c r="J520">
        <v>1</v>
      </c>
      <c r="K520">
        <v>22.88</v>
      </c>
      <c r="L520">
        <v>21</v>
      </c>
      <c r="M520">
        <v>1</v>
      </c>
      <c r="N520">
        <v>24</v>
      </c>
      <c r="O520" t="s">
        <v>483</v>
      </c>
      <c r="P520">
        <v>1076</v>
      </c>
    </row>
    <row r="521" spans="1:16" x14ac:dyDescent="0.25">
      <c r="A521" t="s">
        <v>127</v>
      </c>
      <c r="B521" t="s">
        <v>128</v>
      </c>
      <c r="C521">
        <v>4.7</v>
      </c>
      <c r="D521">
        <v>2</v>
      </c>
      <c r="E521" t="s">
        <v>408</v>
      </c>
      <c r="F521">
        <v>1</v>
      </c>
      <c r="G521">
        <v>119</v>
      </c>
      <c r="H521">
        <v>1400</v>
      </c>
      <c r="I521" t="s">
        <v>69</v>
      </c>
      <c r="J521">
        <v>1</v>
      </c>
      <c r="K521">
        <v>23.83</v>
      </c>
      <c r="L521">
        <v>1</v>
      </c>
      <c r="M521">
        <v>1</v>
      </c>
      <c r="N521">
        <v>24</v>
      </c>
      <c r="O521" t="s">
        <v>483</v>
      </c>
      <c r="P521">
        <v>1086</v>
      </c>
    </row>
    <row r="522" spans="1:16" x14ac:dyDescent="0.25">
      <c r="A522" t="s">
        <v>127</v>
      </c>
      <c r="B522" t="s">
        <v>128</v>
      </c>
      <c r="C522">
        <v>11</v>
      </c>
      <c r="D522">
        <v>3</v>
      </c>
      <c r="E522" t="s">
        <v>410</v>
      </c>
      <c r="F522">
        <v>3</v>
      </c>
      <c r="G522">
        <v>120</v>
      </c>
      <c r="H522">
        <v>1200</v>
      </c>
      <c r="I522" t="s">
        <v>69</v>
      </c>
      <c r="J522">
        <v>1</v>
      </c>
      <c r="K522">
        <v>10.47</v>
      </c>
      <c r="L522">
        <v>10</v>
      </c>
      <c r="M522">
        <v>12</v>
      </c>
      <c r="N522">
        <v>23</v>
      </c>
      <c r="O522" t="s">
        <v>483</v>
      </c>
      <c r="P522">
        <v>1084</v>
      </c>
    </row>
    <row r="523" spans="1:16" x14ac:dyDescent="0.25">
      <c r="A523" t="s">
        <v>127</v>
      </c>
      <c r="B523" t="s">
        <v>128</v>
      </c>
      <c r="C523">
        <v>10</v>
      </c>
      <c r="D523">
        <v>4</v>
      </c>
      <c r="E523" t="s">
        <v>410</v>
      </c>
      <c r="F523">
        <v>12</v>
      </c>
      <c r="G523">
        <v>120</v>
      </c>
      <c r="H523">
        <v>1200</v>
      </c>
      <c r="I523" t="s">
        <v>69</v>
      </c>
      <c r="J523">
        <v>1</v>
      </c>
      <c r="K523">
        <v>10.43</v>
      </c>
      <c r="L523">
        <v>15</v>
      </c>
      <c r="M523">
        <v>11</v>
      </c>
      <c r="N523">
        <v>23</v>
      </c>
      <c r="O523" t="s">
        <v>420</v>
      </c>
      <c r="P523">
        <v>1085</v>
      </c>
    </row>
    <row r="524" spans="1:16" x14ac:dyDescent="0.25">
      <c r="A524" t="s">
        <v>127</v>
      </c>
      <c r="B524" t="s">
        <v>128</v>
      </c>
      <c r="C524">
        <v>4.8</v>
      </c>
      <c r="D524">
        <v>3</v>
      </c>
      <c r="E524" t="s">
        <v>409</v>
      </c>
      <c r="F524">
        <v>2</v>
      </c>
      <c r="G524">
        <v>121</v>
      </c>
      <c r="H524">
        <v>1200</v>
      </c>
      <c r="I524" t="s">
        <v>407</v>
      </c>
      <c r="J524">
        <v>1</v>
      </c>
      <c r="K524">
        <v>10.38</v>
      </c>
      <c r="L524">
        <v>29</v>
      </c>
      <c r="M524">
        <v>10</v>
      </c>
      <c r="N524">
        <v>23</v>
      </c>
      <c r="O524" t="s">
        <v>416</v>
      </c>
      <c r="P524">
        <v>1085</v>
      </c>
    </row>
    <row r="525" spans="1:16" x14ac:dyDescent="0.25">
      <c r="A525" t="s">
        <v>127</v>
      </c>
      <c r="B525" t="s">
        <v>128</v>
      </c>
      <c r="C525">
        <v>10</v>
      </c>
      <c r="D525">
        <v>13</v>
      </c>
      <c r="E525" t="s">
        <v>409</v>
      </c>
      <c r="F525">
        <v>5</v>
      </c>
      <c r="G525">
        <v>124</v>
      </c>
      <c r="H525">
        <v>1400</v>
      </c>
      <c r="I525" t="s">
        <v>140</v>
      </c>
      <c r="J525">
        <v>1</v>
      </c>
      <c r="K525">
        <v>23.23</v>
      </c>
      <c r="L525">
        <v>1</v>
      </c>
      <c r="M525">
        <v>10</v>
      </c>
      <c r="N525">
        <v>23</v>
      </c>
      <c r="O525" t="s">
        <v>479</v>
      </c>
      <c r="P525">
        <v>1077</v>
      </c>
    </row>
    <row r="526" spans="1:16" x14ac:dyDescent="0.25">
      <c r="A526" t="s">
        <v>127</v>
      </c>
      <c r="B526" t="s">
        <v>131</v>
      </c>
      <c r="C526">
        <v>16</v>
      </c>
      <c r="D526">
        <v>2</v>
      </c>
      <c r="E526" t="s">
        <v>409</v>
      </c>
      <c r="F526">
        <v>5</v>
      </c>
      <c r="G526">
        <v>125</v>
      </c>
      <c r="H526">
        <v>1200</v>
      </c>
      <c r="I526" t="s">
        <v>504</v>
      </c>
      <c r="J526">
        <v>1</v>
      </c>
      <c r="K526">
        <v>9.48</v>
      </c>
      <c r="L526">
        <v>23</v>
      </c>
      <c r="M526">
        <v>12</v>
      </c>
      <c r="N526">
        <v>25</v>
      </c>
      <c r="O526" t="s">
        <v>416</v>
      </c>
      <c r="P526">
        <v>1107</v>
      </c>
    </row>
    <row r="527" spans="1:16" x14ac:dyDescent="0.25">
      <c r="A527" t="s">
        <v>127</v>
      </c>
      <c r="B527" t="s">
        <v>134</v>
      </c>
      <c r="C527">
        <v>3.8</v>
      </c>
      <c r="D527">
        <v>3</v>
      </c>
      <c r="E527" t="s">
        <v>409</v>
      </c>
      <c r="F527">
        <v>6</v>
      </c>
      <c r="G527">
        <v>127</v>
      </c>
      <c r="H527">
        <v>1200</v>
      </c>
      <c r="I527" t="s">
        <v>49</v>
      </c>
      <c r="J527">
        <v>1</v>
      </c>
      <c r="K527">
        <v>9.93</v>
      </c>
      <c r="L527">
        <v>26</v>
      </c>
      <c r="M527">
        <v>11</v>
      </c>
      <c r="N527">
        <v>25</v>
      </c>
      <c r="O527" t="s">
        <v>416</v>
      </c>
      <c r="P527">
        <v>1167</v>
      </c>
    </row>
    <row r="528" spans="1:16" x14ac:dyDescent="0.25">
      <c r="A528" t="s">
        <v>127</v>
      </c>
      <c r="B528" t="s">
        <v>134</v>
      </c>
      <c r="C528">
        <v>39</v>
      </c>
      <c r="D528">
        <v>3</v>
      </c>
      <c r="E528" t="s">
        <v>409</v>
      </c>
      <c r="F528">
        <v>5</v>
      </c>
      <c r="G528">
        <v>129</v>
      </c>
      <c r="H528">
        <v>1200</v>
      </c>
      <c r="I528" t="s">
        <v>49</v>
      </c>
      <c r="J528">
        <v>1</v>
      </c>
      <c r="K528">
        <v>9.65</v>
      </c>
      <c r="L528">
        <v>5</v>
      </c>
      <c r="M528">
        <v>11</v>
      </c>
      <c r="N528">
        <v>25</v>
      </c>
      <c r="O528" t="s">
        <v>426</v>
      </c>
      <c r="P528">
        <v>1173</v>
      </c>
    </row>
    <row r="529" spans="1:16" x14ac:dyDescent="0.25">
      <c r="A529" t="s">
        <v>127</v>
      </c>
      <c r="B529" t="s">
        <v>139</v>
      </c>
      <c r="C529">
        <v>18</v>
      </c>
      <c r="D529">
        <v>2</v>
      </c>
      <c r="E529" t="s">
        <v>409</v>
      </c>
      <c r="F529">
        <v>8</v>
      </c>
      <c r="G529">
        <v>126</v>
      </c>
      <c r="H529">
        <v>1200</v>
      </c>
      <c r="I529" t="s">
        <v>140</v>
      </c>
      <c r="J529">
        <v>1</v>
      </c>
      <c r="K529">
        <v>9.6300000000000008</v>
      </c>
      <c r="L529">
        <v>23</v>
      </c>
      <c r="M529">
        <v>12</v>
      </c>
      <c r="N529">
        <v>25</v>
      </c>
      <c r="O529" t="s">
        <v>416</v>
      </c>
      <c r="P529">
        <v>1120</v>
      </c>
    </row>
    <row r="530" spans="1:16" x14ac:dyDescent="0.25">
      <c r="A530" t="s">
        <v>127</v>
      </c>
      <c r="B530" t="s">
        <v>139</v>
      </c>
      <c r="C530">
        <v>33</v>
      </c>
      <c r="D530">
        <v>8</v>
      </c>
      <c r="E530" t="s">
        <v>411</v>
      </c>
      <c r="F530">
        <v>9</v>
      </c>
      <c r="G530">
        <v>127</v>
      </c>
      <c r="H530">
        <v>1200</v>
      </c>
      <c r="I530" t="s">
        <v>140</v>
      </c>
      <c r="J530">
        <v>1</v>
      </c>
      <c r="K530">
        <v>10.119999999999999</v>
      </c>
      <c r="L530">
        <v>3</v>
      </c>
      <c r="M530">
        <v>12</v>
      </c>
      <c r="N530">
        <v>25</v>
      </c>
      <c r="O530" t="s">
        <v>426</v>
      </c>
      <c r="P530">
        <v>1128</v>
      </c>
    </row>
    <row r="531" spans="1:16" x14ac:dyDescent="0.25">
      <c r="A531" t="s">
        <v>127</v>
      </c>
      <c r="B531" t="s">
        <v>139</v>
      </c>
      <c r="C531">
        <v>20</v>
      </c>
      <c r="D531">
        <v>14</v>
      </c>
      <c r="E531" t="s">
        <v>408</v>
      </c>
      <c r="F531">
        <v>6</v>
      </c>
      <c r="G531">
        <v>127</v>
      </c>
      <c r="H531">
        <v>1000</v>
      </c>
      <c r="I531" t="s">
        <v>195</v>
      </c>
      <c r="J531">
        <v>0</v>
      </c>
      <c r="K531">
        <v>59.21</v>
      </c>
      <c r="L531">
        <v>9</v>
      </c>
      <c r="M531">
        <v>11</v>
      </c>
      <c r="N531">
        <v>25</v>
      </c>
      <c r="O531" t="s">
        <v>479</v>
      </c>
      <c r="P531">
        <v>1139</v>
      </c>
    </row>
    <row r="532" spans="1:16" x14ac:dyDescent="0.25">
      <c r="A532" t="s">
        <v>127</v>
      </c>
      <c r="B532" t="s">
        <v>139</v>
      </c>
      <c r="C532">
        <v>72</v>
      </c>
      <c r="D532">
        <v>4</v>
      </c>
      <c r="E532" t="s">
        <v>410</v>
      </c>
      <c r="F532">
        <v>9</v>
      </c>
      <c r="G532">
        <v>125</v>
      </c>
      <c r="H532">
        <v>1000</v>
      </c>
      <c r="I532" t="s">
        <v>195</v>
      </c>
      <c r="J532">
        <v>0</v>
      </c>
      <c r="K532">
        <v>57.08</v>
      </c>
      <c r="L532">
        <v>19</v>
      </c>
      <c r="M532">
        <v>10</v>
      </c>
      <c r="N532">
        <v>25</v>
      </c>
      <c r="O532" t="s">
        <v>479</v>
      </c>
      <c r="P532">
        <v>1143</v>
      </c>
    </row>
    <row r="533" spans="1:16" x14ac:dyDescent="0.25">
      <c r="A533" t="s">
        <v>127</v>
      </c>
      <c r="B533" t="s">
        <v>143</v>
      </c>
      <c r="C533">
        <v>8.6999999999999993</v>
      </c>
      <c r="D533">
        <v>3</v>
      </c>
      <c r="E533" t="s">
        <v>409</v>
      </c>
      <c r="F533">
        <v>4</v>
      </c>
      <c r="G533">
        <v>127</v>
      </c>
      <c r="H533">
        <v>1200</v>
      </c>
      <c r="I533" t="s">
        <v>404</v>
      </c>
      <c r="J533">
        <v>1</v>
      </c>
      <c r="K533">
        <v>10.1</v>
      </c>
      <c r="L533">
        <v>17</v>
      </c>
      <c r="M533">
        <v>12</v>
      </c>
      <c r="N533">
        <v>25</v>
      </c>
      <c r="O533" t="s">
        <v>420</v>
      </c>
      <c r="P533">
        <v>1079</v>
      </c>
    </row>
    <row r="534" spans="1:16" x14ac:dyDescent="0.25">
      <c r="A534" t="s">
        <v>127</v>
      </c>
      <c r="B534" t="s">
        <v>143</v>
      </c>
      <c r="C534">
        <v>5.8</v>
      </c>
      <c r="D534">
        <v>7</v>
      </c>
      <c r="E534" t="s">
        <v>409</v>
      </c>
      <c r="F534">
        <v>5</v>
      </c>
      <c r="G534">
        <v>126</v>
      </c>
      <c r="H534">
        <v>1200</v>
      </c>
      <c r="I534" t="s">
        <v>31</v>
      </c>
      <c r="J534">
        <v>1</v>
      </c>
      <c r="K534">
        <v>10.43</v>
      </c>
      <c r="L534">
        <v>26</v>
      </c>
      <c r="M534">
        <v>11</v>
      </c>
      <c r="N534">
        <v>25</v>
      </c>
      <c r="O534" t="s">
        <v>416</v>
      </c>
      <c r="P534">
        <v>1068</v>
      </c>
    </row>
    <row r="535" spans="1:16" x14ac:dyDescent="0.25">
      <c r="A535" t="s">
        <v>127</v>
      </c>
      <c r="B535" t="s">
        <v>143</v>
      </c>
      <c r="C535">
        <v>8.6999999999999993</v>
      </c>
      <c r="D535">
        <v>2</v>
      </c>
      <c r="E535" t="s">
        <v>408</v>
      </c>
      <c r="F535">
        <v>3</v>
      </c>
      <c r="G535">
        <v>118</v>
      </c>
      <c r="H535">
        <v>1200</v>
      </c>
      <c r="I535" t="s">
        <v>687</v>
      </c>
      <c r="J535">
        <v>1</v>
      </c>
      <c r="K535">
        <v>9.57</v>
      </c>
      <c r="L535">
        <v>5</v>
      </c>
      <c r="M535">
        <v>11</v>
      </c>
      <c r="N535">
        <v>25</v>
      </c>
      <c r="O535" t="s">
        <v>426</v>
      </c>
      <c r="P535">
        <v>1060</v>
      </c>
    </row>
    <row r="536" spans="1:16" x14ac:dyDescent="0.25">
      <c r="A536" t="s">
        <v>127</v>
      </c>
      <c r="B536" t="s">
        <v>143</v>
      </c>
      <c r="C536">
        <v>11</v>
      </c>
      <c r="D536">
        <v>7</v>
      </c>
      <c r="E536" t="s">
        <v>409</v>
      </c>
      <c r="F536">
        <v>7</v>
      </c>
      <c r="G536">
        <v>124</v>
      </c>
      <c r="H536">
        <v>1200</v>
      </c>
      <c r="I536" t="s">
        <v>687</v>
      </c>
      <c r="J536">
        <v>1</v>
      </c>
      <c r="K536">
        <v>10.61</v>
      </c>
      <c r="L536">
        <v>12</v>
      </c>
      <c r="M536">
        <v>10</v>
      </c>
      <c r="N536">
        <v>25</v>
      </c>
      <c r="O536" t="s">
        <v>457</v>
      </c>
      <c r="P536">
        <v>1058</v>
      </c>
    </row>
    <row r="537" spans="1:16" x14ac:dyDescent="0.25">
      <c r="A537" t="s">
        <v>127</v>
      </c>
      <c r="B537" t="s">
        <v>143</v>
      </c>
      <c r="C537">
        <v>18</v>
      </c>
      <c r="D537">
        <v>5</v>
      </c>
      <c r="E537" t="s">
        <v>409</v>
      </c>
      <c r="F537">
        <v>7</v>
      </c>
      <c r="G537">
        <v>125</v>
      </c>
      <c r="H537">
        <v>1200</v>
      </c>
      <c r="I537" t="s">
        <v>565</v>
      </c>
      <c r="J537">
        <v>1</v>
      </c>
      <c r="K537">
        <v>9.7200000000000006</v>
      </c>
      <c r="L537">
        <v>16</v>
      </c>
      <c r="M537">
        <v>7</v>
      </c>
      <c r="N537">
        <v>25</v>
      </c>
      <c r="O537" t="s">
        <v>420</v>
      </c>
      <c r="P537">
        <v>1037</v>
      </c>
    </row>
    <row r="538" spans="1:16" x14ac:dyDescent="0.25">
      <c r="A538" t="s">
        <v>127</v>
      </c>
      <c r="B538" t="s">
        <v>143</v>
      </c>
      <c r="C538">
        <v>19</v>
      </c>
      <c r="D538">
        <v>6</v>
      </c>
      <c r="E538" t="s">
        <v>409</v>
      </c>
      <c r="F538">
        <v>7</v>
      </c>
      <c r="G538">
        <v>124</v>
      </c>
      <c r="H538">
        <v>1200</v>
      </c>
      <c r="I538" t="s">
        <v>504</v>
      </c>
      <c r="J538">
        <v>1</v>
      </c>
      <c r="K538">
        <v>10.6</v>
      </c>
      <c r="L538">
        <v>25</v>
      </c>
      <c r="M538">
        <v>6</v>
      </c>
      <c r="N538">
        <v>25</v>
      </c>
      <c r="O538" t="s">
        <v>416</v>
      </c>
      <c r="P538">
        <v>1043</v>
      </c>
    </row>
    <row r="539" spans="1:16" x14ac:dyDescent="0.25">
      <c r="A539" t="s">
        <v>127</v>
      </c>
      <c r="B539" t="s">
        <v>143</v>
      </c>
      <c r="C539">
        <v>20</v>
      </c>
      <c r="D539">
        <v>1</v>
      </c>
      <c r="E539" t="s">
        <v>408</v>
      </c>
      <c r="F539">
        <v>11</v>
      </c>
      <c r="G539">
        <v>114</v>
      </c>
      <c r="H539">
        <v>1200</v>
      </c>
      <c r="I539" t="s">
        <v>316</v>
      </c>
      <c r="J539">
        <v>1</v>
      </c>
      <c r="K539">
        <v>10.119999999999999</v>
      </c>
      <c r="L539">
        <v>28</v>
      </c>
      <c r="M539">
        <v>5</v>
      </c>
      <c r="N539">
        <v>25</v>
      </c>
      <c r="O539" t="s">
        <v>426</v>
      </c>
      <c r="P539">
        <v>1045</v>
      </c>
    </row>
    <row r="540" spans="1:16" x14ac:dyDescent="0.25">
      <c r="A540" t="s">
        <v>127</v>
      </c>
      <c r="B540" t="s">
        <v>143</v>
      </c>
      <c r="C540">
        <v>35</v>
      </c>
      <c r="D540">
        <v>3</v>
      </c>
      <c r="E540" t="s">
        <v>409</v>
      </c>
      <c r="F540">
        <v>7</v>
      </c>
      <c r="G540">
        <v>115</v>
      </c>
      <c r="H540">
        <v>1200</v>
      </c>
      <c r="I540" t="s">
        <v>316</v>
      </c>
      <c r="J540">
        <v>1</v>
      </c>
      <c r="K540">
        <v>10.45</v>
      </c>
      <c r="L540">
        <v>7</v>
      </c>
      <c r="M540">
        <v>5</v>
      </c>
      <c r="N540">
        <v>25</v>
      </c>
      <c r="O540" t="s">
        <v>432</v>
      </c>
      <c r="P540">
        <v>1040</v>
      </c>
    </row>
    <row r="541" spans="1:16" x14ac:dyDescent="0.25">
      <c r="A541" t="s">
        <v>127</v>
      </c>
      <c r="B541" t="s">
        <v>143</v>
      </c>
      <c r="C541">
        <v>78</v>
      </c>
      <c r="D541">
        <v>8</v>
      </c>
      <c r="E541" t="s">
        <v>409</v>
      </c>
      <c r="F541">
        <v>12</v>
      </c>
      <c r="G541">
        <v>121</v>
      </c>
      <c r="H541">
        <v>1200</v>
      </c>
      <c r="I541" t="s">
        <v>565</v>
      </c>
      <c r="J541">
        <v>1</v>
      </c>
      <c r="K541">
        <v>10.77</v>
      </c>
      <c r="L541">
        <v>19</v>
      </c>
      <c r="M541">
        <v>2</v>
      </c>
      <c r="N541">
        <v>25</v>
      </c>
      <c r="O541" t="s">
        <v>420</v>
      </c>
      <c r="P541">
        <v>1050</v>
      </c>
    </row>
    <row r="542" spans="1:16" x14ac:dyDescent="0.25">
      <c r="A542" t="s">
        <v>127</v>
      </c>
      <c r="B542" t="s">
        <v>143</v>
      </c>
      <c r="C542">
        <v>108</v>
      </c>
      <c r="D542">
        <v>6</v>
      </c>
      <c r="E542" t="s">
        <v>409</v>
      </c>
      <c r="F542">
        <v>7</v>
      </c>
      <c r="G542">
        <v>123</v>
      </c>
      <c r="H542">
        <v>1200</v>
      </c>
      <c r="I542" t="s">
        <v>565</v>
      </c>
      <c r="J542">
        <v>1</v>
      </c>
      <c r="K542">
        <v>10.68</v>
      </c>
      <c r="L542">
        <v>5</v>
      </c>
      <c r="M542">
        <v>2</v>
      </c>
      <c r="N542">
        <v>25</v>
      </c>
      <c r="O542" t="s">
        <v>432</v>
      </c>
      <c r="P542">
        <v>1031</v>
      </c>
    </row>
    <row r="543" spans="1:16" x14ac:dyDescent="0.25">
      <c r="A543" t="s">
        <v>127</v>
      </c>
      <c r="B543" t="s">
        <v>143</v>
      </c>
      <c r="C543">
        <v>115</v>
      </c>
      <c r="D543">
        <v>12</v>
      </c>
      <c r="E543" t="s">
        <v>410</v>
      </c>
      <c r="F543">
        <v>12</v>
      </c>
      <c r="G543">
        <v>127</v>
      </c>
      <c r="H543">
        <v>1200</v>
      </c>
      <c r="I543" t="s">
        <v>434</v>
      </c>
      <c r="J543">
        <v>1</v>
      </c>
      <c r="K543">
        <v>11.58</v>
      </c>
      <c r="L543">
        <v>22</v>
      </c>
      <c r="M543">
        <v>1</v>
      </c>
      <c r="N543">
        <v>25</v>
      </c>
      <c r="O543" t="s">
        <v>416</v>
      </c>
      <c r="P543">
        <v>1046</v>
      </c>
    </row>
    <row r="544" spans="1:16" x14ac:dyDescent="0.25">
      <c r="A544" t="s">
        <v>127</v>
      </c>
      <c r="B544" t="s">
        <v>143</v>
      </c>
      <c r="C544">
        <v>16</v>
      </c>
      <c r="D544">
        <v>9</v>
      </c>
      <c r="E544" t="s">
        <v>409</v>
      </c>
      <c r="F544">
        <v>3</v>
      </c>
      <c r="G544">
        <v>129</v>
      </c>
      <c r="H544">
        <v>1000</v>
      </c>
      <c r="I544" t="s">
        <v>69</v>
      </c>
      <c r="J544">
        <v>0</v>
      </c>
      <c r="K544">
        <v>57.78</v>
      </c>
      <c r="L544">
        <v>15</v>
      </c>
      <c r="M544">
        <v>1</v>
      </c>
      <c r="N544">
        <v>25</v>
      </c>
      <c r="O544" t="s">
        <v>420</v>
      </c>
      <c r="P544">
        <v>1047</v>
      </c>
    </row>
    <row r="545" spans="1:16" x14ac:dyDescent="0.25">
      <c r="A545" t="s">
        <v>127</v>
      </c>
      <c r="B545" t="s">
        <v>143</v>
      </c>
      <c r="C545">
        <v>98</v>
      </c>
      <c r="D545">
        <v>5</v>
      </c>
      <c r="E545" t="s">
        <v>410</v>
      </c>
      <c r="F545">
        <v>11</v>
      </c>
      <c r="G545">
        <v>132</v>
      </c>
      <c r="H545">
        <v>1000</v>
      </c>
      <c r="I545" t="s">
        <v>140</v>
      </c>
      <c r="J545">
        <v>0</v>
      </c>
      <c r="K545">
        <v>57.7</v>
      </c>
      <c r="L545">
        <v>26</v>
      </c>
      <c r="M545">
        <v>12</v>
      </c>
      <c r="N545">
        <v>24</v>
      </c>
      <c r="O545" t="s">
        <v>426</v>
      </c>
      <c r="P545">
        <v>1045</v>
      </c>
    </row>
    <row r="546" spans="1:16" x14ac:dyDescent="0.25">
      <c r="A546" t="s">
        <v>127</v>
      </c>
      <c r="B546" t="s">
        <v>143</v>
      </c>
      <c r="C546">
        <v>44</v>
      </c>
      <c r="D546">
        <v>9</v>
      </c>
      <c r="E546" t="s">
        <v>409</v>
      </c>
      <c r="F546">
        <v>8</v>
      </c>
      <c r="G546">
        <v>133</v>
      </c>
      <c r="H546">
        <v>1200</v>
      </c>
      <c r="I546" t="s">
        <v>140</v>
      </c>
      <c r="J546">
        <v>1</v>
      </c>
      <c r="K546">
        <v>10.9</v>
      </c>
      <c r="L546">
        <v>11</v>
      </c>
      <c r="M546">
        <v>12</v>
      </c>
      <c r="N546">
        <v>24</v>
      </c>
      <c r="O546" t="s">
        <v>420</v>
      </c>
      <c r="P546">
        <v>1048</v>
      </c>
    </row>
    <row r="547" spans="1:16" x14ac:dyDescent="0.25">
      <c r="A547" t="s">
        <v>127</v>
      </c>
      <c r="B547" t="s">
        <v>143</v>
      </c>
      <c r="C547">
        <v>56</v>
      </c>
      <c r="D547">
        <v>8</v>
      </c>
      <c r="E547" t="s">
        <v>409</v>
      </c>
      <c r="F547">
        <v>9</v>
      </c>
      <c r="G547">
        <v>120</v>
      </c>
      <c r="H547">
        <v>1200</v>
      </c>
      <c r="I547" t="s">
        <v>140</v>
      </c>
      <c r="J547">
        <v>1</v>
      </c>
      <c r="K547">
        <v>10.49</v>
      </c>
      <c r="L547">
        <v>30</v>
      </c>
      <c r="M547">
        <v>10</v>
      </c>
      <c r="N547">
        <v>24</v>
      </c>
      <c r="O547" t="s">
        <v>426</v>
      </c>
      <c r="P547">
        <v>1039</v>
      </c>
    </row>
    <row r="548" spans="1:16" x14ac:dyDescent="0.25">
      <c r="A548" t="s">
        <v>127</v>
      </c>
      <c r="B548" t="s">
        <v>143</v>
      </c>
      <c r="C548">
        <v>87</v>
      </c>
      <c r="D548">
        <v>11</v>
      </c>
      <c r="E548" t="s">
        <v>410</v>
      </c>
      <c r="F548">
        <v>5</v>
      </c>
      <c r="G548">
        <v>121</v>
      </c>
      <c r="H548">
        <v>1200</v>
      </c>
      <c r="I548" t="s">
        <v>49</v>
      </c>
      <c r="J548">
        <v>1</v>
      </c>
      <c r="K548">
        <v>9.81</v>
      </c>
      <c r="L548">
        <v>6</v>
      </c>
      <c r="M548">
        <v>10</v>
      </c>
      <c r="N548">
        <v>24</v>
      </c>
      <c r="O548" t="s">
        <v>483</v>
      </c>
      <c r="P548">
        <v>1056</v>
      </c>
    </row>
    <row r="549" spans="1:16" x14ac:dyDescent="0.25">
      <c r="A549" t="s">
        <v>127</v>
      </c>
      <c r="B549" t="s">
        <v>143</v>
      </c>
      <c r="C549">
        <v>26</v>
      </c>
      <c r="D549">
        <v>11</v>
      </c>
      <c r="E549" t="s">
        <v>409</v>
      </c>
      <c r="F549">
        <v>4</v>
      </c>
      <c r="G549">
        <v>121</v>
      </c>
      <c r="H549">
        <v>1000</v>
      </c>
      <c r="I549" t="s">
        <v>120</v>
      </c>
      <c r="J549">
        <v>0</v>
      </c>
      <c r="K549">
        <v>57.81</v>
      </c>
      <c r="L549">
        <v>25</v>
      </c>
      <c r="M549">
        <v>9</v>
      </c>
      <c r="N549">
        <v>24</v>
      </c>
      <c r="O549" t="s">
        <v>416</v>
      </c>
      <c r="P549">
        <v>1070</v>
      </c>
    </row>
    <row r="550" spans="1:16" x14ac:dyDescent="0.25">
      <c r="A550" t="s">
        <v>127</v>
      </c>
      <c r="B550" t="s">
        <v>143</v>
      </c>
      <c r="C550">
        <v>23</v>
      </c>
      <c r="D550">
        <v>13</v>
      </c>
      <c r="E550" t="s">
        <v>408</v>
      </c>
      <c r="F550">
        <v>14</v>
      </c>
      <c r="G550">
        <v>120</v>
      </c>
      <c r="H550">
        <v>1200</v>
      </c>
      <c r="I550" t="s">
        <v>69</v>
      </c>
      <c r="J550">
        <v>1</v>
      </c>
      <c r="K550">
        <v>10.96</v>
      </c>
      <c r="L550">
        <v>14</v>
      </c>
      <c r="M550">
        <v>7</v>
      </c>
      <c r="N550">
        <v>24</v>
      </c>
      <c r="O550" t="s">
        <v>483</v>
      </c>
      <c r="P550">
        <v>1051</v>
      </c>
    </row>
    <row r="551" spans="1:16" x14ac:dyDescent="0.25">
      <c r="A551" t="s">
        <v>127</v>
      </c>
      <c r="B551" t="s">
        <v>146</v>
      </c>
      <c r="C551">
        <v>26</v>
      </c>
      <c r="D551">
        <v>7</v>
      </c>
      <c r="E551" t="s">
        <v>408</v>
      </c>
      <c r="F551">
        <v>5</v>
      </c>
      <c r="G551">
        <v>123</v>
      </c>
      <c r="H551">
        <v>1400</v>
      </c>
      <c r="I551" t="s">
        <v>565</v>
      </c>
      <c r="J551">
        <v>1</v>
      </c>
      <c r="K551">
        <v>22.23</v>
      </c>
      <c r="L551">
        <v>27</v>
      </c>
      <c r="M551">
        <v>12</v>
      </c>
      <c r="N551">
        <v>25</v>
      </c>
      <c r="O551" t="s">
        <v>465</v>
      </c>
      <c r="P551">
        <v>1089</v>
      </c>
    </row>
    <row r="552" spans="1:16" x14ac:dyDescent="0.25">
      <c r="A552" t="s">
        <v>127</v>
      </c>
      <c r="B552" t="s">
        <v>146</v>
      </c>
      <c r="C552">
        <v>114</v>
      </c>
      <c r="D552">
        <v>7</v>
      </c>
      <c r="E552" t="s">
        <v>411</v>
      </c>
      <c r="F552">
        <v>13</v>
      </c>
      <c r="G552">
        <v>122</v>
      </c>
      <c r="H552">
        <v>1200</v>
      </c>
      <c r="I552" t="s">
        <v>565</v>
      </c>
      <c r="J552">
        <v>1</v>
      </c>
      <c r="K552">
        <v>10.39</v>
      </c>
      <c r="L552">
        <v>15</v>
      </c>
      <c r="M552">
        <v>11</v>
      </c>
      <c r="N552">
        <v>25</v>
      </c>
      <c r="O552" t="s">
        <v>465</v>
      </c>
      <c r="P552">
        <v>1087</v>
      </c>
    </row>
    <row r="553" spans="1:16" x14ac:dyDescent="0.25">
      <c r="A553" t="s">
        <v>127</v>
      </c>
      <c r="B553" t="s">
        <v>146</v>
      </c>
      <c r="C553">
        <v>36</v>
      </c>
      <c r="D553">
        <v>9</v>
      </c>
      <c r="E553" t="s">
        <v>409</v>
      </c>
      <c r="F553">
        <v>4</v>
      </c>
      <c r="G553">
        <v>124</v>
      </c>
      <c r="H553">
        <v>1200</v>
      </c>
      <c r="I553" t="s">
        <v>565</v>
      </c>
      <c r="J553">
        <v>1</v>
      </c>
      <c r="K553">
        <v>11.15</v>
      </c>
      <c r="L553">
        <v>21</v>
      </c>
      <c r="M553">
        <v>9</v>
      </c>
      <c r="N553">
        <v>25</v>
      </c>
      <c r="O553" t="s">
        <v>508</v>
      </c>
      <c r="P553">
        <v>1074</v>
      </c>
    </row>
    <row r="554" spans="1:16" x14ac:dyDescent="0.25">
      <c r="A554" t="s">
        <v>127</v>
      </c>
      <c r="B554" t="s">
        <v>149</v>
      </c>
      <c r="C554">
        <v>7.7</v>
      </c>
      <c r="D554">
        <v>7</v>
      </c>
      <c r="E554" t="s">
        <v>408</v>
      </c>
      <c r="F554">
        <v>4</v>
      </c>
      <c r="G554">
        <v>123</v>
      </c>
      <c r="H554">
        <v>1200</v>
      </c>
      <c r="I554" t="s">
        <v>565</v>
      </c>
      <c r="J554">
        <v>1</v>
      </c>
      <c r="K554">
        <v>9.91</v>
      </c>
      <c r="L554">
        <v>23</v>
      </c>
      <c r="M554">
        <v>12</v>
      </c>
      <c r="N554">
        <v>25</v>
      </c>
      <c r="O554" t="s">
        <v>416</v>
      </c>
      <c r="P554">
        <v>1097</v>
      </c>
    </row>
    <row r="555" spans="1:16" x14ac:dyDescent="0.25">
      <c r="A555" t="s">
        <v>127</v>
      </c>
      <c r="B555" t="s">
        <v>149</v>
      </c>
      <c r="C555">
        <v>4</v>
      </c>
      <c r="D555">
        <v>4</v>
      </c>
      <c r="E555" t="s">
        <v>408</v>
      </c>
      <c r="F555">
        <v>3</v>
      </c>
      <c r="G555">
        <v>126</v>
      </c>
      <c r="H555">
        <v>1200</v>
      </c>
      <c r="I555" t="s">
        <v>565</v>
      </c>
      <c r="J555">
        <v>1</v>
      </c>
      <c r="K555">
        <v>10.15</v>
      </c>
      <c r="L555">
        <v>19</v>
      </c>
      <c r="M555">
        <v>11</v>
      </c>
      <c r="N555">
        <v>25</v>
      </c>
      <c r="O555" t="s">
        <v>420</v>
      </c>
      <c r="P555">
        <v>1103</v>
      </c>
    </row>
    <row r="556" spans="1:16" x14ac:dyDescent="0.25">
      <c r="A556" t="s">
        <v>127</v>
      </c>
      <c r="B556" t="s">
        <v>149</v>
      </c>
      <c r="C556">
        <v>104</v>
      </c>
      <c r="D556">
        <v>10</v>
      </c>
      <c r="E556" t="s">
        <v>408</v>
      </c>
      <c r="F556">
        <v>14</v>
      </c>
      <c r="G556">
        <v>126</v>
      </c>
      <c r="H556">
        <v>1200</v>
      </c>
      <c r="I556" t="s">
        <v>173</v>
      </c>
      <c r="J556">
        <v>1</v>
      </c>
      <c r="K556">
        <v>9.6</v>
      </c>
      <c r="L556">
        <v>26</v>
      </c>
      <c r="M556">
        <v>10</v>
      </c>
      <c r="N556">
        <v>25</v>
      </c>
      <c r="O556" t="s">
        <v>483</v>
      </c>
      <c r="P556">
        <v>1094</v>
      </c>
    </row>
    <row r="557" spans="1:16" x14ac:dyDescent="0.25">
      <c r="A557" t="s">
        <v>127</v>
      </c>
      <c r="B557" t="s">
        <v>153</v>
      </c>
      <c r="C557">
        <v>97</v>
      </c>
      <c r="D557">
        <v>12</v>
      </c>
      <c r="E557" t="s">
        <v>410</v>
      </c>
      <c r="F557">
        <v>11</v>
      </c>
      <c r="G557">
        <v>124</v>
      </c>
      <c r="H557">
        <v>1200</v>
      </c>
      <c r="I557" t="s">
        <v>167</v>
      </c>
      <c r="J557">
        <v>1</v>
      </c>
      <c r="K557">
        <v>11.27</v>
      </c>
      <c r="L557">
        <v>17</v>
      </c>
      <c r="M557">
        <v>12</v>
      </c>
      <c r="N557">
        <v>25</v>
      </c>
      <c r="O557" t="s">
        <v>420</v>
      </c>
      <c r="P557">
        <v>1205</v>
      </c>
    </row>
    <row r="558" spans="1:16" x14ac:dyDescent="0.25">
      <c r="A558" t="s">
        <v>127</v>
      </c>
      <c r="B558" t="s">
        <v>153</v>
      </c>
      <c r="C558">
        <v>65</v>
      </c>
      <c r="D558">
        <v>12</v>
      </c>
      <c r="E558" t="s">
        <v>411</v>
      </c>
      <c r="F558">
        <v>9</v>
      </c>
      <c r="G558">
        <v>125</v>
      </c>
      <c r="H558">
        <v>1200</v>
      </c>
      <c r="I558" t="s">
        <v>167</v>
      </c>
      <c r="J558">
        <v>1</v>
      </c>
      <c r="K558">
        <v>11.04</v>
      </c>
      <c r="L558">
        <v>26</v>
      </c>
      <c r="M558">
        <v>11</v>
      </c>
      <c r="N558">
        <v>25</v>
      </c>
      <c r="O558" t="s">
        <v>416</v>
      </c>
      <c r="P558">
        <v>1212</v>
      </c>
    </row>
    <row r="559" spans="1:16" x14ac:dyDescent="0.25">
      <c r="A559" t="s">
        <v>127</v>
      </c>
      <c r="B559" t="s">
        <v>153</v>
      </c>
      <c r="C559">
        <v>151</v>
      </c>
      <c r="D559">
        <v>8</v>
      </c>
      <c r="E559" t="s">
        <v>409</v>
      </c>
      <c r="F559">
        <v>7</v>
      </c>
      <c r="G559">
        <v>127</v>
      </c>
      <c r="H559">
        <v>1000</v>
      </c>
      <c r="I559" t="s">
        <v>167</v>
      </c>
      <c r="J559">
        <v>0</v>
      </c>
      <c r="K559">
        <v>58.77</v>
      </c>
      <c r="L559">
        <v>9</v>
      </c>
      <c r="M559">
        <v>11</v>
      </c>
      <c r="N559">
        <v>25</v>
      </c>
      <c r="O559" t="s">
        <v>479</v>
      </c>
      <c r="P559">
        <v>1220</v>
      </c>
    </row>
    <row r="560" spans="1:16" x14ac:dyDescent="0.25">
      <c r="A560" t="s">
        <v>127</v>
      </c>
      <c r="B560" t="s">
        <v>153</v>
      </c>
      <c r="C560">
        <v>105</v>
      </c>
      <c r="D560">
        <v>12</v>
      </c>
      <c r="E560" t="s">
        <v>409</v>
      </c>
      <c r="F560">
        <v>2</v>
      </c>
      <c r="G560">
        <v>123</v>
      </c>
      <c r="H560">
        <v>1000</v>
      </c>
      <c r="I560" t="s">
        <v>326</v>
      </c>
      <c r="J560">
        <v>0</v>
      </c>
      <c r="K560">
        <v>57.89</v>
      </c>
      <c r="L560">
        <v>19</v>
      </c>
      <c r="M560">
        <v>10</v>
      </c>
      <c r="N560">
        <v>25</v>
      </c>
      <c r="O560" t="s">
        <v>479</v>
      </c>
      <c r="P560">
        <v>1222</v>
      </c>
    </row>
    <row r="561" spans="1:16" x14ac:dyDescent="0.25">
      <c r="A561" t="s">
        <v>127</v>
      </c>
      <c r="B561" t="s">
        <v>157</v>
      </c>
      <c r="C561">
        <v>99</v>
      </c>
      <c r="D561">
        <v>11</v>
      </c>
      <c r="E561" t="s">
        <v>411</v>
      </c>
      <c r="F561">
        <v>14</v>
      </c>
      <c r="G561">
        <v>121</v>
      </c>
      <c r="H561">
        <v>1400</v>
      </c>
      <c r="I561" t="s">
        <v>565</v>
      </c>
      <c r="J561">
        <v>1</v>
      </c>
      <c r="K561">
        <v>22.9</v>
      </c>
      <c r="L561">
        <v>1</v>
      </c>
      <c r="M561">
        <v>1</v>
      </c>
      <c r="N561">
        <v>26</v>
      </c>
      <c r="O561" t="s">
        <v>501</v>
      </c>
      <c r="P561">
        <v>1049</v>
      </c>
    </row>
    <row r="562" spans="1:16" x14ac:dyDescent="0.25">
      <c r="A562" t="s">
        <v>127</v>
      </c>
      <c r="B562" t="s">
        <v>157</v>
      </c>
      <c r="C562">
        <v>71</v>
      </c>
      <c r="D562">
        <v>11</v>
      </c>
      <c r="E562" t="s">
        <v>408</v>
      </c>
      <c r="F562">
        <v>12</v>
      </c>
      <c r="G562">
        <v>125</v>
      </c>
      <c r="H562">
        <v>1200</v>
      </c>
      <c r="I562" t="s">
        <v>58</v>
      </c>
      <c r="J562">
        <v>1</v>
      </c>
      <c r="K562">
        <v>10.15</v>
      </c>
      <c r="L562">
        <v>7</v>
      </c>
      <c r="M562">
        <v>12</v>
      </c>
      <c r="N562">
        <v>25</v>
      </c>
      <c r="O562" t="s">
        <v>457</v>
      </c>
      <c r="P562">
        <v>1039</v>
      </c>
    </row>
    <row r="563" spans="1:16" x14ac:dyDescent="0.25">
      <c r="A563" t="s">
        <v>127</v>
      </c>
      <c r="B563" t="s">
        <v>157</v>
      </c>
      <c r="C563">
        <v>78</v>
      </c>
      <c r="D563">
        <v>11</v>
      </c>
      <c r="E563" t="s">
        <v>409</v>
      </c>
      <c r="F563">
        <v>10</v>
      </c>
      <c r="G563">
        <v>121</v>
      </c>
      <c r="H563">
        <v>1200</v>
      </c>
      <c r="I563" t="s">
        <v>316</v>
      </c>
      <c r="J563">
        <v>1</v>
      </c>
      <c r="K563">
        <v>11.87</v>
      </c>
      <c r="L563">
        <v>5</v>
      </c>
      <c r="M563">
        <v>11</v>
      </c>
      <c r="N563">
        <v>25</v>
      </c>
      <c r="O563" t="s">
        <v>426</v>
      </c>
      <c r="P563">
        <v>1042</v>
      </c>
    </row>
    <row r="564" spans="1:16" x14ac:dyDescent="0.25">
      <c r="A564" t="s">
        <v>127</v>
      </c>
      <c r="B564" t="s">
        <v>157</v>
      </c>
      <c r="C564">
        <v>38</v>
      </c>
      <c r="D564">
        <v>8</v>
      </c>
      <c r="E564" t="s">
        <v>409</v>
      </c>
      <c r="F564">
        <v>4</v>
      </c>
      <c r="G564">
        <v>121</v>
      </c>
      <c r="H564">
        <v>1000</v>
      </c>
      <c r="I564" t="s">
        <v>316</v>
      </c>
      <c r="J564">
        <v>0</v>
      </c>
      <c r="K564">
        <v>56.8</v>
      </c>
      <c r="L564">
        <v>8</v>
      </c>
      <c r="M564">
        <v>6</v>
      </c>
      <c r="N564">
        <v>25</v>
      </c>
      <c r="O564" t="s">
        <v>508</v>
      </c>
      <c r="P564">
        <v>1053</v>
      </c>
    </row>
    <row r="565" spans="1:16" x14ac:dyDescent="0.25">
      <c r="A565" t="s">
        <v>127</v>
      </c>
      <c r="B565" t="s">
        <v>163</v>
      </c>
      <c r="C565">
        <v>67</v>
      </c>
      <c r="D565">
        <v>8</v>
      </c>
      <c r="E565" t="s">
        <v>409</v>
      </c>
      <c r="F565">
        <v>7</v>
      </c>
      <c r="G565">
        <v>122</v>
      </c>
      <c r="H565">
        <v>1200</v>
      </c>
      <c r="I565" t="s">
        <v>195</v>
      </c>
      <c r="J565">
        <v>1</v>
      </c>
      <c r="K565">
        <v>10.15</v>
      </c>
      <c r="L565">
        <v>23</v>
      </c>
      <c r="M565">
        <v>12</v>
      </c>
      <c r="N565">
        <v>25</v>
      </c>
      <c r="O565" t="s">
        <v>416</v>
      </c>
      <c r="P565">
        <v>1083</v>
      </c>
    </row>
    <row r="566" spans="1:16" x14ac:dyDescent="0.25">
      <c r="A566" t="s">
        <v>127</v>
      </c>
      <c r="B566" t="s">
        <v>163</v>
      </c>
      <c r="C566">
        <v>36</v>
      </c>
      <c r="D566">
        <v>9</v>
      </c>
      <c r="E566" t="s">
        <v>410</v>
      </c>
      <c r="F566">
        <v>1</v>
      </c>
      <c r="G566">
        <v>126</v>
      </c>
      <c r="H566">
        <v>1200</v>
      </c>
      <c r="I566" t="s">
        <v>150</v>
      </c>
      <c r="J566">
        <v>1</v>
      </c>
      <c r="K566">
        <v>10.94</v>
      </c>
      <c r="L566">
        <v>30</v>
      </c>
      <c r="M566">
        <v>11</v>
      </c>
      <c r="N566">
        <v>25</v>
      </c>
      <c r="O566" t="s">
        <v>457</v>
      </c>
      <c r="P566">
        <v>1077</v>
      </c>
    </row>
    <row r="567" spans="1:16" x14ac:dyDescent="0.25">
      <c r="A567" t="s">
        <v>127</v>
      </c>
      <c r="B567" t="s">
        <v>163</v>
      </c>
      <c r="C567">
        <v>52</v>
      </c>
      <c r="D567">
        <v>12</v>
      </c>
      <c r="E567" t="s">
        <v>411</v>
      </c>
      <c r="F567">
        <v>7</v>
      </c>
      <c r="G567">
        <v>126</v>
      </c>
      <c r="H567">
        <v>1200</v>
      </c>
      <c r="I567" t="s">
        <v>150</v>
      </c>
      <c r="J567">
        <v>1</v>
      </c>
      <c r="K567">
        <v>11.13</v>
      </c>
      <c r="L567">
        <v>2</v>
      </c>
      <c r="M567">
        <v>11</v>
      </c>
      <c r="N567">
        <v>25</v>
      </c>
      <c r="O567" t="s">
        <v>416</v>
      </c>
      <c r="P567">
        <v>1090</v>
      </c>
    </row>
    <row r="568" spans="1:16" x14ac:dyDescent="0.25">
      <c r="A568" t="s">
        <v>127</v>
      </c>
      <c r="B568" t="s">
        <v>163</v>
      </c>
      <c r="C568">
        <v>23</v>
      </c>
      <c r="D568">
        <v>12</v>
      </c>
      <c r="E568" t="s">
        <v>409</v>
      </c>
      <c r="F568">
        <v>6</v>
      </c>
      <c r="G568">
        <v>127</v>
      </c>
      <c r="H568">
        <v>1200</v>
      </c>
      <c r="I568" t="s">
        <v>64</v>
      </c>
      <c r="J568">
        <v>1</v>
      </c>
      <c r="K568">
        <v>12.99</v>
      </c>
      <c r="L568">
        <v>5</v>
      </c>
      <c r="M568">
        <v>7</v>
      </c>
      <c r="N568">
        <v>25</v>
      </c>
      <c r="O568" t="s">
        <v>479</v>
      </c>
      <c r="P568">
        <v>1075</v>
      </c>
    </row>
    <row r="569" spans="1:16" x14ac:dyDescent="0.25">
      <c r="A569" t="s">
        <v>127</v>
      </c>
      <c r="B569" t="s">
        <v>163</v>
      </c>
      <c r="C569">
        <v>13</v>
      </c>
      <c r="D569">
        <v>9</v>
      </c>
      <c r="E569" t="s">
        <v>410</v>
      </c>
      <c r="F569">
        <v>12</v>
      </c>
      <c r="G569">
        <v>127</v>
      </c>
      <c r="H569">
        <v>1000</v>
      </c>
      <c r="I569" t="s">
        <v>31</v>
      </c>
      <c r="J569">
        <v>0</v>
      </c>
      <c r="K569">
        <v>57.67</v>
      </c>
      <c r="L569">
        <v>11</v>
      </c>
      <c r="M569">
        <v>6</v>
      </c>
      <c r="N569">
        <v>25</v>
      </c>
      <c r="O569" t="s">
        <v>420</v>
      </c>
      <c r="P569">
        <v>1073</v>
      </c>
    </row>
    <row r="570" spans="1:16" x14ac:dyDescent="0.25">
      <c r="A570" t="s">
        <v>127</v>
      </c>
      <c r="B570" t="s">
        <v>166</v>
      </c>
      <c r="C570">
        <v>17</v>
      </c>
      <c r="D570">
        <v>10</v>
      </c>
      <c r="E570" t="s">
        <v>410</v>
      </c>
      <c r="F570">
        <v>8</v>
      </c>
      <c r="G570">
        <v>120</v>
      </c>
      <c r="H570">
        <v>1200</v>
      </c>
      <c r="I570" t="s">
        <v>167</v>
      </c>
      <c r="J570">
        <v>1</v>
      </c>
      <c r="K570">
        <v>10.1</v>
      </c>
      <c r="L570">
        <v>23</v>
      </c>
      <c r="M570">
        <v>12</v>
      </c>
      <c r="N570">
        <v>25</v>
      </c>
      <c r="O570" t="s">
        <v>416</v>
      </c>
      <c r="P570">
        <v>1252</v>
      </c>
    </row>
    <row r="571" spans="1:16" x14ac:dyDescent="0.25">
      <c r="A571" t="s">
        <v>127</v>
      </c>
      <c r="B571" t="s">
        <v>166</v>
      </c>
      <c r="C571">
        <v>73</v>
      </c>
      <c r="D571">
        <v>5</v>
      </c>
      <c r="E571" t="s">
        <v>408</v>
      </c>
      <c r="F571">
        <v>12</v>
      </c>
      <c r="G571">
        <v>122</v>
      </c>
      <c r="H571">
        <v>1200</v>
      </c>
      <c r="I571" t="s">
        <v>167</v>
      </c>
      <c r="J571">
        <v>1</v>
      </c>
      <c r="K571">
        <v>10.050000000000001</v>
      </c>
      <c r="L571">
        <v>3</v>
      </c>
      <c r="M571">
        <v>12</v>
      </c>
      <c r="N571">
        <v>25</v>
      </c>
      <c r="O571" t="s">
        <v>426</v>
      </c>
      <c r="P571">
        <v>1257</v>
      </c>
    </row>
    <row r="572" spans="1:16" x14ac:dyDescent="0.25">
      <c r="A572" t="s">
        <v>127</v>
      </c>
      <c r="B572" t="s">
        <v>166</v>
      </c>
      <c r="C572">
        <v>101</v>
      </c>
      <c r="D572">
        <v>5</v>
      </c>
      <c r="E572" t="s">
        <v>410</v>
      </c>
      <c r="F572">
        <v>5</v>
      </c>
      <c r="G572">
        <v>122</v>
      </c>
      <c r="H572">
        <v>1000</v>
      </c>
      <c r="I572" t="s">
        <v>140</v>
      </c>
      <c r="J572">
        <v>0</v>
      </c>
      <c r="K572">
        <v>57.76</v>
      </c>
      <c r="L572">
        <v>19</v>
      </c>
      <c r="M572">
        <v>11</v>
      </c>
      <c r="N572">
        <v>25</v>
      </c>
      <c r="O572" t="s">
        <v>420</v>
      </c>
      <c r="P572">
        <v>1262</v>
      </c>
    </row>
    <row r="573" spans="1:16" x14ac:dyDescent="0.25">
      <c r="A573" t="s">
        <v>127</v>
      </c>
      <c r="B573" t="s">
        <v>166</v>
      </c>
      <c r="C573">
        <v>267</v>
      </c>
      <c r="D573">
        <v>9</v>
      </c>
      <c r="E573" t="s">
        <v>409</v>
      </c>
      <c r="F573">
        <v>8</v>
      </c>
      <c r="G573">
        <v>129</v>
      </c>
      <c r="H573">
        <v>1200</v>
      </c>
      <c r="I573" t="s">
        <v>43</v>
      </c>
      <c r="J573">
        <v>1</v>
      </c>
      <c r="K573">
        <v>10.47</v>
      </c>
      <c r="L573">
        <v>12</v>
      </c>
      <c r="M573">
        <v>10</v>
      </c>
      <c r="N573">
        <v>25</v>
      </c>
      <c r="O573" t="s">
        <v>508</v>
      </c>
      <c r="P573">
        <v>1257</v>
      </c>
    </row>
    <row r="574" spans="1:16" x14ac:dyDescent="0.25">
      <c r="A574" t="s">
        <v>127</v>
      </c>
      <c r="B574" t="s">
        <v>166</v>
      </c>
      <c r="C574">
        <v>185</v>
      </c>
      <c r="D574">
        <v>10</v>
      </c>
      <c r="E574" t="s">
        <v>410</v>
      </c>
      <c r="F574">
        <v>3</v>
      </c>
      <c r="G574">
        <v>127</v>
      </c>
      <c r="H574">
        <v>1000</v>
      </c>
      <c r="I574" t="s">
        <v>43</v>
      </c>
      <c r="J574">
        <v>0</v>
      </c>
      <c r="K574">
        <v>57.22</v>
      </c>
      <c r="L574">
        <v>28</v>
      </c>
      <c r="M574">
        <v>9</v>
      </c>
      <c r="N574">
        <v>25</v>
      </c>
      <c r="O574" t="s">
        <v>479</v>
      </c>
      <c r="P574">
        <v>1273</v>
      </c>
    </row>
    <row r="575" spans="1:16" x14ac:dyDescent="0.25">
      <c r="A575" t="s">
        <v>127</v>
      </c>
      <c r="B575" t="s">
        <v>166</v>
      </c>
      <c r="C575">
        <v>33</v>
      </c>
      <c r="D575">
        <v>12</v>
      </c>
      <c r="E575" t="s">
        <v>409</v>
      </c>
      <c r="F575">
        <v>7</v>
      </c>
      <c r="G575">
        <v>129</v>
      </c>
      <c r="H575">
        <v>1200</v>
      </c>
      <c r="I575" t="s">
        <v>565</v>
      </c>
      <c r="J575">
        <v>1</v>
      </c>
      <c r="K575">
        <v>10.87</v>
      </c>
      <c r="L575">
        <v>25</v>
      </c>
      <c r="M575">
        <v>5</v>
      </c>
      <c r="N575">
        <v>25</v>
      </c>
      <c r="O575" t="s">
        <v>483</v>
      </c>
      <c r="P575">
        <v>1256</v>
      </c>
    </row>
    <row r="576" spans="1:16" x14ac:dyDescent="0.25">
      <c r="A576" t="s">
        <v>127</v>
      </c>
      <c r="B576" t="s">
        <v>166</v>
      </c>
      <c r="C576">
        <v>137</v>
      </c>
      <c r="D576">
        <v>14</v>
      </c>
      <c r="E576" t="s">
        <v>410</v>
      </c>
      <c r="F576">
        <v>3</v>
      </c>
      <c r="G576">
        <v>134</v>
      </c>
      <c r="H576">
        <v>1000</v>
      </c>
      <c r="I576" t="s">
        <v>120</v>
      </c>
      <c r="J576">
        <v>0</v>
      </c>
      <c r="K576">
        <v>58.23</v>
      </c>
      <c r="L576">
        <v>10</v>
      </c>
      <c r="M576">
        <v>5</v>
      </c>
      <c r="N576">
        <v>25</v>
      </c>
      <c r="O576" t="s">
        <v>508</v>
      </c>
      <c r="P576">
        <v>1258</v>
      </c>
    </row>
    <row r="577" spans="1:16" x14ac:dyDescent="0.25">
      <c r="A577" t="s">
        <v>127</v>
      </c>
      <c r="B577" t="s">
        <v>166</v>
      </c>
      <c r="C577">
        <v>139</v>
      </c>
      <c r="D577">
        <v>11</v>
      </c>
      <c r="E577" t="s">
        <v>411</v>
      </c>
      <c r="F577">
        <v>12</v>
      </c>
      <c r="G577">
        <v>119</v>
      </c>
      <c r="H577">
        <v>1000</v>
      </c>
      <c r="I577" t="s">
        <v>167</v>
      </c>
      <c r="J577">
        <v>0</v>
      </c>
      <c r="K577">
        <v>57.45</v>
      </c>
      <c r="L577">
        <v>13</v>
      </c>
      <c r="M577">
        <v>4</v>
      </c>
      <c r="N577">
        <v>25</v>
      </c>
      <c r="O577" t="s">
        <v>508</v>
      </c>
      <c r="P577">
        <v>1249</v>
      </c>
    </row>
    <row r="578" spans="1:16" x14ac:dyDescent="0.25">
      <c r="A578" t="s">
        <v>127</v>
      </c>
      <c r="B578" t="s">
        <v>166</v>
      </c>
      <c r="C578">
        <v>231</v>
      </c>
      <c r="D578">
        <v>11</v>
      </c>
      <c r="E578" t="s">
        <v>409</v>
      </c>
      <c r="F578">
        <v>12</v>
      </c>
      <c r="G578">
        <v>119</v>
      </c>
      <c r="H578">
        <v>1200</v>
      </c>
      <c r="I578" t="s">
        <v>120</v>
      </c>
      <c r="J578">
        <v>1</v>
      </c>
      <c r="K578">
        <v>10.130000000000001</v>
      </c>
      <c r="L578">
        <v>23</v>
      </c>
      <c r="M578">
        <v>3</v>
      </c>
      <c r="N578">
        <v>25</v>
      </c>
      <c r="O578" t="s">
        <v>483</v>
      </c>
      <c r="P578">
        <v>1265</v>
      </c>
    </row>
    <row r="579" spans="1:16" x14ac:dyDescent="0.25">
      <c r="A579" t="s">
        <v>127</v>
      </c>
      <c r="B579" t="s">
        <v>166</v>
      </c>
      <c r="C579">
        <v>91</v>
      </c>
      <c r="D579">
        <v>12</v>
      </c>
      <c r="E579" t="s">
        <v>410</v>
      </c>
      <c r="F579">
        <v>10</v>
      </c>
      <c r="G579">
        <v>120</v>
      </c>
      <c r="H579">
        <v>1200</v>
      </c>
      <c r="I579" t="s">
        <v>1142</v>
      </c>
      <c r="J579">
        <v>1</v>
      </c>
      <c r="K579">
        <v>10.51</v>
      </c>
      <c r="L579">
        <v>9</v>
      </c>
      <c r="M579">
        <v>3</v>
      </c>
      <c r="N579">
        <v>25</v>
      </c>
      <c r="O579" t="s">
        <v>457</v>
      </c>
      <c r="P579">
        <v>1250</v>
      </c>
    </row>
    <row r="580" spans="1:16" x14ac:dyDescent="0.25">
      <c r="A580" t="s">
        <v>127</v>
      </c>
      <c r="B580" t="s">
        <v>172</v>
      </c>
      <c r="C580">
        <v>3.9</v>
      </c>
      <c r="D580">
        <v>11</v>
      </c>
      <c r="E580" t="s">
        <v>409</v>
      </c>
      <c r="F580">
        <v>6</v>
      </c>
      <c r="G580">
        <v>119</v>
      </c>
      <c r="H580">
        <v>1200</v>
      </c>
      <c r="I580" t="s">
        <v>58</v>
      </c>
      <c r="J580">
        <v>1</v>
      </c>
      <c r="K580">
        <v>10.18</v>
      </c>
      <c r="L580">
        <v>23</v>
      </c>
      <c r="M580">
        <v>12</v>
      </c>
      <c r="N580">
        <v>25</v>
      </c>
      <c r="O580" t="s">
        <v>416</v>
      </c>
      <c r="P580">
        <v>1258</v>
      </c>
    </row>
    <row r="581" spans="1:16" x14ac:dyDescent="0.25">
      <c r="A581" t="s">
        <v>127</v>
      </c>
      <c r="B581" t="s">
        <v>172</v>
      </c>
      <c r="C581">
        <v>13</v>
      </c>
      <c r="D581">
        <v>4</v>
      </c>
      <c r="E581" t="s">
        <v>408</v>
      </c>
      <c r="F581">
        <v>12</v>
      </c>
      <c r="G581">
        <v>119</v>
      </c>
      <c r="H581">
        <v>1200</v>
      </c>
      <c r="I581" t="s">
        <v>58</v>
      </c>
      <c r="J581">
        <v>1</v>
      </c>
      <c r="K581">
        <v>9.98</v>
      </c>
      <c r="L581">
        <v>26</v>
      </c>
      <c r="M581">
        <v>11</v>
      </c>
      <c r="N581">
        <v>25</v>
      </c>
      <c r="O581" t="s">
        <v>416</v>
      </c>
      <c r="P581">
        <v>1262</v>
      </c>
    </row>
    <row r="582" spans="1:16" x14ac:dyDescent="0.25">
      <c r="A582" t="s">
        <v>127</v>
      </c>
      <c r="B582" t="s">
        <v>172</v>
      </c>
      <c r="C582">
        <v>20</v>
      </c>
      <c r="D582">
        <v>3</v>
      </c>
      <c r="E582" t="s">
        <v>408</v>
      </c>
      <c r="F582">
        <v>6</v>
      </c>
      <c r="G582">
        <v>120</v>
      </c>
      <c r="H582">
        <v>1200</v>
      </c>
      <c r="I582" t="s">
        <v>173</v>
      </c>
      <c r="J582">
        <v>1</v>
      </c>
      <c r="K582">
        <v>9.6199999999999992</v>
      </c>
      <c r="L582">
        <v>2</v>
      </c>
      <c r="M582">
        <v>11</v>
      </c>
      <c r="N582">
        <v>25</v>
      </c>
      <c r="O582" t="s">
        <v>416</v>
      </c>
      <c r="P582">
        <v>1275</v>
      </c>
    </row>
    <row r="583" spans="1:16" x14ac:dyDescent="0.25">
      <c r="A583" t="s">
        <v>127</v>
      </c>
      <c r="B583" t="s">
        <v>172</v>
      </c>
      <c r="C583">
        <v>54</v>
      </c>
      <c r="D583">
        <v>5</v>
      </c>
      <c r="E583" t="s">
        <v>409</v>
      </c>
      <c r="F583">
        <v>4</v>
      </c>
      <c r="G583">
        <v>121</v>
      </c>
      <c r="H583">
        <v>1200</v>
      </c>
      <c r="I583" t="s">
        <v>150</v>
      </c>
      <c r="J583">
        <v>1</v>
      </c>
      <c r="K583">
        <v>9.9</v>
      </c>
      <c r="L583">
        <v>26</v>
      </c>
      <c r="M583">
        <v>2</v>
      </c>
      <c r="N583">
        <v>25</v>
      </c>
      <c r="O583" t="s">
        <v>416</v>
      </c>
      <c r="P583">
        <v>1200</v>
      </c>
    </row>
    <row r="584" spans="1:16" x14ac:dyDescent="0.25">
      <c r="A584" t="s">
        <v>127</v>
      </c>
      <c r="B584" t="s">
        <v>172</v>
      </c>
      <c r="C584">
        <v>38</v>
      </c>
      <c r="D584">
        <v>12</v>
      </c>
      <c r="E584" t="s">
        <v>409</v>
      </c>
      <c r="F584">
        <v>13</v>
      </c>
      <c r="G584">
        <v>123</v>
      </c>
      <c r="H584">
        <v>1000</v>
      </c>
      <c r="I584" t="s">
        <v>173</v>
      </c>
      <c r="J584">
        <v>0</v>
      </c>
      <c r="K584">
        <v>58.79</v>
      </c>
      <c r="L584">
        <v>26</v>
      </c>
      <c r="M584">
        <v>1</v>
      </c>
      <c r="N584">
        <v>25</v>
      </c>
      <c r="O584" t="s">
        <v>465</v>
      </c>
      <c r="P584">
        <v>1203</v>
      </c>
    </row>
    <row r="585" spans="1:16" x14ac:dyDescent="0.25">
      <c r="A585" t="s">
        <v>127</v>
      </c>
      <c r="B585" t="s">
        <v>172</v>
      </c>
      <c r="C585">
        <v>34</v>
      </c>
      <c r="D585">
        <v>6</v>
      </c>
      <c r="E585" t="s">
        <v>410</v>
      </c>
      <c r="F585">
        <v>8</v>
      </c>
      <c r="G585">
        <v>122</v>
      </c>
      <c r="H585">
        <v>1000</v>
      </c>
      <c r="I585" t="s">
        <v>49</v>
      </c>
      <c r="J585">
        <v>0</v>
      </c>
      <c r="K585">
        <v>57.45</v>
      </c>
      <c r="L585">
        <v>5</v>
      </c>
      <c r="M585">
        <v>1</v>
      </c>
      <c r="N585">
        <v>25</v>
      </c>
      <c r="O585" t="s">
        <v>479</v>
      </c>
      <c r="P585">
        <v>1195</v>
      </c>
    </row>
    <row r="586" spans="1:16" x14ac:dyDescent="0.25">
      <c r="A586" t="s">
        <v>127</v>
      </c>
      <c r="B586" t="s">
        <v>172</v>
      </c>
      <c r="C586">
        <v>27</v>
      </c>
      <c r="D586">
        <v>11</v>
      </c>
      <c r="E586" t="s">
        <v>410</v>
      </c>
      <c r="F586">
        <v>7</v>
      </c>
      <c r="G586">
        <v>128</v>
      </c>
      <c r="H586">
        <v>1200</v>
      </c>
      <c r="I586" t="s">
        <v>49</v>
      </c>
      <c r="J586">
        <v>1</v>
      </c>
      <c r="K586">
        <v>10.35</v>
      </c>
      <c r="L586">
        <v>8</v>
      </c>
      <c r="M586">
        <v>12</v>
      </c>
      <c r="N586">
        <v>24</v>
      </c>
      <c r="O586" t="s">
        <v>483</v>
      </c>
      <c r="P586">
        <v>1209</v>
      </c>
    </row>
    <row r="587" spans="1:16" x14ac:dyDescent="0.25">
      <c r="A587" t="s">
        <v>127</v>
      </c>
      <c r="B587" t="s">
        <v>172</v>
      </c>
      <c r="C587">
        <v>15</v>
      </c>
      <c r="D587">
        <v>9</v>
      </c>
      <c r="E587" t="s">
        <v>411</v>
      </c>
      <c r="F587">
        <v>14</v>
      </c>
      <c r="G587">
        <v>130</v>
      </c>
      <c r="H587">
        <v>1200</v>
      </c>
      <c r="I587" t="s">
        <v>49</v>
      </c>
      <c r="J587">
        <v>1</v>
      </c>
      <c r="K587">
        <v>10.41</v>
      </c>
      <c r="L587">
        <v>9</v>
      </c>
      <c r="M587">
        <v>11</v>
      </c>
      <c r="N587">
        <v>24</v>
      </c>
      <c r="O587" t="s">
        <v>465</v>
      </c>
      <c r="P587">
        <v>1211</v>
      </c>
    </row>
    <row r="588" spans="1:16" x14ac:dyDescent="0.25">
      <c r="A588" t="s">
        <v>127</v>
      </c>
      <c r="B588" t="s">
        <v>2490</v>
      </c>
      <c r="C588">
        <v>291</v>
      </c>
      <c r="D588">
        <v>12</v>
      </c>
      <c r="E588" t="s">
        <v>410</v>
      </c>
      <c r="F588">
        <v>8</v>
      </c>
      <c r="G588">
        <v>121</v>
      </c>
      <c r="H588">
        <v>1200</v>
      </c>
      <c r="I588" t="s">
        <v>504</v>
      </c>
      <c r="J588">
        <v>1</v>
      </c>
      <c r="K588">
        <v>9.7899999999999991</v>
      </c>
      <c r="L588">
        <v>26</v>
      </c>
      <c r="M588">
        <v>10</v>
      </c>
      <c r="N588">
        <v>25</v>
      </c>
      <c r="O588" t="s">
        <v>483</v>
      </c>
      <c r="P588">
        <v>1095</v>
      </c>
    </row>
    <row r="589" spans="1:16" x14ac:dyDescent="0.25">
      <c r="A589" t="s">
        <v>127</v>
      </c>
      <c r="B589" t="s">
        <v>2490</v>
      </c>
      <c r="C589">
        <v>140</v>
      </c>
      <c r="D589">
        <v>12</v>
      </c>
      <c r="E589" t="s">
        <v>410</v>
      </c>
      <c r="F589">
        <v>13</v>
      </c>
      <c r="G589">
        <v>124</v>
      </c>
      <c r="H589">
        <v>1400</v>
      </c>
      <c r="I589" t="s">
        <v>504</v>
      </c>
      <c r="J589">
        <v>1</v>
      </c>
      <c r="K589">
        <v>25.99</v>
      </c>
      <c r="L589">
        <v>22</v>
      </c>
      <c r="M589">
        <v>6</v>
      </c>
      <c r="N589">
        <v>25</v>
      </c>
      <c r="O589" t="s">
        <v>483</v>
      </c>
      <c r="P589">
        <v>1087</v>
      </c>
    </row>
    <row r="590" spans="1:16" x14ac:dyDescent="0.25">
      <c r="A590" t="s">
        <v>127</v>
      </c>
      <c r="B590" t="s">
        <v>2490</v>
      </c>
      <c r="C590">
        <v>79</v>
      </c>
      <c r="D590">
        <v>12</v>
      </c>
      <c r="E590" t="s">
        <v>409</v>
      </c>
      <c r="F590">
        <v>8</v>
      </c>
      <c r="G590">
        <v>126</v>
      </c>
      <c r="H590">
        <v>1200</v>
      </c>
      <c r="I590" t="s">
        <v>504</v>
      </c>
      <c r="J590">
        <v>1</v>
      </c>
      <c r="K590">
        <v>11.29</v>
      </c>
      <c r="L590">
        <v>9</v>
      </c>
      <c r="M590">
        <v>4</v>
      </c>
      <c r="N590">
        <v>25</v>
      </c>
      <c r="O590" t="s">
        <v>432</v>
      </c>
      <c r="P590">
        <v>1075</v>
      </c>
    </row>
    <row r="591" spans="1:16" x14ac:dyDescent="0.25">
      <c r="A591" t="s">
        <v>127</v>
      </c>
      <c r="B591" t="s">
        <v>2491</v>
      </c>
      <c r="C591">
        <v>7.6</v>
      </c>
      <c r="D591">
        <v>6</v>
      </c>
      <c r="E591" t="s">
        <v>409</v>
      </c>
      <c r="F591">
        <v>2</v>
      </c>
      <c r="G591">
        <v>120</v>
      </c>
      <c r="H591">
        <v>1650</v>
      </c>
      <c r="I591" t="s">
        <v>85</v>
      </c>
      <c r="J591">
        <v>1</v>
      </c>
      <c r="K591">
        <v>40.18</v>
      </c>
      <c r="L591">
        <v>27</v>
      </c>
      <c r="M591">
        <v>12</v>
      </c>
      <c r="N591">
        <v>25</v>
      </c>
      <c r="O591" t="s">
        <v>457</v>
      </c>
      <c r="P591">
        <v>1246</v>
      </c>
    </row>
    <row r="592" spans="1:16" x14ac:dyDescent="0.25">
      <c r="A592" t="s">
        <v>127</v>
      </c>
      <c r="B592" t="s">
        <v>2491</v>
      </c>
      <c r="C592">
        <v>4.4000000000000004</v>
      </c>
      <c r="D592">
        <v>5</v>
      </c>
      <c r="E592" t="s">
        <v>409</v>
      </c>
      <c r="F592">
        <v>2</v>
      </c>
      <c r="G592">
        <v>121</v>
      </c>
      <c r="H592">
        <v>1650</v>
      </c>
      <c r="I592" t="s">
        <v>53</v>
      </c>
      <c r="J592">
        <v>1</v>
      </c>
      <c r="K592">
        <v>39.549999999999997</v>
      </c>
      <c r="L592">
        <v>15</v>
      </c>
      <c r="M592">
        <v>11</v>
      </c>
      <c r="N592">
        <v>25</v>
      </c>
      <c r="O592" t="s">
        <v>457</v>
      </c>
      <c r="P592">
        <v>1226</v>
      </c>
    </row>
    <row r="593" spans="1:16" x14ac:dyDescent="0.25">
      <c r="A593" t="s">
        <v>127</v>
      </c>
      <c r="B593" t="s">
        <v>2491</v>
      </c>
      <c r="C593">
        <v>1.9</v>
      </c>
      <c r="D593">
        <v>1</v>
      </c>
      <c r="E593" t="s">
        <v>409</v>
      </c>
      <c r="F593">
        <v>9</v>
      </c>
      <c r="G593">
        <v>134</v>
      </c>
      <c r="H593">
        <v>1650</v>
      </c>
      <c r="I593" t="s">
        <v>53</v>
      </c>
      <c r="J593">
        <v>1</v>
      </c>
      <c r="K593">
        <v>41.53</v>
      </c>
      <c r="L593">
        <v>30</v>
      </c>
      <c r="M593">
        <v>10</v>
      </c>
      <c r="N593">
        <v>25</v>
      </c>
      <c r="O593" t="s">
        <v>457</v>
      </c>
      <c r="P593">
        <v>1210</v>
      </c>
    </row>
    <row r="594" spans="1:16" x14ac:dyDescent="0.25">
      <c r="A594" t="s">
        <v>127</v>
      </c>
      <c r="B594" t="s">
        <v>2491</v>
      </c>
      <c r="C594">
        <v>9.4</v>
      </c>
      <c r="D594">
        <v>2</v>
      </c>
      <c r="E594" t="s">
        <v>409</v>
      </c>
      <c r="F594">
        <v>8</v>
      </c>
      <c r="G594">
        <v>133</v>
      </c>
      <c r="H594">
        <v>1650</v>
      </c>
      <c r="I594" t="s">
        <v>53</v>
      </c>
      <c r="J594">
        <v>1</v>
      </c>
      <c r="K594">
        <v>39.630000000000003</v>
      </c>
      <c r="L594">
        <v>4</v>
      </c>
      <c r="M594">
        <v>10</v>
      </c>
      <c r="N594">
        <v>25</v>
      </c>
      <c r="O594" t="s">
        <v>457</v>
      </c>
      <c r="P594">
        <v>1224</v>
      </c>
    </row>
    <row r="595" spans="1:16" x14ac:dyDescent="0.25">
      <c r="A595" t="s">
        <v>127</v>
      </c>
      <c r="B595" t="s">
        <v>2491</v>
      </c>
      <c r="C595">
        <v>9.9</v>
      </c>
      <c r="D595">
        <v>12</v>
      </c>
      <c r="E595" t="s">
        <v>411</v>
      </c>
      <c r="F595">
        <v>9</v>
      </c>
      <c r="G595">
        <v>135</v>
      </c>
      <c r="H595">
        <v>1400</v>
      </c>
      <c r="I595" t="s">
        <v>53</v>
      </c>
      <c r="J595">
        <v>1</v>
      </c>
      <c r="K595">
        <v>22.44</v>
      </c>
      <c r="L595">
        <v>14</v>
      </c>
      <c r="M595">
        <v>9</v>
      </c>
      <c r="N595">
        <v>25</v>
      </c>
      <c r="O595" t="s">
        <v>477</v>
      </c>
      <c r="P595">
        <v>1226</v>
      </c>
    </row>
    <row r="596" spans="1:16" x14ac:dyDescent="0.25">
      <c r="A596" t="s">
        <v>127</v>
      </c>
      <c r="B596" t="s">
        <v>2491</v>
      </c>
      <c r="C596">
        <v>48</v>
      </c>
      <c r="D596">
        <v>8</v>
      </c>
      <c r="E596" t="s">
        <v>410</v>
      </c>
      <c r="F596">
        <v>6</v>
      </c>
      <c r="G596">
        <v>118</v>
      </c>
      <c r="H596">
        <v>1200</v>
      </c>
      <c r="I596" t="s">
        <v>452</v>
      </c>
      <c r="J596">
        <v>1</v>
      </c>
      <c r="K596">
        <v>10</v>
      </c>
      <c r="L596">
        <v>16</v>
      </c>
      <c r="M596">
        <v>7</v>
      </c>
      <c r="N596">
        <v>25</v>
      </c>
      <c r="O596" t="s">
        <v>420</v>
      </c>
      <c r="P596">
        <v>1213</v>
      </c>
    </row>
    <row r="597" spans="1:16" x14ac:dyDescent="0.25">
      <c r="A597" t="s">
        <v>127</v>
      </c>
      <c r="B597" t="s">
        <v>2491</v>
      </c>
      <c r="C597">
        <v>37</v>
      </c>
      <c r="D597">
        <v>7</v>
      </c>
      <c r="E597" t="s">
        <v>410</v>
      </c>
      <c r="F597">
        <v>8</v>
      </c>
      <c r="G597">
        <v>120</v>
      </c>
      <c r="H597">
        <v>1200</v>
      </c>
      <c r="I597" t="s">
        <v>452</v>
      </c>
      <c r="J597">
        <v>1</v>
      </c>
      <c r="K597">
        <v>10.9</v>
      </c>
      <c r="L597">
        <v>11</v>
      </c>
      <c r="M597">
        <v>6</v>
      </c>
      <c r="N597">
        <v>25</v>
      </c>
      <c r="O597" t="s">
        <v>420</v>
      </c>
      <c r="P597">
        <v>1214</v>
      </c>
    </row>
    <row r="598" spans="1:16" x14ac:dyDescent="0.25">
      <c r="A598" t="s">
        <v>127</v>
      </c>
      <c r="B598" t="s">
        <v>2491</v>
      </c>
      <c r="C598">
        <v>21</v>
      </c>
      <c r="D598">
        <v>10</v>
      </c>
      <c r="E598" t="s">
        <v>409</v>
      </c>
      <c r="F598">
        <v>3</v>
      </c>
      <c r="G598">
        <v>123</v>
      </c>
      <c r="H598">
        <v>1400</v>
      </c>
      <c r="I598" t="s">
        <v>150</v>
      </c>
      <c r="J598">
        <v>1</v>
      </c>
      <c r="K598">
        <v>22.63</v>
      </c>
      <c r="L598">
        <v>13</v>
      </c>
      <c r="M598">
        <v>4</v>
      </c>
      <c r="N598">
        <v>25</v>
      </c>
      <c r="O598" t="s">
        <v>508</v>
      </c>
      <c r="P598">
        <v>1224</v>
      </c>
    </row>
    <row r="599" spans="1:16" x14ac:dyDescent="0.25">
      <c r="A599" t="s">
        <v>127</v>
      </c>
      <c r="B599" t="s">
        <v>2491</v>
      </c>
      <c r="C599">
        <v>21</v>
      </c>
      <c r="D599">
        <v>7</v>
      </c>
      <c r="E599" t="s">
        <v>410</v>
      </c>
      <c r="F599">
        <v>5</v>
      </c>
      <c r="G599">
        <v>124</v>
      </c>
      <c r="H599">
        <v>1000</v>
      </c>
      <c r="I599" t="s">
        <v>452</v>
      </c>
      <c r="J599">
        <v>0</v>
      </c>
      <c r="K599">
        <v>57.23</v>
      </c>
      <c r="L599">
        <v>19</v>
      </c>
      <c r="M599">
        <v>3</v>
      </c>
      <c r="N599">
        <v>25</v>
      </c>
      <c r="O599" t="s">
        <v>420</v>
      </c>
      <c r="P599">
        <v>1224</v>
      </c>
    </row>
    <row r="600" spans="1:16" x14ac:dyDescent="0.25">
      <c r="A600" t="s">
        <v>127</v>
      </c>
      <c r="B600" t="s">
        <v>2491</v>
      </c>
      <c r="C600">
        <v>60</v>
      </c>
      <c r="D600">
        <v>11</v>
      </c>
      <c r="E600" t="s">
        <v>411</v>
      </c>
      <c r="F600">
        <v>5</v>
      </c>
      <c r="G600">
        <v>128</v>
      </c>
      <c r="H600">
        <v>1200</v>
      </c>
      <c r="I600" t="s">
        <v>869</v>
      </c>
      <c r="J600">
        <v>1</v>
      </c>
      <c r="K600">
        <v>10.35</v>
      </c>
      <c r="L600">
        <v>31</v>
      </c>
      <c r="M600">
        <v>1</v>
      </c>
      <c r="N600">
        <v>25</v>
      </c>
      <c r="O600" t="s">
        <v>501</v>
      </c>
      <c r="P600">
        <v>1240</v>
      </c>
    </row>
    <row r="601" spans="1:16" x14ac:dyDescent="0.25">
      <c r="A601" t="s">
        <v>127</v>
      </c>
      <c r="B601" t="s">
        <v>2491</v>
      </c>
      <c r="C601">
        <v>61</v>
      </c>
      <c r="D601">
        <v>6</v>
      </c>
      <c r="E601" t="s">
        <v>410</v>
      </c>
      <c r="F601">
        <v>8</v>
      </c>
      <c r="G601">
        <v>127</v>
      </c>
      <c r="H601">
        <v>1200</v>
      </c>
      <c r="I601" t="s">
        <v>150</v>
      </c>
      <c r="J601">
        <v>1</v>
      </c>
      <c r="K601">
        <v>10.69</v>
      </c>
      <c r="L601">
        <v>8</v>
      </c>
      <c r="M601">
        <v>1</v>
      </c>
      <c r="N601">
        <v>25</v>
      </c>
      <c r="O601" t="s">
        <v>432</v>
      </c>
      <c r="P601">
        <v>1225</v>
      </c>
    </row>
    <row r="602" spans="1:16" x14ac:dyDescent="0.25">
      <c r="A602" t="s">
        <v>127</v>
      </c>
      <c r="B602" t="s">
        <v>2491</v>
      </c>
      <c r="C602">
        <v>123</v>
      </c>
      <c r="D602">
        <v>11</v>
      </c>
      <c r="E602" t="s">
        <v>410</v>
      </c>
      <c r="F602">
        <v>8</v>
      </c>
      <c r="G602">
        <v>132</v>
      </c>
      <c r="H602">
        <v>1200</v>
      </c>
      <c r="I602" t="s">
        <v>167</v>
      </c>
      <c r="J602">
        <v>1</v>
      </c>
      <c r="K602">
        <v>11.38</v>
      </c>
      <c r="L602">
        <v>1</v>
      </c>
      <c r="M602">
        <v>10</v>
      </c>
      <c r="N602">
        <v>24</v>
      </c>
      <c r="O602" t="s">
        <v>479</v>
      </c>
      <c r="P602">
        <v>1253</v>
      </c>
    </row>
    <row r="603" spans="1:16" x14ac:dyDescent="0.25">
      <c r="A603" t="s">
        <v>177</v>
      </c>
      <c r="B603" t="s">
        <v>178</v>
      </c>
      <c r="C603">
        <v>47</v>
      </c>
      <c r="D603">
        <v>9</v>
      </c>
      <c r="E603" t="s">
        <v>411</v>
      </c>
      <c r="F603">
        <v>5</v>
      </c>
      <c r="G603">
        <v>119</v>
      </c>
      <c r="H603">
        <v>1600</v>
      </c>
      <c r="I603" t="s">
        <v>26</v>
      </c>
      <c r="J603">
        <v>1</v>
      </c>
      <c r="K603">
        <v>35.74</v>
      </c>
      <c r="L603">
        <v>4</v>
      </c>
      <c r="M603">
        <v>1</v>
      </c>
      <c r="N603">
        <v>26</v>
      </c>
      <c r="O603" t="s">
        <v>508</v>
      </c>
      <c r="P603">
        <v>1035</v>
      </c>
    </row>
    <row r="604" spans="1:16" x14ac:dyDescent="0.25">
      <c r="A604" t="s">
        <v>177</v>
      </c>
      <c r="B604" t="s">
        <v>178</v>
      </c>
      <c r="C604">
        <v>13</v>
      </c>
      <c r="D604">
        <v>9</v>
      </c>
      <c r="E604" t="s">
        <v>410</v>
      </c>
      <c r="F604">
        <v>2</v>
      </c>
      <c r="G604">
        <v>121</v>
      </c>
      <c r="H604">
        <v>1650</v>
      </c>
      <c r="I604" t="s">
        <v>120</v>
      </c>
      <c r="J604">
        <v>1</v>
      </c>
      <c r="K604">
        <v>40.78</v>
      </c>
      <c r="L604">
        <v>26</v>
      </c>
      <c r="M604">
        <v>11</v>
      </c>
      <c r="N604">
        <v>25</v>
      </c>
      <c r="O604" t="s">
        <v>416</v>
      </c>
      <c r="P604">
        <v>1025</v>
      </c>
    </row>
    <row r="605" spans="1:16" x14ac:dyDescent="0.25">
      <c r="A605" t="s">
        <v>177</v>
      </c>
      <c r="B605" t="s">
        <v>178</v>
      </c>
      <c r="C605">
        <v>20</v>
      </c>
      <c r="D605">
        <v>12</v>
      </c>
      <c r="E605" t="s">
        <v>410</v>
      </c>
      <c r="F605">
        <v>2</v>
      </c>
      <c r="G605">
        <v>118</v>
      </c>
      <c r="H605">
        <v>1650</v>
      </c>
      <c r="I605" t="s">
        <v>120</v>
      </c>
      <c r="J605">
        <v>1</v>
      </c>
      <c r="K605">
        <v>40.799999999999997</v>
      </c>
      <c r="L605">
        <v>30</v>
      </c>
      <c r="M605">
        <v>10</v>
      </c>
      <c r="N605">
        <v>25</v>
      </c>
      <c r="O605" t="s">
        <v>457</v>
      </c>
      <c r="P605">
        <v>1028</v>
      </c>
    </row>
    <row r="606" spans="1:16" x14ac:dyDescent="0.25">
      <c r="A606" t="s">
        <v>177</v>
      </c>
      <c r="B606" t="s">
        <v>178</v>
      </c>
      <c r="C606">
        <v>25</v>
      </c>
      <c r="D606">
        <v>4</v>
      </c>
      <c r="E606" t="s">
        <v>409</v>
      </c>
      <c r="F606">
        <v>6</v>
      </c>
      <c r="G606">
        <v>122</v>
      </c>
      <c r="H606">
        <v>1650</v>
      </c>
      <c r="I606" t="s">
        <v>26</v>
      </c>
      <c r="J606">
        <v>1</v>
      </c>
      <c r="K606">
        <v>38.89</v>
      </c>
      <c r="L606">
        <v>8</v>
      </c>
      <c r="M606">
        <v>10</v>
      </c>
      <c r="N606">
        <v>25</v>
      </c>
      <c r="O606" t="s">
        <v>426</v>
      </c>
      <c r="P606">
        <v>1028</v>
      </c>
    </row>
    <row r="607" spans="1:16" x14ac:dyDescent="0.25">
      <c r="A607" t="s">
        <v>177</v>
      </c>
      <c r="B607" t="s">
        <v>178</v>
      </c>
      <c r="C607">
        <v>13</v>
      </c>
      <c r="D607">
        <v>7</v>
      </c>
      <c r="E607" t="s">
        <v>409</v>
      </c>
      <c r="F607">
        <v>3</v>
      </c>
      <c r="G607">
        <v>123</v>
      </c>
      <c r="H607">
        <v>1650</v>
      </c>
      <c r="I607" t="s">
        <v>565</v>
      </c>
      <c r="J607">
        <v>1</v>
      </c>
      <c r="K607">
        <v>40.369999999999997</v>
      </c>
      <c r="L607">
        <v>17</v>
      </c>
      <c r="M607">
        <v>9</v>
      </c>
      <c r="N607">
        <v>25</v>
      </c>
      <c r="O607" t="s">
        <v>420</v>
      </c>
      <c r="P607">
        <v>1027</v>
      </c>
    </row>
    <row r="608" spans="1:16" x14ac:dyDescent="0.25">
      <c r="A608" t="s">
        <v>177</v>
      </c>
      <c r="B608" t="s">
        <v>178</v>
      </c>
      <c r="C608">
        <v>14</v>
      </c>
      <c r="D608">
        <v>9</v>
      </c>
      <c r="E608" t="s">
        <v>409</v>
      </c>
      <c r="F608">
        <v>5</v>
      </c>
      <c r="G608">
        <v>123</v>
      </c>
      <c r="H608">
        <v>1650</v>
      </c>
      <c r="I608" t="s">
        <v>53</v>
      </c>
      <c r="J608">
        <v>1</v>
      </c>
      <c r="K608">
        <v>40.39</v>
      </c>
      <c r="L608">
        <v>10</v>
      </c>
      <c r="M608">
        <v>9</v>
      </c>
      <c r="N608">
        <v>25</v>
      </c>
      <c r="O608" t="s">
        <v>432</v>
      </c>
      <c r="P608">
        <v>1010</v>
      </c>
    </row>
    <row r="609" spans="1:16" x14ac:dyDescent="0.25">
      <c r="A609" t="s">
        <v>177</v>
      </c>
      <c r="B609" t="s">
        <v>178</v>
      </c>
      <c r="C609">
        <v>11</v>
      </c>
      <c r="D609">
        <v>3</v>
      </c>
      <c r="E609" t="s">
        <v>409</v>
      </c>
      <c r="F609">
        <v>3</v>
      </c>
      <c r="G609">
        <v>126</v>
      </c>
      <c r="H609">
        <v>1650</v>
      </c>
      <c r="I609" t="s">
        <v>53</v>
      </c>
      <c r="J609">
        <v>1</v>
      </c>
      <c r="K609">
        <v>39.229999999999997</v>
      </c>
      <c r="L609">
        <v>25</v>
      </c>
      <c r="M609">
        <v>6</v>
      </c>
      <c r="N609">
        <v>25</v>
      </c>
      <c r="O609" t="s">
        <v>416</v>
      </c>
      <c r="P609">
        <v>1013</v>
      </c>
    </row>
    <row r="610" spans="1:16" x14ac:dyDescent="0.25">
      <c r="A610" t="s">
        <v>177</v>
      </c>
      <c r="B610" t="s">
        <v>178</v>
      </c>
      <c r="C610">
        <v>17</v>
      </c>
      <c r="D610">
        <v>9</v>
      </c>
      <c r="E610" t="s">
        <v>410</v>
      </c>
      <c r="F610">
        <v>3</v>
      </c>
      <c r="G610">
        <v>125</v>
      </c>
      <c r="H610">
        <v>1650</v>
      </c>
      <c r="I610" t="s">
        <v>53</v>
      </c>
      <c r="J610">
        <v>1</v>
      </c>
      <c r="K610">
        <v>40.729999999999997</v>
      </c>
      <c r="L610">
        <v>4</v>
      </c>
      <c r="M610">
        <v>6</v>
      </c>
      <c r="N610">
        <v>25</v>
      </c>
      <c r="O610" t="s">
        <v>432</v>
      </c>
      <c r="P610">
        <v>1008</v>
      </c>
    </row>
    <row r="611" spans="1:16" x14ac:dyDescent="0.25">
      <c r="A611" t="s">
        <v>177</v>
      </c>
      <c r="B611" t="s">
        <v>178</v>
      </c>
      <c r="C611">
        <v>20</v>
      </c>
      <c r="D611">
        <v>1</v>
      </c>
      <c r="E611" t="s">
        <v>411</v>
      </c>
      <c r="F611">
        <v>11</v>
      </c>
      <c r="G611">
        <v>135</v>
      </c>
      <c r="H611">
        <v>1800</v>
      </c>
      <c r="I611" t="s">
        <v>53</v>
      </c>
      <c r="J611">
        <v>1</v>
      </c>
      <c r="K611">
        <v>48.72</v>
      </c>
      <c r="L611">
        <v>30</v>
      </c>
      <c r="M611">
        <v>4</v>
      </c>
      <c r="N611">
        <v>25</v>
      </c>
      <c r="O611" t="s">
        <v>426</v>
      </c>
      <c r="P611">
        <v>1027</v>
      </c>
    </row>
    <row r="612" spans="1:16" x14ac:dyDescent="0.25">
      <c r="A612" t="s">
        <v>177</v>
      </c>
      <c r="B612" t="s">
        <v>178</v>
      </c>
      <c r="C612">
        <v>3.6</v>
      </c>
      <c r="D612">
        <v>1</v>
      </c>
      <c r="E612" t="s">
        <v>411</v>
      </c>
      <c r="F612">
        <v>10</v>
      </c>
      <c r="G612">
        <v>133</v>
      </c>
      <c r="H612">
        <v>1800</v>
      </c>
      <c r="I612" t="s">
        <v>64</v>
      </c>
      <c r="J612">
        <v>1</v>
      </c>
      <c r="K612">
        <v>49.36</v>
      </c>
      <c r="L612">
        <v>9</v>
      </c>
      <c r="M612">
        <v>4</v>
      </c>
      <c r="N612">
        <v>25</v>
      </c>
      <c r="O612" t="s">
        <v>432</v>
      </c>
      <c r="P612">
        <v>1034</v>
      </c>
    </row>
    <row r="613" spans="1:16" x14ac:dyDescent="0.25">
      <c r="A613" t="s">
        <v>177</v>
      </c>
      <c r="B613" t="s">
        <v>178</v>
      </c>
      <c r="C613">
        <v>4.5</v>
      </c>
      <c r="D613">
        <v>2</v>
      </c>
      <c r="E613" t="s">
        <v>410</v>
      </c>
      <c r="F613">
        <v>5</v>
      </c>
      <c r="G613">
        <v>129</v>
      </c>
      <c r="H613">
        <v>1650</v>
      </c>
      <c r="I613" t="s">
        <v>53</v>
      </c>
      <c r="J613">
        <v>1</v>
      </c>
      <c r="K613">
        <v>38.5</v>
      </c>
      <c r="L613">
        <v>2</v>
      </c>
      <c r="M613">
        <v>4</v>
      </c>
      <c r="N613">
        <v>25</v>
      </c>
      <c r="O613" t="s">
        <v>426</v>
      </c>
      <c r="P613">
        <v>1041</v>
      </c>
    </row>
    <row r="614" spans="1:16" x14ac:dyDescent="0.25">
      <c r="A614" t="s">
        <v>177</v>
      </c>
      <c r="B614" t="s">
        <v>178</v>
      </c>
      <c r="C614">
        <v>20</v>
      </c>
      <c r="D614">
        <v>5</v>
      </c>
      <c r="E614" t="s">
        <v>411</v>
      </c>
      <c r="F614">
        <v>12</v>
      </c>
      <c r="G614">
        <v>131</v>
      </c>
      <c r="H614">
        <v>1650</v>
      </c>
      <c r="I614" t="s">
        <v>120</v>
      </c>
      <c r="J614">
        <v>1</v>
      </c>
      <c r="K614">
        <v>39.79</v>
      </c>
      <c r="L614">
        <v>19</v>
      </c>
      <c r="M614">
        <v>3</v>
      </c>
      <c r="N614">
        <v>25</v>
      </c>
      <c r="O614" t="s">
        <v>420</v>
      </c>
      <c r="P614">
        <v>1039</v>
      </c>
    </row>
    <row r="615" spans="1:16" x14ac:dyDescent="0.25">
      <c r="A615" t="s">
        <v>177</v>
      </c>
      <c r="B615" t="s">
        <v>178</v>
      </c>
      <c r="C615">
        <v>12</v>
      </c>
      <c r="D615">
        <v>7</v>
      </c>
      <c r="E615" t="s">
        <v>410</v>
      </c>
      <c r="F615">
        <v>6</v>
      </c>
      <c r="G615">
        <v>133</v>
      </c>
      <c r="H615">
        <v>1650</v>
      </c>
      <c r="I615" t="s">
        <v>1142</v>
      </c>
      <c r="J615">
        <v>1</v>
      </c>
      <c r="K615">
        <v>40.76</v>
      </c>
      <c r="L615">
        <v>26</v>
      </c>
      <c r="M615">
        <v>2</v>
      </c>
      <c r="N615">
        <v>25</v>
      </c>
      <c r="O615" t="s">
        <v>416</v>
      </c>
      <c r="P615">
        <v>1043</v>
      </c>
    </row>
    <row r="616" spans="1:16" x14ac:dyDescent="0.25">
      <c r="A616" t="s">
        <v>177</v>
      </c>
      <c r="B616" t="s">
        <v>178</v>
      </c>
      <c r="C616">
        <v>4</v>
      </c>
      <c r="D616">
        <v>6</v>
      </c>
      <c r="E616" t="s">
        <v>408</v>
      </c>
      <c r="F616">
        <v>7</v>
      </c>
      <c r="G616">
        <v>135</v>
      </c>
      <c r="H616">
        <v>1650</v>
      </c>
      <c r="I616" t="s">
        <v>64</v>
      </c>
      <c r="J616">
        <v>1</v>
      </c>
      <c r="K616">
        <v>41.43</v>
      </c>
      <c r="L616">
        <v>8</v>
      </c>
      <c r="M616">
        <v>1</v>
      </c>
      <c r="N616">
        <v>25</v>
      </c>
      <c r="O616" t="s">
        <v>432</v>
      </c>
      <c r="P616">
        <v>1033</v>
      </c>
    </row>
    <row r="617" spans="1:16" x14ac:dyDescent="0.25">
      <c r="A617" t="s">
        <v>177</v>
      </c>
      <c r="B617" t="s">
        <v>178</v>
      </c>
      <c r="C617">
        <v>48</v>
      </c>
      <c r="D617">
        <v>3</v>
      </c>
      <c r="E617" t="s">
        <v>411</v>
      </c>
      <c r="F617">
        <v>12</v>
      </c>
      <c r="G617">
        <v>135</v>
      </c>
      <c r="H617">
        <v>1650</v>
      </c>
      <c r="I617" t="s">
        <v>120</v>
      </c>
      <c r="J617">
        <v>1</v>
      </c>
      <c r="K617">
        <v>39.75</v>
      </c>
      <c r="L617">
        <v>26</v>
      </c>
      <c r="M617">
        <v>12</v>
      </c>
      <c r="N617">
        <v>24</v>
      </c>
      <c r="O617" t="s">
        <v>426</v>
      </c>
      <c r="P617">
        <v>1023</v>
      </c>
    </row>
    <row r="618" spans="1:16" x14ac:dyDescent="0.25">
      <c r="A618" t="s">
        <v>177</v>
      </c>
      <c r="B618" t="s">
        <v>178</v>
      </c>
      <c r="C618">
        <v>10</v>
      </c>
      <c r="D618">
        <v>11</v>
      </c>
      <c r="E618" t="s">
        <v>408</v>
      </c>
      <c r="F618">
        <v>7</v>
      </c>
      <c r="G618">
        <v>135</v>
      </c>
      <c r="H618">
        <v>1650</v>
      </c>
      <c r="I618" t="s">
        <v>404</v>
      </c>
      <c r="J618">
        <v>1</v>
      </c>
      <c r="K618">
        <v>41.84</v>
      </c>
      <c r="L618">
        <v>20</v>
      </c>
      <c r="M618">
        <v>11</v>
      </c>
      <c r="N618">
        <v>24</v>
      </c>
      <c r="O618" t="s">
        <v>416</v>
      </c>
      <c r="P618">
        <v>1024</v>
      </c>
    </row>
    <row r="619" spans="1:16" x14ac:dyDescent="0.25">
      <c r="A619" t="s">
        <v>177</v>
      </c>
      <c r="B619" t="s">
        <v>178</v>
      </c>
      <c r="C619">
        <v>35</v>
      </c>
      <c r="D619">
        <v>2</v>
      </c>
      <c r="E619" t="s">
        <v>408</v>
      </c>
      <c r="F619">
        <v>3</v>
      </c>
      <c r="G619">
        <v>131</v>
      </c>
      <c r="H619">
        <v>1650</v>
      </c>
      <c r="I619" t="s">
        <v>120</v>
      </c>
      <c r="J619">
        <v>1</v>
      </c>
      <c r="K619">
        <v>40.659999999999997</v>
      </c>
      <c r="L619">
        <v>30</v>
      </c>
      <c r="M619">
        <v>10</v>
      </c>
      <c r="N619">
        <v>24</v>
      </c>
      <c r="O619" t="s">
        <v>426</v>
      </c>
      <c r="P619">
        <v>1020</v>
      </c>
    </row>
    <row r="620" spans="1:16" x14ac:dyDescent="0.25">
      <c r="A620" t="s">
        <v>177</v>
      </c>
      <c r="B620" t="s">
        <v>178</v>
      </c>
      <c r="C620">
        <v>60</v>
      </c>
      <c r="D620">
        <v>12</v>
      </c>
      <c r="E620" t="s">
        <v>410</v>
      </c>
      <c r="F620">
        <v>12</v>
      </c>
      <c r="G620">
        <v>133</v>
      </c>
      <c r="H620">
        <v>1400</v>
      </c>
      <c r="I620" t="s">
        <v>565</v>
      </c>
      <c r="J620">
        <v>1</v>
      </c>
      <c r="K620">
        <v>23.23</v>
      </c>
      <c r="L620">
        <v>6</v>
      </c>
      <c r="M620">
        <v>10</v>
      </c>
      <c r="N620">
        <v>24</v>
      </c>
      <c r="O620" t="s">
        <v>483</v>
      </c>
      <c r="P620">
        <v>1012</v>
      </c>
    </row>
    <row r="621" spans="1:16" x14ac:dyDescent="0.25">
      <c r="A621" t="s">
        <v>177</v>
      </c>
      <c r="B621" t="s">
        <v>178</v>
      </c>
      <c r="C621">
        <v>51</v>
      </c>
      <c r="D621">
        <v>6</v>
      </c>
      <c r="E621" t="s">
        <v>409</v>
      </c>
      <c r="F621">
        <v>3</v>
      </c>
      <c r="G621">
        <v>125</v>
      </c>
      <c r="H621">
        <v>1400</v>
      </c>
      <c r="I621" t="s">
        <v>687</v>
      </c>
      <c r="J621">
        <v>1</v>
      </c>
      <c r="K621">
        <v>22.74</v>
      </c>
      <c r="L621">
        <v>15</v>
      </c>
      <c r="M621">
        <v>9</v>
      </c>
      <c r="N621">
        <v>24</v>
      </c>
      <c r="O621" t="s">
        <v>465</v>
      </c>
      <c r="P621">
        <v>1029</v>
      </c>
    </row>
    <row r="622" spans="1:16" x14ac:dyDescent="0.25">
      <c r="A622" t="s">
        <v>177</v>
      </c>
      <c r="B622" t="s">
        <v>178</v>
      </c>
      <c r="C622">
        <v>124</v>
      </c>
      <c r="D622">
        <v>9</v>
      </c>
      <c r="E622" t="s">
        <v>411</v>
      </c>
      <c r="F622">
        <v>8</v>
      </c>
      <c r="G622">
        <v>121</v>
      </c>
      <c r="H622">
        <v>1400</v>
      </c>
      <c r="I622" t="s">
        <v>120</v>
      </c>
      <c r="J622">
        <v>1</v>
      </c>
      <c r="K622">
        <v>22.18</v>
      </c>
      <c r="L622">
        <v>6</v>
      </c>
      <c r="M622">
        <v>7</v>
      </c>
      <c r="N622">
        <v>24</v>
      </c>
      <c r="O622" t="s">
        <v>508</v>
      </c>
      <c r="P622">
        <v>1055</v>
      </c>
    </row>
    <row r="623" spans="1:16" x14ac:dyDescent="0.25">
      <c r="A623" t="s">
        <v>177</v>
      </c>
      <c r="B623" t="s">
        <v>178</v>
      </c>
      <c r="C623">
        <v>57</v>
      </c>
      <c r="D623">
        <v>11</v>
      </c>
      <c r="E623" t="s">
        <v>410</v>
      </c>
      <c r="F623">
        <v>13</v>
      </c>
      <c r="G623">
        <v>121</v>
      </c>
      <c r="H623">
        <v>1400</v>
      </c>
      <c r="I623" t="s">
        <v>565</v>
      </c>
      <c r="J623">
        <v>1</v>
      </c>
      <c r="K623">
        <v>23.47</v>
      </c>
      <c r="L623">
        <v>23</v>
      </c>
      <c r="M623">
        <v>6</v>
      </c>
      <c r="N623">
        <v>24</v>
      </c>
      <c r="O623" t="s">
        <v>483</v>
      </c>
      <c r="P623">
        <v>1059</v>
      </c>
    </row>
    <row r="624" spans="1:16" x14ac:dyDescent="0.25">
      <c r="A624" t="s">
        <v>177</v>
      </c>
      <c r="B624" t="s">
        <v>178</v>
      </c>
      <c r="C624">
        <v>118</v>
      </c>
      <c r="D624">
        <v>8</v>
      </c>
      <c r="E624" t="s">
        <v>410</v>
      </c>
      <c r="F624">
        <v>3</v>
      </c>
      <c r="G624">
        <v>126</v>
      </c>
      <c r="H624">
        <v>1400</v>
      </c>
      <c r="I624" t="s">
        <v>120</v>
      </c>
      <c r="J624">
        <v>1</v>
      </c>
      <c r="K624">
        <v>22.56</v>
      </c>
      <c r="L624">
        <v>2</v>
      </c>
      <c r="M624">
        <v>6</v>
      </c>
      <c r="N624">
        <v>24</v>
      </c>
      <c r="O624" t="s">
        <v>477</v>
      </c>
      <c r="P624">
        <v>1063</v>
      </c>
    </row>
    <row r="625" spans="1:16" x14ac:dyDescent="0.25">
      <c r="A625" t="s">
        <v>177</v>
      </c>
      <c r="B625" t="s">
        <v>178</v>
      </c>
      <c r="C625">
        <v>40</v>
      </c>
      <c r="D625">
        <v>13</v>
      </c>
      <c r="E625" t="s">
        <v>410</v>
      </c>
      <c r="F625">
        <v>7</v>
      </c>
      <c r="G625">
        <v>124</v>
      </c>
      <c r="H625">
        <v>1400</v>
      </c>
      <c r="I625" t="s">
        <v>404</v>
      </c>
      <c r="J625">
        <v>1</v>
      </c>
      <c r="K625">
        <v>24.44</v>
      </c>
      <c r="L625">
        <v>28</v>
      </c>
      <c r="M625">
        <v>4</v>
      </c>
      <c r="N625">
        <v>24</v>
      </c>
      <c r="O625" t="s">
        <v>483</v>
      </c>
      <c r="P625">
        <v>1049</v>
      </c>
    </row>
    <row r="626" spans="1:16" x14ac:dyDescent="0.25">
      <c r="A626" t="s">
        <v>177</v>
      </c>
      <c r="B626" t="s">
        <v>182</v>
      </c>
      <c r="C626">
        <v>10</v>
      </c>
      <c r="D626">
        <v>5</v>
      </c>
      <c r="E626" t="s">
        <v>409</v>
      </c>
      <c r="F626">
        <v>6</v>
      </c>
      <c r="G626">
        <v>135</v>
      </c>
      <c r="H626">
        <v>1650</v>
      </c>
      <c r="I626" t="s">
        <v>64</v>
      </c>
      <c r="J626">
        <v>1</v>
      </c>
      <c r="K626">
        <v>40.159999999999997</v>
      </c>
      <c r="L626">
        <v>23</v>
      </c>
      <c r="M626">
        <v>12</v>
      </c>
      <c r="N626">
        <v>25</v>
      </c>
      <c r="O626" t="s">
        <v>416</v>
      </c>
      <c r="P626">
        <v>1204</v>
      </c>
    </row>
    <row r="627" spans="1:16" x14ac:dyDescent="0.25">
      <c r="A627" t="s">
        <v>177</v>
      </c>
      <c r="B627" t="s">
        <v>182</v>
      </c>
      <c r="C627">
        <v>45</v>
      </c>
      <c r="D627">
        <v>10</v>
      </c>
      <c r="E627" t="s">
        <v>409</v>
      </c>
      <c r="F627">
        <v>9</v>
      </c>
      <c r="G627">
        <v>119</v>
      </c>
      <c r="H627">
        <v>1800</v>
      </c>
      <c r="I627" t="s">
        <v>150</v>
      </c>
      <c r="J627">
        <v>1</v>
      </c>
      <c r="K627">
        <v>50.12</v>
      </c>
      <c r="L627">
        <v>12</v>
      </c>
      <c r="M627">
        <v>11</v>
      </c>
      <c r="N627">
        <v>25</v>
      </c>
      <c r="O627" t="s">
        <v>432</v>
      </c>
      <c r="P627">
        <v>1184</v>
      </c>
    </row>
    <row r="628" spans="1:16" x14ac:dyDescent="0.25">
      <c r="A628" t="s">
        <v>177</v>
      </c>
      <c r="B628" t="s">
        <v>182</v>
      </c>
      <c r="C628">
        <v>42</v>
      </c>
      <c r="D628">
        <v>10</v>
      </c>
      <c r="E628" t="s">
        <v>410</v>
      </c>
      <c r="F628">
        <v>8</v>
      </c>
      <c r="G628">
        <v>120</v>
      </c>
      <c r="H628">
        <v>1650</v>
      </c>
      <c r="I628" t="s">
        <v>173</v>
      </c>
      <c r="J628">
        <v>1</v>
      </c>
      <c r="K628">
        <v>39.64</v>
      </c>
      <c r="L628">
        <v>5</v>
      </c>
      <c r="M628">
        <v>11</v>
      </c>
      <c r="N628">
        <v>25</v>
      </c>
      <c r="O628" t="s">
        <v>426</v>
      </c>
      <c r="P628">
        <v>1207</v>
      </c>
    </row>
    <row r="629" spans="1:16" x14ac:dyDescent="0.25">
      <c r="A629" t="s">
        <v>177</v>
      </c>
      <c r="B629" t="s">
        <v>182</v>
      </c>
      <c r="C629">
        <v>24</v>
      </c>
      <c r="D629">
        <v>7</v>
      </c>
      <c r="E629" t="s">
        <v>410</v>
      </c>
      <c r="F629">
        <v>5</v>
      </c>
      <c r="G629">
        <v>125</v>
      </c>
      <c r="H629">
        <v>1650</v>
      </c>
      <c r="I629" t="s">
        <v>195</v>
      </c>
      <c r="J629">
        <v>1</v>
      </c>
      <c r="K629">
        <v>40.090000000000003</v>
      </c>
      <c r="L629">
        <v>22</v>
      </c>
      <c r="M629">
        <v>10</v>
      </c>
      <c r="N629">
        <v>25</v>
      </c>
      <c r="O629" t="s">
        <v>420</v>
      </c>
      <c r="P629">
        <v>1207</v>
      </c>
    </row>
    <row r="630" spans="1:16" x14ac:dyDescent="0.25">
      <c r="A630" t="s">
        <v>177</v>
      </c>
      <c r="B630" t="s">
        <v>182</v>
      </c>
      <c r="C630">
        <v>12</v>
      </c>
      <c r="D630">
        <v>7</v>
      </c>
      <c r="E630" t="s">
        <v>409</v>
      </c>
      <c r="F630">
        <v>2</v>
      </c>
      <c r="G630">
        <v>122</v>
      </c>
      <c r="H630">
        <v>1650</v>
      </c>
      <c r="I630" t="s">
        <v>195</v>
      </c>
      <c r="J630">
        <v>1</v>
      </c>
      <c r="K630">
        <v>40.08</v>
      </c>
      <c r="L630">
        <v>10</v>
      </c>
      <c r="M630">
        <v>9</v>
      </c>
      <c r="N630">
        <v>25</v>
      </c>
      <c r="O630" t="s">
        <v>432</v>
      </c>
      <c r="P630">
        <v>1192</v>
      </c>
    </row>
    <row r="631" spans="1:16" x14ac:dyDescent="0.25">
      <c r="A631" t="s">
        <v>177</v>
      </c>
      <c r="B631" t="s">
        <v>182</v>
      </c>
      <c r="C631">
        <v>63</v>
      </c>
      <c r="D631">
        <v>13</v>
      </c>
      <c r="E631" t="s">
        <v>411</v>
      </c>
      <c r="F631">
        <v>6</v>
      </c>
      <c r="G631">
        <v>129</v>
      </c>
      <c r="H631">
        <v>1650</v>
      </c>
      <c r="I631" t="s">
        <v>195</v>
      </c>
      <c r="J631">
        <v>1</v>
      </c>
      <c r="K631">
        <v>41.37</v>
      </c>
      <c r="L631">
        <v>28</v>
      </c>
      <c r="M631">
        <v>6</v>
      </c>
      <c r="N631">
        <v>25</v>
      </c>
      <c r="O631" t="s">
        <v>457</v>
      </c>
      <c r="P631">
        <v>1185</v>
      </c>
    </row>
    <row r="632" spans="1:16" x14ac:dyDescent="0.25">
      <c r="A632" t="s">
        <v>177</v>
      </c>
      <c r="B632" t="s">
        <v>182</v>
      </c>
      <c r="C632">
        <v>16</v>
      </c>
      <c r="D632">
        <v>7</v>
      </c>
      <c r="E632" t="s">
        <v>409</v>
      </c>
      <c r="F632">
        <v>2</v>
      </c>
      <c r="G632">
        <v>132</v>
      </c>
      <c r="H632">
        <v>1650</v>
      </c>
      <c r="I632" t="s">
        <v>195</v>
      </c>
      <c r="J632">
        <v>1</v>
      </c>
      <c r="K632">
        <v>40.31</v>
      </c>
      <c r="L632">
        <v>11</v>
      </c>
      <c r="M632">
        <v>6</v>
      </c>
      <c r="N632">
        <v>25</v>
      </c>
      <c r="O632" t="s">
        <v>420</v>
      </c>
      <c r="P632">
        <v>1182</v>
      </c>
    </row>
    <row r="633" spans="1:16" x14ac:dyDescent="0.25">
      <c r="A633" t="s">
        <v>177</v>
      </c>
      <c r="B633" t="s">
        <v>182</v>
      </c>
      <c r="C633">
        <v>92</v>
      </c>
      <c r="D633">
        <v>12</v>
      </c>
      <c r="E633" t="s">
        <v>411</v>
      </c>
      <c r="F633">
        <v>14</v>
      </c>
      <c r="G633">
        <v>125</v>
      </c>
      <c r="H633">
        <v>1600</v>
      </c>
      <c r="I633" t="s">
        <v>316</v>
      </c>
      <c r="J633">
        <v>1</v>
      </c>
      <c r="K633">
        <v>36.049999999999997</v>
      </c>
      <c r="L633">
        <v>18</v>
      </c>
      <c r="M633">
        <v>5</v>
      </c>
      <c r="N633">
        <v>25</v>
      </c>
      <c r="O633" t="s">
        <v>479</v>
      </c>
      <c r="P633">
        <v>1179</v>
      </c>
    </row>
    <row r="634" spans="1:16" x14ac:dyDescent="0.25">
      <c r="A634" t="s">
        <v>177</v>
      </c>
      <c r="B634" t="s">
        <v>182</v>
      </c>
      <c r="C634">
        <v>16</v>
      </c>
      <c r="D634">
        <v>9</v>
      </c>
      <c r="E634" t="s">
        <v>409</v>
      </c>
      <c r="F634">
        <v>3</v>
      </c>
      <c r="G634">
        <v>131</v>
      </c>
      <c r="H634">
        <v>1650</v>
      </c>
      <c r="I634" t="s">
        <v>195</v>
      </c>
      <c r="J634">
        <v>1</v>
      </c>
      <c r="K634">
        <v>40.08</v>
      </c>
      <c r="L634">
        <v>16</v>
      </c>
      <c r="M634">
        <v>4</v>
      </c>
      <c r="N634">
        <v>25</v>
      </c>
      <c r="O634" t="s">
        <v>420</v>
      </c>
      <c r="P634">
        <v>1170</v>
      </c>
    </row>
    <row r="635" spans="1:16" x14ac:dyDescent="0.25">
      <c r="A635" t="s">
        <v>177</v>
      </c>
      <c r="B635" t="s">
        <v>182</v>
      </c>
      <c r="C635">
        <v>20</v>
      </c>
      <c r="D635">
        <v>11</v>
      </c>
      <c r="E635" t="s">
        <v>410</v>
      </c>
      <c r="F635">
        <v>6</v>
      </c>
      <c r="G635">
        <v>122</v>
      </c>
      <c r="H635">
        <v>2000</v>
      </c>
      <c r="I635" t="s">
        <v>1179</v>
      </c>
      <c r="J635">
        <v>2</v>
      </c>
      <c r="K635">
        <v>2.11</v>
      </c>
      <c r="L635">
        <v>19</v>
      </c>
      <c r="M635">
        <v>1</v>
      </c>
      <c r="N635">
        <v>25</v>
      </c>
      <c r="O635" t="s">
        <v>483</v>
      </c>
      <c r="P635">
        <v>1187</v>
      </c>
    </row>
    <row r="636" spans="1:16" x14ac:dyDescent="0.25">
      <c r="A636" t="s">
        <v>177</v>
      </c>
      <c r="B636" t="s">
        <v>182</v>
      </c>
      <c r="C636">
        <v>7</v>
      </c>
      <c r="D636">
        <v>4</v>
      </c>
      <c r="E636" t="s">
        <v>410</v>
      </c>
      <c r="F636">
        <v>4</v>
      </c>
      <c r="G636">
        <v>135</v>
      </c>
      <c r="H636">
        <v>1800</v>
      </c>
      <c r="I636" t="s">
        <v>64</v>
      </c>
      <c r="J636">
        <v>1</v>
      </c>
      <c r="K636">
        <v>49.92</v>
      </c>
      <c r="L636">
        <v>8</v>
      </c>
      <c r="M636">
        <v>1</v>
      </c>
      <c r="N636">
        <v>25</v>
      </c>
      <c r="O636" t="s">
        <v>432</v>
      </c>
      <c r="P636">
        <v>1188</v>
      </c>
    </row>
    <row r="637" spans="1:16" x14ac:dyDescent="0.25">
      <c r="A637" t="s">
        <v>177</v>
      </c>
      <c r="B637" t="s">
        <v>182</v>
      </c>
      <c r="C637">
        <v>7.4</v>
      </c>
      <c r="D637">
        <v>5</v>
      </c>
      <c r="E637" t="s">
        <v>409</v>
      </c>
      <c r="F637">
        <v>5</v>
      </c>
      <c r="G637">
        <v>128</v>
      </c>
      <c r="H637">
        <v>1800</v>
      </c>
      <c r="I637" t="s">
        <v>316</v>
      </c>
      <c r="J637">
        <v>1</v>
      </c>
      <c r="K637">
        <v>49.21</v>
      </c>
      <c r="L637">
        <v>6</v>
      </c>
      <c r="M637">
        <v>11</v>
      </c>
      <c r="N637">
        <v>24</v>
      </c>
      <c r="O637" t="s">
        <v>432</v>
      </c>
      <c r="P637">
        <v>1192</v>
      </c>
    </row>
    <row r="638" spans="1:16" x14ac:dyDescent="0.25">
      <c r="A638" t="s">
        <v>177</v>
      </c>
      <c r="B638" t="s">
        <v>182</v>
      </c>
      <c r="C638">
        <v>2.1</v>
      </c>
      <c r="D638">
        <v>4</v>
      </c>
      <c r="E638" t="s">
        <v>409</v>
      </c>
      <c r="F638">
        <v>3</v>
      </c>
      <c r="G638">
        <v>135</v>
      </c>
      <c r="H638">
        <v>1800</v>
      </c>
      <c r="I638" t="s">
        <v>64</v>
      </c>
      <c r="J638">
        <v>1</v>
      </c>
      <c r="K638">
        <v>49.34</v>
      </c>
      <c r="L638">
        <v>27</v>
      </c>
      <c r="M638">
        <v>10</v>
      </c>
      <c r="N638">
        <v>24</v>
      </c>
      <c r="O638" t="s">
        <v>416</v>
      </c>
      <c r="P638">
        <v>1184</v>
      </c>
    </row>
    <row r="639" spans="1:16" x14ac:dyDescent="0.25">
      <c r="A639" t="s">
        <v>177</v>
      </c>
      <c r="B639" t="s">
        <v>182</v>
      </c>
      <c r="C639">
        <v>3.4</v>
      </c>
      <c r="D639">
        <v>1</v>
      </c>
      <c r="E639" t="s">
        <v>410</v>
      </c>
      <c r="F639">
        <v>2</v>
      </c>
      <c r="G639">
        <v>129</v>
      </c>
      <c r="H639">
        <v>1650</v>
      </c>
      <c r="I639" t="s">
        <v>64</v>
      </c>
      <c r="J639">
        <v>1</v>
      </c>
      <c r="K639">
        <v>39.549999999999997</v>
      </c>
      <c r="L639">
        <v>25</v>
      </c>
      <c r="M639">
        <v>9</v>
      </c>
      <c r="N639">
        <v>24</v>
      </c>
      <c r="O639" t="s">
        <v>416</v>
      </c>
      <c r="P639">
        <v>1181</v>
      </c>
    </row>
    <row r="640" spans="1:16" x14ac:dyDescent="0.25">
      <c r="A640" t="s">
        <v>177</v>
      </c>
      <c r="B640" t="s">
        <v>182</v>
      </c>
      <c r="C640">
        <v>3.2</v>
      </c>
      <c r="D640">
        <v>6</v>
      </c>
      <c r="E640" t="s">
        <v>409</v>
      </c>
      <c r="F640">
        <v>6</v>
      </c>
      <c r="G640">
        <v>128</v>
      </c>
      <c r="H640">
        <v>1800</v>
      </c>
      <c r="I640" t="s">
        <v>64</v>
      </c>
      <c r="J640">
        <v>1</v>
      </c>
      <c r="K640">
        <v>50.03</v>
      </c>
      <c r="L640">
        <v>15</v>
      </c>
      <c r="M640">
        <v>5</v>
      </c>
      <c r="N640">
        <v>24</v>
      </c>
      <c r="O640" t="s">
        <v>416</v>
      </c>
      <c r="P640">
        <v>1182</v>
      </c>
    </row>
    <row r="641" spans="1:16" x14ac:dyDescent="0.25">
      <c r="A641" t="s">
        <v>177</v>
      </c>
      <c r="B641" t="s">
        <v>182</v>
      </c>
      <c r="C641">
        <v>3.3</v>
      </c>
      <c r="D641">
        <v>3</v>
      </c>
      <c r="E641" t="s">
        <v>409</v>
      </c>
      <c r="F641">
        <v>1</v>
      </c>
      <c r="G641">
        <v>127</v>
      </c>
      <c r="H641">
        <v>1800</v>
      </c>
      <c r="I641" t="s">
        <v>58</v>
      </c>
      <c r="J641">
        <v>1</v>
      </c>
      <c r="K641">
        <v>50.36</v>
      </c>
      <c r="L641">
        <v>24</v>
      </c>
      <c r="M641">
        <v>4</v>
      </c>
      <c r="N641">
        <v>24</v>
      </c>
      <c r="O641" t="s">
        <v>426</v>
      </c>
      <c r="P641">
        <v>1164</v>
      </c>
    </row>
    <row r="642" spans="1:16" x14ac:dyDescent="0.25">
      <c r="A642" t="s">
        <v>177</v>
      </c>
      <c r="B642" t="s">
        <v>182</v>
      </c>
      <c r="C642">
        <v>11</v>
      </c>
      <c r="D642">
        <v>4</v>
      </c>
      <c r="E642" t="s">
        <v>411</v>
      </c>
      <c r="F642">
        <v>7</v>
      </c>
      <c r="G642">
        <v>126</v>
      </c>
      <c r="H642">
        <v>1650</v>
      </c>
      <c r="I642" t="s">
        <v>49</v>
      </c>
      <c r="J642">
        <v>1</v>
      </c>
      <c r="K642">
        <v>41.2</v>
      </c>
      <c r="L642">
        <v>10</v>
      </c>
      <c r="M642">
        <v>4</v>
      </c>
      <c r="N642">
        <v>24</v>
      </c>
      <c r="O642" t="s">
        <v>420</v>
      </c>
      <c r="P642">
        <v>1163</v>
      </c>
    </row>
    <row r="643" spans="1:16" x14ac:dyDescent="0.25">
      <c r="A643" t="s">
        <v>177</v>
      </c>
      <c r="B643" t="s">
        <v>182</v>
      </c>
      <c r="C643">
        <v>2.9</v>
      </c>
      <c r="D643">
        <v>12</v>
      </c>
      <c r="E643" t="s">
        <v>410</v>
      </c>
      <c r="F643">
        <v>2</v>
      </c>
      <c r="G643">
        <v>128</v>
      </c>
      <c r="H643">
        <v>2000</v>
      </c>
      <c r="I643" t="s">
        <v>64</v>
      </c>
      <c r="J643">
        <v>2</v>
      </c>
      <c r="K643">
        <v>4.34</v>
      </c>
      <c r="L643">
        <v>3</v>
      </c>
      <c r="M643">
        <v>3</v>
      </c>
      <c r="N643">
        <v>24</v>
      </c>
      <c r="O643" t="s">
        <v>501</v>
      </c>
      <c r="P643">
        <v>1169</v>
      </c>
    </row>
    <row r="644" spans="1:16" x14ac:dyDescent="0.25">
      <c r="A644" t="s">
        <v>177</v>
      </c>
      <c r="B644" t="s">
        <v>182</v>
      </c>
      <c r="C644">
        <v>4.7</v>
      </c>
      <c r="D644">
        <v>1</v>
      </c>
      <c r="E644" t="s">
        <v>409</v>
      </c>
      <c r="F644">
        <v>4</v>
      </c>
      <c r="G644">
        <v>119</v>
      </c>
      <c r="H644">
        <v>1800</v>
      </c>
      <c r="I644" t="s">
        <v>173</v>
      </c>
      <c r="J644">
        <v>1</v>
      </c>
      <c r="K644">
        <v>50.78</v>
      </c>
      <c r="L644">
        <v>15</v>
      </c>
      <c r="M644">
        <v>2</v>
      </c>
      <c r="N644">
        <v>24</v>
      </c>
      <c r="O644" t="s">
        <v>416</v>
      </c>
      <c r="P644">
        <v>1166</v>
      </c>
    </row>
    <row r="645" spans="1:16" x14ac:dyDescent="0.25">
      <c r="A645" t="s">
        <v>177</v>
      </c>
      <c r="B645" t="s">
        <v>182</v>
      </c>
      <c r="C645">
        <v>6.6</v>
      </c>
      <c r="D645">
        <v>1</v>
      </c>
      <c r="E645" t="s">
        <v>409</v>
      </c>
      <c r="F645">
        <v>9</v>
      </c>
      <c r="G645">
        <v>133</v>
      </c>
      <c r="H645">
        <v>1650</v>
      </c>
      <c r="I645" t="s">
        <v>64</v>
      </c>
      <c r="J645">
        <v>1</v>
      </c>
      <c r="K645">
        <v>41.32</v>
      </c>
      <c r="L645">
        <v>31</v>
      </c>
      <c r="M645">
        <v>1</v>
      </c>
      <c r="N645">
        <v>24</v>
      </c>
      <c r="O645" t="s">
        <v>432</v>
      </c>
      <c r="P645">
        <v>1160</v>
      </c>
    </row>
    <row r="646" spans="1:16" x14ac:dyDescent="0.25">
      <c r="A646" t="s">
        <v>177</v>
      </c>
      <c r="B646" t="s">
        <v>182</v>
      </c>
      <c r="C646">
        <v>3.8</v>
      </c>
      <c r="D646">
        <v>11</v>
      </c>
      <c r="E646" t="s">
        <v>411</v>
      </c>
      <c r="F646">
        <v>11</v>
      </c>
      <c r="G646">
        <v>135</v>
      </c>
      <c r="H646">
        <v>1400</v>
      </c>
      <c r="I646" t="s">
        <v>64</v>
      </c>
      <c r="J646">
        <v>1</v>
      </c>
      <c r="K646">
        <v>23.07</v>
      </c>
      <c r="L646">
        <v>11</v>
      </c>
      <c r="M646">
        <v>11</v>
      </c>
      <c r="N646">
        <v>23</v>
      </c>
      <c r="O646" t="s">
        <v>465</v>
      </c>
      <c r="P646">
        <v>1135</v>
      </c>
    </row>
    <row r="647" spans="1:16" x14ac:dyDescent="0.25">
      <c r="A647" t="s">
        <v>177</v>
      </c>
      <c r="B647" t="s">
        <v>182</v>
      </c>
      <c r="C647">
        <v>6.9</v>
      </c>
      <c r="D647">
        <v>1</v>
      </c>
      <c r="E647" t="s">
        <v>411</v>
      </c>
      <c r="F647">
        <v>11</v>
      </c>
      <c r="G647">
        <v>127</v>
      </c>
      <c r="H647">
        <v>1400</v>
      </c>
      <c r="I647" t="s">
        <v>64</v>
      </c>
      <c r="J647">
        <v>1</v>
      </c>
      <c r="K647">
        <v>22.22</v>
      </c>
      <c r="L647">
        <v>15</v>
      </c>
      <c r="M647">
        <v>10</v>
      </c>
      <c r="N647">
        <v>23</v>
      </c>
      <c r="O647" t="s">
        <v>465</v>
      </c>
      <c r="P647">
        <v>1133</v>
      </c>
    </row>
    <row r="648" spans="1:16" x14ac:dyDescent="0.25">
      <c r="A648" t="s">
        <v>177</v>
      </c>
      <c r="B648" t="s">
        <v>182</v>
      </c>
      <c r="C648">
        <v>13</v>
      </c>
      <c r="D648">
        <v>4</v>
      </c>
      <c r="E648" t="s">
        <v>409</v>
      </c>
      <c r="F648">
        <v>1</v>
      </c>
      <c r="G648">
        <v>126</v>
      </c>
      <c r="H648">
        <v>1400</v>
      </c>
      <c r="I648" t="s">
        <v>64</v>
      </c>
      <c r="J648">
        <v>1</v>
      </c>
      <c r="K648">
        <v>23</v>
      </c>
      <c r="L648">
        <v>24</v>
      </c>
      <c r="M648">
        <v>9</v>
      </c>
      <c r="N648">
        <v>23</v>
      </c>
      <c r="O648" t="s">
        <v>508</v>
      </c>
      <c r="P648">
        <v>1168</v>
      </c>
    </row>
    <row r="649" spans="1:16" x14ac:dyDescent="0.25">
      <c r="A649" t="s">
        <v>177</v>
      </c>
      <c r="B649" t="s">
        <v>185</v>
      </c>
      <c r="C649">
        <v>3.4</v>
      </c>
      <c r="D649">
        <v>2</v>
      </c>
      <c r="E649" t="s">
        <v>410</v>
      </c>
      <c r="F649">
        <v>3</v>
      </c>
      <c r="G649">
        <v>131</v>
      </c>
      <c r="H649">
        <v>1650</v>
      </c>
      <c r="I649" t="s">
        <v>49</v>
      </c>
      <c r="J649">
        <v>1</v>
      </c>
      <c r="K649">
        <v>40.950000000000003</v>
      </c>
      <c r="L649">
        <v>17</v>
      </c>
      <c r="M649">
        <v>12</v>
      </c>
      <c r="N649">
        <v>25</v>
      </c>
      <c r="O649" t="s">
        <v>420</v>
      </c>
      <c r="P649">
        <v>1054</v>
      </c>
    </row>
    <row r="650" spans="1:16" x14ac:dyDescent="0.25">
      <c r="A650" t="s">
        <v>177</v>
      </c>
      <c r="B650" t="s">
        <v>185</v>
      </c>
      <c r="C650">
        <v>7.7</v>
      </c>
      <c r="D650">
        <v>1</v>
      </c>
      <c r="E650" t="s">
        <v>410</v>
      </c>
      <c r="F650">
        <v>9</v>
      </c>
      <c r="G650">
        <v>124</v>
      </c>
      <c r="H650">
        <v>1650</v>
      </c>
      <c r="I650" t="s">
        <v>49</v>
      </c>
      <c r="J650">
        <v>1</v>
      </c>
      <c r="K650">
        <v>39.9</v>
      </c>
      <c r="L650">
        <v>19</v>
      </c>
      <c r="M650">
        <v>11</v>
      </c>
      <c r="N650">
        <v>25</v>
      </c>
      <c r="O650" t="s">
        <v>420</v>
      </c>
      <c r="P650">
        <v>1048</v>
      </c>
    </row>
    <row r="651" spans="1:16" x14ac:dyDescent="0.25">
      <c r="A651" t="s">
        <v>177</v>
      </c>
      <c r="B651" t="s">
        <v>185</v>
      </c>
      <c r="C651">
        <v>8.6999999999999993</v>
      </c>
      <c r="D651">
        <v>4</v>
      </c>
      <c r="E651" t="s">
        <v>410</v>
      </c>
      <c r="F651">
        <v>6</v>
      </c>
      <c r="G651">
        <v>125</v>
      </c>
      <c r="H651">
        <v>1650</v>
      </c>
      <c r="I651" t="s">
        <v>49</v>
      </c>
      <c r="J651">
        <v>1</v>
      </c>
      <c r="K651">
        <v>41.03</v>
      </c>
      <c r="L651">
        <v>30</v>
      </c>
      <c r="M651">
        <v>10</v>
      </c>
      <c r="N651">
        <v>25</v>
      </c>
      <c r="O651" t="s">
        <v>457</v>
      </c>
      <c r="P651">
        <v>1047</v>
      </c>
    </row>
    <row r="652" spans="1:16" x14ac:dyDescent="0.25">
      <c r="A652" t="s">
        <v>177</v>
      </c>
      <c r="B652" t="s">
        <v>185</v>
      </c>
      <c r="C652">
        <v>9.8000000000000007</v>
      </c>
      <c r="D652">
        <v>5</v>
      </c>
      <c r="E652" t="s">
        <v>411</v>
      </c>
      <c r="F652">
        <v>10</v>
      </c>
      <c r="G652">
        <v>128</v>
      </c>
      <c r="H652">
        <v>1650</v>
      </c>
      <c r="I652" t="s">
        <v>106</v>
      </c>
      <c r="J652">
        <v>1</v>
      </c>
      <c r="K652">
        <v>40.65</v>
      </c>
      <c r="L652">
        <v>15</v>
      </c>
      <c r="M652">
        <v>10</v>
      </c>
      <c r="N652">
        <v>25</v>
      </c>
      <c r="O652" t="s">
        <v>432</v>
      </c>
      <c r="P652">
        <v>1040</v>
      </c>
    </row>
    <row r="653" spans="1:16" x14ac:dyDescent="0.25">
      <c r="A653" t="s">
        <v>177</v>
      </c>
      <c r="B653" t="s">
        <v>185</v>
      </c>
      <c r="C653">
        <v>8.3000000000000007</v>
      </c>
      <c r="D653">
        <v>5</v>
      </c>
      <c r="E653" t="s">
        <v>408</v>
      </c>
      <c r="F653">
        <v>9</v>
      </c>
      <c r="G653">
        <v>129</v>
      </c>
      <c r="H653">
        <v>1650</v>
      </c>
      <c r="I653" t="s">
        <v>106</v>
      </c>
      <c r="J653">
        <v>1</v>
      </c>
      <c r="K653">
        <v>40.32</v>
      </c>
      <c r="L653">
        <v>21</v>
      </c>
      <c r="M653">
        <v>9</v>
      </c>
      <c r="N653">
        <v>25</v>
      </c>
      <c r="O653" t="s">
        <v>457</v>
      </c>
      <c r="P653">
        <v>1037</v>
      </c>
    </row>
    <row r="654" spans="1:16" x14ac:dyDescent="0.25">
      <c r="A654" t="s">
        <v>177</v>
      </c>
      <c r="B654" t="s">
        <v>185</v>
      </c>
      <c r="C654">
        <v>15</v>
      </c>
      <c r="D654">
        <v>7</v>
      </c>
      <c r="E654" t="s">
        <v>411</v>
      </c>
      <c r="F654">
        <v>10</v>
      </c>
      <c r="G654">
        <v>132</v>
      </c>
      <c r="H654">
        <v>1650</v>
      </c>
      <c r="I654" t="s">
        <v>106</v>
      </c>
      <c r="J654">
        <v>1</v>
      </c>
      <c r="K654">
        <v>39.770000000000003</v>
      </c>
      <c r="L654">
        <v>9</v>
      </c>
      <c r="M654">
        <v>7</v>
      </c>
      <c r="N654">
        <v>25</v>
      </c>
      <c r="O654" t="s">
        <v>432</v>
      </c>
      <c r="P654">
        <v>1041</v>
      </c>
    </row>
    <row r="655" spans="1:16" x14ac:dyDescent="0.25">
      <c r="A655" t="s">
        <v>177</v>
      </c>
      <c r="B655" t="s">
        <v>185</v>
      </c>
      <c r="C655">
        <v>3</v>
      </c>
      <c r="D655">
        <v>10</v>
      </c>
      <c r="E655" t="s">
        <v>409</v>
      </c>
      <c r="F655">
        <v>5</v>
      </c>
      <c r="G655">
        <v>135</v>
      </c>
      <c r="H655">
        <v>1650</v>
      </c>
      <c r="I655" t="s">
        <v>31</v>
      </c>
      <c r="J655">
        <v>1</v>
      </c>
      <c r="K655">
        <v>41.11</v>
      </c>
      <c r="L655">
        <v>11</v>
      </c>
      <c r="M655">
        <v>6</v>
      </c>
      <c r="N655">
        <v>25</v>
      </c>
      <c r="O655" t="s">
        <v>420</v>
      </c>
      <c r="P655">
        <v>1050</v>
      </c>
    </row>
    <row r="656" spans="1:16" x14ac:dyDescent="0.25">
      <c r="A656" t="s">
        <v>177</v>
      </c>
      <c r="B656" t="s">
        <v>185</v>
      </c>
      <c r="C656">
        <v>5.4</v>
      </c>
      <c r="D656">
        <v>3</v>
      </c>
      <c r="E656" t="s">
        <v>408</v>
      </c>
      <c r="F656">
        <v>8</v>
      </c>
      <c r="G656">
        <v>135</v>
      </c>
      <c r="H656">
        <v>1800</v>
      </c>
      <c r="I656" t="s">
        <v>53</v>
      </c>
      <c r="J656">
        <v>1</v>
      </c>
      <c r="K656">
        <v>51.53</v>
      </c>
      <c r="L656">
        <v>12</v>
      </c>
      <c r="M656">
        <v>2</v>
      </c>
      <c r="N656">
        <v>25</v>
      </c>
      <c r="O656" t="s">
        <v>457</v>
      </c>
      <c r="P656">
        <v>1043</v>
      </c>
    </row>
    <row r="657" spans="1:16" x14ac:dyDescent="0.25">
      <c r="A657" t="s">
        <v>177</v>
      </c>
      <c r="B657" t="s">
        <v>185</v>
      </c>
      <c r="C657">
        <v>20</v>
      </c>
      <c r="D657">
        <v>10</v>
      </c>
      <c r="E657" t="s">
        <v>409</v>
      </c>
      <c r="F657">
        <v>9</v>
      </c>
      <c r="G657">
        <v>118</v>
      </c>
      <c r="H657">
        <v>1650</v>
      </c>
      <c r="I657" t="s">
        <v>120</v>
      </c>
      <c r="J657">
        <v>1</v>
      </c>
      <c r="K657">
        <v>40.869999999999997</v>
      </c>
      <c r="L657">
        <v>5</v>
      </c>
      <c r="M657">
        <v>2</v>
      </c>
      <c r="N657">
        <v>25</v>
      </c>
      <c r="O657" t="s">
        <v>432</v>
      </c>
      <c r="P657">
        <v>1044</v>
      </c>
    </row>
    <row r="658" spans="1:16" x14ac:dyDescent="0.25">
      <c r="A658" t="s">
        <v>177</v>
      </c>
      <c r="B658" t="s">
        <v>185</v>
      </c>
      <c r="C658">
        <v>8.5</v>
      </c>
      <c r="D658">
        <v>6</v>
      </c>
      <c r="E658" t="s">
        <v>409</v>
      </c>
      <c r="F658">
        <v>5</v>
      </c>
      <c r="G658">
        <v>119</v>
      </c>
      <c r="H658">
        <v>1650</v>
      </c>
      <c r="I658" t="s">
        <v>120</v>
      </c>
      <c r="J658">
        <v>1</v>
      </c>
      <c r="K658">
        <v>39.78</v>
      </c>
      <c r="L658">
        <v>15</v>
      </c>
      <c r="M658">
        <v>1</v>
      </c>
      <c r="N658">
        <v>25</v>
      </c>
      <c r="O658" t="s">
        <v>420</v>
      </c>
      <c r="P658">
        <v>1050</v>
      </c>
    </row>
    <row r="659" spans="1:16" x14ac:dyDescent="0.25">
      <c r="A659" t="s">
        <v>177</v>
      </c>
      <c r="B659" t="s">
        <v>185</v>
      </c>
      <c r="C659">
        <v>7.4</v>
      </c>
      <c r="D659">
        <v>9</v>
      </c>
      <c r="E659" t="s">
        <v>410</v>
      </c>
      <c r="F659">
        <v>7</v>
      </c>
      <c r="G659">
        <v>125</v>
      </c>
      <c r="H659">
        <v>1650</v>
      </c>
      <c r="I659" t="s">
        <v>106</v>
      </c>
      <c r="J659">
        <v>1</v>
      </c>
      <c r="K659">
        <v>40.06</v>
      </c>
      <c r="L659">
        <v>26</v>
      </c>
      <c r="M659">
        <v>12</v>
      </c>
      <c r="N659">
        <v>24</v>
      </c>
      <c r="O659" t="s">
        <v>426</v>
      </c>
      <c r="P659">
        <v>1048</v>
      </c>
    </row>
    <row r="660" spans="1:16" x14ac:dyDescent="0.25">
      <c r="A660" t="s">
        <v>177</v>
      </c>
      <c r="B660" t="s">
        <v>185</v>
      </c>
      <c r="C660">
        <v>5.8</v>
      </c>
      <c r="D660">
        <v>8</v>
      </c>
      <c r="E660" t="s">
        <v>410</v>
      </c>
      <c r="F660">
        <v>9</v>
      </c>
      <c r="G660">
        <v>122</v>
      </c>
      <c r="H660">
        <v>1650</v>
      </c>
      <c r="I660" t="s">
        <v>106</v>
      </c>
      <c r="J660">
        <v>1</v>
      </c>
      <c r="K660">
        <v>40.950000000000003</v>
      </c>
      <c r="L660">
        <v>11</v>
      </c>
      <c r="M660">
        <v>12</v>
      </c>
      <c r="N660">
        <v>24</v>
      </c>
      <c r="O660" t="s">
        <v>420</v>
      </c>
      <c r="P660">
        <v>1055</v>
      </c>
    </row>
    <row r="661" spans="1:16" x14ac:dyDescent="0.25">
      <c r="A661" t="s">
        <v>177</v>
      </c>
      <c r="B661" t="s">
        <v>185</v>
      </c>
      <c r="C661">
        <v>16</v>
      </c>
      <c r="D661">
        <v>2</v>
      </c>
      <c r="E661" t="s">
        <v>409</v>
      </c>
      <c r="F661">
        <v>6</v>
      </c>
      <c r="G661">
        <v>120</v>
      </c>
      <c r="H661">
        <v>1650</v>
      </c>
      <c r="I661" t="s">
        <v>106</v>
      </c>
      <c r="J661">
        <v>1</v>
      </c>
      <c r="K661">
        <v>38.81</v>
      </c>
      <c r="L661">
        <v>16</v>
      </c>
      <c r="M661">
        <v>10</v>
      </c>
      <c r="N661">
        <v>24</v>
      </c>
      <c r="O661" t="s">
        <v>420</v>
      </c>
      <c r="P661">
        <v>1045</v>
      </c>
    </row>
    <row r="662" spans="1:16" x14ac:dyDescent="0.25">
      <c r="A662" t="s">
        <v>177</v>
      </c>
      <c r="B662" t="s">
        <v>185</v>
      </c>
      <c r="C662">
        <v>22</v>
      </c>
      <c r="D662">
        <v>5</v>
      </c>
      <c r="E662" t="s">
        <v>411</v>
      </c>
      <c r="F662">
        <v>7</v>
      </c>
      <c r="G662">
        <v>121</v>
      </c>
      <c r="H662">
        <v>1650</v>
      </c>
      <c r="I662" t="s">
        <v>106</v>
      </c>
      <c r="J662">
        <v>1</v>
      </c>
      <c r="K662">
        <v>39.979999999999997</v>
      </c>
      <c r="L662">
        <v>25</v>
      </c>
      <c r="M662">
        <v>9</v>
      </c>
      <c r="N662">
        <v>24</v>
      </c>
      <c r="O662" t="s">
        <v>416</v>
      </c>
      <c r="P662">
        <v>1055</v>
      </c>
    </row>
    <row r="663" spans="1:16" x14ac:dyDescent="0.25">
      <c r="A663" t="s">
        <v>177</v>
      </c>
      <c r="B663" t="s">
        <v>185</v>
      </c>
      <c r="C663">
        <v>20</v>
      </c>
      <c r="D663">
        <v>8</v>
      </c>
      <c r="E663" t="s">
        <v>411</v>
      </c>
      <c r="F663">
        <v>6</v>
      </c>
      <c r="G663">
        <v>119</v>
      </c>
      <c r="H663">
        <v>1650</v>
      </c>
      <c r="I663" t="s">
        <v>120</v>
      </c>
      <c r="J663">
        <v>1</v>
      </c>
      <c r="K663">
        <v>41.72</v>
      </c>
      <c r="L663">
        <v>11</v>
      </c>
      <c r="M663">
        <v>9</v>
      </c>
      <c r="N663">
        <v>24</v>
      </c>
      <c r="O663" t="s">
        <v>432</v>
      </c>
      <c r="P663">
        <v>1043</v>
      </c>
    </row>
    <row r="664" spans="1:16" x14ac:dyDescent="0.25">
      <c r="A664" t="s">
        <v>177</v>
      </c>
      <c r="B664" t="s">
        <v>185</v>
      </c>
      <c r="C664">
        <v>43</v>
      </c>
      <c r="D664">
        <v>4</v>
      </c>
      <c r="E664" t="s">
        <v>411</v>
      </c>
      <c r="F664">
        <v>10</v>
      </c>
      <c r="G664">
        <v>118</v>
      </c>
      <c r="H664">
        <v>1650</v>
      </c>
      <c r="I664" t="s">
        <v>120</v>
      </c>
      <c r="J664">
        <v>1</v>
      </c>
      <c r="K664">
        <v>40.69</v>
      </c>
      <c r="L664">
        <v>4</v>
      </c>
      <c r="M664">
        <v>7</v>
      </c>
      <c r="N664">
        <v>24</v>
      </c>
      <c r="O664" t="s">
        <v>432</v>
      </c>
      <c r="P664">
        <v>1036</v>
      </c>
    </row>
    <row r="665" spans="1:16" x14ac:dyDescent="0.25">
      <c r="A665" t="s">
        <v>177</v>
      </c>
      <c r="B665" t="s">
        <v>185</v>
      </c>
      <c r="C665">
        <v>27</v>
      </c>
      <c r="D665">
        <v>11</v>
      </c>
      <c r="E665" t="s">
        <v>410</v>
      </c>
      <c r="F665">
        <v>7</v>
      </c>
      <c r="G665">
        <v>126</v>
      </c>
      <c r="H665">
        <v>1650</v>
      </c>
      <c r="I665" t="s">
        <v>106</v>
      </c>
      <c r="J665">
        <v>1</v>
      </c>
      <c r="K665">
        <v>41.13</v>
      </c>
      <c r="L665">
        <v>12</v>
      </c>
      <c r="M665">
        <v>6</v>
      </c>
      <c r="N665">
        <v>24</v>
      </c>
      <c r="O665" t="s">
        <v>420</v>
      </c>
      <c r="P665">
        <v>1038</v>
      </c>
    </row>
    <row r="666" spans="1:16" x14ac:dyDescent="0.25">
      <c r="A666" t="s">
        <v>177</v>
      </c>
      <c r="B666" t="s">
        <v>185</v>
      </c>
      <c r="C666">
        <v>40</v>
      </c>
      <c r="D666">
        <v>8</v>
      </c>
      <c r="E666" t="s">
        <v>411</v>
      </c>
      <c r="F666">
        <v>11</v>
      </c>
      <c r="G666">
        <v>122</v>
      </c>
      <c r="H666">
        <v>1650</v>
      </c>
      <c r="I666" t="s">
        <v>106</v>
      </c>
      <c r="J666">
        <v>1</v>
      </c>
      <c r="K666">
        <v>41.05</v>
      </c>
      <c r="L666">
        <v>22</v>
      </c>
      <c r="M666">
        <v>5</v>
      </c>
      <c r="N666">
        <v>24</v>
      </c>
      <c r="O666" t="s">
        <v>426</v>
      </c>
      <c r="P666">
        <v>1027</v>
      </c>
    </row>
    <row r="667" spans="1:16" x14ac:dyDescent="0.25">
      <c r="A667" t="s">
        <v>177</v>
      </c>
      <c r="B667" t="s">
        <v>185</v>
      </c>
      <c r="C667">
        <v>7.3</v>
      </c>
      <c r="D667">
        <v>6</v>
      </c>
      <c r="E667" t="s">
        <v>409</v>
      </c>
      <c r="F667">
        <v>6</v>
      </c>
      <c r="G667">
        <v>121</v>
      </c>
      <c r="H667">
        <v>1650</v>
      </c>
      <c r="I667" t="s">
        <v>106</v>
      </c>
      <c r="J667">
        <v>1</v>
      </c>
      <c r="K667">
        <v>41.35</v>
      </c>
      <c r="L667">
        <v>1</v>
      </c>
      <c r="M667">
        <v>5</v>
      </c>
      <c r="N667">
        <v>24</v>
      </c>
      <c r="O667" t="s">
        <v>432</v>
      </c>
      <c r="P667">
        <v>1027</v>
      </c>
    </row>
    <row r="668" spans="1:16" x14ac:dyDescent="0.25">
      <c r="A668" t="s">
        <v>177</v>
      </c>
      <c r="B668" t="s">
        <v>185</v>
      </c>
      <c r="C668">
        <v>38</v>
      </c>
      <c r="D668">
        <v>1</v>
      </c>
      <c r="E668" t="s">
        <v>411</v>
      </c>
      <c r="F668">
        <v>12</v>
      </c>
      <c r="G668">
        <v>135</v>
      </c>
      <c r="H668">
        <v>1650</v>
      </c>
      <c r="I668" t="s">
        <v>106</v>
      </c>
      <c r="J668">
        <v>1</v>
      </c>
      <c r="K668">
        <v>40.54</v>
      </c>
      <c r="L668">
        <v>10</v>
      </c>
      <c r="M668">
        <v>4</v>
      </c>
      <c r="N668">
        <v>24</v>
      </c>
      <c r="O668" t="s">
        <v>420</v>
      </c>
      <c r="P668">
        <v>1018</v>
      </c>
    </row>
    <row r="669" spans="1:16" x14ac:dyDescent="0.25">
      <c r="A669" t="s">
        <v>177</v>
      </c>
      <c r="B669" t="s">
        <v>185</v>
      </c>
      <c r="C669">
        <v>42</v>
      </c>
      <c r="D669">
        <v>8</v>
      </c>
      <c r="E669" t="s">
        <v>410</v>
      </c>
      <c r="F669">
        <v>9</v>
      </c>
      <c r="G669">
        <v>118</v>
      </c>
      <c r="H669">
        <v>1650</v>
      </c>
      <c r="I669" t="s">
        <v>106</v>
      </c>
      <c r="J669">
        <v>1</v>
      </c>
      <c r="K669">
        <v>41.68</v>
      </c>
      <c r="L669">
        <v>20</v>
      </c>
      <c r="M669">
        <v>3</v>
      </c>
      <c r="N669">
        <v>24</v>
      </c>
      <c r="O669" t="s">
        <v>426</v>
      </c>
      <c r="P669">
        <v>1017</v>
      </c>
    </row>
    <row r="670" spans="1:16" x14ac:dyDescent="0.25">
      <c r="A670" t="s">
        <v>177</v>
      </c>
      <c r="B670" t="s">
        <v>185</v>
      </c>
      <c r="C670">
        <v>21</v>
      </c>
      <c r="D670">
        <v>9</v>
      </c>
      <c r="E670" t="s">
        <v>409</v>
      </c>
      <c r="F670">
        <v>6</v>
      </c>
      <c r="G670">
        <v>115</v>
      </c>
      <c r="H670">
        <v>1650</v>
      </c>
      <c r="I670" t="s">
        <v>106</v>
      </c>
      <c r="J670">
        <v>1</v>
      </c>
      <c r="K670">
        <v>40.35</v>
      </c>
      <c r="L670">
        <v>21</v>
      </c>
      <c r="M670">
        <v>2</v>
      </c>
      <c r="N670">
        <v>24</v>
      </c>
      <c r="O670" t="s">
        <v>426</v>
      </c>
      <c r="P670">
        <v>1016</v>
      </c>
    </row>
    <row r="671" spans="1:16" x14ac:dyDescent="0.25">
      <c r="A671" t="s">
        <v>177</v>
      </c>
      <c r="B671" t="s">
        <v>185</v>
      </c>
      <c r="C671">
        <v>11</v>
      </c>
      <c r="D671">
        <v>6</v>
      </c>
      <c r="E671" t="s">
        <v>409</v>
      </c>
      <c r="F671">
        <v>1</v>
      </c>
      <c r="G671">
        <v>123</v>
      </c>
      <c r="H671">
        <v>1200</v>
      </c>
      <c r="I671" t="s">
        <v>106</v>
      </c>
      <c r="J671">
        <v>1</v>
      </c>
      <c r="K671">
        <v>11.1</v>
      </c>
      <c r="L671">
        <v>7</v>
      </c>
      <c r="M671">
        <v>2</v>
      </c>
      <c r="N671">
        <v>24</v>
      </c>
      <c r="O671" t="s">
        <v>420</v>
      </c>
      <c r="P671">
        <v>1011</v>
      </c>
    </row>
    <row r="672" spans="1:16" x14ac:dyDescent="0.25">
      <c r="A672" t="s">
        <v>177</v>
      </c>
      <c r="B672" t="s">
        <v>188</v>
      </c>
      <c r="C672">
        <v>8.1999999999999993</v>
      </c>
      <c r="D672">
        <v>10</v>
      </c>
      <c r="E672" t="s">
        <v>408</v>
      </c>
      <c r="F672">
        <v>3</v>
      </c>
      <c r="G672">
        <v>130</v>
      </c>
      <c r="H672">
        <v>1650</v>
      </c>
      <c r="I672" t="s">
        <v>565</v>
      </c>
      <c r="J672">
        <v>1</v>
      </c>
      <c r="K672">
        <v>40.549999999999997</v>
      </c>
      <c r="L672">
        <v>23</v>
      </c>
      <c r="M672">
        <v>12</v>
      </c>
      <c r="N672">
        <v>25</v>
      </c>
      <c r="O672" t="s">
        <v>416</v>
      </c>
      <c r="P672">
        <v>1151</v>
      </c>
    </row>
    <row r="673" spans="1:16" x14ac:dyDescent="0.25">
      <c r="A673" t="s">
        <v>177</v>
      </c>
      <c r="B673" t="s">
        <v>188</v>
      </c>
      <c r="C673">
        <v>20</v>
      </c>
      <c r="D673">
        <v>10</v>
      </c>
      <c r="E673" t="s">
        <v>410</v>
      </c>
      <c r="F673">
        <v>10</v>
      </c>
      <c r="G673">
        <v>133</v>
      </c>
      <c r="H673">
        <v>1400</v>
      </c>
      <c r="I673" t="s">
        <v>565</v>
      </c>
      <c r="J673">
        <v>1</v>
      </c>
      <c r="K673">
        <v>23.64</v>
      </c>
      <c r="L673">
        <v>7</v>
      </c>
      <c r="M673">
        <v>12</v>
      </c>
      <c r="N673">
        <v>25</v>
      </c>
      <c r="O673" t="s">
        <v>479</v>
      </c>
      <c r="P673">
        <v>1148</v>
      </c>
    </row>
    <row r="674" spans="1:16" x14ac:dyDescent="0.25">
      <c r="A674" t="s">
        <v>177</v>
      </c>
      <c r="B674" t="s">
        <v>188</v>
      </c>
      <c r="C674">
        <v>11</v>
      </c>
      <c r="D674">
        <v>11</v>
      </c>
      <c r="E674" t="s">
        <v>410</v>
      </c>
      <c r="F674">
        <v>7</v>
      </c>
      <c r="G674">
        <v>135</v>
      </c>
      <c r="H674">
        <v>1200</v>
      </c>
      <c r="I674" t="s">
        <v>64</v>
      </c>
      <c r="J674">
        <v>1</v>
      </c>
      <c r="K674">
        <v>11.05</v>
      </c>
      <c r="L674">
        <v>5</v>
      </c>
      <c r="M674">
        <v>11</v>
      </c>
      <c r="N674">
        <v>25</v>
      </c>
      <c r="O674" t="s">
        <v>426</v>
      </c>
      <c r="P674">
        <v>1155</v>
      </c>
    </row>
    <row r="675" spans="1:16" x14ac:dyDescent="0.25">
      <c r="A675" t="s">
        <v>177</v>
      </c>
      <c r="B675" t="s">
        <v>188</v>
      </c>
      <c r="C675">
        <v>2.7</v>
      </c>
      <c r="D675">
        <v>4</v>
      </c>
      <c r="E675" t="s">
        <v>408</v>
      </c>
      <c r="F675">
        <v>3</v>
      </c>
      <c r="G675">
        <v>133</v>
      </c>
      <c r="H675">
        <v>1400</v>
      </c>
      <c r="I675" t="s">
        <v>565</v>
      </c>
      <c r="J675">
        <v>1</v>
      </c>
      <c r="K675">
        <v>21.79</v>
      </c>
      <c r="L675">
        <v>19</v>
      </c>
      <c r="M675">
        <v>10</v>
      </c>
      <c r="N675">
        <v>25</v>
      </c>
      <c r="O675" t="s">
        <v>479</v>
      </c>
      <c r="P675">
        <v>1149</v>
      </c>
    </row>
    <row r="676" spans="1:16" x14ac:dyDescent="0.25">
      <c r="A676" t="s">
        <v>177</v>
      </c>
      <c r="B676" t="s">
        <v>188</v>
      </c>
      <c r="C676">
        <v>8.1999999999999993</v>
      </c>
      <c r="D676">
        <v>4</v>
      </c>
      <c r="E676" t="s">
        <v>409</v>
      </c>
      <c r="F676">
        <v>10</v>
      </c>
      <c r="G676">
        <v>133</v>
      </c>
      <c r="H676">
        <v>1400</v>
      </c>
      <c r="I676" t="s">
        <v>565</v>
      </c>
      <c r="J676">
        <v>1</v>
      </c>
      <c r="K676">
        <v>21.83</v>
      </c>
      <c r="L676">
        <v>4</v>
      </c>
      <c r="M676">
        <v>10</v>
      </c>
      <c r="N676">
        <v>25</v>
      </c>
      <c r="O676" t="s">
        <v>501</v>
      </c>
      <c r="P676">
        <v>1153</v>
      </c>
    </row>
    <row r="677" spans="1:16" x14ac:dyDescent="0.25">
      <c r="A677" t="s">
        <v>177</v>
      </c>
      <c r="B677" t="s">
        <v>188</v>
      </c>
      <c r="C677">
        <v>4</v>
      </c>
      <c r="D677">
        <v>6</v>
      </c>
      <c r="E677" t="s">
        <v>409</v>
      </c>
      <c r="F677">
        <v>4</v>
      </c>
      <c r="G677">
        <v>133</v>
      </c>
      <c r="H677">
        <v>1400</v>
      </c>
      <c r="I677" t="s">
        <v>565</v>
      </c>
      <c r="J677">
        <v>1</v>
      </c>
      <c r="K677">
        <v>22.37</v>
      </c>
      <c r="L677">
        <v>13</v>
      </c>
      <c r="M677">
        <v>7</v>
      </c>
      <c r="N677">
        <v>25</v>
      </c>
      <c r="O677" t="s">
        <v>483</v>
      </c>
      <c r="P677">
        <v>1165</v>
      </c>
    </row>
    <row r="678" spans="1:16" x14ac:dyDescent="0.25">
      <c r="A678" t="s">
        <v>177</v>
      </c>
      <c r="B678" t="s">
        <v>188</v>
      </c>
      <c r="C678">
        <v>5.6</v>
      </c>
      <c r="D678">
        <v>1</v>
      </c>
      <c r="E678" t="s">
        <v>409</v>
      </c>
      <c r="F678">
        <v>6</v>
      </c>
      <c r="G678">
        <v>125</v>
      </c>
      <c r="H678">
        <v>1400</v>
      </c>
      <c r="I678" t="s">
        <v>565</v>
      </c>
      <c r="J678">
        <v>1</v>
      </c>
      <c r="K678">
        <v>21.36</v>
      </c>
      <c r="L678">
        <v>22</v>
      </c>
      <c r="M678">
        <v>6</v>
      </c>
      <c r="N678">
        <v>25</v>
      </c>
      <c r="O678" t="s">
        <v>483</v>
      </c>
      <c r="P678">
        <v>1164</v>
      </c>
    </row>
    <row r="679" spans="1:16" x14ac:dyDescent="0.25">
      <c r="A679" t="s">
        <v>177</v>
      </c>
      <c r="B679" t="s">
        <v>188</v>
      </c>
      <c r="C679">
        <v>16</v>
      </c>
      <c r="D679">
        <v>2</v>
      </c>
      <c r="E679" t="s">
        <v>408</v>
      </c>
      <c r="F679">
        <v>4</v>
      </c>
      <c r="G679">
        <v>125</v>
      </c>
      <c r="H679">
        <v>1400</v>
      </c>
      <c r="I679" t="s">
        <v>565</v>
      </c>
      <c r="J679">
        <v>1</v>
      </c>
      <c r="K679">
        <v>21.76</v>
      </c>
      <c r="L679">
        <v>31</v>
      </c>
      <c r="M679">
        <v>5</v>
      </c>
      <c r="N679">
        <v>25</v>
      </c>
      <c r="O679" t="s">
        <v>477</v>
      </c>
      <c r="P679">
        <v>1156</v>
      </c>
    </row>
    <row r="680" spans="1:16" x14ac:dyDescent="0.25">
      <c r="A680" t="s">
        <v>177</v>
      </c>
      <c r="B680" t="s">
        <v>188</v>
      </c>
      <c r="C680">
        <v>17</v>
      </c>
      <c r="D680">
        <v>8</v>
      </c>
      <c r="E680" t="s">
        <v>411</v>
      </c>
      <c r="F680">
        <v>8</v>
      </c>
      <c r="G680">
        <v>129</v>
      </c>
      <c r="H680">
        <v>1400</v>
      </c>
      <c r="I680" t="s">
        <v>565</v>
      </c>
      <c r="J680">
        <v>1</v>
      </c>
      <c r="K680">
        <v>22.85</v>
      </c>
      <c r="L680">
        <v>10</v>
      </c>
      <c r="M680">
        <v>5</v>
      </c>
      <c r="N680">
        <v>25</v>
      </c>
      <c r="O680" t="s">
        <v>508</v>
      </c>
      <c r="P680">
        <v>1159</v>
      </c>
    </row>
    <row r="681" spans="1:16" x14ac:dyDescent="0.25">
      <c r="A681" t="s">
        <v>177</v>
      </c>
      <c r="B681" t="s">
        <v>188</v>
      </c>
      <c r="C681">
        <v>15</v>
      </c>
      <c r="D681">
        <v>9</v>
      </c>
      <c r="E681" t="s">
        <v>408</v>
      </c>
      <c r="F681">
        <v>14</v>
      </c>
      <c r="G681">
        <v>123</v>
      </c>
      <c r="H681">
        <v>1400</v>
      </c>
      <c r="I681" t="s">
        <v>687</v>
      </c>
      <c r="J681">
        <v>1</v>
      </c>
      <c r="K681">
        <v>22.36</v>
      </c>
      <c r="L681">
        <v>6</v>
      </c>
      <c r="M681">
        <v>4</v>
      </c>
      <c r="N681">
        <v>25</v>
      </c>
      <c r="O681" t="s">
        <v>501</v>
      </c>
      <c r="P681">
        <v>1159</v>
      </c>
    </row>
    <row r="682" spans="1:16" x14ac:dyDescent="0.25">
      <c r="A682" t="s">
        <v>177</v>
      </c>
      <c r="B682" t="s">
        <v>188</v>
      </c>
      <c r="C682">
        <v>7.6</v>
      </c>
      <c r="D682">
        <v>8</v>
      </c>
      <c r="E682" t="s">
        <v>409</v>
      </c>
      <c r="F682">
        <v>10</v>
      </c>
      <c r="G682">
        <v>125</v>
      </c>
      <c r="H682">
        <v>1400</v>
      </c>
      <c r="I682" t="s">
        <v>687</v>
      </c>
      <c r="J682">
        <v>1</v>
      </c>
      <c r="K682">
        <v>24.89</v>
      </c>
      <c r="L682">
        <v>15</v>
      </c>
      <c r="M682">
        <v>3</v>
      </c>
      <c r="N682">
        <v>25</v>
      </c>
      <c r="O682" t="s">
        <v>479</v>
      </c>
      <c r="P682">
        <v>1150</v>
      </c>
    </row>
    <row r="683" spans="1:16" x14ac:dyDescent="0.25">
      <c r="A683" t="s">
        <v>177</v>
      </c>
      <c r="B683" t="s">
        <v>188</v>
      </c>
      <c r="C683">
        <v>3.7</v>
      </c>
      <c r="D683">
        <v>7</v>
      </c>
      <c r="E683" t="s">
        <v>408</v>
      </c>
      <c r="F683">
        <v>3</v>
      </c>
      <c r="G683">
        <v>133</v>
      </c>
      <c r="H683">
        <v>1400</v>
      </c>
      <c r="I683" t="s">
        <v>565</v>
      </c>
      <c r="J683">
        <v>1</v>
      </c>
      <c r="K683">
        <v>22.57</v>
      </c>
      <c r="L683">
        <v>9</v>
      </c>
      <c r="M683">
        <v>2</v>
      </c>
      <c r="N683">
        <v>25</v>
      </c>
      <c r="O683" t="s">
        <v>508</v>
      </c>
      <c r="P683">
        <v>1153</v>
      </c>
    </row>
    <row r="684" spans="1:16" x14ac:dyDescent="0.25">
      <c r="A684" t="s">
        <v>177</v>
      </c>
      <c r="B684" t="s">
        <v>188</v>
      </c>
      <c r="C684">
        <v>14</v>
      </c>
      <c r="D684">
        <v>14</v>
      </c>
      <c r="E684" t="s">
        <v>409</v>
      </c>
      <c r="F684">
        <v>12</v>
      </c>
      <c r="G684">
        <v>135</v>
      </c>
      <c r="H684">
        <v>1400</v>
      </c>
      <c r="I684" t="s">
        <v>195</v>
      </c>
      <c r="J684">
        <v>1</v>
      </c>
      <c r="K684">
        <v>23.15</v>
      </c>
      <c r="L684">
        <v>19</v>
      </c>
      <c r="M684">
        <v>1</v>
      </c>
      <c r="N684">
        <v>25</v>
      </c>
      <c r="O684" t="s">
        <v>483</v>
      </c>
      <c r="P684">
        <v>1154</v>
      </c>
    </row>
    <row r="685" spans="1:16" x14ac:dyDescent="0.25">
      <c r="A685" t="s">
        <v>177</v>
      </c>
      <c r="B685" t="s">
        <v>188</v>
      </c>
      <c r="C685">
        <v>10</v>
      </c>
      <c r="D685">
        <v>2</v>
      </c>
      <c r="E685" t="s">
        <v>408</v>
      </c>
      <c r="F685">
        <v>10</v>
      </c>
      <c r="G685">
        <v>134</v>
      </c>
      <c r="H685">
        <v>1400</v>
      </c>
      <c r="I685" t="s">
        <v>195</v>
      </c>
      <c r="J685">
        <v>1</v>
      </c>
      <c r="K685">
        <v>22.46</v>
      </c>
      <c r="L685">
        <v>1</v>
      </c>
      <c r="M685">
        <v>1</v>
      </c>
      <c r="N685">
        <v>25</v>
      </c>
      <c r="O685" t="s">
        <v>508</v>
      </c>
      <c r="P685">
        <v>1148</v>
      </c>
    </row>
    <row r="686" spans="1:16" x14ac:dyDescent="0.25">
      <c r="A686" t="s">
        <v>177</v>
      </c>
      <c r="B686" t="s">
        <v>188</v>
      </c>
      <c r="C686">
        <v>14</v>
      </c>
      <c r="D686">
        <v>12</v>
      </c>
      <c r="E686" t="s">
        <v>408</v>
      </c>
      <c r="F686">
        <v>3</v>
      </c>
      <c r="G686">
        <v>120</v>
      </c>
      <c r="H686">
        <v>1650</v>
      </c>
      <c r="I686" t="s">
        <v>106</v>
      </c>
      <c r="J686">
        <v>1</v>
      </c>
      <c r="K686">
        <v>39.950000000000003</v>
      </c>
      <c r="L686">
        <v>1</v>
      </c>
      <c r="M686">
        <v>12</v>
      </c>
      <c r="N686">
        <v>24</v>
      </c>
      <c r="O686" t="s">
        <v>457</v>
      </c>
      <c r="P686">
        <v>1145</v>
      </c>
    </row>
    <row r="687" spans="1:16" x14ac:dyDescent="0.25">
      <c r="A687" t="s">
        <v>177</v>
      </c>
      <c r="B687" t="s">
        <v>188</v>
      </c>
      <c r="C687">
        <v>46</v>
      </c>
      <c r="D687">
        <v>11</v>
      </c>
      <c r="E687" t="s">
        <v>408</v>
      </c>
      <c r="F687">
        <v>14</v>
      </c>
      <c r="G687">
        <v>118</v>
      </c>
      <c r="H687">
        <v>1600</v>
      </c>
      <c r="I687" t="s">
        <v>434</v>
      </c>
      <c r="J687">
        <v>1</v>
      </c>
      <c r="K687">
        <v>34.590000000000003</v>
      </c>
      <c r="L687">
        <v>9</v>
      </c>
      <c r="M687">
        <v>11</v>
      </c>
      <c r="N687">
        <v>24</v>
      </c>
      <c r="O687" t="s">
        <v>465</v>
      </c>
      <c r="P687">
        <v>1142</v>
      </c>
    </row>
    <row r="688" spans="1:16" x14ac:dyDescent="0.25">
      <c r="A688" t="s">
        <v>177</v>
      </c>
      <c r="B688" t="s">
        <v>188</v>
      </c>
      <c r="C688">
        <v>40</v>
      </c>
      <c r="D688">
        <v>6</v>
      </c>
      <c r="E688" t="s">
        <v>408</v>
      </c>
      <c r="F688">
        <v>10</v>
      </c>
      <c r="G688">
        <v>119</v>
      </c>
      <c r="H688">
        <v>1600</v>
      </c>
      <c r="I688" t="s">
        <v>565</v>
      </c>
      <c r="J688">
        <v>1</v>
      </c>
      <c r="K688">
        <v>34.96</v>
      </c>
      <c r="L688">
        <v>20</v>
      </c>
      <c r="M688">
        <v>10</v>
      </c>
      <c r="N688">
        <v>24</v>
      </c>
      <c r="O688" t="s">
        <v>501</v>
      </c>
      <c r="P688">
        <v>1132</v>
      </c>
    </row>
    <row r="689" spans="1:16" x14ac:dyDescent="0.25">
      <c r="A689" t="s">
        <v>177</v>
      </c>
      <c r="B689" t="s">
        <v>188</v>
      </c>
      <c r="C689">
        <v>13</v>
      </c>
      <c r="D689">
        <v>8</v>
      </c>
      <c r="E689" t="s">
        <v>410</v>
      </c>
      <c r="F689">
        <v>1</v>
      </c>
      <c r="G689">
        <v>120</v>
      </c>
      <c r="H689">
        <v>1400</v>
      </c>
      <c r="I689" t="s">
        <v>565</v>
      </c>
      <c r="J689">
        <v>1</v>
      </c>
      <c r="K689">
        <v>22.5</v>
      </c>
      <c r="L689">
        <v>1</v>
      </c>
      <c r="M689">
        <v>10</v>
      </c>
      <c r="N689">
        <v>24</v>
      </c>
      <c r="O689" t="s">
        <v>479</v>
      </c>
      <c r="P689">
        <v>1129</v>
      </c>
    </row>
    <row r="690" spans="1:16" x14ac:dyDescent="0.25">
      <c r="A690" t="s">
        <v>177</v>
      </c>
      <c r="B690" t="s">
        <v>188</v>
      </c>
      <c r="C690">
        <v>21</v>
      </c>
      <c r="D690">
        <v>10</v>
      </c>
      <c r="E690" t="s">
        <v>409</v>
      </c>
      <c r="F690">
        <v>7</v>
      </c>
      <c r="G690">
        <v>122</v>
      </c>
      <c r="H690">
        <v>1400</v>
      </c>
      <c r="I690" t="s">
        <v>140</v>
      </c>
      <c r="J690">
        <v>1</v>
      </c>
      <c r="K690">
        <v>21.86</v>
      </c>
      <c r="L690">
        <v>15</v>
      </c>
      <c r="M690">
        <v>9</v>
      </c>
      <c r="N690">
        <v>24</v>
      </c>
      <c r="O690" t="s">
        <v>465</v>
      </c>
      <c r="P690">
        <v>1138</v>
      </c>
    </row>
    <row r="691" spans="1:16" x14ac:dyDescent="0.25">
      <c r="A691" t="s">
        <v>177</v>
      </c>
      <c r="B691" t="s">
        <v>188</v>
      </c>
      <c r="C691">
        <v>15</v>
      </c>
      <c r="D691">
        <v>5</v>
      </c>
      <c r="E691" t="s">
        <v>409</v>
      </c>
      <c r="F691">
        <v>6</v>
      </c>
      <c r="G691">
        <v>122</v>
      </c>
      <c r="H691">
        <v>1600</v>
      </c>
      <c r="I691" t="s">
        <v>565</v>
      </c>
      <c r="J691">
        <v>1</v>
      </c>
      <c r="K691">
        <v>35.130000000000003</v>
      </c>
      <c r="L691">
        <v>19</v>
      </c>
      <c r="M691">
        <v>5</v>
      </c>
      <c r="N691">
        <v>24</v>
      </c>
      <c r="O691" t="s">
        <v>479</v>
      </c>
      <c r="P691">
        <v>1140</v>
      </c>
    </row>
    <row r="692" spans="1:16" x14ac:dyDescent="0.25">
      <c r="A692" t="s">
        <v>177</v>
      </c>
      <c r="B692" t="s">
        <v>188</v>
      </c>
      <c r="C692">
        <v>18</v>
      </c>
      <c r="D692">
        <v>10</v>
      </c>
      <c r="E692" t="s">
        <v>410</v>
      </c>
      <c r="F692">
        <v>10</v>
      </c>
      <c r="G692">
        <v>125</v>
      </c>
      <c r="H692">
        <v>1400</v>
      </c>
      <c r="I692" t="s">
        <v>565</v>
      </c>
      <c r="J692">
        <v>1</v>
      </c>
      <c r="K692">
        <v>23.21</v>
      </c>
      <c r="L692">
        <v>20</v>
      </c>
      <c r="M692">
        <v>4</v>
      </c>
      <c r="N692">
        <v>24</v>
      </c>
      <c r="O692" t="s">
        <v>479</v>
      </c>
      <c r="P692">
        <v>1142</v>
      </c>
    </row>
    <row r="693" spans="1:16" x14ac:dyDescent="0.25">
      <c r="A693" t="s">
        <v>177</v>
      </c>
      <c r="B693" t="s">
        <v>188</v>
      </c>
      <c r="C693">
        <v>25</v>
      </c>
      <c r="D693">
        <v>6</v>
      </c>
      <c r="E693" t="s">
        <v>409</v>
      </c>
      <c r="F693">
        <v>10</v>
      </c>
      <c r="G693">
        <v>128</v>
      </c>
      <c r="H693">
        <v>1400</v>
      </c>
      <c r="I693" t="s">
        <v>565</v>
      </c>
      <c r="J693">
        <v>1</v>
      </c>
      <c r="K693">
        <v>21.79</v>
      </c>
      <c r="L693">
        <v>24</v>
      </c>
      <c r="M693">
        <v>3</v>
      </c>
      <c r="N693">
        <v>24</v>
      </c>
      <c r="O693" t="s">
        <v>483</v>
      </c>
      <c r="P693">
        <v>1135</v>
      </c>
    </row>
    <row r="694" spans="1:16" x14ac:dyDescent="0.25">
      <c r="A694" t="s">
        <v>177</v>
      </c>
      <c r="B694" t="s">
        <v>188</v>
      </c>
      <c r="C694">
        <v>6.8</v>
      </c>
      <c r="D694">
        <v>4</v>
      </c>
      <c r="E694" t="s">
        <v>408</v>
      </c>
      <c r="F694">
        <v>13</v>
      </c>
      <c r="G694">
        <v>125</v>
      </c>
      <c r="H694">
        <v>1400</v>
      </c>
      <c r="I694" t="s">
        <v>565</v>
      </c>
      <c r="J694">
        <v>1</v>
      </c>
      <c r="K694">
        <v>22.65</v>
      </c>
      <c r="L694">
        <v>25</v>
      </c>
      <c r="M694">
        <v>2</v>
      </c>
      <c r="N694">
        <v>24</v>
      </c>
      <c r="O694" t="s">
        <v>465</v>
      </c>
      <c r="P694">
        <v>1146</v>
      </c>
    </row>
    <row r="695" spans="1:16" x14ac:dyDescent="0.25">
      <c r="A695" t="s">
        <v>177</v>
      </c>
      <c r="B695" t="s">
        <v>188</v>
      </c>
      <c r="C695">
        <v>11</v>
      </c>
      <c r="D695">
        <v>9</v>
      </c>
      <c r="E695" t="s">
        <v>409</v>
      </c>
      <c r="F695">
        <v>14</v>
      </c>
      <c r="G695">
        <v>125</v>
      </c>
      <c r="H695">
        <v>1400</v>
      </c>
      <c r="I695" t="s">
        <v>565</v>
      </c>
      <c r="J695">
        <v>1</v>
      </c>
      <c r="K695">
        <v>22.86</v>
      </c>
      <c r="L695">
        <v>28</v>
      </c>
      <c r="M695">
        <v>1</v>
      </c>
      <c r="N695">
        <v>24</v>
      </c>
      <c r="O695" t="s">
        <v>465</v>
      </c>
      <c r="P695">
        <v>1154</v>
      </c>
    </row>
    <row r="696" spans="1:16" x14ac:dyDescent="0.25">
      <c r="A696" t="s">
        <v>177</v>
      </c>
      <c r="B696" t="s">
        <v>188</v>
      </c>
      <c r="C696">
        <v>6.5</v>
      </c>
      <c r="D696">
        <v>1</v>
      </c>
      <c r="E696" t="s">
        <v>408</v>
      </c>
      <c r="F696">
        <v>6</v>
      </c>
      <c r="G696">
        <v>121</v>
      </c>
      <c r="H696">
        <v>1400</v>
      </c>
      <c r="I696" t="s">
        <v>565</v>
      </c>
      <c r="J696">
        <v>1</v>
      </c>
      <c r="K696">
        <v>23</v>
      </c>
      <c r="L696">
        <v>1</v>
      </c>
      <c r="M696">
        <v>1</v>
      </c>
      <c r="N696">
        <v>24</v>
      </c>
      <c r="O696" t="s">
        <v>483</v>
      </c>
      <c r="P696">
        <v>1154</v>
      </c>
    </row>
    <row r="697" spans="1:16" x14ac:dyDescent="0.25">
      <c r="A697" t="s">
        <v>177</v>
      </c>
      <c r="B697" t="s">
        <v>188</v>
      </c>
      <c r="C697">
        <v>7</v>
      </c>
      <c r="D697">
        <v>1</v>
      </c>
      <c r="E697" t="s">
        <v>408</v>
      </c>
      <c r="F697">
        <v>11</v>
      </c>
      <c r="G697">
        <v>132</v>
      </c>
      <c r="H697">
        <v>1400</v>
      </c>
      <c r="I697" t="s">
        <v>565</v>
      </c>
      <c r="J697">
        <v>1</v>
      </c>
      <c r="K697">
        <v>22.36</v>
      </c>
      <c r="L697">
        <v>26</v>
      </c>
      <c r="M697">
        <v>11</v>
      </c>
      <c r="N697">
        <v>23</v>
      </c>
      <c r="O697" t="s">
        <v>508</v>
      </c>
      <c r="P697">
        <v>1148</v>
      </c>
    </row>
    <row r="698" spans="1:16" x14ac:dyDescent="0.25">
      <c r="A698" t="s">
        <v>177</v>
      </c>
      <c r="B698" t="s">
        <v>188</v>
      </c>
      <c r="C698">
        <v>19</v>
      </c>
      <c r="D698">
        <v>1</v>
      </c>
      <c r="E698" t="s">
        <v>408</v>
      </c>
      <c r="F698">
        <v>7</v>
      </c>
      <c r="G698">
        <v>127</v>
      </c>
      <c r="H698">
        <v>1400</v>
      </c>
      <c r="I698" t="s">
        <v>565</v>
      </c>
      <c r="J698">
        <v>1</v>
      </c>
      <c r="K698">
        <v>22.03</v>
      </c>
      <c r="L698">
        <v>22</v>
      </c>
      <c r="M698">
        <v>10</v>
      </c>
      <c r="N698">
        <v>23</v>
      </c>
      <c r="O698" t="s">
        <v>501</v>
      </c>
      <c r="P698">
        <v>1135</v>
      </c>
    </row>
    <row r="699" spans="1:16" x14ac:dyDescent="0.25">
      <c r="A699" t="s">
        <v>177</v>
      </c>
      <c r="B699" t="s">
        <v>188</v>
      </c>
      <c r="C699">
        <v>14</v>
      </c>
      <c r="D699">
        <v>5</v>
      </c>
      <c r="E699" t="s">
        <v>410</v>
      </c>
      <c r="F699">
        <v>6</v>
      </c>
      <c r="G699">
        <v>128</v>
      </c>
      <c r="H699">
        <v>1200</v>
      </c>
      <c r="I699" t="s">
        <v>565</v>
      </c>
      <c r="J699">
        <v>1</v>
      </c>
      <c r="K699">
        <v>10.15</v>
      </c>
      <c r="L699">
        <v>24</v>
      </c>
      <c r="M699">
        <v>9</v>
      </c>
      <c r="N699">
        <v>23</v>
      </c>
      <c r="O699" t="s">
        <v>508</v>
      </c>
      <c r="P699">
        <v>1139</v>
      </c>
    </row>
    <row r="700" spans="1:16" x14ac:dyDescent="0.25">
      <c r="A700" t="s">
        <v>177</v>
      </c>
      <c r="B700" t="s">
        <v>191</v>
      </c>
      <c r="C700">
        <v>19</v>
      </c>
      <c r="D700">
        <v>10</v>
      </c>
      <c r="E700" t="s">
        <v>411</v>
      </c>
      <c r="F700">
        <v>11</v>
      </c>
      <c r="G700">
        <v>129</v>
      </c>
      <c r="H700">
        <v>1650</v>
      </c>
      <c r="I700" t="s">
        <v>64</v>
      </c>
      <c r="J700">
        <v>1</v>
      </c>
      <c r="K700">
        <v>40.11</v>
      </c>
      <c r="L700">
        <v>12</v>
      </c>
      <c r="M700">
        <v>11</v>
      </c>
      <c r="N700">
        <v>25</v>
      </c>
      <c r="O700" t="s">
        <v>432</v>
      </c>
      <c r="P700">
        <v>1048</v>
      </c>
    </row>
    <row r="701" spans="1:16" x14ac:dyDescent="0.25">
      <c r="A701" t="s">
        <v>177</v>
      </c>
      <c r="B701" t="s">
        <v>191</v>
      </c>
      <c r="C701">
        <v>30</v>
      </c>
      <c r="D701">
        <v>6</v>
      </c>
      <c r="E701" t="s">
        <v>411</v>
      </c>
      <c r="F701">
        <v>9</v>
      </c>
      <c r="G701">
        <v>128</v>
      </c>
      <c r="H701">
        <v>1650</v>
      </c>
      <c r="I701" t="s">
        <v>565</v>
      </c>
      <c r="J701">
        <v>1</v>
      </c>
      <c r="K701">
        <v>39.32</v>
      </c>
      <c r="L701">
        <v>8</v>
      </c>
      <c r="M701">
        <v>10</v>
      </c>
      <c r="N701">
        <v>25</v>
      </c>
      <c r="O701" t="s">
        <v>426</v>
      </c>
      <c r="P701">
        <v>1047</v>
      </c>
    </row>
    <row r="702" spans="1:16" x14ac:dyDescent="0.25">
      <c r="A702" t="s">
        <v>177</v>
      </c>
      <c r="B702" t="s">
        <v>191</v>
      </c>
      <c r="C702">
        <v>10</v>
      </c>
      <c r="D702">
        <v>9</v>
      </c>
      <c r="E702" t="s">
        <v>410</v>
      </c>
      <c r="F702">
        <v>7</v>
      </c>
      <c r="G702">
        <v>132</v>
      </c>
      <c r="H702">
        <v>1400</v>
      </c>
      <c r="I702" t="s">
        <v>106</v>
      </c>
      <c r="J702">
        <v>1</v>
      </c>
      <c r="K702">
        <v>21.98</v>
      </c>
      <c r="L702">
        <v>14</v>
      </c>
      <c r="M702">
        <v>9</v>
      </c>
      <c r="N702">
        <v>25</v>
      </c>
      <c r="O702" t="s">
        <v>477</v>
      </c>
      <c r="P702">
        <v>1044</v>
      </c>
    </row>
    <row r="703" spans="1:16" x14ac:dyDescent="0.25">
      <c r="A703" t="s">
        <v>177</v>
      </c>
      <c r="B703" t="s">
        <v>191</v>
      </c>
      <c r="C703">
        <v>14</v>
      </c>
      <c r="D703">
        <v>3</v>
      </c>
      <c r="E703" t="s">
        <v>409</v>
      </c>
      <c r="F703">
        <v>1</v>
      </c>
      <c r="G703">
        <v>129</v>
      </c>
      <c r="H703">
        <v>1400</v>
      </c>
      <c r="I703" t="s">
        <v>565</v>
      </c>
      <c r="J703">
        <v>1</v>
      </c>
      <c r="K703">
        <v>21.94</v>
      </c>
      <c r="L703">
        <v>5</v>
      </c>
      <c r="M703">
        <v>7</v>
      </c>
      <c r="N703">
        <v>25</v>
      </c>
      <c r="O703" t="s">
        <v>479</v>
      </c>
      <c r="P703">
        <v>1024</v>
      </c>
    </row>
    <row r="704" spans="1:16" x14ac:dyDescent="0.25">
      <c r="A704" t="s">
        <v>177</v>
      </c>
      <c r="B704" t="s">
        <v>191</v>
      </c>
      <c r="C704">
        <v>21</v>
      </c>
      <c r="D704">
        <v>2</v>
      </c>
      <c r="E704" t="s">
        <v>410</v>
      </c>
      <c r="F704">
        <v>6</v>
      </c>
      <c r="G704">
        <v>134</v>
      </c>
      <c r="H704">
        <v>1650</v>
      </c>
      <c r="I704" t="s">
        <v>140</v>
      </c>
      <c r="J704">
        <v>1</v>
      </c>
      <c r="K704">
        <v>40.1</v>
      </c>
      <c r="L704">
        <v>11</v>
      </c>
      <c r="M704">
        <v>6</v>
      </c>
      <c r="N704">
        <v>25</v>
      </c>
      <c r="O704" t="s">
        <v>420</v>
      </c>
      <c r="P704">
        <v>1043</v>
      </c>
    </row>
    <row r="705" spans="1:16" x14ac:dyDescent="0.25">
      <c r="A705" t="s">
        <v>177</v>
      </c>
      <c r="B705" t="s">
        <v>191</v>
      </c>
      <c r="C705">
        <v>28</v>
      </c>
      <c r="D705">
        <v>8</v>
      </c>
      <c r="E705" t="s">
        <v>408</v>
      </c>
      <c r="F705">
        <v>5</v>
      </c>
      <c r="G705">
        <v>133</v>
      </c>
      <c r="H705">
        <v>1400</v>
      </c>
      <c r="I705" t="s">
        <v>434</v>
      </c>
      <c r="J705">
        <v>1</v>
      </c>
      <c r="K705">
        <v>22.7</v>
      </c>
      <c r="L705">
        <v>25</v>
      </c>
      <c r="M705">
        <v>5</v>
      </c>
      <c r="N705">
        <v>25</v>
      </c>
      <c r="O705" t="s">
        <v>483</v>
      </c>
      <c r="P705">
        <v>1050</v>
      </c>
    </row>
    <row r="706" spans="1:16" x14ac:dyDescent="0.25">
      <c r="A706" t="s">
        <v>177</v>
      </c>
      <c r="B706" t="s">
        <v>191</v>
      </c>
      <c r="C706">
        <v>42</v>
      </c>
      <c r="D706">
        <v>8</v>
      </c>
      <c r="E706" t="s">
        <v>411</v>
      </c>
      <c r="F706">
        <v>10</v>
      </c>
      <c r="G706">
        <v>132</v>
      </c>
      <c r="H706">
        <v>1400</v>
      </c>
      <c r="I706" t="s">
        <v>1179</v>
      </c>
      <c r="J706">
        <v>1</v>
      </c>
      <c r="K706">
        <v>22.43</v>
      </c>
      <c r="L706">
        <v>27</v>
      </c>
      <c r="M706">
        <v>4</v>
      </c>
      <c r="N706">
        <v>25</v>
      </c>
      <c r="O706" t="s">
        <v>483</v>
      </c>
      <c r="P706">
        <v>1046</v>
      </c>
    </row>
    <row r="707" spans="1:16" x14ac:dyDescent="0.25">
      <c r="A707" t="s">
        <v>177</v>
      </c>
      <c r="B707" t="s">
        <v>191</v>
      </c>
      <c r="C707">
        <v>14</v>
      </c>
      <c r="D707">
        <v>9</v>
      </c>
      <c r="E707" t="s">
        <v>411</v>
      </c>
      <c r="F707">
        <v>12</v>
      </c>
      <c r="G707">
        <v>132</v>
      </c>
      <c r="H707">
        <v>1400</v>
      </c>
      <c r="I707" t="s">
        <v>1239</v>
      </c>
      <c r="J707">
        <v>1</v>
      </c>
      <c r="K707">
        <v>22.05</v>
      </c>
      <c r="L707">
        <v>23</v>
      </c>
      <c r="M707">
        <v>3</v>
      </c>
      <c r="N707">
        <v>25</v>
      </c>
      <c r="O707" t="s">
        <v>483</v>
      </c>
      <c r="P707">
        <v>1054</v>
      </c>
    </row>
    <row r="708" spans="1:16" x14ac:dyDescent="0.25">
      <c r="A708" t="s">
        <v>177</v>
      </c>
      <c r="B708" t="s">
        <v>191</v>
      </c>
      <c r="C708">
        <v>4.5</v>
      </c>
      <c r="D708">
        <v>2</v>
      </c>
      <c r="E708" t="s">
        <v>409</v>
      </c>
      <c r="F708">
        <v>1</v>
      </c>
      <c r="G708">
        <v>131</v>
      </c>
      <c r="H708">
        <v>1400</v>
      </c>
      <c r="I708" t="s">
        <v>64</v>
      </c>
      <c r="J708">
        <v>1</v>
      </c>
      <c r="K708">
        <v>21.63</v>
      </c>
      <c r="L708">
        <v>16</v>
      </c>
      <c r="M708">
        <v>2</v>
      </c>
      <c r="N708">
        <v>25</v>
      </c>
      <c r="O708" t="s">
        <v>479</v>
      </c>
      <c r="P708">
        <v>1046</v>
      </c>
    </row>
    <row r="709" spans="1:16" x14ac:dyDescent="0.25">
      <c r="A709" t="s">
        <v>177</v>
      </c>
      <c r="B709" t="s">
        <v>191</v>
      </c>
      <c r="C709">
        <v>9.3000000000000007</v>
      </c>
      <c r="D709">
        <v>1</v>
      </c>
      <c r="E709" t="s">
        <v>411</v>
      </c>
      <c r="F709">
        <v>7</v>
      </c>
      <c r="G709">
        <v>125</v>
      </c>
      <c r="H709">
        <v>1400</v>
      </c>
      <c r="I709" t="s">
        <v>1179</v>
      </c>
      <c r="J709">
        <v>1</v>
      </c>
      <c r="K709">
        <v>21.69</v>
      </c>
      <c r="L709">
        <v>19</v>
      </c>
      <c r="M709">
        <v>1</v>
      </c>
      <c r="N709">
        <v>25</v>
      </c>
      <c r="O709" t="s">
        <v>483</v>
      </c>
      <c r="P709">
        <v>1038</v>
      </c>
    </row>
    <row r="710" spans="1:16" x14ac:dyDescent="0.25">
      <c r="A710" t="s">
        <v>177</v>
      </c>
      <c r="B710" t="s">
        <v>191</v>
      </c>
      <c r="C710">
        <v>6.8</v>
      </c>
      <c r="D710">
        <v>5</v>
      </c>
      <c r="E710" t="s">
        <v>410</v>
      </c>
      <c r="F710">
        <v>13</v>
      </c>
      <c r="G710">
        <v>127</v>
      </c>
      <c r="H710">
        <v>1400</v>
      </c>
      <c r="I710" t="s">
        <v>64</v>
      </c>
      <c r="J710">
        <v>1</v>
      </c>
      <c r="K710">
        <v>22.35</v>
      </c>
      <c r="L710">
        <v>29</v>
      </c>
      <c r="M710">
        <v>12</v>
      </c>
      <c r="N710">
        <v>24</v>
      </c>
      <c r="O710" t="s">
        <v>501</v>
      </c>
      <c r="P710">
        <v>1026</v>
      </c>
    </row>
    <row r="711" spans="1:16" x14ac:dyDescent="0.25">
      <c r="A711" t="s">
        <v>177</v>
      </c>
      <c r="B711" t="s">
        <v>191</v>
      </c>
      <c r="C711">
        <v>2.1</v>
      </c>
      <c r="D711">
        <v>9</v>
      </c>
      <c r="E711" t="s">
        <v>411</v>
      </c>
      <c r="F711">
        <v>9</v>
      </c>
      <c r="G711">
        <v>127</v>
      </c>
      <c r="H711">
        <v>1400</v>
      </c>
      <c r="I711" t="s">
        <v>31</v>
      </c>
      <c r="J711">
        <v>1</v>
      </c>
      <c r="K711">
        <v>22.55</v>
      </c>
      <c r="L711">
        <v>20</v>
      </c>
      <c r="M711">
        <v>10</v>
      </c>
      <c r="N711">
        <v>24</v>
      </c>
      <c r="O711" t="s">
        <v>501</v>
      </c>
      <c r="P711">
        <v>1023</v>
      </c>
    </row>
    <row r="712" spans="1:16" x14ac:dyDescent="0.25">
      <c r="A712" t="s">
        <v>177</v>
      </c>
      <c r="B712" t="s">
        <v>191</v>
      </c>
      <c r="C712">
        <v>8.1999999999999993</v>
      </c>
      <c r="D712">
        <v>2</v>
      </c>
      <c r="E712" t="s">
        <v>411</v>
      </c>
      <c r="F712">
        <v>12</v>
      </c>
      <c r="G712">
        <v>122</v>
      </c>
      <c r="H712">
        <v>1400</v>
      </c>
      <c r="I712" t="s">
        <v>504</v>
      </c>
      <c r="J712">
        <v>1</v>
      </c>
      <c r="K712">
        <v>22.7</v>
      </c>
      <c r="L712">
        <v>28</v>
      </c>
      <c r="M712">
        <v>9</v>
      </c>
      <c r="N712">
        <v>24</v>
      </c>
      <c r="O712" t="s">
        <v>508</v>
      </c>
      <c r="P712">
        <v>1021</v>
      </c>
    </row>
    <row r="713" spans="1:16" x14ac:dyDescent="0.25">
      <c r="A713" t="s">
        <v>177</v>
      </c>
      <c r="B713" t="s">
        <v>191</v>
      </c>
      <c r="C713">
        <v>6.8</v>
      </c>
      <c r="D713">
        <v>4</v>
      </c>
      <c r="E713" t="s">
        <v>410</v>
      </c>
      <c r="F713">
        <v>13</v>
      </c>
      <c r="G713">
        <v>122</v>
      </c>
      <c r="H713">
        <v>1400</v>
      </c>
      <c r="I713" t="s">
        <v>504</v>
      </c>
      <c r="J713">
        <v>1</v>
      </c>
      <c r="K713">
        <v>22.47</v>
      </c>
      <c r="L713">
        <v>8</v>
      </c>
      <c r="M713">
        <v>9</v>
      </c>
      <c r="N713">
        <v>24</v>
      </c>
      <c r="O713" t="s">
        <v>483</v>
      </c>
      <c r="P713">
        <v>1030</v>
      </c>
    </row>
    <row r="714" spans="1:16" x14ac:dyDescent="0.25">
      <c r="A714" t="s">
        <v>177</v>
      </c>
      <c r="B714" t="s">
        <v>191</v>
      </c>
      <c r="C714">
        <v>3</v>
      </c>
      <c r="D714">
        <v>2</v>
      </c>
      <c r="E714" t="s">
        <v>410</v>
      </c>
      <c r="F714">
        <v>4</v>
      </c>
      <c r="G714">
        <v>125</v>
      </c>
      <c r="H714">
        <v>1400</v>
      </c>
      <c r="I714" t="s">
        <v>64</v>
      </c>
      <c r="J714">
        <v>1</v>
      </c>
      <c r="K714">
        <v>21.86</v>
      </c>
      <c r="L714">
        <v>1</v>
      </c>
      <c r="M714">
        <v>7</v>
      </c>
      <c r="N714">
        <v>24</v>
      </c>
      <c r="O714" t="s">
        <v>477</v>
      </c>
      <c r="P714">
        <v>1031</v>
      </c>
    </row>
    <row r="715" spans="1:16" x14ac:dyDescent="0.25">
      <c r="A715" t="s">
        <v>177</v>
      </c>
      <c r="B715" t="s">
        <v>191</v>
      </c>
      <c r="C715">
        <v>3.9</v>
      </c>
      <c r="D715">
        <v>2</v>
      </c>
      <c r="E715" t="s">
        <v>411</v>
      </c>
      <c r="F715">
        <v>2</v>
      </c>
      <c r="G715">
        <v>125</v>
      </c>
      <c r="H715">
        <v>1400</v>
      </c>
      <c r="I715" t="s">
        <v>64</v>
      </c>
      <c r="J715">
        <v>1</v>
      </c>
      <c r="K715">
        <v>23.33</v>
      </c>
      <c r="L715">
        <v>15</v>
      </c>
      <c r="M715">
        <v>6</v>
      </c>
      <c r="N715">
        <v>24</v>
      </c>
      <c r="O715" t="s">
        <v>479</v>
      </c>
      <c r="P715">
        <v>1029</v>
      </c>
    </row>
    <row r="716" spans="1:16" x14ac:dyDescent="0.25">
      <c r="A716" t="s">
        <v>177</v>
      </c>
      <c r="B716" t="s">
        <v>191</v>
      </c>
      <c r="C716">
        <v>9</v>
      </c>
      <c r="D716">
        <v>2</v>
      </c>
      <c r="E716" t="s">
        <v>410</v>
      </c>
      <c r="F716">
        <v>11</v>
      </c>
      <c r="G716">
        <v>125</v>
      </c>
      <c r="H716">
        <v>1400</v>
      </c>
      <c r="I716" t="s">
        <v>434</v>
      </c>
      <c r="J716">
        <v>1</v>
      </c>
      <c r="K716">
        <v>21.93</v>
      </c>
      <c r="L716">
        <v>26</v>
      </c>
      <c r="M716">
        <v>5</v>
      </c>
      <c r="N716">
        <v>24</v>
      </c>
      <c r="O716" t="s">
        <v>483</v>
      </c>
      <c r="P716">
        <v>1026</v>
      </c>
    </row>
    <row r="717" spans="1:16" x14ac:dyDescent="0.25">
      <c r="A717" t="s">
        <v>177</v>
      </c>
      <c r="B717" t="s">
        <v>191</v>
      </c>
      <c r="C717">
        <v>22</v>
      </c>
      <c r="D717">
        <v>4</v>
      </c>
      <c r="E717" t="s">
        <v>410</v>
      </c>
      <c r="F717">
        <v>13</v>
      </c>
      <c r="G717">
        <v>126</v>
      </c>
      <c r="H717">
        <v>1400</v>
      </c>
      <c r="I717" t="s">
        <v>434</v>
      </c>
      <c r="J717">
        <v>1</v>
      </c>
      <c r="K717">
        <v>23.42</v>
      </c>
      <c r="L717">
        <v>28</v>
      </c>
      <c r="M717">
        <v>4</v>
      </c>
      <c r="N717">
        <v>24</v>
      </c>
      <c r="O717" t="s">
        <v>483</v>
      </c>
      <c r="P717">
        <v>1025</v>
      </c>
    </row>
    <row r="718" spans="1:16" x14ac:dyDescent="0.25">
      <c r="A718" t="s">
        <v>177</v>
      </c>
      <c r="B718" t="s">
        <v>191</v>
      </c>
      <c r="C718">
        <v>87</v>
      </c>
      <c r="D718">
        <v>3</v>
      </c>
      <c r="E718" t="s">
        <v>411</v>
      </c>
      <c r="F718">
        <v>10</v>
      </c>
      <c r="G718">
        <v>127</v>
      </c>
      <c r="H718">
        <v>1400</v>
      </c>
      <c r="I718" t="s">
        <v>434</v>
      </c>
      <c r="J718">
        <v>1</v>
      </c>
      <c r="K718">
        <v>23.16</v>
      </c>
      <c r="L718">
        <v>31</v>
      </c>
      <c r="M718">
        <v>3</v>
      </c>
      <c r="N718">
        <v>24</v>
      </c>
      <c r="O718" t="s">
        <v>465</v>
      </c>
      <c r="P718">
        <v>1015</v>
      </c>
    </row>
    <row r="719" spans="1:16" x14ac:dyDescent="0.25">
      <c r="A719" t="s">
        <v>177</v>
      </c>
      <c r="B719" t="s">
        <v>191</v>
      </c>
      <c r="C719">
        <v>60</v>
      </c>
      <c r="D719">
        <v>7</v>
      </c>
      <c r="E719" t="s">
        <v>409</v>
      </c>
      <c r="F719">
        <v>1</v>
      </c>
      <c r="G719">
        <v>129</v>
      </c>
      <c r="H719">
        <v>1200</v>
      </c>
      <c r="I719" t="s">
        <v>58</v>
      </c>
      <c r="J719">
        <v>1</v>
      </c>
      <c r="K719">
        <v>10.83</v>
      </c>
      <c r="L719">
        <v>10</v>
      </c>
      <c r="M719">
        <v>3</v>
      </c>
      <c r="N719">
        <v>24</v>
      </c>
      <c r="O719" t="s">
        <v>508</v>
      </c>
      <c r="P719">
        <v>1034</v>
      </c>
    </row>
    <row r="720" spans="1:16" x14ac:dyDescent="0.25">
      <c r="A720" t="s">
        <v>177</v>
      </c>
      <c r="B720" t="s">
        <v>191</v>
      </c>
      <c r="C720">
        <v>73</v>
      </c>
      <c r="D720">
        <v>8</v>
      </c>
      <c r="E720" t="s">
        <v>411</v>
      </c>
      <c r="F720">
        <v>12</v>
      </c>
      <c r="G720">
        <v>132</v>
      </c>
      <c r="H720">
        <v>1400</v>
      </c>
      <c r="I720" t="s">
        <v>53</v>
      </c>
      <c r="J720">
        <v>1</v>
      </c>
      <c r="K720">
        <v>23.47</v>
      </c>
      <c r="L720">
        <v>12</v>
      </c>
      <c r="M720">
        <v>2</v>
      </c>
      <c r="N720">
        <v>24</v>
      </c>
      <c r="O720" t="s">
        <v>483</v>
      </c>
      <c r="P720">
        <v>1031</v>
      </c>
    </row>
    <row r="721" spans="1:16" x14ac:dyDescent="0.25">
      <c r="A721" t="s">
        <v>177</v>
      </c>
      <c r="B721" t="s">
        <v>191</v>
      </c>
      <c r="C721">
        <v>25</v>
      </c>
      <c r="D721">
        <v>7</v>
      </c>
      <c r="E721" t="s">
        <v>410</v>
      </c>
      <c r="F721">
        <v>8</v>
      </c>
      <c r="G721">
        <v>132</v>
      </c>
      <c r="H721">
        <v>1400</v>
      </c>
      <c r="I721" t="s">
        <v>565</v>
      </c>
      <c r="J721">
        <v>1</v>
      </c>
      <c r="K721">
        <v>23.5</v>
      </c>
      <c r="L721">
        <v>10</v>
      </c>
      <c r="M721">
        <v>9</v>
      </c>
      <c r="N721">
        <v>23</v>
      </c>
      <c r="O721" t="s">
        <v>483</v>
      </c>
      <c r="P721">
        <v>1022</v>
      </c>
    </row>
    <row r="722" spans="1:16" x14ac:dyDescent="0.25">
      <c r="A722" t="s">
        <v>177</v>
      </c>
      <c r="B722" t="s">
        <v>194</v>
      </c>
      <c r="C722">
        <v>4.4000000000000004</v>
      </c>
      <c r="D722">
        <v>12</v>
      </c>
      <c r="E722" t="s">
        <v>411</v>
      </c>
      <c r="F722">
        <v>12</v>
      </c>
      <c r="G722">
        <v>123</v>
      </c>
      <c r="H722">
        <v>1800</v>
      </c>
      <c r="I722" t="s">
        <v>195</v>
      </c>
      <c r="J722">
        <v>1</v>
      </c>
      <c r="K722">
        <v>50.79</v>
      </c>
      <c r="L722">
        <v>17</v>
      </c>
      <c r="M722">
        <v>12</v>
      </c>
      <c r="N722">
        <v>25</v>
      </c>
      <c r="O722" t="s">
        <v>420</v>
      </c>
      <c r="P722">
        <v>1130</v>
      </c>
    </row>
    <row r="723" spans="1:16" x14ac:dyDescent="0.25">
      <c r="A723" t="s">
        <v>177</v>
      </c>
      <c r="B723" t="s">
        <v>194</v>
      </c>
      <c r="C723">
        <v>4.5999999999999996</v>
      </c>
      <c r="D723">
        <v>2</v>
      </c>
      <c r="E723" t="s">
        <v>410</v>
      </c>
      <c r="F723">
        <v>9</v>
      </c>
      <c r="G723">
        <v>122</v>
      </c>
      <c r="H723">
        <v>1650</v>
      </c>
      <c r="I723" t="s">
        <v>195</v>
      </c>
      <c r="J723">
        <v>1</v>
      </c>
      <c r="K723">
        <v>40.51</v>
      </c>
      <c r="L723">
        <v>26</v>
      </c>
      <c r="M723">
        <v>11</v>
      </c>
      <c r="N723">
        <v>25</v>
      </c>
      <c r="O723" t="s">
        <v>416</v>
      </c>
      <c r="P723">
        <v>1129</v>
      </c>
    </row>
    <row r="724" spans="1:16" x14ac:dyDescent="0.25">
      <c r="A724" t="s">
        <v>177</v>
      </c>
      <c r="B724" t="s">
        <v>194</v>
      </c>
      <c r="C724">
        <v>2.8</v>
      </c>
      <c r="D724">
        <v>4</v>
      </c>
      <c r="E724" t="s">
        <v>411</v>
      </c>
      <c r="F724">
        <v>10</v>
      </c>
      <c r="G724">
        <v>122</v>
      </c>
      <c r="H724">
        <v>1650</v>
      </c>
      <c r="I724" t="s">
        <v>195</v>
      </c>
      <c r="J724">
        <v>1</v>
      </c>
      <c r="K724">
        <v>39.53</v>
      </c>
      <c r="L724">
        <v>5</v>
      </c>
      <c r="M724">
        <v>11</v>
      </c>
      <c r="N724">
        <v>25</v>
      </c>
      <c r="O724" t="s">
        <v>426</v>
      </c>
      <c r="P724">
        <v>1132</v>
      </c>
    </row>
    <row r="725" spans="1:16" x14ac:dyDescent="0.25">
      <c r="A725" t="s">
        <v>177</v>
      </c>
      <c r="B725" t="s">
        <v>194</v>
      </c>
      <c r="C725">
        <v>3.8</v>
      </c>
      <c r="D725">
        <v>2</v>
      </c>
      <c r="E725" t="s">
        <v>410</v>
      </c>
      <c r="F725">
        <v>3</v>
      </c>
      <c r="G725">
        <v>121</v>
      </c>
      <c r="H725">
        <v>1650</v>
      </c>
      <c r="I725" t="s">
        <v>195</v>
      </c>
      <c r="J725">
        <v>1</v>
      </c>
      <c r="K725">
        <v>38.74</v>
      </c>
      <c r="L725">
        <v>8</v>
      </c>
      <c r="M725">
        <v>10</v>
      </c>
      <c r="N725">
        <v>25</v>
      </c>
      <c r="O725" t="s">
        <v>426</v>
      </c>
      <c r="P725">
        <v>1119</v>
      </c>
    </row>
    <row r="726" spans="1:16" x14ac:dyDescent="0.25">
      <c r="A726" t="s">
        <v>177</v>
      </c>
      <c r="B726" t="s">
        <v>194</v>
      </c>
      <c r="C726">
        <v>18</v>
      </c>
      <c r="D726">
        <v>2</v>
      </c>
      <c r="E726" t="s">
        <v>411</v>
      </c>
      <c r="F726">
        <v>12</v>
      </c>
      <c r="G726">
        <v>121</v>
      </c>
      <c r="H726">
        <v>1650</v>
      </c>
      <c r="I726" t="s">
        <v>195</v>
      </c>
      <c r="J726">
        <v>1</v>
      </c>
      <c r="K726">
        <v>39.61</v>
      </c>
      <c r="L726">
        <v>25</v>
      </c>
      <c r="M726">
        <v>6</v>
      </c>
      <c r="N726">
        <v>25</v>
      </c>
      <c r="O726" t="s">
        <v>416</v>
      </c>
      <c r="P726">
        <v>1106</v>
      </c>
    </row>
    <row r="727" spans="1:16" x14ac:dyDescent="0.25">
      <c r="A727" t="s">
        <v>177</v>
      </c>
      <c r="B727" t="s">
        <v>194</v>
      </c>
      <c r="C727">
        <v>8.4</v>
      </c>
      <c r="D727">
        <v>6</v>
      </c>
      <c r="E727" t="s">
        <v>410</v>
      </c>
      <c r="F727">
        <v>8</v>
      </c>
      <c r="G727">
        <v>123</v>
      </c>
      <c r="H727">
        <v>1650</v>
      </c>
      <c r="I727" t="s">
        <v>140</v>
      </c>
      <c r="J727">
        <v>1</v>
      </c>
      <c r="K727">
        <v>40.409999999999997</v>
      </c>
      <c r="L727">
        <v>28</v>
      </c>
      <c r="M727">
        <v>5</v>
      </c>
      <c r="N727">
        <v>25</v>
      </c>
      <c r="O727" t="s">
        <v>426</v>
      </c>
      <c r="P727">
        <v>1100</v>
      </c>
    </row>
    <row r="728" spans="1:16" x14ac:dyDescent="0.25">
      <c r="A728" t="s">
        <v>177</v>
      </c>
      <c r="B728" t="s">
        <v>194</v>
      </c>
      <c r="C728">
        <v>15</v>
      </c>
      <c r="D728">
        <v>7</v>
      </c>
      <c r="E728" t="s">
        <v>408</v>
      </c>
      <c r="F728">
        <v>4</v>
      </c>
      <c r="G728">
        <v>127</v>
      </c>
      <c r="H728">
        <v>1400</v>
      </c>
      <c r="I728" t="s">
        <v>195</v>
      </c>
      <c r="J728">
        <v>1</v>
      </c>
      <c r="K728">
        <v>22.84</v>
      </c>
      <c r="L728">
        <v>10</v>
      </c>
      <c r="M728">
        <v>5</v>
      </c>
      <c r="N728">
        <v>25</v>
      </c>
      <c r="O728" t="s">
        <v>508</v>
      </c>
      <c r="P728">
        <v>1109</v>
      </c>
    </row>
    <row r="729" spans="1:16" x14ac:dyDescent="0.25">
      <c r="A729" t="s">
        <v>177</v>
      </c>
      <c r="B729" t="s">
        <v>194</v>
      </c>
      <c r="C729">
        <v>21</v>
      </c>
      <c r="D729">
        <v>6</v>
      </c>
      <c r="E729" t="s">
        <v>410</v>
      </c>
      <c r="F729">
        <v>10</v>
      </c>
      <c r="G729">
        <v>129</v>
      </c>
      <c r="H729">
        <v>1400</v>
      </c>
      <c r="I729" t="s">
        <v>195</v>
      </c>
      <c r="J729">
        <v>1</v>
      </c>
      <c r="K729">
        <v>21.4</v>
      </c>
      <c r="L729">
        <v>20</v>
      </c>
      <c r="M729">
        <v>4</v>
      </c>
      <c r="N729">
        <v>25</v>
      </c>
      <c r="O729" t="s">
        <v>479</v>
      </c>
      <c r="P729">
        <v>1119</v>
      </c>
    </row>
    <row r="730" spans="1:16" x14ac:dyDescent="0.25">
      <c r="A730" t="s">
        <v>177</v>
      </c>
      <c r="B730" t="s">
        <v>194</v>
      </c>
      <c r="C730">
        <v>107</v>
      </c>
      <c r="D730">
        <v>5</v>
      </c>
      <c r="E730" t="s">
        <v>410</v>
      </c>
      <c r="F730">
        <v>9</v>
      </c>
      <c r="G730">
        <v>127</v>
      </c>
      <c r="H730">
        <v>1200</v>
      </c>
      <c r="I730" t="s">
        <v>195</v>
      </c>
      <c r="J730">
        <v>1</v>
      </c>
      <c r="K730">
        <v>9.9</v>
      </c>
      <c r="L730">
        <v>30</v>
      </c>
      <c r="M730">
        <v>3</v>
      </c>
      <c r="N730">
        <v>25</v>
      </c>
      <c r="O730" t="s">
        <v>465</v>
      </c>
      <c r="P730">
        <v>1116</v>
      </c>
    </row>
    <row r="731" spans="1:16" x14ac:dyDescent="0.25">
      <c r="A731" t="s">
        <v>177</v>
      </c>
      <c r="B731" t="s">
        <v>198</v>
      </c>
      <c r="C731">
        <v>43</v>
      </c>
      <c r="D731">
        <v>5</v>
      </c>
      <c r="E731" t="s">
        <v>408</v>
      </c>
      <c r="F731">
        <v>8</v>
      </c>
      <c r="G731">
        <v>122</v>
      </c>
      <c r="H731">
        <v>1800</v>
      </c>
      <c r="I731" t="s">
        <v>504</v>
      </c>
      <c r="J731">
        <v>1</v>
      </c>
      <c r="K731">
        <v>50.07</v>
      </c>
      <c r="L731">
        <v>17</v>
      </c>
      <c r="M731">
        <v>12</v>
      </c>
      <c r="N731">
        <v>25</v>
      </c>
      <c r="O731" t="s">
        <v>420</v>
      </c>
      <c r="P731">
        <v>1096</v>
      </c>
    </row>
    <row r="732" spans="1:16" x14ac:dyDescent="0.25">
      <c r="A732" t="s">
        <v>177</v>
      </c>
      <c r="B732" t="s">
        <v>198</v>
      </c>
      <c r="C732">
        <v>26</v>
      </c>
      <c r="D732">
        <v>9</v>
      </c>
      <c r="E732" t="s">
        <v>410</v>
      </c>
      <c r="F732">
        <v>8</v>
      </c>
      <c r="G732">
        <v>127</v>
      </c>
      <c r="H732">
        <v>1650</v>
      </c>
      <c r="I732" t="s">
        <v>406</v>
      </c>
      <c r="J732">
        <v>1</v>
      </c>
      <c r="K732">
        <v>40.049999999999997</v>
      </c>
      <c r="L732">
        <v>12</v>
      </c>
      <c r="M732">
        <v>11</v>
      </c>
      <c r="N732">
        <v>25</v>
      </c>
      <c r="O732" t="s">
        <v>432</v>
      </c>
      <c r="P732">
        <v>1104</v>
      </c>
    </row>
    <row r="733" spans="1:16" x14ac:dyDescent="0.25">
      <c r="A733" t="s">
        <v>177</v>
      </c>
      <c r="B733" t="s">
        <v>198</v>
      </c>
      <c r="C733">
        <v>27</v>
      </c>
      <c r="D733">
        <v>11</v>
      </c>
      <c r="E733" t="s">
        <v>410</v>
      </c>
      <c r="F733">
        <v>9</v>
      </c>
      <c r="G733">
        <v>126</v>
      </c>
      <c r="H733">
        <v>1650</v>
      </c>
      <c r="I733" t="s">
        <v>504</v>
      </c>
      <c r="J733">
        <v>1</v>
      </c>
      <c r="K733">
        <v>41.58</v>
      </c>
      <c r="L733">
        <v>22</v>
      </c>
      <c r="M733">
        <v>10</v>
      </c>
      <c r="N733">
        <v>25</v>
      </c>
      <c r="O733" t="s">
        <v>420</v>
      </c>
      <c r="P733">
        <v>1095</v>
      </c>
    </row>
    <row r="734" spans="1:16" x14ac:dyDescent="0.25">
      <c r="A734" t="s">
        <v>177</v>
      </c>
      <c r="B734" t="s">
        <v>198</v>
      </c>
      <c r="C734">
        <v>43</v>
      </c>
      <c r="D734">
        <v>12</v>
      </c>
      <c r="E734" t="s">
        <v>409</v>
      </c>
      <c r="F734">
        <v>8</v>
      </c>
      <c r="G734">
        <v>129</v>
      </c>
      <c r="H734">
        <v>1400</v>
      </c>
      <c r="I734" t="s">
        <v>504</v>
      </c>
      <c r="J734">
        <v>1</v>
      </c>
      <c r="K734">
        <v>23.2</v>
      </c>
      <c r="L734">
        <v>28</v>
      </c>
      <c r="M734">
        <v>9</v>
      </c>
      <c r="N734">
        <v>25</v>
      </c>
      <c r="O734" t="s">
        <v>479</v>
      </c>
      <c r="P734">
        <v>1097</v>
      </c>
    </row>
    <row r="735" spans="1:16" x14ac:dyDescent="0.25">
      <c r="A735" t="s">
        <v>177</v>
      </c>
      <c r="B735" t="s">
        <v>198</v>
      </c>
      <c r="C735">
        <v>10</v>
      </c>
      <c r="D735">
        <v>11</v>
      </c>
      <c r="E735" t="s">
        <v>408</v>
      </c>
      <c r="F735">
        <v>10</v>
      </c>
      <c r="G735">
        <v>133</v>
      </c>
      <c r="H735">
        <v>1800</v>
      </c>
      <c r="I735" t="s">
        <v>31</v>
      </c>
      <c r="J735">
        <v>1</v>
      </c>
      <c r="K735">
        <v>49.97</v>
      </c>
      <c r="L735">
        <v>16</v>
      </c>
      <c r="M735">
        <v>7</v>
      </c>
      <c r="N735">
        <v>25</v>
      </c>
      <c r="O735" t="s">
        <v>420</v>
      </c>
      <c r="P735">
        <v>1086</v>
      </c>
    </row>
    <row r="736" spans="1:16" x14ac:dyDescent="0.25">
      <c r="A736" t="s">
        <v>177</v>
      </c>
      <c r="B736" t="s">
        <v>198</v>
      </c>
      <c r="C736">
        <v>11</v>
      </c>
      <c r="D736">
        <v>11</v>
      </c>
      <c r="E736" t="s">
        <v>409</v>
      </c>
      <c r="F736">
        <v>8</v>
      </c>
      <c r="G736">
        <v>132</v>
      </c>
      <c r="H736">
        <v>1650</v>
      </c>
      <c r="I736" t="s">
        <v>504</v>
      </c>
      <c r="J736">
        <v>1</v>
      </c>
      <c r="K736">
        <v>40.67</v>
      </c>
      <c r="L736">
        <v>25</v>
      </c>
      <c r="M736">
        <v>6</v>
      </c>
      <c r="N736">
        <v>25</v>
      </c>
      <c r="O736" t="s">
        <v>416</v>
      </c>
      <c r="P736">
        <v>1088</v>
      </c>
    </row>
    <row r="737" spans="1:16" x14ac:dyDescent="0.25">
      <c r="A737" t="s">
        <v>177</v>
      </c>
      <c r="B737" t="s">
        <v>198</v>
      </c>
      <c r="C737">
        <v>17</v>
      </c>
      <c r="D737">
        <v>4</v>
      </c>
      <c r="E737" t="s">
        <v>408</v>
      </c>
      <c r="F737">
        <v>10</v>
      </c>
      <c r="G737">
        <v>113</v>
      </c>
      <c r="H737">
        <v>1800</v>
      </c>
      <c r="I737" t="s">
        <v>504</v>
      </c>
      <c r="J737">
        <v>1</v>
      </c>
      <c r="K737">
        <v>52.14</v>
      </c>
      <c r="L737">
        <v>4</v>
      </c>
      <c r="M737">
        <v>6</v>
      </c>
      <c r="N737">
        <v>25</v>
      </c>
      <c r="O737" t="s">
        <v>432</v>
      </c>
      <c r="P737">
        <v>1089</v>
      </c>
    </row>
    <row r="738" spans="1:16" x14ac:dyDescent="0.25">
      <c r="A738" t="s">
        <v>177</v>
      </c>
      <c r="B738" t="s">
        <v>198</v>
      </c>
      <c r="C738">
        <v>12</v>
      </c>
      <c r="D738">
        <v>9</v>
      </c>
      <c r="E738" t="s">
        <v>408</v>
      </c>
      <c r="F738">
        <v>9</v>
      </c>
      <c r="G738">
        <v>112</v>
      </c>
      <c r="H738">
        <v>1800</v>
      </c>
      <c r="I738" t="s">
        <v>504</v>
      </c>
      <c r="J738">
        <v>1</v>
      </c>
      <c r="K738">
        <v>49.36</v>
      </c>
      <c r="L738">
        <v>23</v>
      </c>
      <c r="M738">
        <v>4</v>
      </c>
      <c r="N738">
        <v>25</v>
      </c>
      <c r="O738" t="s">
        <v>416</v>
      </c>
      <c r="P738">
        <v>1087</v>
      </c>
    </row>
    <row r="739" spans="1:16" x14ac:dyDescent="0.25">
      <c r="A739" t="s">
        <v>177</v>
      </c>
      <c r="B739" t="s">
        <v>198</v>
      </c>
      <c r="C739">
        <v>3.3</v>
      </c>
      <c r="D739">
        <v>7</v>
      </c>
      <c r="E739" t="s">
        <v>409</v>
      </c>
      <c r="F739">
        <v>10</v>
      </c>
      <c r="G739">
        <v>113</v>
      </c>
      <c r="H739">
        <v>1650</v>
      </c>
      <c r="I739" t="s">
        <v>504</v>
      </c>
      <c r="J739">
        <v>1</v>
      </c>
      <c r="K739">
        <v>40.06</v>
      </c>
      <c r="L739">
        <v>9</v>
      </c>
      <c r="M739">
        <v>4</v>
      </c>
      <c r="N739">
        <v>25</v>
      </c>
      <c r="O739" t="s">
        <v>432</v>
      </c>
      <c r="P739">
        <v>1096</v>
      </c>
    </row>
    <row r="740" spans="1:16" x14ac:dyDescent="0.25">
      <c r="A740" t="s">
        <v>177</v>
      </c>
      <c r="B740" t="s">
        <v>198</v>
      </c>
      <c r="C740">
        <v>5.6</v>
      </c>
      <c r="D740">
        <v>1</v>
      </c>
      <c r="E740" t="s">
        <v>408</v>
      </c>
      <c r="F740">
        <v>11</v>
      </c>
      <c r="G740">
        <v>124</v>
      </c>
      <c r="H740">
        <v>1650</v>
      </c>
      <c r="I740" t="s">
        <v>504</v>
      </c>
      <c r="J740">
        <v>1</v>
      </c>
      <c r="K740">
        <v>39.15</v>
      </c>
      <c r="L740">
        <v>12</v>
      </c>
      <c r="M740">
        <v>3</v>
      </c>
      <c r="N740">
        <v>25</v>
      </c>
      <c r="O740" t="s">
        <v>432</v>
      </c>
      <c r="P740">
        <v>1093</v>
      </c>
    </row>
    <row r="741" spans="1:16" x14ac:dyDescent="0.25">
      <c r="A741" t="s">
        <v>177</v>
      </c>
      <c r="B741" t="s">
        <v>198</v>
      </c>
      <c r="C741">
        <v>12</v>
      </c>
      <c r="D741">
        <v>3</v>
      </c>
      <c r="E741" t="s">
        <v>408</v>
      </c>
      <c r="F741">
        <v>12</v>
      </c>
      <c r="G741">
        <v>126</v>
      </c>
      <c r="H741">
        <v>1650</v>
      </c>
      <c r="I741" t="s">
        <v>85</v>
      </c>
      <c r="J741">
        <v>1</v>
      </c>
      <c r="K741">
        <v>40.24</v>
      </c>
      <c r="L741">
        <v>26</v>
      </c>
      <c r="M741">
        <v>2</v>
      </c>
      <c r="N741">
        <v>25</v>
      </c>
      <c r="O741" t="s">
        <v>416</v>
      </c>
      <c r="P741">
        <v>1088</v>
      </c>
    </row>
    <row r="742" spans="1:16" x14ac:dyDescent="0.25">
      <c r="A742" t="s">
        <v>177</v>
      </c>
      <c r="B742" t="s">
        <v>198</v>
      </c>
      <c r="C742">
        <v>5.9</v>
      </c>
      <c r="D742">
        <v>3</v>
      </c>
      <c r="E742" t="s">
        <v>410</v>
      </c>
      <c r="F742">
        <v>4</v>
      </c>
      <c r="G742">
        <v>125</v>
      </c>
      <c r="H742">
        <v>1650</v>
      </c>
      <c r="I742" t="s">
        <v>504</v>
      </c>
      <c r="J742">
        <v>1</v>
      </c>
      <c r="K742">
        <v>40.22</v>
      </c>
      <c r="L742">
        <v>22</v>
      </c>
      <c r="M742">
        <v>1</v>
      </c>
      <c r="N742">
        <v>25</v>
      </c>
      <c r="O742" t="s">
        <v>416</v>
      </c>
      <c r="P742">
        <v>1080</v>
      </c>
    </row>
    <row r="743" spans="1:16" x14ac:dyDescent="0.25">
      <c r="A743" t="s">
        <v>177</v>
      </c>
      <c r="B743" t="s">
        <v>198</v>
      </c>
      <c r="C743">
        <v>14</v>
      </c>
      <c r="D743">
        <v>3</v>
      </c>
      <c r="E743" t="s">
        <v>408</v>
      </c>
      <c r="F743">
        <v>1</v>
      </c>
      <c r="G743">
        <v>123</v>
      </c>
      <c r="H743">
        <v>1650</v>
      </c>
      <c r="I743" t="s">
        <v>565</v>
      </c>
      <c r="J743">
        <v>1</v>
      </c>
      <c r="K743">
        <v>40.68</v>
      </c>
      <c r="L743">
        <v>8</v>
      </c>
      <c r="M743">
        <v>1</v>
      </c>
      <c r="N743">
        <v>25</v>
      </c>
      <c r="O743" t="s">
        <v>432</v>
      </c>
      <c r="P743">
        <v>1076</v>
      </c>
    </row>
    <row r="744" spans="1:16" x14ac:dyDescent="0.25">
      <c r="A744" t="s">
        <v>177</v>
      </c>
      <c r="B744" t="s">
        <v>198</v>
      </c>
      <c r="C744">
        <v>96</v>
      </c>
      <c r="D744">
        <v>1</v>
      </c>
      <c r="E744" t="s">
        <v>408</v>
      </c>
      <c r="F744">
        <v>7</v>
      </c>
      <c r="G744">
        <v>119</v>
      </c>
      <c r="H744">
        <v>1650</v>
      </c>
      <c r="I744" t="s">
        <v>504</v>
      </c>
      <c r="J744">
        <v>1</v>
      </c>
      <c r="K744">
        <v>40.770000000000003</v>
      </c>
      <c r="L744">
        <v>11</v>
      </c>
      <c r="M744">
        <v>12</v>
      </c>
      <c r="N744">
        <v>24</v>
      </c>
      <c r="O744" t="s">
        <v>420</v>
      </c>
      <c r="P744">
        <v>1077</v>
      </c>
    </row>
    <row r="745" spans="1:16" x14ac:dyDescent="0.25">
      <c r="A745" t="s">
        <v>177</v>
      </c>
      <c r="B745" t="s">
        <v>198</v>
      </c>
      <c r="C745">
        <v>79</v>
      </c>
      <c r="D745">
        <v>11</v>
      </c>
      <c r="E745" t="s">
        <v>409</v>
      </c>
      <c r="F745">
        <v>3</v>
      </c>
      <c r="G745">
        <v>122</v>
      </c>
      <c r="H745">
        <v>1400</v>
      </c>
      <c r="I745" t="s">
        <v>150</v>
      </c>
      <c r="J745">
        <v>1</v>
      </c>
      <c r="K745">
        <v>23.64</v>
      </c>
      <c r="L745">
        <v>17</v>
      </c>
      <c r="M745">
        <v>11</v>
      </c>
      <c r="N745">
        <v>24</v>
      </c>
      <c r="O745" t="s">
        <v>501</v>
      </c>
      <c r="P745">
        <v>1075</v>
      </c>
    </row>
    <row r="746" spans="1:16" x14ac:dyDescent="0.25">
      <c r="A746" t="s">
        <v>177</v>
      </c>
      <c r="B746" t="s">
        <v>198</v>
      </c>
      <c r="C746">
        <v>73</v>
      </c>
      <c r="D746">
        <v>10</v>
      </c>
      <c r="E746" t="s">
        <v>410</v>
      </c>
      <c r="F746">
        <v>10</v>
      </c>
      <c r="G746">
        <v>125</v>
      </c>
      <c r="H746">
        <v>1200</v>
      </c>
      <c r="I746" t="s">
        <v>452</v>
      </c>
      <c r="J746">
        <v>1</v>
      </c>
      <c r="K746">
        <v>10.06</v>
      </c>
      <c r="L746">
        <v>3</v>
      </c>
      <c r="M746">
        <v>11</v>
      </c>
      <c r="N746">
        <v>24</v>
      </c>
      <c r="O746" t="s">
        <v>479</v>
      </c>
      <c r="P746">
        <v>1088</v>
      </c>
    </row>
    <row r="747" spans="1:16" x14ac:dyDescent="0.25">
      <c r="A747" t="s">
        <v>177</v>
      </c>
      <c r="B747" t="s">
        <v>198</v>
      </c>
      <c r="C747">
        <v>97</v>
      </c>
      <c r="D747">
        <v>8</v>
      </c>
      <c r="E747" t="s">
        <v>410</v>
      </c>
      <c r="F747">
        <v>5</v>
      </c>
      <c r="G747">
        <v>127</v>
      </c>
      <c r="H747">
        <v>1200</v>
      </c>
      <c r="I747" t="s">
        <v>452</v>
      </c>
      <c r="J747">
        <v>1</v>
      </c>
      <c r="K747">
        <v>9.82</v>
      </c>
      <c r="L747">
        <v>22</v>
      </c>
      <c r="M747">
        <v>9</v>
      </c>
      <c r="N747">
        <v>24</v>
      </c>
      <c r="O747" t="s">
        <v>501</v>
      </c>
      <c r="P747">
        <v>1110</v>
      </c>
    </row>
    <row r="748" spans="1:16" x14ac:dyDescent="0.25">
      <c r="A748" t="s">
        <v>177</v>
      </c>
      <c r="B748" t="s">
        <v>198</v>
      </c>
      <c r="C748">
        <v>62</v>
      </c>
      <c r="D748">
        <v>11</v>
      </c>
      <c r="E748" t="s">
        <v>409</v>
      </c>
      <c r="F748">
        <v>4</v>
      </c>
      <c r="G748">
        <v>134</v>
      </c>
      <c r="H748">
        <v>1650</v>
      </c>
      <c r="I748" t="s">
        <v>434</v>
      </c>
      <c r="J748">
        <v>1</v>
      </c>
      <c r="K748">
        <v>43.12</v>
      </c>
      <c r="L748">
        <v>24</v>
      </c>
      <c r="M748">
        <v>4</v>
      </c>
      <c r="N748">
        <v>24</v>
      </c>
      <c r="O748" t="s">
        <v>426</v>
      </c>
      <c r="P748">
        <v>1099</v>
      </c>
    </row>
    <row r="749" spans="1:16" x14ac:dyDescent="0.25">
      <c r="A749" t="s">
        <v>177</v>
      </c>
      <c r="B749" t="s">
        <v>198</v>
      </c>
      <c r="C749">
        <v>94</v>
      </c>
      <c r="D749">
        <v>12</v>
      </c>
      <c r="E749" t="s">
        <v>408</v>
      </c>
      <c r="F749">
        <v>6</v>
      </c>
      <c r="G749">
        <v>134</v>
      </c>
      <c r="H749">
        <v>1650</v>
      </c>
      <c r="I749" t="s">
        <v>195</v>
      </c>
      <c r="J749">
        <v>1</v>
      </c>
      <c r="K749">
        <v>42.23</v>
      </c>
      <c r="L749">
        <v>10</v>
      </c>
      <c r="M749">
        <v>4</v>
      </c>
      <c r="N749">
        <v>24</v>
      </c>
      <c r="O749" t="s">
        <v>420</v>
      </c>
      <c r="P749">
        <v>1107</v>
      </c>
    </row>
    <row r="750" spans="1:16" x14ac:dyDescent="0.25">
      <c r="A750" t="s">
        <v>177</v>
      </c>
      <c r="B750" t="s">
        <v>198</v>
      </c>
      <c r="C750">
        <v>203</v>
      </c>
      <c r="D750">
        <v>13</v>
      </c>
      <c r="E750" t="s">
        <v>409</v>
      </c>
      <c r="F750">
        <v>4</v>
      </c>
      <c r="G750">
        <v>121</v>
      </c>
      <c r="H750">
        <v>1400</v>
      </c>
      <c r="I750" t="s">
        <v>173</v>
      </c>
      <c r="J750">
        <v>1</v>
      </c>
      <c r="K750">
        <v>22.88</v>
      </c>
      <c r="L750">
        <v>24</v>
      </c>
      <c r="M750">
        <v>3</v>
      </c>
      <c r="N750">
        <v>24</v>
      </c>
      <c r="O750" t="s">
        <v>483</v>
      </c>
      <c r="P750">
        <v>1099</v>
      </c>
    </row>
    <row r="751" spans="1:16" x14ac:dyDescent="0.25">
      <c r="A751" t="s">
        <v>177</v>
      </c>
      <c r="B751" t="s">
        <v>198</v>
      </c>
      <c r="C751">
        <v>63</v>
      </c>
      <c r="D751">
        <v>8</v>
      </c>
      <c r="E751" t="s">
        <v>410</v>
      </c>
      <c r="F751">
        <v>6</v>
      </c>
      <c r="G751">
        <v>122</v>
      </c>
      <c r="H751">
        <v>1200</v>
      </c>
      <c r="I751" t="s">
        <v>173</v>
      </c>
      <c r="J751">
        <v>1</v>
      </c>
      <c r="K751">
        <v>11.16</v>
      </c>
      <c r="L751">
        <v>6</v>
      </c>
      <c r="M751">
        <v>3</v>
      </c>
      <c r="N751">
        <v>24</v>
      </c>
      <c r="O751" t="s">
        <v>420</v>
      </c>
      <c r="P751">
        <v>1103</v>
      </c>
    </row>
    <row r="752" spans="1:16" x14ac:dyDescent="0.25">
      <c r="A752" t="s">
        <v>177</v>
      </c>
      <c r="B752" t="s">
        <v>198</v>
      </c>
      <c r="C752">
        <v>88</v>
      </c>
      <c r="D752">
        <v>11</v>
      </c>
      <c r="E752" t="s">
        <v>411</v>
      </c>
      <c r="F752">
        <v>6</v>
      </c>
      <c r="G752">
        <v>123</v>
      </c>
      <c r="H752">
        <v>1200</v>
      </c>
      <c r="I752" t="s">
        <v>173</v>
      </c>
      <c r="J752">
        <v>1</v>
      </c>
      <c r="K752">
        <v>10.18</v>
      </c>
      <c r="L752">
        <v>12</v>
      </c>
      <c r="M752">
        <v>2</v>
      </c>
      <c r="N752">
        <v>24</v>
      </c>
      <c r="O752" t="s">
        <v>483</v>
      </c>
      <c r="P752">
        <v>1087</v>
      </c>
    </row>
    <row r="753" spans="1:16" x14ac:dyDescent="0.25">
      <c r="A753" t="s">
        <v>177</v>
      </c>
      <c r="B753" t="s">
        <v>201</v>
      </c>
      <c r="C753">
        <v>32</v>
      </c>
      <c r="D753">
        <v>3</v>
      </c>
      <c r="E753" t="s">
        <v>410</v>
      </c>
      <c r="F753">
        <v>1</v>
      </c>
      <c r="G753">
        <v>123</v>
      </c>
      <c r="H753">
        <v>1650</v>
      </c>
      <c r="I753" t="s">
        <v>43</v>
      </c>
      <c r="J753">
        <v>1</v>
      </c>
      <c r="K753">
        <v>40.479999999999997</v>
      </c>
      <c r="L753">
        <v>10</v>
      </c>
      <c r="M753">
        <v>12</v>
      </c>
      <c r="N753">
        <v>25</v>
      </c>
      <c r="O753" t="s">
        <v>432</v>
      </c>
      <c r="P753">
        <v>1046</v>
      </c>
    </row>
    <row r="754" spans="1:16" x14ac:dyDescent="0.25">
      <c r="A754" t="s">
        <v>177</v>
      </c>
      <c r="B754" t="s">
        <v>201</v>
      </c>
      <c r="C754">
        <v>8.1999999999999993</v>
      </c>
      <c r="D754">
        <v>8</v>
      </c>
      <c r="E754" t="s">
        <v>410</v>
      </c>
      <c r="F754">
        <v>4</v>
      </c>
      <c r="G754">
        <v>127</v>
      </c>
      <c r="H754">
        <v>1200</v>
      </c>
      <c r="I754" t="s">
        <v>31</v>
      </c>
      <c r="J754">
        <v>1</v>
      </c>
      <c r="K754">
        <v>10.98</v>
      </c>
      <c r="L754">
        <v>15</v>
      </c>
      <c r="M754">
        <v>10</v>
      </c>
      <c r="N754">
        <v>25</v>
      </c>
      <c r="O754" t="s">
        <v>432</v>
      </c>
      <c r="P754">
        <v>1020</v>
      </c>
    </row>
    <row r="755" spans="1:16" x14ac:dyDescent="0.25">
      <c r="A755" t="s">
        <v>177</v>
      </c>
      <c r="B755" t="s">
        <v>201</v>
      </c>
      <c r="C755">
        <v>48</v>
      </c>
      <c r="D755">
        <v>7</v>
      </c>
      <c r="E755" t="s">
        <v>411</v>
      </c>
      <c r="F755">
        <v>1</v>
      </c>
      <c r="G755">
        <v>126</v>
      </c>
      <c r="H755">
        <v>1000</v>
      </c>
      <c r="I755" t="s">
        <v>173</v>
      </c>
      <c r="J755">
        <v>0</v>
      </c>
      <c r="K755">
        <v>56.94</v>
      </c>
      <c r="L755">
        <v>28</v>
      </c>
      <c r="M755">
        <v>9</v>
      </c>
      <c r="N755">
        <v>25</v>
      </c>
      <c r="O755" t="s">
        <v>479</v>
      </c>
      <c r="P755">
        <v>1019</v>
      </c>
    </row>
    <row r="756" spans="1:16" x14ac:dyDescent="0.25">
      <c r="A756" t="s">
        <v>177</v>
      </c>
      <c r="B756" t="s">
        <v>201</v>
      </c>
      <c r="C756">
        <v>60</v>
      </c>
      <c r="D756">
        <v>4</v>
      </c>
      <c r="E756" t="s">
        <v>411</v>
      </c>
      <c r="F756">
        <v>7</v>
      </c>
      <c r="G756">
        <v>128</v>
      </c>
      <c r="H756">
        <v>1200</v>
      </c>
      <c r="I756" t="s">
        <v>173</v>
      </c>
      <c r="J756">
        <v>1</v>
      </c>
      <c r="K756">
        <v>11.24</v>
      </c>
      <c r="L756">
        <v>4</v>
      </c>
      <c r="M756">
        <v>6</v>
      </c>
      <c r="N756">
        <v>25</v>
      </c>
      <c r="O756" t="s">
        <v>432</v>
      </c>
      <c r="P756">
        <v>1023</v>
      </c>
    </row>
    <row r="757" spans="1:16" x14ac:dyDescent="0.25">
      <c r="A757" t="s">
        <v>177</v>
      </c>
      <c r="B757" t="s">
        <v>204</v>
      </c>
      <c r="C757">
        <v>12</v>
      </c>
      <c r="D757">
        <v>10</v>
      </c>
      <c r="E757" t="s">
        <v>409</v>
      </c>
      <c r="F757">
        <v>2</v>
      </c>
      <c r="G757">
        <v>123</v>
      </c>
      <c r="H757">
        <v>1650</v>
      </c>
      <c r="I757" t="s">
        <v>406</v>
      </c>
      <c r="J757">
        <v>1</v>
      </c>
      <c r="K757">
        <v>41.46</v>
      </c>
      <c r="L757">
        <v>17</v>
      </c>
      <c r="M757">
        <v>12</v>
      </c>
      <c r="N757">
        <v>25</v>
      </c>
      <c r="O757" t="s">
        <v>420</v>
      </c>
      <c r="P757">
        <v>1137</v>
      </c>
    </row>
    <row r="758" spans="1:16" x14ac:dyDescent="0.25">
      <c r="A758" t="s">
        <v>177</v>
      </c>
      <c r="B758" t="s">
        <v>204</v>
      </c>
      <c r="C758">
        <v>4.7</v>
      </c>
      <c r="D758">
        <v>8</v>
      </c>
      <c r="E758" t="s">
        <v>409</v>
      </c>
      <c r="F758">
        <v>1</v>
      </c>
      <c r="G758">
        <v>125</v>
      </c>
      <c r="H758">
        <v>1650</v>
      </c>
      <c r="I758" t="s">
        <v>404</v>
      </c>
      <c r="J758">
        <v>1</v>
      </c>
      <c r="K758">
        <v>40.65</v>
      </c>
      <c r="L758">
        <v>19</v>
      </c>
      <c r="M758">
        <v>11</v>
      </c>
      <c r="N758">
        <v>25</v>
      </c>
      <c r="O758" t="s">
        <v>420</v>
      </c>
      <c r="P758">
        <v>1130</v>
      </c>
    </row>
    <row r="759" spans="1:16" x14ac:dyDescent="0.25">
      <c r="A759" t="s">
        <v>177</v>
      </c>
      <c r="B759" t="s">
        <v>204</v>
      </c>
      <c r="C759">
        <v>12</v>
      </c>
      <c r="D759">
        <v>7</v>
      </c>
      <c r="E759" t="s">
        <v>410</v>
      </c>
      <c r="F759">
        <v>10</v>
      </c>
      <c r="G759">
        <v>130</v>
      </c>
      <c r="H759">
        <v>1650</v>
      </c>
      <c r="I759" t="s">
        <v>31</v>
      </c>
      <c r="J759">
        <v>1</v>
      </c>
      <c r="K759">
        <v>39.549999999999997</v>
      </c>
      <c r="L759">
        <v>5</v>
      </c>
      <c r="M759">
        <v>11</v>
      </c>
      <c r="N759">
        <v>25</v>
      </c>
      <c r="O759" t="s">
        <v>426</v>
      </c>
      <c r="P759">
        <v>1120</v>
      </c>
    </row>
    <row r="760" spans="1:16" x14ac:dyDescent="0.25">
      <c r="A760" t="s">
        <v>177</v>
      </c>
      <c r="B760" t="s">
        <v>204</v>
      </c>
      <c r="C760">
        <v>12</v>
      </c>
      <c r="D760">
        <v>7</v>
      </c>
      <c r="E760" t="s">
        <v>410</v>
      </c>
      <c r="F760">
        <v>10</v>
      </c>
      <c r="G760">
        <v>128</v>
      </c>
      <c r="H760">
        <v>1650</v>
      </c>
      <c r="I760" t="s">
        <v>120</v>
      </c>
      <c r="J760">
        <v>1</v>
      </c>
      <c r="K760">
        <v>40.86</v>
      </c>
      <c r="L760">
        <v>15</v>
      </c>
      <c r="M760">
        <v>10</v>
      </c>
      <c r="N760">
        <v>25</v>
      </c>
      <c r="O760" t="s">
        <v>432</v>
      </c>
      <c r="P760">
        <v>1113</v>
      </c>
    </row>
    <row r="761" spans="1:16" x14ac:dyDescent="0.25">
      <c r="A761" t="s">
        <v>177</v>
      </c>
      <c r="B761" t="s">
        <v>204</v>
      </c>
      <c r="C761">
        <v>7.9</v>
      </c>
      <c r="D761">
        <v>4</v>
      </c>
      <c r="E761" t="s">
        <v>408</v>
      </c>
      <c r="F761">
        <v>8</v>
      </c>
      <c r="G761">
        <v>126</v>
      </c>
      <c r="H761">
        <v>1650</v>
      </c>
      <c r="I761" t="s">
        <v>69</v>
      </c>
      <c r="J761">
        <v>1</v>
      </c>
      <c r="K761">
        <v>39.46</v>
      </c>
      <c r="L761">
        <v>9</v>
      </c>
      <c r="M761">
        <v>7</v>
      </c>
      <c r="N761">
        <v>25</v>
      </c>
      <c r="O761" t="s">
        <v>432</v>
      </c>
      <c r="P761">
        <v>1118</v>
      </c>
    </row>
    <row r="762" spans="1:16" x14ac:dyDescent="0.25">
      <c r="A762" t="s">
        <v>177</v>
      </c>
      <c r="B762" t="s">
        <v>204</v>
      </c>
      <c r="C762">
        <v>6.9</v>
      </c>
      <c r="D762">
        <v>1</v>
      </c>
      <c r="E762" t="s">
        <v>409</v>
      </c>
      <c r="F762">
        <v>2</v>
      </c>
      <c r="G762">
        <v>121</v>
      </c>
      <c r="H762">
        <v>1650</v>
      </c>
      <c r="I762" t="s">
        <v>69</v>
      </c>
      <c r="J762">
        <v>1</v>
      </c>
      <c r="K762">
        <v>39.69</v>
      </c>
      <c r="L762">
        <v>11</v>
      </c>
      <c r="M762">
        <v>6</v>
      </c>
      <c r="N762">
        <v>25</v>
      </c>
      <c r="O762" t="s">
        <v>420</v>
      </c>
      <c r="P762">
        <v>1119</v>
      </c>
    </row>
    <row r="763" spans="1:16" x14ac:dyDescent="0.25">
      <c r="A763" t="s">
        <v>177</v>
      </c>
      <c r="B763" t="s">
        <v>204</v>
      </c>
      <c r="C763">
        <v>13</v>
      </c>
      <c r="D763">
        <v>9</v>
      </c>
      <c r="E763" t="s">
        <v>408</v>
      </c>
      <c r="F763">
        <v>2</v>
      </c>
      <c r="G763">
        <v>121</v>
      </c>
      <c r="H763">
        <v>1600</v>
      </c>
      <c r="I763" t="s">
        <v>120</v>
      </c>
      <c r="J763">
        <v>1</v>
      </c>
      <c r="K763">
        <v>35.090000000000003</v>
      </c>
      <c r="L763">
        <v>25</v>
      </c>
      <c r="M763">
        <v>5</v>
      </c>
      <c r="N763">
        <v>25</v>
      </c>
      <c r="O763" t="s">
        <v>483</v>
      </c>
      <c r="P763">
        <v>1111</v>
      </c>
    </row>
    <row r="764" spans="1:16" x14ac:dyDescent="0.25">
      <c r="A764" t="s">
        <v>177</v>
      </c>
      <c r="B764" t="s">
        <v>204</v>
      </c>
      <c r="C764">
        <v>12</v>
      </c>
      <c r="D764">
        <v>4</v>
      </c>
      <c r="E764" t="s">
        <v>409</v>
      </c>
      <c r="F764">
        <v>4</v>
      </c>
      <c r="G764">
        <v>123</v>
      </c>
      <c r="H764">
        <v>1650</v>
      </c>
      <c r="I764" t="s">
        <v>120</v>
      </c>
      <c r="J764">
        <v>1</v>
      </c>
      <c r="K764">
        <v>39.82</v>
      </c>
      <c r="L764">
        <v>23</v>
      </c>
      <c r="M764">
        <v>4</v>
      </c>
      <c r="N764">
        <v>25</v>
      </c>
      <c r="O764" t="s">
        <v>416</v>
      </c>
      <c r="P764">
        <v>1109</v>
      </c>
    </row>
    <row r="765" spans="1:16" x14ac:dyDescent="0.25">
      <c r="A765" t="s">
        <v>177</v>
      </c>
      <c r="B765" t="s">
        <v>204</v>
      </c>
      <c r="C765">
        <v>13</v>
      </c>
      <c r="D765">
        <v>7</v>
      </c>
      <c r="E765" t="s">
        <v>411</v>
      </c>
      <c r="F765">
        <v>10</v>
      </c>
      <c r="G765">
        <v>124</v>
      </c>
      <c r="H765">
        <v>1650</v>
      </c>
      <c r="I765" t="s">
        <v>120</v>
      </c>
      <c r="J765">
        <v>1</v>
      </c>
      <c r="K765">
        <v>40.56</v>
      </c>
      <c r="L765">
        <v>12</v>
      </c>
      <c r="M765">
        <v>3</v>
      </c>
      <c r="N765">
        <v>25</v>
      </c>
      <c r="O765" t="s">
        <v>432</v>
      </c>
      <c r="P765">
        <v>1111</v>
      </c>
    </row>
    <row r="766" spans="1:16" x14ac:dyDescent="0.25">
      <c r="A766" t="s">
        <v>177</v>
      </c>
      <c r="B766" t="s">
        <v>204</v>
      </c>
      <c r="C766">
        <v>14</v>
      </c>
      <c r="D766">
        <v>5</v>
      </c>
      <c r="E766" t="s">
        <v>408</v>
      </c>
      <c r="F766">
        <v>5</v>
      </c>
      <c r="G766">
        <v>129</v>
      </c>
      <c r="H766">
        <v>1800</v>
      </c>
      <c r="I766" t="s">
        <v>120</v>
      </c>
      <c r="J766">
        <v>1</v>
      </c>
      <c r="K766">
        <v>49.94</v>
      </c>
      <c r="L766">
        <v>5</v>
      </c>
      <c r="M766">
        <v>2</v>
      </c>
      <c r="N766">
        <v>25</v>
      </c>
      <c r="O766" t="s">
        <v>432</v>
      </c>
      <c r="P766">
        <v>1121</v>
      </c>
    </row>
    <row r="767" spans="1:16" x14ac:dyDescent="0.25">
      <c r="A767" t="s">
        <v>177</v>
      </c>
      <c r="B767" t="s">
        <v>204</v>
      </c>
      <c r="C767">
        <v>18</v>
      </c>
      <c r="D767">
        <v>8</v>
      </c>
      <c r="E767" t="s">
        <v>410</v>
      </c>
      <c r="F767">
        <v>12</v>
      </c>
      <c r="G767">
        <v>130</v>
      </c>
      <c r="H767">
        <v>1650</v>
      </c>
      <c r="I767" t="s">
        <v>120</v>
      </c>
      <c r="J767">
        <v>1</v>
      </c>
      <c r="K767">
        <v>40.659999999999997</v>
      </c>
      <c r="L767">
        <v>22</v>
      </c>
      <c r="M767">
        <v>1</v>
      </c>
      <c r="N767">
        <v>25</v>
      </c>
      <c r="O767" t="s">
        <v>416</v>
      </c>
      <c r="P767">
        <v>1128</v>
      </c>
    </row>
    <row r="768" spans="1:16" x14ac:dyDescent="0.25">
      <c r="A768" t="s">
        <v>177</v>
      </c>
      <c r="B768" t="s">
        <v>204</v>
      </c>
      <c r="C768">
        <v>14</v>
      </c>
      <c r="D768">
        <v>3</v>
      </c>
      <c r="E768" t="s">
        <v>409</v>
      </c>
      <c r="F768">
        <v>3</v>
      </c>
      <c r="G768">
        <v>129</v>
      </c>
      <c r="H768">
        <v>1650</v>
      </c>
      <c r="I768" t="s">
        <v>120</v>
      </c>
      <c r="J768">
        <v>1</v>
      </c>
      <c r="K768">
        <v>41.23</v>
      </c>
      <c r="L768">
        <v>8</v>
      </c>
      <c r="M768">
        <v>1</v>
      </c>
      <c r="N768">
        <v>25</v>
      </c>
      <c r="O768" t="s">
        <v>432</v>
      </c>
      <c r="P768">
        <v>1118</v>
      </c>
    </row>
    <row r="769" spans="1:16" x14ac:dyDescent="0.25">
      <c r="A769" t="s">
        <v>177</v>
      </c>
      <c r="B769" t="s">
        <v>204</v>
      </c>
      <c r="C769">
        <v>9.5</v>
      </c>
      <c r="D769">
        <v>10</v>
      </c>
      <c r="E769" t="s">
        <v>408</v>
      </c>
      <c r="F769">
        <v>9</v>
      </c>
      <c r="G769">
        <v>130</v>
      </c>
      <c r="H769">
        <v>1650</v>
      </c>
      <c r="I769" t="s">
        <v>31</v>
      </c>
      <c r="J769">
        <v>1</v>
      </c>
      <c r="K769">
        <v>41.11</v>
      </c>
      <c r="L769">
        <v>26</v>
      </c>
      <c r="M769">
        <v>12</v>
      </c>
      <c r="N769">
        <v>24</v>
      </c>
      <c r="O769" t="s">
        <v>426</v>
      </c>
      <c r="P769">
        <v>1122</v>
      </c>
    </row>
    <row r="770" spans="1:16" x14ac:dyDescent="0.25">
      <c r="A770" t="s">
        <v>177</v>
      </c>
      <c r="B770" t="s">
        <v>204</v>
      </c>
      <c r="C770">
        <v>10</v>
      </c>
      <c r="D770">
        <v>3</v>
      </c>
      <c r="E770" t="s">
        <v>408</v>
      </c>
      <c r="F770">
        <v>4</v>
      </c>
      <c r="G770">
        <v>133</v>
      </c>
      <c r="H770">
        <v>1650</v>
      </c>
      <c r="I770" t="s">
        <v>120</v>
      </c>
      <c r="J770">
        <v>1</v>
      </c>
      <c r="K770">
        <v>40.57</v>
      </c>
      <c r="L770">
        <v>20</v>
      </c>
      <c r="M770">
        <v>11</v>
      </c>
      <c r="N770">
        <v>24</v>
      </c>
      <c r="O770" t="s">
        <v>416</v>
      </c>
      <c r="P770">
        <v>1101</v>
      </c>
    </row>
    <row r="771" spans="1:16" x14ac:dyDescent="0.25">
      <c r="A771" t="s">
        <v>177</v>
      </c>
      <c r="B771" t="s">
        <v>204</v>
      </c>
      <c r="C771">
        <v>43</v>
      </c>
      <c r="D771">
        <v>4</v>
      </c>
      <c r="E771" t="s">
        <v>410</v>
      </c>
      <c r="F771">
        <v>10</v>
      </c>
      <c r="G771">
        <v>129</v>
      </c>
      <c r="H771">
        <v>1650</v>
      </c>
      <c r="I771" t="s">
        <v>120</v>
      </c>
      <c r="J771">
        <v>1</v>
      </c>
      <c r="K771">
        <v>40.270000000000003</v>
      </c>
      <c r="L771">
        <v>13</v>
      </c>
      <c r="M771">
        <v>11</v>
      </c>
      <c r="N771">
        <v>24</v>
      </c>
      <c r="O771" t="s">
        <v>420</v>
      </c>
      <c r="P771">
        <v>1105</v>
      </c>
    </row>
    <row r="772" spans="1:16" x14ac:dyDescent="0.25">
      <c r="A772" t="s">
        <v>177</v>
      </c>
      <c r="B772" t="s">
        <v>204</v>
      </c>
      <c r="C772">
        <v>27</v>
      </c>
      <c r="D772">
        <v>8</v>
      </c>
      <c r="E772" t="s">
        <v>409</v>
      </c>
      <c r="F772">
        <v>3</v>
      </c>
      <c r="G772">
        <v>134</v>
      </c>
      <c r="H772">
        <v>1650</v>
      </c>
      <c r="I772" t="s">
        <v>150</v>
      </c>
      <c r="J772">
        <v>1</v>
      </c>
      <c r="K772">
        <v>41.09</v>
      </c>
      <c r="L772">
        <v>25</v>
      </c>
      <c r="M772">
        <v>9</v>
      </c>
      <c r="N772">
        <v>24</v>
      </c>
      <c r="O772" t="s">
        <v>416</v>
      </c>
      <c r="P772">
        <v>1087</v>
      </c>
    </row>
    <row r="773" spans="1:16" x14ac:dyDescent="0.25">
      <c r="A773" t="s">
        <v>177</v>
      </c>
      <c r="B773" t="s">
        <v>204</v>
      </c>
      <c r="C773">
        <v>32</v>
      </c>
      <c r="D773">
        <v>8</v>
      </c>
      <c r="E773" t="s">
        <v>408</v>
      </c>
      <c r="F773">
        <v>8</v>
      </c>
      <c r="G773">
        <v>135</v>
      </c>
      <c r="H773">
        <v>1600</v>
      </c>
      <c r="I773" t="s">
        <v>150</v>
      </c>
      <c r="J773">
        <v>1</v>
      </c>
      <c r="K773">
        <v>34.76</v>
      </c>
      <c r="L773">
        <v>15</v>
      </c>
      <c r="M773">
        <v>9</v>
      </c>
      <c r="N773">
        <v>24</v>
      </c>
      <c r="O773" t="s">
        <v>465</v>
      </c>
      <c r="P773">
        <v>1087</v>
      </c>
    </row>
    <row r="774" spans="1:16" x14ac:dyDescent="0.25">
      <c r="A774" t="s">
        <v>177</v>
      </c>
      <c r="B774" t="s">
        <v>204</v>
      </c>
      <c r="C774">
        <v>23</v>
      </c>
      <c r="D774">
        <v>11</v>
      </c>
      <c r="E774" t="s">
        <v>408</v>
      </c>
      <c r="F774">
        <v>7</v>
      </c>
      <c r="G774">
        <v>116</v>
      </c>
      <c r="H774">
        <v>1600</v>
      </c>
      <c r="I774" t="s">
        <v>120</v>
      </c>
      <c r="J774">
        <v>1</v>
      </c>
      <c r="K774">
        <v>36.6</v>
      </c>
      <c r="L774">
        <v>14</v>
      </c>
      <c r="M774">
        <v>7</v>
      </c>
      <c r="N774">
        <v>24</v>
      </c>
      <c r="O774" t="s">
        <v>483</v>
      </c>
      <c r="P774">
        <v>1115</v>
      </c>
    </row>
    <row r="775" spans="1:16" x14ac:dyDescent="0.25">
      <c r="A775" t="s">
        <v>177</v>
      </c>
      <c r="B775" t="s">
        <v>204</v>
      </c>
      <c r="C775">
        <v>63</v>
      </c>
      <c r="D775">
        <v>5</v>
      </c>
      <c r="E775" t="s">
        <v>409</v>
      </c>
      <c r="F775">
        <v>4</v>
      </c>
      <c r="G775">
        <v>118</v>
      </c>
      <c r="H775">
        <v>1600</v>
      </c>
      <c r="I775" t="s">
        <v>120</v>
      </c>
      <c r="J775">
        <v>1</v>
      </c>
      <c r="K775">
        <v>35.200000000000003</v>
      </c>
      <c r="L775">
        <v>1</v>
      </c>
      <c r="M775">
        <v>7</v>
      </c>
      <c r="N775">
        <v>24</v>
      </c>
      <c r="O775" t="s">
        <v>477</v>
      </c>
      <c r="P775">
        <v>1108</v>
      </c>
    </row>
    <row r="776" spans="1:16" x14ac:dyDescent="0.25">
      <c r="A776" t="s">
        <v>177</v>
      </c>
      <c r="B776" t="s">
        <v>204</v>
      </c>
      <c r="C776">
        <v>110</v>
      </c>
      <c r="D776">
        <v>10</v>
      </c>
      <c r="E776" t="s">
        <v>410</v>
      </c>
      <c r="F776">
        <v>11</v>
      </c>
      <c r="G776">
        <v>120</v>
      </c>
      <c r="H776">
        <v>1200</v>
      </c>
      <c r="I776" t="s">
        <v>434</v>
      </c>
      <c r="J776">
        <v>1</v>
      </c>
      <c r="K776">
        <v>12.91</v>
      </c>
      <c r="L776">
        <v>5</v>
      </c>
      <c r="M776">
        <v>5</v>
      </c>
      <c r="N776">
        <v>24</v>
      </c>
      <c r="O776" t="s">
        <v>457</v>
      </c>
      <c r="P776">
        <v>1120</v>
      </c>
    </row>
    <row r="777" spans="1:16" x14ac:dyDescent="0.25">
      <c r="A777" t="s">
        <v>177</v>
      </c>
      <c r="B777" t="s">
        <v>204</v>
      </c>
      <c r="C777">
        <v>91</v>
      </c>
      <c r="D777">
        <v>11</v>
      </c>
      <c r="E777" t="s">
        <v>409</v>
      </c>
      <c r="F777">
        <v>6</v>
      </c>
      <c r="G777">
        <v>120</v>
      </c>
      <c r="H777">
        <v>1400</v>
      </c>
      <c r="I777" t="s">
        <v>434</v>
      </c>
      <c r="J777">
        <v>1</v>
      </c>
      <c r="K777">
        <v>23.42</v>
      </c>
      <c r="L777">
        <v>20</v>
      </c>
      <c r="M777">
        <v>4</v>
      </c>
      <c r="N777">
        <v>24</v>
      </c>
      <c r="O777" t="s">
        <v>479</v>
      </c>
      <c r="P777">
        <v>1143</v>
      </c>
    </row>
    <row r="778" spans="1:16" x14ac:dyDescent="0.25">
      <c r="A778" t="s">
        <v>177</v>
      </c>
      <c r="B778" t="s">
        <v>208</v>
      </c>
      <c r="C778">
        <v>43</v>
      </c>
      <c r="D778">
        <v>14</v>
      </c>
      <c r="E778" t="s">
        <v>411</v>
      </c>
      <c r="F778">
        <v>14</v>
      </c>
      <c r="G778">
        <v>120</v>
      </c>
      <c r="H778">
        <v>1400</v>
      </c>
      <c r="I778" t="s">
        <v>90</v>
      </c>
      <c r="J778">
        <v>1</v>
      </c>
      <c r="K778">
        <v>24.78</v>
      </c>
      <c r="L778">
        <v>11</v>
      </c>
      <c r="M778">
        <v>1</v>
      </c>
      <c r="N778">
        <v>26</v>
      </c>
      <c r="O778" t="s">
        <v>479</v>
      </c>
      <c r="P778">
        <v>1049</v>
      </c>
    </row>
    <row r="779" spans="1:16" x14ac:dyDescent="0.25">
      <c r="A779" t="s">
        <v>177</v>
      </c>
      <c r="B779" t="s">
        <v>208</v>
      </c>
      <c r="C779">
        <v>3.8</v>
      </c>
      <c r="D779">
        <v>1</v>
      </c>
      <c r="E779" t="s">
        <v>409</v>
      </c>
      <c r="F779">
        <v>1</v>
      </c>
      <c r="G779">
        <v>132</v>
      </c>
      <c r="H779">
        <v>1650</v>
      </c>
      <c r="I779" t="s">
        <v>565</v>
      </c>
      <c r="J779">
        <v>1</v>
      </c>
      <c r="K779">
        <v>40.68</v>
      </c>
      <c r="L779">
        <v>19</v>
      </c>
      <c r="M779">
        <v>11</v>
      </c>
      <c r="N779">
        <v>25</v>
      </c>
      <c r="O779" t="s">
        <v>420</v>
      </c>
      <c r="P779">
        <v>1045</v>
      </c>
    </row>
    <row r="780" spans="1:16" x14ac:dyDescent="0.25">
      <c r="A780" t="s">
        <v>177</v>
      </c>
      <c r="B780" t="s">
        <v>208</v>
      </c>
      <c r="C780">
        <v>3.7</v>
      </c>
      <c r="D780">
        <v>2</v>
      </c>
      <c r="E780" t="s">
        <v>409</v>
      </c>
      <c r="F780">
        <v>5</v>
      </c>
      <c r="G780">
        <v>130</v>
      </c>
      <c r="H780">
        <v>1650</v>
      </c>
      <c r="I780" t="s">
        <v>565</v>
      </c>
      <c r="J780">
        <v>1</v>
      </c>
      <c r="K780">
        <v>39.729999999999997</v>
      </c>
      <c r="L780">
        <v>12</v>
      </c>
      <c r="M780">
        <v>11</v>
      </c>
      <c r="N780">
        <v>25</v>
      </c>
      <c r="O780" t="s">
        <v>432</v>
      </c>
      <c r="P780">
        <v>1049</v>
      </c>
    </row>
    <row r="781" spans="1:16" x14ac:dyDescent="0.25">
      <c r="A781" t="s">
        <v>177</v>
      </c>
      <c r="B781" t="s">
        <v>208</v>
      </c>
      <c r="C781">
        <v>9.9</v>
      </c>
      <c r="D781">
        <v>1</v>
      </c>
      <c r="E781" t="s">
        <v>409</v>
      </c>
      <c r="F781">
        <v>5</v>
      </c>
      <c r="G781">
        <v>123</v>
      </c>
      <c r="H781">
        <v>1650</v>
      </c>
      <c r="I781" t="s">
        <v>565</v>
      </c>
      <c r="J781">
        <v>1</v>
      </c>
      <c r="K781">
        <v>39.72</v>
      </c>
      <c r="L781">
        <v>15</v>
      </c>
      <c r="M781">
        <v>10</v>
      </c>
      <c r="N781">
        <v>25</v>
      </c>
      <c r="O781" t="s">
        <v>432</v>
      </c>
      <c r="P781">
        <v>1049</v>
      </c>
    </row>
    <row r="782" spans="1:16" x14ac:dyDescent="0.25">
      <c r="A782" t="s">
        <v>177</v>
      </c>
      <c r="B782" t="s">
        <v>208</v>
      </c>
      <c r="C782">
        <v>28</v>
      </c>
      <c r="D782">
        <v>8</v>
      </c>
      <c r="E782" t="s">
        <v>410</v>
      </c>
      <c r="F782">
        <v>9</v>
      </c>
      <c r="G782">
        <v>125</v>
      </c>
      <c r="H782">
        <v>1600</v>
      </c>
      <c r="I782" t="s">
        <v>43</v>
      </c>
      <c r="J782">
        <v>1</v>
      </c>
      <c r="K782">
        <v>35.21</v>
      </c>
      <c r="L782">
        <v>28</v>
      </c>
      <c r="M782">
        <v>9</v>
      </c>
      <c r="N782">
        <v>25</v>
      </c>
      <c r="O782" t="s">
        <v>479</v>
      </c>
      <c r="P782">
        <v>1050</v>
      </c>
    </row>
    <row r="783" spans="1:16" x14ac:dyDescent="0.25">
      <c r="A783" t="s">
        <v>177</v>
      </c>
      <c r="B783" t="s">
        <v>208</v>
      </c>
      <c r="C783">
        <v>13</v>
      </c>
      <c r="D783">
        <v>4</v>
      </c>
      <c r="E783" t="s">
        <v>410</v>
      </c>
      <c r="F783">
        <v>9</v>
      </c>
      <c r="G783">
        <v>126</v>
      </c>
      <c r="H783">
        <v>1600</v>
      </c>
      <c r="I783" t="s">
        <v>53</v>
      </c>
      <c r="J783">
        <v>1</v>
      </c>
      <c r="K783">
        <v>35.380000000000003</v>
      </c>
      <c r="L783">
        <v>7</v>
      </c>
      <c r="M783">
        <v>9</v>
      </c>
      <c r="N783">
        <v>25</v>
      </c>
      <c r="O783" t="s">
        <v>483</v>
      </c>
      <c r="P783">
        <v>1051</v>
      </c>
    </row>
    <row r="784" spans="1:16" x14ac:dyDescent="0.25">
      <c r="A784" t="s">
        <v>177</v>
      </c>
      <c r="B784" t="s">
        <v>208</v>
      </c>
      <c r="C784">
        <v>10</v>
      </c>
      <c r="D784">
        <v>9</v>
      </c>
      <c r="E784" t="s">
        <v>409</v>
      </c>
      <c r="F784">
        <v>4</v>
      </c>
      <c r="G784">
        <v>131</v>
      </c>
      <c r="H784">
        <v>1400</v>
      </c>
      <c r="I784" t="s">
        <v>43</v>
      </c>
      <c r="J784">
        <v>1</v>
      </c>
      <c r="K784">
        <v>22.68</v>
      </c>
      <c r="L784">
        <v>13</v>
      </c>
      <c r="M784">
        <v>7</v>
      </c>
      <c r="N784">
        <v>25</v>
      </c>
      <c r="O784" t="s">
        <v>483</v>
      </c>
      <c r="P784">
        <v>1040</v>
      </c>
    </row>
    <row r="785" spans="1:16" x14ac:dyDescent="0.25">
      <c r="A785" t="s">
        <v>177</v>
      </c>
      <c r="B785" t="s">
        <v>208</v>
      </c>
      <c r="C785">
        <v>12</v>
      </c>
      <c r="D785">
        <v>3</v>
      </c>
      <c r="E785" t="s">
        <v>410</v>
      </c>
      <c r="F785">
        <v>7</v>
      </c>
      <c r="G785">
        <v>131</v>
      </c>
      <c r="H785">
        <v>1600</v>
      </c>
      <c r="I785" t="s">
        <v>53</v>
      </c>
      <c r="J785">
        <v>1</v>
      </c>
      <c r="K785">
        <v>35.299999999999997</v>
      </c>
      <c r="L785">
        <v>5</v>
      </c>
      <c r="M785">
        <v>7</v>
      </c>
      <c r="N785">
        <v>25</v>
      </c>
      <c r="O785" t="s">
        <v>479</v>
      </c>
      <c r="P785">
        <v>1040</v>
      </c>
    </row>
    <row r="786" spans="1:16" x14ac:dyDescent="0.25">
      <c r="A786" t="s">
        <v>177</v>
      </c>
      <c r="B786" t="s">
        <v>208</v>
      </c>
      <c r="C786">
        <v>20</v>
      </c>
      <c r="D786">
        <v>3</v>
      </c>
      <c r="E786" t="s">
        <v>409</v>
      </c>
      <c r="F786">
        <v>3</v>
      </c>
      <c r="G786">
        <v>131</v>
      </c>
      <c r="H786">
        <v>1600</v>
      </c>
      <c r="I786" t="s">
        <v>53</v>
      </c>
      <c r="J786">
        <v>1</v>
      </c>
      <c r="K786">
        <v>35.97</v>
      </c>
      <c r="L786">
        <v>14</v>
      </c>
      <c r="M786">
        <v>6</v>
      </c>
      <c r="N786">
        <v>25</v>
      </c>
      <c r="O786" t="s">
        <v>479</v>
      </c>
      <c r="P786">
        <v>1041</v>
      </c>
    </row>
    <row r="787" spans="1:16" x14ac:dyDescent="0.25">
      <c r="A787" t="s">
        <v>177</v>
      </c>
      <c r="B787" t="s">
        <v>208</v>
      </c>
      <c r="C787">
        <v>24</v>
      </c>
      <c r="D787">
        <v>6</v>
      </c>
      <c r="E787" t="s">
        <v>410</v>
      </c>
      <c r="F787">
        <v>8</v>
      </c>
      <c r="G787">
        <v>130</v>
      </c>
      <c r="H787">
        <v>1650</v>
      </c>
      <c r="I787" t="s">
        <v>504</v>
      </c>
      <c r="J787">
        <v>1</v>
      </c>
      <c r="K787">
        <v>40.69</v>
      </c>
      <c r="L787">
        <v>21</v>
      </c>
      <c r="M787">
        <v>5</v>
      </c>
      <c r="N787">
        <v>25</v>
      </c>
      <c r="O787" t="s">
        <v>416</v>
      </c>
      <c r="P787">
        <v>1045</v>
      </c>
    </row>
    <row r="788" spans="1:16" x14ac:dyDescent="0.25">
      <c r="A788" t="s">
        <v>177</v>
      </c>
      <c r="B788" t="s">
        <v>208</v>
      </c>
      <c r="C788">
        <v>15</v>
      </c>
      <c r="D788">
        <v>6</v>
      </c>
      <c r="E788" t="s">
        <v>409</v>
      </c>
      <c r="F788">
        <v>4</v>
      </c>
      <c r="G788">
        <v>135</v>
      </c>
      <c r="H788">
        <v>1800</v>
      </c>
      <c r="I788" t="s">
        <v>69</v>
      </c>
      <c r="J788">
        <v>1</v>
      </c>
      <c r="K788">
        <v>50.58</v>
      </c>
      <c r="L788">
        <v>23</v>
      </c>
      <c r="M788">
        <v>4</v>
      </c>
      <c r="N788">
        <v>25</v>
      </c>
      <c r="O788" t="s">
        <v>416</v>
      </c>
      <c r="P788">
        <v>1058</v>
      </c>
    </row>
    <row r="789" spans="1:16" x14ac:dyDescent="0.25">
      <c r="A789" t="s">
        <v>177</v>
      </c>
      <c r="B789" t="s">
        <v>208</v>
      </c>
      <c r="C789">
        <v>26</v>
      </c>
      <c r="D789">
        <v>8</v>
      </c>
      <c r="E789" t="s">
        <v>411</v>
      </c>
      <c r="F789">
        <v>12</v>
      </c>
      <c r="G789">
        <v>118</v>
      </c>
      <c r="H789">
        <v>1650</v>
      </c>
      <c r="I789" t="s">
        <v>69</v>
      </c>
      <c r="J789">
        <v>1</v>
      </c>
      <c r="K789">
        <v>39.299999999999997</v>
      </c>
      <c r="L789">
        <v>26</v>
      </c>
      <c r="M789">
        <v>3</v>
      </c>
      <c r="N789">
        <v>25</v>
      </c>
      <c r="O789" t="s">
        <v>457</v>
      </c>
      <c r="P789">
        <v>1054</v>
      </c>
    </row>
    <row r="790" spans="1:16" x14ac:dyDescent="0.25">
      <c r="A790" t="s">
        <v>177</v>
      </c>
      <c r="B790" t="s">
        <v>208</v>
      </c>
      <c r="C790">
        <v>16</v>
      </c>
      <c r="D790">
        <v>11</v>
      </c>
      <c r="E790" t="s">
        <v>410</v>
      </c>
      <c r="F790">
        <v>4</v>
      </c>
      <c r="G790">
        <v>121</v>
      </c>
      <c r="H790">
        <v>1800</v>
      </c>
      <c r="I790" t="s">
        <v>69</v>
      </c>
      <c r="J790">
        <v>1</v>
      </c>
      <c r="K790">
        <v>48.42</v>
      </c>
      <c r="L790">
        <v>16</v>
      </c>
      <c r="M790">
        <v>2</v>
      </c>
      <c r="N790">
        <v>25</v>
      </c>
      <c r="O790" t="s">
        <v>479</v>
      </c>
      <c r="P790">
        <v>1052</v>
      </c>
    </row>
    <row r="791" spans="1:16" x14ac:dyDescent="0.25">
      <c r="A791" t="s">
        <v>177</v>
      </c>
      <c r="B791" t="s">
        <v>208</v>
      </c>
      <c r="C791">
        <v>15</v>
      </c>
      <c r="D791">
        <v>4</v>
      </c>
      <c r="E791" t="s">
        <v>409</v>
      </c>
      <c r="F791">
        <v>3</v>
      </c>
      <c r="G791">
        <v>120</v>
      </c>
      <c r="H791">
        <v>1650</v>
      </c>
      <c r="I791" t="s">
        <v>648</v>
      </c>
      <c r="J791">
        <v>1</v>
      </c>
      <c r="K791">
        <v>40.81</v>
      </c>
      <c r="L791">
        <v>8</v>
      </c>
      <c r="M791">
        <v>1</v>
      </c>
      <c r="N791">
        <v>25</v>
      </c>
      <c r="O791" t="s">
        <v>432</v>
      </c>
      <c r="P791">
        <v>1053</v>
      </c>
    </row>
    <row r="792" spans="1:16" x14ac:dyDescent="0.25">
      <c r="A792" t="s">
        <v>177</v>
      </c>
      <c r="B792" t="s">
        <v>208</v>
      </c>
      <c r="C792">
        <v>17</v>
      </c>
      <c r="D792">
        <v>10</v>
      </c>
      <c r="E792" t="s">
        <v>410</v>
      </c>
      <c r="F792">
        <v>7</v>
      </c>
      <c r="G792">
        <v>125</v>
      </c>
      <c r="H792">
        <v>1800</v>
      </c>
      <c r="I792" t="s">
        <v>58</v>
      </c>
      <c r="J792">
        <v>1</v>
      </c>
      <c r="K792">
        <v>49.83</v>
      </c>
      <c r="L792">
        <v>11</v>
      </c>
      <c r="M792">
        <v>12</v>
      </c>
      <c r="N792">
        <v>24</v>
      </c>
      <c r="O792" t="s">
        <v>420</v>
      </c>
      <c r="P792">
        <v>1062</v>
      </c>
    </row>
    <row r="793" spans="1:16" x14ac:dyDescent="0.25">
      <c r="A793" t="s">
        <v>177</v>
      </c>
      <c r="B793" t="s">
        <v>208</v>
      </c>
      <c r="C793">
        <v>13</v>
      </c>
      <c r="D793">
        <v>4</v>
      </c>
      <c r="E793" t="s">
        <v>410</v>
      </c>
      <c r="F793">
        <v>2</v>
      </c>
      <c r="G793">
        <v>126</v>
      </c>
      <c r="H793">
        <v>1650</v>
      </c>
      <c r="I793" t="s">
        <v>58</v>
      </c>
      <c r="J793">
        <v>1</v>
      </c>
      <c r="K793">
        <v>40.08</v>
      </c>
      <c r="L793">
        <v>20</v>
      </c>
      <c r="M793">
        <v>11</v>
      </c>
      <c r="N793">
        <v>24</v>
      </c>
      <c r="O793" t="s">
        <v>416</v>
      </c>
      <c r="P793">
        <v>1052</v>
      </c>
    </row>
    <row r="794" spans="1:16" x14ac:dyDescent="0.25">
      <c r="A794" t="s">
        <v>177</v>
      </c>
      <c r="B794" t="s">
        <v>208</v>
      </c>
      <c r="C794">
        <v>7.6</v>
      </c>
      <c r="D794">
        <v>7</v>
      </c>
      <c r="E794" t="s">
        <v>409</v>
      </c>
      <c r="F794">
        <v>8</v>
      </c>
      <c r="G794">
        <v>128</v>
      </c>
      <c r="H794">
        <v>1650</v>
      </c>
      <c r="I794" t="s">
        <v>49</v>
      </c>
      <c r="J794">
        <v>1</v>
      </c>
      <c r="K794">
        <v>40.83</v>
      </c>
      <c r="L794">
        <v>6</v>
      </c>
      <c r="M794">
        <v>11</v>
      </c>
      <c r="N794">
        <v>24</v>
      </c>
      <c r="O794" t="s">
        <v>432</v>
      </c>
      <c r="P794">
        <v>1070</v>
      </c>
    </row>
    <row r="795" spans="1:16" x14ac:dyDescent="0.25">
      <c r="A795" t="s">
        <v>177</v>
      </c>
      <c r="B795" t="s">
        <v>208</v>
      </c>
      <c r="C795">
        <v>84</v>
      </c>
      <c r="D795">
        <v>6</v>
      </c>
      <c r="E795" t="s">
        <v>411</v>
      </c>
      <c r="F795">
        <v>6</v>
      </c>
      <c r="G795">
        <v>129</v>
      </c>
      <c r="H795">
        <v>1650</v>
      </c>
      <c r="I795" t="s">
        <v>49</v>
      </c>
      <c r="J795">
        <v>1</v>
      </c>
      <c r="K795">
        <v>40.06</v>
      </c>
      <c r="L795">
        <v>16</v>
      </c>
      <c r="M795">
        <v>10</v>
      </c>
      <c r="N795">
        <v>24</v>
      </c>
      <c r="O795" t="s">
        <v>420</v>
      </c>
      <c r="P795">
        <v>1058</v>
      </c>
    </row>
    <row r="796" spans="1:16" x14ac:dyDescent="0.25">
      <c r="A796" t="s">
        <v>177</v>
      </c>
      <c r="B796" t="s">
        <v>208</v>
      </c>
      <c r="C796">
        <v>201</v>
      </c>
      <c r="D796">
        <v>14</v>
      </c>
      <c r="E796" t="s">
        <v>411</v>
      </c>
      <c r="F796">
        <v>12</v>
      </c>
      <c r="G796">
        <v>130</v>
      </c>
      <c r="H796">
        <v>1400</v>
      </c>
      <c r="I796" t="s">
        <v>326</v>
      </c>
      <c r="J796">
        <v>1</v>
      </c>
      <c r="K796">
        <v>24.45</v>
      </c>
      <c r="L796">
        <v>23</v>
      </c>
      <c r="M796">
        <v>6</v>
      </c>
      <c r="N796">
        <v>24</v>
      </c>
      <c r="O796" t="s">
        <v>483</v>
      </c>
      <c r="P796">
        <v>1045</v>
      </c>
    </row>
    <row r="797" spans="1:16" x14ac:dyDescent="0.25">
      <c r="A797" t="s">
        <v>177</v>
      </c>
      <c r="B797" t="s">
        <v>208</v>
      </c>
      <c r="C797">
        <v>85</v>
      </c>
      <c r="D797">
        <v>12</v>
      </c>
      <c r="E797" t="s">
        <v>410</v>
      </c>
      <c r="F797">
        <v>7</v>
      </c>
      <c r="G797">
        <v>124</v>
      </c>
      <c r="H797">
        <v>1650</v>
      </c>
      <c r="I797" t="s">
        <v>316</v>
      </c>
      <c r="J797">
        <v>1</v>
      </c>
      <c r="K797">
        <v>43.54</v>
      </c>
      <c r="L797">
        <v>1</v>
      </c>
      <c r="M797">
        <v>5</v>
      </c>
      <c r="N797">
        <v>24</v>
      </c>
      <c r="O797" t="s">
        <v>432</v>
      </c>
      <c r="P797">
        <v>1034</v>
      </c>
    </row>
    <row r="798" spans="1:16" x14ac:dyDescent="0.25">
      <c r="A798" t="s">
        <v>177</v>
      </c>
      <c r="B798" t="s">
        <v>208</v>
      </c>
      <c r="C798">
        <v>231</v>
      </c>
      <c r="D798">
        <v>11</v>
      </c>
      <c r="E798" t="s">
        <v>411</v>
      </c>
      <c r="F798">
        <v>9</v>
      </c>
      <c r="G798">
        <v>117</v>
      </c>
      <c r="H798">
        <v>1200</v>
      </c>
      <c r="I798" t="s">
        <v>326</v>
      </c>
      <c r="J798">
        <v>1</v>
      </c>
      <c r="K798">
        <v>11.15</v>
      </c>
      <c r="L798">
        <v>20</v>
      </c>
      <c r="M798">
        <v>4</v>
      </c>
      <c r="N798">
        <v>24</v>
      </c>
      <c r="O798" t="s">
        <v>479</v>
      </c>
      <c r="P798">
        <v>1041</v>
      </c>
    </row>
    <row r="799" spans="1:16" x14ac:dyDescent="0.25">
      <c r="A799" t="s">
        <v>177</v>
      </c>
      <c r="B799" t="s">
        <v>208</v>
      </c>
      <c r="C799">
        <v>102</v>
      </c>
      <c r="D799">
        <v>8</v>
      </c>
      <c r="E799" t="s">
        <v>409</v>
      </c>
      <c r="F799">
        <v>2</v>
      </c>
      <c r="G799">
        <v>120</v>
      </c>
      <c r="H799">
        <v>1200</v>
      </c>
      <c r="I799" t="s">
        <v>120</v>
      </c>
      <c r="J799">
        <v>1</v>
      </c>
      <c r="K799">
        <v>10.64</v>
      </c>
      <c r="L799">
        <v>7</v>
      </c>
      <c r="M799">
        <v>4</v>
      </c>
      <c r="N799">
        <v>24</v>
      </c>
      <c r="O799" t="s">
        <v>501</v>
      </c>
      <c r="P799">
        <v>1039</v>
      </c>
    </row>
    <row r="800" spans="1:16" x14ac:dyDescent="0.25">
      <c r="A800" t="s">
        <v>177</v>
      </c>
      <c r="B800" t="s">
        <v>208</v>
      </c>
      <c r="C800">
        <v>145</v>
      </c>
      <c r="D800">
        <v>10</v>
      </c>
      <c r="E800" t="s">
        <v>410</v>
      </c>
      <c r="F800">
        <v>7</v>
      </c>
      <c r="G800">
        <v>119</v>
      </c>
      <c r="H800">
        <v>1200</v>
      </c>
      <c r="I800" t="s">
        <v>326</v>
      </c>
      <c r="J800">
        <v>1</v>
      </c>
      <c r="K800">
        <v>11.12</v>
      </c>
      <c r="L800">
        <v>10</v>
      </c>
      <c r="M800">
        <v>3</v>
      </c>
      <c r="N800">
        <v>24</v>
      </c>
      <c r="O800" t="s">
        <v>508</v>
      </c>
      <c r="P800">
        <v>1050</v>
      </c>
    </row>
    <row r="801" spans="1:16" x14ac:dyDescent="0.25">
      <c r="A801" t="s">
        <v>177</v>
      </c>
      <c r="B801" t="s">
        <v>211</v>
      </c>
      <c r="C801">
        <v>54</v>
      </c>
      <c r="D801">
        <v>8</v>
      </c>
      <c r="E801" t="s">
        <v>411</v>
      </c>
      <c r="F801">
        <v>8</v>
      </c>
      <c r="G801">
        <v>120</v>
      </c>
      <c r="H801">
        <v>1600</v>
      </c>
      <c r="I801" t="s">
        <v>85</v>
      </c>
      <c r="J801">
        <v>1</v>
      </c>
      <c r="K801">
        <v>34.909999999999997</v>
      </c>
      <c r="L801">
        <v>1</v>
      </c>
      <c r="M801">
        <v>1</v>
      </c>
      <c r="N801">
        <v>26</v>
      </c>
      <c r="O801" t="s">
        <v>501</v>
      </c>
      <c r="P801">
        <v>1125</v>
      </c>
    </row>
    <row r="802" spans="1:16" x14ac:dyDescent="0.25">
      <c r="A802" t="s">
        <v>177</v>
      </c>
      <c r="B802" t="s">
        <v>211</v>
      </c>
      <c r="C802">
        <v>36</v>
      </c>
      <c r="D802">
        <v>11</v>
      </c>
      <c r="E802" t="s">
        <v>409</v>
      </c>
      <c r="F802">
        <v>7</v>
      </c>
      <c r="G802">
        <v>124</v>
      </c>
      <c r="H802">
        <v>1600</v>
      </c>
      <c r="I802" t="s">
        <v>58</v>
      </c>
      <c r="J802">
        <v>1</v>
      </c>
      <c r="K802">
        <v>35.82</v>
      </c>
      <c r="L802">
        <v>30</v>
      </c>
      <c r="M802">
        <v>11</v>
      </c>
      <c r="N802">
        <v>25</v>
      </c>
      <c r="O802" t="s">
        <v>508</v>
      </c>
      <c r="P802">
        <v>1118</v>
      </c>
    </row>
    <row r="803" spans="1:16" x14ac:dyDescent="0.25">
      <c r="A803" t="s">
        <v>177</v>
      </c>
      <c r="B803" t="s">
        <v>211</v>
      </c>
      <c r="C803">
        <v>3.7</v>
      </c>
      <c r="D803">
        <v>5</v>
      </c>
      <c r="E803" t="s">
        <v>409</v>
      </c>
      <c r="F803">
        <v>3</v>
      </c>
      <c r="G803">
        <v>126</v>
      </c>
      <c r="H803">
        <v>1650</v>
      </c>
      <c r="I803" t="s">
        <v>195</v>
      </c>
      <c r="J803">
        <v>1</v>
      </c>
      <c r="K803">
        <v>39.35</v>
      </c>
      <c r="L803">
        <v>5</v>
      </c>
      <c r="M803">
        <v>11</v>
      </c>
      <c r="N803">
        <v>25</v>
      </c>
      <c r="O803" t="s">
        <v>426</v>
      </c>
      <c r="P803">
        <v>1130</v>
      </c>
    </row>
    <row r="804" spans="1:16" x14ac:dyDescent="0.25">
      <c r="A804" t="s">
        <v>177</v>
      </c>
      <c r="B804" t="s">
        <v>211</v>
      </c>
      <c r="C804">
        <v>19</v>
      </c>
      <c r="D804">
        <v>2</v>
      </c>
      <c r="E804" t="s">
        <v>410</v>
      </c>
      <c r="F804">
        <v>11</v>
      </c>
      <c r="G804">
        <v>121</v>
      </c>
      <c r="H804">
        <v>1650</v>
      </c>
      <c r="I804" t="s">
        <v>195</v>
      </c>
      <c r="J804">
        <v>1</v>
      </c>
      <c r="K804">
        <v>39.659999999999997</v>
      </c>
      <c r="L804">
        <v>22</v>
      </c>
      <c r="M804">
        <v>10</v>
      </c>
      <c r="N804">
        <v>25</v>
      </c>
      <c r="O804" t="s">
        <v>420</v>
      </c>
      <c r="P804">
        <v>1112</v>
      </c>
    </row>
    <row r="805" spans="1:16" x14ac:dyDescent="0.25">
      <c r="A805" t="s">
        <v>177</v>
      </c>
      <c r="B805" t="s">
        <v>211</v>
      </c>
      <c r="C805">
        <v>15</v>
      </c>
      <c r="D805">
        <v>6</v>
      </c>
      <c r="E805" t="s">
        <v>409</v>
      </c>
      <c r="F805">
        <v>4</v>
      </c>
      <c r="G805">
        <v>124</v>
      </c>
      <c r="H805">
        <v>1400</v>
      </c>
      <c r="I805" t="s">
        <v>31</v>
      </c>
      <c r="J805">
        <v>1</v>
      </c>
      <c r="K805">
        <v>22.24</v>
      </c>
      <c r="L805">
        <v>28</v>
      </c>
      <c r="M805">
        <v>9</v>
      </c>
      <c r="N805">
        <v>25</v>
      </c>
      <c r="O805" t="s">
        <v>479</v>
      </c>
      <c r="P805">
        <v>1103</v>
      </c>
    </row>
    <row r="806" spans="1:16" x14ac:dyDescent="0.25">
      <c r="A806" t="s">
        <v>177</v>
      </c>
      <c r="B806" t="s">
        <v>211</v>
      </c>
      <c r="C806">
        <v>31</v>
      </c>
      <c r="D806">
        <v>9</v>
      </c>
      <c r="E806" t="s">
        <v>411</v>
      </c>
      <c r="F806">
        <v>9</v>
      </c>
      <c r="G806">
        <v>128</v>
      </c>
      <c r="H806">
        <v>1200</v>
      </c>
      <c r="I806" t="s">
        <v>140</v>
      </c>
      <c r="J806">
        <v>1</v>
      </c>
      <c r="K806">
        <v>9.5299999999999994</v>
      </c>
      <c r="L806">
        <v>14</v>
      </c>
      <c r="M806">
        <v>9</v>
      </c>
      <c r="N806">
        <v>25</v>
      </c>
      <c r="O806" t="s">
        <v>477</v>
      </c>
      <c r="P806">
        <v>1094</v>
      </c>
    </row>
    <row r="807" spans="1:16" x14ac:dyDescent="0.25">
      <c r="A807" t="s">
        <v>177</v>
      </c>
      <c r="B807" t="s">
        <v>211</v>
      </c>
      <c r="C807">
        <v>33</v>
      </c>
      <c r="D807">
        <v>7</v>
      </c>
      <c r="E807" t="s">
        <v>411</v>
      </c>
      <c r="F807">
        <v>4</v>
      </c>
      <c r="G807">
        <v>125</v>
      </c>
      <c r="H807">
        <v>1200</v>
      </c>
      <c r="I807" t="s">
        <v>452</v>
      </c>
      <c r="J807">
        <v>1</v>
      </c>
      <c r="K807">
        <v>10.23</v>
      </c>
      <c r="L807">
        <v>28</v>
      </c>
      <c r="M807">
        <v>6</v>
      </c>
      <c r="N807">
        <v>25</v>
      </c>
      <c r="O807" t="s">
        <v>477</v>
      </c>
      <c r="P807">
        <v>1069</v>
      </c>
    </row>
    <row r="808" spans="1:16" x14ac:dyDescent="0.25">
      <c r="A808" t="s">
        <v>177</v>
      </c>
      <c r="B808" t="s">
        <v>211</v>
      </c>
      <c r="C808">
        <v>54</v>
      </c>
      <c r="D808">
        <v>13</v>
      </c>
      <c r="E808" t="s">
        <v>411</v>
      </c>
      <c r="F808">
        <v>5</v>
      </c>
      <c r="G808">
        <v>129</v>
      </c>
      <c r="H808">
        <v>1400</v>
      </c>
      <c r="I808" t="s">
        <v>1142</v>
      </c>
      <c r="J808">
        <v>1</v>
      </c>
      <c r="K808">
        <v>26.31</v>
      </c>
      <c r="L808">
        <v>15</v>
      </c>
      <c r="M808">
        <v>3</v>
      </c>
      <c r="N808">
        <v>25</v>
      </c>
      <c r="O808" t="s">
        <v>479</v>
      </c>
      <c r="P808">
        <v>1079</v>
      </c>
    </row>
    <row r="809" spans="1:16" x14ac:dyDescent="0.25">
      <c r="A809" t="s">
        <v>177</v>
      </c>
      <c r="B809" t="s">
        <v>211</v>
      </c>
      <c r="C809">
        <v>48</v>
      </c>
      <c r="D809">
        <v>9</v>
      </c>
      <c r="E809" t="s">
        <v>409</v>
      </c>
      <c r="F809">
        <v>13</v>
      </c>
      <c r="G809">
        <v>127</v>
      </c>
      <c r="H809">
        <v>1400</v>
      </c>
      <c r="I809" t="s">
        <v>64</v>
      </c>
      <c r="J809">
        <v>1</v>
      </c>
      <c r="K809">
        <v>22.13</v>
      </c>
      <c r="L809">
        <v>16</v>
      </c>
      <c r="M809">
        <v>2</v>
      </c>
      <c r="N809">
        <v>25</v>
      </c>
      <c r="O809" t="s">
        <v>479</v>
      </c>
      <c r="P809">
        <v>1110</v>
      </c>
    </row>
    <row r="810" spans="1:16" x14ac:dyDescent="0.25">
      <c r="A810" t="s">
        <v>177</v>
      </c>
      <c r="B810" t="s">
        <v>215</v>
      </c>
      <c r="C810">
        <v>21</v>
      </c>
      <c r="D810">
        <v>2</v>
      </c>
      <c r="E810" t="s">
        <v>410</v>
      </c>
      <c r="F810">
        <v>7</v>
      </c>
      <c r="G810">
        <v>118</v>
      </c>
      <c r="H810">
        <v>1650</v>
      </c>
      <c r="I810" t="s">
        <v>140</v>
      </c>
      <c r="J810">
        <v>1</v>
      </c>
      <c r="K810">
        <v>40.56</v>
      </c>
      <c r="L810">
        <v>23</v>
      </c>
      <c r="M810">
        <v>12</v>
      </c>
      <c r="N810">
        <v>25</v>
      </c>
      <c r="O810" t="s">
        <v>416</v>
      </c>
      <c r="P810">
        <v>1164</v>
      </c>
    </row>
    <row r="811" spans="1:16" x14ac:dyDescent="0.25">
      <c r="A811" t="s">
        <v>177</v>
      </c>
      <c r="B811" t="s">
        <v>215</v>
      </c>
      <c r="C811">
        <v>13</v>
      </c>
      <c r="D811">
        <v>1</v>
      </c>
      <c r="E811" t="s">
        <v>408</v>
      </c>
      <c r="F811">
        <v>4</v>
      </c>
      <c r="G811">
        <v>131</v>
      </c>
      <c r="H811">
        <v>1650</v>
      </c>
      <c r="I811" t="s">
        <v>64</v>
      </c>
      <c r="J811">
        <v>1</v>
      </c>
      <c r="K811">
        <v>39.57</v>
      </c>
      <c r="L811">
        <v>9</v>
      </c>
      <c r="M811">
        <v>7</v>
      </c>
      <c r="N811">
        <v>25</v>
      </c>
      <c r="O811" t="s">
        <v>432</v>
      </c>
      <c r="P811">
        <v>1146</v>
      </c>
    </row>
    <row r="812" spans="1:16" x14ac:dyDescent="0.25">
      <c r="A812" t="s">
        <v>177</v>
      </c>
      <c r="B812" t="s">
        <v>215</v>
      </c>
      <c r="C812">
        <v>18</v>
      </c>
      <c r="D812">
        <v>6</v>
      </c>
      <c r="E812" t="s">
        <v>408</v>
      </c>
      <c r="F812">
        <v>7</v>
      </c>
      <c r="G812">
        <v>134</v>
      </c>
      <c r="H812">
        <v>1650</v>
      </c>
      <c r="I812" t="s">
        <v>140</v>
      </c>
      <c r="J812">
        <v>1</v>
      </c>
      <c r="K812">
        <v>40.56</v>
      </c>
      <c r="L812">
        <v>11</v>
      </c>
      <c r="M812">
        <v>6</v>
      </c>
      <c r="N812">
        <v>25</v>
      </c>
      <c r="O812" t="s">
        <v>420</v>
      </c>
      <c r="P812">
        <v>1148</v>
      </c>
    </row>
    <row r="813" spans="1:16" x14ac:dyDescent="0.25">
      <c r="A813" t="s">
        <v>177</v>
      </c>
      <c r="B813" t="s">
        <v>215</v>
      </c>
      <c r="C813">
        <v>25</v>
      </c>
      <c r="D813">
        <v>7</v>
      </c>
      <c r="E813" t="s">
        <v>411</v>
      </c>
      <c r="F813">
        <v>11</v>
      </c>
      <c r="G813">
        <v>116</v>
      </c>
      <c r="H813">
        <v>1200</v>
      </c>
      <c r="I813" t="s">
        <v>106</v>
      </c>
      <c r="J813">
        <v>1</v>
      </c>
      <c r="K813">
        <v>10.29</v>
      </c>
      <c r="L813">
        <v>14</v>
      </c>
      <c r="M813">
        <v>5</v>
      </c>
      <c r="N813">
        <v>25</v>
      </c>
      <c r="O813" t="s">
        <v>420</v>
      </c>
      <c r="P813">
        <v>1155</v>
      </c>
    </row>
    <row r="814" spans="1:16" x14ac:dyDescent="0.25">
      <c r="A814" t="s">
        <v>177</v>
      </c>
      <c r="B814" t="s">
        <v>215</v>
      </c>
      <c r="C814">
        <v>12</v>
      </c>
      <c r="D814">
        <v>5</v>
      </c>
      <c r="E814" t="s">
        <v>410</v>
      </c>
      <c r="F814">
        <v>7</v>
      </c>
      <c r="G814">
        <v>116</v>
      </c>
      <c r="H814">
        <v>1200</v>
      </c>
      <c r="I814" t="s">
        <v>69</v>
      </c>
      <c r="J814">
        <v>1</v>
      </c>
      <c r="K814">
        <v>9.9499999999999993</v>
      </c>
      <c r="L814">
        <v>2</v>
      </c>
      <c r="M814">
        <v>4</v>
      </c>
      <c r="N814">
        <v>25</v>
      </c>
      <c r="O814" t="s">
        <v>426</v>
      </c>
      <c r="P814">
        <v>1158</v>
      </c>
    </row>
    <row r="815" spans="1:16" x14ac:dyDescent="0.25">
      <c r="A815" t="s">
        <v>177</v>
      </c>
      <c r="B815" t="s">
        <v>215</v>
      </c>
      <c r="C815">
        <v>69</v>
      </c>
      <c r="D815">
        <v>11</v>
      </c>
      <c r="E815" t="s">
        <v>411</v>
      </c>
      <c r="F815">
        <v>5</v>
      </c>
      <c r="G815">
        <v>117</v>
      </c>
      <c r="H815">
        <v>1400</v>
      </c>
      <c r="I815" t="s">
        <v>85</v>
      </c>
      <c r="J815">
        <v>1</v>
      </c>
      <c r="K815">
        <v>23.02</v>
      </c>
      <c r="L815">
        <v>23</v>
      </c>
      <c r="M815">
        <v>2</v>
      </c>
      <c r="N815">
        <v>25</v>
      </c>
      <c r="O815" t="s">
        <v>483</v>
      </c>
      <c r="P815">
        <v>1151</v>
      </c>
    </row>
    <row r="816" spans="1:16" x14ac:dyDescent="0.25">
      <c r="A816" t="s">
        <v>177</v>
      </c>
      <c r="B816" t="s">
        <v>215</v>
      </c>
      <c r="C816">
        <v>43</v>
      </c>
      <c r="D816">
        <v>10</v>
      </c>
      <c r="E816" t="s">
        <v>410</v>
      </c>
      <c r="F816">
        <v>12</v>
      </c>
      <c r="G816">
        <v>122</v>
      </c>
      <c r="H816">
        <v>1200</v>
      </c>
      <c r="I816" t="s">
        <v>58</v>
      </c>
      <c r="J816">
        <v>1</v>
      </c>
      <c r="K816">
        <v>10.32</v>
      </c>
      <c r="L816">
        <v>31</v>
      </c>
      <c r="M816">
        <v>1</v>
      </c>
      <c r="N816">
        <v>25</v>
      </c>
      <c r="O816" t="s">
        <v>501</v>
      </c>
      <c r="P816">
        <v>1152</v>
      </c>
    </row>
    <row r="817" spans="1:16" x14ac:dyDescent="0.25">
      <c r="A817" t="s">
        <v>177</v>
      </c>
      <c r="B817" t="s">
        <v>215</v>
      </c>
      <c r="C817">
        <v>14</v>
      </c>
      <c r="D817">
        <v>5</v>
      </c>
      <c r="E817" t="s">
        <v>410</v>
      </c>
      <c r="F817">
        <v>11</v>
      </c>
      <c r="G817">
        <v>120</v>
      </c>
      <c r="H817">
        <v>1200</v>
      </c>
      <c r="I817" t="s">
        <v>648</v>
      </c>
      <c r="J817">
        <v>1</v>
      </c>
      <c r="K817">
        <v>10.89</v>
      </c>
      <c r="L817">
        <v>8</v>
      </c>
      <c r="M817">
        <v>1</v>
      </c>
      <c r="N817">
        <v>25</v>
      </c>
      <c r="O817" t="s">
        <v>432</v>
      </c>
      <c r="P817">
        <v>1169</v>
      </c>
    </row>
    <row r="818" spans="1:16" x14ac:dyDescent="0.25">
      <c r="A818" t="s">
        <v>177</v>
      </c>
      <c r="B818" t="s">
        <v>215</v>
      </c>
      <c r="C818">
        <v>6</v>
      </c>
      <c r="D818">
        <v>2</v>
      </c>
      <c r="E818" t="s">
        <v>408</v>
      </c>
      <c r="F818">
        <v>2</v>
      </c>
      <c r="G818">
        <v>118</v>
      </c>
      <c r="H818">
        <v>1200</v>
      </c>
      <c r="I818" t="s">
        <v>648</v>
      </c>
      <c r="J818">
        <v>1</v>
      </c>
      <c r="K818">
        <v>10.26</v>
      </c>
      <c r="L818">
        <v>11</v>
      </c>
      <c r="M818">
        <v>12</v>
      </c>
      <c r="N818">
        <v>24</v>
      </c>
      <c r="O818" t="s">
        <v>420</v>
      </c>
      <c r="P818">
        <v>1160</v>
      </c>
    </row>
    <row r="819" spans="1:16" x14ac:dyDescent="0.25">
      <c r="A819" t="s">
        <v>177</v>
      </c>
      <c r="B819" t="s">
        <v>215</v>
      </c>
      <c r="C819">
        <v>5.3</v>
      </c>
      <c r="D819">
        <v>5</v>
      </c>
      <c r="E819" t="s">
        <v>409</v>
      </c>
      <c r="F819">
        <v>5</v>
      </c>
      <c r="G819">
        <v>121</v>
      </c>
      <c r="H819">
        <v>1200</v>
      </c>
      <c r="I819" t="s">
        <v>106</v>
      </c>
      <c r="J819">
        <v>1</v>
      </c>
      <c r="K819">
        <v>10.49</v>
      </c>
      <c r="L819">
        <v>13</v>
      </c>
      <c r="M819">
        <v>11</v>
      </c>
      <c r="N819">
        <v>24</v>
      </c>
      <c r="O819" t="s">
        <v>420</v>
      </c>
      <c r="P819">
        <v>1175</v>
      </c>
    </row>
    <row r="820" spans="1:16" x14ac:dyDescent="0.25">
      <c r="A820" t="s">
        <v>177</v>
      </c>
      <c r="B820" t="s">
        <v>215</v>
      </c>
      <c r="C820">
        <v>2.7</v>
      </c>
      <c r="D820">
        <v>4</v>
      </c>
      <c r="E820" t="s">
        <v>409</v>
      </c>
      <c r="F820">
        <v>1</v>
      </c>
      <c r="G820">
        <v>121</v>
      </c>
      <c r="H820">
        <v>1200</v>
      </c>
      <c r="I820" t="s">
        <v>69</v>
      </c>
      <c r="J820">
        <v>1</v>
      </c>
      <c r="K820">
        <v>9.85</v>
      </c>
      <c r="L820">
        <v>16</v>
      </c>
      <c r="M820">
        <v>10</v>
      </c>
      <c r="N820">
        <v>24</v>
      </c>
      <c r="O820" t="s">
        <v>420</v>
      </c>
      <c r="P820">
        <v>1175</v>
      </c>
    </row>
    <row r="821" spans="1:16" x14ac:dyDescent="0.25">
      <c r="A821" t="s">
        <v>177</v>
      </c>
      <c r="B821" t="s">
        <v>215</v>
      </c>
      <c r="C821">
        <v>12</v>
      </c>
      <c r="D821">
        <v>2</v>
      </c>
      <c r="E821" t="s">
        <v>410</v>
      </c>
      <c r="F821">
        <v>4</v>
      </c>
      <c r="G821">
        <v>118</v>
      </c>
      <c r="H821">
        <v>1200</v>
      </c>
      <c r="I821" t="s">
        <v>106</v>
      </c>
      <c r="J821">
        <v>1</v>
      </c>
      <c r="K821">
        <v>9.99</v>
      </c>
      <c r="L821">
        <v>25</v>
      </c>
      <c r="M821">
        <v>9</v>
      </c>
      <c r="N821">
        <v>24</v>
      </c>
      <c r="O821" t="s">
        <v>416</v>
      </c>
      <c r="P821">
        <v>1165</v>
      </c>
    </row>
    <row r="822" spans="1:16" x14ac:dyDescent="0.25">
      <c r="A822" t="s">
        <v>177</v>
      </c>
      <c r="B822" t="s">
        <v>215</v>
      </c>
      <c r="C822">
        <v>20</v>
      </c>
      <c r="D822">
        <v>3</v>
      </c>
      <c r="E822" t="s">
        <v>409</v>
      </c>
      <c r="F822">
        <v>4</v>
      </c>
      <c r="G822">
        <v>118</v>
      </c>
      <c r="H822">
        <v>1200</v>
      </c>
      <c r="I822" t="s">
        <v>106</v>
      </c>
      <c r="J822">
        <v>1</v>
      </c>
      <c r="K822">
        <v>10.01</v>
      </c>
      <c r="L822">
        <v>18</v>
      </c>
      <c r="M822">
        <v>9</v>
      </c>
      <c r="N822">
        <v>24</v>
      </c>
      <c r="O822" t="s">
        <v>420</v>
      </c>
      <c r="P822">
        <v>1173</v>
      </c>
    </row>
    <row r="823" spans="1:16" x14ac:dyDescent="0.25">
      <c r="A823" t="s">
        <v>177</v>
      </c>
      <c r="B823" t="s">
        <v>215</v>
      </c>
      <c r="C823">
        <v>40</v>
      </c>
      <c r="D823">
        <v>10</v>
      </c>
      <c r="E823" t="s">
        <v>411</v>
      </c>
      <c r="F823">
        <v>12</v>
      </c>
      <c r="G823">
        <v>120</v>
      </c>
      <c r="H823">
        <v>1200</v>
      </c>
      <c r="I823" t="s">
        <v>407</v>
      </c>
      <c r="J823">
        <v>1</v>
      </c>
      <c r="K823">
        <v>11.24</v>
      </c>
      <c r="L823">
        <v>15</v>
      </c>
      <c r="M823">
        <v>6</v>
      </c>
      <c r="N823">
        <v>24</v>
      </c>
      <c r="O823" t="s">
        <v>479</v>
      </c>
      <c r="P823">
        <v>1167</v>
      </c>
    </row>
    <row r="824" spans="1:16" x14ac:dyDescent="0.25">
      <c r="A824" t="s">
        <v>177</v>
      </c>
      <c r="B824" t="s">
        <v>215</v>
      </c>
      <c r="C824">
        <v>8.1999999999999993</v>
      </c>
      <c r="D824">
        <v>7</v>
      </c>
      <c r="E824" t="s">
        <v>409</v>
      </c>
      <c r="F824">
        <v>6</v>
      </c>
      <c r="G824">
        <v>122</v>
      </c>
      <c r="H824">
        <v>1200</v>
      </c>
      <c r="I824" t="s">
        <v>407</v>
      </c>
      <c r="J824">
        <v>1</v>
      </c>
      <c r="K824">
        <v>11.05</v>
      </c>
      <c r="L824">
        <v>22</v>
      </c>
      <c r="M824">
        <v>5</v>
      </c>
      <c r="N824">
        <v>24</v>
      </c>
      <c r="O824" t="s">
        <v>426</v>
      </c>
      <c r="P824">
        <v>1158</v>
      </c>
    </row>
    <row r="825" spans="1:16" x14ac:dyDescent="0.25">
      <c r="A825" t="s">
        <v>177</v>
      </c>
      <c r="B825" t="s">
        <v>215</v>
      </c>
      <c r="C825">
        <v>12</v>
      </c>
      <c r="D825">
        <v>3</v>
      </c>
      <c r="E825" t="s">
        <v>409</v>
      </c>
      <c r="F825">
        <v>8</v>
      </c>
      <c r="G825">
        <v>123</v>
      </c>
      <c r="H825">
        <v>1200</v>
      </c>
      <c r="I825" t="s">
        <v>407</v>
      </c>
      <c r="J825">
        <v>1</v>
      </c>
      <c r="K825">
        <v>10.89</v>
      </c>
      <c r="L825">
        <v>1</v>
      </c>
      <c r="M825">
        <v>5</v>
      </c>
      <c r="N825">
        <v>24</v>
      </c>
      <c r="O825" t="s">
        <v>432</v>
      </c>
      <c r="P825">
        <v>1135</v>
      </c>
    </row>
    <row r="826" spans="1:16" x14ac:dyDescent="0.25">
      <c r="A826" t="s">
        <v>177</v>
      </c>
      <c r="B826" t="s">
        <v>215</v>
      </c>
      <c r="C826">
        <v>20</v>
      </c>
      <c r="D826">
        <v>6</v>
      </c>
      <c r="E826" t="s">
        <v>411</v>
      </c>
      <c r="F826">
        <v>7</v>
      </c>
      <c r="G826">
        <v>123</v>
      </c>
      <c r="H826">
        <v>1200</v>
      </c>
      <c r="I826" t="s">
        <v>452</v>
      </c>
      <c r="J826">
        <v>1</v>
      </c>
      <c r="K826">
        <v>11.17</v>
      </c>
      <c r="L826">
        <v>15</v>
      </c>
      <c r="M826">
        <v>2</v>
      </c>
      <c r="N826">
        <v>24</v>
      </c>
      <c r="O826" t="s">
        <v>416</v>
      </c>
      <c r="P826">
        <v>1147</v>
      </c>
    </row>
    <row r="827" spans="1:16" x14ac:dyDescent="0.25">
      <c r="A827" t="s">
        <v>177</v>
      </c>
      <c r="B827" t="s">
        <v>215</v>
      </c>
      <c r="C827">
        <v>3</v>
      </c>
      <c r="D827">
        <v>10</v>
      </c>
      <c r="E827" t="s">
        <v>409</v>
      </c>
      <c r="F827">
        <v>2</v>
      </c>
      <c r="G827">
        <v>123</v>
      </c>
      <c r="H827">
        <v>1200</v>
      </c>
      <c r="I827" t="s">
        <v>69</v>
      </c>
      <c r="J827">
        <v>1</v>
      </c>
      <c r="K827">
        <v>11.45</v>
      </c>
      <c r="L827">
        <v>17</v>
      </c>
      <c r="M827">
        <v>1</v>
      </c>
      <c r="N827">
        <v>24</v>
      </c>
      <c r="O827" t="s">
        <v>416</v>
      </c>
      <c r="P827">
        <v>1142</v>
      </c>
    </row>
    <row r="828" spans="1:16" x14ac:dyDescent="0.25">
      <c r="A828" t="s">
        <v>177</v>
      </c>
      <c r="B828" t="s">
        <v>215</v>
      </c>
      <c r="C828">
        <v>5.8</v>
      </c>
      <c r="D828">
        <v>1</v>
      </c>
      <c r="E828" t="s">
        <v>409</v>
      </c>
      <c r="F828">
        <v>4</v>
      </c>
      <c r="G828">
        <v>116</v>
      </c>
      <c r="H828">
        <v>1200</v>
      </c>
      <c r="I828" t="s">
        <v>69</v>
      </c>
      <c r="J828">
        <v>1</v>
      </c>
      <c r="K828">
        <v>10.16</v>
      </c>
      <c r="L828">
        <v>4</v>
      </c>
      <c r="M828">
        <v>1</v>
      </c>
      <c r="N828">
        <v>24</v>
      </c>
      <c r="O828" t="s">
        <v>432</v>
      </c>
      <c r="P828">
        <v>1132</v>
      </c>
    </row>
    <row r="829" spans="1:16" x14ac:dyDescent="0.25">
      <c r="A829" t="s">
        <v>177</v>
      </c>
      <c r="B829" t="s">
        <v>215</v>
      </c>
      <c r="C829">
        <v>20</v>
      </c>
      <c r="D829">
        <v>2</v>
      </c>
      <c r="E829" t="s">
        <v>410</v>
      </c>
      <c r="F829">
        <v>9</v>
      </c>
      <c r="G829">
        <v>116</v>
      </c>
      <c r="H829">
        <v>1200</v>
      </c>
      <c r="I829" t="s">
        <v>69</v>
      </c>
      <c r="J829">
        <v>1</v>
      </c>
      <c r="K829">
        <v>10.63</v>
      </c>
      <c r="L829">
        <v>13</v>
      </c>
      <c r="M829">
        <v>12</v>
      </c>
      <c r="N829">
        <v>23</v>
      </c>
      <c r="O829" t="s">
        <v>420</v>
      </c>
      <c r="P829">
        <v>1138</v>
      </c>
    </row>
    <row r="830" spans="1:16" x14ac:dyDescent="0.25">
      <c r="A830" t="s">
        <v>177</v>
      </c>
      <c r="B830" t="s">
        <v>215</v>
      </c>
      <c r="C830">
        <v>16</v>
      </c>
      <c r="D830">
        <v>10</v>
      </c>
      <c r="E830" t="s">
        <v>410</v>
      </c>
      <c r="F830">
        <v>11</v>
      </c>
      <c r="G830">
        <v>121</v>
      </c>
      <c r="H830">
        <v>1650</v>
      </c>
      <c r="I830" t="s">
        <v>407</v>
      </c>
      <c r="J830">
        <v>1</v>
      </c>
      <c r="K830">
        <v>41.2</v>
      </c>
      <c r="L830">
        <v>8</v>
      </c>
      <c r="M830">
        <v>11</v>
      </c>
      <c r="N830">
        <v>23</v>
      </c>
      <c r="O830" t="s">
        <v>432</v>
      </c>
      <c r="P830">
        <v>1136</v>
      </c>
    </row>
    <row r="831" spans="1:16" x14ac:dyDescent="0.25">
      <c r="A831" t="s">
        <v>177</v>
      </c>
      <c r="B831" t="s">
        <v>215</v>
      </c>
      <c r="C831">
        <v>10</v>
      </c>
      <c r="D831">
        <v>6</v>
      </c>
      <c r="E831" t="s">
        <v>410</v>
      </c>
      <c r="F831">
        <v>8</v>
      </c>
      <c r="G831">
        <v>119</v>
      </c>
      <c r="H831">
        <v>1200</v>
      </c>
      <c r="I831" t="s">
        <v>407</v>
      </c>
      <c r="J831">
        <v>1</v>
      </c>
      <c r="K831">
        <v>10.69</v>
      </c>
      <c r="L831">
        <v>11</v>
      </c>
      <c r="M831">
        <v>10</v>
      </c>
      <c r="N831">
        <v>23</v>
      </c>
      <c r="O831" t="s">
        <v>432</v>
      </c>
      <c r="P831">
        <v>1135</v>
      </c>
    </row>
    <row r="832" spans="1:16" x14ac:dyDescent="0.25">
      <c r="A832" t="s">
        <v>177</v>
      </c>
      <c r="B832" t="s">
        <v>215</v>
      </c>
      <c r="C832">
        <v>31</v>
      </c>
      <c r="D832">
        <v>4</v>
      </c>
      <c r="E832" t="s">
        <v>410</v>
      </c>
      <c r="F832">
        <v>8</v>
      </c>
      <c r="G832">
        <v>119</v>
      </c>
      <c r="H832">
        <v>1200</v>
      </c>
      <c r="I832" t="s">
        <v>407</v>
      </c>
      <c r="J832">
        <v>1</v>
      </c>
      <c r="K832">
        <v>10.43</v>
      </c>
      <c r="L832">
        <v>13</v>
      </c>
      <c r="M832">
        <v>9</v>
      </c>
      <c r="N832">
        <v>23</v>
      </c>
      <c r="O832" t="s">
        <v>432</v>
      </c>
      <c r="P832">
        <v>1119</v>
      </c>
    </row>
    <row r="833" spans="1:16" x14ac:dyDescent="0.25">
      <c r="A833" t="s">
        <v>177</v>
      </c>
      <c r="B833" t="s">
        <v>2489</v>
      </c>
      <c r="C833">
        <v>18</v>
      </c>
      <c r="D833">
        <v>10</v>
      </c>
      <c r="E833" t="s">
        <v>409</v>
      </c>
      <c r="F833">
        <v>7</v>
      </c>
      <c r="G833">
        <v>123</v>
      </c>
      <c r="H833">
        <v>1600</v>
      </c>
      <c r="I833" t="s">
        <v>106</v>
      </c>
      <c r="J833">
        <v>1</v>
      </c>
      <c r="K833">
        <v>35.450000000000003</v>
      </c>
      <c r="L833">
        <v>1</v>
      </c>
      <c r="M833">
        <v>1</v>
      </c>
      <c r="N833">
        <v>26</v>
      </c>
      <c r="O833" t="s">
        <v>501</v>
      </c>
      <c r="P833">
        <v>1180</v>
      </c>
    </row>
    <row r="834" spans="1:16" x14ac:dyDescent="0.25">
      <c r="A834" t="s">
        <v>177</v>
      </c>
      <c r="B834" t="s">
        <v>2489</v>
      </c>
      <c r="C834">
        <v>13</v>
      </c>
      <c r="D834">
        <v>9</v>
      </c>
      <c r="E834" t="s">
        <v>409</v>
      </c>
      <c r="F834">
        <v>12</v>
      </c>
      <c r="G834">
        <v>126</v>
      </c>
      <c r="H834">
        <v>1400</v>
      </c>
      <c r="I834" t="s">
        <v>106</v>
      </c>
      <c r="J834">
        <v>1</v>
      </c>
      <c r="K834">
        <v>23.47</v>
      </c>
      <c r="L834">
        <v>7</v>
      </c>
      <c r="M834">
        <v>12</v>
      </c>
      <c r="N834">
        <v>25</v>
      </c>
      <c r="O834" t="s">
        <v>479</v>
      </c>
      <c r="P834">
        <v>1160</v>
      </c>
    </row>
    <row r="835" spans="1:16" x14ac:dyDescent="0.25">
      <c r="A835" t="s">
        <v>177</v>
      </c>
      <c r="B835" t="s">
        <v>2489</v>
      </c>
      <c r="C835">
        <v>14</v>
      </c>
      <c r="D835">
        <v>5</v>
      </c>
      <c r="E835" t="s">
        <v>408</v>
      </c>
      <c r="F835">
        <v>9</v>
      </c>
      <c r="G835">
        <v>126</v>
      </c>
      <c r="H835">
        <v>1650</v>
      </c>
      <c r="I835" t="s">
        <v>106</v>
      </c>
      <c r="J835">
        <v>1</v>
      </c>
      <c r="K835">
        <v>39.44</v>
      </c>
      <c r="L835">
        <v>12</v>
      </c>
      <c r="M835">
        <v>11</v>
      </c>
      <c r="N835">
        <v>25</v>
      </c>
      <c r="O835" t="s">
        <v>432</v>
      </c>
      <c r="P835">
        <v>1158</v>
      </c>
    </row>
    <row r="836" spans="1:16" x14ac:dyDescent="0.25">
      <c r="A836" t="s">
        <v>177</v>
      </c>
      <c r="B836" t="s">
        <v>2489</v>
      </c>
      <c r="C836">
        <v>26</v>
      </c>
      <c r="D836">
        <v>2</v>
      </c>
      <c r="E836" t="s">
        <v>408</v>
      </c>
      <c r="F836">
        <v>7</v>
      </c>
      <c r="G836">
        <v>124</v>
      </c>
      <c r="H836">
        <v>1400</v>
      </c>
      <c r="I836" t="s">
        <v>106</v>
      </c>
      <c r="J836">
        <v>1</v>
      </c>
      <c r="K836">
        <v>21.29</v>
      </c>
      <c r="L836">
        <v>26</v>
      </c>
      <c r="M836">
        <v>10</v>
      </c>
      <c r="N836">
        <v>25</v>
      </c>
      <c r="O836" t="s">
        <v>483</v>
      </c>
      <c r="P836">
        <v>1160</v>
      </c>
    </row>
    <row r="837" spans="1:16" x14ac:dyDescent="0.25">
      <c r="A837" t="s">
        <v>177</v>
      </c>
      <c r="B837" t="s">
        <v>2489</v>
      </c>
      <c r="C837">
        <v>36</v>
      </c>
      <c r="D837">
        <v>10</v>
      </c>
      <c r="E837" t="s">
        <v>409</v>
      </c>
      <c r="F837">
        <v>11</v>
      </c>
      <c r="G837">
        <v>127</v>
      </c>
      <c r="H837">
        <v>1200</v>
      </c>
      <c r="I837" t="s">
        <v>106</v>
      </c>
      <c r="J837">
        <v>1</v>
      </c>
      <c r="K837">
        <v>9.74</v>
      </c>
      <c r="L837">
        <v>28</v>
      </c>
      <c r="M837">
        <v>9</v>
      </c>
      <c r="N837">
        <v>25</v>
      </c>
      <c r="O837" t="s">
        <v>479</v>
      </c>
      <c r="P837">
        <v>1166</v>
      </c>
    </row>
    <row r="838" spans="1:16" x14ac:dyDescent="0.25">
      <c r="A838" t="s">
        <v>177</v>
      </c>
      <c r="B838" t="s">
        <v>2489</v>
      </c>
      <c r="C838">
        <v>9.6999999999999993</v>
      </c>
      <c r="D838">
        <v>3</v>
      </c>
      <c r="E838" t="s">
        <v>409</v>
      </c>
      <c r="F838">
        <v>4</v>
      </c>
      <c r="G838">
        <v>125</v>
      </c>
      <c r="H838">
        <v>1600</v>
      </c>
      <c r="I838" t="s">
        <v>504</v>
      </c>
      <c r="J838">
        <v>1</v>
      </c>
      <c r="K838">
        <v>34.79</v>
      </c>
      <c r="L838">
        <v>13</v>
      </c>
      <c r="M838">
        <v>7</v>
      </c>
      <c r="N838">
        <v>25</v>
      </c>
      <c r="O838" t="s">
        <v>483</v>
      </c>
      <c r="P838">
        <v>1155</v>
      </c>
    </row>
    <row r="839" spans="1:16" x14ac:dyDescent="0.25">
      <c r="A839" t="s">
        <v>177</v>
      </c>
      <c r="B839" t="s">
        <v>2489</v>
      </c>
      <c r="C839">
        <v>102</v>
      </c>
      <c r="D839">
        <v>4</v>
      </c>
      <c r="E839" t="s">
        <v>409</v>
      </c>
      <c r="F839">
        <v>6</v>
      </c>
      <c r="G839">
        <v>124</v>
      </c>
      <c r="H839">
        <v>1600</v>
      </c>
      <c r="I839" t="s">
        <v>504</v>
      </c>
      <c r="J839">
        <v>1</v>
      </c>
      <c r="K839">
        <v>35.090000000000003</v>
      </c>
      <c r="L839">
        <v>22</v>
      </c>
      <c r="M839">
        <v>6</v>
      </c>
      <c r="N839">
        <v>25</v>
      </c>
      <c r="O839" t="s">
        <v>483</v>
      </c>
      <c r="P839">
        <v>1149</v>
      </c>
    </row>
    <row r="840" spans="1:16" x14ac:dyDescent="0.25">
      <c r="A840" t="s">
        <v>177</v>
      </c>
      <c r="B840" t="s">
        <v>2489</v>
      </c>
      <c r="C840">
        <v>65</v>
      </c>
      <c r="D840">
        <v>10</v>
      </c>
      <c r="E840" t="s">
        <v>411</v>
      </c>
      <c r="F840">
        <v>10</v>
      </c>
      <c r="G840">
        <v>126</v>
      </c>
      <c r="H840">
        <v>1600</v>
      </c>
      <c r="I840" t="s">
        <v>504</v>
      </c>
      <c r="J840">
        <v>1</v>
      </c>
      <c r="K840">
        <v>35.549999999999997</v>
      </c>
      <c r="L840">
        <v>3</v>
      </c>
      <c r="M840">
        <v>11</v>
      </c>
      <c r="N840">
        <v>24</v>
      </c>
      <c r="O840" t="s">
        <v>479</v>
      </c>
      <c r="P840">
        <v>1128</v>
      </c>
    </row>
    <row r="841" spans="1:16" x14ac:dyDescent="0.25">
      <c r="A841" t="s">
        <v>177</v>
      </c>
      <c r="B841" t="s">
        <v>2489</v>
      </c>
      <c r="C841">
        <v>44</v>
      </c>
      <c r="D841">
        <v>6</v>
      </c>
      <c r="E841" t="s">
        <v>411</v>
      </c>
      <c r="F841">
        <v>11</v>
      </c>
      <c r="G841">
        <v>126</v>
      </c>
      <c r="H841">
        <v>1400</v>
      </c>
      <c r="I841" t="s">
        <v>504</v>
      </c>
      <c r="J841">
        <v>1</v>
      </c>
      <c r="K841">
        <v>22.49</v>
      </c>
      <c r="L841">
        <v>28</v>
      </c>
      <c r="M841">
        <v>9</v>
      </c>
      <c r="N841">
        <v>24</v>
      </c>
      <c r="O841" t="s">
        <v>508</v>
      </c>
      <c r="P841">
        <v>1114</v>
      </c>
    </row>
    <row r="842" spans="1:16" x14ac:dyDescent="0.25">
      <c r="A842" t="s">
        <v>177</v>
      </c>
      <c r="B842" t="s">
        <v>2489</v>
      </c>
      <c r="C842">
        <v>138</v>
      </c>
      <c r="D842">
        <v>3</v>
      </c>
      <c r="E842" t="s">
        <v>411</v>
      </c>
      <c r="F842">
        <v>11</v>
      </c>
      <c r="G842">
        <v>123</v>
      </c>
      <c r="H842">
        <v>1200</v>
      </c>
      <c r="I842" t="s">
        <v>504</v>
      </c>
      <c r="J842">
        <v>1</v>
      </c>
      <c r="K842">
        <v>9.7200000000000006</v>
      </c>
      <c r="L842">
        <v>6</v>
      </c>
      <c r="M842">
        <v>7</v>
      </c>
      <c r="N842">
        <v>24</v>
      </c>
      <c r="O842" t="s">
        <v>508</v>
      </c>
      <c r="P842">
        <v>1131</v>
      </c>
    </row>
    <row r="843" spans="1:16" x14ac:dyDescent="0.25">
      <c r="A843" t="s">
        <v>177</v>
      </c>
      <c r="B843" t="s">
        <v>2489</v>
      </c>
      <c r="C843">
        <v>85</v>
      </c>
      <c r="D843">
        <v>7</v>
      </c>
      <c r="E843" t="s">
        <v>411</v>
      </c>
      <c r="F843">
        <v>8</v>
      </c>
      <c r="G843">
        <v>123</v>
      </c>
      <c r="H843">
        <v>1000</v>
      </c>
      <c r="I843" t="s">
        <v>504</v>
      </c>
      <c r="J843">
        <v>0</v>
      </c>
      <c r="K843">
        <v>58.44</v>
      </c>
      <c r="L843">
        <v>15</v>
      </c>
      <c r="M843">
        <v>6</v>
      </c>
      <c r="N843">
        <v>24</v>
      </c>
      <c r="O843" t="s">
        <v>479</v>
      </c>
      <c r="P843">
        <v>1131</v>
      </c>
    </row>
    <row r="844" spans="1:16" x14ac:dyDescent="0.25">
      <c r="A844" t="s">
        <v>177</v>
      </c>
      <c r="B844" t="s">
        <v>2489</v>
      </c>
      <c r="C844">
        <v>159</v>
      </c>
      <c r="D844">
        <v>9</v>
      </c>
      <c r="E844" t="s">
        <v>410</v>
      </c>
      <c r="F844">
        <v>8</v>
      </c>
      <c r="G844">
        <v>123</v>
      </c>
      <c r="H844">
        <v>1200</v>
      </c>
      <c r="I844" t="s">
        <v>504</v>
      </c>
      <c r="J844">
        <v>1</v>
      </c>
      <c r="K844">
        <v>10.29</v>
      </c>
      <c r="L844">
        <v>26</v>
      </c>
      <c r="M844">
        <v>5</v>
      </c>
      <c r="N844">
        <v>24</v>
      </c>
      <c r="O844" t="s">
        <v>483</v>
      </c>
      <c r="P844">
        <v>1117</v>
      </c>
    </row>
    <row r="845" spans="1:16" x14ac:dyDescent="0.25">
      <c r="A845" t="s">
        <v>177</v>
      </c>
      <c r="B845" t="s">
        <v>2489</v>
      </c>
      <c r="C845">
        <v>80</v>
      </c>
      <c r="D845">
        <v>6</v>
      </c>
      <c r="E845" t="s">
        <v>409</v>
      </c>
      <c r="F845">
        <v>8</v>
      </c>
      <c r="G845">
        <v>126</v>
      </c>
      <c r="H845">
        <v>1000</v>
      </c>
      <c r="I845" t="s">
        <v>195</v>
      </c>
      <c r="J845">
        <v>0</v>
      </c>
      <c r="K845">
        <v>58.68</v>
      </c>
      <c r="L845">
        <v>5</v>
      </c>
      <c r="M845">
        <v>5</v>
      </c>
      <c r="N845">
        <v>24</v>
      </c>
      <c r="O845" t="s">
        <v>477</v>
      </c>
      <c r="P845">
        <v>1122</v>
      </c>
    </row>
    <row r="846" spans="1:16" x14ac:dyDescent="0.25">
      <c r="A846" t="s">
        <v>177</v>
      </c>
      <c r="B846" t="s">
        <v>2489</v>
      </c>
      <c r="C846">
        <v>42</v>
      </c>
      <c r="D846">
        <v>8</v>
      </c>
      <c r="E846" t="s">
        <v>410</v>
      </c>
      <c r="F846">
        <v>9</v>
      </c>
      <c r="G846">
        <v>126</v>
      </c>
      <c r="H846">
        <v>1000</v>
      </c>
      <c r="I846" t="s">
        <v>195</v>
      </c>
      <c r="J846">
        <v>0</v>
      </c>
      <c r="K846">
        <v>57.26</v>
      </c>
      <c r="L846">
        <v>14</v>
      </c>
      <c r="M846">
        <v>4</v>
      </c>
      <c r="N846">
        <v>24</v>
      </c>
      <c r="O846" t="s">
        <v>508</v>
      </c>
      <c r="P846">
        <v>1130</v>
      </c>
    </row>
    <row r="847" spans="1:16" x14ac:dyDescent="0.25">
      <c r="A847" t="s">
        <v>177</v>
      </c>
      <c r="B847" t="s">
        <v>2492</v>
      </c>
      <c r="C847">
        <v>45</v>
      </c>
      <c r="D847">
        <v>6</v>
      </c>
      <c r="E847" t="s">
        <v>408</v>
      </c>
      <c r="F847">
        <v>5</v>
      </c>
      <c r="G847">
        <v>132</v>
      </c>
      <c r="H847">
        <v>1400</v>
      </c>
      <c r="I847" t="s">
        <v>150</v>
      </c>
      <c r="J847">
        <v>1</v>
      </c>
      <c r="K847">
        <v>22.41</v>
      </c>
      <c r="L847">
        <v>4</v>
      </c>
      <c r="M847">
        <v>1</v>
      </c>
      <c r="N847">
        <v>26</v>
      </c>
      <c r="O847" t="s">
        <v>508</v>
      </c>
      <c r="P847">
        <v>1133</v>
      </c>
    </row>
    <row r="848" spans="1:16" x14ac:dyDescent="0.25">
      <c r="A848" t="s">
        <v>177</v>
      </c>
      <c r="B848" t="s">
        <v>2492</v>
      </c>
      <c r="C848">
        <v>6.5</v>
      </c>
      <c r="D848">
        <v>9</v>
      </c>
      <c r="E848" t="s">
        <v>408</v>
      </c>
      <c r="F848">
        <v>2</v>
      </c>
      <c r="G848">
        <v>135</v>
      </c>
      <c r="H848">
        <v>1200</v>
      </c>
      <c r="I848" t="s">
        <v>64</v>
      </c>
      <c r="J848">
        <v>1</v>
      </c>
      <c r="K848">
        <v>10.37</v>
      </c>
      <c r="L848">
        <v>17</v>
      </c>
      <c r="M848">
        <v>12</v>
      </c>
      <c r="N848">
        <v>25</v>
      </c>
      <c r="O848" t="s">
        <v>420</v>
      </c>
      <c r="P848">
        <v>1139</v>
      </c>
    </row>
    <row r="849" spans="1:16" x14ac:dyDescent="0.25">
      <c r="A849" t="s">
        <v>177</v>
      </c>
      <c r="B849" t="s">
        <v>2492</v>
      </c>
      <c r="C849">
        <v>23</v>
      </c>
      <c r="D849">
        <v>12</v>
      </c>
      <c r="E849" t="s">
        <v>410</v>
      </c>
      <c r="F849">
        <v>10</v>
      </c>
      <c r="G849">
        <v>119</v>
      </c>
      <c r="H849">
        <v>1200</v>
      </c>
      <c r="I849" t="s">
        <v>504</v>
      </c>
      <c r="J849">
        <v>1</v>
      </c>
      <c r="K849">
        <v>10.64</v>
      </c>
      <c r="L849">
        <v>26</v>
      </c>
      <c r="M849">
        <v>11</v>
      </c>
      <c r="N849">
        <v>25</v>
      </c>
      <c r="O849" t="s">
        <v>416</v>
      </c>
      <c r="P849">
        <v>1133</v>
      </c>
    </row>
    <row r="850" spans="1:16" x14ac:dyDescent="0.25">
      <c r="A850" t="s">
        <v>177</v>
      </c>
      <c r="B850" t="s">
        <v>2492</v>
      </c>
      <c r="C850">
        <v>71</v>
      </c>
      <c r="D850">
        <v>6</v>
      </c>
      <c r="E850" t="s">
        <v>408</v>
      </c>
      <c r="F850">
        <v>12</v>
      </c>
      <c r="G850">
        <v>115</v>
      </c>
      <c r="H850">
        <v>1200</v>
      </c>
      <c r="I850" t="s">
        <v>504</v>
      </c>
      <c r="J850">
        <v>1</v>
      </c>
      <c r="K850">
        <v>9.2200000000000006</v>
      </c>
      <c r="L850">
        <v>5</v>
      </c>
      <c r="M850">
        <v>7</v>
      </c>
      <c r="N850">
        <v>25</v>
      </c>
      <c r="O850" t="s">
        <v>479</v>
      </c>
      <c r="P850">
        <v>1131</v>
      </c>
    </row>
    <row r="851" spans="1:16" x14ac:dyDescent="0.25">
      <c r="A851" t="s">
        <v>177</v>
      </c>
      <c r="B851" t="s">
        <v>2492</v>
      </c>
      <c r="C851">
        <v>108</v>
      </c>
      <c r="D851">
        <v>6</v>
      </c>
      <c r="E851" t="s">
        <v>409</v>
      </c>
      <c r="F851">
        <v>6</v>
      </c>
      <c r="G851">
        <v>118</v>
      </c>
      <c r="H851">
        <v>1200</v>
      </c>
      <c r="I851" t="s">
        <v>85</v>
      </c>
      <c r="J851">
        <v>1</v>
      </c>
      <c r="K851">
        <v>8.73</v>
      </c>
      <c r="L851">
        <v>14</v>
      </c>
      <c r="M851">
        <v>6</v>
      </c>
      <c r="N851">
        <v>25</v>
      </c>
      <c r="O851" t="s">
        <v>457</v>
      </c>
      <c r="P851">
        <v>1137</v>
      </c>
    </row>
    <row r="852" spans="1:16" x14ac:dyDescent="0.25">
      <c r="A852" t="s">
        <v>177</v>
      </c>
      <c r="B852" t="s">
        <v>2492</v>
      </c>
      <c r="C852">
        <v>43</v>
      </c>
      <c r="D852">
        <v>11</v>
      </c>
      <c r="E852" t="s">
        <v>409</v>
      </c>
      <c r="F852">
        <v>2</v>
      </c>
      <c r="G852">
        <v>119</v>
      </c>
      <c r="H852">
        <v>1000</v>
      </c>
      <c r="I852" t="s">
        <v>120</v>
      </c>
      <c r="J852">
        <v>0</v>
      </c>
      <c r="K852">
        <v>58.29</v>
      </c>
      <c r="L852">
        <v>25</v>
      </c>
      <c r="M852">
        <v>5</v>
      </c>
      <c r="N852">
        <v>25</v>
      </c>
      <c r="O852" t="s">
        <v>483</v>
      </c>
      <c r="P852">
        <v>1116</v>
      </c>
    </row>
    <row r="853" spans="1:16" x14ac:dyDescent="0.25">
      <c r="A853" t="s">
        <v>177</v>
      </c>
      <c r="B853" t="s">
        <v>2492</v>
      </c>
      <c r="C853">
        <v>10</v>
      </c>
      <c r="D853">
        <v>10</v>
      </c>
      <c r="E853" t="s">
        <v>408</v>
      </c>
      <c r="F853">
        <v>3</v>
      </c>
      <c r="G853">
        <v>121</v>
      </c>
      <c r="H853">
        <v>1200</v>
      </c>
      <c r="I853" t="s">
        <v>565</v>
      </c>
      <c r="J853">
        <v>1</v>
      </c>
      <c r="K853">
        <v>10.210000000000001</v>
      </c>
      <c r="L853">
        <v>14</v>
      </c>
      <c r="M853">
        <v>5</v>
      </c>
      <c r="N853">
        <v>25</v>
      </c>
      <c r="O853" t="s">
        <v>420</v>
      </c>
      <c r="P853">
        <v>1122</v>
      </c>
    </row>
    <row r="854" spans="1:16" x14ac:dyDescent="0.25">
      <c r="A854" t="s">
        <v>177</v>
      </c>
      <c r="B854" t="s">
        <v>2492</v>
      </c>
      <c r="C854">
        <v>10</v>
      </c>
      <c r="D854">
        <v>1</v>
      </c>
      <c r="E854" t="s">
        <v>408</v>
      </c>
      <c r="F854">
        <v>4</v>
      </c>
      <c r="G854">
        <v>132</v>
      </c>
      <c r="H854">
        <v>1200</v>
      </c>
      <c r="I854" t="s">
        <v>565</v>
      </c>
      <c r="J854">
        <v>1</v>
      </c>
      <c r="K854">
        <v>9.5500000000000007</v>
      </c>
      <c r="L854">
        <v>9</v>
      </c>
      <c r="M854">
        <v>4</v>
      </c>
      <c r="N854">
        <v>25</v>
      </c>
      <c r="O854" t="s">
        <v>432</v>
      </c>
      <c r="P854">
        <v>1121</v>
      </c>
    </row>
    <row r="855" spans="1:16" x14ac:dyDescent="0.25">
      <c r="A855" t="s">
        <v>177</v>
      </c>
      <c r="B855" t="s">
        <v>2492</v>
      </c>
      <c r="C855">
        <v>11</v>
      </c>
      <c r="D855">
        <v>10</v>
      </c>
      <c r="E855" t="s">
        <v>410</v>
      </c>
      <c r="F855">
        <v>8</v>
      </c>
      <c r="G855">
        <v>126</v>
      </c>
      <c r="H855">
        <v>1000</v>
      </c>
      <c r="I855" t="s">
        <v>316</v>
      </c>
      <c r="J855">
        <v>0</v>
      </c>
      <c r="K855">
        <v>57.29</v>
      </c>
      <c r="L855">
        <v>19</v>
      </c>
      <c r="M855">
        <v>3</v>
      </c>
      <c r="N855">
        <v>25</v>
      </c>
      <c r="O855" t="s">
        <v>420</v>
      </c>
      <c r="P855">
        <v>1122</v>
      </c>
    </row>
    <row r="856" spans="1:16" x14ac:dyDescent="0.25">
      <c r="A856" t="s">
        <v>177</v>
      </c>
      <c r="B856" t="s">
        <v>2492</v>
      </c>
      <c r="C856">
        <v>7.4</v>
      </c>
      <c r="D856">
        <v>5</v>
      </c>
      <c r="E856" t="s">
        <v>408</v>
      </c>
      <c r="F856">
        <v>2</v>
      </c>
      <c r="G856">
        <v>124</v>
      </c>
      <c r="H856">
        <v>1200</v>
      </c>
      <c r="I856" t="s">
        <v>687</v>
      </c>
      <c r="J856">
        <v>1</v>
      </c>
      <c r="K856">
        <v>9.56</v>
      </c>
      <c r="L856">
        <v>9</v>
      </c>
      <c r="M856">
        <v>2</v>
      </c>
      <c r="N856">
        <v>25</v>
      </c>
      <c r="O856" t="s">
        <v>508</v>
      </c>
      <c r="P856">
        <v>1123</v>
      </c>
    </row>
    <row r="857" spans="1:16" x14ac:dyDescent="0.25">
      <c r="A857" t="s">
        <v>177</v>
      </c>
      <c r="B857" t="s">
        <v>2492</v>
      </c>
      <c r="C857">
        <v>2.6</v>
      </c>
      <c r="D857">
        <v>5</v>
      </c>
      <c r="E857" t="s">
        <v>408</v>
      </c>
      <c r="F857">
        <v>7</v>
      </c>
      <c r="G857">
        <v>134</v>
      </c>
      <c r="H857">
        <v>1200</v>
      </c>
      <c r="I857" t="s">
        <v>31</v>
      </c>
      <c r="J857">
        <v>1</v>
      </c>
      <c r="K857">
        <v>10.42</v>
      </c>
      <c r="L857">
        <v>15</v>
      </c>
      <c r="M857">
        <v>1</v>
      </c>
      <c r="N857">
        <v>25</v>
      </c>
      <c r="O857" t="s">
        <v>420</v>
      </c>
      <c r="P857">
        <v>1129</v>
      </c>
    </row>
    <row r="858" spans="1:16" x14ac:dyDescent="0.25">
      <c r="A858" t="s">
        <v>177</v>
      </c>
      <c r="B858" t="s">
        <v>2492</v>
      </c>
      <c r="C858">
        <v>2.4</v>
      </c>
      <c r="D858">
        <v>1</v>
      </c>
      <c r="E858" t="s">
        <v>408</v>
      </c>
      <c r="F858">
        <v>2</v>
      </c>
      <c r="G858">
        <v>127</v>
      </c>
      <c r="H858">
        <v>1200</v>
      </c>
      <c r="I858" t="s">
        <v>31</v>
      </c>
      <c r="J858">
        <v>1</v>
      </c>
      <c r="K858">
        <v>9.77</v>
      </c>
      <c r="L858">
        <v>26</v>
      </c>
      <c r="M858">
        <v>12</v>
      </c>
      <c r="N858">
        <v>24</v>
      </c>
      <c r="O858" t="s">
        <v>426</v>
      </c>
      <c r="P858">
        <v>1135</v>
      </c>
    </row>
    <row r="859" spans="1:16" x14ac:dyDescent="0.25">
      <c r="A859" t="s">
        <v>177</v>
      </c>
      <c r="B859" t="s">
        <v>2492</v>
      </c>
      <c r="C859">
        <v>14</v>
      </c>
      <c r="D859">
        <v>3</v>
      </c>
      <c r="E859" t="s">
        <v>408</v>
      </c>
      <c r="F859">
        <v>11</v>
      </c>
      <c r="G859">
        <v>125</v>
      </c>
      <c r="H859">
        <v>1200</v>
      </c>
      <c r="I859" t="s">
        <v>31</v>
      </c>
      <c r="J859">
        <v>1</v>
      </c>
      <c r="K859">
        <v>10.1</v>
      </c>
      <c r="L859">
        <v>27</v>
      </c>
      <c r="M859">
        <v>11</v>
      </c>
      <c r="N859">
        <v>24</v>
      </c>
      <c r="O859" t="s">
        <v>426</v>
      </c>
      <c r="P859">
        <v>1143</v>
      </c>
    </row>
    <row r="860" spans="1:16" x14ac:dyDescent="0.25">
      <c r="A860" t="s">
        <v>177</v>
      </c>
      <c r="B860" t="s">
        <v>2492</v>
      </c>
      <c r="C860">
        <v>15</v>
      </c>
      <c r="D860">
        <v>12</v>
      </c>
      <c r="E860" t="s">
        <v>411</v>
      </c>
      <c r="F860">
        <v>11</v>
      </c>
      <c r="G860">
        <v>129</v>
      </c>
      <c r="H860">
        <v>1200</v>
      </c>
      <c r="I860" t="s">
        <v>85</v>
      </c>
      <c r="J860">
        <v>1</v>
      </c>
      <c r="K860">
        <v>10.68</v>
      </c>
      <c r="L860">
        <v>9</v>
      </c>
      <c r="M860">
        <v>11</v>
      </c>
      <c r="N860">
        <v>24</v>
      </c>
      <c r="O860" t="s">
        <v>465</v>
      </c>
      <c r="P860">
        <v>1138</v>
      </c>
    </row>
    <row r="861" spans="1:16" x14ac:dyDescent="0.25">
      <c r="A861" t="s">
        <v>177</v>
      </c>
      <c r="B861" t="s">
        <v>2492</v>
      </c>
      <c r="C861">
        <v>5.4</v>
      </c>
      <c r="D861">
        <v>6</v>
      </c>
      <c r="E861" t="s">
        <v>409</v>
      </c>
      <c r="F861">
        <v>10</v>
      </c>
      <c r="G861">
        <v>123</v>
      </c>
      <c r="H861">
        <v>1200</v>
      </c>
      <c r="I861" t="s">
        <v>504</v>
      </c>
      <c r="J861">
        <v>1</v>
      </c>
      <c r="K861">
        <v>9.69</v>
      </c>
      <c r="L861">
        <v>13</v>
      </c>
      <c r="M861">
        <v>10</v>
      </c>
      <c r="N861">
        <v>24</v>
      </c>
      <c r="O861" t="s">
        <v>465</v>
      </c>
      <c r="P861">
        <v>1122</v>
      </c>
    </row>
    <row r="862" spans="1:16" x14ac:dyDescent="0.25">
      <c r="A862" t="s">
        <v>177</v>
      </c>
      <c r="B862" t="s">
        <v>2492</v>
      </c>
      <c r="C862">
        <v>13</v>
      </c>
      <c r="D862">
        <v>3</v>
      </c>
      <c r="E862" t="s">
        <v>408</v>
      </c>
      <c r="F862">
        <v>8</v>
      </c>
      <c r="G862">
        <v>125</v>
      </c>
      <c r="H862">
        <v>1200</v>
      </c>
      <c r="I862" t="s">
        <v>504</v>
      </c>
      <c r="J862">
        <v>1</v>
      </c>
      <c r="K862">
        <v>10.37</v>
      </c>
      <c r="L862">
        <v>22</v>
      </c>
      <c r="M862">
        <v>9</v>
      </c>
      <c r="N862">
        <v>24</v>
      </c>
      <c r="O862" t="s">
        <v>501</v>
      </c>
      <c r="P862">
        <v>1124</v>
      </c>
    </row>
    <row r="863" spans="1:16" x14ac:dyDescent="0.25">
      <c r="A863" t="s">
        <v>218</v>
      </c>
      <c r="B863" t="s">
        <v>219</v>
      </c>
      <c r="C863">
        <v>6.1</v>
      </c>
      <c r="D863">
        <v>10</v>
      </c>
      <c r="E863" t="s">
        <v>410</v>
      </c>
      <c r="F863">
        <v>5</v>
      </c>
      <c r="G863">
        <v>122</v>
      </c>
      <c r="H863">
        <v>1800</v>
      </c>
      <c r="I863" t="s">
        <v>49</v>
      </c>
      <c r="J863">
        <v>1</v>
      </c>
      <c r="K863">
        <v>50.19</v>
      </c>
      <c r="L863">
        <v>10</v>
      </c>
      <c r="M863">
        <v>12</v>
      </c>
      <c r="N863">
        <v>25</v>
      </c>
      <c r="O863" t="s">
        <v>432</v>
      </c>
      <c r="P863">
        <v>1116</v>
      </c>
    </row>
    <row r="864" spans="1:16" x14ac:dyDescent="0.25">
      <c r="A864" t="s">
        <v>218</v>
      </c>
      <c r="B864" t="s">
        <v>219</v>
      </c>
      <c r="C864">
        <v>14</v>
      </c>
      <c r="D864">
        <v>1</v>
      </c>
      <c r="E864" t="s">
        <v>410</v>
      </c>
      <c r="F864">
        <v>4</v>
      </c>
      <c r="G864">
        <v>132</v>
      </c>
      <c r="H864">
        <v>1650</v>
      </c>
      <c r="I864" t="s">
        <v>49</v>
      </c>
      <c r="J864">
        <v>1</v>
      </c>
      <c r="K864">
        <v>40.29</v>
      </c>
      <c r="L864">
        <v>26</v>
      </c>
      <c r="M864">
        <v>11</v>
      </c>
      <c r="N864">
        <v>25</v>
      </c>
      <c r="O864" t="s">
        <v>416</v>
      </c>
      <c r="P864">
        <v>1114</v>
      </c>
    </row>
    <row r="865" spans="1:16" x14ac:dyDescent="0.25">
      <c r="A865" t="s">
        <v>218</v>
      </c>
      <c r="B865" t="s">
        <v>219</v>
      </c>
      <c r="C865">
        <v>19</v>
      </c>
      <c r="D865">
        <v>8</v>
      </c>
      <c r="E865" t="s">
        <v>411</v>
      </c>
      <c r="F865">
        <v>2</v>
      </c>
      <c r="G865">
        <v>131</v>
      </c>
      <c r="H865">
        <v>1400</v>
      </c>
      <c r="I865" t="s">
        <v>49</v>
      </c>
      <c r="J865">
        <v>1</v>
      </c>
      <c r="K865">
        <v>23.84</v>
      </c>
      <c r="L865">
        <v>9</v>
      </c>
      <c r="M865">
        <v>11</v>
      </c>
      <c r="N865">
        <v>25</v>
      </c>
      <c r="O865" t="s">
        <v>479</v>
      </c>
      <c r="P865">
        <v>1114</v>
      </c>
    </row>
    <row r="866" spans="1:16" x14ac:dyDescent="0.25">
      <c r="A866" t="s">
        <v>218</v>
      </c>
      <c r="B866" t="s">
        <v>219</v>
      </c>
      <c r="C866">
        <v>18</v>
      </c>
      <c r="D866">
        <v>6</v>
      </c>
      <c r="E866" t="s">
        <v>410</v>
      </c>
      <c r="F866">
        <v>7</v>
      </c>
      <c r="G866">
        <v>131</v>
      </c>
      <c r="H866">
        <v>1200</v>
      </c>
      <c r="I866" t="s">
        <v>49</v>
      </c>
      <c r="J866">
        <v>1</v>
      </c>
      <c r="K866">
        <v>8.94</v>
      </c>
      <c r="L866">
        <v>4</v>
      </c>
      <c r="M866">
        <v>10</v>
      </c>
      <c r="N866">
        <v>25</v>
      </c>
      <c r="O866" t="s">
        <v>501</v>
      </c>
      <c r="P866">
        <v>1112</v>
      </c>
    </row>
    <row r="867" spans="1:16" x14ac:dyDescent="0.25">
      <c r="A867" t="s">
        <v>218</v>
      </c>
      <c r="B867" t="s">
        <v>219</v>
      </c>
      <c r="C867">
        <v>3.5</v>
      </c>
      <c r="D867">
        <v>12</v>
      </c>
      <c r="E867" t="s">
        <v>410</v>
      </c>
      <c r="F867">
        <v>8</v>
      </c>
      <c r="G867">
        <v>131</v>
      </c>
      <c r="H867">
        <v>1400</v>
      </c>
      <c r="I867" t="s">
        <v>31</v>
      </c>
      <c r="J867">
        <v>1</v>
      </c>
      <c r="K867">
        <v>23.88</v>
      </c>
      <c r="L867">
        <v>4</v>
      </c>
      <c r="M867">
        <v>5</v>
      </c>
      <c r="N867">
        <v>25</v>
      </c>
      <c r="O867" t="s">
        <v>477</v>
      </c>
      <c r="P867">
        <v>1133</v>
      </c>
    </row>
    <row r="868" spans="1:16" x14ac:dyDescent="0.25">
      <c r="A868" t="s">
        <v>218</v>
      </c>
      <c r="B868" t="s">
        <v>219</v>
      </c>
      <c r="C868">
        <v>1.8</v>
      </c>
      <c r="D868">
        <v>3</v>
      </c>
      <c r="E868" t="s">
        <v>409</v>
      </c>
      <c r="F868">
        <v>2</v>
      </c>
      <c r="G868">
        <v>135</v>
      </c>
      <c r="H868">
        <v>1400</v>
      </c>
      <c r="I868" t="s">
        <v>31</v>
      </c>
      <c r="J868">
        <v>1</v>
      </c>
      <c r="K868">
        <v>21.8</v>
      </c>
      <c r="L868">
        <v>6</v>
      </c>
      <c r="M868">
        <v>4</v>
      </c>
      <c r="N868">
        <v>25</v>
      </c>
      <c r="O868" t="s">
        <v>501</v>
      </c>
      <c r="P868">
        <v>1125</v>
      </c>
    </row>
    <row r="869" spans="1:16" x14ac:dyDescent="0.25">
      <c r="A869" t="s">
        <v>218</v>
      </c>
      <c r="B869" t="s">
        <v>219</v>
      </c>
      <c r="C869">
        <v>2.7</v>
      </c>
      <c r="D869">
        <v>3</v>
      </c>
      <c r="E869" t="s">
        <v>410</v>
      </c>
      <c r="F869">
        <v>9</v>
      </c>
      <c r="G869">
        <v>132</v>
      </c>
      <c r="H869">
        <v>1400</v>
      </c>
      <c r="I869" t="s">
        <v>69</v>
      </c>
      <c r="J869">
        <v>1</v>
      </c>
      <c r="K869">
        <v>21.62</v>
      </c>
      <c r="L869">
        <v>9</v>
      </c>
      <c r="M869">
        <v>3</v>
      </c>
      <c r="N869">
        <v>25</v>
      </c>
      <c r="O869" t="s">
        <v>508</v>
      </c>
      <c r="P869">
        <v>1139</v>
      </c>
    </row>
    <row r="870" spans="1:16" x14ac:dyDescent="0.25">
      <c r="A870" t="s">
        <v>218</v>
      </c>
      <c r="B870" t="s">
        <v>219</v>
      </c>
      <c r="C870">
        <v>2.2000000000000002</v>
      </c>
      <c r="D870">
        <v>1</v>
      </c>
      <c r="E870" t="s">
        <v>411</v>
      </c>
      <c r="F870">
        <v>11</v>
      </c>
      <c r="G870">
        <v>126</v>
      </c>
      <c r="H870">
        <v>1200</v>
      </c>
      <c r="I870" t="s">
        <v>49</v>
      </c>
      <c r="J870">
        <v>1</v>
      </c>
      <c r="K870">
        <v>9.68</v>
      </c>
      <c r="L870">
        <v>26</v>
      </c>
      <c r="M870">
        <v>1</v>
      </c>
      <c r="N870">
        <v>25</v>
      </c>
      <c r="O870" t="s">
        <v>465</v>
      </c>
      <c r="P870">
        <v>1137</v>
      </c>
    </row>
    <row r="871" spans="1:16" x14ac:dyDescent="0.25">
      <c r="A871" t="s">
        <v>218</v>
      </c>
      <c r="B871" t="s">
        <v>219</v>
      </c>
      <c r="C871">
        <v>2.2999999999999998</v>
      </c>
      <c r="D871">
        <v>1</v>
      </c>
      <c r="E871" t="s">
        <v>411</v>
      </c>
      <c r="F871">
        <v>10</v>
      </c>
      <c r="G871">
        <v>131</v>
      </c>
      <c r="H871">
        <v>1200</v>
      </c>
      <c r="I871" t="s">
        <v>49</v>
      </c>
      <c r="J871">
        <v>1</v>
      </c>
      <c r="K871">
        <v>9.67</v>
      </c>
      <c r="L871">
        <v>1</v>
      </c>
      <c r="M871">
        <v>1</v>
      </c>
      <c r="N871">
        <v>25</v>
      </c>
      <c r="O871" t="s">
        <v>508</v>
      </c>
      <c r="P871">
        <v>1142</v>
      </c>
    </row>
    <row r="872" spans="1:16" x14ac:dyDescent="0.25">
      <c r="A872" t="s">
        <v>218</v>
      </c>
      <c r="B872" t="s">
        <v>219</v>
      </c>
      <c r="C872">
        <v>5</v>
      </c>
      <c r="D872">
        <v>1</v>
      </c>
      <c r="E872" t="s">
        <v>410</v>
      </c>
      <c r="F872">
        <v>12</v>
      </c>
      <c r="G872">
        <v>128</v>
      </c>
      <c r="H872">
        <v>1200</v>
      </c>
      <c r="I872" t="s">
        <v>49</v>
      </c>
      <c r="J872">
        <v>1</v>
      </c>
      <c r="K872">
        <v>9.6300000000000008</v>
      </c>
      <c r="L872">
        <v>1</v>
      </c>
      <c r="M872">
        <v>12</v>
      </c>
      <c r="N872">
        <v>24</v>
      </c>
      <c r="O872" t="s">
        <v>479</v>
      </c>
      <c r="P872">
        <v>1152</v>
      </c>
    </row>
    <row r="873" spans="1:16" x14ac:dyDescent="0.25">
      <c r="A873" t="s">
        <v>218</v>
      </c>
      <c r="B873" t="s">
        <v>222</v>
      </c>
      <c r="C873">
        <v>24</v>
      </c>
      <c r="D873">
        <v>7</v>
      </c>
      <c r="E873" t="s">
        <v>408</v>
      </c>
      <c r="F873">
        <v>11</v>
      </c>
      <c r="G873">
        <v>122</v>
      </c>
      <c r="H873">
        <v>1800</v>
      </c>
      <c r="I873" t="s">
        <v>120</v>
      </c>
      <c r="J873">
        <v>1</v>
      </c>
      <c r="K873">
        <v>49.8</v>
      </c>
      <c r="L873">
        <v>10</v>
      </c>
      <c r="M873">
        <v>12</v>
      </c>
      <c r="N873">
        <v>25</v>
      </c>
      <c r="O873" t="s">
        <v>432</v>
      </c>
      <c r="P873">
        <v>1168</v>
      </c>
    </row>
    <row r="874" spans="1:16" x14ac:dyDescent="0.25">
      <c r="A874" t="s">
        <v>218</v>
      </c>
      <c r="B874" t="s">
        <v>222</v>
      </c>
      <c r="C874">
        <v>15</v>
      </c>
      <c r="D874">
        <v>4</v>
      </c>
      <c r="E874" t="s">
        <v>409</v>
      </c>
      <c r="F874">
        <v>4</v>
      </c>
      <c r="G874">
        <v>123</v>
      </c>
      <c r="H874">
        <v>1650</v>
      </c>
      <c r="I874" t="s">
        <v>120</v>
      </c>
      <c r="J874">
        <v>1</v>
      </c>
      <c r="K874">
        <v>39.020000000000003</v>
      </c>
      <c r="L874">
        <v>12</v>
      </c>
      <c r="M874">
        <v>11</v>
      </c>
      <c r="N874">
        <v>25</v>
      </c>
      <c r="O874" t="s">
        <v>432</v>
      </c>
      <c r="P874">
        <v>1175</v>
      </c>
    </row>
    <row r="875" spans="1:16" x14ac:dyDescent="0.25">
      <c r="A875" t="s">
        <v>218</v>
      </c>
      <c r="B875" t="s">
        <v>222</v>
      </c>
      <c r="C875">
        <v>16</v>
      </c>
      <c r="D875">
        <v>7</v>
      </c>
      <c r="E875" t="s">
        <v>409</v>
      </c>
      <c r="F875">
        <v>4</v>
      </c>
      <c r="G875">
        <v>123</v>
      </c>
      <c r="H875">
        <v>1650</v>
      </c>
      <c r="I875" t="s">
        <v>120</v>
      </c>
      <c r="J875">
        <v>1</v>
      </c>
      <c r="K875">
        <v>39.700000000000003</v>
      </c>
      <c r="L875">
        <v>4</v>
      </c>
      <c r="M875">
        <v>10</v>
      </c>
      <c r="N875">
        <v>25</v>
      </c>
      <c r="O875" t="s">
        <v>457</v>
      </c>
      <c r="P875">
        <v>1157</v>
      </c>
    </row>
    <row r="876" spans="1:16" x14ac:dyDescent="0.25">
      <c r="A876" t="s">
        <v>218</v>
      </c>
      <c r="B876" t="s">
        <v>222</v>
      </c>
      <c r="C876">
        <v>10</v>
      </c>
      <c r="D876">
        <v>7</v>
      </c>
      <c r="E876" t="s">
        <v>409</v>
      </c>
      <c r="F876">
        <v>5</v>
      </c>
      <c r="G876">
        <v>119</v>
      </c>
      <c r="H876">
        <v>1650</v>
      </c>
      <c r="I876" t="s">
        <v>316</v>
      </c>
      <c r="J876">
        <v>1</v>
      </c>
      <c r="K876">
        <v>39.049999999999997</v>
      </c>
      <c r="L876">
        <v>17</v>
      </c>
      <c r="M876">
        <v>9</v>
      </c>
      <c r="N876">
        <v>25</v>
      </c>
      <c r="O876" t="s">
        <v>420</v>
      </c>
      <c r="P876">
        <v>1155</v>
      </c>
    </row>
    <row r="877" spans="1:16" x14ac:dyDescent="0.25">
      <c r="A877" t="s">
        <v>218</v>
      </c>
      <c r="B877" t="s">
        <v>222</v>
      </c>
      <c r="C877">
        <v>15</v>
      </c>
      <c r="D877">
        <v>7</v>
      </c>
      <c r="E877" t="s">
        <v>408</v>
      </c>
      <c r="F877">
        <v>6</v>
      </c>
      <c r="G877">
        <v>115</v>
      </c>
      <c r="H877">
        <v>1600</v>
      </c>
      <c r="I877" t="s">
        <v>120</v>
      </c>
      <c r="J877">
        <v>1</v>
      </c>
      <c r="K877">
        <v>33.83</v>
      </c>
      <c r="L877">
        <v>13</v>
      </c>
      <c r="M877">
        <v>7</v>
      </c>
      <c r="N877">
        <v>25</v>
      </c>
      <c r="O877" t="s">
        <v>483</v>
      </c>
      <c r="P877">
        <v>1170</v>
      </c>
    </row>
    <row r="878" spans="1:16" x14ac:dyDescent="0.25">
      <c r="A878" t="s">
        <v>218</v>
      </c>
      <c r="B878" t="s">
        <v>222</v>
      </c>
      <c r="C878">
        <v>7.4</v>
      </c>
      <c r="D878">
        <v>1</v>
      </c>
      <c r="E878" t="s">
        <v>409</v>
      </c>
      <c r="F878">
        <v>1</v>
      </c>
      <c r="G878">
        <v>135</v>
      </c>
      <c r="H878">
        <v>1650</v>
      </c>
      <c r="I878" t="s">
        <v>120</v>
      </c>
      <c r="J878">
        <v>1</v>
      </c>
      <c r="K878">
        <v>39.520000000000003</v>
      </c>
      <c r="L878">
        <v>4</v>
      </c>
      <c r="M878">
        <v>6</v>
      </c>
      <c r="N878">
        <v>25</v>
      </c>
      <c r="O878" t="s">
        <v>432</v>
      </c>
      <c r="P878">
        <v>1162</v>
      </c>
    </row>
    <row r="879" spans="1:16" x14ac:dyDescent="0.25">
      <c r="A879" t="s">
        <v>218</v>
      </c>
      <c r="B879" t="s">
        <v>222</v>
      </c>
      <c r="C879">
        <v>19</v>
      </c>
      <c r="D879">
        <v>1</v>
      </c>
      <c r="E879" t="s">
        <v>408</v>
      </c>
      <c r="F879">
        <v>9</v>
      </c>
      <c r="G879">
        <v>126</v>
      </c>
      <c r="H879">
        <v>1650</v>
      </c>
      <c r="I879" t="s">
        <v>120</v>
      </c>
      <c r="J879">
        <v>1</v>
      </c>
      <c r="K879">
        <v>39.049999999999997</v>
      </c>
      <c r="L879">
        <v>7</v>
      </c>
      <c r="M879">
        <v>5</v>
      </c>
      <c r="N879">
        <v>25</v>
      </c>
      <c r="O879" t="s">
        <v>432</v>
      </c>
      <c r="P879">
        <v>1151</v>
      </c>
    </row>
    <row r="880" spans="1:16" x14ac:dyDescent="0.25">
      <c r="A880" t="s">
        <v>218</v>
      </c>
      <c r="B880" t="s">
        <v>222</v>
      </c>
      <c r="C880">
        <v>46</v>
      </c>
      <c r="D880">
        <v>6</v>
      </c>
      <c r="E880" t="s">
        <v>409</v>
      </c>
      <c r="F880">
        <v>10</v>
      </c>
      <c r="G880">
        <v>131</v>
      </c>
      <c r="H880">
        <v>1400</v>
      </c>
      <c r="I880" t="s">
        <v>120</v>
      </c>
      <c r="J880">
        <v>1</v>
      </c>
      <c r="K880">
        <v>21.88</v>
      </c>
      <c r="L880">
        <v>6</v>
      </c>
      <c r="M880">
        <v>4</v>
      </c>
      <c r="N880">
        <v>25</v>
      </c>
      <c r="O880" t="s">
        <v>501</v>
      </c>
      <c r="P880">
        <v>1163</v>
      </c>
    </row>
    <row r="881" spans="1:16" x14ac:dyDescent="0.25">
      <c r="A881" t="s">
        <v>218</v>
      </c>
      <c r="B881" t="s">
        <v>222</v>
      </c>
      <c r="C881">
        <v>64</v>
      </c>
      <c r="D881">
        <v>3</v>
      </c>
      <c r="E881" t="s">
        <v>410</v>
      </c>
      <c r="F881">
        <v>9</v>
      </c>
      <c r="G881">
        <v>129</v>
      </c>
      <c r="H881">
        <v>1400</v>
      </c>
      <c r="I881" t="s">
        <v>120</v>
      </c>
      <c r="J881">
        <v>1</v>
      </c>
      <c r="K881">
        <v>22.59</v>
      </c>
      <c r="L881">
        <v>15</v>
      </c>
      <c r="M881">
        <v>3</v>
      </c>
      <c r="N881">
        <v>25</v>
      </c>
      <c r="O881" t="s">
        <v>479</v>
      </c>
      <c r="P881">
        <v>1137</v>
      </c>
    </row>
    <row r="882" spans="1:16" x14ac:dyDescent="0.25">
      <c r="A882" t="s">
        <v>218</v>
      </c>
      <c r="B882" t="s">
        <v>222</v>
      </c>
      <c r="C882">
        <v>103</v>
      </c>
      <c r="D882">
        <v>8</v>
      </c>
      <c r="E882" t="s">
        <v>408</v>
      </c>
      <c r="F882">
        <v>12</v>
      </c>
      <c r="G882">
        <v>122</v>
      </c>
      <c r="H882">
        <v>1400</v>
      </c>
      <c r="I882" t="s">
        <v>316</v>
      </c>
      <c r="J882">
        <v>1</v>
      </c>
      <c r="K882">
        <v>21.56</v>
      </c>
      <c r="L882">
        <v>23</v>
      </c>
      <c r="M882">
        <v>2</v>
      </c>
      <c r="N882">
        <v>25</v>
      </c>
      <c r="O882" t="s">
        <v>483</v>
      </c>
      <c r="P882">
        <v>1157</v>
      </c>
    </row>
    <row r="883" spans="1:16" x14ac:dyDescent="0.25">
      <c r="A883" t="s">
        <v>218</v>
      </c>
      <c r="B883" t="s">
        <v>222</v>
      </c>
      <c r="C883">
        <v>53</v>
      </c>
      <c r="D883">
        <v>12</v>
      </c>
      <c r="E883" t="s">
        <v>408</v>
      </c>
      <c r="F883">
        <v>4</v>
      </c>
      <c r="G883">
        <v>135</v>
      </c>
      <c r="H883">
        <v>1400</v>
      </c>
      <c r="I883" t="s">
        <v>195</v>
      </c>
      <c r="J883">
        <v>1</v>
      </c>
      <c r="K883">
        <v>22.85</v>
      </c>
      <c r="L883">
        <v>9</v>
      </c>
      <c r="M883">
        <v>2</v>
      </c>
      <c r="N883">
        <v>25</v>
      </c>
      <c r="O883" t="s">
        <v>508</v>
      </c>
      <c r="P883">
        <v>1167</v>
      </c>
    </row>
    <row r="884" spans="1:16" x14ac:dyDescent="0.25">
      <c r="A884" t="s">
        <v>218</v>
      </c>
      <c r="B884" t="s">
        <v>222</v>
      </c>
      <c r="C884">
        <v>39</v>
      </c>
      <c r="D884">
        <v>12</v>
      </c>
      <c r="E884" t="s">
        <v>408</v>
      </c>
      <c r="F884">
        <v>4</v>
      </c>
      <c r="G884">
        <v>135</v>
      </c>
      <c r="H884">
        <v>1800</v>
      </c>
      <c r="I884" t="s">
        <v>195</v>
      </c>
      <c r="J884">
        <v>1</v>
      </c>
      <c r="K884">
        <v>50.73</v>
      </c>
      <c r="L884">
        <v>22</v>
      </c>
      <c r="M884">
        <v>1</v>
      </c>
      <c r="N884">
        <v>25</v>
      </c>
      <c r="O884" t="s">
        <v>416</v>
      </c>
      <c r="P884">
        <v>1168</v>
      </c>
    </row>
    <row r="885" spans="1:16" x14ac:dyDescent="0.25">
      <c r="A885" t="s">
        <v>218</v>
      </c>
      <c r="B885" t="s">
        <v>222</v>
      </c>
      <c r="C885">
        <v>64</v>
      </c>
      <c r="D885">
        <v>14</v>
      </c>
      <c r="E885" t="s">
        <v>409</v>
      </c>
      <c r="F885">
        <v>9</v>
      </c>
      <c r="G885">
        <v>135</v>
      </c>
      <c r="H885">
        <v>1400</v>
      </c>
      <c r="I885" t="s">
        <v>150</v>
      </c>
      <c r="J885">
        <v>1</v>
      </c>
      <c r="K885">
        <v>24.22</v>
      </c>
      <c r="L885">
        <v>5</v>
      </c>
      <c r="M885">
        <v>1</v>
      </c>
      <c r="N885">
        <v>25</v>
      </c>
      <c r="O885" t="s">
        <v>479</v>
      </c>
      <c r="P885">
        <v>1168</v>
      </c>
    </row>
    <row r="886" spans="1:16" x14ac:dyDescent="0.25">
      <c r="A886" t="s">
        <v>218</v>
      </c>
      <c r="B886" t="s">
        <v>222</v>
      </c>
      <c r="C886">
        <v>116</v>
      </c>
      <c r="D886">
        <v>10</v>
      </c>
      <c r="E886" t="s">
        <v>410</v>
      </c>
      <c r="F886">
        <v>12</v>
      </c>
      <c r="G886">
        <v>115</v>
      </c>
      <c r="H886">
        <v>1400</v>
      </c>
      <c r="I886" t="s">
        <v>106</v>
      </c>
      <c r="J886">
        <v>1</v>
      </c>
      <c r="K886">
        <v>22.6</v>
      </c>
      <c r="L886">
        <v>8</v>
      </c>
      <c r="M886">
        <v>12</v>
      </c>
      <c r="N886">
        <v>24</v>
      </c>
      <c r="O886" t="s">
        <v>483</v>
      </c>
      <c r="P886">
        <v>1155</v>
      </c>
    </row>
    <row r="887" spans="1:16" x14ac:dyDescent="0.25">
      <c r="A887" t="s">
        <v>218</v>
      </c>
      <c r="B887" t="s">
        <v>222</v>
      </c>
      <c r="C887">
        <v>40</v>
      </c>
      <c r="D887">
        <v>6</v>
      </c>
      <c r="E887" t="s">
        <v>409</v>
      </c>
      <c r="F887">
        <v>4</v>
      </c>
      <c r="G887">
        <v>122</v>
      </c>
      <c r="H887">
        <v>1650</v>
      </c>
      <c r="I887" t="s">
        <v>120</v>
      </c>
      <c r="J887">
        <v>1</v>
      </c>
      <c r="K887">
        <v>39.86</v>
      </c>
      <c r="L887">
        <v>6</v>
      </c>
      <c r="M887">
        <v>11</v>
      </c>
      <c r="N887">
        <v>24</v>
      </c>
      <c r="O887" t="s">
        <v>432</v>
      </c>
      <c r="P887">
        <v>1154</v>
      </c>
    </row>
    <row r="888" spans="1:16" x14ac:dyDescent="0.25">
      <c r="A888" t="s">
        <v>218</v>
      </c>
      <c r="B888" t="s">
        <v>222</v>
      </c>
      <c r="C888">
        <v>38</v>
      </c>
      <c r="D888">
        <v>9</v>
      </c>
      <c r="E888" t="s">
        <v>409</v>
      </c>
      <c r="F888">
        <v>9</v>
      </c>
      <c r="G888">
        <v>121</v>
      </c>
      <c r="H888">
        <v>1400</v>
      </c>
      <c r="I888" t="s">
        <v>150</v>
      </c>
      <c r="J888">
        <v>1</v>
      </c>
      <c r="K888">
        <v>22.55</v>
      </c>
      <c r="L888">
        <v>1</v>
      </c>
      <c r="M888">
        <v>10</v>
      </c>
      <c r="N888">
        <v>24</v>
      </c>
      <c r="O888" t="s">
        <v>479</v>
      </c>
      <c r="P888">
        <v>1149</v>
      </c>
    </row>
    <row r="889" spans="1:16" x14ac:dyDescent="0.25">
      <c r="A889" t="s">
        <v>218</v>
      </c>
      <c r="B889" t="s">
        <v>222</v>
      </c>
      <c r="C889">
        <v>42</v>
      </c>
      <c r="D889">
        <v>4</v>
      </c>
      <c r="E889" t="s">
        <v>408</v>
      </c>
      <c r="F889">
        <v>2</v>
      </c>
      <c r="G889">
        <v>130</v>
      </c>
      <c r="H889">
        <v>1400</v>
      </c>
      <c r="I889" t="s">
        <v>69</v>
      </c>
      <c r="J889">
        <v>1</v>
      </c>
      <c r="K889">
        <v>22.42</v>
      </c>
      <c r="L889">
        <v>8</v>
      </c>
      <c r="M889">
        <v>9</v>
      </c>
      <c r="N889">
        <v>24</v>
      </c>
      <c r="O889" t="s">
        <v>483</v>
      </c>
      <c r="P889">
        <v>1159</v>
      </c>
    </row>
    <row r="890" spans="1:16" x14ac:dyDescent="0.25">
      <c r="A890" t="s">
        <v>218</v>
      </c>
      <c r="B890" t="s">
        <v>222</v>
      </c>
      <c r="C890">
        <v>13</v>
      </c>
      <c r="D890">
        <v>9</v>
      </c>
      <c r="E890" t="s">
        <v>409</v>
      </c>
      <c r="F890">
        <v>2</v>
      </c>
      <c r="G890">
        <v>123</v>
      </c>
      <c r="H890">
        <v>1400</v>
      </c>
      <c r="I890" t="s">
        <v>69</v>
      </c>
      <c r="J890">
        <v>1</v>
      </c>
      <c r="K890">
        <v>22.38</v>
      </c>
      <c r="L890">
        <v>1</v>
      </c>
      <c r="M890">
        <v>7</v>
      </c>
      <c r="N890">
        <v>24</v>
      </c>
      <c r="O890" t="s">
        <v>477</v>
      </c>
      <c r="P890">
        <v>1168</v>
      </c>
    </row>
    <row r="891" spans="1:16" x14ac:dyDescent="0.25">
      <c r="A891" t="s">
        <v>218</v>
      </c>
      <c r="B891" t="s">
        <v>222</v>
      </c>
      <c r="C891">
        <v>8</v>
      </c>
      <c r="D891">
        <v>1</v>
      </c>
      <c r="E891" t="s">
        <v>408</v>
      </c>
      <c r="F891">
        <v>6</v>
      </c>
      <c r="G891">
        <v>119</v>
      </c>
      <c r="H891">
        <v>1400</v>
      </c>
      <c r="I891" t="s">
        <v>69</v>
      </c>
      <c r="J891">
        <v>1</v>
      </c>
      <c r="K891">
        <v>22.36</v>
      </c>
      <c r="L891">
        <v>2</v>
      </c>
      <c r="M891">
        <v>6</v>
      </c>
      <c r="N891">
        <v>24</v>
      </c>
      <c r="O891" t="s">
        <v>477</v>
      </c>
      <c r="P891">
        <v>1174</v>
      </c>
    </row>
    <row r="892" spans="1:16" x14ac:dyDescent="0.25">
      <c r="A892" t="s">
        <v>218</v>
      </c>
      <c r="B892" t="s">
        <v>222</v>
      </c>
      <c r="C892">
        <v>66</v>
      </c>
      <c r="D892">
        <v>10</v>
      </c>
      <c r="E892" t="s">
        <v>409</v>
      </c>
      <c r="F892">
        <v>5</v>
      </c>
      <c r="G892">
        <v>118</v>
      </c>
      <c r="H892">
        <v>1400</v>
      </c>
      <c r="I892" t="s">
        <v>452</v>
      </c>
      <c r="J892">
        <v>1</v>
      </c>
      <c r="K892">
        <v>23.66</v>
      </c>
      <c r="L892">
        <v>28</v>
      </c>
      <c r="M892">
        <v>4</v>
      </c>
      <c r="N892">
        <v>24</v>
      </c>
      <c r="O892" t="s">
        <v>483</v>
      </c>
      <c r="P892">
        <v>1161</v>
      </c>
    </row>
    <row r="893" spans="1:16" x14ac:dyDescent="0.25">
      <c r="A893" t="s">
        <v>218</v>
      </c>
      <c r="B893" t="s">
        <v>222</v>
      </c>
      <c r="C893">
        <v>39</v>
      </c>
      <c r="D893">
        <v>7</v>
      </c>
      <c r="E893" t="s">
        <v>409</v>
      </c>
      <c r="F893">
        <v>8</v>
      </c>
      <c r="G893">
        <v>120</v>
      </c>
      <c r="H893">
        <v>1650</v>
      </c>
      <c r="I893" t="s">
        <v>150</v>
      </c>
      <c r="J893">
        <v>1</v>
      </c>
      <c r="K893">
        <v>40.07</v>
      </c>
      <c r="L893">
        <v>10</v>
      </c>
      <c r="M893">
        <v>4</v>
      </c>
      <c r="N893">
        <v>24</v>
      </c>
      <c r="O893" t="s">
        <v>420</v>
      </c>
      <c r="P893">
        <v>1177</v>
      </c>
    </row>
    <row r="894" spans="1:16" x14ac:dyDescent="0.25">
      <c r="A894" t="s">
        <v>218</v>
      </c>
      <c r="B894" t="s">
        <v>222</v>
      </c>
      <c r="C894">
        <v>45</v>
      </c>
      <c r="D894">
        <v>7</v>
      </c>
      <c r="E894" t="s">
        <v>409</v>
      </c>
      <c r="F894">
        <v>4</v>
      </c>
      <c r="G894">
        <v>122</v>
      </c>
      <c r="H894">
        <v>1400</v>
      </c>
      <c r="I894" t="s">
        <v>150</v>
      </c>
      <c r="J894">
        <v>1</v>
      </c>
      <c r="K894">
        <v>21.92</v>
      </c>
      <c r="L894">
        <v>16</v>
      </c>
      <c r="M894">
        <v>3</v>
      </c>
      <c r="N894">
        <v>24</v>
      </c>
      <c r="O894" t="s">
        <v>479</v>
      </c>
      <c r="P894">
        <v>1176</v>
      </c>
    </row>
    <row r="895" spans="1:16" x14ac:dyDescent="0.25">
      <c r="A895" t="s">
        <v>218</v>
      </c>
      <c r="B895" t="s">
        <v>222</v>
      </c>
      <c r="C895">
        <v>49</v>
      </c>
      <c r="D895">
        <v>8</v>
      </c>
      <c r="E895" t="s">
        <v>408</v>
      </c>
      <c r="F895">
        <v>11</v>
      </c>
      <c r="G895">
        <v>129</v>
      </c>
      <c r="H895">
        <v>1400</v>
      </c>
      <c r="I895" t="s">
        <v>150</v>
      </c>
      <c r="J895">
        <v>1</v>
      </c>
      <c r="K895">
        <v>23.08</v>
      </c>
      <c r="L895">
        <v>18</v>
      </c>
      <c r="M895">
        <v>2</v>
      </c>
      <c r="N895">
        <v>24</v>
      </c>
      <c r="O895" t="s">
        <v>479</v>
      </c>
      <c r="P895">
        <v>1180</v>
      </c>
    </row>
    <row r="896" spans="1:16" x14ac:dyDescent="0.25">
      <c r="A896" t="s">
        <v>218</v>
      </c>
      <c r="B896" t="s">
        <v>222</v>
      </c>
      <c r="C896">
        <v>39</v>
      </c>
      <c r="D896">
        <v>6</v>
      </c>
      <c r="E896" t="s">
        <v>408</v>
      </c>
      <c r="F896">
        <v>1</v>
      </c>
      <c r="G896">
        <v>123</v>
      </c>
      <c r="H896">
        <v>1200</v>
      </c>
      <c r="I896" t="s">
        <v>504</v>
      </c>
      <c r="J896">
        <v>1</v>
      </c>
      <c r="K896">
        <v>9.67</v>
      </c>
      <c r="L896">
        <v>13</v>
      </c>
      <c r="M896">
        <v>1</v>
      </c>
      <c r="N896">
        <v>24</v>
      </c>
      <c r="O896" t="s">
        <v>479</v>
      </c>
      <c r="P896">
        <v>1175</v>
      </c>
    </row>
    <row r="897" spans="1:16" x14ac:dyDescent="0.25">
      <c r="A897" t="s">
        <v>218</v>
      </c>
      <c r="B897" t="s">
        <v>222</v>
      </c>
      <c r="C897">
        <v>32</v>
      </c>
      <c r="D897">
        <v>8</v>
      </c>
      <c r="E897" t="s">
        <v>408</v>
      </c>
      <c r="F897">
        <v>1</v>
      </c>
      <c r="G897">
        <v>130</v>
      </c>
      <c r="H897">
        <v>1650</v>
      </c>
      <c r="I897" t="s">
        <v>150</v>
      </c>
      <c r="J897">
        <v>1</v>
      </c>
      <c r="K897">
        <v>41.82</v>
      </c>
      <c r="L897">
        <v>20</v>
      </c>
      <c r="M897">
        <v>12</v>
      </c>
      <c r="N897">
        <v>23</v>
      </c>
      <c r="O897" t="s">
        <v>416</v>
      </c>
      <c r="P897">
        <v>1180</v>
      </c>
    </row>
    <row r="898" spans="1:16" x14ac:dyDescent="0.25">
      <c r="A898" t="s">
        <v>218</v>
      </c>
      <c r="B898" t="s">
        <v>222</v>
      </c>
      <c r="C898">
        <v>58</v>
      </c>
      <c r="D898">
        <v>6</v>
      </c>
      <c r="E898" t="s">
        <v>408</v>
      </c>
      <c r="F898">
        <v>6</v>
      </c>
      <c r="G898">
        <v>132</v>
      </c>
      <c r="H898">
        <v>1650</v>
      </c>
      <c r="I898" t="s">
        <v>150</v>
      </c>
      <c r="J898">
        <v>1</v>
      </c>
      <c r="K898">
        <v>40.659999999999997</v>
      </c>
      <c r="L898">
        <v>15</v>
      </c>
      <c r="M898">
        <v>11</v>
      </c>
      <c r="N898">
        <v>23</v>
      </c>
      <c r="O898" t="s">
        <v>420</v>
      </c>
      <c r="P898">
        <v>1174</v>
      </c>
    </row>
    <row r="899" spans="1:16" x14ac:dyDescent="0.25">
      <c r="A899" t="s">
        <v>218</v>
      </c>
      <c r="B899" t="s">
        <v>222</v>
      </c>
      <c r="C899">
        <v>40</v>
      </c>
      <c r="D899">
        <v>14</v>
      </c>
      <c r="E899" t="s">
        <v>409</v>
      </c>
      <c r="F899">
        <v>6</v>
      </c>
      <c r="G899">
        <v>134</v>
      </c>
      <c r="H899">
        <v>1400</v>
      </c>
      <c r="I899" t="s">
        <v>150</v>
      </c>
      <c r="J899">
        <v>1</v>
      </c>
      <c r="K899">
        <v>24.09</v>
      </c>
      <c r="L899">
        <v>22</v>
      </c>
      <c r="M899">
        <v>10</v>
      </c>
      <c r="N899">
        <v>23</v>
      </c>
      <c r="O899" t="s">
        <v>501</v>
      </c>
      <c r="P899">
        <v>1174</v>
      </c>
    </row>
    <row r="900" spans="1:16" x14ac:dyDescent="0.25">
      <c r="A900" t="s">
        <v>218</v>
      </c>
      <c r="B900" t="s">
        <v>225</v>
      </c>
      <c r="C900">
        <v>3.9</v>
      </c>
      <c r="D900">
        <v>1</v>
      </c>
      <c r="E900" t="s">
        <v>410</v>
      </c>
      <c r="F900">
        <v>6</v>
      </c>
      <c r="G900">
        <v>131</v>
      </c>
      <c r="H900">
        <v>1650</v>
      </c>
      <c r="I900" t="s">
        <v>64</v>
      </c>
      <c r="J900">
        <v>1</v>
      </c>
      <c r="K900">
        <v>40.03</v>
      </c>
      <c r="L900">
        <v>10</v>
      </c>
      <c r="M900">
        <v>12</v>
      </c>
      <c r="N900">
        <v>25</v>
      </c>
      <c r="O900" t="s">
        <v>432</v>
      </c>
      <c r="P900">
        <v>1129</v>
      </c>
    </row>
    <row r="901" spans="1:16" x14ac:dyDescent="0.25">
      <c r="A901" t="s">
        <v>218</v>
      </c>
      <c r="B901" t="s">
        <v>225</v>
      </c>
      <c r="C901">
        <v>3.7</v>
      </c>
      <c r="D901">
        <v>2</v>
      </c>
      <c r="E901" t="s">
        <v>409</v>
      </c>
      <c r="F901">
        <v>5</v>
      </c>
      <c r="G901">
        <v>128</v>
      </c>
      <c r="H901">
        <v>1650</v>
      </c>
      <c r="I901" t="s">
        <v>53</v>
      </c>
      <c r="J901">
        <v>1</v>
      </c>
      <c r="K901">
        <v>39.1</v>
      </c>
      <c r="L901">
        <v>5</v>
      </c>
      <c r="M901">
        <v>11</v>
      </c>
      <c r="N901">
        <v>25</v>
      </c>
      <c r="O901" t="s">
        <v>426</v>
      </c>
      <c r="P901">
        <v>1125</v>
      </c>
    </row>
    <row r="902" spans="1:16" x14ac:dyDescent="0.25">
      <c r="A902" t="s">
        <v>218</v>
      </c>
      <c r="B902" t="s">
        <v>225</v>
      </c>
      <c r="C902">
        <v>10</v>
      </c>
      <c r="D902">
        <v>2</v>
      </c>
      <c r="E902" t="s">
        <v>408</v>
      </c>
      <c r="F902">
        <v>4</v>
      </c>
      <c r="G902">
        <v>126</v>
      </c>
      <c r="H902">
        <v>1400</v>
      </c>
      <c r="I902" t="s">
        <v>53</v>
      </c>
      <c r="J902">
        <v>1</v>
      </c>
      <c r="K902">
        <v>21.16</v>
      </c>
      <c r="L902">
        <v>1</v>
      </c>
      <c r="M902">
        <v>10</v>
      </c>
      <c r="N902">
        <v>25</v>
      </c>
      <c r="O902" t="s">
        <v>465</v>
      </c>
      <c r="P902">
        <v>1112</v>
      </c>
    </row>
    <row r="903" spans="1:16" x14ac:dyDescent="0.25">
      <c r="A903" t="s">
        <v>218</v>
      </c>
      <c r="B903" t="s">
        <v>225</v>
      </c>
      <c r="C903">
        <v>10</v>
      </c>
      <c r="D903">
        <v>9</v>
      </c>
      <c r="E903" t="s">
        <v>410</v>
      </c>
      <c r="F903">
        <v>9</v>
      </c>
      <c r="G903">
        <v>126</v>
      </c>
      <c r="H903">
        <v>1400</v>
      </c>
      <c r="I903" t="s">
        <v>69</v>
      </c>
      <c r="J903">
        <v>1</v>
      </c>
      <c r="K903">
        <v>22.47</v>
      </c>
      <c r="L903">
        <v>14</v>
      </c>
      <c r="M903">
        <v>6</v>
      </c>
      <c r="N903">
        <v>25</v>
      </c>
      <c r="O903" t="s">
        <v>479</v>
      </c>
      <c r="P903">
        <v>1120</v>
      </c>
    </row>
    <row r="904" spans="1:16" x14ac:dyDescent="0.25">
      <c r="A904" t="s">
        <v>218</v>
      </c>
      <c r="B904" t="s">
        <v>225</v>
      </c>
      <c r="C904">
        <v>5.5</v>
      </c>
      <c r="D904">
        <v>4</v>
      </c>
      <c r="E904" t="s">
        <v>410</v>
      </c>
      <c r="F904">
        <v>3</v>
      </c>
      <c r="G904">
        <v>130</v>
      </c>
      <c r="H904">
        <v>1400</v>
      </c>
      <c r="I904" t="s">
        <v>69</v>
      </c>
      <c r="J904">
        <v>1</v>
      </c>
      <c r="K904">
        <v>21.56</v>
      </c>
      <c r="L904">
        <v>27</v>
      </c>
      <c r="M904">
        <v>4</v>
      </c>
      <c r="N904">
        <v>25</v>
      </c>
      <c r="O904" t="s">
        <v>483</v>
      </c>
      <c r="P904">
        <v>1122</v>
      </c>
    </row>
    <row r="905" spans="1:16" x14ac:dyDescent="0.25">
      <c r="A905" t="s">
        <v>218</v>
      </c>
      <c r="B905" t="s">
        <v>225</v>
      </c>
      <c r="C905">
        <v>5.4</v>
      </c>
      <c r="D905">
        <v>3</v>
      </c>
      <c r="E905" t="s">
        <v>411</v>
      </c>
      <c r="F905">
        <v>12</v>
      </c>
      <c r="G905">
        <v>127</v>
      </c>
      <c r="H905">
        <v>1600</v>
      </c>
      <c r="I905" t="s">
        <v>31</v>
      </c>
      <c r="J905">
        <v>1</v>
      </c>
      <c r="K905">
        <v>35.79</v>
      </c>
      <c r="L905">
        <v>31</v>
      </c>
      <c r="M905">
        <v>1</v>
      </c>
      <c r="N905">
        <v>25</v>
      </c>
      <c r="O905" t="s">
        <v>501</v>
      </c>
      <c r="P905">
        <v>1129</v>
      </c>
    </row>
    <row r="906" spans="1:16" x14ac:dyDescent="0.25">
      <c r="A906" t="s">
        <v>218</v>
      </c>
      <c r="B906" t="s">
        <v>225</v>
      </c>
      <c r="C906">
        <v>12</v>
      </c>
      <c r="D906">
        <v>5</v>
      </c>
      <c r="E906" t="s">
        <v>411</v>
      </c>
      <c r="F906">
        <v>11</v>
      </c>
      <c r="G906">
        <v>122</v>
      </c>
      <c r="H906">
        <v>1600</v>
      </c>
      <c r="I906" t="s">
        <v>69</v>
      </c>
      <c r="J906">
        <v>1</v>
      </c>
      <c r="K906">
        <v>34.340000000000003</v>
      </c>
      <c r="L906">
        <v>12</v>
      </c>
      <c r="M906">
        <v>1</v>
      </c>
      <c r="N906">
        <v>25</v>
      </c>
      <c r="O906" t="s">
        <v>479</v>
      </c>
      <c r="P906">
        <v>1129</v>
      </c>
    </row>
    <row r="907" spans="1:16" x14ac:dyDescent="0.25">
      <c r="A907" t="s">
        <v>218</v>
      </c>
      <c r="B907" t="s">
        <v>225</v>
      </c>
      <c r="C907">
        <v>11</v>
      </c>
      <c r="D907">
        <v>5</v>
      </c>
      <c r="E907" t="s">
        <v>411</v>
      </c>
      <c r="F907">
        <v>14</v>
      </c>
      <c r="G907">
        <v>125</v>
      </c>
      <c r="H907">
        <v>1600</v>
      </c>
      <c r="I907" t="s">
        <v>69</v>
      </c>
      <c r="J907">
        <v>1</v>
      </c>
      <c r="K907">
        <v>34.29</v>
      </c>
      <c r="L907">
        <v>15</v>
      </c>
      <c r="M907">
        <v>12</v>
      </c>
      <c r="N907">
        <v>24</v>
      </c>
      <c r="O907" t="s">
        <v>479</v>
      </c>
      <c r="P907">
        <v>1121</v>
      </c>
    </row>
    <row r="908" spans="1:16" x14ac:dyDescent="0.25">
      <c r="A908" t="s">
        <v>218</v>
      </c>
      <c r="B908" t="s">
        <v>225</v>
      </c>
      <c r="C908">
        <v>70</v>
      </c>
      <c r="D908">
        <v>1</v>
      </c>
      <c r="E908" t="s">
        <v>409</v>
      </c>
      <c r="F908">
        <v>1</v>
      </c>
      <c r="G908">
        <v>122</v>
      </c>
      <c r="H908">
        <v>1400</v>
      </c>
      <c r="I908" t="s">
        <v>69</v>
      </c>
      <c r="J908">
        <v>1</v>
      </c>
      <c r="K908">
        <v>21.66</v>
      </c>
      <c r="L908">
        <v>17</v>
      </c>
      <c r="M908">
        <v>11</v>
      </c>
      <c r="N908">
        <v>24</v>
      </c>
      <c r="O908" t="s">
        <v>501</v>
      </c>
      <c r="P908">
        <v>1121</v>
      </c>
    </row>
    <row r="909" spans="1:16" x14ac:dyDescent="0.25">
      <c r="A909" t="s">
        <v>218</v>
      </c>
      <c r="B909" t="s">
        <v>228</v>
      </c>
      <c r="C909">
        <v>20</v>
      </c>
      <c r="D909">
        <v>5</v>
      </c>
      <c r="E909" t="s">
        <v>411</v>
      </c>
      <c r="F909">
        <v>12</v>
      </c>
      <c r="G909">
        <v>131</v>
      </c>
      <c r="H909">
        <v>1650</v>
      </c>
      <c r="I909" t="s">
        <v>58</v>
      </c>
      <c r="J909">
        <v>1</v>
      </c>
      <c r="K909">
        <v>40.39</v>
      </c>
      <c r="L909">
        <v>7</v>
      </c>
      <c r="M909">
        <v>1</v>
      </c>
      <c r="N909">
        <v>26</v>
      </c>
      <c r="O909" t="s">
        <v>432</v>
      </c>
      <c r="P909">
        <v>1119</v>
      </c>
    </row>
    <row r="910" spans="1:16" x14ac:dyDescent="0.25">
      <c r="A910" t="s">
        <v>218</v>
      </c>
      <c r="B910" t="s">
        <v>228</v>
      </c>
      <c r="C910">
        <v>7.2</v>
      </c>
      <c r="D910">
        <v>1</v>
      </c>
      <c r="E910" t="s">
        <v>409</v>
      </c>
      <c r="F910">
        <v>3</v>
      </c>
      <c r="G910">
        <v>127</v>
      </c>
      <c r="H910">
        <v>1650</v>
      </c>
      <c r="I910" t="s">
        <v>404</v>
      </c>
      <c r="J910">
        <v>1</v>
      </c>
      <c r="K910">
        <v>40.26</v>
      </c>
      <c r="L910">
        <v>17</v>
      </c>
      <c r="M910">
        <v>12</v>
      </c>
      <c r="N910">
        <v>25</v>
      </c>
      <c r="O910" t="s">
        <v>420</v>
      </c>
      <c r="P910">
        <v>1101</v>
      </c>
    </row>
    <row r="911" spans="1:16" x14ac:dyDescent="0.25">
      <c r="A911" t="s">
        <v>218</v>
      </c>
      <c r="B911" t="s">
        <v>228</v>
      </c>
      <c r="C911">
        <v>7.5</v>
      </c>
      <c r="D911">
        <v>8</v>
      </c>
      <c r="E911" t="s">
        <v>411</v>
      </c>
      <c r="F911">
        <v>6</v>
      </c>
      <c r="G911">
        <v>129</v>
      </c>
      <c r="H911">
        <v>1650</v>
      </c>
      <c r="I911" t="s">
        <v>58</v>
      </c>
      <c r="J911">
        <v>1</v>
      </c>
      <c r="K911">
        <v>40.770000000000003</v>
      </c>
      <c r="L911">
        <v>26</v>
      </c>
      <c r="M911">
        <v>11</v>
      </c>
      <c r="N911">
        <v>25</v>
      </c>
      <c r="O911" t="s">
        <v>416</v>
      </c>
      <c r="P911">
        <v>1099</v>
      </c>
    </row>
    <row r="912" spans="1:16" x14ac:dyDescent="0.25">
      <c r="A912" t="s">
        <v>218</v>
      </c>
      <c r="B912" t="s">
        <v>228</v>
      </c>
      <c r="C912">
        <v>16</v>
      </c>
      <c r="D912">
        <v>5</v>
      </c>
      <c r="E912" t="s">
        <v>411</v>
      </c>
      <c r="F912">
        <v>10</v>
      </c>
      <c r="G912">
        <v>129</v>
      </c>
      <c r="H912">
        <v>1800</v>
      </c>
      <c r="I912" t="s">
        <v>58</v>
      </c>
      <c r="J912">
        <v>1</v>
      </c>
      <c r="K912">
        <v>49.68</v>
      </c>
      <c r="L912">
        <v>12</v>
      </c>
      <c r="M912">
        <v>11</v>
      </c>
      <c r="N912">
        <v>25</v>
      </c>
      <c r="O912" t="s">
        <v>432</v>
      </c>
      <c r="P912">
        <v>1093</v>
      </c>
    </row>
    <row r="913" spans="1:16" x14ac:dyDescent="0.25">
      <c r="A913" t="s">
        <v>218</v>
      </c>
      <c r="B913" t="s">
        <v>228</v>
      </c>
      <c r="C913">
        <v>16</v>
      </c>
      <c r="D913">
        <v>3</v>
      </c>
      <c r="E913" t="s">
        <v>411</v>
      </c>
      <c r="F913">
        <v>12</v>
      </c>
      <c r="G913">
        <v>128</v>
      </c>
      <c r="H913">
        <v>1650</v>
      </c>
      <c r="I913" t="s">
        <v>58</v>
      </c>
      <c r="J913">
        <v>1</v>
      </c>
      <c r="K913">
        <v>39.159999999999997</v>
      </c>
      <c r="L913">
        <v>5</v>
      </c>
      <c r="M913">
        <v>11</v>
      </c>
      <c r="N913">
        <v>25</v>
      </c>
      <c r="O913" t="s">
        <v>426</v>
      </c>
      <c r="P913">
        <v>1096</v>
      </c>
    </row>
    <row r="914" spans="1:16" x14ac:dyDescent="0.25">
      <c r="A914" t="s">
        <v>218</v>
      </c>
      <c r="B914" t="s">
        <v>228</v>
      </c>
      <c r="C914">
        <v>26</v>
      </c>
      <c r="D914">
        <v>2</v>
      </c>
      <c r="E914" t="s">
        <v>411</v>
      </c>
      <c r="F914">
        <v>9</v>
      </c>
      <c r="G914">
        <v>130</v>
      </c>
      <c r="H914">
        <v>1650</v>
      </c>
      <c r="I914" t="s">
        <v>58</v>
      </c>
      <c r="J914">
        <v>1</v>
      </c>
      <c r="K914">
        <v>39.619999999999997</v>
      </c>
      <c r="L914">
        <v>22</v>
      </c>
      <c r="M914">
        <v>10</v>
      </c>
      <c r="N914">
        <v>25</v>
      </c>
      <c r="O914" t="s">
        <v>420</v>
      </c>
      <c r="P914">
        <v>1089</v>
      </c>
    </row>
    <row r="915" spans="1:16" x14ac:dyDescent="0.25">
      <c r="A915" t="s">
        <v>218</v>
      </c>
      <c r="B915" t="s">
        <v>228</v>
      </c>
      <c r="C915">
        <v>37</v>
      </c>
      <c r="D915">
        <v>6</v>
      </c>
      <c r="E915" t="s">
        <v>411</v>
      </c>
      <c r="F915">
        <v>3</v>
      </c>
      <c r="G915">
        <v>127</v>
      </c>
      <c r="H915">
        <v>1200</v>
      </c>
      <c r="I915" t="s">
        <v>58</v>
      </c>
      <c r="J915">
        <v>1</v>
      </c>
      <c r="K915">
        <v>9.48</v>
      </c>
      <c r="L915">
        <v>8</v>
      </c>
      <c r="M915">
        <v>10</v>
      </c>
      <c r="N915">
        <v>25</v>
      </c>
      <c r="O915" t="s">
        <v>426</v>
      </c>
      <c r="P915">
        <v>1088</v>
      </c>
    </row>
    <row r="916" spans="1:16" x14ac:dyDescent="0.25">
      <c r="A916" t="s">
        <v>218</v>
      </c>
      <c r="B916" t="s">
        <v>228</v>
      </c>
      <c r="C916">
        <v>20</v>
      </c>
      <c r="D916">
        <v>4</v>
      </c>
      <c r="E916" t="s">
        <v>410</v>
      </c>
      <c r="F916">
        <v>8</v>
      </c>
      <c r="G916">
        <v>131</v>
      </c>
      <c r="H916">
        <v>1650</v>
      </c>
      <c r="I916" t="s">
        <v>58</v>
      </c>
      <c r="J916">
        <v>1</v>
      </c>
      <c r="K916">
        <v>38.590000000000003</v>
      </c>
      <c r="L916">
        <v>16</v>
      </c>
      <c r="M916">
        <v>7</v>
      </c>
      <c r="N916">
        <v>25</v>
      </c>
      <c r="O916" t="s">
        <v>420</v>
      </c>
      <c r="P916">
        <v>1093</v>
      </c>
    </row>
    <row r="917" spans="1:16" x14ac:dyDescent="0.25">
      <c r="A917" t="s">
        <v>218</v>
      </c>
      <c r="B917" t="s">
        <v>228</v>
      </c>
      <c r="C917">
        <v>17</v>
      </c>
      <c r="D917">
        <v>10</v>
      </c>
      <c r="E917" t="s">
        <v>411</v>
      </c>
      <c r="F917">
        <v>10</v>
      </c>
      <c r="G917">
        <v>132</v>
      </c>
      <c r="H917">
        <v>1650</v>
      </c>
      <c r="I917" t="s">
        <v>43</v>
      </c>
      <c r="J917">
        <v>1</v>
      </c>
      <c r="K917">
        <v>40.32</v>
      </c>
      <c r="L917">
        <v>25</v>
      </c>
      <c r="M917">
        <v>6</v>
      </c>
      <c r="N917">
        <v>25</v>
      </c>
      <c r="O917" t="s">
        <v>416</v>
      </c>
      <c r="P917">
        <v>1097</v>
      </c>
    </row>
    <row r="918" spans="1:16" x14ac:dyDescent="0.25">
      <c r="A918" t="s">
        <v>218</v>
      </c>
      <c r="B918" t="s">
        <v>228</v>
      </c>
      <c r="C918">
        <v>17</v>
      </c>
      <c r="D918">
        <v>6</v>
      </c>
      <c r="E918" t="s">
        <v>410</v>
      </c>
      <c r="F918">
        <v>3</v>
      </c>
      <c r="G918">
        <v>133</v>
      </c>
      <c r="H918">
        <v>1650</v>
      </c>
      <c r="I918" t="s">
        <v>58</v>
      </c>
      <c r="J918">
        <v>1</v>
      </c>
      <c r="K918">
        <v>40.200000000000003</v>
      </c>
      <c r="L918">
        <v>11</v>
      </c>
      <c r="M918">
        <v>6</v>
      </c>
      <c r="N918">
        <v>25</v>
      </c>
      <c r="O918" t="s">
        <v>420</v>
      </c>
      <c r="P918">
        <v>1098</v>
      </c>
    </row>
    <row r="919" spans="1:16" x14ac:dyDescent="0.25">
      <c r="A919" t="s">
        <v>218</v>
      </c>
      <c r="B919" t="s">
        <v>228</v>
      </c>
      <c r="C919">
        <v>13</v>
      </c>
      <c r="D919">
        <v>9</v>
      </c>
      <c r="E919" t="s">
        <v>411</v>
      </c>
      <c r="F919">
        <v>9</v>
      </c>
      <c r="G919">
        <v>132</v>
      </c>
      <c r="H919">
        <v>1650</v>
      </c>
      <c r="I919" t="s">
        <v>58</v>
      </c>
      <c r="J919">
        <v>1</v>
      </c>
      <c r="K919">
        <v>40.42</v>
      </c>
      <c r="L919">
        <v>21</v>
      </c>
      <c r="M919">
        <v>5</v>
      </c>
      <c r="N919">
        <v>25</v>
      </c>
      <c r="O919" t="s">
        <v>416</v>
      </c>
      <c r="P919">
        <v>1090</v>
      </c>
    </row>
    <row r="920" spans="1:16" x14ac:dyDescent="0.25">
      <c r="A920" t="s">
        <v>218</v>
      </c>
      <c r="B920" t="s">
        <v>228</v>
      </c>
      <c r="C920">
        <v>17</v>
      </c>
      <c r="D920">
        <v>1</v>
      </c>
      <c r="E920" t="s">
        <v>410</v>
      </c>
      <c r="F920">
        <v>6</v>
      </c>
      <c r="G920">
        <v>125</v>
      </c>
      <c r="H920">
        <v>1650</v>
      </c>
      <c r="I920" t="s">
        <v>58</v>
      </c>
      <c r="J920">
        <v>1</v>
      </c>
      <c r="K920">
        <v>38.909999999999997</v>
      </c>
      <c r="L920">
        <v>30</v>
      </c>
      <c r="M920">
        <v>4</v>
      </c>
      <c r="N920">
        <v>25</v>
      </c>
      <c r="O920" t="s">
        <v>426</v>
      </c>
      <c r="P920">
        <v>1092</v>
      </c>
    </row>
    <row r="921" spans="1:16" x14ac:dyDescent="0.25">
      <c r="A921" t="s">
        <v>218</v>
      </c>
      <c r="B921" t="s">
        <v>228</v>
      </c>
      <c r="C921">
        <v>21</v>
      </c>
      <c r="D921">
        <v>1</v>
      </c>
      <c r="E921" t="s">
        <v>409</v>
      </c>
      <c r="F921">
        <v>1</v>
      </c>
      <c r="G921">
        <v>116</v>
      </c>
      <c r="H921">
        <v>1650</v>
      </c>
      <c r="I921" t="s">
        <v>58</v>
      </c>
      <c r="J921">
        <v>1</v>
      </c>
      <c r="K921">
        <v>39.25</v>
      </c>
      <c r="L921">
        <v>16</v>
      </c>
      <c r="M921">
        <v>4</v>
      </c>
      <c r="N921">
        <v>25</v>
      </c>
      <c r="O921" t="s">
        <v>420</v>
      </c>
      <c r="P921">
        <v>1092</v>
      </c>
    </row>
    <row r="922" spans="1:16" x14ac:dyDescent="0.25">
      <c r="A922" t="s">
        <v>218</v>
      </c>
      <c r="B922" t="s">
        <v>228</v>
      </c>
      <c r="C922">
        <v>31</v>
      </c>
      <c r="D922">
        <v>7</v>
      </c>
      <c r="E922" t="s">
        <v>411</v>
      </c>
      <c r="F922">
        <v>9</v>
      </c>
      <c r="G922">
        <v>118</v>
      </c>
      <c r="H922">
        <v>1650</v>
      </c>
      <c r="I922" t="s">
        <v>173</v>
      </c>
      <c r="J922">
        <v>1</v>
      </c>
      <c r="K922">
        <v>39.24</v>
      </c>
      <c r="L922">
        <v>2</v>
      </c>
      <c r="M922">
        <v>4</v>
      </c>
      <c r="N922">
        <v>25</v>
      </c>
      <c r="O922" t="s">
        <v>426</v>
      </c>
      <c r="P922">
        <v>1092</v>
      </c>
    </row>
    <row r="923" spans="1:16" x14ac:dyDescent="0.25">
      <c r="A923" t="s">
        <v>218</v>
      </c>
      <c r="B923" t="s">
        <v>228</v>
      </c>
      <c r="C923">
        <v>26</v>
      </c>
      <c r="D923">
        <v>5</v>
      </c>
      <c r="E923" t="s">
        <v>411</v>
      </c>
      <c r="F923">
        <v>9</v>
      </c>
      <c r="G923">
        <v>122</v>
      </c>
      <c r="H923">
        <v>1650</v>
      </c>
      <c r="I923" t="s">
        <v>53</v>
      </c>
      <c r="J923">
        <v>1</v>
      </c>
      <c r="K923">
        <v>39.24</v>
      </c>
      <c r="L923">
        <v>19</v>
      </c>
      <c r="M923">
        <v>3</v>
      </c>
      <c r="N923">
        <v>25</v>
      </c>
      <c r="O923" t="s">
        <v>420</v>
      </c>
      <c r="P923">
        <v>1103</v>
      </c>
    </row>
    <row r="924" spans="1:16" x14ac:dyDescent="0.25">
      <c r="A924" t="s">
        <v>218</v>
      </c>
      <c r="B924" t="s">
        <v>228</v>
      </c>
      <c r="C924">
        <v>7.7</v>
      </c>
      <c r="D924">
        <v>6</v>
      </c>
      <c r="E924" t="s">
        <v>410</v>
      </c>
      <c r="F924">
        <v>8</v>
      </c>
      <c r="G924">
        <v>124</v>
      </c>
      <c r="H924">
        <v>1200</v>
      </c>
      <c r="I924" t="s">
        <v>1367</v>
      </c>
      <c r="J924">
        <v>1</v>
      </c>
      <c r="K924">
        <v>10.37</v>
      </c>
      <c r="L924">
        <v>5</v>
      </c>
      <c r="M924">
        <v>3</v>
      </c>
      <c r="N924">
        <v>25</v>
      </c>
      <c r="O924" t="s">
        <v>426</v>
      </c>
      <c r="P924">
        <v>1106</v>
      </c>
    </row>
    <row r="925" spans="1:16" x14ac:dyDescent="0.25">
      <c r="A925" t="s">
        <v>218</v>
      </c>
      <c r="B925" t="s">
        <v>228</v>
      </c>
      <c r="C925">
        <v>8.4</v>
      </c>
      <c r="D925">
        <v>7</v>
      </c>
      <c r="E925" t="s">
        <v>411</v>
      </c>
      <c r="F925">
        <v>7</v>
      </c>
      <c r="G925">
        <v>127</v>
      </c>
      <c r="H925">
        <v>1200</v>
      </c>
      <c r="I925" t="s">
        <v>58</v>
      </c>
      <c r="J925">
        <v>1</v>
      </c>
      <c r="K925">
        <v>10.55</v>
      </c>
      <c r="L925">
        <v>19</v>
      </c>
      <c r="M925">
        <v>2</v>
      </c>
      <c r="N925">
        <v>25</v>
      </c>
      <c r="O925" t="s">
        <v>420</v>
      </c>
      <c r="P925">
        <v>1097</v>
      </c>
    </row>
    <row r="926" spans="1:16" x14ac:dyDescent="0.25">
      <c r="A926" t="s">
        <v>218</v>
      </c>
      <c r="B926" t="s">
        <v>228</v>
      </c>
      <c r="C926">
        <v>7</v>
      </c>
      <c r="D926">
        <v>5</v>
      </c>
      <c r="E926" t="s">
        <v>410</v>
      </c>
      <c r="F926">
        <v>2</v>
      </c>
      <c r="G926">
        <v>124</v>
      </c>
      <c r="H926">
        <v>1200</v>
      </c>
      <c r="I926" t="s">
        <v>58</v>
      </c>
      <c r="J926">
        <v>1</v>
      </c>
      <c r="K926">
        <v>10</v>
      </c>
      <c r="L926">
        <v>5</v>
      </c>
      <c r="M926">
        <v>2</v>
      </c>
      <c r="N926">
        <v>25</v>
      </c>
      <c r="O926" t="s">
        <v>432</v>
      </c>
      <c r="P926">
        <v>1110</v>
      </c>
    </row>
    <row r="927" spans="1:16" x14ac:dyDescent="0.25">
      <c r="A927" t="s">
        <v>218</v>
      </c>
      <c r="B927" t="s">
        <v>228</v>
      </c>
      <c r="C927">
        <v>18</v>
      </c>
      <c r="D927">
        <v>2</v>
      </c>
      <c r="E927" t="s">
        <v>411</v>
      </c>
      <c r="F927">
        <v>10</v>
      </c>
      <c r="G927">
        <v>127</v>
      </c>
      <c r="H927">
        <v>1200</v>
      </c>
      <c r="I927" t="s">
        <v>58</v>
      </c>
      <c r="J927">
        <v>1</v>
      </c>
      <c r="K927">
        <v>9.58</v>
      </c>
      <c r="L927">
        <v>22</v>
      </c>
      <c r="M927">
        <v>1</v>
      </c>
      <c r="N927">
        <v>25</v>
      </c>
      <c r="O927" t="s">
        <v>416</v>
      </c>
      <c r="P927">
        <v>1108</v>
      </c>
    </row>
    <row r="928" spans="1:16" x14ac:dyDescent="0.25">
      <c r="A928" t="s">
        <v>218</v>
      </c>
      <c r="B928" t="s">
        <v>228</v>
      </c>
      <c r="C928">
        <v>6</v>
      </c>
      <c r="D928">
        <v>6</v>
      </c>
      <c r="E928" t="s">
        <v>410</v>
      </c>
      <c r="F928">
        <v>2</v>
      </c>
      <c r="G928">
        <v>127</v>
      </c>
      <c r="H928">
        <v>1200</v>
      </c>
      <c r="I928" t="s">
        <v>31</v>
      </c>
      <c r="J928">
        <v>1</v>
      </c>
      <c r="K928">
        <v>9.9</v>
      </c>
      <c r="L928">
        <v>8</v>
      </c>
      <c r="M928">
        <v>1</v>
      </c>
      <c r="N928">
        <v>25</v>
      </c>
      <c r="O928" t="s">
        <v>432</v>
      </c>
      <c r="P928">
        <v>1104</v>
      </c>
    </row>
    <row r="929" spans="1:16" x14ac:dyDescent="0.25">
      <c r="A929" t="s">
        <v>218</v>
      </c>
      <c r="B929" t="s">
        <v>228</v>
      </c>
      <c r="C929">
        <v>6.6</v>
      </c>
      <c r="D929">
        <v>4</v>
      </c>
      <c r="E929" t="s">
        <v>411</v>
      </c>
      <c r="F929">
        <v>4</v>
      </c>
      <c r="G929">
        <v>129</v>
      </c>
      <c r="H929">
        <v>1000</v>
      </c>
      <c r="I929" t="s">
        <v>31</v>
      </c>
      <c r="J929">
        <v>0</v>
      </c>
      <c r="K929">
        <v>57.34</v>
      </c>
      <c r="L929">
        <v>11</v>
      </c>
      <c r="M929">
        <v>12</v>
      </c>
      <c r="N929">
        <v>24</v>
      </c>
      <c r="O929" t="s">
        <v>420</v>
      </c>
      <c r="P929">
        <v>1097</v>
      </c>
    </row>
    <row r="930" spans="1:16" x14ac:dyDescent="0.25">
      <c r="A930" t="s">
        <v>218</v>
      </c>
      <c r="B930" t="s">
        <v>228</v>
      </c>
      <c r="C930">
        <v>24</v>
      </c>
      <c r="D930">
        <v>6</v>
      </c>
      <c r="E930" t="s">
        <v>410</v>
      </c>
      <c r="F930">
        <v>4</v>
      </c>
      <c r="G930">
        <v>130</v>
      </c>
      <c r="H930">
        <v>1200</v>
      </c>
      <c r="I930" t="s">
        <v>53</v>
      </c>
      <c r="J930">
        <v>1</v>
      </c>
      <c r="K930">
        <v>10.220000000000001</v>
      </c>
      <c r="L930">
        <v>26</v>
      </c>
      <c r="M930">
        <v>6</v>
      </c>
      <c r="N930">
        <v>24</v>
      </c>
      <c r="O930" t="s">
        <v>416</v>
      </c>
      <c r="P930">
        <v>1094</v>
      </c>
    </row>
    <row r="931" spans="1:16" x14ac:dyDescent="0.25">
      <c r="A931" t="s">
        <v>218</v>
      </c>
      <c r="B931" t="s">
        <v>228</v>
      </c>
      <c r="C931">
        <v>11</v>
      </c>
      <c r="D931">
        <v>3</v>
      </c>
      <c r="E931" t="s">
        <v>411</v>
      </c>
      <c r="F931">
        <v>3</v>
      </c>
      <c r="G931">
        <v>130</v>
      </c>
      <c r="H931">
        <v>1200</v>
      </c>
      <c r="I931" t="s">
        <v>31</v>
      </c>
      <c r="J931">
        <v>1</v>
      </c>
      <c r="K931">
        <v>10.77</v>
      </c>
      <c r="L931">
        <v>5</v>
      </c>
      <c r="M931">
        <v>6</v>
      </c>
      <c r="N931">
        <v>24</v>
      </c>
      <c r="O931" t="s">
        <v>432</v>
      </c>
      <c r="P931">
        <v>1092</v>
      </c>
    </row>
    <row r="932" spans="1:16" x14ac:dyDescent="0.25">
      <c r="A932" t="s">
        <v>218</v>
      </c>
      <c r="B932" t="s">
        <v>228</v>
      </c>
      <c r="C932">
        <v>25</v>
      </c>
      <c r="D932">
        <v>7</v>
      </c>
      <c r="E932" t="s">
        <v>411</v>
      </c>
      <c r="F932">
        <v>12</v>
      </c>
      <c r="G932">
        <v>128</v>
      </c>
      <c r="H932">
        <v>1200</v>
      </c>
      <c r="I932" t="s">
        <v>53</v>
      </c>
      <c r="J932">
        <v>1</v>
      </c>
      <c r="K932">
        <v>10.6</v>
      </c>
      <c r="L932">
        <v>15</v>
      </c>
      <c r="M932">
        <v>5</v>
      </c>
      <c r="N932">
        <v>24</v>
      </c>
      <c r="O932" t="s">
        <v>416</v>
      </c>
      <c r="P932">
        <v>1088</v>
      </c>
    </row>
    <row r="933" spans="1:16" x14ac:dyDescent="0.25">
      <c r="A933" t="s">
        <v>218</v>
      </c>
      <c r="B933" t="s">
        <v>228</v>
      </c>
      <c r="C933">
        <v>18</v>
      </c>
      <c r="D933">
        <v>5</v>
      </c>
      <c r="E933" t="s">
        <v>410</v>
      </c>
      <c r="F933">
        <v>6</v>
      </c>
      <c r="G933">
        <v>129</v>
      </c>
      <c r="H933">
        <v>1200</v>
      </c>
      <c r="I933" t="s">
        <v>434</v>
      </c>
      <c r="J933">
        <v>1</v>
      </c>
      <c r="K933">
        <v>10.16</v>
      </c>
      <c r="L933">
        <v>20</v>
      </c>
      <c r="M933">
        <v>3</v>
      </c>
      <c r="N933">
        <v>24</v>
      </c>
      <c r="O933" t="s">
        <v>426</v>
      </c>
      <c r="P933">
        <v>1081</v>
      </c>
    </row>
    <row r="934" spans="1:16" x14ac:dyDescent="0.25">
      <c r="A934" t="s">
        <v>218</v>
      </c>
      <c r="B934" t="s">
        <v>228</v>
      </c>
      <c r="C934">
        <v>6.2</v>
      </c>
      <c r="D934">
        <v>3</v>
      </c>
      <c r="E934" t="s">
        <v>410</v>
      </c>
      <c r="F934">
        <v>2</v>
      </c>
      <c r="G934">
        <v>128</v>
      </c>
      <c r="H934">
        <v>1200</v>
      </c>
      <c r="I934" t="s">
        <v>434</v>
      </c>
      <c r="J934">
        <v>1</v>
      </c>
      <c r="K934">
        <v>10.98</v>
      </c>
      <c r="L934">
        <v>28</v>
      </c>
      <c r="M934">
        <v>2</v>
      </c>
      <c r="N934">
        <v>24</v>
      </c>
      <c r="O934" t="s">
        <v>432</v>
      </c>
      <c r="P934">
        <v>1078</v>
      </c>
    </row>
    <row r="935" spans="1:16" x14ac:dyDescent="0.25">
      <c r="A935" t="s">
        <v>218</v>
      </c>
      <c r="B935" t="s">
        <v>228</v>
      </c>
      <c r="C935">
        <v>5.2</v>
      </c>
      <c r="D935">
        <v>1</v>
      </c>
      <c r="E935" t="s">
        <v>410</v>
      </c>
      <c r="F935">
        <v>11</v>
      </c>
      <c r="G935">
        <v>127</v>
      </c>
      <c r="H935">
        <v>1200</v>
      </c>
      <c r="I935" t="s">
        <v>31</v>
      </c>
      <c r="J935">
        <v>1</v>
      </c>
      <c r="K935">
        <v>10.51</v>
      </c>
      <c r="L935">
        <v>15</v>
      </c>
      <c r="M935">
        <v>2</v>
      </c>
      <c r="N935">
        <v>24</v>
      </c>
      <c r="O935" t="s">
        <v>416</v>
      </c>
      <c r="P935">
        <v>1075</v>
      </c>
    </row>
    <row r="936" spans="1:16" x14ac:dyDescent="0.25">
      <c r="A936" t="s">
        <v>218</v>
      </c>
      <c r="B936" t="s">
        <v>228</v>
      </c>
      <c r="C936">
        <v>14</v>
      </c>
      <c r="D936">
        <v>4</v>
      </c>
      <c r="E936" t="s">
        <v>410</v>
      </c>
      <c r="F936">
        <v>8</v>
      </c>
      <c r="G936">
        <v>123</v>
      </c>
      <c r="H936">
        <v>1200</v>
      </c>
      <c r="I936" t="s">
        <v>120</v>
      </c>
      <c r="J936">
        <v>1</v>
      </c>
      <c r="K936">
        <v>10.18</v>
      </c>
      <c r="L936">
        <v>31</v>
      </c>
      <c r="M936">
        <v>1</v>
      </c>
      <c r="N936">
        <v>24</v>
      </c>
      <c r="O936" t="s">
        <v>432</v>
      </c>
      <c r="P936">
        <v>1083</v>
      </c>
    </row>
    <row r="937" spans="1:16" x14ac:dyDescent="0.25">
      <c r="A937" t="s">
        <v>218</v>
      </c>
      <c r="B937" t="s">
        <v>228</v>
      </c>
      <c r="C937">
        <v>7.3</v>
      </c>
      <c r="D937">
        <v>3</v>
      </c>
      <c r="E937" t="s">
        <v>411</v>
      </c>
      <c r="F937">
        <v>3</v>
      </c>
      <c r="G937">
        <v>126</v>
      </c>
      <c r="H937">
        <v>1200</v>
      </c>
      <c r="I937" t="s">
        <v>58</v>
      </c>
      <c r="J937">
        <v>1</v>
      </c>
      <c r="K937">
        <v>10.3</v>
      </c>
      <c r="L937">
        <v>10</v>
      </c>
      <c r="M937">
        <v>1</v>
      </c>
      <c r="N937">
        <v>24</v>
      </c>
      <c r="O937" t="s">
        <v>420</v>
      </c>
      <c r="P937">
        <v>1074</v>
      </c>
    </row>
    <row r="938" spans="1:16" x14ac:dyDescent="0.25">
      <c r="A938" t="s">
        <v>218</v>
      </c>
      <c r="B938" t="s">
        <v>228</v>
      </c>
      <c r="C938">
        <v>4.8</v>
      </c>
      <c r="D938">
        <v>7</v>
      </c>
      <c r="E938" t="s">
        <v>410</v>
      </c>
      <c r="F938">
        <v>7</v>
      </c>
      <c r="G938">
        <v>125</v>
      </c>
      <c r="H938">
        <v>1200</v>
      </c>
      <c r="I938" t="s">
        <v>31</v>
      </c>
      <c r="J938">
        <v>1</v>
      </c>
      <c r="K938">
        <v>10.54</v>
      </c>
      <c r="L938">
        <v>29</v>
      </c>
      <c r="M938">
        <v>12</v>
      </c>
      <c r="N938">
        <v>23</v>
      </c>
      <c r="O938" t="s">
        <v>426</v>
      </c>
      <c r="P938">
        <v>1095</v>
      </c>
    </row>
    <row r="939" spans="1:16" x14ac:dyDescent="0.25">
      <c r="A939" t="s">
        <v>218</v>
      </c>
      <c r="B939" t="s">
        <v>228</v>
      </c>
      <c r="C939">
        <v>4.0999999999999996</v>
      </c>
      <c r="D939">
        <v>3</v>
      </c>
      <c r="E939" t="s">
        <v>410</v>
      </c>
      <c r="F939">
        <v>6</v>
      </c>
      <c r="G939">
        <v>125</v>
      </c>
      <c r="H939">
        <v>1200</v>
      </c>
      <c r="I939" t="s">
        <v>31</v>
      </c>
      <c r="J939">
        <v>1</v>
      </c>
      <c r="K939">
        <v>10.18</v>
      </c>
      <c r="L939">
        <v>13</v>
      </c>
      <c r="M939">
        <v>12</v>
      </c>
      <c r="N939">
        <v>23</v>
      </c>
      <c r="O939" t="s">
        <v>420</v>
      </c>
      <c r="P939">
        <v>1080</v>
      </c>
    </row>
    <row r="940" spans="1:16" x14ac:dyDescent="0.25">
      <c r="A940" t="s">
        <v>218</v>
      </c>
      <c r="B940" t="s">
        <v>228</v>
      </c>
      <c r="C940">
        <v>14</v>
      </c>
      <c r="D940">
        <v>2</v>
      </c>
      <c r="E940" t="s">
        <v>410</v>
      </c>
      <c r="F940">
        <v>6</v>
      </c>
      <c r="G940">
        <v>122</v>
      </c>
      <c r="H940">
        <v>1200</v>
      </c>
      <c r="I940" t="s">
        <v>1373</v>
      </c>
      <c r="J940">
        <v>1</v>
      </c>
      <c r="K940">
        <v>10.16</v>
      </c>
      <c r="L940">
        <v>22</v>
      </c>
      <c r="M940">
        <v>11</v>
      </c>
      <c r="N940">
        <v>23</v>
      </c>
      <c r="O940" t="s">
        <v>416</v>
      </c>
      <c r="P940">
        <v>1083</v>
      </c>
    </row>
    <row r="941" spans="1:16" x14ac:dyDescent="0.25">
      <c r="A941" t="s">
        <v>218</v>
      </c>
      <c r="B941" t="s">
        <v>228</v>
      </c>
      <c r="C941">
        <v>2.4</v>
      </c>
      <c r="D941">
        <v>1</v>
      </c>
      <c r="E941" t="s">
        <v>409</v>
      </c>
      <c r="F941">
        <v>4</v>
      </c>
      <c r="G941">
        <v>135</v>
      </c>
      <c r="H941">
        <v>1200</v>
      </c>
      <c r="I941" t="s">
        <v>31</v>
      </c>
      <c r="J941">
        <v>1</v>
      </c>
      <c r="K941">
        <v>9.61</v>
      </c>
      <c r="L941">
        <v>8</v>
      </c>
      <c r="M941">
        <v>11</v>
      </c>
      <c r="N941">
        <v>23</v>
      </c>
      <c r="O941" t="s">
        <v>432</v>
      </c>
      <c r="P941">
        <v>1067</v>
      </c>
    </row>
    <row r="942" spans="1:16" x14ac:dyDescent="0.25">
      <c r="A942" t="s">
        <v>218</v>
      </c>
      <c r="B942" t="s">
        <v>228</v>
      </c>
      <c r="C942">
        <v>13</v>
      </c>
      <c r="D942">
        <v>4</v>
      </c>
      <c r="E942" t="s">
        <v>410</v>
      </c>
      <c r="F942">
        <v>5</v>
      </c>
      <c r="G942">
        <v>135</v>
      </c>
      <c r="H942">
        <v>1000</v>
      </c>
      <c r="I942" t="s">
        <v>58</v>
      </c>
      <c r="J942">
        <v>0</v>
      </c>
      <c r="K942">
        <v>57.75</v>
      </c>
      <c r="L942">
        <v>18</v>
      </c>
      <c r="M942">
        <v>10</v>
      </c>
      <c r="N942">
        <v>23</v>
      </c>
      <c r="O942" t="s">
        <v>420</v>
      </c>
      <c r="P942">
        <v>1075</v>
      </c>
    </row>
    <row r="943" spans="1:16" x14ac:dyDescent="0.25">
      <c r="A943" t="s">
        <v>218</v>
      </c>
      <c r="B943" t="s">
        <v>228</v>
      </c>
      <c r="C943">
        <v>32</v>
      </c>
      <c r="D943">
        <v>8</v>
      </c>
      <c r="E943" t="s">
        <v>410</v>
      </c>
      <c r="F943">
        <v>6</v>
      </c>
      <c r="G943">
        <v>116</v>
      </c>
      <c r="H943">
        <v>1200</v>
      </c>
      <c r="I943" t="s">
        <v>173</v>
      </c>
      <c r="J943">
        <v>1</v>
      </c>
      <c r="K943">
        <v>10.050000000000001</v>
      </c>
      <c r="L943">
        <v>27</v>
      </c>
      <c r="M943">
        <v>9</v>
      </c>
      <c r="N943">
        <v>23</v>
      </c>
      <c r="O943" t="s">
        <v>416</v>
      </c>
      <c r="P943">
        <v>1068</v>
      </c>
    </row>
    <row r="944" spans="1:16" x14ac:dyDescent="0.25">
      <c r="A944" t="s">
        <v>218</v>
      </c>
      <c r="B944" t="s">
        <v>231</v>
      </c>
      <c r="C944">
        <v>22</v>
      </c>
      <c r="D944">
        <v>9</v>
      </c>
      <c r="E944" t="s">
        <v>408</v>
      </c>
      <c r="F944">
        <v>1</v>
      </c>
      <c r="G944">
        <v>129</v>
      </c>
      <c r="H944">
        <v>1600</v>
      </c>
      <c r="I944" t="s">
        <v>43</v>
      </c>
      <c r="J944">
        <v>1</v>
      </c>
      <c r="K944">
        <v>35.83</v>
      </c>
      <c r="L944">
        <v>20</v>
      </c>
      <c r="M944">
        <v>12</v>
      </c>
      <c r="N944">
        <v>25</v>
      </c>
      <c r="O944" t="s">
        <v>479</v>
      </c>
      <c r="P944">
        <v>1159</v>
      </c>
    </row>
    <row r="945" spans="1:16" x14ac:dyDescent="0.25">
      <c r="A945" t="s">
        <v>218</v>
      </c>
      <c r="B945" t="s">
        <v>231</v>
      </c>
      <c r="C945">
        <v>18</v>
      </c>
      <c r="D945">
        <v>13</v>
      </c>
      <c r="E945" t="s">
        <v>408</v>
      </c>
      <c r="F945">
        <v>7</v>
      </c>
      <c r="G945">
        <v>132</v>
      </c>
      <c r="H945">
        <v>1400</v>
      </c>
      <c r="I945" t="s">
        <v>404</v>
      </c>
      <c r="J945">
        <v>1</v>
      </c>
      <c r="K945">
        <v>22.81</v>
      </c>
      <c r="L945">
        <v>23</v>
      </c>
      <c r="M945">
        <v>11</v>
      </c>
      <c r="N945">
        <v>25</v>
      </c>
      <c r="O945" t="s">
        <v>501</v>
      </c>
      <c r="P945">
        <v>1154</v>
      </c>
    </row>
    <row r="946" spans="1:16" x14ac:dyDescent="0.25">
      <c r="A946" t="s">
        <v>218</v>
      </c>
      <c r="B946" t="s">
        <v>231</v>
      </c>
      <c r="C946">
        <v>15</v>
      </c>
      <c r="D946">
        <v>14</v>
      </c>
      <c r="E946" t="s">
        <v>410</v>
      </c>
      <c r="F946">
        <v>13</v>
      </c>
      <c r="G946">
        <v>130</v>
      </c>
      <c r="H946">
        <v>1400</v>
      </c>
      <c r="I946" t="s">
        <v>26</v>
      </c>
      <c r="J946">
        <v>1</v>
      </c>
      <c r="K946">
        <v>25.8</v>
      </c>
      <c r="L946">
        <v>9</v>
      </c>
      <c r="M946">
        <v>11</v>
      </c>
      <c r="N946">
        <v>25</v>
      </c>
      <c r="O946" t="s">
        <v>479</v>
      </c>
      <c r="P946">
        <v>1158</v>
      </c>
    </row>
    <row r="947" spans="1:16" x14ac:dyDescent="0.25">
      <c r="A947" t="s">
        <v>218</v>
      </c>
      <c r="B947" t="s">
        <v>231</v>
      </c>
      <c r="C947">
        <v>20</v>
      </c>
      <c r="D947">
        <v>2</v>
      </c>
      <c r="E947" t="s">
        <v>408</v>
      </c>
      <c r="F947">
        <v>9</v>
      </c>
      <c r="G947">
        <v>131</v>
      </c>
      <c r="H947">
        <v>1400</v>
      </c>
      <c r="I947" t="s">
        <v>26</v>
      </c>
      <c r="J947">
        <v>1</v>
      </c>
      <c r="K947">
        <v>21.5</v>
      </c>
      <c r="L947">
        <v>26</v>
      </c>
      <c r="M947">
        <v>10</v>
      </c>
      <c r="N947">
        <v>25</v>
      </c>
      <c r="O947" t="s">
        <v>483</v>
      </c>
      <c r="P947">
        <v>1153</v>
      </c>
    </row>
    <row r="948" spans="1:16" x14ac:dyDescent="0.25">
      <c r="A948" t="s">
        <v>218</v>
      </c>
      <c r="B948" t="s">
        <v>231</v>
      </c>
      <c r="C948">
        <v>123</v>
      </c>
      <c r="D948">
        <v>4</v>
      </c>
      <c r="E948" t="s">
        <v>408</v>
      </c>
      <c r="F948">
        <v>14</v>
      </c>
      <c r="G948">
        <v>130</v>
      </c>
      <c r="H948">
        <v>1400</v>
      </c>
      <c r="I948" t="s">
        <v>26</v>
      </c>
      <c r="J948">
        <v>1</v>
      </c>
      <c r="K948">
        <v>21.32</v>
      </c>
      <c r="L948">
        <v>1</v>
      </c>
      <c r="M948">
        <v>10</v>
      </c>
      <c r="N948">
        <v>25</v>
      </c>
      <c r="O948" t="s">
        <v>465</v>
      </c>
      <c r="P948">
        <v>1133</v>
      </c>
    </row>
    <row r="949" spans="1:16" x14ac:dyDescent="0.25">
      <c r="A949" t="s">
        <v>218</v>
      </c>
      <c r="B949" t="s">
        <v>231</v>
      </c>
      <c r="C949">
        <v>181</v>
      </c>
      <c r="D949">
        <v>13</v>
      </c>
      <c r="E949" t="s">
        <v>411</v>
      </c>
      <c r="F949">
        <v>13</v>
      </c>
      <c r="G949">
        <v>132</v>
      </c>
      <c r="H949">
        <v>1400</v>
      </c>
      <c r="I949" t="s">
        <v>26</v>
      </c>
      <c r="J949">
        <v>1</v>
      </c>
      <c r="K949">
        <v>22.24</v>
      </c>
      <c r="L949">
        <v>7</v>
      </c>
      <c r="M949">
        <v>9</v>
      </c>
      <c r="N949">
        <v>25</v>
      </c>
      <c r="O949" t="s">
        <v>483</v>
      </c>
      <c r="P949">
        <v>1134</v>
      </c>
    </row>
    <row r="950" spans="1:16" x14ac:dyDescent="0.25">
      <c r="A950" t="s">
        <v>218</v>
      </c>
      <c r="B950" t="s">
        <v>231</v>
      </c>
      <c r="C950">
        <v>82</v>
      </c>
      <c r="D950">
        <v>13</v>
      </c>
      <c r="E950" t="s">
        <v>409</v>
      </c>
      <c r="F950">
        <v>12</v>
      </c>
      <c r="G950">
        <v>135</v>
      </c>
      <c r="H950">
        <v>1400</v>
      </c>
      <c r="I950" t="s">
        <v>404</v>
      </c>
      <c r="J950">
        <v>1</v>
      </c>
      <c r="K950">
        <v>25.78</v>
      </c>
      <c r="L950">
        <v>25</v>
      </c>
      <c r="M950">
        <v>5</v>
      </c>
      <c r="N950">
        <v>25</v>
      </c>
      <c r="O950" t="s">
        <v>483</v>
      </c>
      <c r="P950">
        <v>1178</v>
      </c>
    </row>
    <row r="951" spans="1:16" x14ac:dyDescent="0.25">
      <c r="A951" t="s">
        <v>218</v>
      </c>
      <c r="B951" t="s">
        <v>231</v>
      </c>
      <c r="C951">
        <v>12</v>
      </c>
      <c r="D951">
        <v>8</v>
      </c>
      <c r="E951" t="s">
        <v>409</v>
      </c>
      <c r="F951">
        <v>1</v>
      </c>
      <c r="G951">
        <v>135</v>
      </c>
      <c r="H951">
        <v>1200</v>
      </c>
      <c r="I951" t="s">
        <v>64</v>
      </c>
      <c r="J951">
        <v>1</v>
      </c>
      <c r="K951">
        <v>9.65</v>
      </c>
      <c r="L951">
        <v>4</v>
      </c>
      <c r="M951">
        <v>5</v>
      </c>
      <c r="N951">
        <v>25</v>
      </c>
      <c r="O951" t="s">
        <v>477</v>
      </c>
      <c r="P951">
        <v>1174</v>
      </c>
    </row>
    <row r="952" spans="1:16" x14ac:dyDescent="0.25">
      <c r="A952" t="s">
        <v>218</v>
      </c>
      <c r="B952" t="s">
        <v>233</v>
      </c>
      <c r="C952">
        <v>5.7</v>
      </c>
      <c r="D952">
        <v>3</v>
      </c>
      <c r="E952" t="s">
        <v>411</v>
      </c>
      <c r="F952">
        <v>8</v>
      </c>
      <c r="G952">
        <v>127</v>
      </c>
      <c r="H952">
        <v>1650</v>
      </c>
      <c r="I952" t="s">
        <v>49</v>
      </c>
      <c r="J952">
        <v>1</v>
      </c>
      <c r="K952">
        <v>40.200000000000003</v>
      </c>
      <c r="L952">
        <v>10</v>
      </c>
      <c r="M952">
        <v>12</v>
      </c>
      <c r="N952">
        <v>25</v>
      </c>
      <c r="O952" t="s">
        <v>432</v>
      </c>
      <c r="P952">
        <v>1120</v>
      </c>
    </row>
    <row r="953" spans="1:16" x14ac:dyDescent="0.25">
      <c r="A953" t="s">
        <v>218</v>
      </c>
      <c r="B953" t="s">
        <v>233</v>
      </c>
      <c r="C953">
        <v>6.8</v>
      </c>
      <c r="D953">
        <v>3</v>
      </c>
      <c r="E953" t="s">
        <v>409</v>
      </c>
      <c r="F953">
        <v>1</v>
      </c>
      <c r="G953">
        <v>123</v>
      </c>
      <c r="H953">
        <v>1600</v>
      </c>
      <c r="I953" t="s">
        <v>173</v>
      </c>
      <c r="J953">
        <v>1</v>
      </c>
      <c r="K953">
        <v>34.950000000000003</v>
      </c>
      <c r="L953">
        <v>15</v>
      </c>
      <c r="M953">
        <v>11</v>
      </c>
      <c r="N953">
        <v>25</v>
      </c>
      <c r="O953" t="s">
        <v>465</v>
      </c>
      <c r="P953">
        <v>1119</v>
      </c>
    </row>
    <row r="954" spans="1:16" x14ac:dyDescent="0.25">
      <c r="A954" t="s">
        <v>218</v>
      </c>
      <c r="B954" t="s">
        <v>233</v>
      </c>
      <c r="C954">
        <v>7.4</v>
      </c>
      <c r="D954">
        <v>3</v>
      </c>
      <c r="E954" t="s">
        <v>410</v>
      </c>
      <c r="F954">
        <v>4</v>
      </c>
      <c r="G954">
        <v>122</v>
      </c>
      <c r="H954">
        <v>1600</v>
      </c>
      <c r="I954" t="s">
        <v>173</v>
      </c>
      <c r="J954">
        <v>1</v>
      </c>
      <c r="K954">
        <v>33.78</v>
      </c>
      <c r="L954">
        <v>19</v>
      </c>
      <c r="M954">
        <v>10</v>
      </c>
      <c r="N954">
        <v>25</v>
      </c>
      <c r="O954" t="s">
        <v>479</v>
      </c>
      <c r="P954">
        <v>1107</v>
      </c>
    </row>
    <row r="955" spans="1:16" x14ac:dyDescent="0.25">
      <c r="A955" t="s">
        <v>218</v>
      </c>
      <c r="B955" t="s">
        <v>233</v>
      </c>
      <c r="C955">
        <v>3.9</v>
      </c>
      <c r="D955">
        <v>1</v>
      </c>
      <c r="E955" t="s">
        <v>409</v>
      </c>
      <c r="F955">
        <v>2</v>
      </c>
      <c r="G955">
        <v>117</v>
      </c>
      <c r="H955">
        <v>1400</v>
      </c>
      <c r="I955" t="s">
        <v>173</v>
      </c>
      <c r="J955">
        <v>1</v>
      </c>
      <c r="K955">
        <v>21.14</v>
      </c>
      <c r="L955">
        <v>1</v>
      </c>
      <c r="M955">
        <v>10</v>
      </c>
      <c r="N955">
        <v>25</v>
      </c>
      <c r="O955" t="s">
        <v>465</v>
      </c>
      <c r="P955">
        <v>1116</v>
      </c>
    </row>
    <row r="956" spans="1:16" x14ac:dyDescent="0.25">
      <c r="A956" t="s">
        <v>218</v>
      </c>
      <c r="B956" t="s">
        <v>233</v>
      </c>
      <c r="C956">
        <v>2.9</v>
      </c>
      <c r="D956">
        <v>1</v>
      </c>
      <c r="E956" t="s">
        <v>409</v>
      </c>
      <c r="F956">
        <v>1</v>
      </c>
      <c r="G956">
        <v>130</v>
      </c>
      <c r="H956">
        <v>1400</v>
      </c>
      <c r="I956" t="s">
        <v>58</v>
      </c>
      <c r="J956">
        <v>1</v>
      </c>
      <c r="K956">
        <v>21.1</v>
      </c>
      <c r="L956">
        <v>14</v>
      </c>
      <c r="M956">
        <v>9</v>
      </c>
      <c r="N956">
        <v>25</v>
      </c>
      <c r="O956" t="s">
        <v>477</v>
      </c>
      <c r="P956">
        <v>1121</v>
      </c>
    </row>
    <row r="957" spans="1:16" x14ac:dyDescent="0.25">
      <c r="A957" t="s">
        <v>218</v>
      </c>
      <c r="B957" t="s">
        <v>233</v>
      </c>
      <c r="C957">
        <v>2.9</v>
      </c>
      <c r="D957">
        <v>4</v>
      </c>
      <c r="E957" t="s">
        <v>409</v>
      </c>
      <c r="F957">
        <v>6</v>
      </c>
      <c r="G957">
        <v>130</v>
      </c>
      <c r="H957">
        <v>1400</v>
      </c>
      <c r="I957" t="s">
        <v>53</v>
      </c>
      <c r="J957">
        <v>1</v>
      </c>
      <c r="K957">
        <v>22.23</v>
      </c>
      <c r="L957">
        <v>8</v>
      </c>
      <c r="M957">
        <v>6</v>
      </c>
      <c r="N957">
        <v>25</v>
      </c>
      <c r="O957" t="s">
        <v>508</v>
      </c>
      <c r="P957">
        <v>1103</v>
      </c>
    </row>
    <row r="958" spans="1:16" x14ac:dyDescent="0.25">
      <c r="A958" t="s">
        <v>218</v>
      </c>
      <c r="B958" t="s">
        <v>233</v>
      </c>
      <c r="C958">
        <v>2.8</v>
      </c>
      <c r="D958">
        <v>2</v>
      </c>
      <c r="E958" t="s">
        <v>408</v>
      </c>
      <c r="F958">
        <v>6</v>
      </c>
      <c r="G958">
        <v>130</v>
      </c>
      <c r="H958">
        <v>1400</v>
      </c>
      <c r="I958" t="s">
        <v>64</v>
      </c>
      <c r="J958">
        <v>1</v>
      </c>
      <c r="K958">
        <v>21.68</v>
      </c>
      <c r="L958">
        <v>25</v>
      </c>
      <c r="M958">
        <v>5</v>
      </c>
      <c r="N958">
        <v>25</v>
      </c>
      <c r="O958" t="s">
        <v>483</v>
      </c>
      <c r="P958">
        <v>1111</v>
      </c>
    </row>
    <row r="959" spans="1:16" x14ac:dyDescent="0.25">
      <c r="A959" t="s">
        <v>218</v>
      </c>
      <c r="B959" t="s">
        <v>233</v>
      </c>
      <c r="C959">
        <v>4.4000000000000004</v>
      </c>
      <c r="D959">
        <v>2</v>
      </c>
      <c r="E959" t="s">
        <v>409</v>
      </c>
      <c r="F959">
        <v>1</v>
      </c>
      <c r="G959">
        <v>130</v>
      </c>
      <c r="H959">
        <v>1400</v>
      </c>
      <c r="I959" t="s">
        <v>64</v>
      </c>
      <c r="J959">
        <v>1</v>
      </c>
      <c r="K959">
        <v>21.37</v>
      </c>
      <c r="L959">
        <v>4</v>
      </c>
      <c r="M959">
        <v>5</v>
      </c>
      <c r="N959">
        <v>25</v>
      </c>
      <c r="O959" t="s">
        <v>477</v>
      </c>
      <c r="P959">
        <v>1113</v>
      </c>
    </row>
    <row r="960" spans="1:16" x14ac:dyDescent="0.25">
      <c r="A960" t="s">
        <v>218</v>
      </c>
      <c r="B960" t="s">
        <v>233</v>
      </c>
      <c r="C960">
        <v>5.5</v>
      </c>
      <c r="D960">
        <v>2</v>
      </c>
      <c r="E960" t="s">
        <v>409</v>
      </c>
      <c r="F960">
        <v>3</v>
      </c>
      <c r="G960">
        <v>127</v>
      </c>
      <c r="H960">
        <v>1400</v>
      </c>
      <c r="I960" t="s">
        <v>195</v>
      </c>
      <c r="J960">
        <v>1</v>
      </c>
      <c r="K960">
        <v>21.6</v>
      </c>
      <c r="L960">
        <v>13</v>
      </c>
      <c r="M960">
        <v>4</v>
      </c>
      <c r="N960">
        <v>25</v>
      </c>
      <c r="O960" t="s">
        <v>508</v>
      </c>
      <c r="P960">
        <v>1096</v>
      </c>
    </row>
    <row r="961" spans="1:16" x14ac:dyDescent="0.25">
      <c r="A961" t="s">
        <v>218</v>
      </c>
      <c r="B961" t="s">
        <v>233</v>
      </c>
      <c r="C961">
        <v>12</v>
      </c>
      <c r="D961">
        <v>11</v>
      </c>
      <c r="E961" t="s">
        <v>411</v>
      </c>
      <c r="F961">
        <v>14</v>
      </c>
      <c r="G961">
        <v>128</v>
      </c>
      <c r="H961">
        <v>1400</v>
      </c>
      <c r="I961" t="s">
        <v>195</v>
      </c>
      <c r="J961">
        <v>1</v>
      </c>
      <c r="K961">
        <v>22.58</v>
      </c>
      <c r="L961">
        <v>30</v>
      </c>
      <c r="M961">
        <v>3</v>
      </c>
      <c r="N961">
        <v>25</v>
      </c>
      <c r="O961" t="s">
        <v>465</v>
      </c>
      <c r="P961">
        <v>1109</v>
      </c>
    </row>
    <row r="962" spans="1:16" x14ac:dyDescent="0.25">
      <c r="A962" t="s">
        <v>218</v>
      </c>
      <c r="B962" t="s">
        <v>233</v>
      </c>
      <c r="C962">
        <v>10</v>
      </c>
      <c r="D962">
        <v>2</v>
      </c>
      <c r="E962" t="s">
        <v>411</v>
      </c>
      <c r="F962">
        <v>6</v>
      </c>
      <c r="G962">
        <v>125</v>
      </c>
      <c r="H962">
        <v>1400</v>
      </c>
      <c r="I962" t="s">
        <v>195</v>
      </c>
      <c r="J962">
        <v>1</v>
      </c>
      <c r="K962">
        <v>22.05</v>
      </c>
      <c r="L962">
        <v>23</v>
      </c>
      <c r="M962">
        <v>2</v>
      </c>
      <c r="N962">
        <v>25</v>
      </c>
      <c r="O962" t="s">
        <v>483</v>
      </c>
      <c r="P962">
        <v>1095</v>
      </c>
    </row>
    <row r="963" spans="1:16" x14ac:dyDescent="0.25">
      <c r="A963" t="s">
        <v>218</v>
      </c>
      <c r="B963" t="s">
        <v>233</v>
      </c>
      <c r="C963">
        <v>8.6</v>
      </c>
      <c r="D963">
        <v>7</v>
      </c>
      <c r="E963" t="s">
        <v>411</v>
      </c>
      <c r="F963">
        <v>7</v>
      </c>
      <c r="G963">
        <v>126</v>
      </c>
      <c r="H963">
        <v>1400</v>
      </c>
      <c r="I963" t="s">
        <v>106</v>
      </c>
      <c r="J963">
        <v>1</v>
      </c>
      <c r="K963">
        <v>22.85</v>
      </c>
      <c r="L963">
        <v>31</v>
      </c>
      <c r="M963">
        <v>1</v>
      </c>
      <c r="N963">
        <v>25</v>
      </c>
      <c r="O963" t="s">
        <v>501</v>
      </c>
      <c r="P963">
        <v>1092</v>
      </c>
    </row>
    <row r="964" spans="1:16" x14ac:dyDescent="0.25">
      <c r="A964" t="s">
        <v>218</v>
      </c>
      <c r="B964" t="s">
        <v>233</v>
      </c>
      <c r="C964">
        <v>133</v>
      </c>
      <c r="D964">
        <v>6</v>
      </c>
      <c r="E964" t="s">
        <v>411</v>
      </c>
      <c r="F964">
        <v>14</v>
      </c>
      <c r="G964">
        <v>127</v>
      </c>
      <c r="H964">
        <v>1400</v>
      </c>
      <c r="I964" t="s">
        <v>106</v>
      </c>
      <c r="J964">
        <v>1</v>
      </c>
      <c r="K964">
        <v>22.73</v>
      </c>
      <c r="L964">
        <v>1</v>
      </c>
      <c r="M964">
        <v>1</v>
      </c>
      <c r="N964">
        <v>25</v>
      </c>
      <c r="O964" t="s">
        <v>508</v>
      </c>
      <c r="P964">
        <v>1110</v>
      </c>
    </row>
    <row r="965" spans="1:16" x14ac:dyDescent="0.25">
      <c r="A965" t="s">
        <v>218</v>
      </c>
      <c r="B965" t="s">
        <v>233</v>
      </c>
      <c r="C965">
        <v>25</v>
      </c>
      <c r="D965">
        <v>10</v>
      </c>
      <c r="E965" t="s">
        <v>409</v>
      </c>
      <c r="F965">
        <v>7</v>
      </c>
      <c r="G965">
        <v>128</v>
      </c>
      <c r="H965">
        <v>1200</v>
      </c>
      <c r="I965" t="s">
        <v>195</v>
      </c>
      <c r="J965">
        <v>1</v>
      </c>
      <c r="K965">
        <v>10.46</v>
      </c>
      <c r="L965">
        <v>24</v>
      </c>
      <c r="M965">
        <v>11</v>
      </c>
      <c r="N965">
        <v>24</v>
      </c>
      <c r="O965" t="s">
        <v>508</v>
      </c>
      <c r="P965">
        <v>1133</v>
      </c>
    </row>
    <row r="966" spans="1:16" x14ac:dyDescent="0.25">
      <c r="A966" t="s">
        <v>218</v>
      </c>
      <c r="B966" t="s">
        <v>236</v>
      </c>
      <c r="C966">
        <v>31</v>
      </c>
      <c r="D966">
        <v>12</v>
      </c>
      <c r="E966" t="s">
        <v>410</v>
      </c>
      <c r="F966">
        <v>11</v>
      </c>
      <c r="G966">
        <v>126</v>
      </c>
      <c r="H966">
        <v>1650</v>
      </c>
      <c r="I966" t="s">
        <v>1239</v>
      </c>
      <c r="J966">
        <v>1</v>
      </c>
      <c r="K966">
        <v>41.33</v>
      </c>
      <c r="L966">
        <v>10</v>
      </c>
      <c r="M966">
        <v>12</v>
      </c>
      <c r="N966">
        <v>25</v>
      </c>
      <c r="O966" t="s">
        <v>432</v>
      </c>
      <c r="P966">
        <v>1102</v>
      </c>
    </row>
    <row r="967" spans="1:16" x14ac:dyDescent="0.25">
      <c r="A967" t="s">
        <v>218</v>
      </c>
      <c r="B967" t="s">
        <v>236</v>
      </c>
      <c r="C967">
        <v>24</v>
      </c>
      <c r="D967">
        <v>11</v>
      </c>
      <c r="E967" t="s">
        <v>408</v>
      </c>
      <c r="F967">
        <v>10</v>
      </c>
      <c r="G967">
        <v>124</v>
      </c>
      <c r="H967">
        <v>1650</v>
      </c>
      <c r="I967" t="s">
        <v>106</v>
      </c>
      <c r="J967">
        <v>1</v>
      </c>
      <c r="K967">
        <v>41.34</v>
      </c>
      <c r="L967">
        <v>2</v>
      </c>
      <c r="M967">
        <v>11</v>
      </c>
      <c r="N967">
        <v>25</v>
      </c>
      <c r="O967" t="s">
        <v>416</v>
      </c>
      <c r="P967">
        <v>1100</v>
      </c>
    </row>
    <row r="968" spans="1:16" x14ac:dyDescent="0.25">
      <c r="A968" t="s">
        <v>218</v>
      </c>
      <c r="B968" t="s">
        <v>236</v>
      </c>
      <c r="C968">
        <v>12</v>
      </c>
      <c r="D968">
        <v>1</v>
      </c>
      <c r="E968" t="s">
        <v>409</v>
      </c>
      <c r="F968">
        <v>9</v>
      </c>
      <c r="G968">
        <v>116</v>
      </c>
      <c r="H968">
        <v>1650</v>
      </c>
      <c r="I968" t="s">
        <v>106</v>
      </c>
      <c r="J968">
        <v>1</v>
      </c>
      <c r="K968">
        <v>38.549999999999997</v>
      </c>
      <c r="L968">
        <v>8</v>
      </c>
      <c r="M968">
        <v>10</v>
      </c>
      <c r="N968">
        <v>25</v>
      </c>
      <c r="O968" t="s">
        <v>426</v>
      </c>
      <c r="P968">
        <v>1087</v>
      </c>
    </row>
    <row r="969" spans="1:16" x14ac:dyDescent="0.25">
      <c r="A969" t="s">
        <v>218</v>
      </c>
      <c r="B969" t="s">
        <v>236</v>
      </c>
      <c r="C969">
        <v>7.1</v>
      </c>
      <c r="D969">
        <v>1</v>
      </c>
      <c r="E969" t="s">
        <v>409</v>
      </c>
      <c r="F969">
        <v>1</v>
      </c>
      <c r="G969">
        <v>130</v>
      </c>
      <c r="H969">
        <v>1650</v>
      </c>
      <c r="I969" t="s">
        <v>106</v>
      </c>
      <c r="J969">
        <v>1</v>
      </c>
      <c r="K969">
        <v>40.9</v>
      </c>
      <c r="L969">
        <v>10</v>
      </c>
      <c r="M969">
        <v>9</v>
      </c>
      <c r="N969">
        <v>25</v>
      </c>
      <c r="O969" t="s">
        <v>432</v>
      </c>
      <c r="P969">
        <v>1090</v>
      </c>
    </row>
    <row r="970" spans="1:16" x14ac:dyDescent="0.25">
      <c r="A970" t="s">
        <v>218</v>
      </c>
      <c r="B970" t="s">
        <v>236</v>
      </c>
      <c r="C970">
        <v>21</v>
      </c>
      <c r="D970">
        <v>12</v>
      </c>
      <c r="E970" t="s">
        <v>409</v>
      </c>
      <c r="F970">
        <v>13</v>
      </c>
      <c r="G970">
        <v>135</v>
      </c>
      <c r="H970">
        <v>1600</v>
      </c>
      <c r="I970" t="s">
        <v>106</v>
      </c>
      <c r="J970">
        <v>1</v>
      </c>
      <c r="K970">
        <v>36.39</v>
      </c>
      <c r="L970">
        <v>1</v>
      </c>
      <c r="M970">
        <v>7</v>
      </c>
      <c r="N970">
        <v>25</v>
      </c>
      <c r="O970" t="s">
        <v>508</v>
      </c>
      <c r="P970">
        <v>1087</v>
      </c>
    </row>
    <row r="971" spans="1:16" x14ac:dyDescent="0.25">
      <c r="A971" t="s">
        <v>218</v>
      </c>
      <c r="B971" t="s">
        <v>236</v>
      </c>
      <c r="C971">
        <v>25</v>
      </c>
      <c r="D971">
        <v>3</v>
      </c>
      <c r="E971" t="s">
        <v>409</v>
      </c>
      <c r="F971">
        <v>11</v>
      </c>
      <c r="G971">
        <v>134</v>
      </c>
      <c r="H971">
        <v>1650</v>
      </c>
      <c r="I971" t="s">
        <v>106</v>
      </c>
      <c r="J971">
        <v>1</v>
      </c>
      <c r="K971">
        <v>40.25</v>
      </c>
      <c r="L971">
        <v>28</v>
      </c>
      <c r="M971">
        <v>5</v>
      </c>
      <c r="N971">
        <v>25</v>
      </c>
      <c r="O971" t="s">
        <v>426</v>
      </c>
      <c r="P971">
        <v>1093</v>
      </c>
    </row>
    <row r="972" spans="1:16" x14ac:dyDescent="0.25">
      <c r="A972" t="s">
        <v>218</v>
      </c>
      <c r="B972" t="s">
        <v>236</v>
      </c>
      <c r="C972">
        <v>12</v>
      </c>
      <c r="D972">
        <v>11</v>
      </c>
      <c r="E972" t="s">
        <v>408</v>
      </c>
      <c r="F972">
        <v>3</v>
      </c>
      <c r="G972">
        <v>135</v>
      </c>
      <c r="H972">
        <v>1800</v>
      </c>
      <c r="I972" t="s">
        <v>106</v>
      </c>
      <c r="J972">
        <v>1</v>
      </c>
      <c r="K972">
        <v>49.69</v>
      </c>
      <c r="L972">
        <v>30</v>
      </c>
      <c r="M972">
        <v>4</v>
      </c>
      <c r="N972">
        <v>25</v>
      </c>
      <c r="O972" t="s">
        <v>426</v>
      </c>
      <c r="P972">
        <v>1079</v>
      </c>
    </row>
    <row r="973" spans="1:16" x14ac:dyDescent="0.25">
      <c r="A973" t="s">
        <v>218</v>
      </c>
      <c r="B973" t="s">
        <v>236</v>
      </c>
      <c r="C973">
        <v>3.2</v>
      </c>
      <c r="D973">
        <v>11</v>
      </c>
      <c r="E973" t="s">
        <v>408</v>
      </c>
      <c r="F973">
        <v>10</v>
      </c>
      <c r="G973">
        <v>135</v>
      </c>
      <c r="H973">
        <v>1650</v>
      </c>
      <c r="I973" t="s">
        <v>31</v>
      </c>
      <c r="J973">
        <v>1</v>
      </c>
      <c r="K973">
        <v>42.03</v>
      </c>
      <c r="L973">
        <v>2</v>
      </c>
      <c r="M973">
        <v>4</v>
      </c>
      <c r="N973">
        <v>25</v>
      </c>
      <c r="O973" t="s">
        <v>426</v>
      </c>
      <c r="P973">
        <v>1092</v>
      </c>
    </row>
    <row r="974" spans="1:16" x14ac:dyDescent="0.25">
      <c r="A974" t="s">
        <v>218</v>
      </c>
      <c r="B974" t="s">
        <v>236</v>
      </c>
      <c r="C974">
        <v>4.7</v>
      </c>
      <c r="D974">
        <v>2</v>
      </c>
      <c r="E974" t="s">
        <v>408</v>
      </c>
      <c r="F974">
        <v>3</v>
      </c>
      <c r="G974">
        <v>135</v>
      </c>
      <c r="H974">
        <v>1650</v>
      </c>
      <c r="I974" t="s">
        <v>106</v>
      </c>
      <c r="J974">
        <v>1</v>
      </c>
      <c r="K974">
        <v>39.770000000000003</v>
      </c>
      <c r="L974">
        <v>12</v>
      </c>
      <c r="M974">
        <v>3</v>
      </c>
      <c r="N974">
        <v>25</v>
      </c>
      <c r="O974" t="s">
        <v>432</v>
      </c>
      <c r="P974">
        <v>1105</v>
      </c>
    </row>
    <row r="975" spans="1:16" x14ac:dyDescent="0.25">
      <c r="A975" t="s">
        <v>218</v>
      </c>
      <c r="B975" t="s">
        <v>236</v>
      </c>
      <c r="C975">
        <v>9.3000000000000007</v>
      </c>
      <c r="D975">
        <v>5</v>
      </c>
      <c r="E975" t="s">
        <v>409</v>
      </c>
      <c r="F975">
        <v>11</v>
      </c>
      <c r="G975">
        <v>117</v>
      </c>
      <c r="H975">
        <v>1650</v>
      </c>
      <c r="I975" t="s">
        <v>106</v>
      </c>
      <c r="J975">
        <v>1</v>
      </c>
      <c r="K975">
        <v>40.06</v>
      </c>
      <c r="L975">
        <v>19</v>
      </c>
      <c r="M975">
        <v>2</v>
      </c>
      <c r="N975">
        <v>25</v>
      </c>
      <c r="O975" t="s">
        <v>420</v>
      </c>
      <c r="P975">
        <v>1109</v>
      </c>
    </row>
    <row r="976" spans="1:16" x14ac:dyDescent="0.25">
      <c r="A976" t="s">
        <v>218</v>
      </c>
      <c r="B976" t="s">
        <v>236</v>
      </c>
      <c r="C976">
        <v>4.3</v>
      </c>
      <c r="D976">
        <v>2</v>
      </c>
      <c r="E976" t="s">
        <v>409</v>
      </c>
      <c r="F976">
        <v>3</v>
      </c>
      <c r="G976">
        <v>135</v>
      </c>
      <c r="H976">
        <v>1650</v>
      </c>
      <c r="I976" t="s">
        <v>106</v>
      </c>
      <c r="J976">
        <v>1</v>
      </c>
      <c r="K976">
        <v>40.020000000000003</v>
      </c>
      <c r="L976">
        <v>22</v>
      </c>
      <c r="M976">
        <v>1</v>
      </c>
      <c r="N976">
        <v>25</v>
      </c>
      <c r="O976" t="s">
        <v>416</v>
      </c>
      <c r="P976">
        <v>1095</v>
      </c>
    </row>
    <row r="977" spans="1:16" x14ac:dyDescent="0.25">
      <c r="A977" t="s">
        <v>218</v>
      </c>
      <c r="B977" t="s">
        <v>236</v>
      </c>
      <c r="C977">
        <v>4.3</v>
      </c>
      <c r="D977">
        <v>3</v>
      </c>
      <c r="E977" t="s">
        <v>408</v>
      </c>
      <c r="F977">
        <v>1</v>
      </c>
      <c r="G977">
        <v>133</v>
      </c>
      <c r="H977">
        <v>1650</v>
      </c>
      <c r="I977" t="s">
        <v>106</v>
      </c>
      <c r="J977">
        <v>1</v>
      </c>
      <c r="K977">
        <v>39.75</v>
      </c>
      <c r="L977">
        <v>26</v>
      </c>
      <c r="M977">
        <v>12</v>
      </c>
      <c r="N977">
        <v>24</v>
      </c>
      <c r="O977" t="s">
        <v>426</v>
      </c>
      <c r="P977">
        <v>1099</v>
      </c>
    </row>
    <row r="978" spans="1:16" x14ac:dyDescent="0.25">
      <c r="A978" t="s">
        <v>218</v>
      </c>
      <c r="B978" t="s">
        <v>236</v>
      </c>
      <c r="C978">
        <v>10</v>
      </c>
      <c r="D978">
        <v>1</v>
      </c>
      <c r="E978" t="s">
        <v>408</v>
      </c>
      <c r="F978">
        <v>6</v>
      </c>
      <c r="G978">
        <v>132</v>
      </c>
      <c r="H978">
        <v>1650</v>
      </c>
      <c r="I978" t="s">
        <v>106</v>
      </c>
      <c r="J978">
        <v>1</v>
      </c>
      <c r="K978">
        <v>40.409999999999997</v>
      </c>
      <c r="L978">
        <v>20</v>
      </c>
      <c r="M978">
        <v>11</v>
      </c>
      <c r="N978">
        <v>24</v>
      </c>
      <c r="O978" t="s">
        <v>416</v>
      </c>
      <c r="P978">
        <v>1093</v>
      </c>
    </row>
    <row r="979" spans="1:16" x14ac:dyDescent="0.25">
      <c r="A979" t="s">
        <v>218</v>
      </c>
      <c r="B979" t="s">
        <v>236</v>
      </c>
      <c r="C979">
        <v>23</v>
      </c>
      <c r="D979">
        <v>2</v>
      </c>
      <c r="E979" t="s">
        <v>408</v>
      </c>
      <c r="F979">
        <v>7</v>
      </c>
      <c r="G979">
        <v>127</v>
      </c>
      <c r="H979">
        <v>1650</v>
      </c>
      <c r="I979" t="s">
        <v>106</v>
      </c>
      <c r="J979">
        <v>1</v>
      </c>
      <c r="K979">
        <v>40.58</v>
      </c>
      <c r="L979">
        <v>27</v>
      </c>
      <c r="M979">
        <v>10</v>
      </c>
      <c r="N979">
        <v>24</v>
      </c>
      <c r="O979" t="s">
        <v>416</v>
      </c>
      <c r="P979">
        <v>1095</v>
      </c>
    </row>
    <row r="980" spans="1:16" x14ac:dyDescent="0.25">
      <c r="A980" t="s">
        <v>218</v>
      </c>
      <c r="B980" t="s">
        <v>236</v>
      </c>
      <c r="C980">
        <v>23</v>
      </c>
      <c r="D980">
        <v>7</v>
      </c>
      <c r="E980" t="s">
        <v>410</v>
      </c>
      <c r="F980">
        <v>8</v>
      </c>
      <c r="G980">
        <v>130</v>
      </c>
      <c r="H980">
        <v>1650</v>
      </c>
      <c r="I980" t="s">
        <v>106</v>
      </c>
      <c r="J980">
        <v>1</v>
      </c>
      <c r="K980">
        <v>41.5</v>
      </c>
      <c r="L980">
        <v>6</v>
      </c>
      <c r="M980">
        <v>10</v>
      </c>
      <c r="N980">
        <v>24</v>
      </c>
      <c r="O980" t="s">
        <v>457</v>
      </c>
      <c r="P980">
        <v>1085</v>
      </c>
    </row>
    <row r="981" spans="1:16" x14ac:dyDescent="0.25">
      <c r="A981" t="s">
        <v>218</v>
      </c>
      <c r="B981" t="s">
        <v>236</v>
      </c>
      <c r="C981">
        <v>51</v>
      </c>
      <c r="D981">
        <v>12</v>
      </c>
      <c r="E981" t="s">
        <v>410</v>
      </c>
      <c r="F981">
        <v>12</v>
      </c>
      <c r="G981">
        <v>131</v>
      </c>
      <c r="H981">
        <v>1400</v>
      </c>
      <c r="I981" t="s">
        <v>106</v>
      </c>
      <c r="J981">
        <v>1</v>
      </c>
      <c r="K981">
        <v>23.16</v>
      </c>
      <c r="L981">
        <v>28</v>
      </c>
      <c r="M981">
        <v>9</v>
      </c>
      <c r="N981">
        <v>24</v>
      </c>
      <c r="O981" t="s">
        <v>508</v>
      </c>
      <c r="P981">
        <v>1080</v>
      </c>
    </row>
    <row r="982" spans="1:16" x14ac:dyDescent="0.25">
      <c r="A982" t="s">
        <v>218</v>
      </c>
      <c r="B982" t="s">
        <v>236</v>
      </c>
      <c r="C982">
        <v>39</v>
      </c>
      <c r="D982">
        <v>9</v>
      </c>
      <c r="E982" t="s">
        <v>409</v>
      </c>
      <c r="F982">
        <v>7</v>
      </c>
      <c r="G982">
        <v>135</v>
      </c>
      <c r="H982">
        <v>1400</v>
      </c>
      <c r="I982" t="s">
        <v>53</v>
      </c>
      <c r="J982">
        <v>1</v>
      </c>
      <c r="K982">
        <v>23.14</v>
      </c>
      <c r="L982">
        <v>8</v>
      </c>
      <c r="M982">
        <v>9</v>
      </c>
      <c r="N982">
        <v>24</v>
      </c>
      <c r="O982" t="s">
        <v>483</v>
      </c>
      <c r="P982">
        <v>1077</v>
      </c>
    </row>
    <row r="983" spans="1:16" x14ac:dyDescent="0.25">
      <c r="A983" t="s">
        <v>218</v>
      </c>
      <c r="B983" t="s">
        <v>236</v>
      </c>
      <c r="C983">
        <v>53</v>
      </c>
      <c r="D983">
        <v>9</v>
      </c>
      <c r="E983" t="s">
        <v>410</v>
      </c>
      <c r="F983">
        <v>12</v>
      </c>
      <c r="G983">
        <v>116</v>
      </c>
      <c r="H983">
        <v>1200</v>
      </c>
      <c r="I983" t="s">
        <v>106</v>
      </c>
      <c r="J983">
        <v>1</v>
      </c>
      <c r="K983">
        <v>9.7799999999999994</v>
      </c>
      <c r="L983">
        <v>14</v>
      </c>
      <c r="M983">
        <v>7</v>
      </c>
      <c r="N983">
        <v>24</v>
      </c>
      <c r="O983" t="s">
        <v>483</v>
      </c>
      <c r="P983">
        <v>1084</v>
      </c>
    </row>
    <row r="984" spans="1:16" x14ac:dyDescent="0.25">
      <c r="A984" t="s">
        <v>218</v>
      </c>
      <c r="B984" t="s">
        <v>236</v>
      </c>
      <c r="C984">
        <v>49</v>
      </c>
      <c r="D984">
        <v>6</v>
      </c>
      <c r="E984" t="s">
        <v>411</v>
      </c>
      <c r="F984">
        <v>3</v>
      </c>
      <c r="G984">
        <v>123</v>
      </c>
      <c r="H984">
        <v>1200</v>
      </c>
      <c r="I984" t="s">
        <v>49</v>
      </c>
      <c r="J984">
        <v>1</v>
      </c>
      <c r="K984">
        <v>9.14</v>
      </c>
      <c r="L984">
        <v>1</v>
      </c>
      <c r="M984">
        <v>7</v>
      </c>
      <c r="N984">
        <v>24</v>
      </c>
      <c r="O984" t="s">
        <v>477</v>
      </c>
      <c r="P984">
        <v>1081</v>
      </c>
    </row>
    <row r="985" spans="1:16" x14ac:dyDescent="0.25">
      <c r="A985" t="s">
        <v>218</v>
      </c>
      <c r="B985" t="s">
        <v>236</v>
      </c>
      <c r="C985">
        <v>35</v>
      </c>
      <c r="D985">
        <v>9</v>
      </c>
      <c r="E985" t="s">
        <v>410</v>
      </c>
      <c r="F985">
        <v>2</v>
      </c>
      <c r="G985">
        <v>120</v>
      </c>
      <c r="H985">
        <v>1000</v>
      </c>
      <c r="I985" t="s">
        <v>49</v>
      </c>
      <c r="J985">
        <v>0</v>
      </c>
      <c r="K985">
        <v>57.56</v>
      </c>
      <c r="L985">
        <v>8</v>
      </c>
      <c r="M985">
        <v>6</v>
      </c>
      <c r="N985">
        <v>24</v>
      </c>
      <c r="O985" t="s">
        <v>508</v>
      </c>
      <c r="P985">
        <v>1076</v>
      </c>
    </row>
    <row r="986" spans="1:16" x14ac:dyDescent="0.25">
      <c r="A986" t="s">
        <v>218</v>
      </c>
      <c r="B986" t="s">
        <v>236</v>
      </c>
      <c r="C986">
        <v>54</v>
      </c>
      <c r="D986">
        <v>13</v>
      </c>
      <c r="E986" t="s">
        <v>411</v>
      </c>
      <c r="F986">
        <v>7</v>
      </c>
      <c r="G986">
        <v>122</v>
      </c>
      <c r="H986">
        <v>1400</v>
      </c>
      <c r="I986" t="s">
        <v>53</v>
      </c>
      <c r="J986">
        <v>1</v>
      </c>
      <c r="K986">
        <v>24.19</v>
      </c>
      <c r="L986">
        <v>20</v>
      </c>
      <c r="M986">
        <v>4</v>
      </c>
      <c r="N986">
        <v>24</v>
      </c>
      <c r="O986" t="s">
        <v>479</v>
      </c>
      <c r="P986">
        <v>1063</v>
      </c>
    </row>
    <row r="987" spans="1:16" x14ac:dyDescent="0.25">
      <c r="A987" t="s">
        <v>218</v>
      </c>
      <c r="B987" t="s">
        <v>236</v>
      </c>
      <c r="C987">
        <v>14</v>
      </c>
      <c r="D987">
        <v>6</v>
      </c>
      <c r="E987" t="s">
        <v>409</v>
      </c>
      <c r="F987">
        <v>3</v>
      </c>
      <c r="G987">
        <v>126</v>
      </c>
      <c r="H987">
        <v>1400</v>
      </c>
      <c r="I987" t="s">
        <v>53</v>
      </c>
      <c r="J987">
        <v>1</v>
      </c>
      <c r="K987">
        <v>23.77</v>
      </c>
      <c r="L987">
        <v>31</v>
      </c>
      <c r="M987">
        <v>3</v>
      </c>
      <c r="N987">
        <v>24</v>
      </c>
      <c r="O987" t="s">
        <v>465</v>
      </c>
      <c r="P987">
        <v>1076</v>
      </c>
    </row>
    <row r="988" spans="1:16" x14ac:dyDescent="0.25">
      <c r="A988" t="s">
        <v>218</v>
      </c>
      <c r="B988" t="s">
        <v>236</v>
      </c>
      <c r="C988">
        <v>30</v>
      </c>
      <c r="D988">
        <v>5</v>
      </c>
      <c r="E988" t="s">
        <v>410</v>
      </c>
      <c r="F988">
        <v>8</v>
      </c>
      <c r="G988">
        <v>125</v>
      </c>
      <c r="H988">
        <v>1200</v>
      </c>
      <c r="I988" t="s">
        <v>53</v>
      </c>
      <c r="J988">
        <v>1</v>
      </c>
      <c r="K988">
        <v>10.33</v>
      </c>
      <c r="L988">
        <v>13</v>
      </c>
      <c r="M988">
        <v>3</v>
      </c>
      <c r="N988">
        <v>24</v>
      </c>
      <c r="O988" t="s">
        <v>416</v>
      </c>
      <c r="P988">
        <v>1077</v>
      </c>
    </row>
    <row r="989" spans="1:16" x14ac:dyDescent="0.25">
      <c r="A989" t="s">
        <v>218</v>
      </c>
      <c r="B989" t="s">
        <v>236</v>
      </c>
      <c r="C989">
        <v>14</v>
      </c>
      <c r="D989">
        <v>5</v>
      </c>
      <c r="E989" t="s">
        <v>408</v>
      </c>
      <c r="F989">
        <v>1</v>
      </c>
      <c r="G989">
        <v>121</v>
      </c>
      <c r="H989">
        <v>1200</v>
      </c>
      <c r="I989" t="s">
        <v>504</v>
      </c>
      <c r="J989">
        <v>1</v>
      </c>
      <c r="K989">
        <v>11.08</v>
      </c>
      <c r="L989">
        <v>28</v>
      </c>
      <c r="M989">
        <v>2</v>
      </c>
      <c r="N989">
        <v>24</v>
      </c>
      <c r="O989" t="s">
        <v>432</v>
      </c>
      <c r="P989">
        <v>1084</v>
      </c>
    </row>
    <row r="990" spans="1:16" x14ac:dyDescent="0.25">
      <c r="A990" t="s">
        <v>218</v>
      </c>
      <c r="B990" t="s">
        <v>236</v>
      </c>
      <c r="C990">
        <v>59</v>
      </c>
      <c r="D990">
        <v>6</v>
      </c>
      <c r="E990" t="s">
        <v>409</v>
      </c>
      <c r="F990">
        <v>9</v>
      </c>
      <c r="G990">
        <v>131</v>
      </c>
      <c r="H990">
        <v>1200</v>
      </c>
      <c r="I990" t="s">
        <v>69</v>
      </c>
      <c r="J990">
        <v>1</v>
      </c>
      <c r="K990">
        <v>9.9</v>
      </c>
      <c r="L990">
        <v>13</v>
      </c>
      <c r="M990">
        <v>1</v>
      </c>
      <c r="N990">
        <v>24</v>
      </c>
      <c r="O990" t="s">
        <v>479</v>
      </c>
      <c r="P990">
        <v>1080</v>
      </c>
    </row>
    <row r="991" spans="1:16" x14ac:dyDescent="0.25">
      <c r="A991" t="s">
        <v>218</v>
      </c>
      <c r="B991" t="s">
        <v>236</v>
      </c>
      <c r="C991">
        <v>53</v>
      </c>
      <c r="D991">
        <v>11</v>
      </c>
      <c r="E991" t="s">
        <v>408</v>
      </c>
      <c r="F991">
        <v>4</v>
      </c>
      <c r="G991">
        <v>129</v>
      </c>
      <c r="H991">
        <v>1400</v>
      </c>
      <c r="I991" t="s">
        <v>69</v>
      </c>
      <c r="J991">
        <v>1</v>
      </c>
      <c r="K991">
        <v>24.02</v>
      </c>
      <c r="L991">
        <v>1</v>
      </c>
      <c r="M991">
        <v>1</v>
      </c>
      <c r="N991">
        <v>24</v>
      </c>
      <c r="O991" t="s">
        <v>483</v>
      </c>
      <c r="P991">
        <v>1082</v>
      </c>
    </row>
    <row r="992" spans="1:16" x14ac:dyDescent="0.25">
      <c r="A992" t="s">
        <v>218</v>
      </c>
      <c r="B992" t="s">
        <v>239</v>
      </c>
      <c r="C992">
        <v>21</v>
      </c>
      <c r="D992">
        <v>8</v>
      </c>
      <c r="E992" t="s">
        <v>408</v>
      </c>
      <c r="F992">
        <v>2</v>
      </c>
      <c r="G992">
        <v>125</v>
      </c>
      <c r="H992">
        <v>1650</v>
      </c>
      <c r="I992" t="s">
        <v>1408</v>
      </c>
      <c r="J992">
        <v>1</v>
      </c>
      <c r="K992">
        <v>40.72</v>
      </c>
      <c r="L992">
        <v>10</v>
      </c>
      <c r="M992">
        <v>12</v>
      </c>
      <c r="N992">
        <v>25</v>
      </c>
      <c r="O992" t="s">
        <v>432</v>
      </c>
      <c r="P992">
        <v>1191</v>
      </c>
    </row>
    <row r="993" spans="1:16" x14ac:dyDescent="0.25">
      <c r="A993" t="s">
        <v>218</v>
      </c>
      <c r="B993" t="s">
        <v>239</v>
      </c>
      <c r="C993">
        <v>2.4</v>
      </c>
      <c r="D993">
        <v>1</v>
      </c>
      <c r="E993" t="s">
        <v>408</v>
      </c>
      <c r="F993">
        <v>1</v>
      </c>
      <c r="G993">
        <v>135</v>
      </c>
      <c r="H993">
        <v>1650</v>
      </c>
      <c r="I993" t="s">
        <v>140</v>
      </c>
      <c r="J993">
        <v>1</v>
      </c>
      <c r="K993">
        <v>40.44</v>
      </c>
      <c r="L993">
        <v>19</v>
      </c>
      <c r="M993">
        <v>11</v>
      </c>
      <c r="N993">
        <v>25</v>
      </c>
      <c r="O993" t="s">
        <v>420</v>
      </c>
      <c r="P993">
        <v>1193</v>
      </c>
    </row>
    <row r="994" spans="1:16" x14ac:dyDescent="0.25">
      <c r="A994" t="s">
        <v>218</v>
      </c>
      <c r="B994" t="s">
        <v>239</v>
      </c>
      <c r="C994">
        <v>6.5</v>
      </c>
      <c r="D994">
        <v>2</v>
      </c>
      <c r="E994" t="s">
        <v>408</v>
      </c>
      <c r="F994">
        <v>12</v>
      </c>
      <c r="G994">
        <v>133</v>
      </c>
      <c r="H994">
        <v>1650</v>
      </c>
      <c r="I994" t="s">
        <v>140</v>
      </c>
      <c r="J994">
        <v>1</v>
      </c>
      <c r="K994">
        <v>39.36</v>
      </c>
      <c r="L994">
        <v>2</v>
      </c>
      <c r="M994">
        <v>11</v>
      </c>
      <c r="N994">
        <v>25</v>
      </c>
      <c r="O994" t="s">
        <v>416</v>
      </c>
      <c r="P994">
        <v>1186</v>
      </c>
    </row>
    <row r="995" spans="1:16" x14ac:dyDescent="0.25">
      <c r="A995" t="s">
        <v>218</v>
      </c>
      <c r="B995" t="s">
        <v>239</v>
      </c>
      <c r="C995">
        <v>4.2</v>
      </c>
      <c r="D995">
        <v>3</v>
      </c>
      <c r="E995" t="s">
        <v>408</v>
      </c>
      <c r="F995">
        <v>7</v>
      </c>
      <c r="G995">
        <v>135</v>
      </c>
      <c r="H995">
        <v>1650</v>
      </c>
      <c r="I995" t="s">
        <v>140</v>
      </c>
      <c r="J995">
        <v>1</v>
      </c>
      <c r="K995">
        <v>40.14</v>
      </c>
      <c r="L995">
        <v>15</v>
      </c>
      <c r="M995">
        <v>10</v>
      </c>
      <c r="N995">
        <v>25</v>
      </c>
      <c r="O995" t="s">
        <v>432</v>
      </c>
      <c r="P995">
        <v>1195</v>
      </c>
    </row>
    <row r="996" spans="1:16" x14ac:dyDescent="0.25">
      <c r="A996" t="s">
        <v>218</v>
      </c>
      <c r="B996" t="s">
        <v>239</v>
      </c>
      <c r="C996">
        <v>7.9</v>
      </c>
      <c r="D996">
        <v>9</v>
      </c>
      <c r="E996" t="s">
        <v>408</v>
      </c>
      <c r="F996">
        <v>11</v>
      </c>
      <c r="G996">
        <v>135</v>
      </c>
      <c r="H996">
        <v>1800</v>
      </c>
      <c r="I996" t="s">
        <v>64</v>
      </c>
      <c r="J996">
        <v>1</v>
      </c>
      <c r="K996">
        <v>49.45</v>
      </c>
      <c r="L996">
        <v>17</v>
      </c>
      <c r="M996">
        <v>9</v>
      </c>
      <c r="N996">
        <v>25</v>
      </c>
      <c r="O996" t="s">
        <v>420</v>
      </c>
      <c r="P996">
        <v>1188</v>
      </c>
    </row>
    <row r="997" spans="1:16" x14ac:dyDescent="0.25">
      <c r="A997" t="s">
        <v>218</v>
      </c>
      <c r="B997" t="s">
        <v>239</v>
      </c>
      <c r="C997">
        <v>8.1</v>
      </c>
      <c r="D997">
        <v>11</v>
      </c>
      <c r="E997" t="s">
        <v>410</v>
      </c>
      <c r="F997">
        <v>8</v>
      </c>
      <c r="G997">
        <v>117</v>
      </c>
      <c r="H997">
        <v>1650</v>
      </c>
      <c r="I997" t="s">
        <v>69</v>
      </c>
      <c r="J997">
        <v>1</v>
      </c>
      <c r="K997">
        <v>40.630000000000003</v>
      </c>
      <c r="L997">
        <v>10</v>
      </c>
      <c r="M997">
        <v>9</v>
      </c>
      <c r="N997">
        <v>25</v>
      </c>
      <c r="O997" t="s">
        <v>432</v>
      </c>
      <c r="P997">
        <v>1185</v>
      </c>
    </row>
    <row r="998" spans="1:16" x14ac:dyDescent="0.25">
      <c r="A998" t="s">
        <v>218</v>
      </c>
      <c r="B998" t="s">
        <v>239</v>
      </c>
      <c r="C998">
        <v>14</v>
      </c>
      <c r="D998">
        <v>5</v>
      </c>
      <c r="E998" t="s">
        <v>409</v>
      </c>
      <c r="F998">
        <v>11</v>
      </c>
      <c r="G998">
        <v>121</v>
      </c>
      <c r="H998">
        <v>1650</v>
      </c>
      <c r="I998" t="s">
        <v>565</v>
      </c>
      <c r="J998">
        <v>1</v>
      </c>
      <c r="K998">
        <v>38.65</v>
      </c>
      <c r="L998">
        <v>16</v>
      </c>
      <c r="M998">
        <v>7</v>
      </c>
      <c r="N998">
        <v>25</v>
      </c>
      <c r="O998" t="s">
        <v>420</v>
      </c>
      <c r="P998">
        <v>1178</v>
      </c>
    </row>
    <row r="999" spans="1:16" x14ac:dyDescent="0.25">
      <c r="A999" t="s">
        <v>218</v>
      </c>
      <c r="B999" t="s">
        <v>239</v>
      </c>
      <c r="C999">
        <v>6.3</v>
      </c>
      <c r="D999">
        <v>3</v>
      </c>
      <c r="E999" t="s">
        <v>408</v>
      </c>
      <c r="F999">
        <v>1</v>
      </c>
      <c r="G999">
        <v>123</v>
      </c>
      <c r="H999">
        <v>1650</v>
      </c>
      <c r="I999" t="s">
        <v>140</v>
      </c>
      <c r="J999">
        <v>1</v>
      </c>
      <c r="K999">
        <v>40.03</v>
      </c>
      <c r="L999">
        <v>11</v>
      </c>
      <c r="M999">
        <v>6</v>
      </c>
      <c r="N999">
        <v>25</v>
      </c>
      <c r="O999" t="s">
        <v>420</v>
      </c>
      <c r="P999">
        <v>1166</v>
      </c>
    </row>
    <row r="1000" spans="1:16" x14ac:dyDescent="0.25">
      <c r="A1000" t="s">
        <v>218</v>
      </c>
      <c r="B1000" t="s">
        <v>239</v>
      </c>
      <c r="C1000">
        <v>6</v>
      </c>
      <c r="D1000">
        <v>4</v>
      </c>
      <c r="E1000" t="s">
        <v>409</v>
      </c>
      <c r="F1000">
        <v>6</v>
      </c>
      <c r="G1000">
        <v>120</v>
      </c>
      <c r="H1000">
        <v>1650</v>
      </c>
      <c r="I1000" t="s">
        <v>140</v>
      </c>
      <c r="J1000">
        <v>1</v>
      </c>
      <c r="K1000">
        <v>39.090000000000003</v>
      </c>
      <c r="L1000">
        <v>28</v>
      </c>
      <c r="M1000">
        <v>5</v>
      </c>
      <c r="N1000">
        <v>25</v>
      </c>
      <c r="O1000" t="s">
        <v>426</v>
      </c>
      <c r="P1000">
        <v>1173</v>
      </c>
    </row>
    <row r="1001" spans="1:16" x14ac:dyDescent="0.25">
      <c r="A1001" t="s">
        <v>218</v>
      </c>
      <c r="B1001" t="s">
        <v>239</v>
      </c>
      <c r="C1001">
        <v>16</v>
      </c>
      <c r="D1001">
        <v>3</v>
      </c>
      <c r="E1001" t="s">
        <v>408</v>
      </c>
      <c r="F1001">
        <v>10</v>
      </c>
      <c r="G1001">
        <v>122</v>
      </c>
      <c r="H1001">
        <v>1800</v>
      </c>
      <c r="I1001" t="s">
        <v>140</v>
      </c>
      <c r="J1001">
        <v>1</v>
      </c>
      <c r="K1001">
        <v>49.44</v>
      </c>
      <c r="L1001">
        <v>14</v>
      </c>
      <c r="M1001">
        <v>5</v>
      </c>
      <c r="N1001">
        <v>25</v>
      </c>
      <c r="O1001" t="s">
        <v>420</v>
      </c>
      <c r="P1001">
        <v>1173</v>
      </c>
    </row>
    <row r="1002" spans="1:16" x14ac:dyDescent="0.25">
      <c r="A1002" t="s">
        <v>218</v>
      </c>
      <c r="B1002" t="s">
        <v>239</v>
      </c>
      <c r="C1002">
        <v>10</v>
      </c>
      <c r="D1002">
        <v>6</v>
      </c>
      <c r="E1002" t="s">
        <v>409</v>
      </c>
      <c r="F1002">
        <v>5</v>
      </c>
      <c r="G1002">
        <v>122</v>
      </c>
      <c r="H1002">
        <v>1650</v>
      </c>
      <c r="I1002" t="s">
        <v>69</v>
      </c>
      <c r="J1002">
        <v>1</v>
      </c>
      <c r="K1002">
        <v>39.67</v>
      </c>
      <c r="L1002">
        <v>7</v>
      </c>
      <c r="M1002">
        <v>5</v>
      </c>
      <c r="N1002">
        <v>25</v>
      </c>
      <c r="O1002" t="s">
        <v>432</v>
      </c>
      <c r="P1002">
        <v>1163</v>
      </c>
    </row>
    <row r="1003" spans="1:16" x14ac:dyDescent="0.25">
      <c r="A1003" t="s">
        <v>218</v>
      </c>
      <c r="B1003" t="s">
        <v>239</v>
      </c>
      <c r="C1003">
        <v>10</v>
      </c>
      <c r="D1003">
        <v>9</v>
      </c>
      <c r="E1003" t="s">
        <v>408</v>
      </c>
      <c r="F1003">
        <v>7</v>
      </c>
      <c r="G1003">
        <v>119</v>
      </c>
      <c r="H1003">
        <v>1650</v>
      </c>
      <c r="I1003" t="s">
        <v>316</v>
      </c>
      <c r="J1003">
        <v>1</v>
      </c>
      <c r="K1003">
        <v>39.78</v>
      </c>
      <c r="L1003">
        <v>19</v>
      </c>
      <c r="M1003">
        <v>3</v>
      </c>
      <c r="N1003">
        <v>25</v>
      </c>
      <c r="O1003" t="s">
        <v>420</v>
      </c>
      <c r="P1003">
        <v>1182</v>
      </c>
    </row>
    <row r="1004" spans="1:16" x14ac:dyDescent="0.25">
      <c r="A1004" t="s">
        <v>218</v>
      </c>
      <c r="B1004" t="s">
        <v>239</v>
      </c>
      <c r="C1004">
        <v>6.7</v>
      </c>
      <c r="D1004">
        <v>4</v>
      </c>
      <c r="E1004" t="s">
        <v>409</v>
      </c>
      <c r="F1004">
        <v>4</v>
      </c>
      <c r="G1004">
        <v>129</v>
      </c>
      <c r="H1004">
        <v>1650</v>
      </c>
      <c r="I1004" t="s">
        <v>140</v>
      </c>
      <c r="J1004">
        <v>1</v>
      </c>
      <c r="K1004">
        <v>39.85</v>
      </c>
      <c r="L1004">
        <v>5</v>
      </c>
      <c r="M1004">
        <v>3</v>
      </c>
      <c r="N1004">
        <v>25</v>
      </c>
      <c r="O1004" t="s">
        <v>426</v>
      </c>
      <c r="P1004">
        <v>1177</v>
      </c>
    </row>
    <row r="1005" spans="1:16" x14ac:dyDescent="0.25">
      <c r="A1005" t="s">
        <v>218</v>
      </c>
      <c r="B1005" t="s">
        <v>239</v>
      </c>
      <c r="C1005">
        <v>17</v>
      </c>
      <c r="D1005">
        <v>5</v>
      </c>
      <c r="E1005" t="s">
        <v>408</v>
      </c>
      <c r="F1005">
        <v>3</v>
      </c>
      <c r="G1005">
        <v>122</v>
      </c>
      <c r="H1005">
        <v>1800</v>
      </c>
      <c r="I1005" t="s">
        <v>406</v>
      </c>
      <c r="J1005">
        <v>1</v>
      </c>
      <c r="K1005">
        <v>48.59</v>
      </c>
      <c r="L1005">
        <v>19</v>
      </c>
      <c r="M1005">
        <v>2</v>
      </c>
      <c r="N1005">
        <v>25</v>
      </c>
      <c r="O1005" t="s">
        <v>420</v>
      </c>
      <c r="P1005">
        <v>1188</v>
      </c>
    </row>
    <row r="1006" spans="1:16" x14ac:dyDescent="0.25">
      <c r="A1006" t="s">
        <v>218</v>
      </c>
      <c r="B1006" t="s">
        <v>239</v>
      </c>
      <c r="C1006">
        <v>49</v>
      </c>
      <c r="D1006">
        <v>10</v>
      </c>
      <c r="E1006" t="s">
        <v>408</v>
      </c>
      <c r="F1006">
        <v>13</v>
      </c>
      <c r="G1006">
        <v>117</v>
      </c>
      <c r="H1006">
        <v>2000</v>
      </c>
      <c r="I1006" t="s">
        <v>140</v>
      </c>
      <c r="J1006">
        <v>2</v>
      </c>
      <c r="K1006">
        <v>1.96</v>
      </c>
      <c r="L1006">
        <v>19</v>
      </c>
      <c r="M1006">
        <v>1</v>
      </c>
      <c r="N1006">
        <v>25</v>
      </c>
      <c r="O1006" t="s">
        <v>483</v>
      </c>
      <c r="P1006">
        <v>1180</v>
      </c>
    </row>
    <row r="1007" spans="1:16" x14ac:dyDescent="0.25">
      <c r="A1007" t="s">
        <v>218</v>
      </c>
      <c r="B1007" t="s">
        <v>239</v>
      </c>
      <c r="C1007">
        <v>14</v>
      </c>
      <c r="D1007">
        <v>7</v>
      </c>
      <c r="E1007" t="s">
        <v>408</v>
      </c>
      <c r="F1007">
        <v>6</v>
      </c>
      <c r="G1007">
        <v>129</v>
      </c>
      <c r="H1007">
        <v>1800</v>
      </c>
      <c r="I1007" t="s">
        <v>565</v>
      </c>
      <c r="J1007">
        <v>1</v>
      </c>
      <c r="K1007">
        <v>50.04</v>
      </c>
      <c r="L1007">
        <v>8</v>
      </c>
      <c r="M1007">
        <v>1</v>
      </c>
      <c r="N1007">
        <v>25</v>
      </c>
      <c r="O1007" t="s">
        <v>432</v>
      </c>
      <c r="P1007">
        <v>1179</v>
      </c>
    </row>
    <row r="1008" spans="1:16" x14ac:dyDescent="0.25">
      <c r="A1008" t="s">
        <v>218</v>
      </c>
      <c r="B1008" t="s">
        <v>239</v>
      </c>
      <c r="C1008">
        <v>47</v>
      </c>
      <c r="D1008">
        <v>5</v>
      </c>
      <c r="E1008" t="s">
        <v>408</v>
      </c>
      <c r="F1008">
        <v>12</v>
      </c>
      <c r="G1008">
        <v>131</v>
      </c>
      <c r="H1008">
        <v>1650</v>
      </c>
      <c r="I1008" t="s">
        <v>1408</v>
      </c>
      <c r="J1008">
        <v>1</v>
      </c>
      <c r="K1008">
        <v>40.71</v>
      </c>
      <c r="L1008">
        <v>4</v>
      </c>
      <c r="M1008">
        <v>12</v>
      </c>
      <c r="N1008">
        <v>24</v>
      </c>
      <c r="O1008" t="s">
        <v>432</v>
      </c>
      <c r="P1008">
        <v>1164</v>
      </c>
    </row>
    <row r="1009" spans="1:16" x14ac:dyDescent="0.25">
      <c r="A1009" t="s">
        <v>218</v>
      </c>
      <c r="B1009" t="s">
        <v>239</v>
      </c>
      <c r="C1009">
        <v>8.6999999999999993</v>
      </c>
      <c r="D1009">
        <v>2</v>
      </c>
      <c r="E1009" t="s">
        <v>408</v>
      </c>
      <c r="F1009">
        <v>3</v>
      </c>
      <c r="G1009">
        <v>129</v>
      </c>
      <c r="H1009">
        <v>1800</v>
      </c>
      <c r="I1009" t="s">
        <v>565</v>
      </c>
      <c r="J1009">
        <v>1</v>
      </c>
      <c r="K1009">
        <v>49.38</v>
      </c>
      <c r="L1009">
        <v>27</v>
      </c>
      <c r="M1009">
        <v>11</v>
      </c>
      <c r="N1009">
        <v>24</v>
      </c>
      <c r="O1009" t="s">
        <v>426</v>
      </c>
      <c r="P1009">
        <v>1171</v>
      </c>
    </row>
    <row r="1010" spans="1:16" x14ac:dyDescent="0.25">
      <c r="A1010" t="s">
        <v>218</v>
      </c>
      <c r="B1010" t="s">
        <v>239</v>
      </c>
      <c r="C1010">
        <v>21</v>
      </c>
      <c r="D1010">
        <v>10</v>
      </c>
      <c r="E1010" t="s">
        <v>408</v>
      </c>
      <c r="F1010">
        <v>6</v>
      </c>
      <c r="G1010">
        <v>130</v>
      </c>
      <c r="H1010">
        <v>1650</v>
      </c>
      <c r="I1010" t="s">
        <v>69</v>
      </c>
      <c r="J1010">
        <v>1</v>
      </c>
      <c r="K1010">
        <v>44.43</v>
      </c>
      <c r="L1010">
        <v>30</v>
      </c>
      <c r="M1010">
        <v>10</v>
      </c>
      <c r="N1010">
        <v>24</v>
      </c>
      <c r="O1010" t="s">
        <v>426</v>
      </c>
      <c r="P1010">
        <v>1160</v>
      </c>
    </row>
    <row r="1011" spans="1:16" x14ac:dyDescent="0.25">
      <c r="A1011" t="s">
        <v>218</v>
      </c>
      <c r="B1011" t="s">
        <v>239</v>
      </c>
      <c r="C1011">
        <v>7.2</v>
      </c>
      <c r="D1011">
        <v>6</v>
      </c>
      <c r="E1011" t="s">
        <v>408</v>
      </c>
      <c r="F1011">
        <v>9</v>
      </c>
      <c r="G1011">
        <v>130</v>
      </c>
      <c r="H1011">
        <v>1650</v>
      </c>
      <c r="I1011" t="s">
        <v>31</v>
      </c>
      <c r="J1011">
        <v>1</v>
      </c>
      <c r="K1011">
        <v>40.020000000000003</v>
      </c>
      <c r="L1011">
        <v>25</v>
      </c>
      <c r="M1011">
        <v>9</v>
      </c>
      <c r="N1011">
        <v>24</v>
      </c>
      <c r="O1011" t="s">
        <v>416</v>
      </c>
      <c r="P1011">
        <v>1156</v>
      </c>
    </row>
    <row r="1012" spans="1:16" x14ac:dyDescent="0.25">
      <c r="A1012" t="s">
        <v>218</v>
      </c>
      <c r="B1012" t="s">
        <v>239</v>
      </c>
      <c r="C1012">
        <v>16</v>
      </c>
      <c r="D1012">
        <v>2</v>
      </c>
      <c r="E1012" t="s">
        <v>408</v>
      </c>
      <c r="F1012">
        <v>4</v>
      </c>
      <c r="G1012">
        <v>128</v>
      </c>
      <c r="H1012">
        <v>1650</v>
      </c>
      <c r="I1012" t="s">
        <v>69</v>
      </c>
      <c r="J1012">
        <v>1</v>
      </c>
      <c r="K1012">
        <v>41.14</v>
      </c>
      <c r="L1012">
        <v>11</v>
      </c>
      <c r="M1012">
        <v>9</v>
      </c>
      <c r="N1012">
        <v>24</v>
      </c>
      <c r="O1012" t="s">
        <v>432</v>
      </c>
      <c r="P1012">
        <v>1141</v>
      </c>
    </row>
    <row r="1013" spans="1:16" x14ac:dyDescent="0.25">
      <c r="A1013" t="s">
        <v>218</v>
      </c>
      <c r="B1013" t="s">
        <v>239</v>
      </c>
      <c r="C1013">
        <v>9</v>
      </c>
      <c r="D1013">
        <v>7</v>
      </c>
      <c r="E1013" t="s">
        <v>411</v>
      </c>
      <c r="F1013">
        <v>6</v>
      </c>
      <c r="G1013">
        <v>125</v>
      </c>
      <c r="H1013">
        <v>1800</v>
      </c>
      <c r="I1013" t="s">
        <v>565</v>
      </c>
      <c r="J1013">
        <v>1</v>
      </c>
      <c r="K1013">
        <v>49.31</v>
      </c>
      <c r="L1013">
        <v>10</v>
      </c>
      <c r="M1013">
        <v>7</v>
      </c>
      <c r="N1013">
        <v>24</v>
      </c>
      <c r="O1013" t="s">
        <v>420</v>
      </c>
      <c r="P1013">
        <v>1152</v>
      </c>
    </row>
    <row r="1014" spans="1:16" x14ac:dyDescent="0.25">
      <c r="A1014" t="s">
        <v>218</v>
      </c>
      <c r="B1014" t="s">
        <v>239</v>
      </c>
      <c r="C1014">
        <v>10</v>
      </c>
      <c r="D1014">
        <v>3</v>
      </c>
      <c r="E1014" t="s">
        <v>409</v>
      </c>
      <c r="F1014">
        <v>1</v>
      </c>
      <c r="G1014">
        <v>126</v>
      </c>
      <c r="H1014">
        <v>1800</v>
      </c>
      <c r="I1014" t="s">
        <v>69</v>
      </c>
      <c r="J1014">
        <v>1</v>
      </c>
      <c r="K1014">
        <v>47.5</v>
      </c>
      <c r="L1014">
        <v>8</v>
      </c>
      <c r="M1014">
        <v>6</v>
      </c>
      <c r="N1014">
        <v>24</v>
      </c>
      <c r="O1014" t="s">
        <v>508</v>
      </c>
      <c r="P1014">
        <v>1141</v>
      </c>
    </row>
    <row r="1015" spans="1:16" x14ac:dyDescent="0.25">
      <c r="A1015" t="s">
        <v>218</v>
      </c>
      <c r="B1015" t="s">
        <v>239</v>
      </c>
      <c r="C1015">
        <v>22</v>
      </c>
      <c r="D1015">
        <v>4</v>
      </c>
      <c r="E1015" t="s">
        <v>409</v>
      </c>
      <c r="F1015">
        <v>7</v>
      </c>
      <c r="G1015">
        <v>121</v>
      </c>
      <c r="H1015">
        <v>2000</v>
      </c>
      <c r="I1015" t="s">
        <v>565</v>
      </c>
      <c r="J1015">
        <v>2</v>
      </c>
      <c r="K1015">
        <v>1.96</v>
      </c>
      <c r="L1015">
        <v>26</v>
      </c>
      <c r="M1015">
        <v>5</v>
      </c>
      <c r="N1015">
        <v>24</v>
      </c>
      <c r="O1015" t="s">
        <v>483</v>
      </c>
      <c r="P1015">
        <v>1167</v>
      </c>
    </row>
    <row r="1016" spans="1:16" x14ac:dyDescent="0.25">
      <c r="A1016" t="s">
        <v>218</v>
      </c>
      <c r="B1016" t="s">
        <v>239</v>
      </c>
      <c r="C1016">
        <v>24</v>
      </c>
      <c r="D1016">
        <v>8</v>
      </c>
      <c r="E1016" t="s">
        <v>409</v>
      </c>
      <c r="F1016">
        <v>5</v>
      </c>
      <c r="G1016">
        <v>126</v>
      </c>
      <c r="H1016">
        <v>1650</v>
      </c>
      <c r="I1016" t="s">
        <v>140</v>
      </c>
      <c r="J1016">
        <v>1</v>
      </c>
      <c r="K1016">
        <v>39.659999999999997</v>
      </c>
      <c r="L1016">
        <v>11</v>
      </c>
      <c r="M1016">
        <v>5</v>
      </c>
      <c r="N1016">
        <v>24</v>
      </c>
      <c r="O1016" t="s">
        <v>457</v>
      </c>
      <c r="P1016">
        <v>1158</v>
      </c>
    </row>
    <row r="1017" spans="1:16" x14ac:dyDescent="0.25">
      <c r="A1017" t="s">
        <v>218</v>
      </c>
      <c r="B1017" t="s">
        <v>239</v>
      </c>
      <c r="C1017">
        <v>19</v>
      </c>
      <c r="D1017">
        <v>6</v>
      </c>
      <c r="E1017" t="s">
        <v>410</v>
      </c>
      <c r="F1017">
        <v>12</v>
      </c>
      <c r="G1017">
        <v>127</v>
      </c>
      <c r="H1017">
        <v>1650</v>
      </c>
      <c r="I1017" t="s">
        <v>565</v>
      </c>
      <c r="J1017">
        <v>1</v>
      </c>
      <c r="K1017">
        <v>41.35</v>
      </c>
      <c r="L1017">
        <v>17</v>
      </c>
      <c r="M1017">
        <v>4</v>
      </c>
      <c r="N1017">
        <v>24</v>
      </c>
      <c r="O1017" t="s">
        <v>416</v>
      </c>
      <c r="P1017">
        <v>1155</v>
      </c>
    </row>
    <row r="1018" spans="1:16" x14ac:dyDescent="0.25">
      <c r="A1018" t="s">
        <v>218</v>
      </c>
      <c r="B1018" t="s">
        <v>239</v>
      </c>
      <c r="C1018">
        <v>8</v>
      </c>
      <c r="D1018">
        <v>1</v>
      </c>
      <c r="E1018" t="s">
        <v>409</v>
      </c>
      <c r="F1018">
        <v>6</v>
      </c>
      <c r="G1018">
        <v>121</v>
      </c>
      <c r="H1018">
        <v>1650</v>
      </c>
      <c r="I1018" t="s">
        <v>565</v>
      </c>
      <c r="J1018">
        <v>1</v>
      </c>
      <c r="K1018">
        <v>41.31</v>
      </c>
      <c r="L1018">
        <v>20</v>
      </c>
      <c r="M1018">
        <v>3</v>
      </c>
      <c r="N1018">
        <v>24</v>
      </c>
      <c r="O1018" t="s">
        <v>426</v>
      </c>
      <c r="P1018">
        <v>1159</v>
      </c>
    </row>
    <row r="1019" spans="1:16" x14ac:dyDescent="0.25">
      <c r="A1019" t="s">
        <v>218</v>
      </c>
      <c r="B1019" t="s">
        <v>239</v>
      </c>
      <c r="C1019">
        <v>11</v>
      </c>
      <c r="D1019">
        <v>1</v>
      </c>
      <c r="E1019" t="s">
        <v>408</v>
      </c>
      <c r="F1019">
        <v>2</v>
      </c>
      <c r="G1019">
        <v>132</v>
      </c>
      <c r="H1019">
        <v>1650</v>
      </c>
      <c r="I1019" t="s">
        <v>565</v>
      </c>
      <c r="J1019">
        <v>1</v>
      </c>
      <c r="K1019">
        <v>41.97</v>
      </c>
      <c r="L1019">
        <v>28</v>
      </c>
      <c r="M1019">
        <v>2</v>
      </c>
      <c r="N1019">
        <v>24</v>
      </c>
      <c r="O1019" t="s">
        <v>432</v>
      </c>
      <c r="P1019">
        <v>1158</v>
      </c>
    </row>
    <row r="1020" spans="1:16" x14ac:dyDescent="0.25">
      <c r="A1020" t="s">
        <v>218</v>
      </c>
      <c r="B1020" t="s">
        <v>239</v>
      </c>
      <c r="C1020">
        <v>15</v>
      </c>
      <c r="D1020">
        <v>9</v>
      </c>
      <c r="E1020" t="s">
        <v>408</v>
      </c>
      <c r="F1020">
        <v>11</v>
      </c>
      <c r="G1020">
        <v>129</v>
      </c>
      <c r="H1020">
        <v>1800</v>
      </c>
      <c r="I1020" t="s">
        <v>504</v>
      </c>
      <c r="J1020">
        <v>1</v>
      </c>
      <c r="K1020">
        <v>50.74</v>
      </c>
      <c r="L1020">
        <v>24</v>
      </c>
      <c r="M1020">
        <v>1</v>
      </c>
      <c r="N1020">
        <v>24</v>
      </c>
      <c r="O1020" t="s">
        <v>457</v>
      </c>
      <c r="P1020">
        <v>1173</v>
      </c>
    </row>
    <row r="1021" spans="1:16" x14ac:dyDescent="0.25">
      <c r="A1021" t="s">
        <v>218</v>
      </c>
      <c r="B1021" t="s">
        <v>239</v>
      </c>
      <c r="C1021">
        <v>8.3000000000000007</v>
      </c>
      <c r="D1021">
        <v>3</v>
      </c>
      <c r="E1021" t="s">
        <v>409</v>
      </c>
      <c r="F1021">
        <v>3</v>
      </c>
      <c r="G1021">
        <v>133</v>
      </c>
      <c r="H1021">
        <v>1650</v>
      </c>
      <c r="I1021" t="s">
        <v>565</v>
      </c>
      <c r="J1021">
        <v>1</v>
      </c>
      <c r="K1021">
        <v>40.94</v>
      </c>
      <c r="L1021">
        <v>10</v>
      </c>
      <c r="M1021">
        <v>1</v>
      </c>
      <c r="N1021">
        <v>24</v>
      </c>
      <c r="O1021" t="s">
        <v>420</v>
      </c>
      <c r="P1021">
        <v>1177</v>
      </c>
    </row>
    <row r="1022" spans="1:16" x14ac:dyDescent="0.25">
      <c r="A1022" t="s">
        <v>218</v>
      </c>
      <c r="B1022" t="s">
        <v>239</v>
      </c>
      <c r="C1022">
        <v>13</v>
      </c>
      <c r="D1022">
        <v>1</v>
      </c>
      <c r="E1022" t="s">
        <v>408</v>
      </c>
      <c r="F1022">
        <v>10</v>
      </c>
      <c r="G1022">
        <v>127</v>
      </c>
      <c r="H1022">
        <v>1800</v>
      </c>
      <c r="I1022" t="s">
        <v>565</v>
      </c>
      <c r="J1022">
        <v>1</v>
      </c>
      <c r="K1022">
        <v>50.46</v>
      </c>
      <c r="L1022">
        <v>13</v>
      </c>
      <c r="M1022">
        <v>12</v>
      </c>
      <c r="N1022">
        <v>23</v>
      </c>
      <c r="O1022" t="s">
        <v>420</v>
      </c>
      <c r="P1022">
        <v>1166</v>
      </c>
    </row>
    <row r="1023" spans="1:16" x14ac:dyDescent="0.25">
      <c r="A1023" t="s">
        <v>218</v>
      </c>
      <c r="B1023" t="s">
        <v>239</v>
      </c>
      <c r="C1023">
        <v>14</v>
      </c>
      <c r="D1023">
        <v>1</v>
      </c>
      <c r="E1023" t="s">
        <v>408</v>
      </c>
      <c r="F1023">
        <v>2</v>
      </c>
      <c r="G1023">
        <v>121</v>
      </c>
      <c r="H1023">
        <v>1650</v>
      </c>
      <c r="I1023" t="s">
        <v>596</v>
      </c>
      <c r="J1023">
        <v>1</v>
      </c>
      <c r="K1023">
        <v>41.35</v>
      </c>
      <c r="L1023">
        <v>22</v>
      </c>
      <c r="M1023">
        <v>11</v>
      </c>
      <c r="N1023">
        <v>23</v>
      </c>
      <c r="O1023" t="s">
        <v>416</v>
      </c>
      <c r="P1023">
        <v>1161</v>
      </c>
    </row>
    <row r="1024" spans="1:16" x14ac:dyDescent="0.25">
      <c r="A1024" t="s">
        <v>218</v>
      </c>
      <c r="B1024" t="s">
        <v>239</v>
      </c>
      <c r="C1024">
        <v>19</v>
      </c>
      <c r="D1024">
        <v>9</v>
      </c>
      <c r="E1024" t="s">
        <v>410</v>
      </c>
      <c r="F1024">
        <v>12</v>
      </c>
      <c r="G1024">
        <v>124</v>
      </c>
      <c r="H1024">
        <v>1200</v>
      </c>
      <c r="I1024" t="s">
        <v>565</v>
      </c>
      <c r="J1024">
        <v>1</v>
      </c>
      <c r="K1024">
        <v>10.92</v>
      </c>
      <c r="L1024">
        <v>25</v>
      </c>
      <c r="M1024">
        <v>10</v>
      </c>
      <c r="N1024">
        <v>23</v>
      </c>
      <c r="O1024" t="s">
        <v>457</v>
      </c>
      <c r="P1024">
        <v>1154</v>
      </c>
    </row>
    <row r="1025" spans="1:16" x14ac:dyDescent="0.25">
      <c r="A1025" t="s">
        <v>218</v>
      </c>
      <c r="B1025" t="s">
        <v>242</v>
      </c>
      <c r="C1025">
        <v>13</v>
      </c>
      <c r="D1025">
        <v>4</v>
      </c>
      <c r="E1025" t="s">
        <v>408</v>
      </c>
      <c r="F1025">
        <v>1</v>
      </c>
      <c r="G1025">
        <v>124</v>
      </c>
      <c r="H1025">
        <v>1650</v>
      </c>
      <c r="I1025" t="s">
        <v>406</v>
      </c>
      <c r="J1025">
        <v>1</v>
      </c>
      <c r="K1025">
        <v>40.340000000000003</v>
      </c>
      <c r="L1025">
        <v>10</v>
      </c>
      <c r="M1025">
        <v>12</v>
      </c>
      <c r="N1025">
        <v>25</v>
      </c>
      <c r="O1025" t="s">
        <v>432</v>
      </c>
      <c r="P1025">
        <v>1131</v>
      </c>
    </row>
    <row r="1026" spans="1:16" x14ac:dyDescent="0.25">
      <c r="A1026" t="s">
        <v>218</v>
      </c>
      <c r="B1026" t="s">
        <v>242</v>
      </c>
      <c r="C1026">
        <v>31</v>
      </c>
      <c r="D1026">
        <v>1</v>
      </c>
      <c r="E1026" t="s">
        <v>408</v>
      </c>
      <c r="F1026">
        <v>10</v>
      </c>
      <c r="G1026">
        <v>115</v>
      </c>
      <c r="H1026">
        <v>1400</v>
      </c>
      <c r="I1026" t="s">
        <v>106</v>
      </c>
      <c r="J1026">
        <v>1</v>
      </c>
      <c r="K1026">
        <v>22.93</v>
      </c>
      <c r="L1026">
        <v>9</v>
      </c>
      <c r="M1026">
        <v>11</v>
      </c>
      <c r="N1026">
        <v>25</v>
      </c>
      <c r="O1026" t="s">
        <v>479</v>
      </c>
      <c r="P1026">
        <v>1110</v>
      </c>
    </row>
    <row r="1027" spans="1:16" x14ac:dyDescent="0.25">
      <c r="A1027" t="s">
        <v>218</v>
      </c>
      <c r="B1027" t="s">
        <v>242</v>
      </c>
      <c r="C1027">
        <v>5.4</v>
      </c>
      <c r="D1027">
        <v>5</v>
      </c>
      <c r="E1027" t="s">
        <v>409</v>
      </c>
      <c r="F1027">
        <v>2</v>
      </c>
      <c r="G1027">
        <v>118</v>
      </c>
      <c r="H1027">
        <v>1200</v>
      </c>
      <c r="I1027" t="s">
        <v>106</v>
      </c>
      <c r="J1027">
        <v>1</v>
      </c>
      <c r="K1027">
        <v>9.84</v>
      </c>
      <c r="L1027">
        <v>15</v>
      </c>
      <c r="M1027">
        <v>10</v>
      </c>
      <c r="N1027">
        <v>25</v>
      </c>
      <c r="O1027" t="s">
        <v>432</v>
      </c>
      <c r="P1027">
        <v>1094</v>
      </c>
    </row>
    <row r="1028" spans="1:16" x14ac:dyDescent="0.25">
      <c r="A1028" t="s">
        <v>218</v>
      </c>
      <c r="B1028" t="s">
        <v>242</v>
      </c>
      <c r="C1028">
        <v>19</v>
      </c>
      <c r="D1028">
        <v>9</v>
      </c>
      <c r="E1028" t="s">
        <v>410</v>
      </c>
      <c r="F1028">
        <v>9</v>
      </c>
      <c r="G1028">
        <v>121</v>
      </c>
      <c r="H1028">
        <v>1200</v>
      </c>
      <c r="I1028" t="s">
        <v>106</v>
      </c>
      <c r="J1028">
        <v>1</v>
      </c>
      <c r="K1028">
        <v>9.82</v>
      </c>
      <c r="L1028">
        <v>8</v>
      </c>
      <c r="M1028">
        <v>10</v>
      </c>
      <c r="N1028">
        <v>25</v>
      </c>
      <c r="O1028" t="s">
        <v>426</v>
      </c>
      <c r="P1028">
        <v>1097</v>
      </c>
    </row>
    <row r="1029" spans="1:16" x14ac:dyDescent="0.25">
      <c r="A1029" t="s">
        <v>218</v>
      </c>
      <c r="B1029" t="s">
        <v>242</v>
      </c>
      <c r="C1029">
        <v>10</v>
      </c>
      <c r="D1029">
        <v>4</v>
      </c>
      <c r="E1029" t="s">
        <v>409</v>
      </c>
      <c r="F1029">
        <v>7</v>
      </c>
      <c r="G1029">
        <v>118</v>
      </c>
      <c r="H1029">
        <v>1200</v>
      </c>
      <c r="I1029" t="s">
        <v>106</v>
      </c>
      <c r="J1029">
        <v>1</v>
      </c>
      <c r="K1029">
        <v>10.3</v>
      </c>
      <c r="L1029">
        <v>10</v>
      </c>
      <c r="M1029">
        <v>9</v>
      </c>
      <c r="N1029">
        <v>25</v>
      </c>
      <c r="O1029" t="s">
        <v>432</v>
      </c>
      <c r="P1029">
        <v>1078</v>
      </c>
    </row>
    <row r="1030" spans="1:16" x14ac:dyDescent="0.25">
      <c r="A1030" t="s">
        <v>218</v>
      </c>
      <c r="B1030" t="s">
        <v>242</v>
      </c>
      <c r="C1030">
        <v>26</v>
      </c>
      <c r="D1030">
        <v>4</v>
      </c>
      <c r="E1030" t="s">
        <v>409</v>
      </c>
      <c r="F1030">
        <v>10</v>
      </c>
      <c r="G1030">
        <v>118</v>
      </c>
      <c r="H1030">
        <v>1200</v>
      </c>
      <c r="I1030" t="s">
        <v>106</v>
      </c>
      <c r="J1030">
        <v>1</v>
      </c>
      <c r="K1030">
        <v>9.26</v>
      </c>
      <c r="L1030">
        <v>16</v>
      </c>
      <c r="M1030">
        <v>7</v>
      </c>
      <c r="N1030">
        <v>25</v>
      </c>
      <c r="O1030" t="s">
        <v>420</v>
      </c>
      <c r="P1030">
        <v>1084</v>
      </c>
    </row>
    <row r="1031" spans="1:16" x14ac:dyDescent="0.25">
      <c r="A1031" t="s">
        <v>218</v>
      </c>
      <c r="B1031" t="s">
        <v>242</v>
      </c>
      <c r="C1031">
        <v>4.2</v>
      </c>
      <c r="D1031">
        <v>1</v>
      </c>
      <c r="E1031" t="s">
        <v>408</v>
      </c>
      <c r="F1031">
        <v>3</v>
      </c>
      <c r="G1031">
        <v>135</v>
      </c>
      <c r="H1031">
        <v>1200</v>
      </c>
      <c r="I1031" t="s">
        <v>106</v>
      </c>
      <c r="J1031">
        <v>1</v>
      </c>
      <c r="K1031">
        <v>9.93</v>
      </c>
      <c r="L1031">
        <v>21</v>
      </c>
      <c r="M1031">
        <v>5</v>
      </c>
      <c r="N1031">
        <v>25</v>
      </c>
      <c r="O1031" t="s">
        <v>416</v>
      </c>
      <c r="P1031">
        <v>1087</v>
      </c>
    </row>
    <row r="1032" spans="1:16" x14ac:dyDescent="0.25">
      <c r="A1032" t="s">
        <v>218</v>
      </c>
      <c r="B1032" t="s">
        <v>242</v>
      </c>
      <c r="C1032">
        <v>2.9</v>
      </c>
      <c r="D1032">
        <v>6</v>
      </c>
      <c r="E1032" t="s">
        <v>409</v>
      </c>
      <c r="F1032">
        <v>9</v>
      </c>
      <c r="G1032">
        <v>133</v>
      </c>
      <c r="H1032">
        <v>1000</v>
      </c>
      <c r="I1032" t="s">
        <v>31</v>
      </c>
      <c r="J1032">
        <v>0</v>
      </c>
      <c r="K1032">
        <v>56.92</v>
      </c>
      <c r="L1032">
        <v>13</v>
      </c>
      <c r="M1032">
        <v>4</v>
      </c>
      <c r="N1032">
        <v>25</v>
      </c>
      <c r="O1032" t="s">
        <v>508</v>
      </c>
      <c r="P1032">
        <v>1095</v>
      </c>
    </row>
    <row r="1033" spans="1:16" x14ac:dyDescent="0.25">
      <c r="A1033" t="s">
        <v>218</v>
      </c>
      <c r="B1033" t="s">
        <v>242</v>
      </c>
      <c r="C1033">
        <v>6.2</v>
      </c>
      <c r="D1033">
        <v>12</v>
      </c>
      <c r="E1033" t="s">
        <v>409</v>
      </c>
      <c r="F1033">
        <v>4</v>
      </c>
      <c r="G1033">
        <v>131</v>
      </c>
      <c r="H1033">
        <v>1200</v>
      </c>
      <c r="I1033" t="s">
        <v>648</v>
      </c>
      <c r="J1033">
        <v>1</v>
      </c>
      <c r="K1033">
        <v>11.73</v>
      </c>
      <c r="L1033">
        <v>1</v>
      </c>
      <c r="M1033">
        <v>1</v>
      </c>
      <c r="N1033">
        <v>25</v>
      </c>
      <c r="O1033" t="s">
        <v>508</v>
      </c>
      <c r="P1033">
        <v>1118</v>
      </c>
    </row>
    <row r="1034" spans="1:16" x14ac:dyDescent="0.25">
      <c r="A1034" t="s">
        <v>218</v>
      </c>
      <c r="B1034" t="s">
        <v>242</v>
      </c>
      <c r="C1034">
        <v>12</v>
      </c>
      <c r="D1034">
        <v>3</v>
      </c>
      <c r="E1034" t="s">
        <v>409</v>
      </c>
      <c r="F1034">
        <v>11</v>
      </c>
      <c r="G1034">
        <v>132</v>
      </c>
      <c r="H1034">
        <v>1200</v>
      </c>
      <c r="I1034" t="s">
        <v>648</v>
      </c>
      <c r="J1034">
        <v>1</v>
      </c>
      <c r="K1034">
        <v>10.24</v>
      </c>
      <c r="L1034">
        <v>11</v>
      </c>
      <c r="M1034">
        <v>12</v>
      </c>
      <c r="N1034">
        <v>24</v>
      </c>
      <c r="O1034" t="s">
        <v>420</v>
      </c>
      <c r="P1034">
        <v>1110</v>
      </c>
    </row>
    <row r="1035" spans="1:16" x14ac:dyDescent="0.25">
      <c r="A1035" t="s">
        <v>218</v>
      </c>
      <c r="B1035" t="s">
        <v>242</v>
      </c>
      <c r="C1035">
        <v>18</v>
      </c>
      <c r="D1035">
        <v>11</v>
      </c>
      <c r="E1035" t="s">
        <v>409</v>
      </c>
      <c r="F1035">
        <v>4</v>
      </c>
      <c r="G1035">
        <v>135</v>
      </c>
      <c r="H1035">
        <v>1400</v>
      </c>
      <c r="I1035" t="s">
        <v>173</v>
      </c>
      <c r="J1035">
        <v>1</v>
      </c>
      <c r="K1035">
        <v>22.58</v>
      </c>
      <c r="L1035">
        <v>3</v>
      </c>
      <c r="M1035">
        <v>11</v>
      </c>
      <c r="N1035">
        <v>24</v>
      </c>
      <c r="O1035" t="s">
        <v>479</v>
      </c>
      <c r="P1035">
        <v>1121</v>
      </c>
    </row>
    <row r="1036" spans="1:16" x14ac:dyDescent="0.25">
      <c r="A1036" t="s">
        <v>218</v>
      </c>
      <c r="B1036" t="s">
        <v>242</v>
      </c>
      <c r="C1036">
        <v>3.3</v>
      </c>
      <c r="D1036">
        <v>3</v>
      </c>
      <c r="E1036" t="s">
        <v>409</v>
      </c>
      <c r="F1036">
        <v>7</v>
      </c>
      <c r="G1036">
        <v>135</v>
      </c>
      <c r="H1036">
        <v>1200</v>
      </c>
      <c r="I1036" t="s">
        <v>31</v>
      </c>
      <c r="J1036">
        <v>1</v>
      </c>
      <c r="K1036">
        <v>9.42</v>
      </c>
      <c r="L1036">
        <v>13</v>
      </c>
      <c r="M1036">
        <v>10</v>
      </c>
      <c r="N1036">
        <v>24</v>
      </c>
      <c r="O1036" t="s">
        <v>465</v>
      </c>
      <c r="P1036">
        <v>1107</v>
      </c>
    </row>
    <row r="1037" spans="1:16" x14ac:dyDescent="0.25">
      <c r="A1037" t="s">
        <v>218</v>
      </c>
      <c r="B1037" t="s">
        <v>242</v>
      </c>
      <c r="C1037">
        <v>8.5</v>
      </c>
      <c r="D1037">
        <v>6</v>
      </c>
      <c r="E1037" t="s">
        <v>408</v>
      </c>
      <c r="F1037">
        <v>8</v>
      </c>
      <c r="G1037">
        <v>119</v>
      </c>
      <c r="H1037">
        <v>1400</v>
      </c>
      <c r="I1037" t="s">
        <v>173</v>
      </c>
      <c r="J1037">
        <v>1</v>
      </c>
      <c r="K1037">
        <v>22.16</v>
      </c>
      <c r="L1037">
        <v>28</v>
      </c>
      <c r="M1037">
        <v>9</v>
      </c>
      <c r="N1037">
        <v>24</v>
      </c>
      <c r="O1037" t="s">
        <v>508</v>
      </c>
      <c r="P1037">
        <v>1103</v>
      </c>
    </row>
    <row r="1038" spans="1:16" x14ac:dyDescent="0.25">
      <c r="A1038" t="s">
        <v>218</v>
      </c>
      <c r="B1038" t="s">
        <v>242</v>
      </c>
      <c r="C1038">
        <v>31</v>
      </c>
      <c r="D1038">
        <v>5</v>
      </c>
      <c r="E1038" t="s">
        <v>411</v>
      </c>
      <c r="F1038">
        <v>11</v>
      </c>
      <c r="G1038">
        <v>119</v>
      </c>
      <c r="H1038">
        <v>1400</v>
      </c>
      <c r="I1038" t="s">
        <v>173</v>
      </c>
      <c r="J1038">
        <v>1</v>
      </c>
      <c r="K1038">
        <v>22.07</v>
      </c>
      <c r="L1038">
        <v>14</v>
      </c>
      <c r="M1038">
        <v>7</v>
      </c>
      <c r="N1038">
        <v>24</v>
      </c>
      <c r="O1038" t="s">
        <v>483</v>
      </c>
      <c r="P1038">
        <v>1088</v>
      </c>
    </row>
    <row r="1039" spans="1:16" x14ac:dyDescent="0.25">
      <c r="A1039" t="s">
        <v>218</v>
      </c>
      <c r="B1039" t="s">
        <v>242</v>
      </c>
      <c r="C1039">
        <v>10</v>
      </c>
      <c r="D1039">
        <v>10</v>
      </c>
      <c r="E1039" t="s">
        <v>408</v>
      </c>
      <c r="F1039">
        <v>5</v>
      </c>
      <c r="G1039">
        <v>119</v>
      </c>
      <c r="H1039">
        <v>1400</v>
      </c>
      <c r="I1039" t="s">
        <v>140</v>
      </c>
      <c r="J1039">
        <v>1</v>
      </c>
      <c r="K1039">
        <v>23.45</v>
      </c>
      <c r="L1039">
        <v>23</v>
      </c>
      <c r="M1039">
        <v>6</v>
      </c>
      <c r="N1039">
        <v>24</v>
      </c>
      <c r="O1039" t="s">
        <v>483</v>
      </c>
      <c r="P1039">
        <v>1086</v>
      </c>
    </row>
    <row r="1040" spans="1:16" x14ac:dyDescent="0.25">
      <c r="A1040" t="s">
        <v>218</v>
      </c>
      <c r="B1040" t="s">
        <v>242</v>
      </c>
      <c r="C1040">
        <v>11</v>
      </c>
      <c r="D1040">
        <v>5</v>
      </c>
      <c r="E1040" t="s">
        <v>409</v>
      </c>
      <c r="F1040">
        <v>2</v>
      </c>
      <c r="G1040">
        <v>122</v>
      </c>
      <c r="H1040">
        <v>1200</v>
      </c>
      <c r="I1040" t="s">
        <v>140</v>
      </c>
      <c r="J1040">
        <v>1</v>
      </c>
      <c r="K1040">
        <v>8.99</v>
      </c>
      <c r="L1040">
        <v>2</v>
      </c>
      <c r="M1040">
        <v>6</v>
      </c>
      <c r="N1040">
        <v>24</v>
      </c>
      <c r="O1040" t="s">
        <v>477</v>
      </c>
      <c r="P1040">
        <v>1049</v>
      </c>
    </row>
    <row r="1041" spans="1:16" x14ac:dyDescent="0.25">
      <c r="A1041" t="s">
        <v>218</v>
      </c>
      <c r="B1041" t="s">
        <v>245</v>
      </c>
      <c r="C1041">
        <v>22</v>
      </c>
      <c r="D1041">
        <v>2</v>
      </c>
      <c r="E1041" t="s">
        <v>408</v>
      </c>
      <c r="F1041">
        <v>1</v>
      </c>
      <c r="G1041">
        <v>121</v>
      </c>
      <c r="H1041">
        <v>1650</v>
      </c>
      <c r="I1041" t="s">
        <v>120</v>
      </c>
      <c r="J1041">
        <v>1</v>
      </c>
      <c r="K1041">
        <v>40.39</v>
      </c>
      <c r="L1041">
        <v>17</v>
      </c>
      <c r="M1041">
        <v>12</v>
      </c>
      <c r="N1041">
        <v>25</v>
      </c>
      <c r="O1041" t="s">
        <v>420</v>
      </c>
      <c r="P1041">
        <v>1089</v>
      </c>
    </row>
    <row r="1042" spans="1:16" x14ac:dyDescent="0.25">
      <c r="A1042" t="s">
        <v>218</v>
      </c>
      <c r="B1042" t="s">
        <v>245</v>
      </c>
      <c r="C1042">
        <v>21</v>
      </c>
      <c r="D1042">
        <v>10</v>
      </c>
      <c r="E1042" t="s">
        <v>410</v>
      </c>
      <c r="F1042">
        <v>9</v>
      </c>
      <c r="G1042">
        <v>125</v>
      </c>
      <c r="H1042">
        <v>1650</v>
      </c>
      <c r="I1042" t="s">
        <v>90</v>
      </c>
      <c r="J1042">
        <v>1</v>
      </c>
      <c r="K1042">
        <v>39.619999999999997</v>
      </c>
      <c r="L1042">
        <v>7</v>
      </c>
      <c r="M1042">
        <v>12</v>
      </c>
      <c r="N1042">
        <v>25</v>
      </c>
      <c r="O1042" t="s">
        <v>457</v>
      </c>
      <c r="P1042">
        <v>1095</v>
      </c>
    </row>
    <row r="1043" spans="1:16" x14ac:dyDescent="0.25">
      <c r="A1043" t="s">
        <v>218</v>
      </c>
      <c r="B1043" t="s">
        <v>245</v>
      </c>
      <c r="C1043">
        <v>23</v>
      </c>
      <c r="D1043">
        <v>9</v>
      </c>
      <c r="E1043" t="s">
        <v>409</v>
      </c>
      <c r="F1043">
        <v>8</v>
      </c>
      <c r="G1043">
        <v>119</v>
      </c>
      <c r="H1043">
        <v>1650</v>
      </c>
      <c r="I1043" t="s">
        <v>26</v>
      </c>
      <c r="J1043">
        <v>1</v>
      </c>
      <c r="K1043">
        <v>40.619999999999997</v>
      </c>
      <c r="L1043">
        <v>30</v>
      </c>
      <c r="M1043">
        <v>10</v>
      </c>
      <c r="N1043">
        <v>25</v>
      </c>
      <c r="O1043" t="s">
        <v>457</v>
      </c>
      <c r="P1043">
        <v>1078</v>
      </c>
    </row>
    <row r="1044" spans="1:16" x14ac:dyDescent="0.25">
      <c r="A1044" t="s">
        <v>218</v>
      </c>
      <c r="B1044" t="s">
        <v>245</v>
      </c>
      <c r="C1044">
        <v>5.2</v>
      </c>
      <c r="D1044">
        <v>10</v>
      </c>
      <c r="E1044" t="s">
        <v>408</v>
      </c>
      <c r="F1044">
        <v>8</v>
      </c>
      <c r="G1044">
        <v>125</v>
      </c>
      <c r="H1044">
        <v>1650</v>
      </c>
      <c r="I1044" t="s">
        <v>31</v>
      </c>
      <c r="J1044">
        <v>1</v>
      </c>
      <c r="K1044">
        <v>40.71</v>
      </c>
      <c r="L1044">
        <v>21</v>
      </c>
      <c r="M1044">
        <v>9</v>
      </c>
      <c r="N1044">
        <v>25</v>
      </c>
      <c r="O1044" t="s">
        <v>457</v>
      </c>
      <c r="P1044">
        <v>1092</v>
      </c>
    </row>
    <row r="1045" spans="1:16" x14ac:dyDescent="0.25">
      <c r="A1045" t="s">
        <v>218</v>
      </c>
      <c r="B1045" t="s">
        <v>245</v>
      </c>
      <c r="C1045">
        <v>7</v>
      </c>
      <c r="D1045">
        <v>12</v>
      </c>
      <c r="E1045" t="s">
        <v>410</v>
      </c>
      <c r="F1045">
        <v>14</v>
      </c>
      <c r="G1045">
        <v>126</v>
      </c>
      <c r="H1045">
        <v>1650</v>
      </c>
      <c r="I1045" t="s">
        <v>31</v>
      </c>
      <c r="J1045">
        <v>1</v>
      </c>
      <c r="K1045">
        <v>41.22</v>
      </c>
      <c r="L1045">
        <v>28</v>
      </c>
      <c r="M1045">
        <v>6</v>
      </c>
      <c r="N1045">
        <v>25</v>
      </c>
      <c r="O1045" t="s">
        <v>457</v>
      </c>
      <c r="P1045">
        <v>1104</v>
      </c>
    </row>
    <row r="1046" spans="1:16" x14ac:dyDescent="0.25">
      <c r="A1046" t="s">
        <v>218</v>
      </c>
      <c r="B1046" t="s">
        <v>245</v>
      </c>
      <c r="C1046">
        <v>2.4</v>
      </c>
      <c r="D1046">
        <v>2</v>
      </c>
      <c r="E1046" t="s">
        <v>409</v>
      </c>
      <c r="F1046">
        <v>6</v>
      </c>
      <c r="G1046">
        <v>121</v>
      </c>
      <c r="H1046">
        <v>1650</v>
      </c>
      <c r="I1046" t="s">
        <v>31</v>
      </c>
      <c r="J1046">
        <v>1</v>
      </c>
      <c r="K1046">
        <v>38.770000000000003</v>
      </c>
      <c r="L1046">
        <v>10</v>
      </c>
      <c r="M1046">
        <v>5</v>
      </c>
      <c r="N1046">
        <v>25</v>
      </c>
      <c r="O1046" t="s">
        <v>457</v>
      </c>
      <c r="P1046">
        <v>1099</v>
      </c>
    </row>
    <row r="1047" spans="1:16" x14ac:dyDescent="0.25">
      <c r="A1047" t="s">
        <v>218</v>
      </c>
      <c r="B1047" t="s">
        <v>245</v>
      </c>
      <c r="C1047">
        <v>2.2000000000000002</v>
      </c>
      <c r="D1047">
        <v>1</v>
      </c>
      <c r="E1047" t="s">
        <v>409</v>
      </c>
      <c r="F1047">
        <v>10</v>
      </c>
      <c r="G1047">
        <v>135</v>
      </c>
      <c r="H1047">
        <v>1650</v>
      </c>
      <c r="I1047" t="s">
        <v>31</v>
      </c>
      <c r="J1047">
        <v>1</v>
      </c>
      <c r="K1047">
        <v>38.81</v>
      </c>
      <c r="L1047">
        <v>20</v>
      </c>
      <c r="M1047">
        <v>4</v>
      </c>
      <c r="N1047">
        <v>25</v>
      </c>
      <c r="O1047" t="s">
        <v>457</v>
      </c>
      <c r="P1047">
        <v>1100</v>
      </c>
    </row>
    <row r="1048" spans="1:16" x14ac:dyDescent="0.25">
      <c r="A1048" t="s">
        <v>218</v>
      </c>
      <c r="B1048" t="s">
        <v>245</v>
      </c>
      <c r="C1048">
        <v>4.4000000000000004</v>
      </c>
      <c r="D1048">
        <v>1</v>
      </c>
      <c r="E1048" t="s">
        <v>409</v>
      </c>
      <c r="F1048">
        <v>9</v>
      </c>
      <c r="G1048">
        <v>125</v>
      </c>
      <c r="H1048">
        <v>1650</v>
      </c>
      <c r="I1048" t="s">
        <v>26</v>
      </c>
      <c r="J1048">
        <v>1</v>
      </c>
      <c r="K1048">
        <v>38.049999999999997</v>
      </c>
      <c r="L1048">
        <v>26</v>
      </c>
      <c r="M1048">
        <v>3</v>
      </c>
      <c r="N1048">
        <v>25</v>
      </c>
      <c r="O1048" t="s">
        <v>457</v>
      </c>
      <c r="P1048">
        <v>1083</v>
      </c>
    </row>
    <row r="1049" spans="1:16" x14ac:dyDescent="0.25">
      <c r="A1049" t="s">
        <v>218</v>
      </c>
      <c r="B1049" t="s">
        <v>245</v>
      </c>
      <c r="C1049">
        <v>11</v>
      </c>
      <c r="D1049">
        <v>2</v>
      </c>
      <c r="E1049" t="s">
        <v>411</v>
      </c>
      <c r="F1049">
        <v>5</v>
      </c>
      <c r="G1049">
        <v>124</v>
      </c>
      <c r="H1049">
        <v>1200</v>
      </c>
      <c r="I1049" t="s">
        <v>26</v>
      </c>
      <c r="J1049">
        <v>1</v>
      </c>
      <c r="K1049">
        <v>9.42</v>
      </c>
      <c r="L1049">
        <v>9</v>
      </c>
      <c r="M1049">
        <v>3</v>
      </c>
      <c r="N1049">
        <v>25</v>
      </c>
      <c r="O1049" t="s">
        <v>457</v>
      </c>
      <c r="P1049">
        <v>1092</v>
      </c>
    </row>
    <row r="1050" spans="1:16" x14ac:dyDescent="0.25">
      <c r="A1050" t="s">
        <v>218</v>
      </c>
      <c r="B1050" t="s">
        <v>245</v>
      </c>
      <c r="C1050">
        <v>32</v>
      </c>
      <c r="D1050">
        <v>10</v>
      </c>
      <c r="E1050" t="s">
        <v>410</v>
      </c>
      <c r="F1050">
        <v>8</v>
      </c>
      <c r="G1050">
        <v>128</v>
      </c>
      <c r="H1050">
        <v>1400</v>
      </c>
      <c r="I1050" t="s">
        <v>85</v>
      </c>
      <c r="J1050">
        <v>1</v>
      </c>
      <c r="K1050">
        <v>23.43</v>
      </c>
      <c r="L1050">
        <v>26</v>
      </c>
      <c r="M1050">
        <v>1</v>
      </c>
      <c r="N1050">
        <v>25</v>
      </c>
      <c r="O1050" t="s">
        <v>465</v>
      </c>
      <c r="P1050">
        <v>1095</v>
      </c>
    </row>
    <row r="1051" spans="1:16" x14ac:dyDescent="0.25">
      <c r="A1051" t="s">
        <v>218</v>
      </c>
      <c r="B1051" t="s">
        <v>245</v>
      </c>
      <c r="C1051">
        <v>16</v>
      </c>
      <c r="D1051">
        <v>7</v>
      </c>
      <c r="E1051" t="s">
        <v>411</v>
      </c>
      <c r="F1051">
        <v>12</v>
      </c>
      <c r="G1051">
        <v>128</v>
      </c>
      <c r="H1051">
        <v>1200</v>
      </c>
      <c r="I1051" t="s">
        <v>648</v>
      </c>
      <c r="J1051">
        <v>1</v>
      </c>
      <c r="K1051">
        <v>10.09</v>
      </c>
      <c r="L1051">
        <v>29</v>
      </c>
      <c r="M1051">
        <v>12</v>
      </c>
      <c r="N1051">
        <v>24</v>
      </c>
      <c r="O1051" t="s">
        <v>457</v>
      </c>
      <c r="P1051">
        <v>1084</v>
      </c>
    </row>
    <row r="1052" spans="1:16" x14ac:dyDescent="0.25">
      <c r="A1052" t="s">
        <v>218</v>
      </c>
      <c r="B1052" t="s">
        <v>245</v>
      </c>
      <c r="C1052">
        <v>11</v>
      </c>
      <c r="D1052">
        <v>3</v>
      </c>
      <c r="E1052" t="s">
        <v>410</v>
      </c>
      <c r="F1052">
        <v>5</v>
      </c>
      <c r="G1052">
        <v>127</v>
      </c>
      <c r="H1052">
        <v>1200</v>
      </c>
      <c r="I1052" t="s">
        <v>648</v>
      </c>
      <c r="J1052">
        <v>1</v>
      </c>
      <c r="K1052">
        <v>9.24</v>
      </c>
      <c r="L1052">
        <v>18</v>
      </c>
      <c r="M1052">
        <v>12</v>
      </c>
      <c r="N1052">
        <v>24</v>
      </c>
      <c r="O1052" t="s">
        <v>457</v>
      </c>
      <c r="P1052">
        <v>1087</v>
      </c>
    </row>
    <row r="1053" spans="1:16" x14ac:dyDescent="0.25">
      <c r="A1053" t="s">
        <v>218</v>
      </c>
      <c r="B1053" t="s">
        <v>248</v>
      </c>
      <c r="C1053">
        <v>42</v>
      </c>
      <c r="D1053">
        <v>7</v>
      </c>
      <c r="E1053" t="s">
        <v>409</v>
      </c>
      <c r="F1053">
        <v>6</v>
      </c>
      <c r="G1053">
        <v>122</v>
      </c>
      <c r="H1053">
        <v>2200</v>
      </c>
      <c r="I1053" t="s">
        <v>120</v>
      </c>
      <c r="J1053">
        <v>2</v>
      </c>
      <c r="K1053">
        <v>15.75</v>
      </c>
      <c r="L1053">
        <v>23</v>
      </c>
      <c r="M1053">
        <v>12</v>
      </c>
      <c r="N1053">
        <v>25</v>
      </c>
      <c r="O1053" t="s">
        <v>416</v>
      </c>
      <c r="P1053">
        <v>1067</v>
      </c>
    </row>
    <row r="1054" spans="1:16" x14ac:dyDescent="0.25">
      <c r="A1054" t="s">
        <v>218</v>
      </c>
      <c r="B1054" t="s">
        <v>248</v>
      </c>
      <c r="C1054">
        <v>23</v>
      </c>
      <c r="D1054">
        <v>10</v>
      </c>
      <c r="E1054" t="s">
        <v>411</v>
      </c>
      <c r="F1054">
        <v>10</v>
      </c>
      <c r="G1054">
        <v>122</v>
      </c>
      <c r="H1054">
        <v>1800</v>
      </c>
      <c r="I1054" t="s">
        <v>406</v>
      </c>
      <c r="J1054">
        <v>1</v>
      </c>
      <c r="K1054">
        <v>49.82</v>
      </c>
      <c r="L1054">
        <v>3</v>
      </c>
      <c r="M1054">
        <v>12</v>
      </c>
      <c r="N1054">
        <v>25</v>
      </c>
      <c r="O1054" t="s">
        <v>426</v>
      </c>
      <c r="P1054">
        <v>1059</v>
      </c>
    </row>
    <row r="1055" spans="1:16" x14ac:dyDescent="0.25">
      <c r="A1055" t="s">
        <v>218</v>
      </c>
      <c r="B1055" t="s">
        <v>248</v>
      </c>
      <c r="C1055">
        <v>38</v>
      </c>
      <c r="D1055">
        <v>9</v>
      </c>
      <c r="E1055" t="s">
        <v>410</v>
      </c>
      <c r="F1055">
        <v>4</v>
      </c>
      <c r="G1055">
        <v>125</v>
      </c>
      <c r="H1055">
        <v>1800</v>
      </c>
      <c r="I1055" t="s">
        <v>195</v>
      </c>
      <c r="J1055">
        <v>1</v>
      </c>
      <c r="K1055">
        <v>50.1</v>
      </c>
      <c r="L1055">
        <v>12</v>
      </c>
      <c r="M1055">
        <v>11</v>
      </c>
      <c r="N1055">
        <v>25</v>
      </c>
      <c r="O1055" t="s">
        <v>432</v>
      </c>
      <c r="P1055">
        <v>1049</v>
      </c>
    </row>
    <row r="1056" spans="1:16" x14ac:dyDescent="0.25">
      <c r="A1056" t="s">
        <v>218</v>
      </c>
      <c r="B1056" t="s">
        <v>248</v>
      </c>
      <c r="C1056">
        <v>28</v>
      </c>
      <c r="D1056">
        <v>9</v>
      </c>
      <c r="E1056" t="s">
        <v>411</v>
      </c>
      <c r="F1056">
        <v>6</v>
      </c>
      <c r="G1056">
        <v>125</v>
      </c>
      <c r="H1056">
        <v>2000</v>
      </c>
      <c r="I1056" t="s">
        <v>565</v>
      </c>
      <c r="J1056">
        <v>2</v>
      </c>
      <c r="K1056">
        <v>0.72</v>
      </c>
      <c r="L1056">
        <v>26</v>
      </c>
      <c r="M1056">
        <v>10</v>
      </c>
      <c r="N1056">
        <v>25</v>
      </c>
      <c r="O1056" t="s">
        <v>483</v>
      </c>
      <c r="P1056">
        <v>1053</v>
      </c>
    </row>
    <row r="1057" spans="1:16" x14ac:dyDescent="0.25">
      <c r="A1057" t="s">
        <v>218</v>
      </c>
      <c r="B1057" t="s">
        <v>248</v>
      </c>
      <c r="C1057">
        <v>45</v>
      </c>
      <c r="D1057">
        <v>5</v>
      </c>
      <c r="E1057" t="s">
        <v>410</v>
      </c>
      <c r="F1057">
        <v>1</v>
      </c>
      <c r="G1057">
        <v>123</v>
      </c>
      <c r="H1057">
        <v>1800</v>
      </c>
      <c r="I1057" t="s">
        <v>565</v>
      </c>
      <c r="J1057">
        <v>1</v>
      </c>
      <c r="K1057">
        <v>47.51</v>
      </c>
      <c r="L1057">
        <v>4</v>
      </c>
      <c r="M1057">
        <v>10</v>
      </c>
      <c r="N1057">
        <v>25</v>
      </c>
      <c r="O1057" t="s">
        <v>501</v>
      </c>
      <c r="P1057">
        <v>1042</v>
      </c>
    </row>
    <row r="1058" spans="1:16" x14ac:dyDescent="0.25">
      <c r="A1058" t="s">
        <v>218</v>
      </c>
      <c r="B1058" t="s">
        <v>248</v>
      </c>
      <c r="C1058">
        <v>105</v>
      </c>
      <c r="D1058">
        <v>12</v>
      </c>
      <c r="E1058" t="s">
        <v>411</v>
      </c>
      <c r="F1058">
        <v>7</v>
      </c>
      <c r="G1058">
        <v>121</v>
      </c>
      <c r="H1058">
        <v>1600</v>
      </c>
      <c r="I1058" t="s">
        <v>687</v>
      </c>
      <c r="J1058">
        <v>1</v>
      </c>
      <c r="K1058">
        <v>35.36</v>
      </c>
      <c r="L1058">
        <v>28</v>
      </c>
      <c r="M1058">
        <v>9</v>
      </c>
      <c r="N1058">
        <v>25</v>
      </c>
      <c r="O1058" t="s">
        <v>479</v>
      </c>
      <c r="P1058">
        <v>1039</v>
      </c>
    </row>
    <row r="1059" spans="1:16" x14ac:dyDescent="0.25">
      <c r="A1059" t="s">
        <v>218</v>
      </c>
      <c r="B1059" t="s">
        <v>248</v>
      </c>
      <c r="C1059">
        <v>11</v>
      </c>
      <c r="D1059">
        <v>6</v>
      </c>
      <c r="E1059" t="s">
        <v>411</v>
      </c>
      <c r="F1059">
        <v>7</v>
      </c>
      <c r="G1059">
        <v>132</v>
      </c>
      <c r="H1059">
        <v>1650</v>
      </c>
      <c r="I1059" t="s">
        <v>58</v>
      </c>
      <c r="J1059">
        <v>1</v>
      </c>
      <c r="K1059">
        <v>39.700000000000003</v>
      </c>
      <c r="L1059">
        <v>25</v>
      </c>
      <c r="M1059">
        <v>6</v>
      </c>
      <c r="N1059">
        <v>25</v>
      </c>
      <c r="O1059" t="s">
        <v>416</v>
      </c>
      <c r="P1059">
        <v>1046</v>
      </c>
    </row>
    <row r="1060" spans="1:16" x14ac:dyDescent="0.25">
      <c r="A1060" t="s">
        <v>218</v>
      </c>
      <c r="B1060" t="s">
        <v>248</v>
      </c>
      <c r="C1060">
        <v>7.1</v>
      </c>
      <c r="D1060">
        <v>3</v>
      </c>
      <c r="E1060" t="s">
        <v>410</v>
      </c>
      <c r="F1060">
        <v>3</v>
      </c>
      <c r="G1060">
        <v>128</v>
      </c>
      <c r="H1060">
        <v>1650</v>
      </c>
      <c r="I1060" t="s">
        <v>58</v>
      </c>
      <c r="J1060">
        <v>1</v>
      </c>
      <c r="K1060">
        <v>38.97</v>
      </c>
      <c r="L1060">
        <v>28</v>
      </c>
      <c r="M1060">
        <v>5</v>
      </c>
      <c r="N1060">
        <v>25</v>
      </c>
      <c r="O1060" t="s">
        <v>426</v>
      </c>
      <c r="P1060">
        <v>1052</v>
      </c>
    </row>
    <row r="1061" spans="1:16" x14ac:dyDescent="0.25">
      <c r="A1061" t="s">
        <v>218</v>
      </c>
      <c r="B1061" t="s">
        <v>248</v>
      </c>
      <c r="C1061">
        <v>5.7</v>
      </c>
      <c r="D1061">
        <v>6</v>
      </c>
      <c r="E1061" t="s">
        <v>410</v>
      </c>
      <c r="F1061">
        <v>8</v>
      </c>
      <c r="G1061">
        <v>128</v>
      </c>
      <c r="H1061">
        <v>1650</v>
      </c>
      <c r="I1061" t="s">
        <v>31</v>
      </c>
      <c r="J1061">
        <v>1</v>
      </c>
      <c r="K1061">
        <v>39.42</v>
      </c>
      <c r="L1061">
        <v>16</v>
      </c>
      <c r="M1061">
        <v>4</v>
      </c>
      <c r="N1061">
        <v>25</v>
      </c>
      <c r="O1061" t="s">
        <v>420</v>
      </c>
      <c r="P1061">
        <v>1069</v>
      </c>
    </row>
    <row r="1062" spans="1:16" x14ac:dyDescent="0.25">
      <c r="A1062" t="s">
        <v>218</v>
      </c>
      <c r="B1062" t="s">
        <v>248</v>
      </c>
      <c r="C1062">
        <v>2.2000000000000002</v>
      </c>
      <c r="D1062">
        <v>1</v>
      </c>
      <c r="E1062" t="s">
        <v>410</v>
      </c>
      <c r="F1062">
        <v>2</v>
      </c>
      <c r="G1062">
        <v>121</v>
      </c>
      <c r="H1062">
        <v>1650</v>
      </c>
      <c r="I1062" t="s">
        <v>31</v>
      </c>
      <c r="J1062">
        <v>1</v>
      </c>
      <c r="K1062">
        <v>38.590000000000003</v>
      </c>
      <c r="L1062">
        <v>2</v>
      </c>
      <c r="M1062">
        <v>4</v>
      </c>
      <c r="N1062">
        <v>25</v>
      </c>
      <c r="O1062" t="s">
        <v>426</v>
      </c>
      <c r="P1062">
        <v>1069</v>
      </c>
    </row>
    <row r="1063" spans="1:16" x14ac:dyDescent="0.25">
      <c r="A1063" t="s">
        <v>218</v>
      </c>
      <c r="B1063" t="s">
        <v>248</v>
      </c>
      <c r="C1063">
        <v>5.8</v>
      </c>
      <c r="D1063">
        <v>3</v>
      </c>
      <c r="E1063" t="s">
        <v>409</v>
      </c>
      <c r="F1063">
        <v>3</v>
      </c>
      <c r="G1063">
        <v>125</v>
      </c>
      <c r="H1063">
        <v>1650</v>
      </c>
      <c r="I1063" t="s">
        <v>195</v>
      </c>
      <c r="J1063">
        <v>1</v>
      </c>
      <c r="K1063">
        <v>39.76</v>
      </c>
      <c r="L1063">
        <v>5</v>
      </c>
      <c r="M1063">
        <v>3</v>
      </c>
      <c r="N1063">
        <v>25</v>
      </c>
      <c r="O1063" t="s">
        <v>426</v>
      </c>
      <c r="P1063">
        <v>1066</v>
      </c>
    </row>
    <row r="1064" spans="1:16" x14ac:dyDescent="0.25">
      <c r="A1064" t="s">
        <v>218</v>
      </c>
      <c r="B1064" t="s">
        <v>248</v>
      </c>
      <c r="C1064">
        <v>8.1999999999999993</v>
      </c>
      <c r="D1064">
        <v>6</v>
      </c>
      <c r="E1064" t="s">
        <v>411</v>
      </c>
      <c r="F1064">
        <v>10</v>
      </c>
      <c r="G1064">
        <v>122</v>
      </c>
      <c r="H1064">
        <v>1650</v>
      </c>
      <c r="I1064" t="s">
        <v>120</v>
      </c>
      <c r="J1064">
        <v>1</v>
      </c>
      <c r="K1064">
        <v>40.11</v>
      </c>
      <c r="L1064">
        <v>19</v>
      </c>
      <c r="M1064">
        <v>2</v>
      </c>
      <c r="N1064">
        <v>25</v>
      </c>
      <c r="O1064" t="s">
        <v>420</v>
      </c>
      <c r="P1064">
        <v>1071</v>
      </c>
    </row>
    <row r="1065" spans="1:16" x14ac:dyDescent="0.25">
      <c r="A1065" t="s">
        <v>218</v>
      </c>
      <c r="B1065" t="s">
        <v>248</v>
      </c>
      <c r="C1065">
        <v>2.9</v>
      </c>
      <c r="D1065">
        <v>2</v>
      </c>
      <c r="E1065" t="s">
        <v>410</v>
      </c>
      <c r="F1065">
        <v>7</v>
      </c>
      <c r="G1065">
        <v>122</v>
      </c>
      <c r="H1065">
        <v>1800</v>
      </c>
      <c r="I1065" t="s">
        <v>31</v>
      </c>
      <c r="J1065">
        <v>1</v>
      </c>
      <c r="K1065">
        <v>49.95</v>
      </c>
      <c r="L1065">
        <v>22</v>
      </c>
      <c r="M1065">
        <v>1</v>
      </c>
      <c r="N1065">
        <v>25</v>
      </c>
      <c r="O1065" t="s">
        <v>416</v>
      </c>
      <c r="P1065">
        <v>1073</v>
      </c>
    </row>
    <row r="1066" spans="1:16" x14ac:dyDescent="0.25">
      <c r="A1066" t="s">
        <v>218</v>
      </c>
      <c r="B1066" t="s">
        <v>248</v>
      </c>
      <c r="C1066">
        <v>5.2</v>
      </c>
      <c r="D1066">
        <v>4</v>
      </c>
      <c r="E1066" t="s">
        <v>410</v>
      </c>
      <c r="F1066">
        <v>12</v>
      </c>
      <c r="G1066">
        <v>125</v>
      </c>
      <c r="H1066">
        <v>1650</v>
      </c>
      <c r="I1066" t="s">
        <v>31</v>
      </c>
      <c r="J1066">
        <v>1</v>
      </c>
      <c r="K1066">
        <v>39.67</v>
      </c>
      <c r="L1066">
        <v>26</v>
      </c>
      <c r="M1066">
        <v>12</v>
      </c>
      <c r="N1066">
        <v>24</v>
      </c>
      <c r="O1066" t="s">
        <v>426</v>
      </c>
      <c r="P1066">
        <v>1083</v>
      </c>
    </row>
    <row r="1067" spans="1:16" x14ac:dyDescent="0.25">
      <c r="A1067" t="s">
        <v>218</v>
      </c>
      <c r="B1067" t="s">
        <v>248</v>
      </c>
      <c r="C1067">
        <v>20</v>
      </c>
      <c r="D1067">
        <v>3</v>
      </c>
      <c r="E1067" t="s">
        <v>411</v>
      </c>
      <c r="F1067">
        <v>4</v>
      </c>
      <c r="G1067">
        <v>120</v>
      </c>
      <c r="H1067">
        <v>1650</v>
      </c>
      <c r="I1067" t="s">
        <v>31</v>
      </c>
      <c r="J1067">
        <v>1</v>
      </c>
      <c r="K1067">
        <v>40.57</v>
      </c>
      <c r="L1067">
        <v>4</v>
      </c>
      <c r="M1067">
        <v>12</v>
      </c>
      <c r="N1067">
        <v>24</v>
      </c>
      <c r="O1067" t="s">
        <v>432</v>
      </c>
      <c r="P1067">
        <v>1068</v>
      </c>
    </row>
    <row r="1068" spans="1:16" x14ac:dyDescent="0.25">
      <c r="A1068" t="s">
        <v>218</v>
      </c>
      <c r="B1068" t="s">
        <v>248</v>
      </c>
      <c r="C1068">
        <v>89</v>
      </c>
      <c r="D1068">
        <v>4</v>
      </c>
      <c r="E1068" t="s">
        <v>411</v>
      </c>
      <c r="F1068">
        <v>13</v>
      </c>
      <c r="G1068">
        <v>119</v>
      </c>
      <c r="H1068">
        <v>2000</v>
      </c>
      <c r="I1068" t="s">
        <v>140</v>
      </c>
      <c r="J1068">
        <v>2</v>
      </c>
      <c r="K1068">
        <v>1.67</v>
      </c>
      <c r="L1068">
        <v>17</v>
      </c>
      <c r="M1068">
        <v>11</v>
      </c>
      <c r="N1068">
        <v>24</v>
      </c>
      <c r="O1068" t="s">
        <v>501</v>
      </c>
      <c r="P1068">
        <v>1061</v>
      </c>
    </row>
    <row r="1069" spans="1:16" x14ac:dyDescent="0.25">
      <c r="A1069" t="s">
        <v>218</v>
      </c>
      <c r="B1069" t="s">
        <v>248</v>
      </c>
      <c r="C1069">
        <v>13</v>
      </c>
      <c r="D1069">
        <v>7</v>
      </c>
      <c r="E1069" t="s">
        <v>410</v>
      </c>
      <c r="F1069">
        <v>9</v>
      </c>
      <c r="G1069">
        <v>122</v>
      </c>
      <c r="H1069">
        <v>1650</v>
      </c>
      <c r="I1069" t="s">
        <v>31</v>
      </c>
      <c r="J1069">
        <v>1</v>
      </c>
      <c r="K1069">
        <v>39.229999999999997</v>
      </c>
      <c r="L1069">
        <v>16</v>
      </c>
      <c r="M1069">
        <v>10</v>
      </c>
      <c r="N1069">
        <v>24</v>
      </c>
      <c r="O1069" t="s">
        <v>420</v>
      </c>
      <c r="P1069">
        <v>1039</v>
      </c>
    </row>
    <row r="1070" spans="1:16" x14ac:dyDescent="0.25">
      <c r="A1070" t="s">
        <v>218</v>
      </c>
      <c r="B1070" t="s">
        <v>248</v>
      </c>
      <c r="C1070">
        <v>10</v>
      </c>
      <c r="D1070">
        <v>7</v>
      </c>
      <c r="E1070" t="s">
        <v>410</v>
      </c>
      <c r="F1070">
        <v>4</v>
      </c>
      <c r="G1070">
        <v>120</v>
      </c>
      <c r="H1070">
        <v>1650</v>
      </c>
      <c r="I1070" t="s">
        <v>140</v>
      </c>
      <c r="J1070">
        <v>1</v>
      </c>
      <c r="K1070">
        <v>40.92</v>
      </c>
      <c r="L1070">
        <v>4</v>
      </c>
      <c r="M1070">
        <v>7</v>
      </c>
      <c r="N1070">
        <v>24</v>
      </c>
      <c r="O1070" t="s">
        <v>432</v>
      </c>
      <c r="P1070">
        <v>1041</v>
      </c>
    </row>
    <row r="1071" spans="1:16" x14ac:dyDescent="0.25">
      <c r="A1071" t="s">
        <v>218</v>
      </c>
      <c r="B1071" t="s">
        <v>248</v>
      </c>
      <c r="C1071">
        <v>33</v>
      </c>
      <c r="D1071">
        <v>2</v>
      </c>
      <c r="E1071" t="s">
        <v>410</v>
      </c>
      <c r="F1071">
        <v>12</v>
      </c>
      <c r="G1071">
        <v>123</v>
      </c>
      <c r="H1071">
        <v>1650</v>
      </c>
      <c r="I1071" t="s">
        <v>140</v>
      </c>
      <c r="J1071">
        <v>1</v>
      </c>
      <c r="K1071">
        <v>40.51</v>
      </c>
      <c r="L1071">
        <v>12</v>
      </c>
      <c r="M1071">
        <v>6</v>
      </c>
      <c r="N1071">
        <v>24</v>
      </c>
      <c r="O1071" t="s">
        <v>420</v>
      </c>
      <c r="P1071">
        <v>1049</v>
      </c>
    </row>
    <row r="1072" spans="1:16" x14ac:dyDescent="0.25">
      <c r="A1072" t="s">
        <v>218</v>
      </c>
      <c r="B1072" t="s">
        <v>248</v>
      </c>
      <c r="C1072">
        <v>18</v>
      </c>
      <c r="D1072">
        <v>6</v>
      </c>
      <c r="E1072" t="s">
        <v>411</v>
      </c>
      <c r="F1072">
        <v>4</v>
      </c>
      <c r="G1072">
        <v>118</v>
      </c>
      <c r="H1072">
        <v>1650</v>
      </c>
      <c r="I1072" t="s">
        <v>140</v>
      </c>
      <c r="J1072">
        <v>1</v>
      </c>
      <c r="K1072">
        <v>39.700000000000003</v>
      </c>
      <c r="L1072">
        <v>29</v>
      </c>
      <c r="M1072">
        <v>5</v>
      </c>
      <c r="N1072">
        <v>24</v>
      </c>
      <c r="O1072" t="s">
        <v>457</v>
      </c>
      <c r="P1072">
        <v>1050</v>
      </c>
    </row>
    <row r="1073" spans="1:16" x14ac:dyDescent="0.25">
      <c r="A1073" t="s">
        <v>218</v>
      </c>
      <c r="B1073" t="s">
        <v>248</v>
      </c>
      <c r="C1073">
        <v>10</v>
      </c>
      <c r="D1073">
        <v>1</v>
      </c>
      <c r="E1073" t="s">
        <v>411</v>
      </c>
      <c r="F1073">
        <v>10</v>
      </c>
      <c r="G1073">
        <v>133</v>
      </c>
      <c r="H1073">
        <v>1600</v>
      </c>
      <c r="I1073" t="s">
        <v>31</v>
      </c>
      <c r="J1073">
        <v>1</v>
      </c>
      <c r="K1073">
        <v>34.799999999999997</v>
      </c>
      <c r="L1073">
        <v>5</v>
      </c>
      <c r="M1073">
        <v>5</v>
      </c>
      <c r="N1073">
        <v>24</v>
      </c>
      <c r="O1073" t="s">
        <v>477</v>
      </c>
      <c r="P1073">
        <v>1041</v>
      </c>
    </row>
    <row r="1074" spans="1:16" x14ac:dyDescent="0.25">
      <c r="A1074" t="s">
        <v>218</v>
      </c>
      <c r="B1074" t="s">
        <v>248</v>
      </c>
      <c r="C1074">
        <v>16</v>
      </c>
      <c r="D1074">
        <v>6</v>
      </c>
      <c r="E1074" t="s">
        <v>411</v>
      </c>
      <c r="F1074">
        <v>14</v>
      </c>
      <c r="G1074">
        <v>135</v>
      </c>
      <c r="H1074">
        <v>1600</v>
      </c>
      <c r="I1074" t="s">
        <v>31</v>
      </c>
      <c r="J1074">
        <v>1</v>
      </c>
      <c r="K1074">
        <v>36.549999999999997</v>
      </c>
      <c r="L1074">
        <v>7</v>
      </c>
      <c r="M1074">
        <v>4</v>
      </c>
      <c r="N1074">
        <v>24</v>
      </c>
      <c r="O1074" t="s">
        <v>501</v>
      </c>
      <c r="P1074">
        <v>1047</v>
      </c>
    </row>
    <row r="1075" spans="1:16" x14ac:dyDescent="0.25">
      <c r="A1075" t="s">
        <v>218</v>
      </c>
      <c r="B1075" t="s">
        <v>248</v>
      </c>
      <c r="C1075">
        <v>18</v>
      </c>
      <c r="D1075">
        <v>10</v>
      </c>
      <c r="E1075" t="s">
        <v>411</v>
      </c>
      <c r="F1075">
        <v>11</v>
      </c>
      <c r="G1075">
        <v>118</v>
      </c>
      <c r="H1075">
        <v>1650</v>
      </c>
      <c r="I1075" t="s">
        <v>85</v>
      </c>
      <c r="J1075">
        <v>1</v>
      </c>
      <c r="K1075">
        <v>41.78</v>
      </c>
      <c r="L1075">
        <v>20</v>
      </c>
      <c r="M1075">
        <v>3</v>
      </c>
      <c r="N1075">
        <v>24</v>
      </c>
      <c r="O1075" t="s">
        <v>426</v>
      </c>
      <c r="P1075">
        <v>1049</v>
      </c>
    </row>
    <row r="1076" spans="1:16" x14ac:dyDescent="0.25">
      <c r="A1076" t="s">
        <v>218</v>
      </c>
      <c r="B1076" t="s">
        <v>248</v>
      </c>
      <c r="C1076">
        <v>11</v>
      </c>
      <c r="D1076">
        <v>7</v>
      </c>
      <c r="E1076" t="s">
        <v>410</v>
      </c>
      <c r="F1076">
        <v>7</v>
      </c>
      <c r="G1076">
        <v>121</v>
      </c>
      <c r="H1076">
        <v>1650</v>
      </c>
      <c r="I1076" t="s">
        <v>31</v>
      </c>
      <c r="J1076">
        <v>1</v>
      </c>
      <c r="K1076">
        <v>41.9</v>
      </c>
      <c r="L1076">
        <v>28</v>
      </c>
      <c r="M1076">
        <v>2</v>
      </c>
      <c r="N1076">
        <v>24</v>
      </c>
      <c r="O1076" t="s">
        <v>432</v>
      </c>
      <c r="P1076">
        <v>1040</v>
      </c>
    </row>
    <row r="1077" spans="1:16" x14ac:dyDescent="0.25">
      <c r="A1077" t="s">
        <v>218</v>
      </c>
      <c r="B1077" t="s">
        <v>248</v>
      </c>
      <c r="C1077">
        <v>7.5</v>
      </c>
      <c r="D1077">
        <v>4</v>
      </c>
      <c r="E1077" t="s">
        <v>410</v>
      </c>
      <c r="F1077">
        <v>9</v>
      </c>
      <c r="G1077">
        <v>118</v>
      </c>
      <c r="H1077">
        <v>1650</v>
      </c>
      <c r="I1077" t="s">
        <v>69</v>
      </c>
      <c r="J1077">
        <v>1</v>
      </c>
      <c r="K1077">
        <v>41.2</v>
      </c>
      <c r="L1077">
        <v>7</v>
      </c>
      <c r="M1077">
        <v>2</v>
      </c>
      <c r="N1077">
        <v>24</v>
      </c>
      <c r="O1077" t="s">
        <v>420</v>
      </c>
      <c r="P1077">
        <v>1033</v>
      </c>
    </row>
    <row r="1078" spans="1:16" x14ac:dyDescent="0.25">
      <c r="A1078" t="s">
        <v>218</v>
      </c>
      <c r="B1078" t="s">
        <v>248</v>
      </c>
      <c r="C1078">
        <v>11</v>
      </c>
      <c r="D1078">
        <v>8</v>
      </c>
      <c r="E1078" t="s">
        <v>411</v>
      </c>
      <c r="F1078">
        <v>7</v>
      </c>
      <c r="G1078">
        <v>123</v>
      </c>
      <c r="H1078">
        <v>1600</v>
      </c>
      <c r="I1078" t="s">
        <v>195</v>
      </c>
      <c r="J1078">
        <v>1</v>
      </c>
      <c r="K1078">
        <v>35.799999999999997</v>
      </c>
      <c r="L1078">
        <v>28</v>
      </c>
      <c r="M1078">
        <v>1</v>
      </c>
      <c r="N1078">
        <v>24</v>
      </c>
      <c r="O1078" t="s">
        <v>465</v>
      </c>
      <c r="P1078">
        <v>1052</v>
      </c>
    </row>
    <row r="1079" spans="1:16" x14ac:dyDescent="0.25">
      <c r="A1079" t="s">
        <v>218</v>
      </c>
      <c r="B1079" t="s">
        <v>248</v>
      </c>
      <c r="C1079">
        <v>2.5</v>
      </c>
      <c r="D1079">
        <v>6</v>
      </c>
      <c r="E1079" t="s">
        <v>410</v>
      </c>
      <c r="F1079">
        <v>9</v>
      </c>
      <c r="G1079">
        <v>122</v>
      </c>
      <c r="H1079">
        <v>1800</v>
      </c>
      <c r="I1079" t="s">
        <v>31</v>
      </c>
      <c r="J1079">
        <v>1</v>
      </c>
      <c r="K1079">
        <v>49.51</v>
      </c>
      <c r="L1079">
        <v>1</v>
      </c>
      <c r="M1079">
        <v>1</v>
      </c>
      <c r="N1079">
        <v>24</v>
      </c>
      <c r="O1079" t="s">
        <v>483</v>
      </c>
      <c r="P1079">
        <v>1040</v>
      </c>
    </row>
    <row r="1080" spans="1:16" x14ac:dyDescent="0.25">
      <c r="A1080" t="s">
        <v>218</v>
      </c>
      <c r="B1080" t="s">
        <v>248</v>
      </c>
      <c r="C1080">
        <v>2.5</v>
      </c>
      <c r="D1080">
        <v>1</v>
      </c>
      <c r="E1080" t="s">
        <v>410</v>
      </c>
      <c r="F1080">
        <v>8</v>
      </c>
      <c r="G1080">
        <v>132</v>
      </c>
      <c r="H1080">
        <v>1600</v>
      </c>
      <c r="I1080" t="s">
        <v>31</v>
      </c>
      <c r="J1080">
        <v>1</v>
      </c>
      <c r="K1080">
        <v>35.24</v>
      </c>
      <c r="L1080">
        <v>17</v>
      </c>
      <c r="M1080">
        <v>12</v>
      </c>
      <c r="N1080">
        <v>23</v>
      </c>
      <c r="O1080" t="s">
        <v>477</v>
      </c>
      <c r="P1080">
        <v>1055</v>
      </c>
    </row>
    <row r="1081" spans="1:16" x14ac:dyDescent="0.25">
      <c r="A1081" t="s">
        <v>218</v>
      </c>
      <c r="B1081" t="s">
        <v>248</v>
      </c>
      <c r="C1081">
        <v>2.4</v>
      </c>
      <c r="D1081">
        <v>1</v>
      </c>
      <c r="E1081" t="s">
        <v>410</v>
      </c>
      <c r="F1081">
        <v>4</v>
      </c>
      <c r="G1081">
        <v>128</v>
      </c>
      <c r="H1081">
        <v>1600</v>
      </c>
      <c r="I1081" t="s">
        <v>31</v>
      </c>
      <c r="J1081">
        <v>1</v>
      </c>
      <c r="K1081">
        <v>35.51</v>
      </c>
      <c r="L1081">
        <v>11</v>
      </c>
      <c r="M1081">
        <v>11</v>
      </c>
      <c r="N1081">
        <v>23</v>
      </c>
      <c r="O1081" t="s">
        <v>465</v>
      </c>
      <c r="P1081">
        <v>1048</v>
      </c>
    </row>
    <row r="1082" spans="1:16" x14ac:dyDescent="0.25">
      <c r="A1082" t="s">
        <v>218</v>
      </c>
      <c r="B1082" t="s">
        <v>248</v>
      </c>
      <c r="C1082">
        <v>2.9</v>
      </c>
      <c r="D1082">
        <v>3</v>
      </c>
      <c r="E1082" t="s">
        <v>410</v>
      </c>
      <c r="F1082">
        <v>4</v>
      </c>
      <c r="G1082">
        <v>125</v>
      </c>
      <c r="H1082">
        <v>1600</v>
      </c>
      <c r="I1082" t="s">
        <v>31</v>
      </c>
      <c r="J1082">
        <v>1</v>
      </c>
      <c r="K1082">
        <v>35.01</v>
      </c>
      <c r="L1082">
        <v>5</v>
      </c>
      <c r="M1082">
        <v>11</v>
      </c>
      <c r="N1082">
        <v>23</v>
      </c>
      <c r="O1082" t="s">
        <v>479</v>
      </c>
      <c r="P1082">
        <v>1057</v>
      </c>
    </row>
    <row r="1083" spans="1:16" x14ac:dyDescent="0.25">
      <c r="A1083" t="s">
        <v>218</v>
      </c>
      <c r="B1083" t="s">
        <v>248</v>
      </c>
      <c r="C1083">
        <v>5.3</v>
      </c>
      <c r="D1083">
        <v>3</v>
      </c>
      <c r="E1083" t="s">
        <v>410</v>
      </c>
      <c r="F1083">
        <v>7</v>
      </c>
      <c r="G1083">
        <v>125</v>
      </c>
      <c r="H1083">
        <v>1600</v>
      </c>
      <c r="I1083" t="s">
        <v>58</v>
      </c>
      <c r="J1083">
        <v>1</v>
      </c>
      <c r="K1083">
        <v>35.549999999999997</v>
      </c>
      <c r="L1083">
        <v>22</v>
      </c>
      <c r="M1083">
        <v>10</v>
      </c>
      <c r="N1083">
        <v>23</v>
      </c>
      <c r="O1083" t="s">
        <v>501</v>
      </c>
      <c r="P1083">
        <v>1050</v>
      </c>
    </row>
    <row r="1084" spans="1:16" x14ac:dyDescent="0.25">
      <c r="A1084" t="s">
        <v>218</v>
      </c>
      <c r="B1084" t="s">
        <v>248</v>
      </c>
      <c r="C1084">
        <v>19</v>
      </c>
      <c r="D1084">
        <v>2</v>
      </c>
      <c r="E1084" t="s">
        <v>411</v>
      </c>
      <c r="F1084">
        <v>14</v>
      </c>
      <c r="G1084">
        <v>124</v>
      </c>
      <c r="H1084">
        <v>1600</v>
      </c>
      <c r="I1084" t="s">
        <v>49</v>
      </c>
      <c r="J1084">
        <v>1</v>
      </c>
      <c r="K1084">
        <v>35.409999999999997</v>
      </c>
      <c r="L1084">
        <v>1</v>
      </c>
      <c r="M1084">
        <v>10</v>
      </c>
      <c r="N1084">
        <v>23</v>
      </c>
      <c r="O1084" t="s">
        <v>479</v>
      </c>
      <c r="P1084">
        <v>1044</v>
      </c>
    </row>
    <row r="1085" spans="1:16" x14ac:dyDescent="0.25">
      <c r="A1085" t="s">
        <v>218</v>
      </c>
      <c r="B1085" t="s">
        <v>248</v>
      </c>
      <c r="C1085">
        <v>81</v>
      </c>
      <c r="D1085">
        <v>5</v>
      </c>
      <c r="E1085" t="s">
        <v>409</v>
      </c>
      <c r="F1085">
        <v>4</v>
      </c>
      <c r="G1085">
        <v>124</v>
      </c>
      <c r="H1085">
        <v>1400</v>
      </c>
      <c r="I1085" t="s">
        <v>195</v>
      </c>
      <c r="J1085">
        <v>1</v>
      </c>
      <c r="K1085">
        <v>23.02</v>
      </c>
      <c r="L1085">
        <v>24</v>
      </c>
      <c r="M1085">
        <v>9</v>
      </c>
      <c r="N1085">
        <v>23</v>
      </c>
      <c r="O1085" t="s">
        <v>508</v>
      </c>
      <c r="P1085">
        <v>1043</v>
      </c>
    </row>
    <row r="1086" spans="1:16" x14ac:dyDescent="0.25">
      <c r="A1086" t="s">
        <v>218</v>
      </c>
      <c r="B1086" t="s">
        <v>250</v>
      </c>
      <c r="C1086">
        <v>64</v>
      </c>
      <c r="D1086">
        <v>9</v>
      </c>
      <c r="E1086" t="s">
        <v>411</v>
      </c>
      <c r="F1086">
        <v>12</v>
      </c>
      <c r="G1086">
        <v>117</v>
      </c>
      <c r="H1086">
        <v>1400</v>
      </c>
      <c r="I1086" t="s">
        <v>326</v>
      </c>
      <c r="J1086">
        <v>1</v>
      </c>
      <c r="K1086">
        <v>22.64</v>
      </c>
      <c r="L1086">
        <v>14</v>
      </c>
      <c r="M1086">
        <v>12</v>
      </c>
      <c r="N1086">
        <v>25</v>
      </c>
      <c r="O1086" t="s">
        <v>483</v>
      </c>
      <c r="P1086">
        <v>1012</v>
      </c>
    </row>
    <row r="1087" spans="1:16" x14ac:dyDescent="0.25">
      <c r="A1087" t="s">
        <v>218</v>
      </c>
      <c r="B1087" t="s">
        <v>250</v>
      </c>
      <c r="C1087">
        <v>19</v>
      </c>
      <c r="D1087">
        <v>11</v>
      </c>
      <c r="E1087" t="s">
        <v>411</v>
      </c>
      <c r="F1087">
        <v>5</v>
      </c>
      <c r="G1087">
        <v>123</v>
      </c>
      <c r="H1087">
        <v>1000</v>
      </c>
      <c r="I1087" t="s">
        <v>43</v>
      </c>
      <c r="J1087">
        <v>0</v>
      </c>
      <c r="K1087">
        <v>57.54</v>
      </c>
      <c r="L1087">
        <v>3</v>
      </c>
      <c r="M1087">
        <v>12</v>
      </c>
      <c r="N1087">
        <v>25</v>
      </c>
      <c r="O1087" t="s">
        <v>426</v>
      </c>
      <c r="P1087">
        <v>1000</v>
      </c>
    </row>
    <row r="1088" spans="1:16" x14ac:dyDescent="0.25">
      <c r="A1088" t="s">
        <v>218</v>
      </c>
      <c r="B1088" t="s">
        <v>250</v>
      </c>
      <c r="C1088">
        <v>42</v>
      </c>
      <c r="D1088">
        <v>9</v>
      </c>
      <c r="E1088" t="s">
        <v>410</v>
      </c>
      <c r="F1088">
        <v>10</v>
      </c>
      <c r="G1088">
        <v>127</v>
      </c>
      <c r="H1088">
        <v>1650</v>
      </c>
      <c r="I1088" t="s">
        <v>43</v>
      </c>
      <c r="J1088">
        <v>1</v>
      </c>
      <c r="K1088">
        <v>40.56</v>
      </c>
      <c r="L1088">
        <v>22</v>
      </c>
      <c r="M1088">
        <v>10</v>
      </c>
      <c r="N1088">
        <v>25</v>
      </c>
      <c r="O1088" t="s">
        <v>420</v>
      </c>
      <c r="P1088">
        <v>1007</v>
      </c>
    </row>
    <row r="1089" spans="1:16" x14ac:dyDescent="0.25">
      <c r="A1089" t="s">
        <v>218</v>
      </c>
      <c r="B1089" t="s">
        <v>250</v>
      </c>
      <c r="C1089">
        <v>21</v>
      </c>
      <c r="D1089">
        <v>5</v>
      </c>
      <c r="E1089" t="s">
        <v>410</v>
      </c>
      <c r="F1089">
        <v>5</v>
      </c>
      <c r="G1089">
        <v>127</v>
      </c>
      <c r="H1089">
        <v>1650</v>
      </c>
      <c r="I1089" t="s">
        <v>43</v>
      </c>
      <c r="J1089">
        <v>1</v>
      </c>
      <c r="K1089">
        <v>40</v>
      </c>
      <c r="L1089">
        <v>21</v>
      </c>
      <c r="M1089">
        <v>9</v>
      </c>
      <c r="N1089">
        <v>25</v>
      </c>
      <c r="O1089" t="s">
        <v>457</v>
      </c>
      <c r="P1089">
        <v>998</v>
      </c>
    </row>
    <row r="1090" spans="1:16" x14ac:dyDescent="0.25">
      <c r="A1090" t="s">
        <v>218</v>
      </c>
      <c r="B1090" t="s">
        <v>250</v>
      </c>
      <c r="C1090">
        <v>54</v>
      </c>
      <c r="D1090">
        <v>3</v>
      </c>
      <c r="E1090" t="s">
        <v>411</v>
      </c>
      <c r="F1090">
        <v>11</v>
      </c>
      <c r="G1090">
        <v>128</v>
      </c>
      <c r="H1090">
        <v>1200</v>
      </c>
      <c r="I1090" t="s">
        <v>43</v>
      </c>
      <c r="J1090">
        <v>1</v>
      </c>
      <c r="K1090">
        <v>8.99</v>
      </c>
      <c r="L1090">
        <v>7</v>
      </c>
      <c r="M1090">
        <v>9</v>
      </c>
      <c r="N1090">
        <v>25</v>
      </c>
      <c r="O1090" t="s">
        <v>483</v>
      </c>
      <c r="P1090">
        <v>1003</v>
      </c>
    </row>
    <row r="1091" spans="1:16" x14ac:dyDescent="0.25">
      <c r="A1091" t="s">
        <v>218</v>
      </c>
      <c r="B1091" t="s">
        <v>250</v>
      </c>
      <c r="C1091">
        <v>21</v>
      </c>
      <c r="D1091">
        <v>9</v>
      </c>
      <c r="E1091" t="s">
        <v>410</v>
      </c>
      <c r="F1091">
        <v>13</v>
      </c>
      <c r="G1091">
        <v>126</v>
      </c>
      <c r="H1091">
        <v>1400</v>
      </c>
      <c r="I1091" t="s">
        <v>434</v>
      </c>
      <c r="J1091">
        <v>1</v>
      </c>
      <c r="K1091">
        <v>21.76</v>
      </c>
      <c r="L1091">
        <v>13</v>
      </c>
      <c r="M1091">
        <v>7</v>
      </c>
      <c r="N1091">
        <v>25</v>
      </c>
      <c r="O1091" t="s">
        <v>483</v>
      </c>
      <c r="P1091">
        <v>1009</v>
      </c>
    </row>
    <row r="1092" spans="1:16" x14ac:dyDescent="0.25">
      <c r="A1092" t="s">
        <v>218</v>
      </c>
      <c r="B1092" t="s">
        <v>250</v>
      </c>
      <c r="C1092">
        <v>14</v>
      </c>
      <c r="D1092">
        <v>1</v>
      </c>
      <c r="E1092" t="s">
        <v>410</v>
      </c>
      <c r="F1092">
        <v>4</v>
      </c>
      <c r="G1092">
        <v>120</v>
      </c>
      <c r="H1092">
        <v>1400</v>
      </c>
      <c r="I1092" t="s">
        <v>434</v>
      </c>
      <c r="J1092">
        <v>1</v>
      </c>
      <c r="K1092">
        <v>21.7</v>
      </c>
      <c r="L1092">
        <v>28</v>
      </c>
      <c r="M1092">
        <v>6</v>
      </c>
      <c r="N1092">
        <v>25</v>
      </c>
      <c r="O1092" t="s">
        <v>477</v>
      </c>
      <c r="P1092">
        <v>1019</v>
      </c>
    </row>
    <row r="1093" spans="1:16" x14ac:dyDescent="0.25">
      <c r="A1093" t="s">
        <v>218</v>
      </c>
      <c r="B1093" t="s">
        <v>250</v>
      </c>
      <c r="C1093">
        <v>19</v>
      </c>
      <c r="D1093">
        <v>9</v>
      </c>
      <c r="E1093" t="s">
        <v>411</v>
      </c>
      <c r="F1093">
        <v>14</v>
      </c>
      <c r="G1093">
        <v>119</v>
      </c>
      <c r="H1093">
        <v>1400</v>
      </c>
      <c r="I1093" t="s">
        <v>434</v>
      </c>
      <c r="J1093">
        <v>1</v>
      </c>
      <c r="K1093">
        <v>22.53</v>
      </c>
      <c r="L1093">
        <v>8</v>
      </c>
      <c r="M1093">
        <v>6</v>
      </c>
      <c r="N1093">
        <v>25</v>
      </c>
      <c r="O1093" t="s">
        <v>508</v>
      </c>
      <c r="P1093">
        <v>1010</v>
      </c>
    </row>
    <row r="1094" spans="1:16" x14ac:dyDescent="0.25">
      <c r="A1094" t="s">
        <v>218</v>
      </c>
      <c r="B1094" t="s">
        <v>250</v>
      </c>
      <c r="C1094">
        <v>30</v>
      </c>
      <c r="D1094">
        <v>3</v>
      </c>
      <c r="E1094" t="s">
        <v>411</v>
      </c>
      <c r="F1094">
        <v>8</v>
      </c>
      <c r="G1094">
        <v>120</v>
      </c>
      <c r="H1094">
        <v>1400</v>
      </c>
      <c r="I1094" t="s">
        <v>434</v>
      </c>
      <c r="J1094">
        <v>1</v>
      </c>
      <c r="K1094">
        <v>21.86</v>
      </c>
      <c r="L1094">
        <v>10</v>
      </c>
      <c r="M1094">
        <v>5</v>
      </c>
      <c r="N1094">
        <v>25</v>
      </c>
      <c r="O1094" t="s">
        <v>508</v>
      </c>
      <c r="P1094">
        <v>1007</v>
      </c>
    </row>
    <row r="1095" spans="1:16" x14ac:dyDescent="0.25">
      <c r="A1095" t="s">
        <v>218</v>
      </c>
      <c r="B1095" t="s">
        <v>250</v>
      </c>
      <c r="C1095">
        <v>27</v>
      </c>
      <c r="D1095">
        <v>6</v>
      </c>
      <c r="E1095" t="s">
        <v>409</v>
      </c>
      <c r="F1095">
        <v>3</v>
      </c>
      <c r="G1095">
        <v>122</v>
      </c>
      <c r="H1095">
        <v>1200</v>
      </c>
      <c r="I1095" t="s">
        <v>69</v>
      </c>
      <c r="J1095">
        <v>1</v>
      </c>
      <c r="K1095">
        <v>10.02</v>
      </c>
      <c r="L1095">
        <v>9</v>
      </c>
      <c r="M1095">
        <v>4</v>
      </c>
      <c r="N1095">
        <v>25</v>
      </c>
      <c r="O1095" t="s">
        <v>432</v>
      </c>
      <c r="P1095">
        <v>1015</v>
      </c>
    </row>
    <row r="1096" spans="1:16" x14ac:dyDescent="0.25">
      <c r="A1096" t="s">
        <v>218</v>
      </c>
      <c r="B1096" t="s">
        <v>250</v>
      </c>
      <c r="C1096">
        <v>50</v>
      </c>
      <c r="D1096">
        <v>10</v>
      </c>
      <c r="E1096" t="s">
        <v>410</v>
      </c>
      <c r="F1096">
        <v>10</v>
      </c>
      <c r="G1096">
        <v>123</v>
      </c>
      <c r="H1096">
        <v>1650</v>
      </c>
      <c r="I1096" t="s">
        <v>565</v>
      </c>
      <c r="J1096">
        <v>1</v>
      </c>
      <c r="K1096">
        <v>39.86</v>
      </c>
      <c r="L1096">
        <v>19</v>
      </c>
      <c r="M1096">
        <v>3</v>
      </c>
      <c r="N1096">
        <v>25</v>
      </c>
      <c r="O1096" t="s">
        <v>420</v>
      </c>
      <c r="P1096">
        <v>1011</v>
      </c>
    </row>
    <row r="1097" spans="1:16" x14ac:dyDescent="0.25">
      <c r="A1097" t="s">
        <v>218</v>
      </c>
      <c r="B1097" t="s">
        <v>250</v>
      </c>
      <c r="C1097">
        <v>38</v>
      </c>
      <c r="D1097">
        <v>9</v>
      </c>
      <c r="E1097" t="s">
        <v>409</v>
      </c>
      <c r="F1097">
        <v>3</v>
      </c>
      <c r="G1097">
        <v>129</v>
      </c>
      <c r="H1097">
        <v>1400</v>
      </c>
      <c r="I1097" t="s">
        <v>407</v>
      </c>
      <c r="J1097">
        <v>1</v>
      </c>
      <c r="K1097">
        <v>21.79</v>
      </c>
      <c r="L1097">
        <v>23</v>
      </c>
      <c r="M1097">
        <v>2</v>
      </c>
      <c r="N1097">
        <v>25</v>
      </c>
      <c r="O1097" t="s">
        <v>483</v>
      </c>
      <c r="P1097">
        <v>1005</v>
      </c>
    </row>
    <row r="1098" spans="1:16" x14ac:dyDescent="0.25">
      <c r="A1098" t="s">
        <v>218</v>
      </c>
      <c r="B1098" t="s">
        <v>250</v>
      </c>
      <c r="C1098">
        <v>17</v>
      </c>
      <c r="D1098">
        <v>11</v>
      </c>
      <c r="E1098" t="s">
        <v>410</v>
      </c>
      <c r="F1098">
        <v>1</v>
      </c>
      <c r="G1098">
        <v>128</v>
      </c>
      <c r="H1098">
        <v>1200</v>
      </c>
      <c r="I1098" t="s">
        <v>434</v>
      </c>
      <c r="J1098">
        <v>1</v>
      </c>
      <c r="K1098">
        <v>9.81</v>
      </c>
      <c r="L1098">
        <v>9</v>
      </c>
      <c r="M1098">
        <v>2</v>
      </c>
      <c r="N1098">
        <v>25</v>
      </c>
      <c r="O1098" t="s">
        <v>508</v>
      </c>
      <c r="P1098">
        <v>1015</v>
      </c>
    </row>
    <row r="1099" spans="1:16" x14ac:dyDescent="0.25">
      <c r="A1099" t="s">
        <v>218</v>
      </c>
      <c r="B1099" t="s">
        <v>250</v>
      </c>
      <c r="C1099">
        <v>60</v>
      </c>
      <c r="D1099">
        <v>2</v>
      </c>
      <c r="E1099" t="s">
        <v>409</v>
      </c>
      <c r="F1099">
        <v>2</v>
      </c>
      <c r="G1099">
        <v>126</v>
      </c>
      <c r="H1099">
        <v>1400</v>
      </c>
      <c r="I1099" t="s">
        <v>434</v>
      </c>
      <c r="J1099">
        <v>1</v>
      </c>
      <c r="K1099">
        <v>21.61</v>
      </c>
      <c r="L1099">
        <v>19</v>
      </c>
      <c r="M1099">
        <v>1</v>
      </c>
      <c r="N1099">
        <v>25</v>
      </c>
      <c r="O1099" t="s">
        <v>483</v>
      </c>
      <c r="P1099">
        <v>1008</v>
      </c>
    </row>
    <row r="1100" spans="1:16" x14ac:dyDescent="0.25">
      <c r="A1100" t="s">
        <v>218</v>
      </c>
      <c r="B1100" t="s">
        <v>250</v>
      </c>
      <c r="C1100">
        <v>65</v>
      </c>
      <c r="D1100">
        <v>4</v>
      </c>
      <c r="E1100" t="s">
        <v>411</v>
      </c>
      <c r="F1100">
        <v>4</v>
      </c>
      <c r="G1100">
        <v>122</v>
      </c>
      <c r="H1100">
        <v>1200</v>
      </c>
      <c r="I1100" t="s">
        <v>434</v>
      </c>
      <c r="J1100">
        <v>1</v>
      </c>
      <c r="K1100">
        <v>9.1300000000000008</v>
      </c>
      <c r="L1100">
        <v>29</v>
      </c>
      <c r="M1100">
        <v>12</v>
      </c>
      <c r="N1100">
        <v>24</v>
      </c>
      <c r="O1100" t="s">
        <v>457</v>
      </c>
      <c r="P1100">
        <v>1016</v>
      </c>
    </row>
    <row r="1101" spans="1:16" x14ac:dyDescent="0.25">
      <c r="A1101" t="s">
        <v>218</v>
      </c>
      <c r="B1101" t="s">
        <v>250</v>
      </c>
      <c r="C1101">
        <v>36</v>
      </c>
      <c r="D1101">
        <v>12</v>
      </c>
      <c r="E1101" t="s">
        <v>411</v>
      </c>
      <c r="F1101">
        <v>12</v>
      </c>
      <c r="G1101">
        <v>130</v>
      </c>
      <c r="H1101">
        <v>1650</v>
      </c>
      <c r="I1101" t="s">
        <v>434</v>
      </c>
      <c r="J1101">
        <v>1</v>
      </c>
      <c r="K1101">
        <v>41.58</v>
      </c>
      <c r="L1101">
        <v>11</v>
      </c>
      <c r="M1101">
        <v>12</v>
      </c>
      <c r="N1101">
        <v>24</v>
      </c>
      <c r="O1101" t="s">
        <v>420</v>
      </c>
      <c r="P1101">
        <v>992</v>
      </c>
    </row>
    <row r="1102" spans="1:16" x14ac:dyDescent="0.25">
      <c r="A1102" t="s">
        <v>218</v>
      </c>
      <c r="B1102" t="s">
        <v>250</v>
      </c>
      <c r="C1102">
        <v>45</v>
      </c>
      <c r="D1102">
        <v>5</v>
      </c>
      <c r="E1102" t="s">
        <v>410</v>
      </c>
      <c r="F1102">
        <v>4</v>
      </c>
      <c r="G1102">
        <v>128</v>
      </c>
      <c r="H1102">
        <v>1200</v>
      </c>
      <c r="I1102" t="s">
        <v>326</v>
      </c>
      <c r="J1102">
        <v>1</v>
      </c>
      <c r="K1102">
        <v>10.27</v>
      </c>
      <c r="L1102">
        <v>27</v>
      </c>
      <c r="M1102">
        <v>10</v>
      </c>
      <c r="N1102">
        <v>24</v>
      </c>
      <c r="O1102" t="s">
        <v>416</v>
      </c>
      <c r="P1102">
        <v>998</v>
      </c>
    </row>
    <row r="1103" spans="1:16" x14ac:dyDescent="0.25">
      <c r="A1103" t="s">
        <v>218</v>
      </c>
      <c r="B1103" t="s">
        <v>250</v>
      </c>
      <c r="C1103">
        <v>35</v>
      </c>
      <c r="D1103">
        <v>12</v>
      </c>
      <c r="E1103" t="s">
        <v>409</v>
      </c>
      <c r="F1103">
        <v>8</v>
      </c>
      <c r="G1103">
        <v>130</v>
      </c>
      <c r="H1103">
        <v>1800</v>
      </c>
      <c r="I1103" t="s">
        <v>434</v>
      </c>
      <c r="J1103">
        <v>1</v>
      </c>
      <c r="K1103">
        <v>59.09</v>
      </c>
      <c r="L1103">
        <v>10</v>
      </c>
      <c r="M1103">
        <v>7</v>
      </c>
      <c r="N1103">
        <v>24</v>
      </c>
      <c r="O1103" t="s">
        <v>420</v>
      </c>
      <c r="P1103">
        <v>1018</v>
      </c>
    </row>
    <row r="1104" spans="1:16" x14ac:dyDescent="0.25">
      <c r="A1104" t="s">
        <v>218</v>
      </c>
      <c r="B1104" t="s">
        <v>250</v>
      </c>
      <c r="C1104">
        <v>34</v>
      </c>
      <c r="D1104">
        <v>8</v>
      </c>
      <c r="E1104" t="s">
        <v>411</v>
      </c>
      <c r="F1104">
        <v>6</v>
      </c>
      <c r="G1104">
        <v>131</v>
      </c>
      <c r="H1104">
        <v>1200</v>
      </c>
      <c r="I1104" t="s">
        <v>326</v>
      </c>
      <c r="J1104">
        <v>1</v>
      </c>
      <c r="K1104">
        <v>11.02</v>
      </c>
      <c r="L1104">
        <v>12</v>
      </c>
      <c r="M1104">
        <v>6</v>
      </c>
      <c r="N1104">
        <v>24</v>
      </c>
      <c r="O1104" t="s">
        <v>420</v>
      </c>
      <c r="P1104">
        <v>999</v>
      </c>
    </row>
    <row r="1105" spans="1:16" x14ac:dyDescent="0.25">
      <c r="A1105" t="s">
        <v>218</v>
      </c>
      <c r="B1105" t="s">
        <v>250</v>
      </c>
      <c r="C1105">
        <v>29</v>
      </c>
      <c r="D1105">
        <v>10</v>
      </c>
      <c r="E1105" t="s">
        <v>409</v>
      </c>
      <c r="F1105">
        <v>1</v>
      </c>
      <c r="G1105">
        <v>127</v>
      </c>
      <c r="H1105">
        <v>1400</v>
      </c>
      <c r="I1105" t="s">
        <v>326</v>
      </c>
      <c r="J1105">
        <v>1</v>
      </c>
      <c r="K1105">
        <v>22.15</v>
      </c>
      <c r="L1105">
        <v>26</v>
      </c>
      <c r="M1105">
        <v>5</v>
      </c>
      <c r="N1105">
        <v>24</v>
      </c>
      <c r="O1105" t="s">
        <v>483</v>
      </c>
      <c r="P1105">
        <v>1006</v>
      </c>
    </row>
    <row r="1106" spans="1:16" x14ac:dyDescent="0.25">
      <c r="A1106" t="s">
        <v>218</v>
      </c>
      <c r="B1106" t="s">
        <v>250</v>
      </c>
      <c r="C1106">
        <v>160</v>
      </c>
      <c r="D1106">
        <v>5</v>
      </c>
      <c r="E1106" t="s">
        <v>411</v>
      </c>
      <c r="F1106">
        <v>9</v>
      </c>
      <c r="G1106">
        <v>113</v>
      </c>
      <c r="H1106">
        <v>1200</v>
      </c>
      <c r="I1106" t="s">
        <v>326</v>
      </c>
      <c r="J1106">
        <v>1</v>
      </c>
      <c r="K1106">
        <v>9.5</v>
      </c>
      <c r="L1106">
        <v>5</v>
      </c>
      <c r="M1106">
        <v>5</v>
      </c>
      <c r="N1106">
        <v>24</v>
      </c>
      <c r="O1106" t="s">
        <v>477</v>
      </c>
      <c r="P1106">
        <v>1014</v>
      </c>
    </row>
    <row r="1107" spans="1:16" x14ac:dyDescent="0.25">
      <c r="A1107" t="s">
        <v>218</v>
      </c>
      <c r="B1107" t="s">
        <v>250</v>
      </c>
      <c r="C1107">
        <v>22</v>
      </c>
      <c r="D1107">
        <v>6</v>
      </c>
      <c r="E1107" t="s">
        <v>410</v>
      </c>
      <c r="F1107">
        <v>3</v>
      </c>
      <c r="G1107">
        <v>117</v>
      </c>
      <c r="H1107">
        <v>1650</v>
      </c>
      <c r="I1107" t="s">
        <v>69</v>
      </c>
      <c r="J1107">
        <v>1</v>
      </c>
      <c r="K1107">
        <v>40.03</v>
      </c>
      <c r="L1107">
        <v>10</v>
      </c>
      <c r="M1107">
        <v>4</v>
      </c>
      <c r="N1107">
        <v>24</v>
      </c>
      <c r="O1107" t="s">
        <v>420</v>
      </c>
      <c r="P1107">
        <v>1004</v>
      </c>
    </row>
    <row r="1108" spans="1:16" x14ac:dyDescent="0.25">
      <c r="A1108" t="s">
        <v>218</v>
      </c>
      <c r="B1108" t="s">
        <v>250</v>
      </c>
      <c r="C1108">
        <v>48</v>
      </c>
      <c r="D1108">
        <v>7</v>
      </c>
      <c r="E1108" t="s">
        <v>409</v>
      </c>
      <c r="F1108">
        <v>4</v>
      </c>
      <c r="G1108">
        <v>118</v>
      </c>
      <c r="H1108">
        <v>1600</v>
      </c>
      <c r="I1108" t="s">
        <v>326</v>
      </c>
      <c r="J1108">
        <v>1</v>
      </c>
      <c r="K1108">
        <v>36.119999999999997</v>
      </c>
      <c r="L1108">
        <v>31</v>
      </c>
      <c r="M1108">
        <v>3</v>
      </c>
      <c r="N1108">
        <v>24</v>
      </c>
      <c r="O1108" t="s">
        <v>465</v>
      </c>
      <c r="P1108">
        <v>1017</v>
      </c>
    </row>
    <row r="1109" spans="1:16" x14ac:dyDescent="0.25">
      <c r="A1109" t="s">
        <v>218</v>
      </c>
      <c r="B1109" t="s">
        <v>250</v>
      </c>
      <c r="C1109">
        <v>36</v>
      </c>
      <c r="D1109">
        <v>12</v>
      </c>
      <c r="E1109" t="s">
        <v>410</v>
      </c>
      <c r="F1109">
        <v>5</v>
      </c>
      <c r="G1109">
        <v>119</v>
      </c>
      <c r="H1109">
        <v>1800</v>
      </c>
      <c r="I1109" t="s">
        <v>407</v>
      </c>
      <c r="J1109">
        <v>1</v>
      </c>
      <c r="K1109">
        <v>49.43</v>
      </c>
      <c r="L1109">
        <v>10</v>
      </c>
      <c r="M1109">
        <v>3</v>
      </c>
      <c r="N1109">
        <v>24</v>
      </c>
      <c r="O1109" t="s">
        <v>508</v>
      </c>
      <c r="P1109">
        <v>1012</v>
      </c>
    </row>
    <row r="1110" spans="1:16" x14ac:dyDescent="0.25">
      <c r="A1110" t="s">
        <v>218</v>
      </c>
      <c r="B1110" t="s">
        <v>250</v>
      </c>
      <c r="C1110">
        <v>30</v>
      </c>
      <c r="D1110">
        <v>5</v>
      </c>
      <c r="E1110" t="s">
        <v>409</v>
      </c>
      <c r="F1110">
        <v>4</v>
      </c>
      <c r="G1110">
        <v>122</v>
      </c>
      <c r="H1110">
        <v>1650</v>
      </c>
      <c r="I1110" t="s">
        <v>407</v>
      </c>
      <c r="J1110">
        <v>1</v>
      </c>
      <c r="K1110">
        <v>40.64</v>
      </c>
      <c r="L1110">
        <v>21</v>
      </c>
      <c r="M1110">
        <v>2</v>
      </c>
      <c r="N1110">
        <v>24</v>
      </c>
      <c r="O1110" t="s">
        <v>426</v>
      </c>
      <c r="P1110">
        <v>1006</v>
      </c>
    </row>
    <row r="1111" spans="1:16" x14ac:dyDescent="0.25">
      <c r="A1111" t="s">
        <v>218</v>
      </c>
      <c r="B1111" t="s">
        <v>250</v>
      </c>
      <c r="C1111">
        <v>35</v>
      </c>
      <c r="D1111">
        <v>12</v>
      </c>
      <c r="E1111" t="s">
        <v>411</v>
      </c>
      <c r="F1111">
        <v>7</v>
      </c>
      <c r="G1111">
        <v>117</v>
      </c>
      <c r="H1111">
        <v>1800</v>
      </c>
      <c r="I1111" t="s">
        <v>407</v>
      </c>
      <c r="J1111">
        <v>1</v>
      </c>
      <c r="K1111">
        <v>49.39</v>
      </c>
      <c r="L1111">
        <v>10</v>
      </c>
      <c r="M1111">
        <v>1</v>
      </c>
      <c r="N1111">
        <v>24</v>
      </c>
      <c r="O1111" t="s">
        <v>420</v>
      </c>
      <c r="P1111">
        <v>1024</v>
      </c>
    </row>
    <row r="1112" spans="1:16" x14ac:dyDescent="0.25">
      <c r="A1112" t="s">
        <v>218</v>
      </c>
      <c r="B1112" t="s">
        <v>250</v>
      </c>
      <c r="C1112">
        <v>6.7</v>
      </c>
      <c r="D1112">
        <v>7</v>
      </c>
      <c r="E1112" t="s">
        <v>409</v>
      </c>
      <c r="F1112">
        <v>2</v>
      </c>
      <c r="G1112">
        <v>126</v>
      </c>
      <c r="H1112">
        <v>1650</v>
      </c>
      <c r="I1112" t="s">
        <v>140</v>
      </c>
      <c r="J1112">
        <v>1</v>
      </c>
      <c r="K1112">
        <v>41.77</v>
      </c>
      <c r="L1112">
        <v>20</v>
      </c>
      <c r="M1112">
        <v>12</v>
      </c>
      <c r="N1112">
        <v>23</v>
      </c>
      <c r="O1112" t="s">
        <v>416</v>
      </c>
      <c r="P1112">
        <v>1008</v>
      </c>
    </row>
    <row r="1113" spans="1:16" x14ac:dyDescent="0.25">
      <c r="A1113" t="s">
        <v>218</v>
      </c>
      <c r="B1113" t="s">
        <v>250</v>
      </c>
      <c r="C1113">
        <v>6.3</v>
      </c>
      <c r="D1113">
        <v>12</v>
      </c>
      <c r="E1113" t="s">
        <v>411</v>
      </c>
      <c r="F1113">
        <v>8</v>
      </c>
      <c r="G1113">
        <v>125</v>
      </c>
      <c r="H1113">
        <v>1800</v>
      </c>
      <c r="I1113" t="s">
        <v>140</v>
      </c>
      <c r="J1113">
        <v>1</v>
      </c>
      <c r="K1113">
        <v>51</v>
      </c>
      <c r="L1113">
        <v>6</v>
      </c>
      <c r="M1113">
        <v>12</v>
      </c>
      <c r="N1113">
        <v>23</v>
      </c>
      <c r="O1113" t="s">
        <v>432</v>
      </c>
      <c r="P1113">
        <v>1000</v>
      </c>
    </row>
    <row r="1114" spans="1:16" x14ac:dyDescent="0.25">
      <c r="A1114" t="s">
        <v>218</v>
      </c>
      <c r="B1114" t="s">
        <v>250</v>
      </c>
      <c r="C1114">
        <v>23</v>
      </c>
      <c r="D1114">
        <v>1</v>
      </c>
      <c r="E1114" t="s">
        <v>410</v>
      </c>
      <c r="F1114">
        <v>2</v>
      </c>
      <c r="G1114">
        <v>119</v>
      </c>
      <c r="H1114">
        <v>1800</v>
      </c>
      <c r="I1114" t="s">
        <v>407</v>
      </c>
      <c r="J1114">
        <v>1</v>
      </c>
      <c r="K1114">
        <v>46.87</v>
      </c>
      <c r="L1114">
        <v>22</v>
      </c>
      <c r="M1114">
        <v>10</v>
      </c>
      <c r="N1114">
        <v>23</v>
      </c>
      <c r="O1114" t="s">
        <v>501</v>
      </c>
      <c r="P1114">
        <v>991</v>
      </c>
    </row>
    <row r="1115" spans="1:16" x14ac:dyDescent="0.25">
      <c r="A1115" t="s">
        <v>218</v>
      </c>
      <c r="B1115" t="s">
        <v>250</v>
      </c>
      <c r="C1115">
        <v>4</v>
      </c>
      <c r="D1115">
        <v>1</v>
      </c>
      <c r="E1115" t="s">
        <v>409</v>
      </c>
      <c r="F1115">
        <v>1</v>
      </c>
      <c r="G1115">
        <v>132</v>
      </c>
      <c r="H1115">
        <v>1650</v>
      </c>
      <c r="I1115" t="s">
        <v>140</v>
      </c>
      <c r="J1115">
        <v>1</v>
      </c>
      <c r="K1115">
        <v>40.229999999999997</v>
      </c>
      <c r="L1115">
        <v>20</v>
      </c>
      <c r="M1115">
        <v>9</v>
      </c>
      <c r="N1115">
        <v>23</v>
      </c>
      <c r="O1115" t="s">
        <v>420</v>
      </c>
      <c r="P1115">
        <v>985</v>
      </c>
    </row>
    <row r="1116" spans="1:16" x14ac:dyDescent="0.25">
      <c r="A1116" t="s">
        <v>218</v>
      </c>
      <c r="B1116" t="s">
        <v>2493</v>
      </c>
      <c r="C1116">
        <v>18</v>
      </c>
      <c r="D1116">
        <v>7</v>
      </c>
      <c r="E1116" t="s">
        <v>411</v>
      </c>
      <c r="F1116">
        <v>12</v>
      </c>
      <c r="G1116">
        <v>119</v>
      </c>
      <c r="H1116">
        <v>1650</v>
      </c>
      <c r="I1116" t="s">
        <v>69</v>
      </c>
      <c r="J1116">
        <v>1</v>
      </c>
      <c r="K1116">
        <v>39.4</v>
      </c>
      <c r="L1116">
        <v>23</v>
      </c>
      <c r="M1116">
        <v>12</v>
      </c>
      <c r="N1116">
        <v>25</v>
      </c>
      <c r="O1116" t="s">
        <v>416</v>
      </c>
      <c r="P1116">
        <v>1155</v>
      </c>
    </row>
    <row r="1117" spans="1:16" x14ac:dyDescent="0.25">
      <c r="A1117" t="s">
        <v>218</v>
      </c>
      <c r="B1117" t="s">
        <v>2493</v>
      </c>
      <c r="C1117">
        <v>10</v>
      </c>
      <c r="D1117">
        <v>6</v>
      </c>
      <c r="E1117" t="s">
        <v>410</v>
      </c>
      <c r="F1117">
        <v>4</v>
      </c>
      <c r="G1117">
        <v>124</v>
      </c>
      <c r="H1117">
        <v>1800</v>
      </c>
      <c r="I1117" t="s">
        <v>702</v>
      </c>
      <c r="J1117">
        <v>1</v>
      </c>
      <c r="K1117">
        <v>49.58</v>
      </c>
      <c r="L1117">
        <v>10</v>
      </c>
      <c r="M1117">
        <v>12</v>
      </c>
      <c r="N1117">
        <v>25</v>
      </c>
      <c r="O1117" t="s">
        <v>432</v>
      </c>
      <c r="P1117">
        <v>1159</v>
      </c>
    </row>
    <row r="1118" spans="1:16" x14ac:dyDescent="0.25">
      <c r="A1118" t="s">
        <v>218</v>
      </c>
      <c r="B1118" t="s">
        <v>2493</v>
      </c>
      <c r="C1118">
        <v>30</v>
      </c>
      <c r="D1118">
        <v>10</v>
      </c>
      <c r="E1118" t="s">
        <v>410</v>
      </c>
      <c r="F1118">
        <v>6</v>
      </c>
      <c r="G1118">
        <v>135</v>
      </c>
      <c r="H1118">
        <v>2000</v>
      </c>
      <c r="I1118" t="s">
        <v>49</v>
      </c>
      <c r="J1118">
        <v>2</v>
      </c>
      <c r="K1118">
        <v>2.61</v>
      </c>
      <c r="L1118">
        <v>23</v>
      </c>
      <c r="M1118">
        <v>11</v>
      </c>
      <c r="N1118">
        <v>25</v>
      </c>
      <c r="O1118" t="s">
        <v>501</v>
      </c>
      <c r="P1118">
        <v>1157</v>
      </c>
    </row>
    <row r="1119" spans="1:16" x14ac:dyDescent="0.25">
      <c r="A1119" t="s">
        <v>218</v>
      </c>
      <c r="B1119" t="s">
        <v>2493</v>
      </c>
      <c r="C1119">
        <v>12</v>
      </c>
      <c r="D1119">
        <v>5</v>
      </c>
      <c r="E1119" t="s">
        <v>409</v>
      </c>
      <c r="F1119">
        <v>3</v>
      </c>
      <c r="G1119">
        <v>116</v>
      </c>
      <c r="H1119">
        <v>1800</v>
      </c>
      <c r="I1119" t="s">
        <v>316</v>
      </c>
      <c r="J1119">
        <v>1</v>
      </c>
      <c r="K1119">
        <v>48.09</v>
      </c>
      <c r="L1119">
        <v>15</v>
      </c>
      <c r="M1119">
        <v>10</v>
      </c>
      <c r="N1119">
        <v>25</v>
      </c>
      <c r="O1119" t="s">
        <v>432</v>
      </c>
      <c r="P1119">
        <v>1149</v>
      </c>
    </row>
    <row r="1120" spans="1:16" x14ac:dyDescent="0.25">
      <c r="A1120" t="s">
        <v>218</v>
      </c>
      <c r="B1120" t="s">
        <v>2493</v>
      </c>
      <c r="C1120">
        <v>7.5</v>
      </c>
      <c r="D1120">
        <v>5</v>
      </c>
      <c r="E1120" t="s">
        <v>410</v>
      </c>
      <c r="F1120">
        <v>4</v>
      </c>
      <c r="G1120">
        <v>124</v>
      </c>
      <c r="H1120">
        <v>1650</v>
      </c>
      <c r="I1120" t="s">
        <v>49</v>
      </c>
      <c r="J1120">
        <v>1</v>
      </c>
      <c r="K1120">
        <v>38.89</v>
      </c>
      <c r="L1120">
        <v>17</v>
      </c>
      <c r="M1120">
        <v>9</v>
      </c>
      <c r="N1120">
        <v>25</v>
      </c>
      <c r="O1120" t="s">
        <v>420</v>
      </c>
      <c r="P1120">
        <v>1140</v>
      </c>
    </row>
    <row r="1121" spans="1:16" x14ac:dyDescent="0.25">
      <c r="A1121" t="s">
        <v>218</v>
      </c>
      <c r="B1121" t="s">
        <v>2493</v>
      </c>
      <c r="C1121">
        <v>11</v>
      </c>
      <c r="D1121">
        <v>1</v>
      </c>
      <c r="E1121" t="s">
        <v>411</v>
      </c>
      <c r="F1121">
        <v>5</v>
      </c>
      <c r="G1121">
        <v>127</v>
      </c>
      <c r="H1121">
        <v>1800</v>
      </c>
      <c r="I1121" t="s">
        <v>64</v>
      </c>
      <c r="J1121">
        <v>1</v>
      </c>
      <c r="K1121">
        <v>48.64</v>
      </c>
      <c r="L1121">
        <v>9</v>
      </c>
      <c r="M1121">
        <v>7</v>
      </c>
      <c r="N1121">
        <v>25</v>
      </c>
      <c r="O1121" t="s">
        <v>432</v>
      </c>
      <c r="P1121">
        <v>1129</v>
      </c>
    </row>
    <row r="1122" spans="1:16" x14ac:dyDescent="0.25">
      <c r="A1122" t="s">
        <v>218</v>
      </c>
      <c r="B1122" t="s">
        <v>2493</v>
      </c>
      <c r="C1122">
        <v>33</v>
      </c>
      <c r="D1122">
        <v>7</v>
      </c>
      <c r="E1122" t="s">
        <v>411</v>
      </c>
      <c r="F1122">
        <v>11</v>
      </c>
      <c r="G1122">
        <v>135</v>
      </c>
      <c r="H1122">
        <v>1600</v>
      </c>
      <c r="I1122" t="s">
        <v>85</v>
      </c>
      <c r="J1122">
        <v>1</v>
      </c>
      <c r="K1122">
        <v>34.909999999999997</v>
      </c>
      <c r="L1122">
        <v>22</v>
      </c>
      <c r="M1122">
        <v>6</v>
      </c>
      <c r="N1122">
        <v>25</v>
      </c>
      <c r="O1122" t="s">
        <v>483</v>
      </c>
      <c r="P1122">
        <v>1138</v>
      </c>
    </row>
    <row r="1123" spans="1:16" x14ac:dyDescent="0.25">
      <c r="A1123" t="s">
        <v>218</v>
      </c>
      <c r="B1123" t="s">
        <v>2493</v>
      </c>
      <c r="C1123">
        <v>14</v>
      </c>
      <c r="D1123">
        <v>1</v>
      </c>
      <c r="E1123" t="s">
        <v>410</v>
      </c>
      <c r="F1123">
        <v>9</v>
      </c>
      <c r="G1123">
        <v>127</v>
      </c>
      <c r="H1123">
        <v>1650</v>
      </c>
      <c r="I1123" t="s">
        <v>64</v>
      </c>
      <c r="J1123">
        <v>1</v>
      </c>
      <c r="K1123">
        <v>38.79</v>
      </c>
      <c r="L1123">
        <v>28</v>
      </c>
      <c r="M1123">
        <v>5</v>
      </c>
      <c r="N1123">
        <v>25</v>
      </c>
      <c r="O1123" t="s">
        <v>426</v>
      </c>
      <c r="P1123">
        <v>1130</v>
      </c>
    </row>
    <row r="1124" spans="1:16" x14ac:dyDescent="0.25">
      <c r="A1124" t="s">
        <v>218</v>
      </c>
      <c r="B1124" t="s">
        <v>2493</v>
      </c>
      <c r="C1124">
        <v>10</v>
      </c>
      <c r="D1124">
        <v>8</v>
      </c>
      <c r="E1124" t="s">
        <v>411</v>
      </c>
      <c r="F1124">
        <v>7</v>
      </c>
      <c r="G1124">
        <v>127</v>
      </c>
      <c r="H1124">
        <v>1800</v>
      </c>
      <c r="I1124" t="s">
        <v>85</v>
      </c>
      <c r="J1124">
        <v>1</v>
      </c>
      <c r="K1124">
        <v>49.34</v>
      </c>
      <c r="L1124">
        <v>23</v>
      </c>
      <c r="M1124">
        <v>4</v>
      </c>
      <c r="N1124">
        <v>25</v>
      </c>
      <c r="O1124" t="s">
        <v>416</v>
      </c>
      <c r="P1124">
        <v>1144</v>
      </c>
    </row>
    <row r="1125" spans="1:16" x14ac:dyDescent="0.25">
      <c r="A1125" t="s">
        <v>218</v>
      </c>
      <c r="B1125" t="s">
        <v>2493</v>
      </c>
      <c r="C1125">
        <v>5.4</v>
      </c>
      <c r="D1125">
        <v>1</v>
      </c>
      <c r="E1125" t="s">
        <v>409</v>
      </c>
      <c r="F1125">
        <v>3</v>
      </c>
      <c r="G1125">
        <v>119</v>
      </c>
      <c r="H1125">
        <v>2200</v>
      </c>
      <c r="I1125" t="s">
        <v>85</v>
      </c>
      <c r="J1125">
        <v>2</v>
      </c>
      <c r="K1125">
        <v>14.18</v>
      </c>
      <c r="L1125">
        <v>2</v>
      </c>
      <c r="M1125">
        <v>4</v>
      </c>
      <c r="N1125">
        <v>25</v>
      </c>
      <c r="O1125" t="s">
        <v>426</v>
      </c>
      <c r="P1125">
        <v>1131</v>
      </c>
    </row>
    <row r="1126" spans="1:16" x14ac:dyDescent="0.25">
      <c r="A1126" t="s">
        <v>218</v>
      </c>
      <c r="B1126" t="s">
        <v>2493</v>
      </c>
      <c r="C1126">
        <v>25</v>
      </c>
      <c r="D1126">
        <v>4</v>
      </c>
      <c r="E1126" t="s">
        <v>411</v>
      </c>
      <c r="F1126">
        <v>11</v>
      </c>
      <c r="G1126">
        <v>122</v>
      </c>
      <c r="H1126">
        <v>1800</v>
      </c>
      <c r="I1126" t="s">
        <v>140</v>
      </c>
      <c r="J1126">
        <v>1</v>
      </c>
      <c r="K1126">
        <v>50</v>
      </c>
      <c r="L1126">
        <v>12</v>
      </c>
      <c r="M1126">
        <v>3</v>
      </c>
      <c r="N1126">
        <v>25</v>
      </c>
      <c r="O1126" t="s">
        <v>432</v>
      </c>
      <c r="P1126">
        <v>1130</v>
      </c>
    </row>
    <row r="1127" spans="1:16" x14ac:dyDescent="0.25">
      <c r="A1127" t="s">
        <v>218</v>
      </c>
      <c r="B1127" t="s">
        <v>2493</v>
      </c>
      <c r="C1127">
        <v>12</v>
      </c>
      <c r="D1127">
        <v>4</v>
      </c>
      <c r="E1127" t="s">
        <v>410</v>
      </c>
      <c r="F1127">
        <v>8</v>
      </c>
      <c r="G1127">
        <v>117</v>
      </c>
      <c r="H1127">
        <v>1650</v>
      </c>
      <c r="I1127" t="s">
        <v>69</v>
      </c>
      <c r="J1127">
        <v>1</v>
      </c>
      <c r="K1127">
        <v>39.31</v>
      </c>
      <c r="L1127">
        <v>26</v>
      </c>
      <c r="M1127">
        <v>2</v>
      </c>
      <c r="N1127">
        <v>25</v>
      </c>
      <c r="O1127" t="s">
        <v>416</v>
      </c>
      <c r="P1127">
        <v>1128</v>
      </c>
    </row>
    <row r="1128" spans="1:16" x14ac:dyDescent="0.25">
      <c r="A1128" t="s">
        <v>218</v>
      </c>
      <c r="B1128" t="s">
        <v>2493</v>
      </c>
      <c r="C1128">
        <v>10</v>
      </c>
      <c r="D1128">
        <v>11</v>
      </c>
      <c r="E1128" t="s">
        <v>411</v>
      </c>
      <c r="F1128">
        <v>2</v>
      </c>
      <c r="G1128">
        <v>123</v>
      </c>
      <c r="H1128">
        <v>1650</v>
      </c>
      <c r="I1128" t="s">
        <v>49</v>
      </c>
      <c r="J1128">
        <v>1</v>
      </c>
      <c r="K1128">
        <v>41.65</v>
      </c>
      <c r="L1128">
        <v>4</v>
      </c>
      <c r="M1128">
        <v>12</v>
      </c>
      <c r="N1128">
        <v>24</v>
      </c>
      <c r="O1128" t="s">
        <v>432</v>
      </c>
      <c r="P1128">
        <v>1103</v>
      </c>
    </row>
    <row r="1129" spans="1:16" x14ac:dyDescent="0.25">
      <c r="A1129" t="s">
        <v>218</v>
      </c>
      <c r="B1129" t="s">
        <v>2493</v>
      </c>
      <c r="C1129">
        <v>13</v>
      </c>
      <c r="D1129">
        <v>1</v>
      </c>
      <c r="E1129" t="s">
        <v>411</v>
      </c>
      <c r="F1129">
        <v>12</v>
      </c>
      <c r="G1129">
        <v>118</v>
      </c>
      <c r="H1129">
        <v>1650</v>
      </c>
      <c r="I1129" t="s">
        <v>49</v>
      </c>
      <c r="J1129">
        <v>1</v>
      </c>
      <c r="K1129">
        <v>38.79</v>
      </c>
      <c r="L1129">
        <v>16</v>
      </c>
      <c r="M1129">
        <v>10</v>
      </c>
      <c r="N1129">
        <v>24</v>
      </c>
      <c r="O1129" t="s">
        <v>420</v>
      </c>
      <c r="P1129">
        <v>1096</v>
      </c>
    </row>
    <row r="1130" spans="1:16" x14ac:dyDescent="0.25">
      <c r="A1130" t="s">
        <v>218</v>
      </c>
      <c r="B1130" t="s">
        <v>2493</v>
      </c>
      <c r="C1130">
        <v>23</v>
      </c>
      <c r="D1130">
        <v>3</v>
      </c>
      <c r="E1130" t="s">
        <v>410</v>
      </c>
      <c r="F1130">
        <v>6</v>
      </c>
      <c r="G1130">
        <v>135</v>
      </c>
      <c r="H1130">
        <v>1400</v>
      </c>
      <c r="I1130" t="s">
        <v>195</v>
      </c>
      <c r="J1130">
        <v>1</v>
      </c>
      <c r="K1130">
        <v>22.71</v>
      </c>
      <c r="L1130">
        <v>28</v>
      </c>
      <c r="M1130">
        <v>9</v>
      </c>
      <c r="N1130">
        <v>24</v>
      </c>
      <c r="O1130" t="s">
        <v>508</v>
      </c>
      <c r="P1130">
        <v>1099</v>
      </c>
    </row>
    <row r="1131" spans="1:16" x14ac:dyDescent="0.25">
      <c r="A1131" t="s">
        <v>218</v>
      </c>
      <c r="B1131" t="s">
        <v>2493</v>
      </c>
      <c r="C1131">
        <v>19</v>
      </c>
      <c r="D1131">
        <v>6</v>
      </c>
      <c r="E1131" t="s">
        <v>411</v>
      </c>
      <c r="F1131">
        <v>2</v>
      </c>
      <c r="G1131">
        <v>128</v>
      </c>
      <c r="H1131">
        <v>1400</v>
      </c>
      <c r="I1131" t="s">
        <v>316</v>
      </c>
      <c r="J1131">
        <v>1</v>
      </c>
      <c r="K1131">
        <v>22.59</v>
      </c>
      <c r="L1131">
        <v>8</v>
      </c>
      <c r="M1131">
        <v>9</v>
      </c>
      <c r="N1131">
        <v>24</v>
      </c>
      <c r="O1131" t="s">
        <v>483</v>
      </c>
      <c r="P1131">
        <v>1092</v>
      </c>
    </row>
    <row r="1132" spans="1:16" x14ac:dyDescent="0.25">
      <c r="A1132" t="s">
        <v>218</v>
      </c>
      <c r="B1132" t="s">
        <v>2493</v>
      </c>
      <c r="C1132">
        <v>10</v>
      </c>
      <c r="D1132">
        <v>9</v>
      </c>
      <c r="E1132" t="s">
        <v>410</v>
      </c>
      <c r="F1132">
        <v>7</v>
      </c>
      <c r="G1132">
        <v>116</v>
      </c>
      <c r="H1132">
        <v>1650</v>
      </c>
      <c r="I1132" t="s">
        <v>173</v>
      </c>
      <c r="J1132">
        <v>1</v>
      </c>
      <c r="K1132">
        <v>41.07</v>
      </c>
      <c r="L1132">
        <v>4</v>
      </c>
      <c r="M1132">
        <v>7</v>
      </c>
      <c r="N1132">
        <v>24</v>
      </c>
      <c r="O1132" t="s">
        <v>432</v>
      </c>
      <c r="P1132">
        <v>1117</v>
      </c>
    </row>
    <row r="1133" spans="1:16" x14ac:dyDescent="0.25">
      <c r="A1133" t="s">
        <v>218</v>
      </c>
      <c r="B1133" t="s">
        <v>2493</v>
      </c>
      <c r="C1133">
        <v>4.4000000000000004</v>
      </c>
      <c r="D1133">
        <v>4</v>
      </c>
      <c r="E1133" t="s">
        <v>409</v>
      </c>
      <c r="F1133">
        <v>1</v>
      </c>
      <c r="G1133">
        <v>121</v>
      </c>
      <c r="H1133">
        <v>1650</v>
      </c>
      <c r="I1133" t="s">
        <v>49</v>
      </c>
      <c r="J1133">
        <v>1</v>
      </c>
      <c r="K1133">
        <v>40.6</v>
      </c>
      <c r="L1133">
        <v>12</v>
      </c>
      <c r="M1133">
        <v>6</v>
      </c>
      <c r="N1133">
        <v>24</v>
      </c>
      <c r="O1133" t="s">
        <v>420</v>
      </c>
      <c r="P1133">
        <v>1112</v>
      </c>
    </row>
    <row r="1134" spans="1:16" x14ac:dyDescent="0.25">
      <c r="A1134" t="s">
        <v>218</v>
      </c>
      <c r="B1134" t="s">
        <v>2493</v>
      </c>
      <c r="C1134">
        <v>11</v>
      </c>
      <c r="D1134">
        <v>5</v>
      </c>
      <c r="E1134" t="s">
        <v>411</v>
      </c>
      <c r="F1134">
        <v>10</v>
      </c>
      <c r="G1134">
        <v>117</v>
      </c>
      <c r="H1134">
        <v>1650</v>
      </c>
      <c r="I1134" t="s">
        <v>58</v>
      </c>
      <c r="J1134">
        <v>1</v>
      </c>
      <c r="K1134">
        <v>40.69</v>
      </c>
      <c r="L1134">
        <v>22</v>
      </c>
      <c r="M1134">
        <v>5</v>
      </c>
      <c r="N1134">
        <v>24</v>
      </c>
      <c r="O1134" t="s">
        <v>426</v>
      </c>
      <c r="P1134">
        <v>1114</v>
      </c>
    </row>
    <row r="1135" spans="1:16" x14ac:dyDescent="0.25">
      <c r="A1135" t="s">
        <v>218</v>
      </c>
      <c r="B1135" t="s">
        <v>2493</v>
      </c>
      <c r="C1135">
        <v>9.5</v>
      </c>
      <c r="D1135">
        <v>1</v>
      </c>
      <c r="E1135" t="s">
        <v>410</v>
      </c>
      <c r="F1135">
        <v>11</v>
      </c>
      <c r="G1135">
        <v>131</v>
      </c>
      <c r="H1135">
        <v>1650</v>
      </c>
      <c r="I1135" t="s">
        <v>49</v>
      </c>
      <c r="J1135">
        <v>1</v>
      </c>
      <c r="K1135">
        <v>40.78</v>
      </c>
      <c r="L1135">
        <v>1</v>
      </c>
      <c r="M1135">
        <v>5</v>
      </c>
      <c r="N1135">
        <v>24</v>
      </c>
      <c r="O1135" t="s">
        <v>432</v>
      </c>
      <c r="P1135">
        <v>1097</v>
      </c>
    </row>
    <row r="1136" spans="1:16" x14ac:dyDescent="0.25">
      <c r="A1136" t="s">
        <v>218</v>
      </c>
      <c r="B1136" t="s">
        <v>2493</v>
      </c>
      <c r="C1136">
        <v>8</v>
      </c>
      <c r="D1136">
        <v>2</v>
      </c>
      <c r="E1136" t="s">
        <v>411</v>
      </c>
      <c r="F1136">
        <v>10</v>
      </c>
      <c r="G1136">
        <v>132</v>
      </c>
      <c r="H1136">
        <v>1650</v>
      </c>
      <c r="I1136" t="s">
        <v>49</v>
      </c>
      <c r="J1136">
        <v>1</v>
      </c>
      <c r="K1136">
        <v>41.36</v>
      </c>
      <c r="L1136">
        <v>17</v>
      </c>
      <c r="M1136">
        <v>4</v>
      </c>
      <c r="N1136">
        <v>24</v>
      </c>
      <c r="O1136" t="s">
        <v>416</v>
      </c>
      <c r="P1136">
        <v>1088</v>
      </c>
    </row>
    <row r="1137" spans="1:16" x14ac:dyDescent="0.25">
      <c r="A1137" t="s">
        <v>218</v>
      </c>
      <c r="B1137" t="s">
        <v>2493</v>
      </c>
      <c r="C1137">
        <v>4.2</v>
      </c>
      <c r="D1137">
        <v>5</v>
      </c>
      <c r="E1137" t="s">
        <v>409</v>
      </c>
      <c r="F1137">
        <v>3</v>
      </c>
      <c r="G1137">
        <v>131</v>
      </c>
      <c r="H1137">
        <v>1650</v>
      </c>
      <c r="I1137" t="s">
        <v>64</v>
      </c>
      <c r="J1137">
        <v>1</v>
      </c>
      <c r="K1137">
        <v>41.35</v>
      </c>
      <c r="L1137">
        <v>27</v>
      </c>
      <c r="M1137">
        <v>3</v>
      </c>
      <c r="N1137">
        <v>24</v>
      </c>
      <c r="O1137" t="s">
        <v>432</v>
      </c>
      <c r="P1137">
        <v>1076</v>
      </c>
    </row>
    <row r="1138" spans="1:16" x14ac:dyDescent="0.25">
      <c r="A1138" t="s">
        <v>218</v>
      </c>
      <c r="B1138" t="s">
        <v>2493</v>
      </c>
      <c r="C1138">
        <v>5.7</v>
      </c>
      <c r="D1138">
        <v>8</v>
      </c>
      <c r="E1138" t="s">
        <v>409</v>
      </c>
      <c r="F1138">
        <v>1</v>
      </c>
      <c r="G1138">
        <v>132</v>
      </c>
      <c r="H1138">
        <v>1200</v>
      </c>
      <c r="I1138" t="s">
        <v>64</v>
      </c>
      <c r="J1138">
        <v>1</v>
      </c>
      <c r="K1138">
        <v>11.84</v>
      </c>
      <c r="L1138">
        <v>28</v>
      </c>
      <c r="M1138">
        <v>2</v>
      </c>
      <c r="N1138">
        <v>24</v>
      </c>
      <c r="O1138" t="s">
        <v>432</v>
      </c>
      <c r="P1138">
        <v>1089</v>
      </c>
    </row>
    <row r="1139" spans="1:16" x14ac:dyDescent="0.25">
      <c r="A1139" t="s">
        <v>218</v>
      </c>
      <c r="B1139" t="s">
        <v>2493</v>
      </c>
      <c r="C1139">
        <v>17</v>
      </c>
      <c r="D1139">
        <v>12</v>
      </c>
      <c r="E1139" t="s">
        <v>411</v>
      </c>
      <c r="F1139">
        <v>11</v>
      </c>
      <c r="G1139">
        <v>124</v>
      </c>
      <c r="H1139">
        <v>1200</v>
      </c>
      <c r="I1139" t="s">
        <v>316</v>
      </c>
      <c r="J1139">
        <v>1</v>
      </c>
      <c r="K1139">
        <v>10.48</v>
      </c>
      <c r="L1139">
        <v>18</v>
      </c>
      <c r="M1139">
        <v>2</v>
      </c>
      <c r="N1139">
        <v>24</v>
      </c>
      <c r="O1139" t="s">
        <v>479</v>
      </c>
      <c r="P1139">
        <v>1090</v>
      </c>
    </row>
    <row r="1140" spans="1:16" x14ac:dyDescent="0.25">
      <c r="A1140" t="s">
        <v>218</v>
      </c>
      <c r="B1140" t="s">
        <v>2493</v>
      </c>
      <c r="C1140">
        <v>11</v>
      </c>
      <c r="D1140">
        <v>5</v>
      </c>
      <c r="E1140" t="s">
        <v>411</v>
      </c>
      <c r="F1140">
        <v>11</v>
      </c>
      <c r="G1140">
        <v>125</v>
      </c>
      <c r="H1140">
        <v>1200</v>
      </c>
      <c r="I1140" t="s">
        <v>316</v>
      </c>
      <c r="J1140">
        <v>1</v>
      </c>
      <c r="K1140">
        <v>11.47</v>
      </c>
      <c r="L1140">
        <v>31</v>
      </c>
      <c r="M1140">
        <v>1</v>
      </c>
      <c r="N1140">
        <v>24</v>
      </c>
      <c r="O1140" t="s">
        <v>432</v>
      </c>
      <c r="P1140">
        <v>1088</v>
      </c>
    </row>
    <row r="1141" spans="1:16" x14ac:dyDescent="0.25">
      <c r="A1141" t="s">
        <v>218</v>
      </c>
      <c r="B1141" t="s">
        <v>2493</v>
      </c>
      <c r="C1141">
        <v>4.2</v>
      </c>
      <c r="D1141">
        <v>2</v>
      </c>
      <c r="E1141" t="s">
        <v>410</v>
      </c>
      <c r="F1141">
        <v>1</v>
      </c>
      <c r="G1141">
        <v>135</v>
      </c>
      <c r="H1141">
        <v>1200</v>
      </c>
      <c r="I1141" t="s">
        <v>49</v>
      </c>
      <c r="J1141">
        <v>1</v>
      </c>
      <c r="K1141">
        <v>10.47</v>
      </c>
      <c r="L1141">
        <v>20</v>
      </c>
      <c r="M1141">
        <v>12</v>
      </c>
      <c r="N1141">
        <v>23</v>
      </c>
      <c r="O1141" t="s">
        <v>416</v>
      </c>
      <c r="P1141">
        <v>1082</v>
      </c>
    </row>
    <row r="1142" spans="1:16" x14ac:dyDescent="0.25">
      <c r="A1142" t="s">
        <v>218</v>
      </c>
      <c r="B1142" t="s">
        <v>2493</v>
      </c>
      <c r="C1142">
        <v>6.2</v>
      </c>
      <c r="D1142">
        <v>6</v>
      </c>
      <c r="E1142" t="s">
        <v>410</v>
      </c>
      <c r="F1142">
        <v>8</v>
      </c>
      <c r="G1142">
        <v>135</v>
      </c>
      <c r="H1142">
        <v>1200</v>
      </c>
      <c r="I1142" t="s">
        <v>49</v>
      </c>
      <c r="J1142">
        <v>1</v>
      </c>
      <c r="K1142">
        <v>10.56</v>
      </c>
      <c r="L1142">
        <v>22</v>
      </c>
      <c r="M1142">
        <v>11</v>
      </c>
      <c r="N1142">
        <v>23</v>
      </c>
      <c r="O1142" t="s">
        <v>416</v>
      </c>
      <c r="P1142">
        <v>1081</v>
      </c>
    </row>
    <row r="1143" spans="1:16" x14ac:dyDescent="0.25">
      <c r="A1143" t="s">
        <v>218</v>
      </c>
      <c r="B1143" t="s">
        <v>2493</v>
      </c>
      <c r="C1143">
        <v>17</v>
      </c>
      <c r="D1143">
        <v>3</v>
      </c>
      <c r="E1143" t="s">
        <v>411</v>
      </c>
      <c r="F1143">
        <v>1</v>
      </c>
      <c r="G1143">
        <v>130</v>
      </c>
      <c r="H1143">
        <v>1000</v>
      </c>
      <c r="I1143" t="s">
        <v>596</v>
      </c>
      <c r="J1143">
        <v>0</v>
      </c>
      <c r="K1143">
        <v>57.7</v>
      </c>
      <c r="L1143">
        <v>29</v>
      </c>
      <c r="M1143">
        <v>10</v>
      </c>
      <c r="N1143">
        <v>23</v>
      </c>
      <c r="O1143" t="s">
        <v>416</v>
      </c>
      <c r="P1143">
        <v>1072</v>
      </c>
    </row>
    <row r="1144" spans="1:16" x14ac:dyDescent="0.25">
      <c r="A1144" t="s">
        <v>218</v>
      </c>
      <c r="B1144" t="s">
        <v>2494</v>
      </c>
      <c r="C1144">
        <v>5.0999999999999996</v>
      </c>
      <c r="D1144">
        <v>2</v>
      </c>
      <c r="E1144" t="s">
        <v>409</v>
      </c>
      <c r="F1144">
        <v>5</v>
      </c>
      <c r="G1144">
        <v>134</v>
      </c>
      <c r="H1144">
        <v>1650</v>
      </c>
      <c r="I1144" t="s">
        <v>31</v>
      </c>
      <c r="J1144">
        <v>1</v>
      </c>
      <c r="K1144">
        <v>40.08</v>
      </c>
      <c r="L1144">
        <v>10</v>
      </c>
      <c r="M1144">
        <v>12</v>
      </c>
      <c r="N1144">
        <v>25</v>
      </c>
      <c r="O1144" t="s">
        <v>432</v>
      </c>
      <c r="P1144">
        <v>1029</v>
      </c>
    </row>
    <row r="1145" spans="1:16" x14ac:dyDescent="0.25">
      <c r="A1145" t="s">
        <v>218</v>
      </c>
      <c r="B1145" t="s">
        <v>2494</v>
      </c>
      <c r="C1145">
        <v>9.9</v>
      </c>
      <c r="D1145">
        <v>2</v>
      </c>
      <c r="E1145" t="s">
        <v>409</v>
      </c>
      <c r="F1145">
        <v>4</v>
      </c>
      <c r="G1145">
        <v>132</v>
      </c>
      <c r="H1145">
        <v>1650</v>
      </c>
      <c r="I1145" t="s">
        <v>85</v>
      </c>
      <c r="J1145">
        <v>1</v>
      </c>
      <c r="K1145">
        <v>39.47</v>
      </c>
      <c r="L1145">
        <v>19</v>
      </c>
      <c r="M1145">
        <v>11</v>
      </c>
      <c r="N1145">
        <v>25</v>
      </c>
      <c r="O1145" t="s">
        <v>420</v>
      </c>
      <c r="P1145">
        <v>1020</v>
      </c>
    </row>
    <row r="1146" spans="1:16" x14ac:dyDescent="0.25">
      <c r="A1146" t="s">
        <v>218</v>
      </c>
      <c r="B1146" t="s">
        <v>2494</v>
      </c>
      <c r="C1146">
        <v>7.5</v>
      </c>
      <c r="D1146">
        <v>10</v>
      </c>
      <c r="E1146" t="s">
        <v>410</v>
      </c>
      <c r="F1146">
        <v>4</v>
      </c>
      <c r="G1146">
        <v>130</v>
      </c>
      <c r="H1146">
        <v>1400</v>
      </c>
      <c r="I1146" t="s">
        <v>85</v>
      </c>
      <c r="J1146">
        <v>1</v>
      </c>
      <c r="K1146">
        <v>21.54</v>
      </c>
      <c r="L1146">
        <v>19</v>
      </c>
      <c r="M1146">
        <v>10</v>
      </c>
      <c r="N1146">
        <v>25</v>
      </c>
      <c r="O1146" t="s">
        <v>479</v>
      </c>
      <c r="P1146">
        <v>1034</v>
      </c>
    </row>
    <row r="1147" spans="1:16" x14ac:dyDescent="0.25">
      <c r="A1147" t="s">
        <v>218</v>
      </c>
      <c r="B1147" t="s">
        <v>2494</v>
      </c>
      <c r="C1147">
        <v>8.5</v>
      </c>
      <c r="D1147">
        <v>11</v>
      </c>
      <c r="E1147" t="s">
        <v>409</v>
      </c>
      <c r="F1147">
        <v>5</v>
      </c>
      <c r="G1147">
        <v>133</v>
      </c>
      <c r="H1147">
        <v>1400</v>
      </c>
      <c r="I1147" t="s">
        <v>85</v>
      </c>
      <c r="J1147">
        <v>1</v>
      </c>
      <c r="K1147">
        <v>22.24</v>
      </c>
      <c r="L1147">
        <v>28</v>
      </c>
      <c r="M1147">
        <v>9</v>
      </c>
      <c r="N1147">
        <v>25</v>
      </c>
      <c r="O1147" t="s">
        <v>479</v>
      </c>
      <c r="P1147">
        <v>1038</v>
      </c>
    </row>
    <row r="1148" spans="1:16" x14ac:dyDescent="0.25">
      <c r="A1148" t="s">
        <v>218</v>
      </c>
      <c r="B1148" t="s">
        <v>2494</v>
      </c>
      <c r="C1148">
        <v>33</v>
      </c>
      <c r="D1148">
        <v>1</v>
      </c>
      <c r="E1148" t="s">
        <v>410</v>
      </c>
      <c r="F1148">
        <v>3</v>
      </c>
      <c r="G1148">
        <v>127</v>
      </c>
      <c r="H1148">
        <v>1400</v>
      </c>
      <c r="I1148" t="s">
        <v>85</v>
      </c>
      <c r="J1148">
        <v>1</v>
      </c>
      <c r="K1148">
        <v>21.1</v>
      </c>
      <c r="L1148">
        <v>22</v>
      </c>
      <c r="M1148">
        <v>6</v>
      </c>
      <c r="N1148">
        <v>25</v>
      </c>
      <c r="O1148" t="s">
        <v>483</v>
      </c>
      <c r="P1148">
        <v>1016</v>
      </c>
    </row>
    <row r="1149" spans="1:16" x14ac:dyDescent="0.25">
      <c r="A1149" t="s">
        <v>218</v>
      </c>
      <c r="B1149" t="s">
        <v>2494</v>
      </c>
      <c r="C1149">
        <v>3.1</v>
      </c>
      <c r="D1149">
        <v>5</v>
      </c>
      <c r="E1149" t="s">
        <v>408</v>
      </c>
      <c r="F1149">
        <v>8</v>
      </c>
      <c r="G1149">
        <v>124</v>
      </c>
      <c r="H1149">
        <v>1650</v>
      </c>
      <c r="I1149" t="s">
        <v>85</v>
      </c>
      <c r="J1149">
        <v>1</v>
      </c>
      <c r="K1149">
        <v>39.17</v>
      </c>
      <c r="L1149">
        <v>28</v>
      </c>
      <c r="M1149">
        <v>5</v>
      </c>
      <c r="N1149">
        <v>25</v>
      </c>
      <c r="O1149" t="s">
        <v>426</v>
      </c>
      <c r="P1149">
        <v>1008</v>
      </c>
    </row>
    <row r="1150" spans="1:16" x14ac:dyDescent="0.25">
      <c r="A1150" t="s">
        <v>218</v>
      </c>
      <c r="B1150" t="s">
        <v>2494</v>
      </c>
      <c r="C1150">
        <v>8.4</v>
      </c>
      <c r="D1150">
        <v>2</v>
      </c>
      <c r="E1150" t="s">
        <v>409</v>
      </c>
      <c r="F1150">
        <v>10</v>
      </c>
      <c r="G1150">
        <v>125</v>
      </c>
      <c r="H1150">
        <v>1650</v>
      </c>
      <c r="I1150" t="s">
        <v>85</v>
      </c>
      <c r="J1150">
        <v>1</v>
      </c>
      <c r="K1150">
        <v>38.97</v>
      </c>
      <c r="L1150">
        <v>30</v>
      </c>
      <c r="M1150">
        <v>4</v>
      </c>
      <c r="N1150">
        <v>25</v>
      </c>
      <c r="O1150" t="s">
        <v>426</v>
      </c>
      <c r="P1150">
        <v>1008</v>
      </c>
    </row>
    <row r="1151" spans="1:16" x14ac:dyDescent="0.25">
      <c r="A1151" t="s">
        <v>218</v>
      </c>
      <c r="B1151" t="s">
        <v>2494</v>
      </c>
      <c r="C1151">
        <v>2.5</v>
      </c>
      <c r="D1151">
        <v>1</v>
      </c>
      <c r="E1151" t="s">
        <v>409</v>
      </c>
      <c r="F1151">
        <v>1</v>
      </c>
      <c r="G1151">
        <v>117</v>
      </c>
      <c r="H1151">
        <v>1650</v>
      </c>
      <c r="I1151" t="s">
        <v>85</v>
      </c>
      <c r="J1151">
        <v>1</v>
      </c>
      <c r="K1151">
        <v>39.26</v>
      </c>
      <c r="L1151">
        <v>9</v>
      </c>
      <c r="M1151">
        <v>4</v>
      </c>
      <c r="N1151">
        <v>25</v>
      </c>
      <c r="O1151" t="s">
        <v>432</v>
      </c>
      <c r="P1151">
        <v>1008</v>
      </c>
    </row>
    <row r="1152" spans="1:16" x14ac:dyDescent="0.25">
      <c r="A1152" t="s">
        <v>218</v>
      </c>
      <c r="B1152" t="s">
        <v>2494</v>
      </c>
      <c r="C1152">
        <v>3.5</v>
      </c>
      <c r="D1152">
        <v>4</v>
      </c>
      <c r="E1152" t="s">
        <v>409</v>
      </c>
      <c r="F1152">
        <v>2</v>
      </c>
      <c r="G1152">
        <v>118</v>
      </c>
      <c r="H1152">
        <v>1650</v>
      </c>
      <c r="I1152" t="s">
        <v>85</v>
      </c>
      <c r="J1152">
        <v>1</v>
      </c>
      <c r="K1152">
        <v>39.200000000000003</v>
      </c>
      <c r="L1152">
        <v>19</v>
      </c>
      <c r="M1152">
        <v>3</v>
      </c>
      <c r="N1152">
        <v>25</v>
      </c>
      <c r="O1152" t="s">
        <v>420</v>
      </c>
      <c r="P1152">
        <v>1011</v>
      </c>
    </row>
    <row r="1153" spans="1:16" x14ac:dyDescent="0.25">
      <c r="A1153" t="s">
        <v>218</v>
      </c>
      <c r="B1153" t="s">
        <v>2494</v>
      </c>
      <c r="C1153">
        <v>18</v>
      </c>
      <c r="D1153">
        <v>2</v>
      </c>
      <c r="E1153" t="s">
        <v>411</v>
      </c>
      <c r="F1153">
        <v>9</v>
      </c>
      <c r="G1153">
        <v>134</v>
      </c>
      <c r="H1153">
        <v>1650</v>
      </c>
      <c r="I1153" t="s">
        <v>406</v>
      </c>
      <c r="J1153">
        <v>1</v>
      </c>
      <c r="K1153">
        <v>39.93</v>
      </c>
      <c r="L1153">
        <v>19</v>
      </c>
      <c r="M1153">
        <v>2</v>
      </c>
      <c r="N1153">
        <v>25</v>
      </c>
      <c r="O1153" t="s">
        <v>420</v>
      </c>
      <c r="P1153">
        <v>1002</v>
      </c>
    </row>
    <row r="1154" spans="1:16" x14ac:dyDescent="0.25">
      <c r="A1154" t="s">
        <v>218</v>
      </c>
      <c r="B1154" t="s">
        <v>2494</v>
      </c>
      <c r="C1154">
        <v>9</v>
      </c>
      <c r="D1154">
        <v>8</v>
      </c>
      <c r="E1154" t="s">
        <v>410</v>
      </c>
      <c r="F1154">
        <v>2</v>
      </c>
      <c r="G1154">
        <v>116</v>
      </c>
      <c r="H1154">
        <v>1200</v>
      </c>
      <c r="I1154" t="s">
        <v>106</v>
      </c>
      <c r="J1154">
        <v>1</v>
      </c>
      <c r="K1154">
        <v>10.59</v>
      </c>
      <c r="L1154">
        <v>15</v>
      </c>
      <c r="M1154">
        <v>1</v>
      </c>
      <c r="N1154">
        <v>25</v>
      </c>
      <c r="O1154" t="s">
        <v>420</v>
      </c>
      <c r="P1154">
        <v>1011</v>
      </c>
    </row>
    <row r="1155" spans="1:16" x14ac:dyDescent="0.25">
      <c r="A1155" t="s">
        <v>218</v>
      </c>
      <c r="B1155" t="s">
        <v>2494</v>
      </c>
      <c r="C1155">
        <v>44</v>
      </c>
      <c r="D1155">
        <v>6</v>
      </c>
      <c r="E1155" t="s">
        <v>410</v>
      </c>
      <c r="F1155">
        <v>8</v>
      </c>
      <c r="G1155">
        <v>120</v>
      </c>
      <c r="H1155">
        <v>1200</v>
      </c>
      <c r="I1155" t="s">
        <v>106</v>
      </c>
      <c r="J1155">
        <v>1</v>
      </c>
      <c r="K1155">
        <v>9.73</v>
      </c>
      <c r="L1155">
        <v>26</v>
      </c>
      <c r="M1155">
        <v>12</v>
      </c>
      <c r="N1155">
        <v>24</v>
      </c>
      <c r="O1155" t="s">
        <v>426</v>
      </c>
      <c r="P1155">
        <v>1016</v>
      </c>
    </row>
    <row r="1156" spans="1:16" x14ac:dyDescent="0.25">
      <c r="A1156" t="s">
        <v>218</v>
      </c>
      <c r="B1156" t="s">
        <v>2494</v>
      </c>
      <c r="C1156">
        <v>27</v>
      </c>
      <c r="D1156">
        <v>8</v>
      </c>
      <c r="E1156" t="s">
        <v>408</v>
      </c>
      <c r="F1156">
        <v>8</v>
      </c>
      <c r="G1156">
        <v>118</v>
      </c>
      <c r="H1156">
        <v>1200</v>
      </c>
      <c r="I1156" t="s">
        <v>106</v>
      </c>
      <c r="J1156">
        <v>1</v>
      </c>
      <c r="K1156">
        <v>9.1199999999999992</v>
      </c>
      <c r="L1156">
        <v>9</v>
      </c>
      <c r="M1156">
        <v>11</v>
      </c>
      <c r="N1156">
        <v>24</v>
      </c>
      <c r="O1156" t="s">
        <v>465</v>
      </c>
      <c r="P1156">
        <v>1027</v>
      </c>
    </row>
    <row r="1157" spans="1:16" x14ac:dyDescent="0.25">
      <c r="A1157" t="s">
        <v>254</v>
      </c>
      <c r="B1157" t="s">
        <v>255</v>
      </c>
      <c r="C1157">
        <v>21</v>
      </c>
      <c r="D1157">
        <v>7</v>
      </c>
      <c r="E1157" t="s">
        <v>411</v>
      </c>
      <c r="F1157">
        <v>12</v>
      </c>
      <c r="G1157">
        <v>133</v>
      </c>
      <c r="H1157">
        <v>1200</v>
      </c>
      <c r="I1157" t="s">
        <v>167</v>
      </c>
      <c r="J1157">
        <v>1</v>
      </c>
      <c r="K1157">
        <v>10.87</v>
      </c>
      <c r="L1157">
        <v>23</v>
      </c>
      <c r="M1157">
        <v>12</v>
      </c>
      <c r="N1157">
        <v>25</v>
      </c>
      <c r="O1157" t="s">
        <v>416</v>
      </c>
      <c r="P1157">
        <v>1142</v>
      </c>
    </row>
    <row r="1158" spans="1:16" x14ac:dyDescent="0.25">
      <c r="A1158" t="s">
        <v>254</v>
      </c>
      <c r="B1158" t="s">
        <v>255</v>
      </c>
      <c r="C1158">
        <v>19</v>
      </c>
      <c r="D1158">
        <v>1</v>
      </c>
      <c r="E1158" t="s">
        <v>410</v>
      </c>
      <c r="F1158">
        <v>5</v>
      </c>
      <c r="G1158">
        <v>126</v>
      </c>
      <c r="H1158">
        <v>1200</v>
      </c>
      <c r="I1158" t="s">
        <v>167</v>
      </c>
      <c r="J1158">
        <v>1</v>
      </c>
      <c r="K1158">
        <v>9.9</v>
      </c>
      <c r="L1158">
        <v>10</v>
      </c>
      <c r="M1158">
        <v>12</v>
      </c>
      <c r="N1158">
        <v>25</v>
      </c>
      <c r="O1158" t="s">
        <v>432</v>
      </c>
      <c r="P1158">
        <v>1154</v>
      </c>
    </row>
    <row r="1159" spans="1:16" x14ac:dyDescent="0.25">
      <c r="A1159" t="s">
        <v>254</v>
      </c>
      <c r="B1159" t="s">
        <v>255</v>
      </c>
      <c r="C1159">
        <v>12</v>
      </c>
      <c r="D1159">
        <v>3</v>
      </c>
      <c r="E1159" t="s">
        <v>409</v>
      </c>
      <c r="F1159">
        <v>10</v>
      </c>
      <c r="G1159">
        <v>128</v>
      </c>
      <c r="H1159">
        <v>1200</v>
      </c>
      <c r="I1159" t="s">
        <v>173</v>
      </c>
      <c r="J1159">
        <v>1</v>
      </c>
      <c r="K1159">
        <v>10.039999999999999</v>
      </c>
      <c r="L1159">
        <v>19</v>
      </c>
      <c r="M1159">
        <v>11</v>
      </c>
      <c r="N1159">
        <v>25</v>
      </c>
      <c r="O1159" t="s">
        <v>420</v>
      </c>
      <c r="P1159">
        <v>1148</v>
      </c>
    </row>
    <row r="1160" spans="1:16" x14ac:dyDescent="0.25">
      <c r="A1160" t="s">
        <v>254</v>
      </c>
      <c r="B1160" t="s">
        <v>255</v>
      </c>
      <c r="C1160">
        <v>53</v>
      </c>
      <c r="D1160">
        <v>4</v>
      </c>
      <c r="E1160" t="s">
        <v>409</v>
      </c>
      <c r="F1160">
        <v>4</v>
      </c>
      <c r="G1160">
        <v>127</v>
      </c>
      <c r="H1160">
        <v>1200</v>
      </c>
      <c r="I1160" t="s">
        <v>167</v>
      </c>
      <c r="J1160">
        <v>1</v>
      </c>
      <c r="K1160">
        <v>9.8000000000000007</v>
      </c>
      <c r="L1160">
        <v>5</v>
      </c>
      <c r="M1160">
        <v>11</v>
      </c>
      <c r="N1160">
        <v>25</v>
      </c>
      <c r="O1160" t="s">
        <v>426</v>
      </c>
      <c r="P1160">
        <v>1146</v>
      </c>
    </row>
    <row r="1161" spans="1:16" x14ac:dyDescent="0.25">
      <c r="A1161" t="s">
        <v>254</v>
      </c>
      <c r="B1161" t="s">
        <v>255</v>
      </c>
      <c r="C1161">
        <v>88</v>
      </c>
      <c r="D1161">
        <v>9</v>
      </c>
      <c r="E1161" t="s">
        <v>409</v>
      </c>
      <c r="F1161">
        <v>5</v>
      </c>
      <c r="G1161">
        <v>129</v>
      </c>
      <c r="H1161">
        <v>1200</v>
      </c>
      <c r="I1161" t="s">
        <v>565</v>
      </c>
      <c r="J1161">
        <v>1</v>
      </c>
      <c r="K1161">
        <v>12.02</v>
      </c>
      <c r="L1161">
        <v>4</v>
      </c>
      <c r="M1161">
        <v>6</v>
      </c>
      <c r="N1161">
        <v>25</v>
      </c>
      <c r="O1161" t="s">
        <v>432</v>
      </c>
      <c r="P1161">
        <v>1135</v>
      </c>
    </row>
    <row r="1162" spans="1:16" x14ac:dyDescent="0.25">
      <c r="A1162" t="s">
        <v>254</v>
      </c>
      <c r="B1162" t="s">
        <v>255</v>
      </c>
      <c r="C1162">
        <v>131</v>
      </c>
      <c r="D1162">
        <v>12</v>
      </c>
      <c r="E1162" t="s">
        <v>408</v>
      </c>
      <c r="F1162">
        <v>12</v>
      </c>
      <c r="G1162">
        <v>132</v>
      </c>
      <c r="H1162">
        <v>1200</v>
      </c>
      <c r="I1162" t="s">
        <v>565</v>
      </c>
      <c r="J1162">
        <v>1</v>
      </c>
      <c r="K1162">
        <v>11.28</v>
      </c>
      <c r="L1162">
        <v>14</v>
      </c>
      <c r="M1162">
        <v>5</v>
      </c>
      <c r="N1162">
        <v>25</v>
      </c>
      <c r="O1162" t="s">
        <v>420</v>
      </c>
      <c r="P1162">
        <v>1145</v>
      </c>
    </row>
    <row r="1163" spans="1:16" x14ac:dyDescent="0.25">
      <c r="A1163" t="s">
        <v>254</v>
      </c>
      <c r="B1163" t="s">
        <v>255</v>
      </c>
      <c r="C1163">
        <v>198</v>
      </c>
      <c r="D1163">
        <v>11</v>
      </c>
      <c r="E1163" t="s">
        <v>411</v>
      </c>
      <c r="F1163">
        <v>12</v>
      </c>
      <c r="G1163">
        <v>118</v>
      </c>
      <c r="H1163">
        <v>1200</v>
      </c>
      <c r="I1163" t="s">
        <v>167</v>
      </c>
      <c r="J1163">
        <v>1</v>
      </c>
      <c r="K1163">
        <v>9.73</v>
      </c>
      <c r="L1163">
        <v>27</v>
      </c>
      <c r="M1163">
        <v>4</v>
      </c>
      <c r="N1163">
        <v>25</v>
      </c>
      <c r="O1163" t="s">
        <v>483</v>
      </c>
      <c r="P1163">
        <v>1148</v>
      </c>
    </row>
    <row r="1164" spans="1:16" x14ac:dyDescent="0.25">
      <c r="A1164" t="s">
        <v>254</v>
      </c>
      <c r="B1164" t="s">
        <v>255</v>
      </c>
      <c r="C1164">
        <v>141</v>
      </c>
      <c r="D1164">
        <v>9</v>
      </c>
      <c r="E1164" t="s">
        <v>408</v>
      </c>
      <c r="F1164">
        <v>8</v>
      </c>
      <c r="G1164">
        <v>120</v>
      </c>
      <c r="H1164">
        <v>1200</v>
      </c>
      <c r="I1164" t="s">
        <v>167</v>
      </c>
      <c r="J1164">
        <v>1</v>
      </c>
      <c r="K1164">
        <v>9.93</v>
      </c>
      <c r="L1164">
        <v>6</v>
      </c>
      <c r="M1164">
        <v>4</v>
      </c>
      <c r="N1164">
        <v>25</v>
      </c>
      <c r="O1164" t="s">
        <v>501</v>
      </c>
      <c r="P1164">
        <v>1149</v>
      </c>
    </row>
    <row r="1165" spans="1:16" x14ac:dyDescent="0.25">
      <c r="A1165" t="s">
        <v>254</v>
      </c>
      <c r="B1165" t="s">
        <v>255</v>
      </c>
      <c r="C1165">
        <v>137</v>
      </c>
      <c r="D1165">
        <v>8</v>
      </c>
      <c r="E1165" t="s">
        <v>409</v>
      </c>
      <c r="F1165">
        <v>2</v>
      </c>
      <c r="G1165">
        <v>121</v>
      </c>
      <c r="H1165">
        <v>1200</v>
      </c>
      <c r="I1165" t="s">
        <v>565</v>
      </c>
      <c r="J1165">
        <v>1</v>
      </c>
      <c r="K1165">
        <v>9.42</v>
      </c>
      <c r="L1165">
        <v>23</v>
      </c>
      <c r="M1165">
        <v>3</v>
      </c>
      <c r="N1165">
        <v>25</v>
      </c>
      <c r="O1165" t="s">
        <v>483</v>
      </c>
      <c r="P1165">
        <v>1147</v>
      </c>
    </row>
    <row r="1166" spans="1:16" x14ac:dyDescent="0.25">
      <c r="A1166" t="s">
        <v>254</v>
      </c>
      <c r="B1166" t="s">
        <v>255</v>
      </c>
      <c r="C1166">
        <v>172</v>
      </c>
      <c r="D1166">
        <v>13</v>
      </c>
      <c r="E1166" t="s">
        <v>409</v>
      </c>
      <c r="F1166">
        <v>14</v>
      </c>
      <c r="G1166">
        <v>124</v>
      </c>
      <c r="H1166">
        <v>1400</v>
      </c>
      <c r="I1166" t="s">
        <v>452</v>
      </c>
      <c r="J1166">
        <v>1</v>
      </c>
      <c r="K1166">
        <v>23.19</v>
      </c>
      <c r="L1166">
        <v>9</v>
      </c>
      <c r="M1166">
        <v>3</v>
      </c>
      <c r="N1166">
        <v>25</v>
      </c>
      <c r="O1166" t="s">
        <v>508</v>
      </c>
      <c r="P1166">
        <v>1145</v>
      </c>
    </row>
    <row r="1167" spans="1:16" x14ac:dyDescent="0.25">
      <c r="A1167" t="s">
        <v>254</v>
      </c>
      <c r="B1167" t="s">
        <v>259</v>
      </c>
      <c r="C1167">
        <v>24</v>
      </c>
      <c r="D1167">
        <v>12</v>
      </c>
      <c r="E1167" t="s">
        <v>408</v>
      </c>
      <c r="F1167">
        <v>5</v>
      </c>
      <c r="G1167">
        <v>129</v>
      </c>
      <c r="H1167">
        <v>1200</v>
      </c>
      <c r="I1167" t="s">
        <v>316</v>
      </c>
      <c r="J1167">
        <v>1</v>
      </c>
      <c r="K1167">
        <v>10.92</v>
      </c>
      <c r="L1167">
        <v>27</v>
      </c>
      <c r="M1167">
        <v>12</v>
      </c>
      <c r="N1167">
        <v>25</v>
      </c>
      <c r="O1167" t="s">
        <v>465</v>
      </c>
      <c r="P1167">
        <v>1168</v>
      </c>
    </row>
    <row r="1168" spans="1:16" x14ac:dyDescent="0.25">
      <c r="A1168" t="s">
        <v>254</v>
      </c>
      <c r="B1168" t="s">
        <v>259</v>
      </c>
      <c r="C1168">
        <v>5.9</v>
      </c>
      <c r="D1168">
        <v>10</v>
      </c>
      <c r="E1168" t="s">
        <v>408</v>
      </c>
      <c r="F1168">
        <v>2</v>
      </c>
      <c r="G1168">
        <v>135</v>
      </c>
      <c r="H1168">
        <v>1200</v>
      </c>
      <c r="I1168" t="s">
        <v>702</v>
      </c>
      <c r="J1168">
        <v>1</v>
      </c>
      <c r="K1168">
        <v>10.93</v>
      </c>
      <c r="L1168">
        <v>10</v>
      </c>
      <c r="M1168">
        <v>12</v>
      </c>
      <c r="N1168">
        <v>25</v>
      </c>
      <c r="O1168" t="s">
        <v>432</v>
      </c>
      <c r="P1168">
        <v>1166</v>
      </c>
    </row>
    <row r="1169" spans="1:16" x14ac:dyDescent="0.25">
      <c r="A1169" t="s">
        <v>254</v>
      </c>
      <c r="B1169" t="s">
        <v>259</v>
      </c>
      <c r="C1169">
        <v>18</v>
      </c>
      <c r="D1169">
        <v>3</v>
      </c>
      <c r="E1169" t="s">
        <v>409</v>
      </c>
      <c r="F1169">
        <v>6</v>
      </c>
      <c r="G1169">
        <v>116</v>
      </c>
      <c r="H1169">
        <v>1000</v>
      </c>
      <c r="I1169" t="s">
        <v>452</v>
      </c>
      <c r="J1169">
        <v>0</v>
      </c>
      <c r="K1169">
        <v>56.61</v>
      </c>
      <c r="L1169">
        <v>25</v>
      </c>
      <c r="M1169">
        <v>6</v>
      </c>
      <c r="N1169">
        <v>25</v>
      </c>
      <c r="O1169" t="s">
        <v>416</v>
      </c>
      <c r="P1169">
        <v>1146</v>
      </c>
    </row>
    <row r="1170" spans="1:16" x14ac:dyDescent="0.25">
      <c r="A1170" t="s">
        <v>254</v>
      </c>
      <c r="B1170" t="s">
        <v>259</v>
      </c>
      <c r="C1170">
        <v>13</v>
      </c>
      <c r="D1170">
        <v>7</v>
      </c>
      <c r="E1170" t="s">
        <v>408</v>
      </c>
      <c r="F1170">
        <v>2</v>
      </c>
      <c r="G1170">
        <v>116</v>
      </c>
      <c r="H1170">
        <v>1200</v>
      </c>
      <c r="I1170" t="s">
        <v>167</v>
      </c>
      <c r="J1170">
        <v>1</v>
      </c>
      <c r="K1170">
        <v>9.8699999999999992</v>
      </c>
      <c r="L1170">
        <v>11</v>
      </c>
      <c r="M1170">
        <v>6</v>
      </c>
      <c r="N1170">
        <v>25</v>
      </c>
      <c r="O1170" t="s">
        <v>420</v>
      </c>
      <c r="P1170">
        <v>1172</v>
      </c>
    </row>
    <row r="1171" spans="1:16" x14ac:dyDescent="0.25">
      <c r="A1171" t="s">
        <v>254</v>
      </c>
      <c r="B1171" t="s">
        <v>259</v>
      </c>
      <c r="C1171">
        <v>42</v>
      </c>
      <c r="D1171">
        <v>8</v>
      </c>
      <c r="E1171" t="s">
        <v>408</v>
      </c>
      <c r="F1171">
        <v>10</v>
      </c>
      <c r="G1171">
        <v>118</v>
      </c>
      <c r="H1171">
        <v>1200</v>
      </c>
      <c r="I1171" t="s">
        <v>167</v>
      </c>
      <c r="J1171">
        <v>1</v>
      </c>
      <c r="K1171">
        <v>10.32</v>
      </c>
      <c r="L1171">
        <v>28</v>
      </c>
      <c r="M1171">
        <v>5</v>
      </c>
      <c r="N1171">
        <v>25</v>
      </c>
      <c r="O1171" t="s">
        <v>426</v>
      </c>
      <c r="P1171">
        <v>1152</v>
      </c>
    </row>
    <row r="1172" spans="1:16" x14ac:dyDescent="0.25">
      <c r="A1172" t="s">
        <v>254</v>
      </c>
      <c r="B1172" t="s">
        <v>259</v>
      </c>
      <c r="C1172">
        <v>25</v>
      </c>
      <c r="D1172">
        <v>11</v>
      </c>
      <c r="E1172" t="s">
        <v>408</v>
      </c>
      <c r="F1172">
        <v>9</v>
      </c>
      <c r="G1172">
        <v>121</v>
      </c>
      <c r="H1172">
        <v>1200</v>
      </c>
      <c r="I1172" t="s">
        <v>167</v>
      </c>
      <c r="J1172">
        <v>1</v>
      </c>
      <c r="K1172">
        <v>10.55</v>
      </c>
      <c r="L1172">
        <v>14</v>
      </c>
      <c r="M1172">
        <v>5</v>
      </c>
      <c r="N1172">
        <v>25</v>
      </c>
      <c r="O1172" t="s">
        <v>420</v>
      </c>
      <c r="P1172">
        <v>1165</v>
      </c>
    </row>
    <row r="1173" spans="1:16" x14ac:dyDescent="0.25">
      <c r="A1173" t="s">
        <v>254</v>
      </c>
      <c r="B1173" t="s">
        <v>259</v>
      </c>
      <c r="C1173">
        <v>29</v>
      </c>
      <c r="D1173">
        <v>1</v>
      </c>
      <c r="E1173" t="s">
        <v>408</v>
      </c>
      <c r="F1173">
        <v>2</v>
      </c>
      <c r="G1173">
        <v>125</v>
      </c>
      <c r="H1173">
        <v>1200</v>
      </c>
      <c r="I1173" t="s">
        <v>316</v>
      </c>
      <c r="J1173">
        <v>1</v>
      </c>
      <c r="K1173">
        <v>9.6</v>
      </c>
      <c r="L1173">
        <v>23</v>
      </c>
      <c r="M1173">
        <v>4</v>
      </c>
      <c r="N1173">
        <v>25</v>
      </c>
      <c r="O1173" t="s">
        <v>416</v>
      </c>
      <c r="P1173">
        <v>1159</v>
      </c>
    </row>
    <row r="1174" spans="1:16" x14ac:dyDescent="0.25">
      <c r="A1174" t="s">
        <v>254</v>
      </c>
      <c r="B1174" t="s">
        <v>259</v>
      </c>
      <c r="C1174">
        <v>76</v>
      </c>
      <c r="D1174">
        <v>7</v>
      </c>
      <c r="E1174" t="s">
        <v>408</v>
      </c>
      <c r="F1174">
        <v>3</v>
      </c>
      <c r="G1174">
        <v>134</v>
      </c>
      <c r="H1174">
        <v>1200</v>
      </c>
      <c r="I1174" t="s">
        <v>452</v>
      </c>
      <c r="J1174">
        <v>1</v>
      </c>
      <c r="K1174">
        <v>9.8000000000000007</v>
      </c>
      <c r="L1174">
        <v>30</v>
      </c>
      <c r="M1174">
        <v>3</v>
      </c>
      <c r="N1174">
        <v>25</v>
      </c>
      <c r="O1174" t="s">
        <v>465</v>
      </c>
      <c r="P1174">
        <v>1144</v>
      </c>
    </row>
    <row r="1175" spans="1:16" x14ac:dyDescent="0.25">
      <c r="A1175" t="s">
        <v>254</v>
      </c>
      <c r="B1175" t="s">
        <v>259</v>
      </c>
      <c r="C1175">
        <v>95</v>
      </c>
      <c r="D1175">
        <v>12</v>
      </c>
      <c r="E1175" t="s">
        <v>410</v>
      </c>
      <c r="F1175">
        <v>9</v>
      </c>
      <c r="G1175">
        <v>118</v>
      </c>
      <c r="H1175">
        <v>1000</v>
      </c>
      <c r="I1175" t="s">
        <v>173</v>
      </c>
      <c r="J1175">
        <v>0</v>
      </c>
      <c r="K1175">
        <v>58.58</v>
      </c>
      <c r="L1175">
        <v>5</v>
      </c>
      <c r="M1175">
        <v>2</v>
      </c>
      <c r="N1175">
        <v>25</v>
      </c>
      <c r="O1175" t="s">
        <v>432</v>
      </c>
      <c r="P1175">
        <v>1145</v>
      </c>
    </row>
    <row r="1176" spans="1:16" x14ac:dyDescent="0.25">
      <c r="A1176" t="s">
        <v>254</v>
      </c>
      <c r="B1176" t="s">
        <v>259</v>
      </c>
      <c r="C1176">
        <v>117</v>
      </c>
      <c r="D1176">
        <v>9</v>
      </c>
      <c r="E1176" t="s">
        <v>409</v>
      </c>
      <c r="F1176">
        <v>9</v>
      </c>
      <c r="G1176">
        <v>120</v>
      </c>
      <c r="H1176">
        <v>1000</v>
      </c>
      <c r="I1176" t="s">
        <v>173</v>
      </c>
      <c r="J1176">
        <v>0</v>
      </c>
      <c r="K1176">
        <v>58.14</v>
      </c>
      <c r="L1176">
        <v>26</v>
      </c>
      <c r="M1176">
        <v>1</v>
      </c>
      <c r="N1176">
        <v>25</v>
      </c>
      <c r="O1176" t="s">
        <v>465</v>
      </c>
      <c r="P1176">
        <v>1156</v>
      </c>
    </row>
    <row r="1177" spans="1:16" x14ac:dyDescent="0.25">
      <c r="A1177" t="s">
        <v>254</v>
      </c>
      <c r="B1177" t="s">
        <v>259</v>
      </c>
      <c r="C1177">
        <v>117</v>
      </c>
      <c r="D1177">
        <v>13</v>
      </c>
      <c r="E1177" t="s">
        <v>409</v>
      </c>
      <c r="F1177">
        <v>11</v>
      </c>
      <c r="G1177">
        <v>123</v>
      </c>
      <c r="H1177">
        <v>1000</v>
      </c>
      <c r="I1177" t="s">
        <v>407</v>
      </c>
      <c r="J1177">
        <v>0</v>
      </c>
      <c r="K1177">
        <v>57.72</v>
      </c>
      <c r="L1177">
        <v>5</v>
      </c>
      <c r="M1177">
        <v>1</v>
      </c>
      <c r="N1177">
        <v>25</v>
      </c>
      <c r="O1177" t="s">
        <v>479</v>
      </c>
      <c r="P1177">
        <v>1145</v>
      </c>
    </row>
    <row r="1178" spans="1:16" x14ac:dyDescent="0.25">
      <c r="A1178" t="s">
        <v>254</v>
      </c>
      <c r="B1178" t="s">
        <v>259</v>
      </c>
      <c r="C1178">
        <v>58</v>
      </c>
      <c r="D1178">
        <v>12</v>
      </c>
      <c r="E1178" t="s">
        <v>410</v>
      </c>
      <c r="F1178">
        <v>2</v>
      </c>
      <c r="G1178">
        <v>121</v>
      </c>
      <c r="H1178">
        <v>1000</v>
      </c>
      <c r="I1178" t="s">
        <v>648</v>
      </c>
      <c r="J1178">
        <v>0</v>
      </c>
      <c r="K1178">
        <v>57.89</v>
      </c>
      <c r="L1178">
        <v>29</v>
      </c>
      <c r="M1178">
        <v>12</v>
      </c>
      <c r="N1178">
        <v>24</v>
      </c>
      <c r="O1178" t="s">
        <v>501</v>
      </c>
      <c r="P1178">
        <v>1147</v>
      </c>
    </row>
    <row r="1179" spans="1:16" x14ac:dyDescent="0.25">
      <c r="A1179" t="s">
        <v>254</v>
      </c>
      <c r="B1179" t="s">
        <v>264</v>
      </c>
      <c r="C1179">
        <v>52</v>
      </c>
      <c r="D1179">
        <v>7</v>
      </c>
      <c r="E1179" t="s">
        <v>410</v>
      </c>
      <c r="F1179">
        <v>8</v>
      </c>
      <c r="G1179">
        <v>126</v>
      </c>
      <c r="H1179">
        <v>1200</v>
      </c>
      <c r="I1179" t="s">
        <v>565</v>
      </c>
      <c r="J1179">
        <v>1</v>
      </c>
      <c r="K1179">
        <v>10.039999999999999</v>
      </c>
      <c r="L1179">
        <v>12</v>
      </c>
      <c r="M1179">
        <v>11</v>
      </c>
      <c r="N1179">
        <v>25</v>
      </c>
      <c r="O1179" t="s">
        <v>432</v>
      </c>
      <c r="P1179">
        <v>1263</v>
      </c>
    </row>
    <row r="1180" spans="1:16" x14ac:dyDescent="0.25">
      <c r="A1180" t="s">
        <v>254</v>
      </c>
      <c r="B1180" t="s">
        <v>267</v>
      </c>
      <c r="C1180">
        <v>17</v>
      </c>
      <c r="D1180">
        <v>6</v>
      </c>
      <c r="E1180" t="s">
        <v>408</v>
      </c>
      <c r="F1180">
        <v>9</v>
      </c>
      <c r="G1180">
        <v>127</v>
      </c>
      <c r="H1180">
        <v>1400</v>
      </c>
      <c r="I1180" t="s">
        <v>31</v>
      </c>
      <c r="J1180">
        <v>1</v>
      </c>
      <c r="K1180">
        <v>22.31</v>
      </c>
      <c r="L1180">
        <v>20</v>
      </c>
      <c r="M1180">
        <v>12</v>
      </c>
      <c r="N1180">
        <v>25</v>
      </c>
      <c r="O1180" t="s">
        <v>479</v>
      </c>
      <c r="P1180">
        <v>1128</v>
      </c>
    </row>
    <row r="1181" spans="1:16" x14ac:dyDescent="0.25">
      <c r="A1181" t="s">
        <v>254</v>
      </c>
      <c r="B1181" t="s">
        <v>269</v>
      </c>
      <c r="C1181">
        <v>70</v>
      </c>
      <c r="D1181">
        <v>13</v>
      </c>
      <c r="E1181" t="s">
        <v>411</v>
      </c>
      <c r="F1181">
        <v>14</v>
      </c>
      <c r="G1181">
        <v>125</v>
      </c>
      <c r="H1181">
        <v>1000</v>
      </c>
      <c r="I1181" t="s">
        <v>53</v>
      </c>
      <c r="J1181">
        <v>0</v>
      </c>
      <c r="K1181">
        <v>59.05</v>
      </c>
      <c r="L1181">
        <v>19</v>
      </c>
      <c r="M1181">
        <v>10</v>
      </c>
      <c r="N1181">
        <v>25</v>
      </c>
      <c r="O1181" t="s">
        <v>479</v>
      </c>
      <c r="P1181">
        <v>1172</v>
      </c>
    </row>
    <row r="1182" spans="1:16" x14ac:dyDescent="0.25">
      <c r="A1182" t="s">
        <v>254</v>
      </c>
      <c r="B1182" t="s">
        <v>272</v>
      </c>
      <c r="C1182">
        <v>5.2</v>
      </c>
      <c r="D1182">
        <v>1</v>
      </c>
      <c r="E1182" t="s">
        <v>408</v>
      </c>
      <c r="F1182">
        <v>6</v>
      </c>
      <c r="G1182">
        <v>122</v>
      </c>
      <c r="H1182">
        <v>1200</v>
      </c>
      <c r="I1182" t="s">
        <v>140</v>
      </c>
      <c r="J1182">
        <v>1</v>
      </c>
      <c r="K1182">
        <v>10.119999999999999</v>
      </c>
      <c r="L1182">
        <v>23</v>
      </c>
      <c r="M1182">
        <v>12</v>
      </c>
      <c r="N1182">
        <v>25</v>
      </c>
      <c r="O1182" t="s">
        <v>416</v>
      </c>
      <c r="P1182">
        <v>1165</v>
      </c>
    </row>
    <row r="1183" spans="1:16" x14ac:dyDescent="0.25">
      <c r="A1183" t="s">
        <v>254</v>
      </c>
      <c r="B1183" t="s">
        <v>272</v>
      </c>
      <c r="C1183">
        <v>30</v>
      </c>
      <c r="D1183">
        <v>4</v>
      </c>
      <c r="E1183" t="s">
        <v>408</v>
      </c>
      <c r="F1183">
        <v>9</v>
      </c>
      <c r="G1183">
        <v>120</v>
      </c>
      <c r="H1183">
        <v>1200</v>
      </c>
      <c r="I1183" t="s">
        <v>140</v>
      </c>
      <c r="J1183">
        <v>1</v>
      </c>
      <c r="K1183">
        <v>10.25</v>
      </c>
      <c r="L1183">
        <v>26</v>
      </c>
      <c r="M1183">
        <v>11</v>
      </c>
      <c r="N1183">
        <v>25</v>
      </c>
      <c r="O1183" t="s">
        <v>416</v>
      </c>
      <c r="P1183">
        <v>1179</v>
      </c>
    </row>
    <row r="1184" spans="1:16" x14ac:dyDescent="0.25">
      <c r="A1184" t="s">
        <v>254</v>
      </c>
      <c r="B1184" t="s">
        <v>272</v>
      </c>
      <c r="C1184">
        <v>34</v>
      </c>
      <c r="D1184">
        <v>5</v>
      </c>
      <c r="E1184" t="s">
        <v>409</v>
      </c>
      <c r="F1184">
        <v>2</v>
      </c>
      <c r="G1184">
        <v>122</v>
      </c>
      <c r="H1184">
        <v>1200</v>
      </c>
      <c r="I1184" t="s">
        <v>140</v>
      </c>
      <c r="J1184">
        <v>1</v>
      </c>
      <c r="K1184">
        <v>10.53</v>
      </c>
      <c r="L1184">
        <v>9</v>
      </c>
      <c r="M1184">
        <v>11</v>
      </c>
      <c r="N1184">
        <v>25</v>
      </c>
      <c r="O1184" t="s">
        <v>479</v>
      </c>
      <c r="P1184">
        <v>1172</v>
      </c>
    </row>
    <row r="1185" spans="1:16" x14ac:dyDescent="0.25">
      <c r="A1185" t="s">
        <v>254</v>
      </c>
      <c r="B1185" t="s">
        <v>272</v>
      </c>
      <c r="C1185">
        <v>8.9</v>
      </c>
      <c r="D1185">
        <v>8</v>
      </c>
      <c r="E1185" t="s">
        <v>408</v>
      </c>
      <c r="F1185">
        <v>9</v>
      </c>
      <c r="G1185">
        <v>124</v>
      </c>
      <c r="H1185">
        <v>1200</v>
      </c>
      <c r="I1185" t="s">
        <v>195</v>
      </c>
      <c r="J1185">
        <v>1</v>
      </c>
      <c r="K1185">
        <v>10.39</v>
      </c>
      <c r="L1185">
        <v>15</v>
      </c>
      <c r="M1185">
        <v>10</v>
      </c>
      <c r="N1185">
        <v>25</v>
      </c>
      <c r="O1185" t="s">
        <v>432</v>
      </c>
      <c r="P1185">
        <v>1158</v>
      </c>
    </row>
    <row r="1186" spans="1:16" x14ac:dyDescent="0.25">
      <c r="A1186" t="s">
        <v>254</v>
      </c>
      <c r="B1186" t="s">
        <v>272</v>
      </c>
      <c r="C1186">
        <v>11</v>
      </c>
      <c r="D1186">
        <v>13</v>
      </c>
      <c r="E1186" t="s">
        <v>409</v>
      </c>
      <c r="F1186">
        <v>12</v>
      </c>
      <c r="G1186">
        <v>127</v>
      </c>
      <c r="H1186">
        <v>1200</v>
      </c>
      <c r="I1186" t="s">
        <v>167</v>
      </c>
      <c r="J1186">
        <v>1</v>
      </c>
      <c r="K1186">
        <v>10.31</v>
      </c>
      <c r="L1186">
        <v>4</v>
      </c>
      <c r="M1186">
        <v>10</v>
      </c>
      <c r="N1186">
        <v>25</v>
      </c>
      <c r="O1186" t="s">
        <v>501</v>
      </c>
      <c r="P1186">
        <v>1155</v>
      </c>
    </row>
    <row r="1187" spans="1:16" x14ac:dyDescent="0.25">
      <c r="A1187" t="s">
        <v>254</v>
      </c>
      <c r="B1187" t="s">
        <v>272</v>
      </c>
      <c r="C1187">
        <v>12</v>
      </c>
      <c r="D1187">
        <v>4</v>
      </c>
      <c r="E1187" t="s">
        <v>408</v>
      </c>
      <c r="F1187">
        <v>7</v>
      </c>
      <c r="G1187">
        <v>121</v>
      </c>
      <c r="H1187">
        <v>1200</v>
      </c>
      <c r="I1187" t="s">
        <v>687</v>
      </c>
      <c r="J1187">
        <v>1</v>
      </c>
      <c r="K1187">
        <v>10.46</v>
      </c>
      <c r="L1187">
        <v>21</v>
      </c>
      <c r="M1187">
        <v>9</v>
      </c>
      <c r="N1187">
        <v>25</v>
      </c>
      <c r="O1187" t="s">
        <v>508</v>
      </c>
      <c r="P1187">
        <v>1155</v>
      </c>
    </row>
    <row r="1188" spans="1:16" x14ac:dyDescent="0.25">
      <c r="A1188" t="s">
        <v>254</v>
      </c>
      <c r="B1188" t="s">
        <v>272</v>
      </c>
      <c r="C1188">
        <v>9.3000000000000007</v>
      </c>
      <c r="D1188">
        <v>9</v>
      </c>
      <c r="E1188" t="s">
        <v>408</v>
      </c>
      <c r="F1188">
        <v>1</v>
      </c>
      <c r="G1188">
        <v>121</v>
      </c>
      <c r="H1188">
        <v>1200</v>
      </c>
      <c r="I1188" t="s">
        <v>687</v>
      </c>
      <c r="J1188">
        <v>1</v>
      </c>
      <c r="K1188">
        <v>9.6199999999999992</v>
      </c>
      <c r="L1188">
        <v>7</v>
      </c>
      <c r="M1188">
        <v>9</v>
      </c>
      <c r="N1188">
        <v>25</v>
      </c>
      <c r="O1188" t="s">
        <v>483</v>
      </c>
      <c r="P1188">
        <v>1149</v>
      </c>
    </row>
    <row r="1189" spans="1:16" x14ac:dyDescent="0.25">
      <c r="A1189" t="s">
        <v>254</v>
      </c>
      <c r="B1189" t="s">
        <v>272</v>
      </c>
      <c r="C1189">
        <v>5.9</v>
      </c>
      <c r="D1189">
        <v>3</v>
      </c>
      <c r="E1189" t="s">
        <v>409</v>
      </c>
      <c r="F1189">
        <v>5</v>
      </c>
      <c r="G1189">
        <v>122</v>
      </c>
      <c r="H1189">
        <v>1200</v>
      </c>
      <c r="I1189" t="s">
        <v>687</v>
      </c>
      <c r="J1189">
        <v>1</v>
      </c>
      <c r="K1189">
        <v>9.39</v>
      </c>
      <c r="L1189">
        <v>13</v>
      </c>
      <c r="M1189">
        <v>7</v>
      </c>
      <c r="N1189">
        <v>25</v>
      </c>
      <c r="O1189" t="s">
        <v>483</v>
      </c>
      <c r="P1189">
        <v>1159</v>
      </c>
    </row>
    <row r="1190" spans="1:16" x14ac:dyDescent="0.25">
      <c r="A1190" t="s">
        <v>254</v>
      </c>
      <c r="B1190" t="s">
        <v>272</v>
      </c>
      <c r="C1190">
        <v>29</v>
      </c>
      <c r="D1190">
        <v>4</v>
      </c>
      <c r="E1190" t="s">
        <v>408</v>
      </c>
      <c r="F1190">
        <v>12</v>
      </c>
      <c r="G1190">
        <v>132</v>
      </c>
      <c r="H1190">
        <v>1200</v>
      </c>
      <c r="I1190" t="s">
        <v>195</v>
      </c>
      <c r="J1190">
        <v>1</v>
      </c>
      <c r="K1190">
        <v>9.98</v>
      </c>
      <c r="L1190">
        <v>22</v>
      </c>
      <c r="M1190">
        <v>6</v>
      </c>
      <c r="N1190">
        <v>25</v>
      </c>
      <c r="O1190" t="s">
        <v>483</v>
      </c>
      <c r="P1190">
        <v>1152</v>
      </c>
    </row>
    <row r="1191" spans="1:16" x14ac:dyDescent="0.25">
      <c r="A1191" t="s">
        <v>254</v>
      </c>
      <c r="B1191" t="s">
        <v>272</v>
      </c>
      <c r="C1191">
        <v>22</v>
      </c>
      <c r="D1191">
        <v>4</v>
      </c>
      <c r="E1191" t="s">
        <v>408</v>
      </c>
      <c r="F1191">
        <v>6</v>
      </c>
      <c r="G1191">
        <v>127</v>
      </c>
      <c r="H1191">
        <v>1200</v>
      </c>
      <c r="I1191" t="s">
        <v>316</v>
      </c>
      <c r="J1191">
        <v>1</v>
      </c>
      <c r="K1191">
        <v>9.84</v>
      </c>
      <c r="L1191">
        <v>25</v>
      </c>
      <c r="M1191">
        <v>5</v>
      </c>
      <c r="N1191">
        <v>25</v>
      </c>
      <c r="O1191" t="s">
        <v>483</v>
      </c>
      <c r="P1191">
        <v>1139</v>
      </c>
    </row>
    <row r="1192" spans="1:16" x14ac:dyDescent="0.25">
      <c r="A1192" t="s">
        <v>254</v>
      </c>
      <c r="B1192" t="s">
        <v>272</v>
      </c>
      <c r="C1192">
        <v>68</v>
      </c>
      <c r="D1192">
        <v>11</v>
      </c>
      <c r="E1192" t="s">
        <v>408</v>
      </c>
      <c r="F1192">
        <v>4</v>
      </c>
      <c r="G1192">
        <v>121</v>
      </c>
      <c r="H1192">
        <v>1200</v>
      </c>
      <c r="I1192" t="s">
        <v>167</v>
      </c>
      <c r="J1192">
        <v>1</v>
      </c>
      <c r="K1192">
        <v>13.07</v>
      </c>
      <c r="L1192">
        <v>15</v>
      </c>
      <c r="M1192">
        <v>3</v>
      </c>
      <c r="N1192">
        <v>25</v>
      </c>
      <c r="O1192" t="s">
        <v>479</v>
      </c>
      <c r="P1192">
        <v>1158</v>
      </c>
    </row>
    <row r="1193" spans="1:16" x14ac:dyDescent="0.25">
      <c r="A1193" t="s">
        <v>254</v>
      </c>
      <c r="B1193" t="s">
        <v>272</v>
      </c>
      <c r="C1193">
        <v>76</v>
      </c>
      <c r="D1193">
        <v>11</v>
      </c>
      <c r="E1193" t="s">
        <v>411</v>
      </c>
      <c r="F1193">
        <v>11</v>
      </c>
      <c r="G1193">
        <v>117</v>
      </c>
      <c r="H1193">
        <v>1000</v>
      </c>
      <c r="I1193" t="s">
        <v>140</v>
      </c>
      <c r="J1193">
        <v>0</v>
      </c>
      <c r="K1193">
        <v>57.41</v>
      </c>
      <c r="L1193">
        <v>26</v>
      </c>
      <c r="M1193">
        <v>2</v>
      </c>
      <c r="N1193">
        <v>25</v>
      </c>
      <c r="O1193" t="s">
        <v>416</v>
      </c>
      <c r="P1193">
        <v>1147</v>
      </c>
    </row>
    <row r="1194" spans="1:16" x14ac:dyDescent="0.25">
      <c r="A1194" t="s">
        <v>254</v>
      </c>
      <c r="B1194" t="s">
        <v>272</v>
      </c>
      <c r="C1194">
        <v>128</v>
      </c>
      <c r="D1194">
        <v>10</v>
      </c>
      <c r="E1194" t="s">
        <v>408</v>
      </c>
      <c r="F1194">
        <v>12</v>
      </c>
      <c r="G1194">
        <v>123</v>
      </c>
      <c r="H1194">
        <v>1200</v>
      </c>
      <c r="I1194" t="s">
        <v>167</v>
      </c>
      <c r="J1194">
        <v>1</v>
      </c>
      <c r="K1194">
        <v>10.94</v>
      </c>
      <c r="L1194">
        <v>19</v>
      </c>
      <c r="M1194">
        <v>2</v>
      </c>
      <c r="N1194">
        <v>25</v>
      </c>
      <c r="O1194" t="s">
        <v>420</v>
      </c>
      <c r="P1194">
        <v>1144</v>
      </c>
    </row>
    <row r="1195" spans="1:16" x14ac:dyDescent="0.25">
      <c r="A1195" t="s">
        <v>254</v>
      </c>
      <c r="B1195" t="s">
        <v>272</v>
      </c>
      <c r="C1195">
        <v>9.1999999999999993</v>
      </c>
      <c r="D1195">
        <v>11</v>
      </c>
      <c r="E1195" t="s">
        <v>409</v>
      </c>
      <c r="F1195">
        <v>5</v>
      </c>
      <c r="G1195">
        <v>118</v>
      </c>
      <c r="H1195">
        <v>1000</v>
      </c>
      <c r="I1195" t="s">
        <v>316</v>
      </c>
      <c r="J1195">
        <v>0</v>
      </c>
      <c r="K1195">
        <v>58.32</v>
      </c>
      <c r="L1195">
        <v>26</v>
      </c>
      <c r="M1195">
        <v>1</v>
      </c>
      <c r="N1195">
        <v>25</v>
      </c>
      <c r="O1195" t="s">
        <v>465</v>
      </c>
      <c r="P1195">
        <v>1156</v>
      </c>
    </row>
    <row r="1196" spans="1:16" x14ac:dyDescent="0.25">
      <c r="A1196" t="s">
        <v>254</v>
      </c>
      <c r="B1196" t="s">
        <v>272</v>
      </c>
      <c r="C1196">
        <v>31</v>
      </c>
      <c r="D1196">
        <v>10</v>
      </c>
      <c r="E1196" t="s">
        <v>408</v>
      </c>
      <c r="F1196">
        <v>9</v>
      </c>
      <c r="G1196">
        <v>116</v>
      </c>
      <c r="H1196">
        <v>1200</v>
      </c>
      <c r="I1196" t="s">
        <v>687</v>
      </c>
      <c r="J1196">
        <v>1</v>
      </c>
      <c r="K1196">
        <v>9.81</v>
      </c>
      <c r="L1196">
        <v>12</v>
      </c>
      <c r="M1196">
        <v>1</v>
      </c>
      <c r="N1196">
        <v>25</v>
      </c>
      <c r="O1196" t="s">
        <v>479</v>
      </c>
      <c r="P1196">
        <v>1161</v>
      </c>
    </row>
    <row r="1197" spans="1:16" x14ac:dyDescent="0.25">
      <c r="A1197" t="s">
        <v>254</v>
      </c>
      <c r="B1197" t="s">
        <v>272</v>
      </c>
      <c r="C1197">
        <v>49</v>
      </c>
      <c r="D1197">
        <v>5</v>
      </c>
      <c r="E1197" t="s">
        <v>409</v>
      </c>
      <c r="F1197">
        <v>3</v>
      </c>
      <c r="G1197">
        <v>115</v>
      </c>
      <c r="H1197">
        <v>1000</v>
      </c>
      <c r="I1197" t="s">
        <v>167</v>
      </c>
      <c r="J1197">
        <v>0</v>
      </c>
      <c r="K1197">
        <v>56.68</v>
      </c>
      <c r="L1197">
        <v>1</v>
      </c>
      <c r="M1197">
        <v>1</v>
      </c>
      <c r="N1197">
        <v>25</v>
      </c>
      <c r="O1197" t="s">
        <v>508</v>
      </c>
      <c r="P1197">
        <v>1150</v>
      </c>
    </row>
    <row r="1198" spans="1:16" x14ac:dyDescent="0.25">
      <c r="A1198" t="s">
        <v>254</v>
      </c>
      <c r="B1198" t="s">
        <v>272</v>
      </c>
      <c r="C1198">
        <v>19</v>
      </c>
      <c r="D1198">
        <v>4</v>
      </c>
      <c r="E1198" t="s">
        <v>408</v>
      </c>
      <c r="F1198">
        <v>5</v>
      </c>
      <c r="G1198">
        <v>116</v>
      </c>
      <c r="H1198">
        <v>1200</v>
      </c>
      <c r="I1198" t="s">
        <v>687</v>
      </c>
      <c r="J1198">
        <v>1</v>
      </c>
      <c r="K1198">
        <v>10.01</v>
      </c>
      <c r="L1198">
        <v>15</v>
      </c>
      <c r="M1198">
        <v>12</v>
      </c>
      <c r="N1198">
        <v>24</v>
      </c>
      <c r="O1198" t="s">
        <v>479</v>
      </c>
      <c r="P1198">
        <v>1150</v>
      </c>
    </row>
    <row r="1199" spans="1:16" x14ac:dyDescent="0.25">
      <c r="A1199" t="s">
        <v>254</v>
      </c>
      <c r="B1199" t="s">
        <v>272</v>
      </c>
      <c r="C1199">
        <v>10</v>
      </c>
      <c r="D1199">
        <v>9</v>
      </c>
      <c r="E1199" t="s">
        <v>409</v>
      </c>
      <c r="F1199">
        <v>6</v>
      </c>
      <c r="G1199">
        <v>116</v>
      </c>
      <c r="H1199">
        <v>1200</v>
      </c>
      <c r="I1199" t="s">
        <v>687</v>
      </c>
      <c r="J1199">
        <v>1</v>
      </c>
      <c r="K1199">
        <v>9.6</v>
      </c>
      <c r="L1199">
        <v>3</v>
      </c>
      <c r="M1199">
        <v>11</v>
      </c>
      <c r="N1199">
        <v>24</v>
      </c>
      <c r="O1199" t="s">
        <v>479</v>
      </c>
      <c r="P1199">
        <v>1154</v>
      </c>
    </row>
    <row r="1200" spans="1:16" x14ac:dyDescent="0.25">
      <c r="A1200" t="s">
        <v>254</v>
      </c>
      <c r="B1200" t="s">
        <v>272</v>
      </c>
      <c r="C1200">
        <v>5.7</v>
      </c>
      <c r="D1200">
        <v>1</v>
      </c>
      <c r="E1200" t="s">
        <v>408</v>
      </c>
      <c r="F1200">
        <v>10</v>
      </c>
      <c r="G1200">
        <v>125</v>
      </c>
      <c r="H1200">
        <v>1200</v>
      </c>
      <c r="I1200" t="s">
        <v>687</v>
      </c>
      <c r="J1200">
        <v>1</v>
      </c>
      <c r="K1200">
        <v>8.89</v>
      </c>
      <c r="L1200">
        <v>13</v>
      </c>
      <c r="M1200">
        <v>10</v>
      </c>
      <c r="N1200">
        <v>24</v>
      </c>
      <c r="O1200" t="s">
        <v>465</v>
      </c>
      <c r="P1200">
        <v>1162</v>
      </c>
    </row>
    <row r="1201" spans="1:16" x14ac:dyDescent="0.25">
      <c r="A1201" t="s">
        <v>254</v>
      </c>
      <c r="B1201" t="s">
        <v>272</v>
      </c>
      <c r="C1201">
        <v>21</v>
      </c>
      <c r="D1201">
        <v>3</v>
      </c>
      <c r="E1201" t="s">
        <v>408</v>
      </c>
      <c r="F1201">
        <v>10</v>
      </c>
      <c r="G1201">
        <v>135</v>
      </c>
      <c r="H1201">
        <v>1200</v>
      </c>
      <c r="I1201" t="s">
        <v>167</v>
      </c>
      <c r="J1201">
        <v>1</v>
      </c>
      <c r="K1201">
        <v>9.5299999999999994</v>
      </c>
      <c r="L1201">
        <v>28</v>
      </c>
      <c r="M1201">
        <v>9</v>
      </c>
      <c r="N1201">
        <v>24</v>
      </c>
      <c r="O1201" t="s">
        <v>508</v>
      </c>
      <c r="P1201">
        <v>1160</v>
      </c>
    </row>
    <row r="1202" spans="1:16" x14ac:dyDescent="0.25">
      <c r="A1202" t="s">
        <v>254</v>
      </c>
      <c r="B1202" t="s">
        <v>272</v>
      </c>
      <c r="C1202">
        <v>22</v>
      </c>
      <c r="D1202">
        <v>11</v>
      </c>
      <c r="E1202" t="s">
        <v>408</v>
      </c>
      <c r="F1202">
        <v>4</v>
      </c>
      <c r="G1202">
        <v>115</v>
      </c>
      <c r="H1202">
        <v>1200</v>
      </c>
      <c r="I1202" t="s">
        <v>167</v>
      </c>
      <c r="J1202">
        <v>1</v>
      </c>
      <c r="K1202">
        <v>9.43</v>
      </c>
      <c r="L1202">
        <v>8</v>
      </c>
      <c r="M1202">
        <v>9</v>
      </c>
      <c r="N1202">
        <v>24</v>
      </c>
      <c r="O1202" t="s">
        <v>483</v>
      </c>
      <c r="P1202">
        <v>1138</v>
      </c>
    </row>
    <row r="1203" spans="1:16" x14ac:dyDescent="0.25">
      <c r="A1203" t="s">
        <v>254</v>
      </c>
      <c r="B1203" t="s">
        <v>272</v>
      </c>
      <c r="C1203">
        <v>3.2</v>
      </c>
      <c r="D1203">
        <v>11</v>
      </c>
      <c r="E1203" t="s">
        <v>408</v>
      </c>
      <c r="F1203">
        <v>10</v>
      </c>
      <c r="G1203">
        <v>128</v>
      </c>
      <c r="H1203">
        <v>1200</v>
      </c>
      <c r="I1203" t="s">
        <v>316</v>
      </c>
      <c r="J1203">
        <v>1</v>
      </c>
      <c r="K1203">
        <v>11.82</v>
      </c>
      <c r="L1203">
        <v>15</v>
      </c>
      <c r="M1203">
        <v>6</v>
      </c>
      <c r="N1203">
        <v>24</v>
      </c>
      <c r="O1203" t="s">
        <v>479</v>
      </c>
      <c r="P1203">
        <v>1147</v>
      </c>
    </row>
    <row r="1204" spans="1:16" x14ac:dyDescent="0.25">
      <c r="A1204" t="s">
        <v>254</v>
      </c>
      <c r="B1204" t="s">
        <v>272</v>
      </c>
      <c r="C1204">
        <v>2.4</v>
      </c>
      <c r="D1204">
        <v>2</v>
      </c>
      <c r="E1204" t="s">
        <v>408</v>
      </c>
      <c r="F1204">
        <v>1</v>
      </c>
      <c r="G1204">
        <v>135</v>
      </c>
      <c r="H1204">
        <v>1200</v>
      </c>
      <c r="I1204" t="s">
        <v>167</v>
      </c>
      <c r="J1204">
        <v>1</v>
      </c>
      <c r="K1204">
        <v>9.32</v>
      </c>
      <c r="L1204">
        <v>2</v>
      </c>
      <c r="M1204">
        <v>6</v>
      </c>
      <c r="N1204">
        <v>24</v>
      </c>
      <c r="O1204" t="s">
        <v>477</v>
      </c>
      <c r="P1204">
        <v>1144</v>
      </c>
    </row>
    <row r="1205" spans="1:16" x14ac:dyDescent="0.25">
      <c r="A1205" t="s">
        <v>254</v>
      </c>
      <c r="B1205" t="s">
        <v>272</v>
      </c>
      <c r="C1205">
        <v>3.6</v>
      </c>
      <c r="D1205">
        <v>1</v>
      </c>
      <c r="E1205" t="s">
        <v>408</v>
      </c>
      <c r="F1205">
        <v>2</v>
      </c>
      <c r="G1205">
        <v>128</v>
      </c>
      <c r="H1205">
        <v>1200</v>
      </c>
      <c r="I1205" t="s">
        <v>167</v>
      </c>
      <c r="J1205">
        <v>1</v>
      </c>
      <c r="K1205">
        <v>9.16</v>
      </c>
      <c r="L1205">
        <v>11</v>
      </c>
      <c r="M1205">
        <v>5</v>
      </c>
      <c r="N1205">
        <v>24</v>
      </c>
      <c r="O1205" t="s">
        <v>508</v>
      </c>
      <c r="P1205">
        <v>1144</v>
      </c>
    </row>
    <row r="1206" spans="1:16" x14ac:dyDescent="0.25">
      <c r="A1206" t="s">
        <v>254</v>
      </c>
      <c r="B1206" t="s">
        <v>272</v>
      </c>
      <c r="C1206">
        <v>12</v>
      </c>
      <c r="D1206">
        <v>2</v>
      </c>
      <c r="E1206" t="s">
        <v>408</v>
      </c>
      <c r="F1206">
        <v>7</v>
      </c>
      <c r="G1206">
        <v>127</v>
      </c>
      <c r="H1206">
        <v>1200</v>
      </c>
      <c r="I1206" t="s">
        <v>167</v>
      </c>
      <c r="J1206">
        <v>1</v>
      </c>
      <c r="K1206">
        <v>9.0500000000000007</v>
      </c>
      <c r="L1206">
        <v>14</v>
      </c>
      <c r="M1206">
        <v>4</v>
      </c>
      <c r="N1206">
        <v>24</v>
      </c>
      <c r="O1206" t="s">
        <v>508</v>
      </c>
      <c r="P1206">
        <v>1140</v>
      </c>
    </row>
    <row r="1207" spans="1:16" x14ac:dyDescent="0.25">
      <c r="A1207" t="s">
        <v>254</v>
      </c>
      <c r="B1207" t="s">
        <v>272</v>
      </c>
      <c r="C1207">
        <v>35</v>
      </c>
      <c r="D1207">
        <v>2</v>
      </c>
      <c r="E1207" t="s">
        <v>408</v>
      </c>
      <c r="F1207">
        <v>11</v>
      </c>
      <c r="G1207">
        <v>126</v>
      </c>
      <c r="H1207">
        <v>1200</v>
      </c>
      <c r="I1207" t="s">
        <v>167</v>
      </c>
      <c r="J1207">
        <v>1</v>
      </c>
      <c r="K1207">
        <v>10.1</v>
      </c>
      <c r="L1207">
        <v>31</v>
      </c>
      <c r="M1207">
        <v>3</v>
      </c>
      <c r="N1207">
        <v>24</v>
      </c>
      <c r="O1207" t="s">
        <v>465</v>
      </c>
      <c r="P1207">
        <v>1125</v>
      </c>
    </row>
    <row r="1208" spans="1:16" x14ac:dyDescent="0.25">
      <c r="A1208" t="s">
        <v>254</v>
      </c>
      <c r="B1208" t="s">
        <v>272</v>
      </c>
      <c r="C1208">
        <v>9.1</v>
      </c>
      <c r="D1208">
        <v>2</v>
      </c>
      <c r="E1208" t="s">
        <v>408</v>
      </c>
      <c r="F1208">
        <v>12</v>
      </c>
      <c r="G1208">
        <v>127</v>
      </c>
      <c r="H1208">
        <v>1200</v>
      </c>
      <c r="I1208" t="s">
        <v>85</v>
      </c>
      <c r="J1208">
        <v>1</v>
      </c>
      <c r="K1208">
        <v>9.75</v>
      </c>
      <c r="L1208">
        <v>16</v>
      </c>
      <c r="M1208">
        <v>3</v>
      </c>
      <c r="N1208">
        <v>24</v>
      </c>
      <c r="O1208" t="s">
        <v>479</v>
      </c>
      <c r="P1208">
        <v>1131</v>
      </c>
    </row>
    <row r="1209" spans="1:16" x14ac:dyDescent="0.25">
      <c r="A1209" t="s">
        <v>254</v>
      </c>
      <c r="B1209" t="s">
        <v>272</v>
      </c>
      <c r="C1209">
        <v>9</v>
      </c>
      <c r="D1209">
        <v>4</v>
      </c>
      <c r="E1209" t="s">
        <v>408</v>
      </c>
      <c r="F1209">
        <v>11</v>
      </c>
      <c r="G1209">
        <v>130</v>
      </c>
      <c r="H1209">
        <v>1200</v>
      </c>
      <c r="I1209" t="s">
        <v>69</v>
      </c>
      <c r="J1209">
        <v>1</v>
      </c>
      <c r="K1209">
        <v>10.06</v>
      </c>
      <c r="L1209">
        <v>25</v>
      </c>
      <c r="M1209">
        <v>2</v>
      </c>
      <c r="N1209">
        <v>24</v>
      </c>
      <c r="O1209" t="s">
        <v>465</v>
      </c>
      <c r="P1209">
        <v>1123</v>
      </c>
    </row>
    <row r="1210" spans="1:16" x14ac:dyDescent="0.25">
      <c r="A1210" t="s">
        <v>254</v>
      </c>
      <c r="B1210" t="s">
        <v>272</v>
      </c>
      <c r="C1210">
        <v>11</v>
      </c>
      <c r="D1210">
        <v>8</v>
      </c>
      <c r="E1210" t="s">
        <v>408</v>
      </c>
      <c r="F1210">
        <v>9</v>
      </c>
      <c r="G1210">
        <v>128</v>
      </c>
      <c r="H1210">
        <v>1200</v>
      </c>
      <c r="I1210" t="s">
        <v>140</v>
      </c>
      <c r="J1210">
        <v>1</v>
      </c>
      <c r="K1210">
        <v>10.01</v>
      </c>
      <c r="L1210">
        <v>19</v>
      </c>
      <c r="M1210">
        <v>11</v>
      </c>
      <c r="N1210">
        <v>23</v>
      </c>
      <c r="O1210" t="s">
        <v>501</v>
      </c>
      <c r="P1210">
        <v>1161</v>
      </c>
    </row>
    <row r="1211" spans="1:16" x14ac:dyDescent="0.25">
      <c r="A1211" t="s">
        <v>254</v>
      </c>
      <c r="B1211" t="s">
        <v>272</v>
      </c>
      <c r="C1211">
        <v>8</v>
      </c>
      <c r="D1211">
        <v>4</v>
      </c>
      <c r="E1211" t="s">
        <v>408</v>
      </c>
      <c r="F1211">
        <v>4</v>
      </c>
      <c r="G1211">
        <v>133</v>
      </c>
      <c r="H1211">
        <v>1200</v>
      </c>
      <c r="I1211" t="s">
        <v>140</v>
      </c>
      <c r="J1211">
        <v>1</v>
      </c>
      <c r="K1211">
        <v>9.58</v>
      </c>
      <c r="L1211">
        <v>5</v>
      </c>
      <c r="M1211">
        <v>11</v>
      </c>
      <c r="N1211">
        <v>23</v>
      </c>
      <c r="O1211" t="s">
        <v>479</v>
      </c>
      <c r="P1211">
        <v>1160</v>
      </c>
    </row>
    <row r="1212" spans="1:16" x14ac:dyDescent="0.25">
      <c r="A1212" t="s">
        <v>254</v>
      </c>
      <c r="B1212" t="s">
        <v>272</v>
      </c>
      <c r="C1212">
        <v>2.4</v>
      </c>
      <c r="D1212">
        <v>6</v>
      </c>
      <c r="E1212" t="s">
        <v>409</v>
      </c>
      <c r="F1212">
        <v>1</v>
      </c>
      <c r="G1212">
        <v>129</v>
      </c>
      <c r="H1212">
        <v>1200</v>
      </c>
      <c r="I1212" t="s">
        <v>31</v>
      </c>
      <c r="J1212">
        <v>1</v>
      </c>
      <c r="K1212">
        <v>10.67</v>
      </c>
      <c r="L1212">
        <v>11</v>
      </c>
      <c r="M1212">
        <v>10</v>
      </c>
      <c r="N1212">
        <v>23</v>
      </c>
      <c r="O1212" t="s">
        <v>432</v>
      </c>
      <c r="P1212">
        <v>1157</v>
      </c>
    </row>
    <row r="1213" spans="1:16" x14ac:dyDescent="0.25">
      <c r="A1213" t="s">
        <v>254</v>
      </c>
      <c r="B1213" t="s">
        <v>272</v>
      </c>
      <c r="C1213">
        <v>10</v>
      </c>
      <c r="D1213">
        <v>2</v>
      </c>
      <c r="E1213" t="s">
        <v>408</v>
      </c>
      <c r="F1213">
        <v>6</v>
      </c>
      <c r="G1213">
        <v>127</v>
      </c>
      <c r="H1213">
        <v>1200</v>
      </c>
      <c r="I1213" t="s">
        <v>140</v>
      </c>
      <c r="J1213">
        <v>1</v>
      </c>
      <c r="K1213">
        <v>9.65</v>
      </c>
      <c r="L1213">
        <v>27</v>
      </c>
      <c r="M1213">
        <v>9</v>
      </c>
      <c r="N1213">
        <v>23</v>
      </c>
      <c r="O1213" t="s">
        <v>416</v>
      </c>
      <c r="P1213">
        <v>1158</v>
      </c>
    </row>
    <row r="1214" spans="1:16" x14ac:dyDescent="0.25">
      <c r="A1214" t="s">
        <v>254</v>
      </c>
      <c r="B1214" t="s">
        <v>274</v>
      </c>
      <c r="C1214">
        <v>7.1</v>
      </c>
      <c r="D1214">
        <v>2</v>
      </c>
      <c r="E1214" t="s">
        <v>409</v>
      </c>
      <c r="F1214">
        <v>8</v>
      </c>
      <c r="G1214">
        <v>125</v>
      </c>
      <c r="H1214">
        <v>1200</v>
      </c>
      <c r="I1214" t="s">
        <v>49</v>
      </c>
      <c r="J1214">
        <v>1</v>
      </c>
      <c r="K1214">
        <v>10.220000000000001</v>
      </c>
      <c r="L1214">
        <v>23</v>
      </c>
      <c r="M1214">
        <v>12</v>
      </c>
      <c r="N1214">
        <v>25</v>
      </c>
      <c r="O1214" t="s">
        <v>416</v>
      </c>
      <c r="P1214">
        <v>1087</v>
      </c>
    </row>
    <row r="1215" spans="1:16" x14ac:dyDescent="0.25">
      <c r="A1215" t="s">
        <v>254</v>
      </c>
      <c r="B1215" t="s">
        <v>274</v>
      </c>
      <c r="C1215">
        <v>4.5</v>
      </c>
      <c r="D1215">
        <v>2</v>
      </c>
      <c r="E1215" t="s">
        <v>409</v>
      </c>
      <c r="F1215">
        <v>3</v>
      </c>
      <c r="G1215">
        <v>123</v>
      </c>
      <c r="H1215">
        <v>1200</v>
      </c>
      <c r="I1215" t="s">
        <v>150</v>
      </c>
      <c r="J1215">
        <v>1</v>
      </c>
      <c r="K1215">
        <v>9.91</v>
      </c>
      <c r="L1215">
        <v>3</v>
      </c>
      <c r="M1215">
        <v>12</v>
      </c>
      <c r="N1215">
        <v>25</v>
      </c>
      <c r="O1215" t="s">
        <v>426</v>
      </c>
      <c r="P1215">
        <v>1085</v>
      </c>
    </row>
    <row r="1216" spans="1:16" x14ac:dyDescent="0.25">
      <c r="A1216" t="s">
        <v>254</v>
      </c>
      <c r="B1216" t="s">
        <v>274</v>
      </c>
      <c r="C1216">
        <v>7.9</v>
      </c>
      <c r="D1216">
        <v>5</v>
      </c>
      <c r="E1216" t="s">
        <v>410</v>
      </c>
      <c r="F1216">
        <v>8</v>
      </c>
      <c r="G1216">
        <v>122</v>
      </c>
      <c r="H1216">
        <v>1200</v>
      </c>
      <c r="I1216" t="s">
        <v>150</v>
      </c>
      <c r="J1216">
        <v>1</v>
      </c>
      <c r="K1216">
        <v>9.8800000000000008</v>
      </c>
      <c r="L1216">
        <v>5</v>
      </c>
      <c r="M1216">
        <v>11</v>
      </c>
      <c r="N1216">
        <v>25</v>
      </c>
      <c r="O1216" t="s">
        <v>426</v>
      </c>
      <c r="P1216">
        <v>1079</v>
      </c>
    </row>
    <row r="1217" spans="1:16" x14ac:dyDescent="0.25">
      <c r="A1217" t="s">
        <v>254</v>
      </c>
      <c r="B1217" t="s">
        <v>274</v>
      </c>
      <c r="C1217">
        <v>11</v>
      </c>
      <c r="D1217">
        <v>2</v>
      </c>
      <c r="E1217" t="s">
        <v>409</v>
      </c>
      <c r="F1217">
        <v>2</v>
      </c>
      <c r="G1217">
        <v>120</v>
      </c>
      <c r="H1217">
        <v>1200</v>
      </c>
      <c r="I1217" t="s">
        <v>150</v>
      </c>
      <c r="J1217">
        <v>1</v>
      </c>
      <c r="K1217">
        <v>9.5</v>
      </c>
      <c r="L1217">
        <v>15</v>
      </c>
      <c r="M1217">
        <v>10</v>
      </c>
      <c r="N1217">
        <v>25</v>
      </c>
      <c r="O1217" t="s">
        <v>432</v>
      </c>
      <c r="P1217">
        <v>1079</v>
      </c>
    </row>
    <row r="1218" spans="1:16" x14ac:dyDescent="0.25">
      <c r="A1218" t="s">
        <v>254</v>
      </c>
      <c r="B1218" t="s">
        <v>274</v>
      </c>
      <c r="C1218">
        <v>119</v>
      </c>
      <c r="D1218">
        <v>7</v>
      </c>
      <c r="E1218" t="s">
        <v>410</v>
      </c>
      <c r="F1218">
        <v>7</v>
      </c>
      <c r="G1218">
        <v>123</v>
      </c>
      <c r="H1218">
        <v>1200</v>
      </c>
      <c r="I1218" t="s">
        <v>195</v>
      </c>
      <c r="J1218">
        <v>1</v>
      </c>
      <c r="K1218">
        <v>10.37</v>
      </c>
      <c r="L1218">
        <v>17</v>
      </c>
      <c r="M1218">
        <v>9</v>
      </c>
      <c r="N1218">
        <v>25</v>
      </c>
      <c r="O1218" t="s">
        <v>420</v>
      </c>
      <c r="P1218">
        <v>1078</v>
      </c>
    </row>
    <row r="1219" spans="1:16" x14ac:dyDescent="0.25">
      <c r="A1219" t="s">
        <v>254</v>
      </c>
      <c r="B1219" t="s">
        <v>274</v>
      </c>
      <c r="C1219">
        <v>116</v>
      </c>
      <c r="D1219">
        <v>10</v>
      </c>
      <c r="E1219" t="s">
        <v>409</v>
      </c>
      <c r="F1219">
        <v>5</v>
      </c>
      <c r="G1219">
        <v>130</v>
      </c>
      <c r="H1219">
        <v>1000</v>
      </c>
      <c r="I1219" t="s">
        <v>150</v>
      </c>
      <c r="J1219">
        <v>0</v>
      </c>
      <c r="K1219">
        <v>57.49</v>
      </c>
      <c r="L1219">
        <v>1</v>
      </c>
      <c r="M1219">
        <v>7</v>
      </c>
      <c r="N1219">
        <v>25</v>
      </c>
      <c r="O1219" t="s">
        <v>508</v>
      </c>
      <c r="P1219">
        <v>1076</v>
      </c>
    </row>
    <row r="1220" spans="1:16" x14ac:dyDescent="0.25">
      <c r="A1220" t="s">
        <v>254</v>
      </c>
      <c r="B1220" t="s">
        <v>274</v>
      </c>
      <c r="C1220">
        <v>36</v>
      </c>
      <c r="D1220">
        <v>11</v>
      </c>
      <c r="E1220" t="s">
        <v>409</v>
      </c>
      <c r="F1220">
        <v>1</v>
      </c>
      <c r="G1220">
        <v>128</v>
      </c>
      <c r="H1220">
        <v>1200</v>
      </c>
      <c r="I1220" t="s">
        <v>106</v>
      </c>
      <c r="J1220">
        <v>1</v>
      </c>
      <c r="K1220">
        <v>10.76</v>
      </c>
      <c r="L1220">
        <v>28</v>
      </c>
      <c r="M1220">
        <v>5</v>
      </c>
      <c r="N1220">
        <v>25</v>
      </c>
      <c r="O1220" t="s">
        <v>426</v>
      </c>
      <c r="P1220">
        <v>1088</v>
      </c>
    </row>
    <row r="1221" spans="1:16" x14ac:dyDescent="0.25">
      <c r="A1221" t="s">
        <v>254</v>
      </c>
      <c r="B1221" t="s">
        <v>274</v>
      </c>
      <c r="C1221">
        <v>64</v>
      </c>
      <c r="D1221">
        <v>13</v>
      </c>
      <c r="E1221" t="s">
        <v>408</v>
      </c>
      <c r="F1221">
        <v>4</v>
      </c>
      <c r="G1221">
        <v>130</v>
      </c>
      <c r="H1221">
        <v>1200</v>
      </c>
      <c r="I1221" t="s">
        <v>150</v>
      </c>
      <c r="J1221">
        <v>1</v>
      </c>
      <c r="K1221">
        <v>10.86</v>
      </c>
      <c r="L1221">
        <v>9</v>
      </c>
      <c r="M1221">
        <v>11</v>
      </c>
      <c r="N1221">
        <v>24</v>
      </c>
      <c r="O1221" t="s">
        <v>465</v>
      </c>
      <c r="P1221">
        <v>1054</v>
      </c>
    </row>
    <row r="1222" spans="1:16" x14ac:dyDescent="0.25">
      <c r="A1222" t="s">
        <v>254</v>
      </c>
      <c r="B1222" t="s">
        <v>277</v>
      </c>
      <c r="C1222">
        <v>4.9000000000000004</v>
      </c>
      <c r="D1222">
        <v>3</v>
      </c>
      <c r="E1222" t="s">
        <v>409</v>
      </c>
      <c r="F1222">
        <v>7</v>
      </c>
      <c r="G1222">
        <v>123</v>
      </c>
      <c r="H1222">
        <v>1200</v>
      </c>
      <c r="I1222" t="s">
        <v>85</v>
      </c>
      <c r="J1222">
        <v>1</v>
      </c>
      <c r="K1222">
        <v>10.220000000000001</v>
      </c>
      <c r="L1222">
        <v>26</v>
      </c>
      <c r="M1222">
        <v>11</v>
      </c>
      <c r="N1222">
        <v>25</v>
      </c>
      <c r="O1222" t="s">
        <v>416</v>
      </c>
      <c r="P1222">
        <v>1206</v>
      </c>
    </row>
    <row r="1223" spans="1:16" x14ac:dyDescent="0.25">
      <c r="A1223" t="s">
        <v>254</v>
      </c>
      <c r="B1223" t="s">
        <v>277</v>
      </c>
      <c r="C1223">
        <v>5.9</v>
      </c>
      <c r="D1223">
        <v>1</v>
      </c>
      <c r="E1223" t="s">
        <v>408</v>
      </c>
      <c r="F1223">
        <v>8</v>
      </c>
      <c r="G1223">
        <v>117</v>
      </c>
      <c r="H1223">
        <v>1200</v>
      </c>
      <c r="I1223" t="s">
        <v>85</v>
      </c>
      <c r="J1223">
        <v>1</v>
      </c>
      <c r="K1223">
        <v>9.27</v>
      </c>
      <c r="L1223">
        <v>2</v>
      </c>
      <c r="M1223">
        <v>11</v>
      </c>
      <c r="N1223">
        <v>25</v>
      </c>
      <c r="O1223" t="s">
        <v>416</v>
      </c>
      <c r="P1223">
        <v>1209</v>
      </c>
    </row>
    <row r="1224" spans="1:16" x14ac:dyDescent="0.25">
      <c r="A1224" t="s">
        <v>254</v>
      </c>
      <c r="B1224" t="s">
        <v>277</v>
      </c>
      <c r="C1224">
        <v>7.9</v>
      </c>
      <c r="D1224">
        <v>4</v>
      </c>
      <c r="E1224" t="s">
        <v>410</v>
      </c>
      <c r="F1224">
        <v>10</v>
      </c>
      <c r="G1224">
        <v>119</v>
      </c>
      <c r="H1224">
        <v>1200</v>
      </c>
      <c r="I1224" t="s">
        <v>58</v>
      </c>
      <c r="J1224">
        <v>1</v>
      </c>
      <c r="K1224">
        <v>9.49</v>
      </c>
      <c r="L1224">
        <v>8</v>
      </c>
      <c r="M1224">
        <v>10</v>
      </c>
      <c r="N1224">
        <v>25</v>
      </c>
      <c r="O1224" t="s">
        <v>426</v>
      </c>
      <c r="P1224">
        <v>1183</v>
      </c>
    </row>
    <row r="1225" spans="1:16" x14ac:dyDescent="0.25">
      <c r="A1225" t="s">
        <v>254</v>
      </c>
      <c r="B1225" t="s">
        <v>277</v>
      </c>
      <c r="C1225">
        <v>3.8</v>
      </c>
      <c r="D1225">
        <v>1</v>
      </c>
      <c r="E1225" t="s">
        <v>410</v>
      </c>
      <c r="F1225">
        <v>5</v>
      </c>
      <c r="G1225">
        <v>130</v>
      </c>
      <c r="H1225">
        <v>1200</v>
      </c>
      <c r="I1225" t="s">
        <v>64</v>
      </c>
      <c r="J1225">
        <v>1</v>
      </c>
      <c r="K1225">
        <v>9.91</v>
      </c>
      <c r="L1225">
        <v>10</v>
      </c>
      <c r="M1225">
        <v>9</v>
      </c>
      <c r="N1225">
        <v>25</v>
      </c>
      <c r="O1225" t="s">
        <v>432</v>
      </c>
      <c r="P1225">
        <v>1182</v>
      </c>
    </row>
    <row r="1226" spans="1:16" x14ac:dyDescent="0.25">
      <c r="A1226" t="s">
        <v>254</v>
      </c>
      <c r="B1226" t="s">
        <v>277</v>
      </c>
      <c r="C1226">
        <v>5.5</v>
      </c>
      <c r="D1226">
        <v>3</v>
      </c>
      <c r="E1226" t="s">
        <v>408</v>
      </c>
      <c r="F1226">
        <v>2</v>
      </c>
      <c r="G1226">
        <v>131</v>
      </c>
      <c r="H1226">
        <v>1200</v>
      </c>
      <c r="I1226" t="s">
        <v>64</v>
      </c>
      <c r="J1226">
        <v>1</v>
      </c>
      <c r="K1226">
        <v>10</v>
      </c>
      <c r="L1226">
        <v>16</v>
      </c>
      <c r="M1226">
        <v>7</v>
      </c>
      <c r="N1226">
        <v>25</v>
      </c>
      <c r="O1226" t="s">
        <v>420</v>
      </c>
      <c r="P1226">
        <v>1206</v>
      </c>
    </row>
    <row r="1227" spans="1:16" x14ac:dyDescent="0.25">
      <c r="A1227" t="s">
        <v>254</v>
      </c>
      <c r="B1227" t="s">
        <v>277</v>
      </c>
      <c r="C1227">
        <v>12</v>
      </c>
      <c r="D1227">
        <v>8</v>
      </c>
      <c r="E1227" t="s">
        <v>409</v>
      </c>
      <c r="F1227">
        <v>11</v>
      </c>
      <c r="G1227">
        <v>134</v>
      </c>
      <c r="H1227">
        <v>1000</v>
      </c>
      <c r="I1227" t="s">
        <v>64</v>
      </c>
      <c r="J1227">
        <v>0</v>
      </c>
      <c r="K1227">
        <v>58.01</v>
      </c>
      <c r="L1227">
        <v>22</v>
      </c>
      <c r="M1227">
        <v>1</v>
      </c>
      <c r="N1227">
        <v>25</v>
      </c>
      <c r="O1227" t="s">
        <v>416</v>
      </c>
      <c r="P1227">
        <v>1188</v>
      </c>
    </row>
    <row r="1228" spans="1:16" x14ac:dyDescent="0.25">
      <c r="A1228" t="s">
        <v>254</v>
      </c>
      <c r="B1228" t="s">
        <v>277</v>
      </c>
      <c r="C1228">
        <v>25</v>
      </c>
      <c r="D1228">
        <v>12</v>
      </c>
      <c r="E1228" t="s">
        <v>409</v>
      </c>
      <c r="F1228">
        <v>8</v>
      </c>
      <c r="G1228">
        <v>115</v>
      </c>
      <c r="H1228">
        <v>1200</v>
      </c>
      <c r="I1228" t="s">
        <v>173</v>
      </c>
      <c r="J1228">
        <v>1</v>
      </c>
      <c r="K1228">
        <v>10.17</v>
      </c>
      <c r="L1228">
        <v>29</v>
      </c>
      <c r="M1228">
        <v>12</v>
      </c>
      <c r="N1228">
        <v>24</v>
      </c>
      <c r="O1228" t="s">
        <v>501</v>
      </c>
      <c r="P1228">
        <v>1165</v>
      </c>
    </row>
    <row r="1229" spans="1:16" x14ac:dyDescent="0.25">
      <c r="A1229" t="s">
        <v>254</v>
      </c>
      <c r="B1229" t="s">
        <v>277</v>
      </c>
      <c r="C1229">
        <v>9</v>
      </c>
      <c r="D1229">
        <v>5</v>
      </c>
      <c r="E1229" t="s">
        <v>410</v>
      </c>
      <c r="F1229">
        <v>8</v>
      </c>
      <c r="G1229">
        <v>135</v>
      </c>
      <c r="H1229">
        <v>1000</v>
      </c>
      <c r="I1229" t="s">
        <v>404</v>
      </c>
      <c r="J1229">
        <v>0</v>
      </c>
      <c r="K1229">
        <v>57.73</v>
      </c>
      <c r="L1229">
        <v>11</v>
      </c>
      <c r="M1229">
        <v>12</v>
      </c>
      <c r="N1229">
        <v>24</v>
      </c>
      <c r="O1229" t="s">
        <v>420</v>
      </c>
      <c r="P1229">
        <v>1176</v>
      </c>
    </row>
    <row r="1230" spans="1:16" x14ac:dyDescent="0.25">
      <c r="A1230" t="s">
        <v>254</v>
      </c>
      <c r="B1230" t="s">
        <v>277</v>
      </c>
      <c r="C1230">
        <v>8.6999999999999993</v>
      </c>
      <c r="D1230">
        <v>7</v>
      </c>
      <c r="E1230" t="s">
        <v>409</v>
      </c>
      <c r="F1230">
        <v>10</v>
      </c>
      <c r="G1230">
        <v>106</v>
      </c>
      <c r="H1230">
        <v>1000</v>
      </c>
      <c r="I1230" t="s">
        <v>687</v>
      </c>
      <c r="J1230">
        <v>0</v>
      </c>
      <c r="K1230">
        <v>57.37</v>
      </c>
      <c r="L1230">
        <v>24</v>
      </c>
      <c r="M1230">
        <v>11</v>
      </c>
      <c r="N1230">
        <v>24</v>
      </c>
      <c r="O1230" t="s">
        <v>508</v>
      </c>
      <c r="P1230">
        <v>1185</v>
      </c>
    </row>
    <row r="1231" spans="1:16" x14ac:dyDescent="0.25">
      <c r="A1231" t="s">
        <v>254</v>
      </c>
      <c r="B1231" t="s">
        <v>277</v>
      </c>
      <c r="C1231">
        <v>8.6</v>
      </c>
      <c r="D1231">
        <v>2</v>
      </c>
      <c r="E1231" t="s">
        <v>409</v>
      </c>
      <c r="F1231">
        <v>7</v>
      </c>
      <c r="G1231">
        <v>134</v>
      </c>
      <c r="H1231">
        <v>1000</v>
      </c>
      <c r="I1231" t="s">
        <v>64</v>
      </c>
      <c r="J1231">
        <v>0</v>
      </c>
      <c r="K1231">
        <v>57.65</v>
      </c>
      <c r="L1231">
        <v>30</v>
      </c>
      <c r="M1231">
        <v>10</v>
      </c>
      <c r="N1231">
        <v>24</v>
      </c>
      <c r="O1231" t="s">
        <v>426</v>
      </c>
      <c r="P1231">
        <v>1183</v>
      </c>
    </row>
    <row r="1232" spans="1:16" x14ac:dyDescent="0.25">
      <c r="A1232" t="s">
        <v>254</v>
      </c>
      <c r="B1232" t="s">
        <v>277</v>
      </c>
      <c r="C1232">
        <v>5.0999999999999996</v>
      </c>
      <c r="D1232">
        <v>4</v>
      </c>
      <c r="E1232" t="s">
        <v>408</v>
      </c>
      <c r="F1232">
        <v>7</v>
      </c>
      <c r="G1232">
        <v>133</v>
      </c>
      <c r="H1232">
        <v>1200</v>
      </c>
      <c r="I1232" t="s">
        <v>31</v>
      </c>
      <c r="J1232">
        <v>1</v>
      </c>
      <c r="K1232">
        <v>10.9</v>
      </c>
      <c r="L1232">
        <v>25</v>
      </c>
      <c r="M1232">
        <v>9</v>
      </c>
      <c r="N1232">
        <v>24</v>
      </c>
      <c r="O1232" t="s">
        <v>416</v>
      </c>
      <c r="P1232">
        <v>1182</v>
      </c>
    </row>
    <row r="1233" spans="1:16" x14ac:dyDescent="0.25">
      <c r="A1233" t="s">
        <v>254</v>
      </c>
      <c r="B1233" t="s">
        <v>277</v>
      </c>
      <c r="C1233">
        <v>18</v>
      </c>
      <c r="D1233">
        <v>8</v>
      </c>
      <c r="E1233" t="s">
        <v>409</v>
      </c>
      <c r="F1233">
        <v>3</v>
      </c>
      <c r="G1233">
        <v>118</v>
      </c>
      <c r="H1233">
        <v>1200</v>
      </c>
      <c r="I1233" t="s">
        <v>434</v>
      </c>
      <c r="J1233">
        <v>1</v>
      </c>
      <c r="K1233">
        <v>10.59</v>
      </c>
      <c r="L1233">
        <v>26</v>
      </c>
      <c r="M1233">
        <v>6</v>
      </c>
      <c r="N1233">
        <v>24</v>
      </c>
      <c r="O1233" t="s">
        <v>416</v>
      </c>
      <c r="P1233">
        <v>1177</v>
      </c>
    </row>
    <row r="1234" spans="1:16" x14ac:dyDescent="0.25">
      <c r="A1234" t="s">
        <v>254</v>
      </c>
      <c r="B1234" t="s">
        <v>277</v>
      </c>
      <c r="C1234">
        <v>12</v>
      </c>
      <c r="D1234">
        <v>6</v>
      </c>
      <c r="E1234" t="s">
        <v>409</v>
      </c>
      <c r="F1234">
        <v>1</v>
      </c>
      <c r="G1234">
        <v>121</v>
      </c>
      <c r="H1234">
        <v>1200</v>
      </c>
      <c r="I1234" t="s">
        <v>434</v>
      </c>
      <c r="J1234">
        <v>1</v>
      </c>
      <c r="K1234">
        <v>11.35</v>
      </c>
      <c r="L1234">
        <v>5</v>
      </c>
      <c r="M1234">
        <v>6</v>
      </c>
      <c r="N1234">
        <v>24</v>
      </c>
      <c r="O1234" t="s">
        <v>432</v>
      </c>
      <c r="P1234">
        <v>1167</v>
      </c>
    </row>
    <row r="1235" spans="1:16" x14ac:dyDescent="0.25">
      <c r="A1235" t="s">
        <v>254</v>
      </c>
      <c r="B1235" t="s">
        <v>277</v>
      </c>
      <c r="C1235">
        <v>8.4</v>
      </c>
      <c r="D1235">
        <v>10</v>
      </c>
      <c r="E1235" t="s">
        <v>410</v>
      </c>
      <c r="F1235">
        <v>7</v>
      </c>
      <c r="G1235">
        <v>120</v>
      </c>
      <c r="H1235">
        <v>1200</v>
      </c>
      <c r="I1235" t="s">
        <v>434</v>
      </c>
      <c r="J1235">
        <v>1</v>
      </c>
      <c r="K1235">
        <v>12.36</v>
      </c>
      <c r="L1235">
        <v>8</v>
      </c>
      <c r="M1235">
        <v>5</v>
      </c>
      <c r="N1235">
        <v>24</v>
      </c>
      <c r="O1235" t="s">
        <v>420</v>
      </c>
      <c r="P1235">
        <v>1145</v>
      </c>
    </row>
    <row r="1236" spans="1:16" x14ac:dyDescent="0.25">
      <c r="A1236" t="s">
        <v>254</v>
      </c>
      <c r="B1236" t="s">
        <v>277</v>
      </c>
      <c r="C1236">
        <v>6.9</v>
      </c>
      <c r="D1236">
        <v>4</v>
      </c>
      <c r="E1236" t="s">
        <v>409</v>
      </c>
      <c r="F1236">
        <v>8</v>
      </c>
      <c r="G1236">
        <v>121</v>
      </c>
      <c r="H1236">
        <v>1200</v>
      </c>
      <c r="I1236" t="s">
        <v>434</v>
      </c>
      <c r="J1236">
        <v>1</v>
      </c>
      <c r="K1236">
        <v>11.18</v>
      </c>
      <c r="L1236">
        <v>17</v>
      </c>
      <c r="M1236">
        <v>4</v>
      </c>
      <c r="N1236">
        <v>24</v>
      </c>
      <c r="O1236" t="s">
        <v>416</v>
      </c>
      <c r="P1236">
        <v>1172</v>
      </c>
    </row>
    <row r="1237" spans="1:16" x14ac:dyDescent="0.25">
      <c r="A1237" t="s">
        <v>254</v>
      </c>
      <c r="B1237" t="s">
        <v>277</v>
      </c>
      <c r="C1237">
        <v>4</v>
      </c>
      <c r="D1237">
        <v>3</v>
      </c>
      <c r="E1237" t="s">
        <v>409</v>
      </c>
      <c r="F1237">
        <v>4</v>
      </c>
      <c r="G1237">
        <v>123</v>
      </c>
      <c r="H1237">
        <v>1200</v>
      </c>
      <c r="I1237" t="s">
        <v>434</v>
      </c>
      <c r="J1237">
        <v>1</v>
      </c>
      <c r="K1237">
        <v>10.29</v>
      </c>
      <c r="L1237">
        <v>20</v>
      </c>
      <c r="M1237">
        <v>3</v>
      </c>
      <c r="N1237">
        <v>24</v>
      </c>
      <c r="O1237" t="s">
        <v>426</v>
      </c>
      <c r="P1237">
        <v>1173</v>
      </c>
    </row>
    <row r="1238" spans="1:16" x14ac:dyDescent="0.25">
      <c r="A1238" t="s">
        <v>254</v>
      </c>
      <c r="B1238" t="s">
        <v>277</v>
      </c>
      <c r="C1238">
        <v>12</v>
      </c>
      <c r="D1238">
        <v>3</v>
      </c>
      <c r="E1238" t="s">
        <v>411</v>
      </c>
      <c r="F1238">
        <v>10</v>
      </c>
      <c r="G1238">
        <v>121</v>
      </c>
      <c r="H1238">
        <v>1200</v>
      </c>
      <c r="I1238" t="s">
        <v>434</v>
      </c>
      <c r="J1238">
        <v>1</v>
      </c>
      <c r="K1238">
        <v>11.49</v>
      </c>
      <c r="L1238">
        <v>28</v>
      </c>
      <c r="M1238">
        <v>2</v>
      </c>
      <c r="N1238">
        <v>24</v>
      </c>
      <c r="O1238" t="s">
        <v>432</v>
      </c>
      <c r="P1238">
        <v>1177</v>
      </c>
    </row>
    <row r="1239" spans="1:16" x14ac:dyDescent="0.25">
      <c r="A1239" t="s">
        <v>254</v>
      </c>
      <c r="B1239" t="s">
        <v>277</v>
      </c>
      <c r="C1239">
        <v>10</v>
      </c>
      <c r="D1239">
        <v>1</v>
      </c>
      <c r="E1239" t="s">
        <v>409</v>
      </c>
      <c r="F1239">
        <v>3</v>
      </c>
      <c r="G1239">
        <v>119</v>
      </c>
      <c r="H1239">
        <v>1200</v>
      </c>
      <c r="I1239" t="s">
        <v>434</v>
      </c>
      <c r="J1239">
        <v>1</v>
      </c>
      <c r="K1239">
        <v>10.89</v>
      </c>
      <c r="L1239">
        <v>7</v>
      </c>
      <c r="M1239">
        <v>2</v>
      </c>
      <c r="N1239">
        <v>24</v>
      </c>
      <c r="O1239" t="s">
        <v>420</v>
      </c>
      <c r="P1239">
        <v>1179</v>
      </c>
    </row>
    <row r="1240" spans="1:16" x14ac:dyDescent="0.25">
      <c r="A1240" t="s">
        <v>254</v>
      </c>
      <c r="B1240" t="s">
        <v>277</v>
      </c>
      <c r="C1240">
        <v>41</v>
      </c>
      <c r="D1240">
        <v>6</v>
      </c>
      <c r="E1240" t="s">
        <v>411</v>
      </c>
      <c r="F1240">
        <v>11</v>
      </c>
      <c r="G1240">
        <v>120</v>
      </c>
      <c r="H1240">
        <v>1200</v>
      </c>
      <c r="I1240" t="s">
        <v>434</v>
      </c>
      <c r="J1240">
        <v>1</v>
      </c>
      <c r="K1240">
        <v>11.3</v>
      </c>
      <c r="L1240">
        <v>17</v>
      </c>
      <c r="M1240">
        <v>1</v>
      </c>
      <c r="N1240">
        <v>24</v>
      </c>
      <c r="O1240" t="s">
        <v>416</v>
      </c>
      <c r="P1240">
        <v>1165</v>
      </c>
    </row>
    <row r="1241" spans="1:16" x14ac:dyDescent="0.25">
      <c r="A1241" t="s">
        <v>254</v>
      </c>
      <c r="B1241" t="s">
        <v>277</v>
      </c>
      <c r="C1241">
        <v>28</v>
      </c>
      <c r="D1241">
        <v>11</v>
      </c>
      <c r="E1241" t="s">
        <v>411</v>
      </c>
      <c r="F1241">
        <v>7</v>
      </c>
      <c r="G1241">
        <v>121</v>
      </c>
      <c r="H1241">
        <v>1200</v>
      </c>
      <c r="I1241" t="s">
        <v>58</v>
      </c>
      <c r="J1241">
        <v>1</v>
      </c>
      <c r="K1241">
        <v>11.08</v>
      </c>
      <c r="L1241">
        <v>3</v>
      </c>
      <c r="M1241">
        <v>12</v>
      </c>
      <c r="N1241">
        <v>23</v>
      </c>
      <c r="O1241" t="s">
        <v>457</v>
      </c>
      <c r="P1241">
        <v>1205</v>
      </c>
    </row>
    <row r="1242" spans="1:16" x14ac:dyDescent="0.25">
      <c r="A1242" t="s">
        <v>254</v>
      </c>
      <c r="B1242" t="s">
        <v>277</v>
      </c>
      <c r="C1242">
        <v>22</v>
      </c>
      <c r="D1242">
        <v>13</v>
      </c>
      <c r="E1242" t="s">
        <v>410</v>
      </c>
      <c r="F1242">
        <v>7</v>
      </c>
      <c r="G1242">
        <v>124</v>
      </c>
      <c r="H1242">
        <v>1200</v>
      </c>
      <c r="I1242" t="s">
        <v>173</v>
      </c>
      <c r="J1242">
        <v>1</v>
      </c>
      <c r="K1242">
        <v>10.29</v>
      </c>
      <c r="L1242">
        <v>22</v>
      </c>
      <c r="M1242">
        <v>10</v>
      </c>
      <c r="N1242">
        <v>23</v>
      </c>
      <c r="O1242" t="s">
        <v>501</v>
      </c>
      <c r="P1242">
        <v>1191</v>
      </c>
    </row>
    <row r="1243" spans="1:16" x14ac:dyDescent="0.25">
      <c r="A1243" t="s">
        <v>254</v>
      </c>
      <c r="B1243" t="s">
        <v>280</v>
      </c>
      <c r="C1243">
        <v>10</v>
      </c>
      <c r="D1243">
        <v>4</v>
      </c>
      <c r="E1243" t="s">
        <v>409</v>
      </c>
      <c r="F1243">
        <v>4</v>
      </c>
      <c r="G1243">
        <v>124</v>
      </c>
      <c r="H1243">
        <v>1200</v>
      </c>
      <c r="I1243" t="s">
        <v>406</v>
      </c>
      <c r="J1243">
        <v>1</v>
      </c>
      <c r="K1243">
        <v>9.5500000000000007</v>
      </c>
      <c r="L1243">
        <v>20</v>
      </c>
      <c r="M1243">
        <v>12</v>
      </c>
      <c r="N1243">
        <v>25</v>
      </c>
      <c r="O1243" t="s">
        <v>479</v>
      </c>
      <c r="P1243">
        <v>1100</v>
      </c>
    </row>
    <row r="1244" spans="1:16" x14ac:dyDescent="0.25">
      <c r="A1244" t="s">
        <v>254</v>
      </c>
      <c r="B1244" t="s">
        <v>280</v>
      </c>
      <c r="C1244">
        <v>16</v>
      </c>
      <c r="D1244">
        <v>2</v>
      </c>
      <c r="E1244" t="s">
        <v>410</v>
      </c>
      <c r="F1244">
        <v>11</v>
      </c>
      <c r="G1244">
        <v>124</v>
      </c>
      <c r="H1244">
        <v>1200</v>
      </c>
      <c r="I1244" t="s">
        <v>406</v>
      </c>
      <c r="J1244">
        <v>1</v>
      </c>
      <c r="K1244">
        <v>10.24</v>
      </c>
      <c r="L1244">
        <v>9</v>
      </c>
      <c r="M1244">
        <v>11</v>
      </c>
      <c r="N1244">
        <v>25</v>
      </c>
      <c r="O1244" t="s">
        <v>479</v>
      </c>
      <c r="P1244">
        <v>1081</v>
      </c>
    </row>
    <row r="1245" spans="1:16" x14ac:dyDescent="0.25">
      <c r="A1245" t="s">
        <v>254</v>
      </c>
      <c r="B1245" t="s">
        <v>280</v>
      </c>
      <c r="C1245">
        <v>34</v>
      </c>
      <c r="D1245">
        <v>4</v>
      </c>
      <c r="E1245" t="s">
        <v>411</v>
      </c>
      <c r="F1245">
        <v>13</v>
      </c>
      <c r="G1245">
        <v>128</v>
      </c>
      <c r="H1245">
        <v>1200</v>
      </c>
      <c r="I1245" t="s">
        <v>58</v>
      </c>
      <c r="J1245">
        <v>1</v>
      </c>
      <c r="K1245">
        <v>9.5500000000000007</v>
      </c>
      <c r="L1245">
        <v>1</v>
      </c>
      <c r="M1245">
        <v>10</v>
      </c>
      <c r="N1245">
        <v>25</v>
      </c>
      <c r="O1245" t="s">
        <v>465</v>
      </c>
      <c r="P1245">
        <v>1084</v>
      </c>
    </row>
    <row r="1246" spans="1:16" x14ac:dyDescent="0.25">
      <c r="A1246" t="s">
        <v>254</v>
      </c>
      <c r="B1246" t="s">
        <v>280</v>
      </c>
      <c r="C1246">
        <v>14</v>
      </c>
      <c r="D1246">
        <v>8</v>
      </c>
      <c r="E1246" t="s">
        <v>409</v>
      </c>
      <c r="F1246">
        <v>3</v>
      </c>
      <c r="G1246">
        <v>128</v>
      </c>
      <c r="H1246">
        <v>1200</v>
      </c>
      <c r="I1246" t="s">
        <v>120</v>
      </c>
      <c r="J1246">
        <v>1</v>
      </c>
      <c r="K1246">
        <v>10.7</v>
      </c>
      <c r="L1246">
        <v>10</v>
      </c>
      <c r="M1246">
        <v>9</v>
      </c>
      <c r="N1246">
        <v>25</v>
      </c>
      <c r="O1246" t="s">
        <v>432</v>
      </c>
      <c r="P1246">
        <v>1063</v>
      </c>
    </row>
    <row r="1247" spans="1:16" x14ac:dyDescent="0.25">
      <c r="A1247" t="s">
        <v>254</v>
      </c>
      <c r="B1247" t="s">
        <v>280</v>
      </c>
      <c r="C1247">
        <v>34</v>
      </c>
      <c r="D1247">
        <v>7</v>
      </c>
      <c r="E1247" t="s">
        <v>410</v>
      </c>
      <c r="F1247">
        <v>9</v>
      </c>
      <c r="G1247">
        <v>130</v>
      </c>
      <c r="H1247">
        <v>1650</v>
      </c>
      <c r="I1247" t="s">
        <v>58</v>
      </c>
      <c r="J1247">
        <v>1</v>
      </c>
      <c r="K1247">
        <v>40.119999999999997</v>
      </c>
      <c r="L1247">
        <v>11</v>
      </c>
      <c r="M1247">
        <v>6</v>
      </c>
      <c r="N1247">
        <v>25</v>
      </c>
      <c r="O1247" t="s">
        <v>420</v>
      </c>
      <c r="P1247">
        <v>1087</v>
      </c>
    </row>
    <row r="1248" spans="1:16" x14ac:dyDescent="0.25">
      <c r="A1248" t="s">
        <v>254</v>
      </c>
      <c r="B1248" t="s">
        <v>280</v>
      </c>
      <c r="C1248">
        <v>12</v>
      </c>
      <c r="D1248">
        <v>10</v>
      </c>
      <c r="E1248" t="s">
        <v>410</v>
      </c>
      <c r="F1248">
        <v>6</v>
      </c>
      <c r="G1248">
        <v>129</v>
      </c>
      <c r="H1248">
        <v>1200</v>
      </c>
      <c r="I1248" t="s">
        <v>58</v>
      </c>
      <c r="J1248">
        <v>1</v>
      </c>
      <c r="K1248">
        <v>10.7</v>
      </c>
      <c r="L1248">
        <v>14</v>
      </c>
      <c r="M1248">
        <v>5</v>
      </c>
      <c r="N1248">
        <v>25</v>
      </c>
      <c r="O1248" t="s">
        <v>420</v>
      </c>
      <c r="P1248">
        <v>1066</v>
      </c>
    </row>
    <row r="1249" spans="1:16" x14ac:dyDescent="0.25">
      <c r="A1249" t="s">
        <v>254</v>
      </c>
      <c r="B1249" t="s">
        <v>280</v>
      </c>
      <c r="C1249">
        <v>7.8</v>
      </c>
      <c r="D1249">
        <v>4</v>
      </c>
      <c r="E1249" t="s">
        <v>409</v>
      </c>
      <c r="F1249">
        <v>6</v>
      </c>
      <c r="G1249">
        <v>130</v>
      </c>
      <c r="H1249">
        <v>1200</v>
      </c>
      <c r="I1249" t="s">
        <v>58</v>
      </c>
      <c r="J1249">
        <v>1</v>
      </c>
      <c r="K1249">
        <v>10.39</v>
      </c>
      <c r="L1249">
        <v>16</v>
      </c>
      <c r="M1249">
        <v>4</v>
      </c>
      <c r="N1249">
        <v>25</v>
      </c>
      <c r="O1249" t="s">
        <v>420</v>
      </c>
      <c r="P1249">
        <v>1079</v>
      </c>
    </row>
    <row r="1250" spans="1:16" x14ac:dyDescent="0.25">
      <c r="A1250" t="s">
        <v>254</v>
      </c>
      <c r="B1250" t="s">
        <v>280</v>
      </c>
      <c r="C1250">
        <v>5</v>
      </c>
      <c r="D1250">
        <v>1</v>
      </c>
      <c r="E1250" t="s">
        <v>409</v>
      </c>
      <c r="F1250">
        <v>7</v>
      </c>
      <c r="G1250">
        <v>123</v>
      </c>
      <c r="H1250">
        <v>1200</v>
      </c>
      <c r="I1250" t="s">
        <v>58</v>
      </c>
      <c r="J1250">
        <v>1</v>
      </c>
      <c r="K1250">
        <v>10.07</v>
      </c>
      <c r="L1250">
        <v>12</v>
      </c>
      <c r="M1250">
        <v>3</v>
      </c>
      <c r="N1250">
        <v>25</v>
      </c>
      <c r="O1250" t="s">
        <v>432</v>
      </c>
      <c r="P1250">
        <v>1089</v>
      </c>
    </row>
    <row r="1251" spans="1:16" x14ac:dyDescent="0.25">
      <c r="A1251" t="s">
        <v>254</v>
      </c>
      <c r="B1251" t="s">
        <v>280</v>
      </c>
      <c r="C1251">
        <v>12</v>
      </c>
      <c r="D1251">
        <v>3</v>
      </c>
      <c r="E1251" t="s">
        <v>410</v>
      </c>
      <c r="F1251">
        <v>8</v>
      </c>
      <c r="G1251">
        <v>123</v>
      </c>
      <c r="H1251">
        <v>1200</v>
      </c>
      <c r="I1251" t="s">
        <v>120</v>
      </c>
      <c r="J1251">
        <v>1</v>
      </c>
      <c r="K1251">
        <v>10.09</v>
      </c>
      <c r="L1251">
        <v>5</v>
      </c>
      <c r="M1251">
        <v>2</v>
      </c>
      <c r="N1251">
        <v>25</v>
      </c>
      <c r="O1251" t="s">
        <v>432</v>
      </c>
      <c r="P1251">
        <v>1099</v>
      </c>
    </row>
    <row r="1252" spans="1:16" x14ac:dyDescent="0.25">
      <c r="A1252" t="s">
        <v>254</v>
      </c>
      <c r="B1252" t="s">
        <v>280</v>
      </c>
      <c r="C1252">
        <v>5.7</v>
      </c>
      <c r="D1252">
        <v>7</v>
      </c>
      <c r="E1252" t="s">
        <v>410</v>
      </c>
      <c r="F1252">
        <v>8</v>
      </c>
      <c r="G1252">
        <v>127</v>
      </c>
      <c r="H1252">
        <v>1200</v>
      </c>
      <c r="I1252" t="s">
        <v>120</v>
      </c>
      <c r="J1252">
        <v>1</v>
      </c>
      <c r="K1252">
        <v>10.18</v>
      </c>
      <c r="L1252">
        <v>19</v>
      </c>
      <c r="M1252">
        <v>1</v>
      </c>
      <c r="N1252">
        <v>25</v>
      </c>
      <c r="O1252" t="s">
        <v>483</v>
      </c>
      <c r="P1252">
        <v>1092</v>
      </c>
    </row>
    <row r="1253" spans="1:16" x14ac:dyDescent="0.25">
      <c r="A1253" t="s">
        <v>254</v>
      </c>
      <c r="B1253" t="s">
        <v>280</v>
      </c>
      <c r="C1253">
        <v>8.6999999999999993</v>
      </c>
      <c r="D1253">
        <v>9</v>
      </c>
      <c r="E1253" t="s">
        <v>410</v>
      </c>
      <c r="F1253">
        <v>3</v>
      </c>
      <c r="G1253">
        <v>126</v>
      </c>
      <c r="H1253">
        <v>1400</v>
      </c>
      <c r="I1253" t="s">
        <v>120</v>
      </c>
      <c r="J1253">
        <v>1</v>
      </c>
      <c r="K1253">
        <v>22.83</v>
      </c>
      <c r="L1253">
        <v>29</v>
      </c>
      <c r="M1253">
        <v>12</v>
      </c>
      <c r="N1253">
        <v>24</v>
      </c>
      <c r="O1253" t="s">
        <v>501</v>
      </c>
      <c r="P1253">
        <v>1098</v>
      </c>
    </row>
    <row r="1254" spans="1:16" x14ac:dyDescent="0.25">
      <c r="A1254" t="s">
        <v>254</v>
      </c>
      <c r="B1254" t="s">
        <v>280</v>
      </c>
      <c r="C1254">
        <v>6.7</v>
      </c>
      <c r="D1254">
        <v>5</v>
      </c>
      <c r="E1254" t="s">
        <v>410</v>
      </c>
      <c r="F1254">
        <v>6</v>
      </c>
      <c r="G1254">
        <v>125</v>
      </c>
      <c r="H1254">
        <v>1200</v>
      </c>
      <c r="I1254" t="s">
        <v>120</v>
      </c>
      <c r="J1254">
        <v>1</v>
      </c>
      <c r="K1254">
        <v>9.7899999999999991</v>
      </c>
      <c r="L1254">
        <v>24</v>
      </c>
      <c r="M1254">
        <v>11</v>
      </c>
      <c r="N1254">
        <v>24</v>
      </c>
      <c r="O1254" t="s">
        <v>508</v>
      </c>
      <c r="P1254">
        <v>1082</v>
      </c>
    </row>
    <row r="1255" spans="1:16" x14ac:dyDescent="0.25">
      <c r="A1255" t="s">
        <v>254</v>
      </c>
      <c r="B1255" t="s">
        <v>280</v>
      </c>
      <c r="C1255">
        <v>6.3</v>
      </c>
      <c r="D1255">
        <v>3</v>
      </c>
      <c r="E1255" t="s">
        <v>409</v>
      </c>
      <c r="F1255">
        <v>1</v>
      </c>
      <c r="G1255">
        <v>125</v>
      </c>
      <c r="H1255">
        <v>1200</v>
      </c>
      <c r="I1255" t="s">
        <v>120</v>
      </c>
      <c r="J1255">
        <v>1</v>
      </c>
      <c r="K1255">
        <v>9.1999999999999993</v>
      </c>
      <c r="L1255">
        <v>3</v>
      </c>
      <c r="M1255">
        <v>11</v>
      </c>
      <c r="N1255">
        <v>24</v>
      </c>
      <c r="O1255" t="s">
        <v>479</v>
      </c>
      <c r="P1255">
        <v>1088</v>
      </c>
    </row>
    <row r="1256" spans="1:16" x14ac:dyDescent="0.25">
      <c r="A1256" t="s">
        <v>254</v>
      </c>
      <c r="B1256" t="s">
        <v>280</v>
      </c>
      <c r="C1256">
        <v>2.8</v>
      </c>
      <c r="D1256">
        <v>1</v>
      </c>
      <c r="E1256" t="s">
        <v>409</v>
      </c>
      <c r="F1256">
        <v>2</v>
      </c>
      <c r="G1256">
        <v>121</v>
      </c>
      <c r="H1256">
        <v>1200</v>
      </c>
      <c r="I1256" t="s">
        <v>120</v>
      </c>
      <c r="J1256">
        <v>1</v>
      </c>
      <c r="K1256">
        <v>9.08</v>
      </c>
      <c r="L1256">
        <v>1</v>
      </c>
      <c r="M1256">
        <v>10</v>
      </c>
      <c r="N1256">
        <v>24</v>
      </c>
      <c r="O1256" t="s">
        <v>479</v>
      </c>
      <c r="P1256">
        <v>1084</v>
      </c>
    </row>
    <row r="1257" spans="1:16" x14ac:dyDescent="0.25">
      <c r="A1257" t="s">
        <v>254</v>
      </c>
      <c r="B1257" t="s">
        <v>280</v>
      </c>
      <c r="C1257">
        <v>12</v>
      </c>
      <c r="D1257">
        <v>5</v>
      </c>
      <c r="E1257" t="s">
        <v>409</v>
      </c>
      <c r="F1257">
        <v>1</v>
      </c>
      <c r="G1257">
        <v>121</v>
      </c>
      <c r="H1257">
        <v>1400</v>
      </c>
      <c r="I1257" t="s">
        <v>120</v>
      </c>
      <c r="J1257">
        <v>1</v>
      </c>
      <c r="K1257">
        <v>22.44</v>
      </c>
      <c r="L1257">
        <v>14</v>
      </c>
      <c r="M1257">
        <v>7</v>
      </c>
      <c r="N1257">
        <v>24</v>
      </c>
      <c r="O1257" t="s">
        <v>483</v>
      </c>
      <c r="P1257">
        <v>1069</v>
      </c>
    </row>
    <row r="1258" spans="1:16" x14ac:dyDescent="0.25">
      <c r="A1258" t="s">
        <v>254</v>
      </c>
      <c r="B1258" t="s">
        <v>280</v>
      </c>
      <c r="C1258">
        <v>47</v>
      </c>
      <c r="D1258">
        <v>6</v>
      </c>
      <c r="E1258" t="s">
        <v>410</v>
      </c>
      <c r="F1258">
        <v>10</v>
      </c>
      <c r="G1258">
        <v>122</v>
      </c>
      <c r="H1258">
        <v>1400</v>
      </c>
      <c r="I1258" t="s">
        <v>120</v>
      </c>
      <c r="J1258">
        <v>1</v>
      </c>
      <c r="K1258">
        <v>22.44</v>
      </c>
      <c r="L1258">
        <v>23</v>
      </c>
      <c r="M1258">
        <v>6</v>
      </c>
      <c r="N1258">
        <v>24</v>
      </c>
      <c r="O1258" t="s">
        <v>483</v>
      </c>
      <c r="P1258">
        <v>1061</v>
      </c>
    </row>
    <row r="1259" spans="1:16" x14ac:dyDescent="0.25">
      <c r="A1259" t="s">
        <v>254</v>
      </c>
      <c r="B1259" t="s">
        <v>280</v>
      </c>
      <c r="C1259">
        <v>17</v>
      </c>
      <c r="D1259">
        <v>10</v>
      </c>
      <c r="E1259" t="s">
        <v>410</v>
      </c>
      <c r="F1259">
        <v>11</v>
      </c>
      <c r="G1259">
        <v>126</v>
      </c>
      <c r="H1259">
        <v>1200</v>
      </c>
      <c r="I1259" t="s">
        <v>140</v>
      </c>
      <c r="J1259">
        <v>1</v>
      </c>
      <c r="K1259">
        <v>10.25</v>
      </c>
      <c r="L1259">
        <v>19</v>
      </c>
      <c r="M1259">
        <v>5</v>
      </c>
      <c r="N1259">
        <v>24</v>
      </c>
      <c r="O1259" t="s">
        <v>479</v>
      </c>
      <c r="P1259">
        <v>1073</v>
      </c>
    </row>
    <row r="1260" spans="1:16" x14ac:dyDescent="0.25">
      <c r="A1260" t="s">
        <v>254</v>
      </c>
      <c r="B1260" t="s">
        <v>280</v>
      </c>
      <c r="C1260">
        <v>8.9</v>
      </c>
      <c r="D1260">
        <v>6</v>
      </c>
      <c r="E1260" t="s">
        <v>410</v>
      </c>
      <c r="F1260">
        <v>4</v>
      </c>
      <c r="G1260">
        <v>129</v>
      </c>
      <c r="H1260">
        <v>1400</v>
      </c>
      <c r="I1260" t="s">
        <v>69</v>
      </c>
      <c r="J1260">
        <v>1</v>
      </c>
      <c r="K1260">
        <v>22.33</v>
      </c>
      <c r="L1260">
        <v>14</v>
      </c>
      <c r="M1260">
        <v>4</v>
      </c>
      <c r="N1260">
        <v>24</v>
      </c>
      <c r="O1260" t="s">
        <v>508</v>
      </c>
      <c r="P1260">
        <v>1064</v>
      </c>
    </row>
    <row r="1261" spans="1:16" x14ac:dyDescent="0.25">
      <c r="A1261" t="s">
        <v>254</v>
      </c>
      <c r="B1261" t="s">
        <v>280</v>
      </c>
      <c r="C1261">
        <v>6.2</v>
      </c>
      <c r="D1261">
        <v>8</v>
      </c>
      <c r="E1261" t="s">
        <v>409</v>
      </c>
      <c r="F1261">
        <v>11</v>
      </c>
      <c r="G1261">
        <v>129</v>
      </c>
      <c r="H1261">
        <v>1200</v>
      </c>
      <c r="I1261" t="s">
        <v>69</v>
      </c>
      <c r="J1261">
        <v>1</v>
      </c>
      <c r="K1261">
        <v>10.039999999999999</v>
      </c>
      <c r="L1261">
        <v>16</v>
      </c>
      <c r="M1261">
        <v>3</v>
      </c>
      <c r="N1261">
        <v>24</v>
      </c>
      <c r="O1261" t="s">
        <v>479</v>
      </c>
      <c r="P1261">
        <v>1062</v>
      </c>
    </row>
    <row r="1262" spans="1:16" x14ac:dyDescent="0.25">
      <c r="A1262" t="s">
        <v>254</v>
      </c>
      <c r="B1262" t="s">
        <v>280</v>
      </c>
      <c r="C1262">
        <v>10</v>
      </c>
      <c r="D1262">
        <v>2</v>
      </c>
      <c r="E1262" t="s">
        <v>409</v>
      </c>
      <c r="F1262">
        <v>2</v>
      </c>
      <c r="G1262">
        <v>127</v>
      </c>
      <c r="H1262">
        <v>1200</v>
      </c>
      <c r="I1262" t="s">
        <v>69</v>
      </c>
      <c r="J1262">
        <v>1</v>
      </c>
      <c r="K1262">
        <v>9.68</v>
      </c>
      <c r="L1262">
        <v>18</v>
      </c>
      <c r="M1262">
        <v>2</v>
      </c>
      <c r="N1262">
        <v>24</v>
      </c>
      <c r="O1262" t="s">
        <v>479</v>
      </c>
      <c r="P1262">
        <v>1066</v>
      </c>
    </row>
    <row r="1263" spans="1:16" x14ac:dyDescent="0.25">
      <c r="A1263" t="s">
        <v>254</v>
      </c>
      <c r="B1263" t="s">
        <v>283</v>
      </c>
      <c r="C1263">
        <v>15</v>
      </c>
      <c r="D1263">
        <v>7</v>
      </c>
      <c r="E1263" t="s">
        <v>408</v>
      </c>
      <c r="F1263">
        <v>4</v>
      </c>
      <c r="G1263">
        <v>125</v>
      </c>
      <c r="H1263">
        <v>1200</v>
      </c>
      <c r="I1263" t="s">
        <v>173</v>
      </c>
      <c r="J1263">
        <v>1</v>
      </c>
      <c r="K1263">
        <v>10.26</v>
      </c>
      <c r="L1263">
        <v>1</v>
      </c>
      <c r="M1263">
        <v>1</v>
      </c>
      <c r="N1263">
        <v>26</v>
      </c>
      <c r="O1263" t="s">
        <v>501</v>
      </c>
      <c r="P1263">
        <v>1001</v>
      </c>
    </row>
    <row r="1264" spans="1:16" x14ac:dyDescent="0.25">
      <c r="A1264" t="s">
        <v>254</v>
      </c>
      <c r="B1264" t="s">
        <v>283</v>
      </c>
      <c r="C1264">
        <v>18</v>
      </c>
      <c r="D1264">
        <v>4</v>
      </c>
      <c r="E1264" t="s">
        <v>408</v>
      </c>
      <c r="F1264">
        <v>8</v>
      </c>
      <c r="G1264">
        <v>127</v>
      </c>
      <c r="H1264">
        <v>1200</v>
      </c>
      <c r="I1264" t="s">
        <v>140</v>
      </c>
      <c r="J1264">
        <v>1</v>
      </c>
      <c r="K1264">
        <v>10.220000000000001</v>
      </c>
      <c r="L1264">
        <v>3</v>
      </c>
      <c r="M1264">
        <v>12</v>
      </c>
      <c r="N1264">
        <v>25</v>
      </c>
      <c r="O1264" t="s">
        <v>426</v>
      </c>
      <c r="P1264">
        <v>978</v>
      </c>
    </row>
    <row r="1265" spans="1:16" x14ac:dyDescent="0.25">
      <c r="A1265" t="s">
        <v>254</v>
      </c>
      <c r="B1265" t="s">
        <v>283</v>
      </c>
      <c r="C1265">
        <v>24</v>
      </c>
      <c r="D1265">
        <v>9</v>
      </c>
      <c r="E1265" t="s">
        <v>411</v>
      </c>
      <c r="F1265">
        <v>11</v>
      </c>
      <c r="G1265">
        <v>123</v>
      </c>
      <c r="H1265">
        <v>1000</v>
      </c>
      <c r="I1265" t="s">
        <v>173</v>
      </c>
      <c r="J1265">
        <v>0</v>
      </c>
      <c r="K1265">
        <v>57.5</v>
      </c>
      <c r="L1265">
        <v>19</v>
      </c>
      <c r="M1265">
        <v>10</v>
      </c>
      <c r="N1265">
        <v>25</v>
      </c>
      <c r="O1265" t="s">
        <v>479</v>
      </c>
      <c r="P1265">
        <v>968</v>
      </c>
    </row>
    <row r="1266" spans="1:16" x14ac:dyDescent="0.25">
      <c r="A1266" t="s">
        <v>254</v>
      </c>
      <c r="B1266" t="s">
        <v>283</v>
      </c>
      <c r="C1266">
        <v>10</v>
      </c>
      <c r="D1266">
        <v>6</v>
      </c>
      <c r="E1266" t="s">
        <v>409</v>
      </c>
      <c r="F1266">
        <v>2</v>
      </c>
      <c r="G1266">
        <v>126</v>
      </c>
      <c r="H1266">
        <v>1200</v>
      </c>
      <c r="I1266" t="s">
        <v>173</v>
      </c>
      <c r="J1266">
        <v>1</v>
      </c>
      <c r="K1266">
        <v>9.35</v>
      </c>
      <c r="L1266">
        <v>4</v>
      </c>
      <c r="M1266">
        <v>10</v>
      </c>
      <c r="N1266">
        <v>25</v>
      </c>
      <c r="O1266" t="s">
        <v>501</v>
      </c>
      <c r="P1266">
        <v>989</v>
      </c>
    </row>
    <row r="1267" spans="1:16" x14ac:dyDescent="0.25">
      <c r="A1267" t="s">
        <v>254</v>
      </c>
      <c r="B1267" t="s">
        <v>283</v>
      </c>
      <c r="C1267">
        <v>66</v>
      </c>
      <c r="D1267">
        <v>1</v>
      </c>
      <c r="E1267" t="s">
        <v>411</v>
      </c>
      <c r="F1267">
        <v>14</v>
      </c>
      <c r="G1267">
        <v>122</v>
      </c>
      <c r="H1267">
        <v>1200</v>
      </c>
      <c r="I1267" t="s">
        <v>173</v>
      </c>
      <c r="J1267">
        <v>1</v>
      </c>
      <c r="K1267">
        <v>8.9700000000000006</v>
      </c>
      <c r="L1267">
        <v>14</v>
      </c>
      <c r="M1267">
        <v>9</v>
      </c>
      <c r="N1267">
        <v>25</v>
      </c>
      <c r="O1267" t="s">
        <v>477</v>
      </c>
      <c r="P1267">
        <v>974</v>
      </c>
    </row>
    <row r="1268" spans="1:16" x14ac:dyDescent="0.25">
      <c r="A1268" t="s">
        <v>254</v>
      </c>
      <c r="B1268" t="s">
        <v>283</v>
      </c>
      <c r="C1268">
        <v>42</v>
      </c>
      <c r="D1268">
        <v>11</v>
      </c>
      <c r="E1268" t="s">
        <v>408</v>
      </c>
      <c r="F1268">
        <v>10</v>
      </c>
      <c r="G1268">
        <v>116</v>
      </c>
      <c r="H1268">
        <v>1200</v>
      </c>
      <c r="I1268" t="s">
        <v>504</v>
      </c>
      <c r="J1268">
        <v>1</v>
      </c>
      <c r="K1268">
        <v>10.39</v>
      </c>
      <c r="L1268">
        <v>16</v>
      </c>
      <c r="M1268">
        <v>7</v>
      </c>
      <c r="N1268">
        <v>25</v>
      </c>
      <c r="O1268" t="s">
        <v>420</v>
      </c>
      <c r="P1268">
        <v>973</v>
      </c>
    </row>
    <row r="1269" spans="1:16" x14ac:dyDescent="0.25">
      <c r="A1269" t="s">
        <v>254</v>
      </c>
      <c r="B1269" t="s">
        <v>283</v>
      </c>
      <c r="C1269">
        <v>48</v>
      </c>
      <c r="D1269">
        <v>10</v>
      </c>
      <c r="E1269" t="s">
        <v>409</v>
      </c>
      <c r="F1269">
        <v>4</v>
      </c>
      <c r="G1269">
        <v>118</v>
      </c>
      <c r="H1269">
        <v>1200</v>
      </c>
      <c r="I1269" t="s">
        <v>58</v>
      </c>
      <c r="J1269">
        <v>1</v>
      </c>
      <c r="K1269">
        <v>10.73</v>
      </c>
      <c r="L1269">
        <v>18</v>
      </c>
      <c r="M1269">
        <v>5</v>
      </c>
      <c r="N1269">
        <v>25</v>
      </c>
      <c r="O1269" t="s">
        <v>457</v>
      </c>
      <c r="P1269">
        <v>968</v>
      </c>
    </row>
    <row r="1270" spans="1:16" x14ac:dyDescent="0.25">
      <c r="A1270" t="s">
        <v>254</v>
      </c>
      <c r="B1270" t="s">
        <v>283</v>
      </c>
      <c r="C1270">
        <v>20</v>
      </c>
      <c r="D1270">
        <v>6</v>
      </c>
      <c r="E1270" t="s">
        <v>411</v>
      </c>
      <c r="F1270">
        <v>12</v>
      </c>
      <c r="G1270">
        <v>120</v>
      </c>
      <c r="H1270">
        <v>1200</v>
      </c>
      <c r="I1270" t="s">
        <v>58</v>
      </c>
      <c r="J1270">
        <v>1</v>
      </c>
      <c r="K1270">
        <v>10.18</v>
      </c>
      <c r="L1270">
        <v>9</v>
      </c>
      <c r="M1270">
        <v>4</v>
      </c>
      <c r="N1270">
        <v>25</v>
      </c>
      <c r="O1270" t="s">
        <v>432</v>
      </c>
      <c r="P1270">
        <v>986</v>
      </c>
    </row>
    <row r="1271" spans="1:16" x14ac:dyDescent="0.25">
      <c r="A1271" t="s">
        <v>254</v>
      </c>
      <c r="B1271" t="s">
        <v>283</v>
      </c>
      <c r="C1271">
        <v>11</v>
      </c>
      <c r="D1271">
        <v>1</v>
      </c>
      <c r="E1271" t="s">
        <v>408</v>
      </c>
      <c r="F1271">
        <v>4</v>
      </c>
      <c r="G1271">
        <v>133</v>
      </c>
      <c r="H1271">
        <v>1200</v>
      </c>
      <c r="I1271" t="s">
        <v>53</v>
      </c>
      <c r="J1271">
        <v>1</v>
      </c>
      <c r="K1271">
        <v>9.9700000000000006</v>
      </c>
      <c r="L1271">
        <v>19</v>
      </c>
      <c r="M1271">
        <v>2</v>
      </c>
      <c r="N1271">
        <v>25</v>
      </c>
      <c r="O1271" t="s">
        <v>420</v>
      </c>
      <c r="P1271">
        <v>1000</v>
      </c>
    </row>
    <row r="1272" spans="1:16" x14ac:dyDescent="0.25">
      <c r="A1272" t="s">
        <v>254</v>
      </c>
      <c r="B1272" t="s">
        <v>283</v>
      </c>
      <c r="C1272">
        <v>16</v>
      </c>
      <c r="D1272">
        <v>10</v>
      </c>
      <c r="E1272" t="s">
        <v>408</v>
      </c>
      <c r="F1272">
        <v>11</v>
      </c>
      <c r="G1272">
        <v>132</v>
      </c>
      <c r="H1272">
        <v>1200</v>
      </c>
      <c r="I1272" t="s">
        <v>53</v>
      </c>
      <c r="J1272">
        <v>1</v>
      </c>
      <c r="K1272">
        <v>10.33</v>
      </c>
      <c r="L1272">
        <v>5</v>
      </c>
      <c r="M1272">
        <v>1</v>
      </c>
      <c r="N1272">
        <v>25</v>
      </c>
      <c r="O1272" t="s">
        <v>479</v>
      </c>
      <c r="P1272">
        <v>977</v>
      </c>
    </row>
    <row r="1273" spans="1:16" x14ac:dyDescent="0.25">
      <c r="A1273" t="s">
        <v>254</v>
      </c>
      <c r="B1273" t="s">
        <v>283</v>
      </c>
      <c r="C1273">
        <v>25</v>
      </c>
      <c r="D1273">
        <v>2</v>
      </c>
      <c r="E1273" t="s">
        <v>408</v>
      </c>
      <c r="F1273">
        <v>4</v>
      </c>
      <c r="G1273">
        <v>131</v>
      </c>
      <c r="H1273">
        <v>1000</v>
      </c>
      <c r="I1273" t="s">
        <v>53</v>
      </c>
      <c r="J1273">
        <v>0</v>
      </c>
      <c r="K1273">
        <v>57.64</v>
      </c>
      <c r="L1273">
        <v>11</v>
      </c>
      <c r="M1273">
        <v>12</v>
      </c>
      <c r="N1273">
        <v>24</v>
      </c>
      <c r="O1273" t="s">
        <v>420</v>
      </c>
      <c r="P1273">
        <v>983</v>
      </c>
    </row>
    <row r="1274" spans="1:16" x14ac:dyDescent="0.25">
      <c r="A1274" t="s">
        <v>254</v>
      </c>
      <c r="B1274" t="s">
        <v>283</v>
      </c>
      <c r="C1274">
        <v>16</v>
      </c>
      <c r="D1274">
        <v>5</v>
      </c>
      <c r="E1274" t="s">
        <v>408</v>
      </c>
      <c r="F1274">
        <v>1</v>
      </c>
      <c r="G1274">
        <v>132</v>
      </c>
      <c r="H1274">
        <v>1200</v>
      </c>
      <c r="I1274" t="s">
        <v>53</v>
      </c>
      <c r="J1274">
        <v>1</v>
      </c>
      <c r="K1274">
        <v>10.48</v>
      </c>
      <c r="L1274">
        <v>6</v>
      </c>
      <c r="M1274">
        <v>11</v>
      </c>
      <c r="N1274">
        <v>24</v>
      </c>
      <c r="O1274" t="s">
        <v>432</v>
      </c>
      <c r="P1274">
        <v>984</v>
      </c>
    </row>
    <row r="1275" spans="1:16" x14ac:dyDescent="0.25">
      <c r="A1275" t="s">
        <v>254</v>
      </c>
      <c r="B1275" t="s">
        <v>283</v>
      </c>
      <c r="C1275">
        <v>6.9</v>
      </c>
      <c r="D1275">
        <v>11</v>
      </c>
      <c r="E1275" t="s">
        <v>409</v>
      </c>
      <c r="F1275">
        <v>4</v>
      </c>
      <c r="G1275">
        <v>132</v>
      </c>
      <c r="H1275">
        <v>1200</v>
      </c>
      <c r="I1275" t="s">
        <v>53</v>
      </c>
      <c r="J1275">
        <v>1</v>
      </c>
      <c r="K1275">
        <v>11.48</v>
      </c>
      <c r="L1275">
        <v>27</v>
      </c>
      <c r="M1275">
        <v>10</v>
      </c>
      <c r="N1275">
        <v>24</v>
      </c>
      <c r="O1275" t="s">
        <v>416</v>
      </c>
      <c r="P1275">
        <v>980</v>
      </c>
    </row>
    <row r="1276" spans="1:16" x14ac:dyDescent="0.25">
      <c r="A1276" t="s">
        <v>254</v>
      </c>
      <c r="B1276" t="s">
        <v>283</v>
      </c>
      <c r="C1276">
        <v>8.5</v>
      </c>
      <c r="D1276">
        <v>7</v>
      </c>
      <c r="E1276" t="s">
        <v>408</v>
      </c>
      <c r="F1276">
        <v>6</v>
      </c>
      <c r="G1276">
        <v>130</v>
      </c>
      <c r="H1276">
        <v>1200</v>
      </c>
      <c r="I1276" t="s">
        <v>53</v>
      </c>
      <c r="J1276">
        <v>1</v>
      </c>
      <c r="K1276">
        <v>10.39</v>
      </c>
      <c r="L1276">
        <v>1</v>
      </c>
      <c r="M1276">
        <v>10</v>
      </c>
      <c r="N1276">
        <v>24</v>
      </c>
      <c r="O1276" t="s">
        <v>479</v>
      </c>
      <c r="P1276">
        <v>997</v>
      </c>
    </row>
    <row r="1277" spans="1:16" x14ac:dyDescent="0.25">
      <c r="A1277" t="s">
        <v>254</v>
      </c>
      <c r="B1277" t="s">
        <v>283</v>
      </c>
      <c r="C1277">
        <v>15</v>
      </c>
      <c r="D1277">
        <v>1</v>
      </c>
      <c r="E1277" t="s">
        <v>408</v>
      </c>
      <c r="F1277">
        <v>9</v>
      </c>
      <c r="G1277">
        <v>126</v>
      </c>
      <c r="H1277">
        <v>1200</v>
      </c>
      <c r="I1277" t="s">
        <v>53</v>
      </c>
      <c r="J1277">
        <v>1</v>
      </c>
      <c r="K1277">
        <v>9.98</v>
      </c>
      <c r="L1277">
        <v>8</v>
      </c>
      <c r="M1277">
        <v>9</v>
      </c>
      <c r="N1277">
        <v>24</v>
      </c>
      <c r="O1277" t="s">
        <v>483</v>
      </c>
      <c r="P1277">
        <v>974</v>
      </c>
    </row>
    <row r="1278" spans="1:16" x14ac:dyDescent="0.25">
      <c r="A1278" t="s">
        <v>254</v>
      </c>
      <c r="B1278" t="s">
        <v>283</v>
      </c>
      <c r="C1278">
        <v>11</v>
      </c>
      <c r="D1278">
        <v>7</v>
      </c>
      <c r="E1278" t="s">
        <v>411</v>
      </c>
      <c r="F1278">
        <v>12</v>
      </c>
      <c r="G1278">
        <v>130</v>
      </c>
      <c r="H1278">
        <v>1000</v>
      </c>
      <c r="I1278" t="s">
        <v>53</v>
      </c>
      <c r="J1278">
        <v>0</v>
      </c>
      <c r="K1278">
        <v>58.37</v>
      </c>
      <c r="L1278">
        <v>5</v>
      </c>
      <c r="M1278">
        <v>6</v>
      </c>
      <c r="N1278">
        <v>24</v>
      </c>
      <c r="O1278" t="s">
        <v>432</v>
      </c>
      <c r="P1278">
        <v>984</v>
      </c>
    </row>
    <row r="1279" spans="1:16" x14ac:dyDescent="0.25">
      <c r="A1279" t="s">
        <v>254</v>
      </c>
      <c r="B1279" t="s">
        <v>283</v>
      </c>
      <c r="C1279">
        <v>53</v>
      </c>
      <c r="D1279">
        <v>3</v>
      </c>
      <c r="E1279" t="s">
        <v>411</v>
      </c>
      <c r="F1279">
        <v>11</v>
      </c>
      <c r="G1279">
        <v>131</v>
      </c>
      <c r="H1279">
        <v>1200</v>
      </c>
      <c r="I1279" t="s">
        <v>53</v>
      </c>
      <c r="J1279">
        <v>1</v>
      </c>
      <c r="K1279">
        <v>10.94</v>
      </c>
      <c r="L1279">
        <v>8</v>
      </c>
      <c r="M1279">
        <v>5</v>
      </c>
      <c r="N1279">
        <v>24</v>
      </c>
      <c r="O1279" t="s">
        <v>420</v>
      </c>
      <c r="P1279">
        <v>973</v>
      </c>
    </row>
    <row r="1280" spans="1:16" x14ac:dyDescent="0.25">
      <c r="A1280" t="s">
        <v>254</v>
      </c>
      <c r="B1280" t="s">
        <v>283</v>
      </c>
      <c r="C1280">
        <v>44</v>
      </c>
      <c r="D1280">
        <v>6</v>
      </c>
      <c r="E1280" t="s">
        <v>410</v>
      </c>
      <c r="F1280">
        <v>5</v>
      </c>
      <c r="G1280">
        <v>133</v>
      </c>
      <c r="H1280">
        <v>1000</v>
      </c>
      <c r="I1280" t="s">
        <v>452</v>
      </c>
      <c r="J1280">
        <v>0</v>
      </c>
      <c r="K1280">
        <v>57.95</v>
      </c>
      <c r="L1280">
        <v>17</v>
      </c>
      <c r="M1280">
        <v>4</v>
      </c>
      <c r="N1280">
        <v>24</v>
      </c>
      <c r="O1280" t="s">
        <v>416</v>
      </c>
      <c r="P1280">
        <v>975</v>
      </c>
    </row>
    <row r="1281" spans="1:16" x14ac:dyDescent="0.25">
      <c r="A1281" t="s">
        <v>254</v>
      </c>
      <c r="B1281" t="s">
        <v>283</v>
      </c>
      <c r="C1281">
        <v>58</v>
      </c>
      <c r="D1281">
        <v>8</v>
      </c>
      <c r="E1281" t="s">
        <v>409</v>
      </c>
      <c r="F1281">
        <v>8</v>
      </c>
      <c r="G1281">
        <v>115</v>
      </c>
      <c r="H1281">
        <v>1200</v>
      </c>
      <c r="I1281" t="s">
        <v>452</v>
      </c>
      <c r="J1281">
        <v>1</v>
      </c>
      <c r="K1281">
        <v>11.44</v>
      </c>
      <c r="L1281">
        <v>10</v>
      </c>
      <c r="M1281">
        <v>4</v>
      </c>
      <c r="N1281">
        <v>24</v>
      </c>
      <c r="O1281" t="s">
        <v>420</v>
      </c>
      <c r="P1281">
        <v>991</v>
      </c>
    </row>
    <row r="1282" spans="1:16" x14ac:dyDescent="0.25">
      <c r="A1282" t="s">
        <v>254</v>
      </c>
      <c r="B1282" t="s">
        <v>283</v>
      </c>
      <c r="C1282">
        <v>165</v>
      </c>
      <c r="D1282">
        <v>8</v>
      </c>
      <c r="E1282" t="s">
        <v>410</v>
      </c>
      <c r="F1282">
        <v>12</v>
      </c>
      <c r="G1282">
        <v>113</v>
      </c>
      <c r="H1282">
        <v>1200</v>
      </c>
      <c r="I1282" t="s">
        <v>504</v>
      </c>
      <c r="J1282">
        <v>1</v>
      </c>
      <c r="K1282">
        <v>11.42</v>
      </c>
      <c r="L1282">
        <v>13</v>
      </c>
      <c r="M1282">
        <v>3</v>
      </c>
      <c r="N1282">
        <v>24</v>
      </c>
      <c r="O1282" t="s">
        <v>416</v>
      </c>
      <c r="P1282">
        <v>988</v>
      </c>
    </row>
    <row r="1283" spans="1:16" x14ac:dyDescent="0.25">
      <c r="A1283" t="s">
        <v>254</v>
      </c>
      <c r="B1283" t="s">
        <v>283</v>
      </c>
      <c r="C1283">
        <v>107</v>
      </c>
      <c r="D1283">
        <v>11</v>
      </c>
      <c r="E1283" t="s">
        <v>411</v>
      </c>
      <c r="F1283">
        <v>11</v>
      </c>
      <c r="G1283">
        <v>121</v>
      </c>
      <c r="H1283">
        <v>1000</v>
      </c>
      <c r="I1283" t="s">
        <v>452</v>
      </c>
      <c r="J1283">
        <v>0</v>
      </c>
      <c r="K1283">
        <v>58.31</v>
      </c>
      <c r="L1283">
        <v>15</v>
      </c>
      <c r="M1283">
        <v>2</v>
      </c>
      <c r="N1283">
        <v>24</v>
      </c>
      <c r="O1283" t="s">
        <v>416</v>
      </c>
      <c r="P1283">
        <v>988</v>
      </c>
    </row>
    <row r="1284" spans="1:16" x14ac:dyDescent="0.25">
      <c r="A1284" t="s">
        <v>254</v>
      </c>
      <c r="B1284" t="s">
        <v>283</v>
      </c>
      <c r="C1284">
        <v>195</v>
      </c>
      <c r="D1284">
        <v>14</v>
      </c>
      <c r="E1284" t="s">
        <v>410</v>
      </c>
      <c r="F1284">
        <v>1</v>
      </c>
      <c r="G1284">
        <v>123</v>
      </c>
      <c r="H1284">
        <v>1000</v>
      </c>
      <c r="I1284" t="s">
        <v>150</v>
      </c>
      <c r="J1284">
        <v>0</v>
      </c>
      <c r="K1284">
        <v>59.91</v>
      </c>
      <c r="L1284">
        <v>21</v>
      </c>
      <c r="M1284">
        <v>1</v>
      </c>
      <c r="N1284">
        <v>24</v>
      </c>
      <c r="O1284" t="s">
        <v>483</v>
      </c>
      <c r="P1284">
        <v>982</v>
      </c>
    </row>
    <row r="1285" spans="1:16" x14ac:dyDescent="0.25">
      <c r="A1285" t="s">
        <v>254</v>
      </c>
      <c r="B1285" t="s">
        <v>283</v>
      </c>
      <c r="C1285">
        <v>73</v>
      </c>
      <c r="D1285">
        <v>10</v>
      </c>
      <c r="E1285" t="s">
        <v>410</v>
      </c>
      <c r="F1285">
        <v>7</v>
      </c>
      <c r="G1285">
        <v>127</v>
      </c>
      <c r="H1285">
        <v>1000</v>
      </c>
      <c r="I1285" t="s">
        <v>195</v>
      </c>
      <c r="J1285">
        <v>0</v>
      </c>
      <c r="K1285">
        <v>58.35</v>
      </c>
      <c r="L1285">
        <v>4</v>
      </c>
      <c r="M1285">
        <v>1</v>
      </c>
      <c r="N1285">
        <v>24</v>
      </c>
      <c r="O1285" t="s">
        <v>432</v>
      </c>
      <c r="P1285">
        <v>984</v>
      </c>
    </row>
    <row r="1286" spans="1:16" x14ac:dyDescent="0.25">
      <c r="A1286" t="s">
        <v>254</v>
      </c>
      <c r="B1286" t="s">
        <v>287</v>
      </c>
      <c r="C1286">
        <v>2.2999999999999998</v>
      </c>
      <c r="D1286">
        <v>3</v>
      </c>
      <c r="E1286" t="s">
        <v>408</v>
      </c>
      <c r="F1286">
        <v>9</v>
      </c>
      <c r="G1286">
        <v>124</v>
      </c>
      <c r="H1286">
        <v>1200</v>
      </c>
      <c r="I1286" t="s">
        <v>31</v>
      </c>
      <c r="J1286">
        <v>1</v>
      </c>
      <c r="K1286">
        <v>9.67</v>
      </c>
      <c r="L1286">
        <v>23</v>
      </c>
      <c r="M1286">
        <v>12</v>
      </c>
      <c r="N1286">
        <v>25</v>
      </c>
      <c r="O1286" t="s">
        <v>416</v>
      </c>
      <c r="P1286">
        <v>1195</v>
      </c>
    </row>
    <row r="1287" spans="1:16" x14ac:dyDescent="0.25">
      <c r="A1287" t="s">
        <v>254</v>
      </c>
      <c r="B1287" t="s">
        <v>287</v>
      </c>
      <c r="C1287">
        <v>3.9</v>
      </c>
      <c r="D1287">
        <v>3</v>
      </c>
      <c r="E1287" t="s">
        <v>408</v>
      </c>
      <c r="F1287">
        <v>6</v>
      </c>
      <c r="G1287">
        <v>122</v>
      </c>
      <c r="H1287">
        <v>1200</v>
      </c>
      <c r="I1287" t="s">
        <v>31</v>
      </c>
      <c r="J1287">
        <v>1</v>
      </c>
      <c r="K1287">
        <v>9.9499999999999993</v>
      </c>
      <c r="L1287">
        <v>10</v>
      </c>
      <c r="M1287">
        <v>12</v>
      </c>
      <c r="N1287">
        <v>25</v>
      </c>
      <c r="O1287" t="s">
        <v>432</v>
      </c>
      <c r="P1287">
        <v>1200</v>
      </c>
    </row>
    <row r="1288" spans="1:16" x14ac:dyDescent="0.25">
      <c r="A1288" t="s">
        <v>254</v>
      </c>
      <c r="B1288" t="s">
        <v>287</v>
      </c>
      <c r="C1288">
        <v>7.4</v>
      </c>
      <c r="D1288">
        <v>2</v>
      </c>
      <c r="E1288" t="s">
        <v>408</v>
      </c>
      <c r="F1288">
        <v>12</v>
      </c>
      <c r="G1288">
        <v>121</v>
      </c>
      <c r="H1288">
        <v>1200</v>
      </c>
      <c r="I1288" t="s">
        <v>407</v>
      </c>
      <c r="J1288">
        <v>1</v>
      </c>
      <c r="K1288">
        <v>10.18</v>
      </c>
      <c r="L1288">
        <v>19</v>
      </c>
      <c r="M1288">
        <v>11</v>
      </c>
      <c r="N1288">
        <v>25</v>
      </c>
      <c r="O1288" t="s">
        <v>420</v>
      </c>
      <c r="P1288">
        <v>1194</v>
      </c>
    </row>
    <row r="1289" spans="1:16" x14ac:dyDescent="0.25">
      <c r="A1289" t="s">
        <v>254</v>
      </c>
      <c r="B1289" t="s">
        <v>287</v>
      </c>
      <c r="C1289">
        <v>7.4</v>
      </c>
      <c r="D1289">
        <v>11</v>
      </c>
      <c r="E1289" t="s">
        <v>410</v>
      </c>
      <c r="F1289">
        <v>13</v>
      </c>
      <c r="G1289">
        <v>121</v>
      </c>
      <c r="H1289">
        <v>1000</v>
      </c>
      <c r="I1289" t="s">
        <v>407</v>
      </c>
      <c r="J1289">
        <v>0</v>
      </c>
      <c r="K1289">
        <v>58.86</v>
      </c>
      <c r="L1289">
        <v>9</v>
      </c>
      <c r="M1289">
        <v>11</v>
      </c>
      <c r="N1289">
        <v>25</v>
      </c>
      <c r="O1289" t="s">
        <v>479</v>
      </c>
      <c r="P1289">
        <v>1202</v>
      </c>
    </row>
    <row r="1290" spans="1:16" x14ac:dyDescent="0.25">
      <c r="A1290" t="s">
        <v>254</v>
      </c>
      <c r="B1290" t="s">
        <v>287</v>
      </c>
      <c r="C1290">
        <v>4.0999999999999996</v>
      </c>
      <c r="D1290">
        <v>2</v>
      </c>
      <c r="E1290" t="s">
        <v>408</v>
      </c>
      <c r="F1290">
        <v>1</v>
      </c>
      <c r="G1290">
        <v>120</v>
      </c>
      <c r="H1290">
        <v>1200</v>
      </c>
      <c r="I1290" t="s">
        <v>434</v>
      </c>
      <c r="J1290">
        <v>1</v>
      </c>
      <c r="K1290">
        <v>9.2899999999999991</v>
      </c>
      <c r="L1290">
        <v>16</v>
      </c>
      <c r="M1290">
        <v>7</v>
      </c>
      <c r="N1290">
        <v>25</v>
      </c>
      <c r="O1290" t="s">
        <v>420</v>
      </c>
      <c r="P1290">
        <v>1193</v>
      </c>
    </row>
    <row r="1291" spans="1:16" x14ac:dyDescent="0.25">
      <c r="A1291" t="s">
        <v>254</v>
      </c>
      <c r="B1291" t="s">
        <v>287</v>
      </c>
      <c r="C1291">
        <v>7</v>
      </c>
      <c r="D1291">
        <v>3</v>
      </c>
      <c r="E1291" t="s">
        <v>408</v>
      </c>
      <c r="F1291">
        <v>1</v>
      </c>
      <c r="G1291">
        <v>120</v>
      </c>
      <c r="H1291">
        <v>1200</v>
      </c>
      <c r="I1291" t="s">
        <v>140</v>
      </c>
      <c r="J1291">
        <v>1</v>
      </c>
      <c r="K1291">
        <v>9.69</v>
      </c>
      <c r="L1291">
        <v>25</v>
      </c>
      <c r="M1291">
        <v>6</v>
      </c>
      <c r="N1291">
        <v>25</v>
      </c>
      <c r="O1291" t="s">
        <v>416</v>
      </c>
      <c r="P1291">
        <v>1202</v>
      </c>
    </row>
    <row r="1292" spans="1:16" x14ac:dyDescent="0.25">
      <c r="A1292" t="s">
        <v>254</v>
      </c>
      <c r="B1292" t="s">
        <v>287</v>
      </c>
      <c r="C1292">
        <v>39</v>
      </c>
      <c r="D1292">
        <v>12</v>
      </c>
      <c r="E1292" t="s">
        <v>411</v>
      </c>
      <c r="F1292">
        <v>10</v>
      </c>
      <c r="G1292">
        <v>127</v>
      </c>
      <c r="H1292">
        <v>1200</v>
      </c>
      <c r="I1292" t="s">
        <v>49</v>
      </c>
      <c r="J1292">
        <v>1</v>
      </c>
      <c r="K1292">
        <v>10.61</v>
      </c>
      <c r="L1292">
        <v>26</v>
      </c>
      <c r="M1292">
        <v>6</v>
      </c>
      <c r="N1292">
        <v>24</v>
      </c>
      <c r="O1292" t="s">
        <v>416</v>
      </c>
      <c r="P1292">
        <v>1184</v>
      </c>
    </row>
    <row r="1293" spans="1:16" x14ac:dyDescent="0.25">
      <c r="A1293" t="s">
        <v>254</v>
      </c>
      <c r="B1293" t="s">
        <v>287</v>
      </c>
      <c r="C1293">
        <v>20</v>
      </c>
      <c r="D1293">
        <v>11</v>
      </c>
      <c r="E1293" t="s">
        <v>409</v>
      </c>
      <c r="F1293">
        <v>2</v>
      </c>
      <c r="G1293">
        <v>126</v>
      </c>
      <c r="H1293">
        <v>1000</v>
      </c>
      <c r="I1293" t="s">
        <v>49</v>
      </c>
      <c r="J1293">
        <v>0</v>
      </c>
      <c r="K1293">
        <v>57.2</v>
      </c>
      <c r="L1293">
        <v>26</v>
      </c>
      <c r="M1293">
        <v>5</v>
      </c>
      <c r="N1293">
        <v>24</v>
      </c>
      <c r="O1293" t="s">
        <v>483</v>
      </c>
      <c r="P1293">
        <v>1192</v>
      </c>
    </row>
    <row r="1294" spans="1:16" x14ac:dyDescent="0.25">
      <c r="A1294" t="s">
        <v>254</v>
      </c>
      <c r="B1294" t="s">
        <v>287</v>
      </c>
      <c r="C1294">
        <v>47</v>
      </c>
      <c r="D1294">
        <v>4</v>
      </c>
      <c r="E1294" t="s">
        <v>410</v>
      </c>
      <c r="F1294">
        <v>11</v>
      </c>
      <c r="G1294">
        <v>126</v>
      </c>
      <c r="H1294">
        <v>1000</v>
      </c>
      <c r="I1294" t="s">
        <v>58</v>
      </c>
      <c r="J1294">
        <v>0</v>
      </c>
      <c r="K1294">
        <v>57.33</v>
      </c>
      <c r="L1294">
        <v>5</v>
      </c>
      <c r="M1294">
        <v>5</v>
      </c>
      <c r="N1294">
        <v>24</v>
      </c>
      <c r="O1294" t="s">
        <v>477</v>
      </c>
      <c r="P1294">
        <v>1197</v>
      </c>
    </row>
    <row r="1295" spans="1:16" x14ac:dyDescent="0.25">
      <c r="A1295" t="s">
        <v>254</v>
      </c>
      <c r="B1295" t="s">
        <v>287</v>
      </c>
      <c r="C1295">
        <v>25</v>
      </c>
      <c r="D1295">
        <v>12</v>
      </c>
      <c r="E1295" t="s">
        <v>409</v>
      </c>
      <c r="F1295">
        <v>12</v>
      </c>
      <c r="G1295">
        <v>123</v>
      </c>
      <c r="H1295">
        <v>1200</v>
      </c>
      <c r="I1295" t="s">
        <v>407</v>
      </c>
      <c r="J1295">
        <v>1</v>
      </c>
      <c r="K1295">
        <v>11.18</v>
      </c>
      <c r="L1295">
        <v>7</v>
      </c>
      <c r="M1295">
        <v>4</v>
      </c>
      <c r="N1295">
        <v>24</v>
      </c>
      <c r="O1295" t="s">
        <v>501</v>
      </c>
      <c r="P1295">
        <v>1188</v>
      </c>
    </row>
    <row r="1296" spans="1:16" x14ac:dyDescent="0.25">
      <c r="A1296" t="s">
        <v>254</v>
      </c>
      <c r="B1296" t="s">
        <v>291</v>
      </c>
      <c r="C1296">
        <v>31</v>
      </c>
      <c r="D1296">
        <v>3</v>
      </c>
      <c r="E1296" t="s">
        <v>408</v>
      </c>
      <c r="F1296">
        <v>5</v>
      </c>
      <c r="G1296">
        <v>116</v>
      </c>
      <c r="H1296">
        <v>1200</v>
      </c>
      <c r="I1296" t="s">
        <v>504</v>
      </c>
      <c r="J1296">
        <v>1</v>
      </c>
      <c r="K1296">
        <v>10.49</v>
      </c>
      <c r="L1296">
        <v>17</v>
      </c>
      <c r="M1296">
        <v>12</v>
      </c>
      <c r="N1296">
        <v>25</v>
      </c>
      <c r="O1296" t="s">
        <v>420</v>
      </c>
      <c r="P1296">
        <v>1080</v>
      </c>
    </row>
    <row r="1297" spans="1:16" x14ac:dyDescent="0.25">
      <c r="A1297" t="s">
        <v>254</v>
      </c>
      <c r="B1297" t="s">
        <v>291</v>
      </c>
      <c r="C1297">
        <v>65</v>
      </c>
      <c r="D1297">
        <v>12</v>
      </c>
      <c r="E1297" t="s">
        <v>409</v>
      </c>
      <c r="F1297">
        <v>12</v>
      </c>
      <c r="G1297">
        <v>116</v>
      </c>
      <c r="H1297">
        <v>1000</v>
      </c>
      <c r="I1297" t="s">
        <v>504</v>
      </c>
      <c r="J1297">
        <v>0</v>
      </c>
      <c r="K1297">
        <v>58.95</v>
      </c>
      <c r="L1297">
        <v>19</v>
      </c>
      <c r="M1297">
        <v>11</v>
      </c>
      <c r="N1297">
        <v>25</v>
      </c>
      <c r="O1297" t="s">
        <v>420</v>
      </c>
      <c r="P1297">
        <v>1077</v>
      </c>
    </row>
    <row r="1298" spans="1:16" x14ac:dyDescent="0.25">
      <c r="A1298" t="s">
        <v>254</v>
      </c>
      <c r="B1298" t="s">
        <v>291</v>
      </c>
      <c r="C1298">
        <v>50</v>
      </c>
      <c r="D1298">
        <v>6</v>
      </c>
      <c r="E1298" t="s">
        <v>408</v>
      </c>
      <c r="F1298">
        <v>6</v>
      </c>
      <c r="G1298">
        <v>118</v>
      </c>
      <c r="H1298">
        <v>1200</v>
      </c>
      <c r="I1298" t="s">
        <v>504</v>
      </c>
      <c r="J1298">
        <v>1</v>
      </c>
      <c r="K1298">
        <v>10.25</v>
      </c>
      <c r="L1298">
        <v>15</v>
      </c>
      <c r="M1298">
        <v>10</v>
      </c>
      <c r="N1298">
        <v>25</v>
      </c>
      <c r="O1298" t="s">
        <v>432</v>
      </c>
      <c r="P1298">
        <v>1076</v>
      </c>
    </row>
    <row r="1299" spans="1:16" x14ac:dyDescent="0.25">
      <c r="A1299" t="s">
        <v>254</v>
      </c>
      <c r="B1299" t="s">
        <v>291</v>
      </c>
      <c r="C1299">
        <v>100</v>
      </c>
      <c r="D1299">
        <v>9</v>
      </c>
      <c r="E1299" t="s">
        <v>408</v>
      </c>
      <c r="F1299">
        <v>9</v>
      </c>
      <c r="G1299">
        <v>124</v>
      </c>
      <c r="H1299">
        <v>1000</v>
      </c>
      <c r="I1299" t="s">
        <v>167</v>
      </c>
      <c r="J1299">
        <v>0</v>
      </c>
      <c r="K1299">
        <v>58.28</v>
      </c>
      <c r="L1299">
        <v>10</v>
      </c>
      <c r="M1299">
        <v>9</v>
      </c>
      <c r="N1299">
        <v>25</v>
      </c>
      <c r="O1299" t="s">
        <v>432</v>
      </c>
      <c r="P1299">
        <v>1070</v>
      </c>
    </row>
    <row r="1300" spans="1:16" x14ac:dyDescent="0.25">
      <c r="A1300" t="s">
        <v>254</v>
      </c>
      <c r="B1300" t="s">
        <v>291</v>
      </c>
      <c r="C1300">
        <v>47</v>
      </c>
      <c r="D1300">
        <v>10</v>
      </c>
      <c r="E1300" t="s">
        <v>408</v>
      </c>
      <c r="F1300">
        <v>9</v>
      </c>
      <c r="G1300">
        <v>126</v>
      </c>
      <c r="H1300">
        <v>1000</v>
      </c>
      <c r="I1300" t="s">
        <v>167</v>
      </c>
      <c r="J1300">
        <v>0</v>
      </c>
      <c r="K1300">
        <v>57.95</v>
      </c>
      <c r="L1300">
        <v>9</v>
      </c>
      <c r="M1300">
        <v>7</v>
      </c>
      <c r="N1300">
        <v>25</v>
      </c>
      <c r="O1300" t="s">
        <v>432</v>
      </c>
      <c r="P1300">
        <v>1048</v>
      </c>
    </row>
    <row r="1301" spans="1:16" x14ac:dyDescent="0.25">
      <c r="A1301" t="s">
        <v>254</v>
      </c>
      <c r="B1301" t="s">
        <v>291</v>
      </c>
      <c r="C1301">
        <v>40</v>
      </c>
      <c r="D1301">
        <v>8</v>
      </c>
      <c r="E1301" t="s">
        <v>411</v>
      </c>
      <c r="F1301">
        <v>2</v>
      </c>
      <c r="G1301">
        <v>127</v>
      </c>
      <c r="H1301">
        <v>1000</v>
      </c>
      <c r="I1301" t="s">
        <v>167</v>
      </c>
      <c r="J1301">
        <v>0</v>
      </c>
      <c r="K1301">
        <v>57.62</v>
      </c>
      <c r="L1301">
        <v>11</v>
      </c>
      <c r="M1301">
        <v>6</v>
      </c>
      <c r="N1301">
        <v>25</v>
      </c>
      <c r="O1301" t="s">
        <v>420</v>
      </c>
      <c r="P1301">
        <v>1048</v>
      </c>
    </row>
    <row r="1302" spans="1:16" x14ac:dyDescent="0.25">
      <c r="A1302" t="s">
        <v>254</v>
      </c>
      <c r="B1302" t="s">
        <v>291</v>
      </c>
      <c r="C1302">
        <v>56</v>
      </c>
      <c r="D1302">
        <v>14</v>
      </c>
      <c r="E1302" t="s">
        <v>409</v>
      </c>
      <c r="F1302">
        <v>6</v>
      </c>
      <c r="G1302">
        <v>125</v>
      </c>
      <c r="H1302">
        <v>1000</v>
      </c>
      <c r="I1302" t="s">
        <v>504</v>
      </c>
      <c r="J1302">
        <v>0</v>
      </c>
      <c r="K1302">
        <v>59.15</v>
      </c>
      <c r="L1302">
        <v>24</v>
      </c>
      <c r="M1302">
        <v>11</v>
      </c>
      <c r="N1302">
        <v>24</v>
      </c>
      <c r="O1302" t="s">
        <v>508</v>
      </c>
      <c r="P1302">
        <v>1082</v>
      </c>
    </row>
    <row r="1303" spans="1:16" x14ac:dyDescent="0.25">
      <c r="A1303" t="s">
        <v>254</v>
      </c>
      <c r="B1303" t="s">
        <v>2495</v>
      </c>
      <c r="C1303">
        <v>13</v>
      </c>
      <c r="D1303">
        <v>7</v>
      </c>
      <c r="E1303" t="s">
        <v>410</v>
      </c>
      <c r="F1303">
        <v>11</v>
      </c>
      <c r="G1303">
        <v>122</v>
      </c>
      <c r="H1303">
        <v>1200</v>
      </c>
      <c r="I1303" t="s">
        <v>85</v>
      </c>
      <c r="J1303">
        <v>1</v>
      </c>
      <c r="K1303">
        <v>10.49</v>
      </c>
      <c r="L1303">
        <v>10</v>
      </c>
      <c r="M1303">
        <v>12</v>
      </c>
      <c r="N1303">
        <v>25</v>
      </c>
      <c r="O1303" t="s">
        <v>432</v>
      </c>
      <c r="P1303">
        <v>1068</v>
      </c>
    </row>
    <row r="1304" spans="1:16" x14ac:dyDescent="0.25">
      <c r="A1304" t="s">
        <v>254</v>
      </c>
      <c r="B1304" t="s">
        <v>2495</v>
      </c>
      <c r="C1304">
        <v>8.1</v>
      </c>
      <c r="D1304">
        <v>1</v>
      </c>
      <c r="E1304" t="s">
        <v>409</v>
      </c>
      <c r="F1304">
        <v>8</v>
      </c>
      <c r="G1304">
        <v>117</v>
      </c>
      <c r="H1304">
        <v>1200</v>
      </c>
      <c r="I1304" t="s">
        <v>85</v>
      </c>
      <c r="J1304">
        <v>1</v>
      </c>
      <c r="K1304">
        <v>9.68</v>
      </c>
      <c r="L1304">
        <v>19</v>
      </c>
      <c r="M1304">
        <v>11</v>
      </c>
      <c r="N1304">
        <v>25</v>
      </c>
      <c r="O1304" t="s">
        <v>420</v>
      </c>
      <c r="P1304">
        <v>1062</v>
      </c>
    </row>
    <row r="1305" spans="1:16" x14ac:dyDescent="0.25">
      <c r="A1305" t="s">
        <v>254</v>
      </c>
      <c r="B1305" t="s">
        <v>2495</v>
      </c>
      <c r="C1305">
        <v>66</v>
      </c>
      <c r="D1305">
        <v>7</v>
      </c>
      <c r="E1305" t="s">
        <v>410</v>
      </c>
      <c r="F1305">
        <v>12</v>
      </c>
      <c r="G1305">
        <v>118</v>
      </c>
      <c r="H1305">
        <v>1200</v>
      </c>
      <c r="I1305" t="s">
        <v>85</v>
      </c>
      <c r="J1305">
        <v>1</v>
      </c>
      <c r="K1305">
        <v>10.59</v>
      </c>
      <c r="L1305">
        <v>2</v>
      </c>
      <c r="M1305">
        <v>11</v>
      </c>
      <c r="N1305">
        <v>25</v>
      </c>
      <c r="O1305" t="s">
        <v>416</v>
      </c>
      <c r="P1305">
        <v>1061</v>
      </c>
    </row>
    <row r="1306" spans="1:16" x14ac:dyDescent="0.25">
      <c r="A1306" t="s">
        <v>254</v>
      </c>
      <c r="B1306" t="s">
        <v>2495</v>
      </c>
      <c r="C1306">
        <v>95</v>
      </c>
      <c r="D1306">
        <v>10</v>
      </c>
      <c r="E1306" t="s">
        <v>408</v>
      </c>
      <c r="F1306">
        <v>3</v>
      </c>
      <c r="G1306">
        <v>125</v>
      </c>
      <c r="H1306">
        <v>1200</v>
      </c>
      <c r="I1306" t="s">
        <v>85</v>
      </c>
      <c r="J1306">
        <v>1</v>
      </c>
      <c r="K1306">
        <v>10.61</v>
      </c>
      <c r="L1306">
        <v>12</v>
      </c>
      <c r="M1306">
        <v>10</v>
      </c>
      <c r="N1306">
        <v>25</v>
      </c>
      <c r="O1306" t="s">
        <v>508</v>
      </c>
      <c r="P1306">
        <v>1052</v>
      </c>
    </row>
    <row r="1307" spans="1:16" x14ac:dyDescent="0.25">
      <c r="A1307" t="s">
        <v>254</v>
      </c>
      <c r="B1307" t="s">
        <v>2495</v>
      </c>
      <c r="C1307">
        <v>98</v>
      </c>
      <c r="D1307">
        <v>14</v>
      </c>
      <c r="E1307" t="s">
        <v>408</v>
      </c>
      <c r="F1307">
        <v>2</v>
      </c>
      <c r="G1307">
        <v>125</v>
      </c>
      <c r="H1307">
        <v>1400</v>
      </c>
      <c r="I1307" t="s">
        <v>85</v>
      </c>
      <c r="J1307">
        <v>1</v>
      </c>
      <c r="K1307">
        <v>23.15</v>
      </c>
      <c r="L1307">
        <v>1</v>
      </c>
      <c r="M1307">
        <v>10</v>
      </c>
      <c r="N1307">
        <v>25</v>
      </c>
      <c r="O1307" t="s">
        <v>465</v>
      </c>
      <c r="P1307">
        <v>1051</v>
      </c>
    </row>
    <row r="1308" spans="1:16" x14ac:dyDescent="0.25">
      <c r="A1308" t="s">
        <v>254</v>
      </c>
      <c r="B1308" t="s">
        <v>2495</v>
      </c>
      <c r="C1308">
        <v>64</v>
      </c>
      <c r="D1308">
        <v>10</v>
      </c>
      <c r="E1308" t="s">
        <v>411</v>
      </c>
      <c r="F1308">
        <v>13</v>
      </c>
      <c r="G1308">
        <v>130</v>
      </c>
      <c r="H1308">
        <v>1200</v>
      </c>
      <c r="I1308" t="s">
        <v>85</v>
      </c>
      <c r="J1308">
        <v>1</v>
      </c>
      <c r="K1308">
        <v>9.6199999999999992</v>
      </c>
      <c r="L1308">
        <v>14</v>
      </c>
      <c r="M1308">
        <v>9</v>
      </c>
      <c r="N1308">
        <v>25</v>
      </c>
      <c r="O1308" t="s">
        <v>477</v>
      </c>
      <c r="P1308">
        <v>1060</v>
      </c>
    </row>
    <row r="1309" spans="1:16" x14ac:dyDescent="0.25">
      <c r="A1309" t="s">
        <v>254</v>
      </c>
      <c r="B1309" t="s">
        <v>2495</v>
      </c>
      <c r="C1309">
        <v>57</v>
      </c>
      <c r="D1309">
        <v>11</v>
      </c>
      <c r="E1309" t="s">
        <v>411</v>
      </c>
      <c r="F1309">
        <v>5</v>
      </c>
      <c r="G1309">
        <v>121</v>
      </c>
      <c r="H1309">
        <v>1000</v>
      </c>
      <c r="I1309" t="s">
        <v>85</v>
      </c>
      <c r="J1309">
        <v>0</v>
      </c>
      <c r="K1309">
        <v>57.08</v>
      </c>
      <c r="L1309">
        <v>14</v>
      </c>
      <c r="M1309">
        <v>6</v>
      </c>
      <c r="N1309">
        <v>25</v>
      </c>
      <c r="O1309" t="s">
        <v>479</v>
      </c>
      <c r="P1309">
        <v>1058</v>
      </c>
    </row>
    <row r="1310" spans="1:16" x14ac:dyDescent="0.25">
      <c r="A1310" t="s">
        <v>254</v>
      </c>
      <c r="B1310" t="s">
        <v>2495</v>
      </c>
      <c r="C1310">
        <v>67</v>
      </c>
      <c r="D1310">
        <v>5</v>
      </c>
      <c r="E1310" t="s">
        <v>409</v>
      </c>
      <c r="F1310">
        <v>4</v>
      </c>
      <c r="G1310">
        <v>121</v>
      </c>
      <c r="H1310">
        <v>1200</v>
      </c>
      <c r="I1310" t="s">
        <v>85</v>
      </c>
      <c r="J1310">
        <v>1</v>
      </c>
      <c r="K1310">
        <v>10.51</v>
      </c>
      <c r="L1310">
        <v>25</v>
      </c>
      <c r="M1310">
        <v>5</v>
      </c>
      <c r="N1310">
        <v>25</v>
      </c>
      <c r="O1310" t="s">
        <v>483</v>
      </c>
      <c r="P1310">
        <v>1068</v>
      </c>
    </row>
    <row r="1311" spans="1:16" x14ac:dyDescent="0.25">
      <c r="A1311" t="s">
        <v>254</v>
      </c>
      <c r="B1311" t="s">
        <v>2495</v>
      </c>
      <c r="C1311">
        <v>9</v>
      </c>
      <c r="D1311">
        <v>5</v>
      </c>
      <c r="E1311" t="s">
        <v>408</v>
      </c>
      <c r="F1311">
        <v>5</v>
      </c>
      <c r="G1311">
        <v>121</v>
      </c>
      <c r="H1311">
        <v>1000</v>
      </c>
      <c r="I1311" t="s">
        <v>85</v>
      </c>
      <c r="J1311">
        <v>0</v>
      </c>
      <c r="K1311">
        <v>58.07</v>
      </c>
      <c r="L1311">
        <v>4</v>
      </c>
      <c r="M1311">
        <v>5</v>
      </c>
      <c r="N1311">
        <v>25</v>
      </c>
      <c r="O1311" t="s">
        <v>477</v>
      </c>
      <c r="P1311">
        <v>1072</v>
      </c>
    </row>
    <row r="1312" spans="1:16" x14ac:dyDescent="0.25">
      <c r="A1312" t="s">
        <v>254</v>
      </c>
      <c r="B1312" t="s">
        <v>2496</v>
      </c>
      <c r="C1312">
        <v>9.1999999999999993</v>
      </c>
      <c r="D1312">
        <v>8</v>
      </c>
      <c r="E1312" t="s">
        <v>411</v>
      </c>
      <c r="F1312">
        <v>7</v>
      </c>
      <c r="G1312">
        <v>135</v>
      </c>
      <c r="H1312">
        <v>1200</v>
      </c>
      <c r="I1312" t="s">
        <v>120</v>
      </c>
      <c r="J1312">
        <v>1</v>
      </c>
      <c r="K1312">
        <v>11.29</v>
      </c>
      <c r="L1312">
        <v>7</v>
      </c>
      <c r="M1312">
        <v>1</v>
      </c>
      <c r="N1312">
        <v>26</v>
      </c>
      <c r="O1312" t="s">
        <v>432</v>
      </c>
      <c r="P1312">
        <v>1118</v>
      </c>
    </row>
    <row r="1313" spans="1:16" x14ac:dyDescent="0.25">
      <c r="A1313" t="s">
        <v>254</v>
      </c>
      <c r="B1313" t="s">
        <v>2496</v>
      </c>
      <c r="C1313">
        <v>32</v>
      </c>
      <c r="D1313">
        <v>3</v>
      </c>
      <c r="E1313" t="s">
        <v>410</v>
      </c>
      <c r="F1313">
        <v>9</v>
      </c>
      <c r="G1313">
        <v>135</v>
      </c>
      <c r="H1313">
        <v>1200</v>
      </c>
      <c r="I1313" t="s">
        <v>120</v>
      </c>
      <c r="J1313">
        <v>1</v>
      </c>
      <c r="K1313">
        <v>10.39</v>
      </c>
      <c r="L1313">
        <v>23</v>
      </c>
      <c r="M1313">
        <v>12</v>
      </c>
      <c r="N1313">
        <v>25</v>
      </c>
      <c r="O1313" t="s">
        <v>416</v>
      </c>
      <c r="P1313">
        <v>1112</v>
      </c>
    </row>
    <row r="1314" spans="1:16" x14ac:dyDescent="0.25">
      <c r="A1314" t="s">
        <v>254</v>
      </c>
      <c r="B1314" t="s">
        <v>2496</v>
      </c>
      <c r="C1314">
        <v>18</v>
      </c>
      <c r="D1314">
        <v>10</v>
      </c>
      <c r="E1314" t="s">
        <v>411</v>
      </c>
      <c r="F1314">
        <v>9</v>
      </c>
      <c r="G1314">
        <v>129</v>
      </c>
      <c r="H1314">
        <v>1200</v>
      </c>
      <c r="I1314" t="s">
        <v>316</v>
      </c>
      <c r="J1314">
        <v>1</v>
      </c>
      <c r="K1314">
        <v>9.9499999999999993</v>
      </c>
      <c r="L1314">
        <v>7</v>
      </c>
      <c r="M1314">
        <v>12</v>
      </c>
      <c r="N1314">
        <v>25</v>
      </c>
      <c r="O1314" t="s">
        <v>457</v>
      </c>
      <c r="P1314">
        <v>1114</v>
      </c>
    </row>
    <row r="1315" spans="1:16" x14ac:dyDescent="0.25">
      <c r="A1315" t="s">
        <v>254</v>
      </c>
      <c r="B1315" t="s">
        <v>2496</v>
      </c>
      <c r="C1315">
        <v>42</v>
      </c>
      <c r="D1315">
        <v>2</v>
      </c>
      <c r="E1315" t="s">
        <v>411</v>
      </c>
      <c r="F1315">
        <v>9</v>
      </c>
      <c r="G1315">
        <v>128</v>
      </c>
      <c r="H1315">
        <v>1200</v>
      </c>
      <c r="I1315" t="s">
        <v>316</v>
      </c>
      <c r="J1315">
        <v>1</v>
      </c>
      <c r="K1315">
        <v>10.39</v>
      </c>
      <c r="L1315">
        <v>30</v>
      </c>
      <c r="M1315">
        <v>10</v>
      </c>
      <c r="N1315">
        <v>25</v>
      </c>
      <c r="O1315" t="s">
        <v>457</v>
      </c>
      <c r="P1315">
        <v>1101</v>
      </c>
    </row>
    <row r="1316" spans="1:16" x14ac:dyDescent="0.25">
      <c r="A1316" t="s">
        <v>254</v>
      </c>
      <c r="B1316" t="s">
        <v>2496</v>
      </c>
      <c r="C1316">
        <v>9.5</v>
      </c>
      <c r="D1316">
        <v>10</v>
      </c>
      <c r="E1316" t="s">
        <v>411</v>
      </c>
      <c r="F1316">
        <v>10</v>
      </c>
      <c r="G1316">
        <v>130</v>
      </c>
      <c r="H1316">
        <v>1200</v>
      </c>
      <c r="I1316" t="s">
        <v>316</v>
      </c>
      <c r="J1316">
        <v>1</v>
      </c>
      <c r="K1316">
        <v>11.07</v>
      </c>
      <c r="L1316">
        <v>15</v>
      </c>
      <c r="M1316">
        <v>10</v>
      </c>
      <c r="N1316">
        <v>25</v>
      </c>
      <c r="O1316" t="s">
        <v>432</v>
      </c>
      <c r="P1316">
        <v>1109</v>
      </c>
    </row>
    <row r="1317" spans="1:16" x14ac:dyDescent="0.25">
      <c r="A1317" t="s">
        <v>254</v>
      </c>
      <c r="B1317" t="s">
        <v>2496</v>
      </c>
      <c r="C1317">
        <v>5</v>
      </c>
      <c r="D1317">
        <v>4</v>
      </c>
      <c r="E1317" t="s">
        <v>409</v>
      </c>
      <c r="F1317">
        <v>3</v>
      </c>
      <c r="G1317">
        <v>128</v>
      </c>
      <c r="H1317">
        <v>1200</v>
      </c>
      <c r="I1317" t="s">
        <v>316</v>
      </c>
      <c r="J1317">
        <v>1</v>
      </c>
      <c r="K1317">
        <v>9.85</v>
      </c>
      <c r="L1317">
        <v>9</v>
      </c>
      <c r="M1317">
        <v>7</v>
      </c>
      <c r="N1317">
        <v>25</v>
      </c>
      <c r="O1317" t="s">
        <v>432</v>
      </c>
      <c r="P1317">
        <v>1112</v>
      </c>
    </row>
    <row r="1318" spans="1:16" x14ac:dyDescent="0.25">
      <c r="A1318" t="s">
        <v>254</v>
      </c>
      <c r="B1318" t="s">
        <v>2496</v>
      </c>
      <c r="C1318">
        <v>2.9</v>
      </c>
      <c r="D1318">
        <v>2</v>
      </c>
      <c r="E1318" t="s">
        <v>409</v>
      </c>
      <c r="F1318">
        <v>2</v>
      </c>
      <c r="G1318">
        <v>124</v>
      </c>
      <c r="H1318">
        <v>1200</v>
      </c>
      <c r="I1318" t="s">
        <v>316</v>
      </c>
      <c r="J1318">
        <v>1</v>
      </c>
      <c r="K1318">
        <v>10.199999999999999</v>
      </c>
      <c r="L1318">
        <v>11</v>
      </c>
      <c r="M1318">
        <v>6</v>
      </c>
      <c r="N1318">
        <v>25</v>
      </c>
      <c r="O1318" t="s">
        <v>420</v>
      </c>
      <c r="P1318">
        <v>1102</v>
      </c>
    </row>
    <row r="1319" spans="1:16" x14ac:dyDescent="0.25">
      <c r="A1319" t="s">
        <v>254</v>
      </c>
      <c r="B1319" t="s">
        <v>2496</v>
      </c>
      <c r="C1319">
        <v>5.2</v>
      </c>
      <c r="D1319">
        <v>5</v>
      </c>
      <c r="E1319" t="s">
        <v>411</v>
      </c>
      <c r="F1319">
        <v>12</v>
      </c>
      <c r="G1319">
        <v>134</v>
      </c>
      <c r="H1319">
        <v>1200</v>
      </c>
      <c r="I1319" t="s">
        <v>120</v>
      </c>
      <c r="J1319">
        <v>1</v>
      </c>
      <c r="K1319">
        <v>11.29</v>
      </c>
      <c r="L1319">
        <v>4</v>
      </c>
      <c r="M1319">
        <v>6</v>
      </c>
      <c r="N1319">
        <v>25</v>
      </c>
      <c r="O1319" t="s">
        <v>432</v>
      </c>
      <c r="P1319">
        <v>1122</v>
      </c>
    </row>
    <row r="1320" spans="1:16" x14ac:dyDescent="0.25">
      <c r="A1320" t="s">
        <v>254</v>
      </c>
      <c r="B1320" t="s">
        <v>2496</v>
      </c>
      <c r="C1320">
        <v>10</v>
      </c>
      <c r="D1320">
        <v>3</v>
      </c>
      <c r="E1320" t="s">
        <v>409</v>
      </c>
      <c r="F1320">
        <v>7</v>
      </c>
      <c r="G1320">
        <v>133</v>
      </c>
      <c r="H1320">
        <v>1200</v>
      </c>
      <c r="I1320" t="s">
        <v>120</v>
      </c>
      <c r="J1320">
        <v>1</v>
      </c>
      <c r="K1320">
        <v>10.08</v>
      </c>
      <c r="L1320">
        <v>14</v>
      </c>
      <c r="M1320">
        <v>5</v>
      </c>
      <c r="N1320">
        <v>25</v>
      </c>
      <c r="O1320" t="s">
        <v>420</v>
      </c>
      <c r="P1320">
        <v>1113</v>
      </c>
    </row>
    <row r="1321" spans="1:16" x14ac:dyDescent="0.25">
      <c r="A1321" t="s">
        <v>254</v>
      </c>
      <c r="B1321" t="s">
        <v>2496</v>
      </c>
      <c r="C1321">
        <v>5.0999999999999996</v>
      </c>
      <c r="D1321">
        <v>3</v>
      </c>
      <c r="E1321" t="s">
        <v>408</v>
      </c>
      <c r="F1321">
        <v>2</v>
      </c>
      <c r="G1321">
        <v>135</v>
      </c>
      <c r="H1321">
        <v>1200</v>
      </c>
      <c r="I1321" t="s">
        <v>120</v>
      </c>
      <c r="J1321">
        <v>1</v>
      </c>
      <c r="K1321">
        <v>10.119999999999999</v>
      </c>
      <c r="L1321">
        <v>23</v>
      </c>
      <c r="M1321">
        <v>4</v>
      </c>
      <c r="N1321">
        <v>25</v>
      </c>
      <c r="O1321" t="s">
        <v>416</v>
      </c>
      <c r="P1321">
        <v>1113</v>
      </c>
    </row>
    <row r="1322" spans="1:16" x14ac:dyDescent="0.25">
      <c r="A1322" t="s">
        <v>254</v>
      </c>
      <c r="B1322" t="s">
        <v>2496</v>
      </c>
      <c r="C1322">
        <v>8.8000000000000007</v>
      </c>
      <c r="D1322">
        <v>7</v>
      </c>
      <c r="E1322" t="s">
        <v>411</v>
      </c>
      <c r="F1322">
        <v>10</v>
      </c>
      <c r="G1322">
        <v>135</v>
      </c>
      <c r="H1322">
        <v>1200</v>
      </c>
      <c r="I1322" t="s">
        <v>120</v>
      </c>
      <c r="J1322">
        <v>1</v>
      </c>
      <c r="K1322">
        <v>10.3</v>
      </c>
      <c r="L1322">
        <v>12</v>
      </c>
      <c r="M1322">
        <v>3</v>
      </c>
      <c r="N1322">
        <v>25</v>
      </c>
      <c r="O1322" t="s">
        <v>432</v>
      </c>
      <c r="P1322">
        <v>1110</v>
      </c>
    </row>
    <row r="1323" spans="1:16" x14ac:dyDescent="0.25">
      <c r="A1323" t="s">
        <v>254</v>
      </c>
      <c r="B1323" t="s">
        <v>2496</v>
      </c>
      <c r="C1323">
        <v>3.2</v>
      </c>
      <c r="D1323">
        <v>6</v>
      </c>
      <c r="E1323" t="s">
        <v>411</v>
      </c>
      <c r="F1323">
        <v>8</v>
      </c>
      <c r="G1323">
        <v>134</v>
      </c>
      <c r="H1323">
        <v>1200</v>
      </c>
      <c r="I1323" t="s">
        <v>1061</v>
      </c>
      <c r="J1323">
        <v>1</v>
      </c>
      <c r="K1323">
        <v>10.17</v>
      </c>
      <c r="L1323">
        <v>19</v>
      </c>
      <c r="M1323">
        <v>2</v>
      </c>
      <c r="N1323">
        <v>25</v>
      </c>
      <c r="O1323" t="s">
        <v>420</v>
      </c>
      <c r="P1323">
        <v>1116</v>
      </c>
    </row>
    <row r="1324" spans="1:16" x14ac:dyDescent="0.25">
      <c r="A1324" t="s">
        <v>254</v>
      </c>
      <c r="B1324" t="s">
        <v>2496</v>
      </c>
      <c r="C1324">
        <v>4</v>
      </c>
      <c r="D1324">
        <v>1</v>
      </c>
      <c r="E1324" t="s">
        <v>410</v>
      </c>
      <c r="F1324">
        <v>8</v>
      </c>
      <c r="G1324">
        <v>128</v>
      </c>
      <c r="H1324">
        <v>1200</v>
      </c>
      <c r="I1324" t="s">
        <v>120</v>
      </c>
      <c r="J1324">
        <v>1</v>
      </c>
      <c r="K1324">
        <v>10.14</v>
      </c>
      <c r="L1324">
        <v>5</v>
      </c>
      <c r="M1324">
        <v>2</v>
      </c>
      <c r="N1324">
        <v>25</v>
      </c>
      <c r="O1324" t="s">
        <v>432</v>
      </c>
      <c r="P1324">
        <v>1108</v>
      </c>
    </row>
    <row r="1325" spans="1:16" x14ac:dyDescent="0.25">
      <c r="A1325" t="s">
        <v>254</v>
      </c>
      <c r="B1325" t="s">
        <v>2496</v>
      </c>
      <c r="C1325">
        <v>3</v>
      </c>
      <c r="D1325">
        <v>3</v>
      </c>
      <c r="E1325" t="s">
        <v>408</v>
      </c>
      <c r="F1325">
        <v>7</v>
      </c>
      <c r="G1325">
        <v>127</v>
      </c>
      <c r="H1325">
        <v>1200</v>
      </c>
      <c r="I1325" t="s">
        <v>120</v>
      </c>
      <c r="J1325">
        <v>1</v>
      </c>
      <c r="K1325">
        <v>10.220000000000001</v>
      </c>
      <c r="L1325">
        <v>22</v>
      </c>
      <c r="M1325">
        <v>1</v>
      </c>
      <c r="N1325">
        <v>25</v>
      </c>
      <c r="O1325" t="s">
        <v>416</v>
      </c>
      <c r="P1325">
        <v>1106</v>
      </c>
    </row>
    <row r="1326" spans="1:16" x14ac:dyDescent="0.25">
      <c r="A1326" t="s">
        <v>254</v>
      </c>
      <c r="B1326" t="s">
        <v>2496</v>
      </c>
      <c r="C1326">
        <v>6.1</v>
      </c>
      <c r="D1326">
        <v>1</v>
      </c>
      <c r="E1326" t="s">
        <v>409</v>
      </c>
      <c r="F1326">
        <v>2</v>
      </c>
      <c r="G1326">
        <v>120</v>
      </c>
      <c r="H1326">
        <v>1200</v>
      </c>
      <c r="I1326" t="s">
        <v>120</v>
      </c>
      <c r="J1326">
        <v>1</v>
      </c>
      <c r="K1326">
        <v>9.7899999999999991</v>
      </c>
      <c r="L1326">
        <v>8</v>
      </c>
      <c r="M1326">
        <v>1</v>
      </c>
      <c r="N1326">
        <v>25</v>
      </c>
      <c r="O1326" t="s">
        <v>432</v>
      </c>
      <c r="P1326">
        <v>1122</v>
      </c>
    </row>
    <row r="1327" spans="1:16" x14ac:dyDescent="0.25">
      <c r="A1327" t="s">
        <v>254</v>
      </c>
      <c r="B1327" t="s">
        <v>2496</v>
      </c>
      <c r="C1327">
        <v>24</v>
      </c>
      <c r="D1327">
        <v>4</v>
      </c>
      <c r="E1327" t="s">
        <v>411</v>
      </c>
      <c r="F1327">
        <v>12</v>
      </c>
      <c r="G1327">
        <v>121</v>
      </c>
      <c r="H1327">
        <v>1200</v>
      </c>
      <c r="I1327" t="s">
        <v>58</v>
      </c>
      <c r="J1327">
        <v>1</v>
      </c>
      <c r="K1327">
        <v>9.2100000000000009</v>
      </c>
      <c r="L1327">
        <v>22</v>
      </c>
      <c r="M1327">
        <v>12</v>
      </c>
      <c r="N1327">
        <v>24</v>
      </c>
      <c r="O1327" t="s">
        <v>465</v>
      </c>
      <c r="P1327">
        <v>1113</v>
      </c>
    </row>
    <row r="1328" spans="1:16" x14ac:dyDescent="0.25">
      <c r="A1328" t="s">
        <v>254</v>
      </c>
      <c r="B1328" t="s">
        <v>2496</v>
      </c>
      <c r="C1328">
        <v>41</v>
      </c>
      <c r="D1328">
        <v>6</v>
      </c>
      <c r="E1328" t="s">
        <v>411</v>
      </c>
      <c r="F1328">
        <v>10</v>
      </c>
      <c r="G1328">
        <v>122</v>
      </c>
      <c r="H1328">
        <v>1200</v>
      </c>
      <c r="I1328" t="s">
        <v>120</v>
      </c>
      <c r="J1328">
        <v>1</v>
      </c>
      <c r="K1328">
        <v>10.33</v>
      </c>
      <c r="L1328">
        <v>27</v>
      </c>
      <c r="M1328">
        <v>11</v>
      </c>
      <c r="N1328">
        <v>24</v>
      </c>
      <c r="O1328" t="s">
        <v>426</v>
      </c>
      <c r="P1328">
        <v>1101</v>
      </c>
    </row>
    <row r="1329" spans="1:16" x14ac:dyDescent="0.25">
      <c r="A1329" t="s">
        <v>254</v>
      </c>
      <c r="B1329" t="s">
        <v>2496</v>
      </c>
      <c r="C1329">
        <v>55</v>
      </c>
      <c r="D1329">
        <v>10</v>
      </c>
      <c r="E1329" t="s">
        <v>410</v>
      </c>
      <c r="F1329">
        <v>5</v>
      </c>
      <c r="G1329">
        <v>126</v>
      </c>
      <c r="H1329">
        <v>1650</v>
      </c>
      <c r="I1329" t="s">
        <v>326</v>
      </c>
      <c r="J1329">
        <v>1</v>
      </c>
      <c r="K1329">
        <v>43.01</v>
      </c>
      <c r="L1329">
        <v>22</v>
      </c>
      <c r="M1329">
        <v>9</v>
      </c>
      <c r="N1329">
        <v>24</v>
      </c>
      <c r="O1329" t="s">
        <v>457</v>
      </c>
      <c r="P1329">
        <v>1070</v>
      </c>
    </row>
    <row r="1330" spans="1:16" x14ac:dyDescent="0.25">
      <c r="A1330" t="s">
        <v>254</v>
      </c>
      <c r="B1330" t="s">
        <v>2496</v>
      </c>
      <c r="C1330">
        <v>109</v>
      </c>
      <c r="D1330">
        <v>11</v>
      </c>
      <c r="E1330" t="s">
        <v>411</v>
      </c>
      <c r="F1330">
        <v>4</v>
      </c>
      <c r="G1330">
        <v>127</v>
      </c>
      <c r="H1330">
        <v>1200</v>
      </c>
      <c r="I1330" t="s">
        <v>326</v>
      </c>
      <c r="J1330">
        <v>1</v>
      </c>
      <c r="K1330">
        <v>10.76</v>
      </c>
      <c r="L1330">
        <v>15</v>
      </c>
      <c r="M1330">
        <v>9</v>
      </c>
      <c r="N1330">
        <v>24</v>
      </c>
      <c r="O1330" t="s">
        <v>457</v>
      </c>
      <c r="P1330">
        <v>1062</v>
      </c>
    </row>
    <row r="1331" spans="1:16" x14ac:dyDescent="0.25">
      <c r="A1331" t="s">
        <v>254</v>
      </c>
      <c r="B1331" t="s">
        <v>2496</v>
      </c>
      <c r="C1331">
        <v>91</v>
      </c>
      <c r="D1331">
        <v>13</v>
      </c>
      <c r="E1331" t="s">
        <v>411</v>
      </c>
      <c r="F1331">
        <v>11</v>
      </c>
      <c r="G1331">
        <v>131</v>
      </c>
      <c r="H1331">
        <v>1400</v>
      </c>
      <c r="I1331" t="s">
        <v>326</v>
      </c>
      <c r="J1331">
        <v>1</v>
      </c>
      <c r="K1331">
        <v>24.5</v>
      </c>
      <c r="L1331">
        <v>14</v>
      </c>
      <c r="M1331">
        <v>7</v>
      </c>
      <c r="N1331">
        <v>24</v>
      </c>
      <c r="O1331" t="s">
        <v>483</v>
      </c>
      <c r="P1331">
        <v>1076</v>
      </c>
    </row>
    <row r="1332" spans="1:16" x14ac:dyDescent="0.25">
      <c r="A1332" t="s">
        <v>254</v>
      </c>
      <c r="B1332" t="s">
        <v>2496</v>
      </c>
      <c r="C1332">
        <v>56</v>
      </c>
      <c r="D1332">
        <v>7</v>
      </c>
      <c r="E1332" t="s">
        <v>411</v>
      </c>
      <c r="F1332">
        <v>10</v>
      </c>
      <c r="G1332">
        <v>132</v>
      </c>
      <c r="H1332">
        <v>1200</v>
      </c>
      <c r="I1332" t="s">
        <v>326</v>
      </c>
      <c r="J1332">
        <v>1</v>
      </c>
      <c r="K1332">
        <v>10.5</v>
      </c>
      <c r="L1332">
        <v>15</v>
      </c>
      <c r="M1332">
        <v>6</v>
      </c>
      <c r="N1332">
        <v>24</v>
      </c>
      <c r="O1332" t="s">
        <v>457</v>
      </c>
      <c r="P1332">
        <v>1084</v>
      </c>
    </row>
    <row r="1333" spans="1:16" x14ac:dyDescent="0.25">
      <c r="A1333" t="s">
        <v>254</v>
      </c>
      <c r="B1333" t="s">
        <v>2496</v>
      </c>
      <c r="C1333">
        <v>119</v>
      </c>
      <c r="D1333">
        <v>7</v>
      </c>
      <c r="E1333" t="s">
        <v>411</v>
      </c>
      <c r="F1333">
        <v>9</v>
      </c>
      <c r="G1333">
        <v>133</v>
      </c>
      <c r="H1333">
        <v>1200</v>
      </c>
      <c r="I1333" t="s">
        <v>326</v>
      </c>
      <c r="J1333">
        <v>1</v>
      </c>
      <c r="K1333">
        <v>9.8699999999999992</v>
      </c>
      <c r="L1333">
        <v>29</v>
      </c>
      <c r="M1333">
        <v>5</v>
      </c>
      <c r="N1333">
        <v>24</v>
      </c>
      <c r="O1333" t="s">
        <v>457</v>
      </c>
      <c r="P1333">
        <v>1087</v>
      </c>
    </row>
    <row r="1334" spans="1:16" x14ac:dyDescent="0.25">
      <c r="A1334" t="s">
        <v>254</v>
      </c>
      <c r="B1334" t="s">
        <v>2496</v>
      </c>
      <c r="C1334">
        <v>139</v>
      </c>
      <c r="D1334">
        <v>10</v>
      </c>
      <c r="E1334" t="s">
        <v>409</v>
      </c>
      <c r="F1334">
        <v>1</v>
      </c>
      <c r="G1334">
        <v>117</v>
      </c>
      <c r="H1334">
        <v>1200</v>
      </c>
      <c r="I1334" t="s">
        <v>452</v>
      </c>
      <c r="J1334">
        <v>1</v>
      </c>
      <c r="K1334">
        <v>12.49</v>
      </c>
      <c r="L1334">
        <v>1</v>
      </c>
      <c r="M1334">
        <v>5</v>
      </c>
      <c r="N1334">
        <v>24</v>
      </c>
      <c r="O1334" t="s">
        <v>432</v>
      </c>
      <c r="P1334">
        <v>1082</v>
      </c>
    </row>
    <row r="1335" spans="1:16" x14ac:dyDescent="0.25">
      <c r="A1335" t="s">
        <v>254</v>
      </c>
      <c r="B1335" t="s">
        <v>2496</v>
      </c>
      <c r="C1335">
        <v>125</v>
      </c>
      <c r="D1335">
        <v>10</v>
      </c>
      <c r="E1335" t="s">
        <v>410</v>
      </c>
      <c r="F1335">
        <v>4</v>
      </c>
      <c r="G1335">
        <v>120</v>
      </c>
      <c r="H1335">
        <v>1200</v>
      </c>
      <c r="I1335" t="s">
        <v>167</v>
      </c>
      <c r="J1335">
        <v>1</v>
      </c>
      <c r="K1335">
        <v>15.9</v>
      </c>
      <c r="L1335">
        <v>3</v>
      </c>
      <c r="M1335">
        <v>4</v>
      </c>
      <c r="N1335">
        <v>24</v>
      </c>
      <c r="O1335" t="s">
        <v>457</v>
      </c>
      <c r="P1335">
        <v>1090</v>
      </c>
    </row>
    <row r="1336" spans="1:16" x14ac:dyDescent="0.25">
      <c r="A1336" t="s">
        <v>254</v>
      </c>
      <c r="B1336" t="s">
        <v>2496</v>
      </c>
      <c r="C1336">
        <v>87</v>
      </c>
      <c r="D1336">
        <v>12</v>
      </c>
      <c r="E1336" t="s">
        <v>409</v>
      </c>
      <c r="F1336">
        <v>6</v>
      </c>
      <c r="G1336">
        <v>120</v>
      </c>
      <c r="H1336">
        <v>1000</v>
      </c>
      <c r="I1336" t="s">
        <v>434</v>
      </c>
      <c r="J1336">
        <v>0</v>
      </c>
      <c r="K1336">
        <v>59.1</v>
      </c>
      <c r="L1336">
        <v>21</v>
      </c>
      <c r="M1336">
        <v>2</v>
      </c>
      <c r="N1336">
        <v>24</v>
      </c>
      <c r="O1336" t="s">
        <v>426</v>
      </c>
      <c r="P1336">
        <v>1095</v>
      </c>
    </row>
    <row r="1337" spans="1:16" x14ac:dyDescent="0.25">
      <c r="A1337" t="s">
        <v>254</v>
      </c>
      <c r="B1337" t="s">
        <v>2496</v>
      </c>
      <c r="C1337">
        <v>73</v>
      </c>
      <c r="D1337">
        <v>14</v>
      </c>
      <c r="E1337" t="s">
        <v>411</v>
      </c>
      <c r="F1337">
        <v>6</v>
      </c>
      <c r="G1337">
        <v>122</v>
      </c>
      <c r="H1337">
        <v>1000</v>
      </c>
      <c r="I1337" t="s">
        <v>167</v>
      </c>
      <c r="J1337">
        <v>0</v>
      </c>
      <c r="K1337">
        <v>58.85</v>
      </c>
      <c r="L1337">
        <v>4</v>
      </c>
      <c r="M1337">
        <v>2</v>
      </c>
      <c r="N1337">
        <v>24</v>
      </c>
      <c r="O1337" t="s">
        <v>501</v>
      </c>
      <c r="P1337">
        <v>1095</v>
      </c>
    </row>
    <row r="1338" spans="1:16" x14ac:dyDescent="0.25">
      <c r="A1338" t="s">
        <v>294</v>
      </c>
      <c r="B1338" t="s">
        <v>295</v>
      </c>
      <c r="C1338">
        <v>69</v>
      </c>
      <c r="D1338">
        <v>8</v>
      </c>
      <c r="E1338" t="s">
        <v>410</v>
      </c>
      <c r="F1338">
        <v>4</v>
      </c>
      <c r="G1338">
        <v>126</v>
      </c>
      <c r="H1338">
        <v>1600</v>
      </c>
      <c r="I1338" t="s">
        <v>53</v>
      </c>
      <c r="J1338">
        <v>1</v>
      </c>
      <c r="K1338">
        <v>34.130000000000003</v>
      </c>
      <c r="L1338">
        <v>14</v>
      </c>
      <c r="M1338">
        <v>12</v>
      </c>
      <c r="N1338">
        <v>25</v>
      </c>
      <c r="O1338" t="s">
        <v>483</v>
      </c>
      <c r="P1338">
        <v>1070</v>
      </c>
    </row>
    <row r="1339" spans="1:16" x14ac:dyDescent="0.25">
      <c r="A1339" t="s">
        <v>294</v>
      </c>
      <c r="B1339" t="s">
        <v>295</v>
      </c>
      <c r="C1339">
        <v>43</v>
      </c>
      <c r="D1339">
        <v>7</v>
      </c>
      <c r="E1339" t="s">
        <v>410</v>
      </c>
      <c r="F1339">
        <v>9</v>
      </c>
      <c r="G1339">
        <v>123</v>
      </c>
      <c r="H1339">
        <v>2000</v>
      </c>
      <c r="I1339" t="s">
        <v>150</v>
      </c>
      <c r="J1339">
        <v>2</v>
      </c>
      <c r="K1339">
        <v>4.57</v>
      </c>
      <c r="L1339">
        <v>23</v>
      </c>
      <c r="M1339">
        <v>11</v>
      </c>
      <c r="N1339">
        <v>25</v>
      </c>
      <c r="O1339" t="s">
        <v>501</v>
      </c>
      <c r="P1339">
        <v>1072</v>
      </c>
    </row>
    <row r="1340" spans="1:16" x14ac:dyDescent="0.25">
      <c r="A1340" t="s">
        <v>294</v>
      </c>
      <c r="B1340" t="s">
        <v>295</v>
      </c>
      <c r="C1340">
        <v>17</v>
      </c>
      <c r="D1340">
        <v>9</v>
      </c>
      <c r="E1340" t="s">
        <v>411</v>
      </c>
      <c r="F1340">
        <v>9</v>
      </c>
      <c r="G1340">
        <v>135</v>
      </c>
      <c r="H1340">
        <v>1800</v>
      </c>
      <c r="I1340" t="s">
        <v>150</v>
      </c>
      <c r="J1340">
        <v>1</v>
      </c>
      <c r="K1340">
        <v>48.1</v>
      </c>
      <c r="L1340">
        <v>9</v>
      </c>
      <c r="M1340">
        <v>11</v>
      </c>
      <c r="N1340">
        <v>25</v>
      </c>
      <c r="O1340" t="s">
        <v>479</v>
      </c>
      <c r="P1340">
        <v>1059</v>
      </c>
    </row>
    <row r="1341" spans="1:16" x14ac:dyDescent="0.25">
      <c r="A1341" t="s">
        <v>294</v>
      </c>
      <c r="B1341" t="s">
        <v>295</v>
      </c>
      <c r="C1341">
        <v>22</v>
      </c>
      <c r="D1341">
        <v>3</v>
      </c>
      <c r="E1341" t="s">
        <v>411</v>
      </c>
      <c r="F1341">
        <v>14</v>
      </c>
      <c r="G1341">
        <v>117</v>
      </c>
      <c r="H1341">
        <v>1600</v>
      </c>
      <c r="I1341" t="s">
        <v>150</v>
      </c>
      <c r="J1341">
        <v>1</v>
      </c>
      <c r="K1341">
        <v>32.840000000000003</v>
      </c>
      <c r="L1341">
        <v>19</v>
      </c>
      <c r="M1341">
        <v>10</v>
      </c>
      <c r="N1341">
        <v>25</v>
      </c>
      <c r="O1341" t="s">
        <v>479</v>
      </c>
      <c r="P1341">
        <v>1064</v>
      </c>
    </row>
    <row r="1342" spans="1:16" x14ac:dyDescent="0.25">
      <c r="A1342" t="s">
        <v>294</v>
      </c>
      <c r="B1342" t="s">
        <v>295</v>
      </c>
      <c r="C1342">
        <v>14</v>
      </c>
      <c r="D1342">
        <v>3</v>
      </c>
      <c r="E1342" t="s">
        <v>410</v>
      </c>
      <c r="F1342">
        <v>3</v>
      </c>
      <c r="G1342">
        <v>135</v>
      </c>
      <c r="H1342">
        <v>1600</v>
      </c>
      <c r="I1342" t="s">
        <v>150</v>
      </c>
      <c r="J1342">
        <v>1</v>
      </c>
      <c r="K1342">
        <v>33.619999999999997</v>
      </c>
      <c r="L1342">
        <v>13</v>
      </c>
      <c r="M1342">
        <v>7</v>
      </c>
      <c r="N1342">
        <v>25</v>
      </c>
      <c r="O1342" t="s">
        <v>483</v>
      </c>
      <c r="P1342">
        <v>1045</v>
      </c>
    </row>
    <row r="1343" spans="1:16" x14ac:dyDescent="0.25">
      <c r="A1343" t="s">
        <v>294</v>
      </c>
      <c r="B1343" t="s">
        <v>295</v>
      </c>
      <c r="C1343">
        <v>12</v>
      </c>
      <c r="D1343">
        <v>1</v>
      </c>
      <c r="E1343" t="s">
        <v>411</v>
      </c>
      <c r="F1343">
        <v>5</v>
      </c>
      <c r="G1343">
        <v>129</v>
      </c>
      <c r="H1343">
        <v>1800</v>
      </c>
      <c r="I1343" t="s">
        <v>53</v>
      </c>
      <c r="J1343">
        <v>1</v>
      </c>
      <c r="K1343">
        <v>46.91</v>
      </c>
      <c r="L1343">
        <v>22</v>
      </c>
      <c r="M1343">
        <v>6</v>
      </c>
      <c r="N1343">
        <v>25</v>
      </c>
      <c r="O1343" t="s">
        <v>483</v>
      </c>
      <c r="P1343">
        <v>1050</v>
      </c>
    </row>
    <row r="1344" spans="1:16" x14ac:dyDescent="0.25">
      <c r="A1344" t="s">
        <v>294</v>
      </c>
      <c r="B1344" t="s">
        <v>295</v>
      </c>
      <c r="C1344">
        <v>7.3</v>
      </c>
      <c r="D1344">
        <v>9</v>
      </c>
      <c r="E1344" t="s">
        <v>410</v>
      </c>
      <c r="F1344">
        <v>4</v>
      </c>
      <c r="G1344">
        <v>129</v>
      </c>
      <c r="H1344">
        <v>1600</v>
      </c>
      <c r="I1344" t="s">
        <v>31</v>
      </c>
      <c r="J1344">
        <v>1</v>
      </c>
      <c r="K1344">
        <v>34.479999999999997</v>
      </c>
      <c r="L1344">
        <v>31</v>
      </c>
      <c r="M1344">
        <v>5</v>
      </c>
      <c r="N1344">
        <v>25</v>
      </c>
      <c r="O1344" t="s">
        <v>477</v>
      </c>
      <c r="P1344">
        <v>1045</v>
      </c>
    </row>
    <row r="1345" spans="1:16" x14ac:dyDescent="0.25">
      <c r="A1345" t="s">
        <v>294</v>
      </c>
      <c r="B1345" t="s">
        <v>295</v>
      </c>
      <c r="C1345">
        <v>70</v>
      </c>
      <c r="D1345">
        <v>7</v>
      </c>
      <c r="E1345" t="s">
        <v>411</v>
      </c>
      <c r="F1345">
        <v>7</v>
      </c>
      <c r="G1345">
        <v>126</v>
      </c>
      <c r="H1345">
        <v>1600</v>
      </c>
      <c r="I1345" t="s">
        <v>53</v>
      </c>
      <c r="J1345">
        <v>1</v>
      </c>
      <c r="K1345">
        <v>33.69</v>
      </c>
      <c r="L1345">
        <v>27</v>
      </c>
      <c r="M1345">
        <v>4</v>
      </c>
      <c r="N1345">
        <v>25</v>
      </c>
      <c r="O1345" t="s">
        <v>483</v>
      </c>
      <c r="P1345">
        <v>1041</v>
      </c>
    </row>
    <row r="1346" spans="1:16" x14ac:dyDescent="0.25">
      <c r="A1346" t="s">
        <v>294</v>
      </c>
      <c r="B1346" t="s">
        <v>295</v>
      </c>
      <c r="C1346">
        <v>21</v>
      </c>
      <c r="D1346">
        <v>5</v>
      </c>
      <c r="E1346" t="s">
        <v>410</v>
      </c>
      <c r="F1346">
        <v>9</v>
      </c>
      <c r="G1346">
        <v>135</v>
      </c>
      <c r="H1346">
        <v>1400</v>
      </c>
      <c r="I1346" t="s">
        <v>53</v>
      </c>
      <c r="J1346">
        <v>1</v>
      </c>
      <c r="K1346">
        <v>21.26</v>
      </c>
      <c r="L1346">
        <v>13</v>
      </c>
      <c r="M1346">
        <v>4</v>
      </c>
      <c r="N1346">
        <v>25</v>
      </c>
      <c r="O1346" t="s">
        <v>508</v>
      </c>
      <c r="P1346">
        <v>1047</v>
      </c>
    </row>
    <row r="1347" spans="1:16" x14ac:dyDescent="0.25">
      <c r="A1347" t="s">
        <v>294</v>
      </c>
      <c r="B1347" t="s">
        <v>295</v>
      </c>
      <c r="C1347">
        <v>14</v>
      </c>
      <c r="D1347">
        <v>5</v>
      </c>
      <c r="E1347" t="s">
        <v>410</v>
      </c>
      <c r="F1347">
        <v>6</v>
      </c>
      <c r="G1347">
        <v>123</v>
      </c>
      <c r="H1347">
        <v>1600</v>
      </c>
      <c r="I1347" t="s">
        <v>53</v>
      </c>
      <c r="J1347">
        <v>1</v>
      </c>
      <c r="K1347">
        <v>34.369999999999997</v>
      </c>
      <c r="L1347">
        <v>30</v>
      </c>
      <c r="M1347">
        <v>3</v>
      </c>
      <c r="N1347">
        <v>25</v>
      </c>
      <c r="O1347" t="s">
        <v>465</v>
      </c>
      <c r="P1347">
        <v>1045</v>
      </c>
    </row>
    <row r="1348" spans="1:16" x14ac:dyDescent="0.25">
      <c r="A1348" t="s">
        <v>294</v>
      </c>
      <c r="B1348" t="s">
        <v>295</v>
      </c>
      <c r="C1348">
        <v>44</v>
      </c>
      <c r="D1348">
        <v>4</v>
      </c>
      <c r="E1348" t="s">
        <v>409</v>
      </c>
      <c r="F1348">
        <v>7</v>
      </c>
      <c r="G1348">
        <v>126</v>
      </c>
      <c r="H1348">
        <v>1600</v>
      </c>
      <c r="I1348" t="s">
        <v>150</v>
      </c>
      <c r="J1348">
        <v>1</v>
      </c>
      <c r="K1348">
        <v>34.200000000000003</v>
      </c>
      <c r="L1348">
        <v>19</v>
      </c>
      <c r="M1348">
        <v>1</v>
      </c>
      <c r="N1348">
        <v>25</v>
      </c>
      <c r="O1348" t="s">
        <v>483</v>
      </c>
      <c r="P1348">
        <v>1049</v>
      </c>
    </row>
    <row r="1349" spans="1:16" x14ac:dyDescent="0.25">
      <c r="A1349" t="s">
        <v>294</v>
      </c>
      <c r="B1349" t="s">
        <v>295</v>
      </c>
      <c r="C1349">
        <v>13</v>
      </c>
      <c r="D1349">
        <v>7</v>
      </c>
      <c r="E1349" t="s">
        <v>410</v>
      </c>
      <c r="F1349">
        <v>4</v>
      </c>
      <c r="G1349">
        <v>129</v>
      </c>
      <c r="H1349">
        <v>1400</v>
      </c>
      <c r="I1349" t="s">
        <v>64</v>
      </c>
      <c r="J1349">
        <v>1</v>
      </c>
      <c r="K1349">
        <v>21.75</v>
      </c>
      <c r="L1349">
        <v>1</v>
      </c>
      <c r="M1349">
        <v>1</v>
      </c>
      <c r="N1349">
        <v>25</v>
      </c>
      <c r="O1349" t="s">
        <v>508</v>
      </c>
      <c r="P1349">
        <v>1046</v>
      </c>
    </row>
    <row r="1350" spans="1:16" x14ac:dyDescent="0.25">
      <c r="A1350" t="s">
        <v>294</v>
      </c>
      <c r="B1350" t="s">
        <v>295</v>
      </c>
      <c r="C1350">
        <v>101</v>
      </c>
      <c r="D1350">
        <v>3</v>
      </c>
      <c r="E1350" t="s">
        <v>411</v>
      </c>
      <c r="F1350">
        <v>13</v>
      </c>
      <c r="G1350">
        <v>126</v>
      </c>
      <c r="H1350">
        <v>1600</v>
      </c>
      <c r="I1350" t="s">
        <v>53</v>
      </c>
      <c r="J1350">
        <v>1</v>
      </c>
      <c r="K1350">
        <v>33.619999999999997</v>
      </c>
      <c r="L1350">
        <v>8</v>
      </c>
      <c r="M1350">
        <v>12</v>
      </c>
      <c r="N1350">
        <v>24</v>
      </c>
      <c r="O1350" t="s">
        <v>483</v>
      </c>
      <c r="P1350">
        <v>1036</v>
      </c>
    </row>
    <row r="1351" spans="1:16" x14ac:dyDescent="0.25">
      <c r="A1351" t="s">
        <v>294</v>
      </c>
      <c r="B1351" t="s">
        <v>295</v>
      </c>
      <c r="C1351">
        <v>27</v>
      </c>
      <c r="D1351">
        <v>5</v>
      </c>
      <c r="E1351" t="s">
        <v>409</v>
      </c>
      <c r="F1351">
        <v>4</v>
      </c>
      <c r="G1351">
        <v>123</v>
      </c>
      <c r="H1351">
        <v>1600</v>
      </c>
      <c r="I1351" t="s">
        <v>106</v>
      </c>
      <c r="J1351">
        <v>1</v>
      </c>
      <c r="K1351">
        <v>33.35</v>
      </c>
      <c r="L1351">
        <v>17</v>
      </c>
      <c r="M1351">
        <v>11</v>
      </c>
      <c r="N1351">
        <v>24</v>
      </c>
      <c r="O1351" t="s">
        <v>501</v>
      </c>
      <c r="P1351">
        <v>1048</v>
      </c>
    </row>
    <row r="1352" spans="1:16" x14ac:dyDescent="0.25">
      <c r="A1352" t="s">
        <v>294</v>
      </c>
      <c r="B1352" t="s">
        <v>295</v>
      </c>
      <c r="C1352">
        <v>10</v>
      </c>
      <c r="D1352">
        <v>7</v>
      </c>
      <c r="E1352" t="s">
        <v>410</v>
      </c>
      <c r="F1352">
        <v>6</v>
      </c>
      <c r="G1352">
        <v>135</v>
      </c>
      <c r="H1352">
        <v>1800</v>
      </c>
      <c r="I1352" t="s">
        <v>64</v>
      </c>
      <c r="J1352">
        <v>1</v>
      </c>
      <c r="K1352">
        <v>46.93</v>
      </c>
      <c r="L1352">
        <v>3</v>
      </c>
      <c r="M1352">
        <v>11</v>
      </c>
      <c r="N1352">
        <v>24</v>
      </c>
      <c r="O1352" t="s">
        <v>479</v>
      </c>
      <c r="P1352">
        <v>1033</v>
      </c>
    </row>
    <row r="1353" spans="1:16" x14ac:dyDescent="0.25">
      <c r="A1353" t="s">
        <v>294</v>
      </c>
      <c r="B1353" t="s">
        <v>295</v>
      </c>
      <c r="C1353">
        <v>18</v>
      </c>
      <c r="D1353">
        <v>5</v>
      </c>
      <c r="E1353" t="s">
        <v>409</v>
      </c>
      <c r="F1353">
        <v>1</v>
      </c>
      <c r="G1353">
        <v>129</v>
      </c>
      <c r="H1353">
        <v>1600</v>
      </c>
      <c r="I1353" t="s">
        <v>106</v>
      </c>
      <c r="J1353">
        <v>1</v>
      </c>
      <c r="K1353">
        <v>33.79</v>
      </c>
      <c r="L1353">
        <v>13</v>
      </c>
      <c r="M1353">
        <v>10</v>
      </c>
      <c r="N1353">
        <v>24</v>
      </c>
      <c r="O1353" t="s">
        <v>465</v>
      </c>
      <c r="P1353">
        <v>1022</v>
      </c>
    </row>
    <row r="1354" spans="1:16" x14ac:dyDescent="0.25">
      <c r="A1354" t="s">
        <v>294</v>
      </c>
      <c r="B1354" t="s">
        <v>295</v>
      </c>
      <c r="C1354">
        <v>14</v>
      </c>
      <c r="D1354">
        <v>2</v>
      </c>
      <c r="E1354" t="s">
        <v>410</v>
      </c>
      <c r="F1354">
        <v>5</v>
      </c>
      <c r="G1354">
        <v>135</v>
      </c>
      <c r="H1354">
        <v>1800</v>
      </c>
      <c r="I1354" t="s">
        <v>64</v>
      </c>
      <c r="J1354">
        <v>1</v>
      </c>
      <c r="K1354">
        <v>48.7</v>
      </c>
      <c r="L1354">
        <v>23</v>
      </c>
      <c r="M1354">
        <v>6</v>
      </c>
      <c r="N1354">
        <v>24</v>
      </c>
      <c r="O1354" t="s">
        <v>483</v>
      </c>
      <c r="P1354">
        <v>1035</v>
      </c>
    </row>
    <row r="1355" spans="1:16" x14ac:dyDescent="0.25">
      <c r="A1355" t="s">
        <v>294</v>
      </c>
      <c r="B1355" t="s">
        <v>295</v>
      </c>
      <c r="C1355">
        <v>9.8000000000000007</v>
      </c>
      <c r="D1355">
        <v>3</v>
      </c>
      <c r="E1355" t="s">
        <v>409</v>
      </c>
      <c r="F1355">
        <v>7</v>
      </c>
      <c r="G1355">
        <v>135</v>
      </c>
      <c r="H1355">
        <v>1600</v>
      </c>
      <c r="I1355" t="s">
        <v>53</v>
      </c>
      <c r="J1355">
        <v>1</v>
      </c>
      <c r="K1355">
        <v>34.369999999999997</v>
      </c>
      <c r="L1355">
        <v>2</v>
      </c>
      <c r="M1355">
        <v>6</v>
      </c>
      <c r="N1355">
        <v>24</v>
      </c>
      <c r="O1355" t="s">
        <v>477</v>
      </c>
      <c r="P1355">
        <v>1034</v>
      </c>
    </row>
    <row r="1356" spans="1:16" x14ac:dyDescent="0.25">
      <c r="A1356" t="s">
        <v>294</v>
      </c>
      <c r="B1356" t="s">
        <v>295</v>
      </c>
      <c r="C1356">
        <v>23</v>
      </c>
      <c r="D1356">
        <v>7</v>
      </c>
      <c r="E1356" t="s">
        <v>410</v>
      </c>
      <c r="F1356">
        <v>4</v>
      </c>
      <c r="G1356">
        <v>126</v>
      </c>
      <c r="H1356">
        <v>1600</v>
      </c>
      <c r="I1356" t="s">
        <v>53</v>
      </c>
      <c r="J1356">
        <v>1</v>
      </c>
      <c r="K1356">
        <v>35.479999999999997</v>
      </c>
      <c r="L1356">
        <v>28</v>
      </c>
      <c r="M1356">
        <v>4</v>
      </c>
      <c r="N1356">
        <v>24</v>
      </c>
      <c r="O1356" t="s">
        <v>483</v>
      </c>
      <c r="P1356">
        <v>1035</v>
      </c>
    </row>
    <row r="1357" spans="1:16" x14ac:dyDescent="0.25">
      <c r="A1357" t="s">
        <v>294</v>
      </c>
      <c r="B1357" t="s">
        <v>295</v>
      </c>
      <c r="C1357">
        <v>4.5999999999999996</v>
      </c>
      <c r="D1357">
        <v>1</v>
      </c>
      <c r="E1357" t="s">
        <v>410</v>
      </c>
      <c r="F1357">
        <v>1</v>
      </c>
      <c r="G1357">
        <v>123</v>
      </c>
      <c r="H1357">
        <v>1600</v>
      </c>
      <c r="I1357" t="s">
        <v>53</v>
      </c>
      <c r="J1357">
        <v>1</v>
      </c>
      <c r="K1357">
        <v>34.03</v>
      </c>
      <c r="L1357">
        <v>7</v>
      </c>
      <c r="M1357">
        <v>4</v>
      </c>
      <c r="N1357">
        <v>24</v>
      </c>
      <c r="O1357" t="s">
        <v>501</v>
      </c>
      <c r="P1357">
        <v>1043</v>
      </c>
    </row>
    <row r="1358" spans="1:16" x14ac:dyDescent="0.25">
      <c r="A1358" t="s">
        <v>294</v>
      </c>
      <c r="B1358" t="s">
        <v>295</v>
      </c>
      <c r="C1358">
        <v>43</v>
      </c>
      <c r="D1358">
        <v>7</v>
      </c>
      <c r="E1358" t="s">
        <v>410</v>
      </c>
      <c r="F1358">
        <v>10</v>
      </c>
      <c r="G1358">
        <v>126</v>
      </c>
      <c r="H1358">
        <v>1400</v>
      </c>
      <c r="I1358" t="s">
        <v>150</v>
      </c>
      <c r="J1358">
        <v>1</v>
      </c>
      <c r="K1358">
        <v>22.64</v>
      </c>
      <c r="L1358">
        <v>10</v>
      </c>
      <c r="M1358">
        <v>3</v>
      </c>
      <c r="N1358">
        <v>24</v>
      </c>
      <c r="O1358" t="s">
        <v>508</v>
      </c>
      <c r="P1358">
        <v>1034</v>
      </c>
    </row>
    <row r="1359" spans="1:16" x14ac:dyDescent="0.25">
      <c r="A1359" t="s">
        <v>294</v>
      </c>
      <c r="B1359" t="s">
        <v>295</v>
      </c>
      <c r="C1359">
        <v>27</v>
      </c>
      <c r="D1359">
        <v>6</v>
      </c>
      <c r="E1359" t="s">
        <v>411</v>
      </c>
      <c r="F1359">
        <v>9</v>
      </c>
      <c r="G1359">
        <v>126</v>
      </c>
      <c r="H1359">
        <v>2000</v>
      </c>
      <c r="I1359" t="s">
        <v>150</v>
      </c>
      <c r="J1359">
        <v>2</v>
      </c>
      <c r="K1359">
        <v>1</v>
      </c>
      <c r="L1359">
        <v>25</v>
      </c>
      <c r="M1359">
        <v>2</v>
      </c>
      <c r="N1359">
        <v>24</v>
      </c>
      <c r="O1359" t="s">
        <v>465</v>
      </c>
      <c r="P1359">
        <v>1042</v>
      </c>
    </row>
    <row r="1360" spans="1:16" x14ac:dyDescent="0.25">
      <c r="A1360" t="s">
        <v>294</v>
      </c>
      <c r="B1360" t="s">
        <v>295</v>
      </c>
      <c r="C1360">
        <v>12</v>
      </c>
      <c r="D1360">
        <v>3</v>
      </c>
      <c r="E1360" t="s">
        <v>410</v>
      </c>
      <c r="F1360">
        <v>5</v>
      </c>
      <c r="G1360">
        <v>126</v>
      </c>
      <c r="H1360">
        <v>1600</v>
      </c>
      <c r="I1360" t="s">
        <v>150</v>
      </c>
      <c r="J1360">
        <v>1</v>
      </c>
      <c r="K1360">
        <v>34.31</v>
      </c>
      <c r="L1360">
        <v>21</v>
      </c>
      <c r="M1360">
        <v>1</v>
      </c>
      <c r="N1360">
        <v>24</v>
      </c>
      <c r="O1360" t="s">
        <v>483</v>
      </c>
      <c r="P1360">
        <v>1035</v>
      </c>
    </row>
    <row r="1361" spans="1:16" x14ac:dyDescent="0.25">
      <c r="A1361" t="s">
        <v>294</v>
      </c>
      <c r="B1361" t="s">
        <v>295</v>
      </c>
      <c r="C1361">
        <v>4.2</v>
      </c>
      <c r="D1361">
        <v>3</v>
      </c>
      <c r="E1361" t="s">
        <v>409</v>
      </c>
      <c r="F1361">
        <v>4</v>
      </c>
      <c r="G1361">
        <v>123</v>
      </c>
      <c r="H1361">
        <v>1400</v>
      </c>
      <c r="I1361" t="s">
        <v>404</v>
      </c>
      <c r="J1361">
        <v>1</v>
      </c>
      <c r="K1361">
        <v>22.4</v>
      </c>
      <c r="L1361">
        <v>1</v>
      </c>
      <c r="M1361">
        <v>1</v>
      </c>
      <c r="N1361">
        <v>24</v>
      </c>
      <c r="O1361" t="s">
        <v>483</v>
      </c>
      <c r="P1361">
        <v>1042</v>
      </c>
    </row>
    <row r="1362" spans="1:16" x14ac:dyDescent="0.25">
      <c r="A1362" t="s">
        <v>294</v>
      </c>
      <c r="B1362" t="s">
        <v>295</v>
      </c>
      <c r="C1362">
        <v>19</v>
      </c>
      <c r="D1362">
        <v>5</v>
      </c>
      <c r="E1362" t="s">
        <v>411</v>
      </c>
      <c r="F1362">
        <v>6</v>
      </c>
      <c r="G1362">
        <v>126</v>
      </c>
      <c r="H1362">
        <v>1600</v>
      </c>
      <c r="I1362" t="s">
        <v>90</v>
      </c>
      <c r="J1362">
        <v>1</v>
      </c>
      <c r="K1362">
        <v>34.659999999999997</v>
      </c>
      <c r="L1362">
        <v>10</v>
      </c>
      <c r="M1362">
        <v>12</v>
      </c>
      <c r="N1362">
        <v>23</v>
      </c>
      <c r="O1362" t="s">
        <v>483</v>
      </c>
      <c r="P1362">
        <v>1039</v>
      </c>
    </row>
    <row r="1363" spans="1:16" x14ac:dyDescent="0.25">
      <c r="A1363" t="s">
        <v>294</v>
      </c>
      <c r="B1363" t="s">
        <v>295</v>
      </c>
      <c r="C1363">
        <v>11</v>
      </c>
      <c r="D1363">
        <v>2</v>
      </c>
      <c r="E1363" t="s">
        <v>409</v>
      </c>
      <c r="F1363">
        <v>2</v>
      </c>
      <c r="G1363">
        <v>123</v>
      </c>
      <c r="H1363">
        <v>1600</v>
      </c>
      <c r="I1363" t="s">
        <v>150</v>
      </c>
      <c r="J1363">
        <v>1</v>
      </c>
      <c r="K1363">
        <v>33.04</v>
      </c>
      <c r="L1363">
        <v>19</v>
      </c>
      <c r="M1363">
        <v>11</v>
      </c>
      <c r="N1363">
        <v>23</v>
      </c>
      <c r="O1363" t="s">
        <v>501</v>
      </c>
      <c r="P1363">
        <v>1041</v>
      </c>
    </row>
    <row r="1364" spans="1:16" x14ac:dyDescent="0.25">
      <c r="A1364" t="s">
        <v>294</v>
      </c>
      <c r="B1364" t="s">
        <v>295</v>
      </c>
      <c r="C1364">
        <v>12</v>
      </c>
      <c r="D1364">
        <v>7</v>
      </c>
      <c r="E1364" t="s">
        <v>409</v>
      </c>
      <c r="F1364">
        <v>7</v>
      </c>
      <c r="G1364">
        <v>122</v>
      </c>
      <c r="H1364">
        <v>1600</v>
      </c>
      <c r="I1364" t="s">
        <v>106</v>
      </c>
      <c r="J1364">
        <v>1</v>
      </c>
      <c r="K1364">
        <v>34.590000000000003</v>
      </c>
      <c r="L1364">
        <v>15</v>
      </c>
      <c r="M1364">
        <v>10</v>
      </c>
      <c r="N1364">
        <v>23</v>
      </c>
      <c r="O1364" t="s">
        <v>465</v>
      </c>
      <c r="P1364">
        <v>1046</v>
      </c>
    </row>
    <row r="1365" spans="1:16" x14ac:dyDescent="0.25">
      <c r="A1365" t="s">
        <v>294</v>
      </c>
      <c r="B1365" t="s">
        <v>295</v>
      </c>
      <c r="C1365">
        <v>6.8</v>
      </c>
      <c r="D1365">
        <v>4</v>
      </c>
      <c r="E1365" t="s">
        <v>408</v>
      </c>
      <c r="F1365">
        <v>3</v>
      </c>
      <c r="G1365">
        <v>135</v>
      </c>
      <c r="H1365">
        <v>1400</v>
      </c>
      <c r="I1365" t="s">
        <v>64</v>
      </c>
      <c r="J1365">
        <v>1</v>
      </c>
      <c r="K1365">
        <v>22.25</v>
      </c>
      <c r="L1365">
        <v>24</v>
      </c>
      <c r="M1365">
        <v>9</v>
      </c>
      <c r="N1365">
        <v>23</v>
      </c>
      <c r="O1365" t="s">
        <v>508</v>
      </c>
      <c r="P1365">
        <v>1032</v>
      </c>
    </row>
    <row r="1366" spans="1:16" x14ac:dyDescent="0.25">
      <c r="A1366" t="s">
        <v>294</v>
      </c>
      <c r="B1366" t="s">
        <v>297</v>
      </c>
      <c r="C1366">
        <v>47</v>
      </c>
      <c r="D1366">
        <v>6</v>
      </c>
      <c r="E1366" t="s">
        <v>408</v>
      </c>
      <c r="F1366">
        <v>6</v>
      </c>
      <c r="G1366">
        <v>126</v>
      </c>
      <c r="H1366">
        <v>2000</v>
      </c>
      <c r="I1366" t="s">
        <v>90</v>
      </c>
      <c r="J1366">
        <v>2</v>
      </c>
      <c r="K1366">
        <v>3.24</v>
      </c>
      <c r="L1366">
        <v>14</v>
      </c>
      <c r="M1366">
        <v>12</v>
      </c>
      <c r="N1366">
        <v>25</v>
      </c>
      <c r="O1366" t="s">
        <v>483</v>
      </c>
      <c r="P1366">
        <v>1176</v>
      </c>
    </row>
    <row r="1367" spans="1:16" x14ac:dyDescent="0.25">
      <c r="A1367" t="s">
        <v>294</v>
      </c>
      <c r="B1367" t="s">
        <v>297</v>
      </c>
      <c r="C1367">
        <v>73</v>
      </c>
      <c r="D1367">
        <v>7</v>
      </c>
      <c r="E1367" t="s">
        <v>410</v>
      </c>
      <c r="F1367">
        <v>9</v>
      </c>
      <c r="G1367">
        <v>123</v>
      </c>
      <c r="H1367">
        <v>1600</v>
      </c>
      <c r="I1367" t="s">
        <v>565</v>
      </c>
      <c r="J1367">
        <v>1</v>
      </c>
      <c r="K1367">
        <v>33.51</v>
      </c>
      <c r="L1367">
        <v>23</v>
      </c>
      <c r="M1367">
        <v>11</v>
      </c>
      <c r="N1367">
        <v>25</v>
      </c>
      <c r="O1367" t="s">
        <v>501</v>
      </c>
      <c r="P1367">
        <v>1174</v>
      </c>
    </row>
    <row r="1368" spans="1:16" x14ac:dyDescent="0.25">
      <c r="A1368" t="s">
        <v>294</v>
      </c>
      <c r="B1368" t="s">
        <v>297</v>
      </c>
      <c r="C1368">
        <v>18</v>
      </c>
      <c r="D1368">
        <v>12</v>
      </c>
      <c r="E1368" t="s">
        <v>409</v>
      </c>
      <c r="F1368">
        <v>1</v>
      </c>
      <c r="G1368">
        <v>132</v>
      </c>
      <c r="H1368">
        <v>1800</v>
      </c>
      <c r="I1368" t="s">
        <v>565</v>
      </c>
      <c r="J1368">
        <v>1</v>
      </c>
      <c r="K1368">
        <v>49.34</v>
      </c>
      <c r="L1368">
        <v>9</v>
      </c>
      <c r="M1368">
        <v>11</v>
      </c>
      <c r="N1368">
        <v>25</v>
      </c>
      <c r="O1368" t="s">
        <v>479</v>
      </c>
      <c r="P1368">
        <v>1173</v>
      </c>
    </row>
    <row r="1369" spans="1:16" x14ac:dyDescent="0.25">
      <c r="A1369" t="s">
        <v>294</v>
      </c>
      <c r="B1369" t="s">
        <v>297</v>
      </c>
      <c r="C1369">
        <v>7.4</v>
      </c>
      <c r="D1369">
        <v>6</v>
      </c>
      <c r="E1369" t="s">
        <v>409</v>
      </c>
      <c r="F1369">
        <v>5</v>
      </c>
      <c r="G1369">
        <v>133</v>
      </c>
      <c r="H1369">
        <v>1600</v>
      </c>
      <c r="I1369" t="s">
        <v>195</v>
      </c>
      <c r="J1369">
        <v>1</v>
      </c>
      <c r="K1369">
        <v>33.729999999999997</v>
      </c>
      <c r="L1369">
        <v>13</v>
      </c>
      <c r="M1369">
        <v>7</v>
      </c>
      <c r="N1369">
        <v>25</v>
      </c>
      <c r="O1369" t="s">
        <v>483</v>
      </c>
      <c r="P1369">
        <v>1174</v>
      </c>
    </row>
    <row r="1370" spans="1:16" x14ac:dyDescent="0.25">
      <c r="A1370" t="s">
        <v>294</v>
      </c>
      <c r="B1370" t="s">
        <v>297</v>
      </c>
      <c r="C1370">
        <v>13</v>
      </c>
      <c r="D1370">
        <v>6</v>
      </c>
      <c r="E1370" t="s">
        <v>409</v>
      </c>
      <c r="F1370">
        <v>12</v>
      </c>
      <c r="G1370">
        <v>133</v>
      </c>
      <c r="H1370">
        <v>1800</v>
      </c>
      <c r="I1370" t="s">
        <v>195</v>
      </c>
      <c r="J1370">
        <v>1</v>
      </c>
      <c r="K1370">
        <v>47.44</v>
      </c>
      <c r="L1370">
        <v>22</v>
      </c>
      <c r="M1370">
        <v>6</v>
      </c>
      <c r="N1370">
        <v>25</v>
      </c>
      <c r="O1370" t="s">
        <v>483</v>
      </c>
      <c r="P1370">
        <v>1175</v>
      </c>
    </row>
    <row r="1371" spans="1:16" x14ac:dyDescent="0.25">
      <c r="A1371" t="s">
        <v>294</v>
      </c>
      <c r="B1371" t="s">
        <v>297</v>
      </c>
      <c r="C1371">
        <v>20</v>
      </c>
      <c r="D1371">
        <v>2</v>
      </c>
      <c r="E1371" t="s">
        <v>408</v>
      </c>
      <c r="F1371">
        <v>10</v>
      </c>
      <c r="G1371">
        <v>131</v>
      </c>
      <c r="H1371">
        <v>1600</v>
      </c>
      <c r="I1371" t="s">
        <v>195</v>
      </c>
      <c r="J1371">
        <v>1</v>
      </c>
      <c r="K1371">
        <v>33.93</v>
      </c>
      <c r="L1371">
        <v>31</v>
      </c>
      <c r="M1371">
        <v>5</v>
      </c>
      <c r="N1371">
        <v>25</v>
      </c>
      <c r="O1371" t="s">
        <v>477</v>
      </c>
      <c r="P1371">
        <v>1166</v>
      </c>
    </row>
    <row r="1372" spans="1:16" x14ac:dyDescent="0.25">
      <c r="A1372" t="s">
        <v>294</v>
      </c>
      <c r="B1372" t="s">
        <v>297</v>
      </c>
      <c r="C1372">
        <v>34</v>
      </c>
      <c r="D1372">
        <v>8</v>
      </c>
      <c r="E1372" t="s">
        <v>411</v>
      </c>
      <c r="F1372">
        <v>9</v>
      </c>
      <c r="G1372">
        <v>126</v>
      </c>
      <c r="H1372">
        <v>1600</v>
      </c>
      <c r="I1372" t="s">
        <v>702</v>
      </c>
      <c r="J1372">
        <v>1</v>
      </c>
      <c r="K1372">
        <v>33.76</v>
      </c>
      <c r="L1372">
        <v>27</v>
      </c>
      <c r="M1372">
        <v>4</v>
      </c>
      <c r="N1372">
        <v>25</v>
      </c>
      <c r="O1372" t="s">
        <v>483</v>
      </c>
      <c r="P1372">
        <v>1178</v>
      </c>
    </row>
    <row r="1373" spans="1:16" x14ac:dyDescent="0.25">
      <c r="A1373" t="s">
        <v>294</v>
      </c>
      <c r="B1373" t="s">
        <v>297</v>
      </c>
      <c r="C1373">
        <v>5.3</v>
      </c>
      <c r="D1373">
        <v>9</v>
      </c>
      <c r="E1373" t="s">
        <v>409</v>
      </c>
      <c r="F1373">
        <v>7</v>
      </c>
      <c r="G1373">
        <v>123</v>
      </c>
      <c r="H1373">
        <v>1600</v>
      </c>
      <c r="I1373" t="s">
        <v>64</v>
      </c>
      <c r="J1373">
        <v>1</v>
      </c>
      <c r="K1373">
        <v>34.82</v>
      </c>
      <c r="L1373">
        <v>30</v>
      </c>
      <c r="M1373">
        <v>3</v>
      </c>
      <c r="N1373">
        <v>25</v>
      </c>
      <c r="O1373" t="s">
        <v>465</v>
      </c>
      <c r="P1373">
        <v>1169</v>
      </c>
    </row>
    <row r="1374" spans="1:16" x14ac:dyDescent="0.25">
      <c r="A1374" t="s">
        <v>294</v>
      </c>
      <c r="B1374" t="s">
        <v>297</v>
      </c>
      <c r="C1374">
        <v>16</v>
      </c>
      <c r="D1374">
        <v>3</v>
      </c>
      <c r="E1374" t="s">
        <v>408</v>
      </c>
      <c r="F1374">
        <v>7</v>
      </c>
      <c r="G1374">
        <v>126</v>
      </c>
      <c r="H1374">
        <v>2000</v>
      </c>
      <c r="I1374" t="s">
        <v>64</v>
      </c>
      <c r="J1374">
        <v>2</v>
      </c>
      <c r="K1374">
        <v>1.4</v>
      </c>
      <c r="L1374">
        <v>23</v>
      </c>
      <c r="M1374">
        <v>2</v>
      </c>
      <c r="N1374">
        <v>25</v>
      </c>
      <c r="O1374" t="s">
        <v>483</v>
      </c>
      <c r="P1374">
        <v>1175</v>
      </c>
    </row>
    <row r="1375" spans="1:16" x14ac:dyDescent="0.25">
      <c r="A1375" t="s">
        <v>294</v>
      </c>
      <c r="B1375" t="s">
        <v>297</v>
      </c>
      <c r="C1375">
        <v>7</v>
      </c>
      <c r="D1375">
        <v>1</v>
      </c>
      <c r="E1375" t="s">
        <v>408</v>
      </c>
      <c r="F1375">
        <v>9</v>
      </c>
      <c r="G1375">
        <v>130</v>
      </c>
      <c r="H1375">
        <v>1800</v>
      </c>
      <c r="I1375" t="s">
        <v>64</v>
      </c>
      <c r="J1375">
        <v>1</v>
      </c>
      <c r="K1375">
        <v>46.67</v>
      </c>
      <c r="L1375">
        <v>31</v>
      </c>
      <c r="M1375">
        <v>1</v>
      </c>
      <c r="N1375">
        <v>25</v>
      </c>
      <c r="O1375" t="s">
        <v>501</v>
      </c>
      <c r="P1375">
        <v>1165</v>
      </c>
    </row>
    <row r="1376" spans="1:16" x14ac:dyDescent="0.25">
      <c r="A1376" t="s">
        <v>294</v>
      </c>
      <c r="B1376" t="s">
        <v>297</v>
      </c>
      <c r="C1376">
        <v>23</v>
      </c>
      <c r="D1376">
        <v>6</v>
      </c>
      <c r="E1376" t="s">
        <v>409</v>
      </c>
      <c r="F1376">
        <v>6</v>
      </c>
      <c r="G1376">
        <v>126</v>
      </c>
      <c r="H1376">
        <v>1600</v>
      </c>
      <c r="I1376" t="s">
        <v>49</v>
      </c>
      <c r="J1376">
        <v>1</v>
      </c>
      <c r="K1376">
        <v>34.28</v>
      </c>
      <c r="L1376">
        <v>19</v>
      </c>
      <c r="M1376">
        <v>1</v>
      </c>
      <c r="N1376">
        <v>25</v>
      </c>
      <c r="O1376" t="s">
        <v>483</v>
      </c>
      <c r="P1376">
        <v>1168</v>
      </c>
    </row>
    <row r="1377" spans="1:16" x14ac:dyDescent="0.25">
      <c r="A1377" t="s">
        <v>294</v>
      </c>
      <c r="B1377" t="s">
        <v>297</v>
      </c>
      <c r="C1377">
        <v>13</v>
      </c>
      <c r="D1377">
        <v>6</v>
      </c>
      <c r="E1377" t="s">
        <v>409</v>
      </c>
      <c r="F1377">
        <v>1</v>
      </c>
      <c r="G1377">
        <v>126</v>
      </c>
      <c r="H1377">
        <v>1600</v>
      </c>
      <c r="I1377" t="s">
        <v>69</v>
      </c>
      <c r="J1377">
        <v>1</v>
      </c>
      <c r="K1377">
        <v>33.659999999999997</v>
      </c>
      <c r="L1377">
        <v>8</v>
      </c>
      <c r="M1377">
        <v>12</v>
      </c>
      <c r="N1377">
        <v>24</v>
      </c>
      <c r="O1377" t="s">
        <v>483</v>
      </c>
      <c r="P1377">
        <v>1162</v>
      </c>
    </row>
    <row r="1378" spans="1:16" x14ac:dyDescent="0.25">
      <c r="A1378" t="s">
        <v>294</v>
      </c>
      <c r="B1378" t="s">
        <v>297</v>
      </c>
      <c r="C1378">
        <v>11</v>
      </c>
      <c r="D1378">
        <v>2</v>
      </c>
      <c r="E1378" t="s">
        <v>409</v>
      </c>
      <c r="F1378">
        <v>2</v>
      </c>
      <c r="G1378">
        <v>123</v>
      </c>
      <c r="H1378">
        <v>1600</v>
      </c>
      <c r="I1378" t="s">
        <v>69</v>
      </c>
      <c r="J1378">
        <v>1</v>
      </c>
      <c r="K1378">
        <v>32.94</v>
      </c>
      <c r="L1378">
        <v>17</v>
      </c>
      <c r="M1378">
        <v>11</v>
      </c>
      <c r="N1378">
        <v>24</v>
      </c>
      <c r="O1378" t="s">
        <v>501</v>
      </c>
      <c r="P1378">
        <v>1171</v>
      </c>
    </row>
    <row r="1379" spans="1:16" x14ac:dyDescent="0.25">
      <c r="A1379" t="s">
        <v>294</v>
      </c>
      <c r="B1379" t="s">
        <v>297</v>
      </c>
      <c r="C1379">
        <v>6.6</v>
      </c>
      <c r="D1379">
        <v>3</v>
      </c>
      <c r="E1379" t="s">
        <v>409</v>
      </c>
      <c r="F1379">
        <v>7</v>
      </c>
      <c r="G1379">
        <v>121</v>
      </c>
      <c r="H1379">
        <v>1800</v>
      </c>
      <c r="I1379" t="s">
        <v>49</v>
      </c>
      <c r="J1379">
        <v>1</v>
      </c>
      <c r="K1379">
        <v>46.81</v>
      </c>
      <c r="L1379">
        <v>3</v>
      </c>
      <c r="M1379">
        <v>11</v>
      </c>
      <c r="N1379">
        <v>24</v>
      </c>
      <c r="O1379" t="s">
        <v>479</v>
      </c>
      <c r="P1379">
        <v>1162</v>
      </c>
    </row>
    <row r="1380" spans="1:16" x14ac:dyDescent="0.25">
      <c r="A1380" t="s">
        <v>294</v>
      </c>
      <c r="B1380" t="s">
        <v>297</v>
      </c>
      <c r="C1380">
        <v>4.4000000000000004</v>
      </c>
      <c r="D1380">
        <v>3</v>
      </c>
      <c r="E1380" t="s">
        <v>408</v>
      </c>
      <c r="F1380">
        <v>9</v>
      </c>
      <c r="G1380">
        <v>115</v>
      </c>
      <c r="H1380">
        <v>1600</v>
      </c>
      <c r="I1380" t="s">
        <v>140</v>
      </c>
      <c r="J1380">
        <v>1</v>
      </c>
      <c r="K1380">
        <v>33.75</v>
      </c>
      <c r="L1380">
        <v>13</v>
      </c>
      <c r="M1380">
        <v>10</v>
      </c>
      <c r="N1380">
        <v>24</v>
      </c>
      <c r="O1380" t="s">
        <v>465</v>
      </c>
      <c r="P1380">
        <v>1160</v>
      </c>
    </row>
    <row r="1381" spans="1:16" x14ac:dyDescent="0.25">
      <c r="A1381" t="s">
        <v>294</v>
      </c>
      <c r="B1381" t="s">
        <v>297</v>
      </c>
      <c r="C1381">
        <v>1.7</v>
      </c>
      <c r="D1381">
        <v>1</v>
      </c>
      <c r="E1381" t="s">
        <v>409</v>
      </c>
      <c r="F1381">
        <v>2</v>
      </c>
      <c r="G1381">
        <v>127</v>
      </c>
      <c r="H1381">
        <v>1600</v>
      </c>
      <c r="I1381" t="s">
        <v>31</v>
      </c>
      <c r="J1381">
        <v>1</v>
      </c>
      <c r="K1381">
        <v>33.78</v>
      </c>
      <c r="L1381">
        <v>14</v>
      </c>
      <c r="M1381">
        <v>7</v>
      </c>
      <c r="N1381">
        <v>24</v>
      </c>
      <c r="O1381" t="s">
        <v>483</v>
      </c>
      <c r="P1381">
        <v>1158</v>
      </c>
    </row>
    <row r="1382" spans="1:16" x14ac:dyDescent="0.25">
      <c r="A1382" t="s">
        <v>294</v>
      </c>
      <c r="B1382" t="s">
        <v>297</v>
      </c>
      <c r="C1382">
        <v>3</v>
      </c>
      <c r="D1382">
        <v>4</v>
      </c>
      <c r="E1382" t="s">
        <v>408</v>
      </c>
      <c r="F1382">
        <v>6</v>
      </c>
      <c r="G1382">
        <v>115</v>
      </c>
      <c r="H1382">
        <v>1800</v>
      </c>
      <c r="I1382" t="s">
        <v>85</v>
      </c>
      <c r="J1382">
        <v>1</v>
      </c>
      <c r="K1382">
        <v>48.8</v>
      </c>
      <c r="L1382">
        <v>23</v>
      </c>
      <c r="M1382">
        <v>6</v>
      </c>
      <c r="N1382">
        <v>24</v>
      </c>
      <c r="O1382" t="s">
        <v>483</v>
      </c>
      <c r="P1382">
        <v>1153</v>
      </c>
    </row>
    <row r="1383" spans="1:16" x14ac:dyDescent="0.25">
      <c r="A1383" t="s">
        <v>294</v>
      </c>
      <c r="B1383" t="s">
        <v>297</v>
      </c>
      <c r="C1383">
        <v>2.7</v>
      </c>
      <c r="D1383">
        <v>2</v>
      </c>
      <c r="E1383" t="s">
        <v>408</v>
      </c>
      <c r="F1383">
        <v>3</v>
      </c>
      <c r="G1383">
        <v>116</v>
      </c>
      <c r="H1383">
        <v>1600</v>
      </c>
      <c r="I1383" t="s">
        <v>140</v>
      </c>
      <c r="J1383">
        <v>1</v>
      </c>
      <c r="K1383">
        <v>33.94</v>
      </c>
      <c r="L1383">
        <v>2</v>
      </c>
      <c r="M1383">
        <v>6</v>
      </c>
      <c r="N1383">
        <v>24</v>
      </c>
      <c r="O1383" t="s">
        <v>477</v>
      </c>
      <c r="P1383">
        <v>1156</v>
      </c>
    </row>
    <row r="1384" spans="1:16" x14ac:dyDescent="0.25">
      <c r="A1384" t="s">
        <v>294</v>
      </c>
      <c r="B1384" t="s">
        <v>297</v>
      </c>
      <c r="C1384">
        <v>3.7</v>
      </c>
      <c r="D1384">
        <v>1</v>
      </c>
      <c r="E1384" t="s">
        <v>409</v>
      </c>
      <c r="F1384">
        <v>9</v>
      </c>
      <c r="G1384">
        <v>119</v>
      </c>
      <c r="H1384">
        <v>1600</v>
      </c>
      <c r="I1384" t="s">
        <v>49</v>
      </c>
      <c r="J1384">
        <v>1</v>
      </c>
      <c r="K1384">
        <v>34.14</v>
      </c>
      <c r="L1384">
        <v>11</v>
      </c>
      <c r="M1384">
        <v>5</v>
      </c>
      <c r="N1384">
        <v>24</v>
      </c>
      <c r="O1384" t="s">
        <v>508</v>
      </c>
      <c r="P1384">
        <v>1138</v>
      </c>
    </row>
    <row r="1385" spans="1:16" x14ac:dyDescent="0.25">
      <c r="A1385" t="s">
        <v>294</v>
      </c>
      <c r="B1385" t="s">
        <v>297</v>
      </c>
      <c r="C1385">
        <v>11</v>
      </c>
      <c r="D1385">
        <v>6</v>
      </c>
      <c r="E1385" t="s">
        <v>408</v>
      </c>
      <c r="F1385">
        <v>9</v>
      </c>
      <c r="G1385">
        <v>126</v>
      </c>
      <c r="H1385">
        <v>2000</v>
      </c>
      <c r="I1385" t="s">
        <v>1239</v>
      </c>
      <c r="J1385">
        <v>2</v>
      </c>
      <c r="K1385">
        <v>0.56999999999999995</v>
      </c>
      <c r="L1385">
        <v>24</v>
      </c>
      <c r="M1385">
        <v>3</v>
      </c>
      <c r="N1385">
        <v>24</v>
      </c>
      <c r="O1385" t="s">
        <v>483</v>
      </c>
      <c r="P1385">
        <v>1161</v>
      </c>
    </row>
    <row r="1386" spans="1:16" x14ac:dyDescent="0.25">
      <c r="A1386" t="s">
        <v>294</v>
      </c>
      <c r="B1386" t="s">
        <v>297</v>
      </c>
      <c r="C1386">
        <v>52</v>
      </c>
      <c r="D1386">
        <v>2</v>
      </c>
      <c r="E1386" t="s">
        <v>408</v>
      </c>
      <c r="F1386">
        <v>13</v>
      </c>
      <c r="G1386">
        <v>126</v>
      </c>
      <c r="H1386">
        <v>1800</v>
      </c>
      <c r="I1386" t="s">
        <v>407</v>
      </c>
      <c r="J1386">
        <v>1</v>
      </c>
      <c r="K1386">
        <v>47.74</v>
      </c>
      <c r="L1386">
        <v>3</v>
      </c>
      <c r="M1386">
        <v>3</v>
      </c>
      <c r="N1386">
        <v>24</v>
      </c>
      <c r="O1386" t="s">
        <v>501</v>
      </c>
      <c r="P1386">
        <v>1166</v>
      </c>
    </row>
    <row r="1387" spans="1:16" x14ac:dyDescent="0.25">
      <c r="A1387" t="s">
        <v>294</v>
      </c>
      <c r="B1387" t="s">
        <v>297</v>
      </c>
      <c r="C1387">
        <v>18</v>
      </c>
      <c r="D1387">
        <v>6</v>
      </c>
      <c r="E1387" t="s">
        <v>408</v>
      </c>
      <c r="F1387">
        <v>4</v>
      </c>
      <c r="G1387">
        <v>126</v>
      </c>
      <c r="H1387">
        <v>1600</v>
      </c>
      <c r="I1387" t="s">
        <v>140</v>
      </c>
      <c r="J1387">
        <v>1</v>
      </c>
      <c r="K1387">
        <v>34.97</v>
      </c>
      <c r="L1387">
        <v>4</v>
      </c>
      <c r="M1387">
        <v>2</v>
      </c>
      <c r="N1387">
        <v>24</v>
      </c>
      <c r="O1387" t="s">
        <v>501</v>
      </c>
      <c r="P1387">
        <v>1157</v>
      </c>
    </row>
    <row r="1388" spans="1:16" x14ac:dyDescent="0.25">
      <c r="A1388" t="s">
        <v>294</v>
      </c>
      <c r="B1388" t="s">
        <v>297</v>
      </c>
      <c r="C1388">
        <v>2.9</v>
      </c>
      <c r="D1388">
        <v>4</v>
      </c>
      <c r="E1388" t="s">
        <v>408</v>
      </c>
      <c r="F1388">
        <v>7</v>
      </c>
      <c r="G1388">
        <v>131</v>
      </c>
      <c r="H1388">
        <v>1600</v>
      </c>
      <c r="I1388" t="s">
        <v>140</v>
      </c>
      <c r="J1388">
        <v>1</v>
      </c>
      <c r="K1388">
        <v>35.28</v>
      </c>
      <c r="L1388">
        <v>13</v>
      </c>
      <c r="M1388">
        <v>1</v>
      </c>
      <c r="N1388">
        <v>24</v>
      </c>
      <c r="O1388" t="s">
        <v>479</v>
      </c>
      <c r="P1388">
        <v>1169</v>
      </c>
    </row>
    <row r="1389" spans="1:16" x14ac:dyDescent="0.25">
      <c r="A1389" t="s">
        <v>294</v>
      </c>
      <c r="B1389" t="s">
        <v>297</v>
      </c>
      <c r="C1389">
        <v>3.4</v>
      </c>
      <c r="D1389">
        <v>1</v>
      </c>
      <c r="E1389" t="s">
        <v>409</v>
      </c>
      <c r="F1389">
        <v>5</v>
      </c>
      <c r="G1389">
        <v>132</v>
      </c>
      <c r="H1389">
        <v>1600</v>
      </c>
      <c r="I1389" t="s">
        <v>140</v>
      </c>
      <c r="J1389">
        <v>1</v>
      </c>
      <c r="K1389">
        <v>34.67</v>
      </c>
      <c r="L1389">
        <v>26</v>
      </c>
      <c r="M1389">
        <v>12</v>
      </c>
      <c r="N1389">
        <v>23</v>
      </c>
      <c r="O1389" t="s">
        <v>479</v>
      </c>
      <c r="P1389">
        <v>1169</v>
      </c>
    </row>
    <row r="1390" spans="1:16" x14ac:dyDescent="0.25">
      <c r="A1390" t="s">
        <v>294</v>
      </c>
      <c r="B1390" t="s">
        <v>297</v>
      </c>
      <c r="C1390">
        <v>3</v>
      </c>
      <c r="D1390">
        <v>1</v>
      </c>
      <c r="E1390" t="s">
        <v>408</v>
      </c>
      <c r="F1390">
        <v>5</v>
      </c>
      <c r="G1390">
        <v>123</v>
      </c>
      <c r="H1390">
        <v>1600</v>
      </c>
      <c r="I1390" t="s">
        <v>140</v>
      </c>
      <c r="J1390">
        <v>1</v>
      </c>
      <c r="K1390">
        <v>35.53</v>
      </c>
      <c r="L1390">
        <v>26</v>
      </c>
      <c r="M1390">
        <v>11</v>
      </c>
      <c r="N1390">
        <v>23</v>
      </c>
      <c r="O1390" t="s">
        <v>508</v>
      </c>
      <c r="P1390">
        <v>1159</v>
      </c>
    </row>
    <row r="1391" spans="1:16" x14ac:dyDescent="0.25">
      <c r="A1391" t="s">
        <v>294</v>
      </c>
      <c r="B1391" t="s">
        <v>297</v>
      </c>
      <c r="C1391">
        <v>7.3</v>
      </c>
      <c r="D1391">
        <v>1</v>
      </c>
      <c r="E1391" t="s">
        <v>408</v>
      </c>
      <c r="F1391">
        <v>2</v>
      </c>
      <c r="G1391">
        <v>135</v>
      </c>
      <c r="H1391">
        <v>1600</v>
      </c>
      <c r="I1391" t="s">
        <v>85</v>
      </c>
      <c r="J1391">
        <v>1</v>
      </c>
      <c r="K1391">
        <v>35.19</v>
      </c>
      <c r="L1391">
        <v>22</v>
      </c>
      <c r="M1391">
        <v>10</v>
      </c>
      <c r="N1391">
        <v>23</v>
      </c>
      <c r="O1391" t="s">
        <v>501</v>
      </c>
      <c r="P1391">
        <v>1166</v>
      </c>
    </row>
    <row r="1392" spans="1:16" x14ac:dyDescent="0.25">
      <c r="A1392" t="s">
        <v>294</v>
      </c>
      <c r="B1392" t="s">
        <v>297</v>
      </c>
      <c r="C1392">
        <v>32</v>
      </c>
      <c r="D1392">
        <v>1</v>
      </c>
      <c r="E1392" t="s">
        <v>408</v>
      </c>
      <c r="F1392">
        <v>3</v>
      </c>
      <c r="G1392">
        <v>130</v>
      </c>
      <c r="H1392">
        <v>1600</v>
      </c>
      <c r="I1392" t="s">
        <v>85</v>
      </c>
      <c r="J1392">
        <v>1</v>
      </c>
      <c r="K1392">
        <v>35.270000000000003</v>
      </c>
      <c r="L1392">
        <v>1</v>
      </c>
      <c r="M1392">
        <v>10</v>
      </c>
      <c r="N1392">
        <v>23</v>
      </c>
      <c r="O1392" t="s">
        <v>479</v>
      </c>
      <c r="P1392">
        <v>1158</v>
      </c>
    </row>
    <row r="1393" spans="1:16" x14ac:dyDescent="0.25">
      <c r="A1393" t="s">
        <v>294</v>
      </c>
      <c r="B1393" t="s">
        <v>297</v>
      </c>
      <c r="C1393">
        <v>57</v>
      </c>
      <c r="D1393">
        <v>12</v>
      </c>
      <c r="E1393" t="s">
        <v>409</v>
      </c>
      <c r="F1393">
        <v>14</v>
      </c>
      <c r="G1393">
        <v>132</v>
      </c>
      <c r="H1393">
        <v>1400</v>
      </c>
      <c r="I1393" t="s">
        <v>407</v>
      </c>
      <c r="J1393">
        <v>1</v>
      </c>
      <c r="K1393">
        <v>23.06</v>
      </c>
      <c r="L1393">
        <v>17</v>
      </c>
      <c r="M1393">
        <v>9</v>
      </c>
      <c r="N1393">
        <v>23</v>
      </c>
      <c r="O1393" t="s">
        <v>477</v>
      </c>
      <c r="P1393">
        <v>1168</v>
      </c>
    </row>
    <row r="1394" spans="1:16" x14ac:dyDescent="0.25">
      <c r="A1394" t="s">
        <v>294</v>
      </c>
      <c r="B1394" t="s">
        <v>299</v>
      </c>
      <c r="C1394">
        <v>51</v>
      </c>
      <c r="D1394">
        <v>7</v>
      </c>
      <c r="E1394" t="s">
        <v>410</v>
      </c>
      <c r="F1394">
        <v>1</v>
      </c>
      <c r="G1394">
        <v>126</v>
      </c>
      <c r="H1394">
        <v>2400</v>
      </c>
      <c r="I1394" t="s">
        <v>64</v>
      </c>
      <c r="J1394">
        <v>2</v>
      </c>
      <c r="K1394">
        <v>29.49</v>
      </c>
      <c r="L1394">
        <v>14</v>
      </c>
      <c r="M1394">
        <v>12</v>
      </c>
      <c r="N1394">
        <v>25</v>
      </c>
      <c r="O1394" t="s">
        <v>483</v>
      </c>
      <c r="P1394">
        <v>1099</v>
      </c>
    </row>
    <row r="1395" spans="1:16" x14ac:dyDescent="0.25">
      <c r="A1395" t="s">
        <v>294</v>
      </c>
      <c r="B1395" t="s">
        <v>299</v>
      </c>
      <c r="C1395">
        <v>71</v>
      </c>
      <c r="D1395">
        <v>10</v>
      </c>
      <c r="E1395" t="s">
        <v>408</v>
      </c>
      <c r="F1395">
        <v>3</v>
      </c>
      <c r="G1395">
        <v>123</v>
      </c>
      <c r="H1395">
        <v>1600</v>
      </c>
      <c r="I1395" t="s">
        <v>26</v>
      </c>
      <c r="J1395">
        <v>1</v>
      </c>
      <c r="K1395">
        <v>33.770000000000003</v>
      </c>
      <c r="L1395">
        <v>23</v>
      </c>
      <c r="M1395">
        <v>11</v>
      </c>
      <c r="N1395">
        <v>25</v>
      </c>
      <c r="O1395" t="s">
        <v>501</v>
      </c>
      <c r="P1395">
        <v>1089</v>
      </c>
    </row>
    <row r="1396" spans="1:16" x14ac:dyDescent="0.25">
      <c r="A1396" t="s">
        <v>294</v>
      </c>
      <c r="B1396" t="s">
        <v>299</v>
      </c>
      <c r="C1396">
        <v>36</v>
      </c>
      <c r="D1396">
        <v>3</v>
      </c>
      <c r="E1396" t="s">
        <v>409</v>
      </c>
      <c r="F1396">
        <v>8</v>
      </c>
      <c r="G1396">
        <v>127</v>
      </c>
      <c r="H1396">
        <v>1800</v>
      </c>
      <c r="I1396" t="s">
        <v>26</v>
      </c>
      <c r="J1396">
        <v>1</v>
      </c>
      <c r="K1396">
        <v>47.56</v>
      </c>
      <c r="L1396">
        <v>9</v>
      </c>
      <c r="M1396">
        <v>11</v>
      </c>
      <c r="N1396">
        <v>25</v>
      </c>
      <c r="O1396" t="s">
        <v>479</v>
      </c>
      <c r="P1396">
        <v>1090</v>
      </c>
    </row>
    <row r="1397" spans="1:16" x14ac:dyDescent="0.25">
      <c r="A1397" t="s">
        <v>294</v>
      </c>
      <c r="B1397" t="s">
        <v>299</v>
      </c>
      <c r="C1397">
        <v>106</v>
      </c>
      <c r="D1397">
        <v>5</v>
      </c>
      <c r="E1397" t="s">
        <v>409</v>
      </c>
      <c r="F1397">
        <v>4</v>
      </c>
      <c r="G1397">
        <v>115</v>
      </c>
      <c r="H1397">
        <v>1600</v>
      </c>
      <c r="I1397" t="s">
        <v>85</v>
      </c>
      <c r="J1397">
        <v>1</v>
      </c>
      <c r="K1397">
        <v>32.97</v>
      </c>
      <c r="L1397">
        <v>19</v>
      </c>
      <c r="M1397">
        <v>10</v>
      </c>
      <c r="N1397">
        <v>25</v>
      </c>
      <c r="O1397" t="s">
        <v>479</v>
      </c>
      <c r="P1397">
        <v>1089</v>
      </c>
    </row>
    <row r="1398" spans="1:16" x14ac:dyDescent="0.25">
      <c r="A1398" t="s">
        <v>294</v>
      </c>
      <c r="B1398" t="s">
        <v>299</v>
      </c>
      <c r="C1398">
        <v>209</v>
      </c>
      <c r="D1398">
        <v>9</v>
      </c>
      <c r="E1398" t="s">
        <v>409</v>
      </c>
      <c r="F1398">
        <v>5</v>
      </c>
      <c r="G1398">
        <v>132</v>
      </c>
      <c r="H1398">
        <v>1400</v>
      </c>
      <c r="I1398" t="s">
        <v>26</v>
      </c>
      <c r="J1398">
        <v>1</v>
      </c>
      <c r="K1398">
        <v>21.24</v>
      </c>
      <c r="L1398">
        <v>28</v>
      </c>
      <c r="M1398">
        <v>9</v>
      </c>
      <c r="N1398">
        <v>25</v>
      </c>
      <c r="O1398" t="s">
        <v>479</v>
      </c>
      <c r="P1398">
        <v>1093</v>
      </c>
    </row>
    <row r="1399" spans="1:16" x14ac:dyDescent="0.25">
      <c r="A1399" t="s">
        <v>294</v>
      </c>
      <c r="B1399" t="s">
        <v>299</v>
      </c>
      <c r="C1399">
        <v>59</v>
      </c>
      <c r="D1399">
        <v>13</v>
      </c>
      <c r="E1399" t="s">
        <v>409</v>
      </c>
      <c r="F1399">
        <v>3</v>
      </c>
      <c r="G1399">
        <v>128</v>
      </c>
      <c r="H1399">
        <v>1800</v>
      </c>
      <c r="I1399" t="s">
        <v>43</v>
      </c>
      <c r="J1399">
        <v>1</v>
      </c>
      <c r="K1399">
        <v>48.11</v>
      </c>
      <c r="L1399">
        <v>22</v>
      </c>
      <c r="M1399">
        <v>6</v>
      </c>
      <c r="N1399">
        <v>25</v>
      </c>
      <c r="O1399" t="s">
        <v>483</v>
      </c>
      <c r="P1399">
        <v>1077</v>
      </c>
    </row>
    <row r="1400" spans="1:16" x14ac:dyDescent="0.25">
      <c r="A1400" t="s">
        <v>294</v>
      </c>
      <c r="B1400" t="s">
        <v>299</v>
      </c>
      <c r="C1400">
        <v>61</v>
      </c>
      <c r="D1400">
        <v>10</v>
      </c>
      <c r="E1400" t="s">
        <v>408</v>
      </c>
      <c r="F1400">
        <v>6</v>
      </c>
      <c r="G1400">
        <v>126</v>
      </c>
      <c r="H1400">
        <v>2400</v>
      </c>
      <c r="I1400" t="s">
        <v>85</v>
      </c>
      <c r="J1400">
        <v>2</v>
      </c>
      <c r="K1400">
        <v>30.13</v>
      </c>
      <c r="L1400">
        <v>25</v>
      </c>
      <c r="M1400">
        <v>5</v>
      </c>
      <c r="N1400">
        <v>25</v>
      </c>
      <c r="O1400" t="s">
        <v>483</v>
      </c>
      <c r="P1400">
        <v>1083</v>
      </c>
    </row>
    <row r="1401" spans="1:16" x14ac:dyDescent="0.25">
      <c r="A1401" t="s">
        <v>294</v>
      </c>
      <c r="B1401" t="s">
        <v>299</v>
      </c>
      <c r="C1401">
        <v>30</v>
      </c>
      <c r="D1401">
        <v>7</v>
      </c>
      <c r="E1401" t="s">
        <v>408</v>
      </c>
      <c r="F1401">
        <v>7</v>
      </c>
      <c r="G1401">
        <v>126</v>
      </c>
      <c r="H1401">
        <v>2000</v>
      </c>
      <c r="I1401" t="s">
        <v>702</v>
      </c>
      <c r="J1401">
        <v>2</v>
      </c>
      <c r="K1401">
        <v>1.1100000000000001</v>
      </c>
      <c r="L1401">
        <v>27</v>
      </c>
      <c r="M1401">
        <v>4</v>
      </c>
      <c r="N1401">
        <v>25</v>
      </c>
      <c r="O1401" t="s">
        <v>483</v>
      </c>
      <c r="P1401">
        <v>1079</v>
      </c>
    </row>
    <row r="1402" spans="1:16" x14ac:dyDescent="0.25">
      <c r="A1402" t="s">
        <v>294</v>
      </c>
      <c r="B1402" t="s">
        <v>299</v>
      </c>
      <c r="C1402">
        <v>52</v>
      </c>
      <c r="D1402">
        <v>3</v>
      </c>
      <c r="E1402" t="s">
        <v>409</v>
      </c>
      <c r="F1402">
        <v>1</v>
      </c>
      <c r="G1402">
        <v>123</v>
      </c>
      <c r="H1402">
        <v>1600</v>
      </c>
      <c r="I1402" t="s">
        <v>85</v>
      </c>
      <c r="J1402">
        <v>1</v>
      </c>
      <c r="K1402">
        <v>34.17</v>
      </c>
      <c r="L1402">
        <v>30</v>
      </c>
      <c r="M1402">
        <v>3</v>
      </c>
      <c r="N1402">
        <v>25</v>
      </c>
      <c r="O1402" t="s">
        <v>465</v>
      </c>
      <c r="P1402">
        <v>1087</v>
      </c>
    </row>
    <row r="1403" spans="1:16" x14ac:dyDescent="0.25">
      <c r="A1403" t="s">
        <v>294</v>
      </c>
      <c r="B1403" t="s">
        <v>299</v>
      </c>
      <c r="C1403">
        <v>3.6</v>
      </c>
      <c r="D1403">
        <v>1</v>
      </c>
      <c r="E1403" t="s">
        <v>409</v>
      </c>
      <c r="F1403">
        <v>3</v>
      </c>
      <c r="G1403">
        <v>129</v>
      </c>
      <c r="H1403">
        <v>1650</v>
      </c>
      <c r="I1403" t="s">
        <v>1367</v>
      </c>
      <c r="J1403">
        <v>1</v>
      </c>
      <c r="K1403">
        <v>39.01</v>
      </c>
      <c r="L1403">
        <v>26</v>
      </c>
      <c r="M1403">
        <v>2</v>
      </c>
      <c r="N1403">
        <v>25</v>
      </c>
      <c r="O1403" t="s">
        <v>416</v>
      </c>
      <c r="P1403">
        <v>1084</v>
      </c>
    </row>
    <row r="1404" spans="1:16" x14ac:dyDescent="0.25">
      <c r="A1404" t="s">
        <v>294</v>
      </c>
      <c r="B1404" t="s">
        <v>299</v>
      </c>
      <c r="C1404">
        <v>3.1</v>
      </c>
      <c r="D1404">
        <v>6</v>
      </c>
      <c r="E1404" t="s">
        <v>410</v>
      </c>
      <c r="F1404">
        <v>8</v>
      </c>
      <c r="G1404">
        <v>135</v>
      </c>
      <c r="H1404">
        <v>1650</v>
      </c>
      <c r="I1404" t="s">
        <v>31</v>
      </c>
      <c r="J1404">
        <v>1</v>
      </c>
      <c r="K1404">
        <v>40.130000000000003</v>
      </c>
      <c r="L1404">
        <v>5</v>
      </c>
      <c r="M1404">
        <v>2</v>
      </c>
      <c r="N1404">
        <v>25</v>
      </c>
      <c r="O1404" t="s">
        <v>432</v>
      </c>
      <c r="P1404">
        <v>1092</v>
      </c>
    </row>
    <row r="1405" spans="1:16" x14ac:dyDescent="0.25">
      <c r="A1405" t="s">
        <v>294</v>
      </c>
      <c r="B1405" t="s">
        <v>299</v>
      </c>
      <c r="C1405">
        <v>4.0999999999999996</v>
      </c>
      <c r="D1405">
        <v>5</v>
      </c>
      <c r="E1405" t="s">
        <v>409</v>
      </c>
      <c r="F1405">
        <v>6</v>
      </c>
      <c r="G1405">
        <v>125</v>
      </c>
      <c r="H1405">
        <v>1800</v>
      </c>
      <c r="I1405" t="s">
        <v>64</v>
      </c>
      <c r="J1405">
        <v>1</v>
      </c>
      <c r="K1405">
        <v>49.4</v>
      </c>
      <c r="L1405">
        <v>8</v>
      </c>
      <c r="M1405">
        <v>1</v>
      </c>
      <c r="N1405">
        <v>25</v>
      </c>
      <c r="O1405" t="s">
        <v>432</v>
      </c>
      <c r="P1405">
        <v>1084</v>
      </c>
    </row>
    <row r="1406" spans="1:16" x14ac:dyDescent="0.25">
      <c r="A1406" t="s">
        <v>294</v>
      </c>
      <c r="B1406" t="s">
        <v>299</v>
      </c>
      <c r="C1406">
        <v>31</v>
      </c>
      <c r="D1406">
        <v>2</v>
      </c>
      <c r="E1406" t="s">
        <v>411</v>
      </c>
      <c r="F1406">
        <v>10</v>
      </c>
      <c r="G1406">
        <v>135</v>
      </c>
      <c r="H1406">
        <v>1800</v>
      </c>
      <c r="I1406" t="s">
        <v>64</v>
      </c>
      <c r="J1406">
        <v>1</v>
      </c>
      <c r="K1406">
        <v>49.1</v>
      </c>
      <c r="L1406">
        <v>4</v>
      </c>
      <c r="M1406">
        <v>12</v>
      </c>
      <c r="N1406">
        <v>24</v>
      </c>
      <c r="O1406" t="s">
        <v>432</v>
      </c>
      <c r="P1406">
        <v>1078</v>
      </c>
    </row>
    <row r="1407" spans="1:16" x14ac:dyDescent="0.25">
      <c r="A1407" t="s">
        <v>294</v>
      </c>
      <c r="B1407" t="s">
        <v>299</v>
      </c>
      <c r="C1407">
        <v>20</v>
      </c>
      <c r="D1407">
        <v>12</v>
      </c>
      <c r="E1407" t="s">
        <v>409</v>
      </c>
      <c r="F1407">
        <v>11</v>
      </c>
      <c r="G1407">
        <v>116</v>
      </c>
      <c r="H1407">
        <v>1800</v>
      </c>
      <c r="I1407" t="s">
        <v>140</v>
      </c>
      <c r="J1407">
        <v>1</v>
      </c>
      <c r="K1407">
        <v>47.17</v>
      </c>
      <c r="L1407">
        <v>3</v>
      </c>
      <c r="M1407">
        <v>11</v>
      </c>
      <c r="N1407">
        <v>24</v>
      </c>
      <c r="O1407" t="s">
        <v>479</v>
      </c>
      <c r="P1407">
        <v>1079</v>
      </c>
    </row>
    <row r="1408" spans="1:16" x14ac:dyDescent="0.25">
      <c r="A1408" t="s">
        <v>294</v>
      </c>
      <c r="B1408" t="s">
        <v>299</v>
      </c>
      <c r="C1408">
        <v>14</v>
      </c>
      <c r="D1408">
        <v>13</v>
      </c>
      <c r="E1408" t="s">
        <v>409</v>
      </c>
      <c r="F1408">
        <v>12</v>
      </c>
      <c r="G1408">
        <v>135</v>
      </c>
      <c r="H1408">
        <v>1650</v>
      </c>
      <c r="I1408" t="s">
        <v>64</v>
      </c>
      <c r="J1408">
        <v>1</v>
      </c>
      <c r="K1408">
        <v>46.13</v>
      </c>
      <c r="L1408">
        <v>6</v>
      </c>
      <c r="M1408">
        <v>10</v>
      </c>
      <c r="N1408">
        <v>24</v>
      </c>
      <c r="O1408" t="s">
        <v>457</v>
      </c>
      <c r="P1408">
        <v>1086</v>
      </c>
    </row>
    <row r="1409" spans="1:16" x14ac:dyDescent="0.25">
      <c r="A1409" t="s">
        <v>294</v>
      </c>
      <c r="B1409" t="s">
        <v>299</v>
      </c>
      <c r="C1409">
        <v>10</v>
      </c>
      <c r="D1409">
        <v>6</v>
      </c>
      <c r="E1409" t="s">
        <v>408</v>
      </c>
      <c r="F1409">
        <v>10</v>
      </c>
      <c r="G1409">
        <v>135</v>
      </c>
      <c r="H1409">
        <v>1650</v>
      </c>
      <c r="I1409" t="s">
        <v>64</v>
      </c>
      <c r="J1409">
        <v>1</v>
      </c>
      <c r="K1409">
        <v>40.18</v>
      </c>
      <c r="L1409">
        <v>18</v>
      </c>
      <c r="M1409">
        <v>9</v>
      </c>
      <c r="N1409">
        <v>24</v>
      </c>
      <c r="O1409" t="s">
        <v>420</v>
      </c>
      <c r="P1409">
        <v>1094</v>
      </c>
    </row>
    <row r="1410" spans="1:16" x14ac:dyDescent="0.25">
      <c r="A1410" t="s">
        <v>294</v>
      </c>
      <c r="B1410" t="s">
        <v>299</v>
      </c>
      <c r="C1410">
        <v>9</v>
      </c>
      <c r="D1410">
        <v>2</v>
      </c>
      <c r="E1410" t="s">
        <v>409</v>
      </c>
      <c r="F1410">
        <v>7</v>
      </c>
      <c r="G1410">
        <v>130</v>
      </c>
      <c r="H1410">
        <v>1600</v>
      </c>
      <c r="I1410" t="s">
        <v>64</v>
      </c>
      <c r="J1410">
        <v>1</v>
      </c>
      <c r="K1410">
        <v>34.130000000000003</v>
      </c>
      <c r="L1410">
        <v>14</v>
      </c>
      <c r="M1410">
        <v>7</v>
      </c>
      <c r="N1410">
        <v>24</v>
      </c>
      <c r="O1410" t="s">
        <v>483</v>
      </c>
      <c r="P1410">
        <v>1086</v>
      </c>
    </row>
    <row r="1411" spans="1:16" x14ac:dyDescent="0.25">
      <c r="A1411" t="s">
        <v>294</v>
      </c>
      <c r="B1411" t="s">
        <v>299</v>
      </c>
      <c r="C1411">
        <v>8</v>
      </c>
      <c r="D1411">
        <v>3</v>
      </c>
      <c r="E1411" t="s">
        <v>410</v>
      </c>
      <c r="F1411">
        <v>8</v>
      </c>
      <c r="G1411">
        <v>133</v>
      </c>
      <c r="H1411">
        <v>1650</v>
      </c>
      <c r="I1411" t="s">
        <v>31</v>
      </c>
      <c r="J1411">
        <v>1</v>
      </c>
      <c r="K1411">
        <v>40.76</v>
      </c>
      <c r="L1411">
        <v>12</v>
      </c>
      <c r="M1411">
        <v>6</v>
      </c>
      <c r="N1411">
        <v>24</v>
      </c>
      <c r="O1411" t="s">
        <v>420</v>
      </c>
      <c r="P1411">
        <v>1071</v>
      </c>
    </row>
    <row r="1412" spans="1:16" x14ac:dyDescent="0.25">
      <c r="A1412" t="s">
        <v>294</v>
      </c>
      <c r="B1412" t="s">
        <v>299</v>
      </c>
      <c r="C1412">
        <v>19</v>
      </c>
      <c r="D1412">
        <v>4</v>
      </c>
      <c r="E1412" t="s">
        <v>408</v>
      </c>
      <c r="F1412">
        <v>6</v>
      </c>
      <c r="G1412">
        <v>126</v>
      </c>
      <c r="H1412">
        <v>2400</v>
      </c>
      <c r="I1412" t="s">
        <v>140</v>
      </c>
      <c r="J1412">
        <v>2</v>
      </c>
      <c r="K1412">
        <v>26.15</v>
      </c>
      <c r="L1412">
        <v>26</v>
      </c>
      <c r="M1412">
        <v>5</v>
      </c>
      <c r="N1412">
        <v>24</v>
      </c>
      <c r="O1412" t="s">
        <v>483</v>
      </c>
      <c r="P1412">
        <v>1079</v>
      </c>
    </row>
    <row r="1413" spans="1:16" x14ac:dyDescent="0.25">
      <c r="A1413" t="s">
        <v>294</v>
      </c>
      <c r="B1413" t="s">
        <v>299</v>
      </c>
      <c r="C1413">
        <v>9.1</v>
      </c>
      <c r="D1413">
        <v>4</v>
      </c>
      <c r="E1413" t="s">
        <v>408</v>
      </c>
      <c r="F1413">
        <v>8</v>
      </c>
      <c r="G1413">
        <v>115</v>
      </c>
      <c r="H1413">
        <v>2400</v>
      </c>
      <c r="I1413" t="s">
        <v>504</v>
      </c>
      <c r="J1413">
        <v>2</v>
      </c>
      <c r="K1413">
        <v>26.12</v>
      </c>
      <c r="L1413">
        <v>5</v>
      </c>
      <c r="M1413">
        <v>5</v>
      </c>
      <c r="N1413">
        <v>24</v>
      </c>
      <c r="O1413" t="s">
        <v>477</v>
      </c>
      <c r="P1413">
        <v>1072</v>
      </c>
    </row>
    <row r="1414" spans="1:16" x14ac:dyDescent="0.25">
      <c r="A1414" t="s">
        <v>294</v>
      </c>
      <c r="B1414" t="s">
        <v>299</v>
      </c>
      <c r="C1414">
        <v>3.6</v>
      </c>
      <c r="D1414">
        <v>1</v>
      </c>
      <c r="E1414" t="s">
        <v>408</v>
      </c>
      <c r="F1414">
        <v>5</v>
      </c>
      <c r="G1414">
        <v>123</v>
      </c>
      <c r="H1414">
        <v>1650</v>
      </c>
      <c r="I1414" t="s">
        <v>31</v>
      </c>
      <c r="J1414">
        <v>1</v>
      </c>
      <c r="K1414">
        <v>39.31</v>
      </c>
      <c r="L1414">
        <v>10</v>
      </c>
      <c r="M1414">
        <v>4</v>
      </c>
      <c r="N1414">
        <v>24</v>
      </c>
      <c r="O1414" t="s">
        <v>420</v>
      </c>
      <c r="P1414">
        <v>1070</v>
      </c>
    </row>
    <row r="1415" spans="1:16" x14ac:dyDescent="0.25">
      <c r="A1415" t="s">
        <v>294</v>
      </c>
      <c r="B1415" t="s">
        <v>299</v>
      </c>
      <c r="C1415">
        <v>7.3</v>
      </c>
      <c r="D1415">
        <v>1</v>
      </c>
      <c r="E1415" t="s">
        <v>408</v>
      </c>
      <c r="F1415">
        <v>4</v>
      </c>
      <c r="G1415">
        <v>125</v>
      </c>
      <c r="H1415">
        <v>1800</v>
      </c>
      <c r="I1415" t="s">
        <v>316</v>
      </c>
      <c r="J1415">
        <v>1</v>
      </c>
      <c r="K1415">
        <v>50.2</v>
      </c>
      <c r="L1415">
        <v>13</v>
      </c>
      <c r="M1415">
        <v>3</v>
      </c>
      <c r="N1415">
        <v>24</v>
      </c>
      <c r="O1415" t="s">
        <v>416</v>
      </c>
      <c r="P1415">
        <v>1065</v>
      </c>
    </row>
    <row r="1416" spans="1:16" x14ac:dyDescent="0.25">
      <c r="A1416" t="s">
        <v>294</v>
      </c>
      <c r="B1416" t="s">
        <v>299</v>
      </c>
      <c r="C1416">
        <v>30</v>
      </c>
      <c r="D1416">
        <v>8</v>
      </c>
      <c r="E1416" t="s">
        <v>408</v>
      </c>
      <c r="F1416">
        <v>4</v>
      </c>
      <c r="G1416">
        <v>132</v>
      </c>
      <c r="H1416">
        <v>1800</v>
      </c>
      <c r="I1416" t="s">
        <v>195</v>
      </c>
      <c r="J1416">
        <v>1</v>
      </c>
      <c r="K1416">
        <v>49.12</v>
      </c>
      <c r="L1416">
        <v>18</v>
      </c>
      <c r="M1416">
        <v>2</v>
      </c>
      <c r="N1416">
        <v>24</v>
      </c>
      <c r="O1416" t="s">
        <v>479</v>
      </c>
      <c r="P1416">
        <v>1064</v>
      </c>
    </row>
    <row r="1417" spans="1:16" x14ac:dyDescent="0.25">
      <c r="A1417" t="s">
        <v>294</v>
      </c>
      <c r="B1417" t="s">
        <v>299</v>
      </c>
      <c r="C1417">
        <v>52</v>
      </c>
      <c r="D1417">
        <v>9</v>
      </c>
      <c r="E1417" t="s">
        <v>409</v>
      </c>
      <c r="F1417">
        <v>8</v>
      </c>
      <c r="G1417">
        <v>126</v>
      </c>
      <c r="H1417">
        <v>1600</v>
      </c>
      <c r="I1417" t="s">
        <v>173</v>
      </c>
      <c r="J1417">
        <v>1</v>
      </c>
      <c r="K1417">
        <v>35.409999999999997</v>
      </c>
      <c r="L1417">
        <v>4</v>
      </c>
      <c r="M1417">
        <v>2</v>
      </c>
      <c r="N1417">
        <v>24</v>
      </c>
      <c r="O1417" t="s">
        <v>501</v>
      </c>
      <c r="P1417">
        <v>1065</v>
      </c>
    </row>
    <row r="1418" spans="1:16" x14ac:dyDescent="0.25">
      <c r="A1418" t="s">
        <v>294</v>
      </c>
      <c r="B1418" t="s">
        <v>299</v>
      </c>
      <c r="C1418">
        <v>10</v>
      </c>
      <c r="D1418">
        <v>2</v>
      </c>
      <c r="E1418" t="s">
        <v>408</v>
      </c>
      <c r="F1418">
        <v>2</v>
      </c>
      <c r="G1418">
        <v>130</v>
      </c>
      <c r="H1418">
        <v>1650</v>
      </c>
      <c r="I1418" t="s">
        <v>504</v>
      </c>
      <c r="J1418">
        <v>1</v>
      </c>
      <c r="K1418">
        <v>40.409999999999997</v>
      </c>
      <c r="L1418">
        <v>4</v>
      </c>
      <c r="M1418">
        <v>1</v>
      </c>
      <c r="N1418">
        <v>24</v>
      </c>
      <c r="O1418" t="s">
        <v>432</v>
      </c>
      <c r="P1418">
        <v>1074</v>
      </c>
    </row>
    <row r="1419" spans="1:16" x14ac:dyDescent="0.25">
      <c r="A1419" t="s">
        <v>294</v>
      </c>
      <c r="B1419" t="s">
        <v>299</v>
      </c>
      <c r="C1419">
        <v>20</v>
      </c>
      <c r="D1419">
        <v>5</v>
      </c>
      <c r="E1419" t="s">
        <v>408</v>
      </c>
      <c r="F1419">
        <v>4</v>
      </c>
      <c r="G1419">
        <v>135</v>
      </c>
      <c r="H1419">
        <v>1650</v>
      </c>
      <c r="I1419" t="s">
        <v>404</v>
      </c>
      <c r="J1419">
        <v>1</v>
      </c>
      <c r="K1419">
        <v>40.549999999999997</v>
      </c>
      <c r="L1419">
        <v>13</v>
      </c>
      <c r="M1419">
        <v>12</v>
      </c>
      <c r="N1419">
        <v>23</v>
      </c>
      <c r="O1419" t="s">
        <v>420</v>
      </c>
      <c r="P1419">
        <v>1064</v>
      </c>
    </row>
    <row r="1420" spans="1:16" x14ac:dyDescent="0.25">
      <c r="A1420" t="s">
        <v>294</v>
      </c>
      <c r="B1420" t="s">
        <v>299</v>
      </c>
      <c r="C1420">
        <v>51</v>
      </c>
      <c r="D1420">
        <v>9</v>
      </c>
      <c r="E1420" t="s">
        <v>408</v>
      </c>
      <c r="F1420">
        <v>10</v>
      </c>
      <c r="G1420">
        <v>129</v>
      </c>
      <c r="H1420">
        <v>1600</v>
      </c>
      <c r="I1420" t="s">
        <v>195</v>
      </c>
      <c r="J1420">
        <v>1</v>
      </c>
      <c r="K1420">
        <v>35</v>
      </c>
      <c r="L1420">
        <v>5</v>
      </c>
      <c r="M1420">
        <v>11</v>
      </c>
      <c r="N1420">
        <v>23</v>
      </c>
      <c r="O1420" t="s">
        <v>479</v>
      </c>
      <c r="P1420">
        <v>1076</v>
      </c>
    </row>
    <row r="1421" spans="1:16" x14ac:dyDescent="0.25">
      <c r="A1421" t="s">
        <v>294</v>
      </c>
      <c r="B1421" t="s">
        <v>299</v>
      </c>
      <c r="C1421">
        <v>26</v>
      </c>
      <c r="D1421">
        <v>8</v>
      </c>
      <c r="E1421" t="s">
        <v>409</v>
      </c>
      <c r="F1421">
        <v>1</v>
      </c>
      <c r="G1421">
        <v>119</v>
      </c>
      <c r="H1421">
        <v>1400</v>
      </c>
      <c r="I1421" t="s">
        <v>58</v>
      </c>
      <c r="J1421">
        <v>1</v>
      </c>
      <c r="K1421">
        <v>22.08</v>
      </c>
      <c r="L1421">
        <v>22</v>
      </c>
      <c r="M1421">
        <v>10</v>
      </c>
      <c r="N1421">
        <v>23</v>
      </c>
      <c r="O1421" t="s">
        <v>501</v>
      </c>
      <c r="P1421">
        <v>1098</v>
      </c>
    </row>
    <row r="1422" spans="1:16" x14ac:dyDescent="0.25">
      <c r="A1422" t="s">
        <v>294</v>
      </c>
      <c r="B1422" t="s">
        <v>302</v>
      </c>
      <c r="C1422">
        <v>7.1</v>
      </c>
      <c r="D1422">
        <v>1</v>
      </c>
      <c r="E1422" t="s">
        <v>410</v>
      </c>
      <c r="F1422">
        <v>5</v>
      </c>
      <c r="G1422">
        <v>135</v>
      </c>
      <c r="H1422">
        <v>1650</v>
      </c>
      <c r="I1422" t="s">
        <v>64</v>
      </c>
      <c r="J1422">
        <v>1</v>
      </c>
      <c r="K1422">
        <v>38.99</v>
      </c>
      <c r="L1422">
        <v>23</v>
      </c>
      <c r="M1422">
        <v>12</v>
      </c>
      <c r="N1422">
        <v>25</v>
      </c>
      <c r="O1422" t="s">
        <v>416</v>
      </c>
      <c r="P1422">
        <v>1264</v>
      </c>
    </row>
    <row r="1423" spans="1:16" x14ac:dyDescent="0.25">
      <c r="A1423" t="s">
        <v>294</v>
      </c>
      <c r="B1423" t="s">
        <v>302</v>
      </c>
      <c r="C1423">
        <v>4.8</v>
      </c>
      <c r="D1423">
        <v>1</v>
      </c>
      <c r="E1423" t="s">
        <v>409</v>
      </c>
      <c r="F1423">
        <v>1</v>
      </c>
      <c r="G1423">
        <v>132</v>
      </c>
      <c r="H1423">
        <v>1800</v>
      </c>
      <c r="I1423" t="s">
        <v>64</v>
      </c>
      <c r="J1423">
        <v>1</v>
      </c>
      <c r="K1423">
        <v>49.11</v>
      </c>
      <c r="L1423">
        <v>10</v>
      </c>
      <c r="M1423">
        <v>12</v>
      </c>
      <c r="N1423">
        <v>25</v>
      </c>
      <c r="O1423" t="s">
        <v>432</v>
      </c>
      <c r="P1423">
        <v>1254</v>
      </c>
    </row>
    <row r="1424" spans="1:16" x14ac:dyDescent="0.25">
      <c r="A1424" t="s">
        <v>294</v>
      </c>
      <c r="B1424" t="s">
        <v>302</v>
      </c>
      <c r="C1424">
        <v>14</v>
      </c>
      <c r="D1424">
        <v>4</v>
      </c>
      <c r="E1424" t="s">
        <v>408</v>
      </c>
      <c r="F1424">
        <v>8</v>
      </c>
      <c r="G1424">
        <v>126</v>
      </c>
      <c r="H1424">
        <v>1800</v>
      </c>
      <c r="I1424" t="s">
        <v>565</v>
      </c>
      <c r="J1424">
        <v>1</v>
      </c>
      <c r="K1424">
        <v>48.07</v>
      </c>
      <c r="L1424">
        <v>15</v>
      </c>
      <c r="M1424">
        <v>10</v>
      </c>
      <c r="N1424">
        <v>25</v>
      </c>
      <c r="O1424" t="s">
        <v>432</v>
      </c>
      <c r="P1424">
        <v>1249</v>
      </c>
    </row>
    <row r="1425" spans="1:16" x14ac:dyDescent="0.25">
      <c r="A1425" t="s">
        <v>294</v>
      </c>
      <c r="B1425" t="s">
        <v>302</v>
      </c>
      <c r="C1425">
        <v>71</v>
      </c>
      <c r="D1425">
        <v>11</v>
      </c>
      <c r="E1425" t="s">
        <v>411</v>
      </c>
      <c r="F1425">
        <v>12</v>
      </c>
      <c r="G1425">
        <v>132</v>
      </c>
      <c r="H1425">
        <v>1650</v>
      </c>
      <c r="I1425" t="s">
        <v>85</v>
      </c>
      <c r="J1425">
        <v>1</v>
      </c>
      <c r="K1425">
        <v>41.15</v>
      </c>
      <c r="L1425">
        <v>4</v>
      </c>
      <c r="M1425">
        <v>10</v>
      </c>
      <c r="N1425">
        <v>25</v>
      </c>
      <c r="O1425" t="s">
        <v>457</v>
      </c>
      <c r="P1425">
        <v>1257</v>
      </c>
    </row>
    <row r="1426" spans="1:16" x14ac:dyDescent="0.25">
      <c r="A1426" t="s">
        <v>294</v>
      </c>
      <c r="B1426" t="s">
        <v>302</v>
      </c>
      <c r="C1426">
        <v>14</v>
      </c>
      <c r="D1426">
        <v>7</v>
      </c>
      <c r="E1426" t="s">
        <v>410</v>
      </c>
      <c r="F1426">
        <v>8</v>
      </c>
      <c r="G1426">
        <v>128</v>
      </c>
      <c r="H1426">
        <v>1650</v>
      </c>
      <c r="I1426" t="s">
        <v>316</v>
      </c>
      <c r="J1426">
        <v>1</v>
      </c>
      <c r="K1426">
        <v>39.090000000000003</v>
      </c>
      <c r="L1426">
        <v>11</v>
      </c>
      <c r="M1426">
        <v>6</v>
      </c>
      <c r="N1426">
        <v>25</v>
      </c>
      <c r="O1426" t="s">
        <v>420</v>
      </c>
      <c r="P1426">
        <v>1235</v>
      </c>
    </row>
    <row r="1427" spans="1:16" x14ac:dyDescent="0.25">
      <c r="A1427" t="s">
        <v>294</v>
      </c>
      <c r="B1427" t="s">
        <v>302</v>
      </c>
      <c r="C1427">
        <v>18</v>
      </c>
      <c r="D1427">
        <v>9</v>
      </c>
      <c r="E1427" t="s">
        <v>409</v>
      </c>
      <c r="F1427">
        <v>5</v>
      </c>
      <c r="G1427">
        <v>128</v>
      </c>
      <c r="H1427">
        <v>1650</v>
      </c>
      <c r="I1427" t="s">
        <v>316</v>
      </c>
      <c r="J1427">
        <v>1</v>
      </c>
      <c r="K1427">
        <v>39.619999999999997</v>
      </c>
      <c r="L1427">
        <v>31</v>
      </c>
      <c r="M1427">
        <v>5</v>
      </c>
      <c r="N1427">
        <v>25</v>
      </c>
      <c r="O1427" t="s">
        <v>457</v>
      </c>
      <c r="P1427">
        <v>1240</v>
      </c>
    </row>
    <row r="1428" spans="1:16" x14ac:dyDescent="0.25">
      <c r="A1428" t="s">
        <v>294</v>
      </c>
      <c r="B1428" t="s">
        <v>302</v>
      </c>
      <c r="C1428">
        <v>7.3</v>
      </c>
      <c r="D1428">
        <v>5</v>
      </c>
      <c r="E1428" t="s">
        <v>409</v>
      </c>
      <c r="F1428">
        <v>5</v>
      </c>
      <c r="G1428">
        <v>135</v>
      </c>
      <c r="H1428">
        <v>1650</v>
      </c>
      <c r="I1428" t="s">
        <v>85</v>
      </c>
      <c r="J1428">
        <v>1</v>
      </c>
      <c r="K1428">
        <v>39.14</v>
      </c>
      <c r="L1428">
        <v>14</v>
      </c>
      <c r="M1428">
        <v>5</v>
      </c>
      <c r="N1428">
        <v>25</v>
      </c>
      <c r="O1428" t="s">
        <v>420</v>
      </c>
      <c r="P1428">
        <v>1235</v>
      </c>
    </row>
    <row r="1429" spans="1:16" x14ac:dyDescent="0.25">
      <c r="A1429" t="s">
        <v>294</v>
      </c>
      <c r="B1429" t="s">
        <v>302</v>
      </c>
      <c r="C1429">
        <v>29</v>
      </c>
      <c r="D1429">
        <v>5</v>
      </c>
      <c r="E1429" t="s">
        <v>409</v>
      </c>
      <c r="F1429">
        <v>6</v>
      </c>
      <c r="G1429">
        <v>135</v>
      </c>
      <c r="H1429">
        <v>1800</v>
      </c>
      <c r="I1429" t="s">
        <v>85</v>
      </c>
      <c r="J1429">
        <v>1</v>
      </c>
      <c r="K1429">
        <v>46.1</v>
      </c>
      <c r="L1429">
        <v>20</v>
      </c>
      <c r="M1429">
        <v>4</v>
      </c>
      <c r="N1429">
        <v>25</v>
      </c>
      <c r="O1429" t="s">
        <v>479</v>
      </c>
      <c r="P1429">
        <v>1238</v>
      </c>
    </row>
    <row r="1430" spans="1:16" x14ac:dyDescent="0.25">
      <c r="A1430" t="s">
        <v>294</v>
      </c>
      <c r="B1430" t="s">
        <v>302</v>
      </c>
      <c r="C1430">
        <v>4.9000000000000004</v>
      </c>
      <c r="D1430">
        <v>2</v>
      </c>
      <c r="E1430" t="s">
        <v>409</v>
      </c>
      <c r="F1430">
        <v>4</v>
      </c>
      <c r="G1430">
        <v>135</v>
      </c>
      <c r="H1430">
        <v>1600</v>
      </c>
      <c r="I1430" t="s">
        <v>85</v>
      </c>
      <c r="J1430">
        <v>1</v>
      </c>
      <c r="K1430">
        <v>34.96</v>
      </c>
      <c r="L1430">
        <v>6</v>
      </c>
      <c r="M1430">
        <v>4</v>
      </c>
      <c r="N1430">
        <v>25</v>
      </c>
      <c r="O1430" t="s">
        <v>501</v>
      </c>
      <c r="P1430">
        <v>1243</v>
      </c>
    </row>
    <row r="1431" spans="1:16" x14ac:dyDescent="0.25">
      <c r="A1431" t="s">
        <v>294</v>
      </c>
      <c r="B1431" t="s">
        <v>302</v>
      </c>
      <c r="C1431">
        <v>27</v>
      </c>
      <c r="D1431">
        <v>3</v>
      </c>
      <c r="E1431" t="s">
        <v>410</v>
      </c>
      <c r="F1431">
        <v>12</v>
      </c>
      <c r="G1431">
        <v>135</v>
      </c>
      <c r="H1431">
        <v>1800</v>
      </c>
      <c r="I1431" t="s">
        <v>195</v>
      </c>
      <c r="J1431">
        <v>1</v>
      </c>
      <c r="K1431">
        <v>47.18</v>
      </c>
      <c r="L1431">
        <v>9</v>
      </c>
      <c r="M1431">
        <v>3</v>
      </c>
      <c r="N1431">
        <v>25</v>
      </c>
      <c r="O1431" t="s">
        <v>508</v>
      </c>
      <c r="P1431">
        <v>1250</v>
      </c>
    </row>
    <row r="1432" spans="1:16" x14ac:dyDescent="0.25">
      <c r="A1432" t="s">
        <v>294</v>
      </c>
      <c r="B1432" t="s">
        <v>302</v>
      </c>
      <c r="C1432">
        <v>7</v>
      </c>
      <c r="D1432">
        <v>2</v>
      </c>
      <c r="E1432" t="s">
        <v>408</v>
      </c>
      <c r="F1432">
        <v>8</v>
      </c>
      <c r="G1432">
        <v>129</v>
      </c>
      <c r="H1432">
        <v>1650</v>
      </c>
      <c r="I1432" t="s">
        <v>85</v>
      </c>
      <c r="J1432">
        <v>1</v>
      </c>
      <c r="K1432">
        <v>39.020000000000003</v>
      </c>
      <c r="L1432">
        <v>26</v>
      </c>
      <c r="M1432">
        <v>2</v>
      </c>
      <c r="N1432">
        <v>25</v>
      </c>
      <c r="O1432" t="s">
        <v>416</v>
      </c>
      <c r="P1432">
        <v>1252</v>
      </c>
    </row>
    <row r="1433" spans="1:16" x14ac:dyDescent="0.25">
      <c r="A1433" t="s">
        <v>294</v>
      </c>
      <c r="B1433" t="s">
        <v>302</v>
      </c>
      <c r="C1433">
        <v>6.8</v>
      </c>
      <c r="D1433">
        <v>3</v>
      </c>
      <c r="E1433" t="s">
        <v>409</v>
      </c>
      <c r="F1433">
        <v>5</v>
      </c>
      <c r="G1433">
        <v>133</v>
      </c>
      <c r="H1433">
        <v>1650</v>
      </c>
      <c r="I1433" t="s">
        <v>85</v>
      </c>
      <c r="J1433">
        <v>1</v>
      </c>
      <c r="K1433">
        <v>39.97</v>
      </c>
      <c r="L1433">
        <v>5</v>
      </c>
      <c r="M1433">
        <v>2</v>
      </c>
      <c r="N1433">
        <v>25</v>
      </c>
      <c r="O1433" t="s">
        <v>432</v>
      </c>
      <c r="P1433">
        <v>1263</v>
      </c>
    </row>
    <row r="1434" spans="1:16" x14ac:dyDescent="0.25">
      <c r="A1434" t="s">
        <v>294</v>
      </c>
      <c r="B1434" t="s">
        <v>302</v>
      </c>
      <c r="C1434">
        <v>4.9000000000000004</v>
      </c>
      <c r="D1434">
        <v>1</v>
      </c>
      <c r="E1434" t="s">
        <v>410</v>
      </c>
      <c r="F1434">
        <v>9</v>
      </c>
      <c r="G1434">
        <v>117</v>
      </c>
      <c r="H1434">
        <v>1800</v>
      </c>
      <c r="I1434" t="s">
        <v>85</v>
      </c>
      <c r="J1434">
        <v>1</v>
      </c>
      <c r="K1434">
        <v>49.19</v>
      </c>
      <c r="L1434">
        <v>8</v>
      </c>
      <c r="M1434">
        <v>1</v>
      </c>
      <c r="N1434">
        <v>25</v>
      </c>
      <c r="O1434" t="s">
        <v>432</v>
      </c>
      <c r="P1434">
        <v>1254</v>
      </c>
    </row>
    <row r="1435" spans="1:16" x14ac:dyDescent="0.25">
      <c r="A1435" t="s">
        <v>294</v>
      </c>
      <c r="B1435" t="s">
        <v>302</v>
      </c>
      <c r="C1435">
        <v>35</v>
      </c>
      <c r="D1435">
        <v>6</v>
      </c>
      <c r="E1435" t="s">
        <v>411</v>
      </c>
      <c r="F1435">
        <v>11</v>
      </c>
      <c r="G1435">
        <v>122</v>
      </c>
      <c r="H1435">
        <v>1600</v>
      </c>
      <c r="I1435" t="s">
        <v>53</v>
      </c>
      <c r="J1435">
        <v>1</v>
      </c>
      <c r="K1435">
        <v>33.92</v>
      </c>
      <c r="L1435">
        <v>24</v>
      </c>
      <c r="M1435">
        <v>11</v>
      </c>
      <c r="N1435">
        <v>24</v>
      </c>
      <c r="O1435" t="s">
        <v>508</v>
      </c>
      <c r="P1435">
        <v>1251</v>
      </c>
    </row>
    <row r="1436" spans="1:16" x14ac:dyDescent="0.25">
      <c r="A1436" t="s">
        <v>294</v>
      </c>
      <c r="B1436" t="s">
        <v>302</v>
      </c>
      <c r="C1436">
        <v>31</v>
      </c>
      <c r="D1436">
        <v>2</v>
      </c>
      <c r="E1436" t="s">
        <v>409</v>
      </c>
      <c r="F1436">
        <v>2</v>
      </c>
      <c r="G1436">
        <v>132</v>
      </c>
      <c r="H1436">
        <v>1600</v>
      </c>
      <c r="I1436" t="s">
        <v>53</v>
      </c>
      <c r="J1436">
        <v>1</v>
      </c>
      <c r="K1436">
        <v>34</v>
      </c>
      <c r="L1436">
        <v>20</v>
      </c>
      <c r="M1436">
        <v>10</v>
      </c>
      <c r="N1436">
        <v>24</v>
      </c>
      <c r="O1436" t="s">
        <v>501</v>
      </c>
      <c r="P1436">
        <v>1245</v>
      </c>
    </row>
    <row r="1437" spans="1:16" x14ac:dyDescent="0.25">
      <c r="A1437" t="s">
        <v>294</v>
      </c>
      <c r="B1437" t="s">
        <v>302</v>
      </c>
      <c r="C1437">
        <v>36</v>
      </c>
      <c r="D1437">
        <v>8</v>
      </c>
      <c r="E1437" t="s">
        <v>410</v>
      </c>
      <c r="F1437">
        <v>8</v>
      </c>
      <c r="G1437">
        <v>130</v>
      </c>
      <c r="H1437">
        <v>1400</v>
      </c>
      <c r="I1437" t="s">
        <v>64</v>
      </c>
      <c r="J1437">
        <v>1</v>
      </c>
      <c r="K1437">
        <v>22.09</v>
      </c>
      <c r="L1437">
        <v>1</v>
      </c>
      <c r="M1437">
        <v>10</v>
      </c>
      <c r="N1437">
        <v>24</v>
      </c>
      <c r="O1437" t="s">
        <v>479</v>
      </c>
      <c r="P1437">
        <v>1238</v>
      </c>
    </row>
    <row r="1438" spans="1:16" x14ac:dyDescent="0.25">
      <c r="A1438" t="s">
        <v>294</v>
      </c>
      <c r="B1438" t="s">
        <v>302</v>
      </c>
      <c r="C1438">
        <v>9.6</v>
      </c>
      <c r="D1438">
        <v>8</v>
      </c>
      <c r="E1438" t="s">
        <v>411</v>
      </c>
      <c r="F1438">
        <v>11</v>
      </c>
      <c r="G1438">
        <v>129</v>
      </c>
      <c r="H1438">
        <v>1650</v>
      </c>
      <c r="I1438" t="s">
        <v>31</v>
      </c>
      <c r="J1438">
        <v>1</v>
      </c>
      <c r="K1438">
        <v>40.47</v>
      </c>
      <c r="L1438">
        <v>18</v>
      </c>
      <c r="M1438">
        <v>9</v>
      </c>
      <c r="N1438">
        <v>24</v>
      </c>
      <c r="O1438" t="s">
        <v>420</v>
      </c>
      <c r="P1438">
        <v>1239</v>
      </c>
    </row>
    <row r="1439" spans="1:16" x14ac:dyDescent="0.25">
      <c r="A1439" t="s">
        <v>294</v>
      </c>
      <c r="B1439" t="s">
        <v>302</v>
      </c>
      <c r="C1439">
        <v>8.3000000000000007</v>
      </c>
      <c r="D1439">
        <v>4</v>
      </c>
      <c r="E1439" t="s">
        <v>409</v>
      </c>
      <c r="F1439">
        <v>6</v>
      </c>
      <c r="G1439">
        <v>135</v>
      </c>
      <c r="H1439">
        <v>1650</v>
      </c>
      <c r="I1439" t="s">
        <v>64</v>
      </c>
      <c r="J1439">
        <v>1</v>
      </c>
      <c r="K1439">
        <v>38.36</v>
      </c>
      <c r="L1439">
        <v>10</v>
      </c>
      <c r="M1439">
        <v>7</v>
      </c>
      <c r="N1439">
        <v>24</v>
      </c>
      <c r="O1439" t="s">
        <v>420</v>
      </c>
      <c r="P1439">
        <v>1236</v>
      </c>
    </row>
    <row r="1440" spans="1:16" x14ac:dyDescent="0.25">
      <c r="A1440" t="s">
        <v>294</v>
      </c>
      <c r="B1440" t="s">
        <v>302</v>
      </c>
      <c r="C1440">
        <v>9</v>
      </c>
      <c r="D1440">
        <v>4</v>
      </c>
      <c r="E1440" t="s">
        <v>409</v>
      </c>
      <c r="F1440">
        <v>4</v>
      </c>
      <c r="G1440">
        <v>129</v>
      </c>
      <c r="H1440">
        <v>1650</v>
      </c>
      <c r="I1440" t="s">
        <v>49</v>
      </c>
      <c r="J1440">
        <v>1</v>
      </c>
      <c r="K1440">
        <v>40.770000000000003</v>
      </c>
      <c r="L1440">
        <v>12</v>
      </c>
      <c r="M1440">
        <v>6</v>
      </c>
      <c r="N1440">
        <v>24</v>
      </c>
      <c r="O1440" t="s">
        <v>420</v>
      </c>
      <c r="P1440">
        <v>1239</v>
      </c>
    </row>
    <row r="1441" spans="1:16" x14ac:dyDescent="0.25">
      <c r="A1441" t="s">
        <v>294</v>
      </c>
      <c r="B1441" t="s">
        <v>302</v>
      </c>
      <c r="C1441">
        <v>5</v>
      </c>
      <c r="D1441">
        <v>5</v>
      </c>
      <c r="E1441" t="s">
        <v>409</v>
      </c>
      <c r="F1441">
        <v>2</v>
      </c>
      <c r="G1441">
        <v>130</v>
      </c>
      <c r="H1441">
        <v>1600</v>
      </c>
      <c r="I1441" t="s">
        <v>31</v>
      </c>
      <c r="J1441">
        <v>1</v>
      </c>
      <c r="K1441">
        <v>34.74</v>
      </c>
      <c r="L1441">
        <v>11</v>
      </c>
      <c r="M1441">
        <v>5</v>
      </c>
      <c r="N1441">
        <v>24</v>
      </c>
      <c r="O1441" t="s">
        <v>508</v>
      </c>
      <c r="P1441">
        <v>1225</v>
      </c>
    </row>
    <row r="1442" spans="1:16" x14ac:dyDescent="0.25">
      <c r="A1442" t="s">
        <v>294</v>
      </c>
      <c r="B1442" t="s">
        <v>302</v>
      </c>
      <c r="C1442">
        <v>13</v>
      </c>
      <c r="D1442">
        <v>9</v>
      </c>
      <c r="E1442" t="s">
        <v>409</v>
      </c>
      <c r="F1442">
        <v>11</v>
      </c>
      <c r="G1442">
        <v>126</v>
      </c>
      <c r="H1442">
        <v>2000</v>
      </c>
      <c r="I1442" t="s">
        <v>404</v>
      </c>
      <c r="J1442">
        <v>2</v>
      </c>
      <c r="K1442">
        <v>0.6</v>
      </c>
      <c r="L1442">
        <v>24</v>
      </c>
      <c r="M1442">
        <v>3</v>
      </c>
      <c r="N1442">
        <v>24</v>
      </c>
      <c r="O1442" t="s">
        <v>483</v>
      </c>
      <c r="P1442">
        <v>1220</v>
      </c>
    </row>
    <row r="1443" spans="1:16" x14ac:dyDescent="0.25">
      <c r="A1443" t="s">
        <v>294</v>
      </c>
      <c r="B1443" t="s">
        <v>302</v>
      </c>
      <c r="C1443">
        <v>6.2</v>
      </c>
      <c r="D1443">
        <v>6</v>
      </c>
      <c r="E1443" t="s">
        <v>408</v>
      </c>
      <c r="F1443">
        <v>1</v>
      </c>
      <c r="G1443">
        <v>126</v>
      </c>
      <c r="H1443">
        <v>1800</v>
      </c>
      <c r="I1443" t="s">
        <v>31</v>
      </c>
      <c r="J1443">
        <v>1</v>
      </c>
      <c r="K1443">
        <v>48.35</v>
      </c>
      <c r="L1443">
        <v>3</v>
      </c>
      <c r="M1443">
        <v>3</v>
      </c>
      <c r="N1443">
        <v>24</v>
      </c>
      <c r="O1443" t="s">
        <v>501</v>
      </c>
      <c r="P1443">
        <v>1221</v>
      </c>
    </row>
    <row r="1444" spans="1:16" x14ac:dyDescent="0.25">
      <c r="A1444" t="s">
        <v>294</v>
      </c>
      <c r="B1444" t="s">
        <v>302</v>
      </c>
      <c r="C1444">
        <v>8.3000000000000007</v>
      </c>
      <c r="D1444">
        <v>2</v>
      </c>
      <c r="E1444" t="s">
        <v>408</v>
      </c>
      <c r="F1444">
        <v>5</v>
      </c>
      <c r="G1444">
        <v>126</v>
      </c>
      <c r="H1444">
        <v>1600</v>
      </c>
      <c r="I1444" t="s">
        <v>31</v>
      </c>
      <c r="J1444">
        <v>1</v>
      </c>
      <c r="K1444">
        <v>34.729999999999997</v>
      </c>
      <c r="L1444">
        <v>4</v>
      </c>
      <c r="M1444">
        <v>2</v>
      </c>
      <c r="N1444">
        <v>24</v>
      </c>
      <c r="O1444" t="s">
        <v>501</v>
      </c>
      <c r="P1444">
        <v>1227</v>
      </c>
    </row>
    <row r="1445" spans="1:16" x14ac:dyDescent="0.25">
      <c r="A1445" t="s">
        <v>294</v>
      </c>
      <c r="B1445" t="s">
        <v>302</v>
      </c>
      <c r="C1445">
        <v>2.4</v>
      </c>
      <c r="D1445">
        <v>3</v>
      </c>
      <c r="E1445" t="s">
        <v>408</v>
      </c>
      <c r="F1445">
        <v>9</v>
      </c>
      <c r="G1445">
        <v>117</v>
      </c>
      <c r="H1445">
        <v>1800</v>
      </c>
      <c r="I1445" t="s">
        <v>49</v>
      </c>
      <c r="J1445">
        <v>1</v>
      </c>
      <c r="K1445">
        <v>48.55</v>
      </c>
      <c r="L1445">
        <v>10</v>
      </c>
      <c r="M1445">
        <v>1</v>
      </c>
      <c r="N1445">
        <v>24</v>
      </c>
      <c r="O1445" t="s">
        <v>420</v>
      </c>
      <c r="P1445">
        <v>1220</v>
      </c>
    </row>
    <row r="1446" spans="1:16" x14ac:dyDescent="0.25">
      <c r="A1446" t="s">
        <v>294</v>
      </c>
      <c r="B1446" t="s">
        <v>302</v>
      </c>
      <c r="C1446">
        <v>2.4</v>
      </c>
      <c r="D1446">
        <v>1</v>
      </c>
      <c r="E1446" t="s">
        <v>408</v>
      </c>
      <c r="F1446">
        <v>6</v>
      </c>
      <c r="G1446">
        <v>124</v>
      </c>
      <c r="H1446">
        <v>1800</v>
      </c>
      <c r="I1446" t="s">
        <v>404</v>
      </c>
      <c r="J1446">
        <v>1</v>
      </c>
      <c r="K1446">
        <v>49.53</v>
      </c>
      <c r="L1446">
        <v>6</v>
      </c>
      <c r="M1446">
        <v>12</v>
      </c>
      <c r="N1446">
        <v>23</v>
      </c>
      <c r="O1446" t="s">
        <v>432</v>
      </c>
      <c r="P1446">
        <v>1217</v>
      </c>
    </row>
    <row r="1447" spans="1:16" x14ac:dyDescent="0.25">
      <c r="A1447" t="s">
        <v>294</v>
      </c>
      <c r="B1447" t="s">
        <v>302</v>
      </c>
      <c r="C1447">
        <v>3.6</v>
      </c>
      <c r="D1447">
        <v>4</v>
      </c>
      <c r="E1447" t="s">
        <v>410</v>
      </c>
      <c r="F1447">
        <v>7</v>
      </c>
      <c r="G1447">
        <v>123</v>
      </c>
      <c r="H1447">
        <v>1650</v>
      </c>
      <c r="I1447" t="s">
        <v>565</v>
      </c>
      <c r="J1447">
        <v>1</v>
      </c>
      <c r="K1447">
        <v>40.43</v>
      </c>
      <c r="L1447">
        <v>15</v>
      </c>
      <c r="M1447">
        <v>11</v>
      </c>
      <c r="N1447">
        <v>23</v>
      </c>
      <c r="O1447" t="s">
        <v>420</v>
      </c>
      <c r="P1447">
        <v>1212</v>
      </c>
    </row>
    <row r="1448" spans="1:16" x14ac:dyDescent="0.25">
      <c r="A1448" t="s">
        <v>294</v>
      </c>
      <c r="B1448" t="s">
        <v>302</v>
      </c>
      <c r="C1448">
        <v>5.8</v>
      </c>
      <c r="D1448">
        <v>8</v>
      </c>
      <c r="E1448" t="s">
        <v>410</v>
      </c>
      <c r="F1448">
        <v>11</v>
      </c>
      <c r="G1448">
        <v>123</v>
      </c>
      <c r="H1448">
        <v>1800</v>
      </c>
      <c r="I1448" t="s">
        <v>69</v>
      </c>
      <c r="J1448">
        <v>1</v>
      </c>
      <c r="K1448">
        <v>47.14</v>
      </c>
      <c r="L1448">
        <v>22</v>
      </c>
      <c r="M1448">
        <v>10</v>
      </c>
      <c r="N1448">
        <v>23</v>
      </c>
      <c r="O1448" t="s">
        <v>501</v>
      </c>
      <c r="P1448">
        <v>1221</v>
      </c>
    </row>
    <row r="1449" spans="1:16" x14ac:dyDescent="0.25">
      <c r="A1449" t="s">
        <v>294</v>
      </c>
      <c r="B1449" t="s">
        <v>302</v>
      </c>
      <c r="C1449">
        <v>5.9</v>
      </c>
      <c r="D1449">
        <v>1</v>
      </c>
      <c r="E1449" t="s">
        <v>408</v>
      </c>
      <c r="F1449">
        <v>11</v>
      </c>
      <c r="G1449">
        <v>117</v>
      </c>
      <c r="H1449">
        <v>1650</v>
      </c>
      <c r="I1449" t="s">
        <v>69</v>
      </c>
      <c r="J1449">
        <v>1</v>
      </c>
      <c r="K1449">
        <v>39.17</v>
      </c>
      <c r="L1449">
        <v>20</v>
      </c>
      <c r="M1449">
        <v>9</v>
      </c>
      <c r="N1449">
        <v>23</v>
      </c>
      <c r="O1449" t="s">
        <v>420</v>
      </c>
      <c r="P1449">
        <v>1207</v>
      </c>
    </row>
    <row r="1450" spans="1:16" x14ac:dyDescent="0.25">
      <c r="A1450" t="s">
        <v>294</v>
      </c>
      <c r="B1450" t="s">
        <v>305</v>
      </c>
      <c r="C1450">
        <v>48</v>
      </c>
      <c r="D1450">
        <v>9</v>
      </c>
      <c r="E1450" t="s">
        <v>408</v>
      </c>
      <c r="F1450">
        <v>7</v>
      </c>
      <c r="G1450">
        <v>126</v>
      </c>
      <c r="H1450">
        <v>2400</v>
      </c>
      <c r="I1450" t="s">
        <v>1179</v>
      </c>
      <c r="J1450">
        <v>2</v>
      </c>
      <c r="K1450">
        <v>29.55</v>
      </c>
      <c r="L1450">
        <v>14</v>
      </c>
      <c r="M1450">
        <v>12</v>
      </c>
      <c r="N1450">
        <v>25</v>
      </c>
      <c r="O1450" t="s">
        <v>483</v>
      </c>
      <c r="P1450">
        <v>1087</v>
      </c>
    </row>
    <row r="1451" spans="1:16" x14ac:dyDescent="0.25">
      <c r="A1451" t="s">
        <v>294</v>
      </c>
      <c r="B1451" t="s">
        <v>305</v>
      </c>
      <c r="C1451">
        <v>45</v>
      </c>
      <c r="D1451">
        <v>6</v>
      </c>
      <c r="E1451" t="s">
        <v>409</v>
      </c>
      <c r="F1451">
        <v>5</v>
      </c>
      <c r="G1451">
        <v>123</v>
      </c>
      <c r="H1451">
        <v>2000</v>
      </c>
      <c r="I1451" t="s">
        <v>53</v>
      </c>
      <c r="J1451">
        <v>2</v>
      </c>
      <c r="K1451">
        <v>4.51</v>
      </c>
      <c r="L1451">
        <v>23</v>
      </c>
      <c r="M1451">
        <v>11</v>
      </c>
      <c r="N1451">
        <v>25</v>
      </c>
      <c r="O1451" t="s">
        <v>501</v>
      </c>
      <c r="P1451">
        <v>1082</v>
      </c>
    </row>
    <row r="1452" spans="1:16" x14ac:dyDescent="0.25">
      <c r="A1452" t="s">
        <v>294</v>
      </c>
      <c r="B1452" t="s">
        <v>305</v>
      </c>
      <c r="C1452">
        <v>27</v>
      </c>
      <c r="D1452">
        <v>11</v>
      </c>
      <c r="E1452" t="s">
        <v>409</v>
      </c>
      <c r="F1452">
        <v>4</v>
      </c>
      <c r="G1452">
        <v>125</v>
      </c>
      <c r="H1452">
        <v>1800</v>
      </c>
      <c r="I1452" t="s">
        <v>53</v>
      </c>
      <c r="J1452">
        <v>1</v>
      </c>
      <c r="K1452">
        <v>48.2</v>
      </c>
      <c r="L1452">
        <v>9</v>
      </c>
      <c r="M1452">
        <v>11</v>
      </c>
      <c r="N1452">
        <v>25</v>
      </c>
      <c r="O1452" t="s">
        <v>479</v>
      </c>
      <c r="P1452">
        <v>1080</v>
      </c>
    </row>
    <row r="1453" spans="1:16" x14ac:dyDescent="0.25">
      <c r="A1453" t="s">
        <v>294</v>
      </c>
      <c r="B1453" t="s">
        <v>305</v>
      </c>
      <c r="C1453">
        <v>106</v>
      </c>
      <c r="D1453">
        <v>13</v>
      </c>
      <c r="E1453" t="s">
        <v>410</v>
      </c>
      <c r="F1453">
        <v>2</v>
      </c>
      <c r="G1453">
        <v>115</v>
      </c>
      <c r="H1453">
        <v>1600</v>
      </c>
      <c r="I1453" t="s">
        <v>58</v>
      </c>
      <c r="J1453">
        <v>1</v>
      </c>
      <c r="K1453">
        <v>33.82</v>
      </c>
      <c r="L1453">
        <v>19</v>
      </c>
      <c r="M1453">
        <v>10</v>
      </c>
      <c r="N1453">
        <v>25</v>
      </c>
      <c r="O1453" t="s">
        <v>479</v>
      </c>
      <c r="P1453">
        <v>1075</v>
      </c>
    </row>
    <row r="1454" spans="1:16" x14ac:dyDescent="0.25">
      <c r="A1454" t="s">
        <v>294</v>
      </c>
      <c r="B1454" t="s">
        <v>305</v>
      </c>
      <c r="C1454">
        <v>5</v>
      </c>
      <c r="D1454">
        <v>8</v>
      </c>
      <c r="E1454" t="s">
        <v>411</v>
      </c>
      <c r="F1454">
        <v>4</v>
      </c>
      <c r="G1454">
        <v>129</v>
      </c>
      <c r="H1454">
        <v>1800</v>
      </c>
      <c r="I1454" t="s">
        <v>31</v>
      </c>
      <c r="J1454">
        <v>1</v>
      </c>
      <c r="K1454">
        <v>47.59</v>
      </c>
      <c r="L1454">
        <v>22</v>
      </c>
      <c r="M1454">
        <v>6</v>
      </c>
      <c r="N1454">
        <v>25</v>
      </c>
      <c r="O1454" t="s">
        <v>483</v>
      </c>
      <c r="P1454">
        <v>1059</v>
      </c>
    </row>
    <row r="1455" spans="1:16" x14ac:dyDescent="0.25">
      <c r="A1455" t="s">
        <v>294</v>
      </c>
      <c r="B1455" t="s">
        <v>305</v>
      </c>
      <c r="C1455">
        <v>8.9</v>
      </c>
      <c r="D1455">
        <v>6</v>
      </c>
      <c r="E1455" t="s">
        <v>410</v>
      </c>
      <c r="F1455">
        <v>4</v>
      </c>
      <c r="G1455">
        <v>126</v>
      </c>
      <c r="H1455">
        <v>2400</v>
      </c>
      <c r="I1455" t="s">
        <v>31</v>
      </c>
      <c r="J1455">
        <v>2</v>
      </c>
      <c r="K1455">
        <v>27.38</v>
      </c>
      <c r="L1455">
        <v>25</v>
      </c>
      <c r="M1455">
        <v>5</v>
      </c>
      <c r="N1455">
        <v>25</v>
      </c>
      <c r="O1455" t="s">
        <v>483</v>
      </c>
      <c r="P1455">
        <v>1070</v>
      </c>
    </row>
    <row r="1456" spans="1:16" x14ac:dyDescent="0.25">
      <c r="A1456" t="s">
        <v>294</v>
      </c>
      <c r="B1456" t="s">
        <v>305</v>
      </c>
      <c r="C1456">
        <v>20</v>
      </c>
      <c r="D1456">
        <v>4</v>
      </c>
      <c r="E1456" t="s">
        <v>409</v>
      </c>
      <c r="F1456">
        <v>4</v>
      </c>
      <c r="G1456">
        <v>126</v>
      </c>
      <c r="H1456">
        <v>2000</v>
      </c>
      <c r="I1456" t="s">
        <v>53</v>
      </c>
      <c r="J1456">
        <v>2</v>
      </c>
      <c r="K1456">
        <v>0.96</v>
      </c>
      <c r="L1456">
        <v>27</v>
      </c>
      <c r="M1456">
        <v>4</v>
      </c>
      <c r="N1456">
        <v>25</v>
      </c>
      <c r="O1456" t="s">
        <v>483</v>
      </c>
      <c r="P1456">
        <v>1062</v>
      </c>
    </row>
    <row r="1457" spans="1:16" x14ac:dyDescent="0.25">
      <c r="A1457" t="s">
        <v>294</v>
      </c>
      <c r="B1457" t="s">
        <v>305</v>
      </c>
      <c r="C1457">
        <v>11</v>
      </c>
      <c r="D1457">
        <v>8</v>
      </c>
      <c r="E1457" t="s">
        <v>409</v>
      </c>
      <c r="F1457">
        <v>5</v>
      </c>
      <c r="G1457">
        <v>123</v>
      </c>
      <c r="H1457">
        <v>1600</v>
      </c>
      <c r="I1457" t="s">
        <v>69</v>
      </c>
      <c r="J1457">
        <v>1</v>
      </c>
      <c r="K1457">
        <v>34.75</v>
      </c>
      <c r="L1457">
        <v>30</v>
      </c>
      <c r="M1457">
        <v>3</v>
      </c>
      <c r="N1457">
        <v>25</v>
      </c>
      <c r="O1457" t="s">
        <v>465</v>
      </c>
      <c r="P1457">
        <v>1067</v>
      </c>
    </row>
    <row r="1458" spans="1:16" x14ac:dyDescent="0.25">
      <c r="A1458" t="s">
        <v>294</v>
      </c>
      <c r="B1458" t="s">
        <v>305</v>
      </c>
      <c r="C1458">
        <v>15</v>
      </c>
      <c r="D1458">
        <v>2</v>
      </c>
      <c r="E1458" t="s">
        <v>408</v>
      </c>
      <c r="F1458">
        <v>6</v>
      </c>
      <c r="G1458">
        <v>126</v>
      </c>
      <c r="H1458">
        <v>2000</v>
      </c>
      <c r="I1458" t="s">
        <v>69</v>
      </c>
      <c r="J1458">
        <v>2</v>
      </c>
      <c r="K1458">
        <v>1.18</v>
      </c>
      <c r="L1458">
        <v>23</v>
      </c>
      <c r="M1458">
        <v>2</v>
      </c>
      <c r="N1458">
        <v>25</v>
      </c>
      <c r="O1458" t="s">
        <v>483</v>
      </c>
      <c r="P1458">
        <v>1071</v>
      </c>
    </row>
    <row r="1459" spans="1:16" x14ac:dyDescent="0.25">
      <c r="A1459" t="s">
        <v>294</v>
      </c>
      <c r="B1459" t="s">
        <v>305</v>
      </c>
      <c r="C1459">
        <v>2.7</v>
      </c>
      <c r="D1459">
        <v>3</v>
      </c>
      <c r="E1459" t="s">
        <v>409</v>
      </c>
      <c r="F1459">
        <v>10</v>
      </c>
      <c r="G1459">
        <v>125</v>
      </c>
      <c r="H1459">
        <v>1800</v>
      </c>
      <c r="I1459" t="s">
        <v>31</v>
      </c>
      <c r="J1459">
        <v>1</v>
      </c>
      <c r="K1459">
        <v>46.93</v>
      </c>
      <c r="L1459">
        <v>31</v>
      </c>
      <c r="M1459">
        <v>1</v>
      </c>
      <c r="N1459">
        <v>25</v>
      </c>
      <c r="O1459" t="s">
        <v>501</v>
      </c>
      <c r="P1459">
        <v>1065</v>
      </c>
    </row>
    <row r="1460" spans="1:16" x14ac:dyDescent="0.25">
      <c r="A1460" t="s">
        <v>294</v>
      </c>
      <c r="B1460" t="s">
        <v>305</v>
      </c>
      <c r="C1460">
        <v>15</v>
      </c>
      <c r="D1460">
        <v>4</v>
      </c>
      <c r="E1460" t="s">
        <v>409</v>
      </c>
      <c r="F1460">
        <v>8</v>
      </c>
      <c r="G1460">
        <v>126</v>
      </c>
      <c r="H1460">
        <v>2400</v>
      </c>
      <c r="I1460" t="s">
        <v>404</v>
      </c>
      <c r="J1460">
        <v>2</v>
      </c>
      <c r="K1460">
        <v>28.11</v>
      </c>
      <c r="L1460">
        <v>8</v>
      </c>
      <c r="M1460">
        <v>12</v>
      </c>
      <c r="N1460">
        <v>24</v>
      </c>
      <c r="O1460" t="s">
        <v>483</v>
      </c>
      <c r="P1460">
        <v>1072</v>
      </c>
    </row>
    <row r="1461" spans="1:16" x14ac:dyDescent="0.25">
      <c r="A1461" t="s">
        <v>294</v>
      </c>
      <c r="B1461" t="s">
        <v>305</v>
      </c>
      <c r="C1461">
        <v>11</v>
      </c>
      <c r="D1461">
        <v>4</v>
      </c>
      <c r="E1461" t="s">
        <v>409</v>
      </c>
      <c r="F1461">
        <v>11</v>
      </c>
      <c r="G1461">
        <v>123</v>
      </c>
      <c r="H1461">
        <v>2000</v>
      </c>
      <c r="I1461" t="s">
        <v>69</v>
      </c>
      <c r="J1461">
        <v>2</v>
      </c>
      <c r="K1461">
        <v>0.43</v>
      </c>
      <c r="L1461">
        <v>17</v>
      </c>
      <c r="M1461">
        <v>11</v>
      </c>
      <c r="N1461">
        <v>24</v>
      </c>
      <c r="O1461" t="s">
        <v>501</v>
      </c>
      <c r="P1461">
        <v>1081</v>
      </c>
    </row>
    <row r="1462" spans="1:16" x14ac:dyDescent="0.25">
      <c r="A1462" t="s">
        <v>294</v>
      </c>
      <c r="B1462" t="s">
        <v>305</v>
      </c>
      <c r="C1462">
        <v>11</v>
      </c>
      <c r="D1462">
        <v>1</v>
      </c>
      <c r="E1462" t="s">
        <v>408</v>
      </c>
      <c r="F1462">
        <v>13</v>
      </c>
      <c r="G1462">
        <v>115</v>
      </c>
      <c r="H1462">
        <v>1800</v>
      </c>
      <c r="I1462" t="s">
        <v>69</v>
      </c>
      <c r="J1462">
        <v>1</v>
      </c>
      <c r="K1462">
        <v>46.41</v>
      </c>
      <c r="L1462">
        <v>3</v>
      </c>
      <c r="M1462">
        <v>11</v>
      </c>
      <c r="N1462">
        <v>24</v>
      </c>
      <c r="O1462" t="s">
        <v>479</v>
      </c>
      <c r="P1462">
        <v>1081</v>
      </c>
    </row>
    <row r="1463" spans="1:16" x14ac:dyDescent="0.25">
      <c r="A1463" t="s">
        <v>294</v>
      </c>
      <c r="B1463" t="s">
        <v>305</v>
      </c>
      <c r="C1463">
        <v>2.2999999999999998</v>
      </c>
      <c r="D1463">
        <v>4</v>
      </c>
      <c r="E1463" t="s">
        <v>408</v>
      </c>
      <c r="F1463">
        <v>5</v>
      </c>
      <c r="G1463">
        <v>135</v>
      </c>
      <c r="H1463">
        <v>2000</v>
      </c>
      <c r="I1463" t="s">
        <v>31</v>
      </c>
      <c r="J1463">
        <v>2</v>
      </c>
      <c r="K1463">
        <v>1.52</v>
      </c>
      <c r="L1463">
        <v>13</v>
      </c>
      <c r="M1463">
        <v>10</v>
      </c>
      <c r="N1463">
        <v>24</v>
      </c>
      <c r="O1463" t="s">
        <v>465</v>
      </c>
      <c r="P1463">
        <v>1072</v>
      </c>
    </row>
    <row r="1464" spans="1:16" x14ac:dyDescent="0.25">
      <c r="A1464" t="s">
        <v>294</v>
      </c>
      <c r="B1464" t="s">
        <v>305</v>
      </c>
      <c r="C1464">
        <v>6.8</v>
      </c>
      <c r="D1464">
        <v>12</v>
      </c>
      <c r="E1464" t="s">
        <v>409</v>
      </c>
      <c r="F1464">
        <v>12</v>
      </c>
      <c r="G1464">
        <v>126</v>
      </c>
      <c r="H1464">
        <v>2000</v>
      </c>
      <c r="I1464" t="s">
        <v>1367</v>
      </c>
      <c r="J1464">
        <v>2</v>
      </c>
      <c r="K1464">
        <v>2.4900000000000002</v>
      </c>
      <c r="L1464">
        <v>24</v>
      </c>
      <c r="M1464">
        <v>3</v>
      </c>
      <c r="N1464">
        <v>24</v>
      </c>
      <c r="O1464" t="s">
        <v>483</v>
      </c>
      <c r="P1464">
        <v>1053</v>
      </c>
    </row>
    <row r="1465" spans="1:16" x14ac:dyDescent="0.25">
      <c r="A1465" t="s">
        <v>294</v>
      </c>
      <c r="B1465" t="s">
        <v>305</v>
      </c>
      <c r="C1465">
        <v>7.9</v>
      </c>
      <c r="D1465">
        <v>3</v>
      </c>
      <c r="E1465" t="s">
        <v>409</v>
      </c>
      <c r="F1465">
        <v>12</v>
      </c>
      <c r="G1465">
        <v>126</v>
      </c>
      <c r="H1465">
        <v>1800</v>
      </c>
      <c r="I1465" t="s">
        <v>1367</v>
      </c>
      <c r="J1465">
        <v>1</v>
      </c>
      <c r="K1465">
        <v>48.17</v>
      </c>
      <c r="L1465">
        <v>3</v>
      </c>
      <c r="M1465">
        <v>3</v>
      </c>
      <c r="N1465">
        <v>24</v>
      </c>
      <c r="O1465" t="s">
        <v>501</v>
      </c>
      <c r="P1465">
        <v>1069</v>
      </c>
    </row>
    <row r="1466" spans="1:16" x14ac:dyDescent="0.25">
      <c r="A1466" t="s">
        <v>294</v>
      </c>
      <c r="B1466" t="s">
        <v>305</v>
      </c>
      <c r="C1466">
        <v>2.9</v>
      </c>
      <c r="D1466">
        <v>2</v>
      </c>
      <c r="E1466" t="s">
        <v>408</v>
      </c>
      <c r="F1466">
        <v>4</v>
      </c>
      <c r="G1466">
        <v>131</v>
      </c>
      <c r="H1466">
        <v>2000</v>
      </c>
      <c r="I1466" t="s">
        <v>69</v>
      </c>
      <c r="J1466">
        <v>2</v>
      </c>
      <c r="K1466">
        <v>2.6</v>
      </c>
      <c r="L1466">
        <v>21</v>
      </c>
      <c r="M1466">
        <v>1</v>
      </c>
      <c r="N1466">
        <v>24</v>
      </c>
      <c r="O1466" t="s">
        <v>483</v>
      </c>
      <c r="P1466">
        <v>1062</v>
      </c>
    </row>
    <row r="1467" spans="1:16" x14ac:dyDescent="0.25">
      <c r="A1467" t="s">
        <v>294</v>
      </c>
      <c r="B1467" t="s">
        <v>305</v>
      </c>
      <c r="C1467">
        <v>2.7</v>
      </c>
      <c r="D1467">
        <v>1</v>
      </c>
      <c r="E1467" t="s">
        <v>409</v>
      </c>
      <c r="F1467">
        <v>9</v>
      </c>
      <c r="G1467">
        <v>115</v>
      </c>
      <c r="H1467">
        <v>2000</v>
      </c>
      <c r="I1467" t="s">
        <v>69</v>
      </c>
      <c r="J1467">
        <v>2</v>
      </c>
      <c r="K1467">
        <v>1.77</v>
      </c>
      <c r="L1467">
        <v>23</v>
      </c>
      <c r="M1467">
        <v>12</v>
      </c>
      <c r="N1467">
        <v>23</v>
      </c>
      <c r="O1467" t="s">
        <v>508</v>
      </c>
      <c r="P1467">
        <v>1067</v>
      </c>
    </row>
    <row r="1468" spans="1:16" x14ac:dyDescent="0.25">
      <c r="A1468" t="s">
        <v>294</v>
      </c>
      <c r="B1468" t="s">
        <v>305</v>
      </c>
      <c r="C1468">
        <v>2.7</v>
      </c>
      <c r="D1468">
        <v>8</v>
      </c>
      <c r="E1468" t="s">
        <v>409</v>
      </c>
      <c r="F1468">
        <v>2</v>
      </c>
      <c r="G1468">
        <v>133</v>
      </c>
      <c r="H1468">
        <v>1800</v>
      </c>
      <c r="I1468" t="s">
        <v>53</v>
      </c>
      <c r="J1468">
        <v>1</v>
      </c>
      <c r="K1468">
        <v>49.4</v>
      </c>
      <c r="L1468">
        <v>10</v>
      </c>
      <c r="M1468">
        <v>12</v>
      </c>
      <c r="N1468">
        <v>23</v>
      </c>
      <c r="O1468" t="s">
        <v>483</v>
      </c>
      <c r="P1468">
        <v>1047</v>
      </c>
    </row>
    <row r="1469" spans="1:16" x14ac:dyDescent="0.25">
      <c r="A1469" t="s">
        <v>294</v>
      </c>
      <c r="B1469" t="s">
        <v>305</v>
      </c>
      <c r="C1469">
        <v>4.8</v>
      </c>
      <c r="D1469">
        <v>1</v>
      </c>
      <c r="E1469" t="s">
        <v>409</v>
      </c>
      <c r="F1469">
        <v>12</v>
      </c>
      <c r="G1469">
        <v>126</v>
      </c>
      <c r="H1469">
        <v>2000</v>
      </c>
      <c r="I1469" t="s">
        <v>53</v>
      </c>
      <c r="J1469">
        <v>2</v>
      </c>
      <c r="K1469">
        <v>0.93</v>
      </c>
      <c r="L1469">
        <v>19</v>
      </c>
      <c r="M1469">
        <v>11</v>
      </c>
      <c r="N1469">
        <v>23</v>
      </c>
      <c r="O1469" t="s">
        <v>501</v>
      </c>
      <c r="P1469">
        <v>1065</v>
      </c>
    </row>
    <row r="1470" spans="1:16" x14ac:dyDescent="0.25">
      <c r="A1470" t="s">
        <v>294</v>
      </c>
      <c r="B1470" t="s">
        <v>305</v>
      </c>
      <c r="C1470">
        <v>7.8</v>
      </c>
      <c r="D1470">
        <v>1</v>
      </c>
      <c r="E1470" t="s">
        <v>409</v>
      </c>
      <c r="F1470">
        <v>11</v>
      </c>
      <c r="G1470">
        <v>123</v>
      </c>
      <c r="H1470">
        <v>1800</v>
      </c>
      <c r="I1470" t="s">
        <v>31</v>
      </c>
      <c r="J1470">
        <v>1</v>
      </c>
      <c r="K1470">
        <v>48.03</v>
      </c>
      <c r="L1470">
        <v>15</v>
      </c>
      <c r="M1470">
        <v>10</v>
      </c>
      <c r="N1470">
        <v>23</v>
      </c>
      <c r="O1470" t="s">
        <v>465</v>
      </c>
      <c r="P1470">
        <v>1063</v>
      </c>
    </row>
    <row r="1471" spans="1:16" x14ac:dyDescent="0.25">
      <c r="A1471" t="s">
        <v>294</v>
      </c>
      <c r="B1471" t="s">
        <v>307</v>
      </c>
      <c r="C1471">
        <v>4.5999999999999996</v>
      </c>
      <c r="D1471">
        <v>1</v>
      </c>
      <c r="E1471" t="s">
        <v>409</v>
      </c>
      <c r="F1471">
        <v>1</v>
      </c>
      <c r="G1471">
        <v>129</v>
      </c>
      <c r="H1471">
        <v>1600</v>
      </c>
      <c r="I1471" t="s">
        <v>85</v>
      </c>
      <c r="J1471">
        <v>1</v>
      </c>
      <c r="K1471">
        <v>34.020000000000003</v>
      </c>
      <c r="L1471">
        <v>30</v>
      </c>
      <c r="M1471">
        <v>11</v>
      </c>
      <c r="N1471">
        <v>25</v>
      </c>
      <c r="O1471" t="s">
        <v>508</v>
      </c>
      <c r="P1471">
        <v>1152</v>
      </c>
    </row>
    <row r="1472" spans="1:16" x14ac:dyDescent="0.25">
      <c r="A1472" t="s">
        <v>294</v>
      </c>
      <c r="B1472" t="s">
        <v>307</v>
      </c>
      <c r="C1472">
        <v>3</v>
      </c>
      <c r="D1472">
        <v>6</v>
      </c>
      <c r="E1472" t="s">
        <v>408</v>
      </c>
      <c r="F1472">
        <v>8</v>
      </c>
      <c r="G1472">
        <v>126</v>
      </c>
      <c r="H1472">
        <v>1600</v>
      </c>
      <c r="I1472" t="s">
        <v>85</v>
      </c>
      <c r="J1472">
        <v>1</v>
      </c>
      <c r="K1472">
        <v>33.42</v>
      </c>
      <c r="L1472">
        <v>26</v>
      </c>
      <c r="M1472">
        <v>10</v>
      </c>
      <c r="N1472">
        <v>25</v>
      </c>
      <c r="O1472" t="s">
        <v>483</v>
      </c>
      <c r="P1472">
        <v>1150</v>
      </c>
    </row>
    <row r="1473" spans="1:16" x14ac:dyDescent="0.25">
      <c r="A1473" t="s">
        <v>294</v>
      </c>
      <c r="B1473" t="s">
        <v>307</v>
      </c>
      <c r="C1473">
        <v>3.3</v>
      </c>
      <c r="D1473">
        <v>3</v>
      </c>
      <c r="E1473" t="s">
        <v>409</v>
      </c>
      <c r="F1473">
        <v>5</v>
      </c>
      <c r="G1473">
        <v>134</v>
      </c>
      <c r="H1473">
        <v>1400</v>
      </c>
      <c r="I1473" t="s">
        <v>85</v>
      </c>
      <c r="J1473">
        <v>1</v>
      </c>
      <c r="K1473">
        <v>21.1</v>
      </c>
      <c r="L1473">
        <v>1</v>
      </c>
      <c r="M1473">
        <v>10</v>
      </c>
      <c r="N1473">
        <v>25</v>
      </c>
      <c r="O1473" t="s">
        <v>465</v>
      </c>
      <c r="P1473">
        <v>1149</v>
      </c>
    </row>
    <row r="1474" spans="1:16" x14ac:dyDescent="0.25">
      <c r="A1474" t="s">
        <v>294</v>
      </c>
      <c r="B1474" t="s">
        <v>307</v>
      </c>
      <c r="C1474">
        <v>2.8</v>
      </c>
      <c r="D1474">
        <v>1</v>
      </c>
      <c r="E1474" t="s">
        <v>409</v>
      </c>
      <c r="F1474">
        <v>4</v>
      </c>
      <c r="G1474">
        <v>127</v>
      </c>
      <c r="H1474">
        <v>1650</v>
      </c>
      <c r="I1474" t="s">
        <v>85</v>
      </c>
      <c r="J1474">
        <v>1</v>
      </c>
      <c r="K1474">
        <v>38.44</v>
      </c>
      <c r="L1474">
        <v>11</v>
      </c>
      <c r="M1474">
        <v>6</v>
      </c>
      <c r="N1474">
        <v>25</v>
      </c>
      <c r="O1474" t="s">
        <v>420</v>
      </c>
      <c r="P1474">
        <v>1135</v>
      </c>
    </row>
    <row r="1475" spans="1:16" x14ac:dyDescent="0.25">
      <c r="A1475" t="s">
        <v>294</v>
      </c>
      <c r="B1475" t="s">
        <v>307</v>
      </c>
      <c r="C1475">
        <v>2.2999999999999998</v>
      </c>
      <c r="D1475">
        <v>1</v>
      </c>
      <c r="E1475" t="s">
        <v>408</v>
      </c>
      <c r="F1475">
        <v>5</v>
      </c>
      <c r="G1475">
        <v>121</v>
      </c>
      <c r="H1475">
        <v>1600</v>
      </c>
      <c r="I1475" t="s">
        <v>85</v>
      </c>
      <c r="J1475">
        <v>1</v>
      </c>
      <c r="K1475">
        <v>33.96</v>
      </c>
      <c r="L1475">
        <v>4</v>
      </c>
      <c r="M1475">
        <v>5</v>
      </c>
      <c r="N1475">
        <v>25</v>
      </c>
      <c r="O1475" t="s">
        <v>477</v>
      </c>
      <c r="P1475">
        <v>1144</v>
      </c>
    </row>
    <row r="1476" spans="1:16" x14ac:dyDescent="0.25">
      <c r="A1476" t="s">
        <v>294</v>
      </c>
      <c r="B1476" t="s">
        <v>307</v>
      </c>
      <c r="C1476">
        <v>4.8</v>
      </c>
      <c r="D1476">
        <v>1</v>
      </c>
      <c r="E1476" t="s">
        <v>409</v>
      </c>
      <c r="F1476">
        <v>5</v>
      </c>
      <c r="G1476">
        <v>132</v>
      </c>
      <c r="H1476">
        <v>1400</v>
      </c>
      <c r="I1476" t="s">
        <v>85</v>
      </c>
      <c r="J1476">
        <v>1</v>
      </c>
      <c r="K1476">
        <v>21.19</v>
      </c>
      <c r="L1476">
        <v>13</v>
      </c>
      <c r="M1476">
        <v>4</v>
      </c>
      <c r="N1476">
        <v>25</v>
      </c>
      <c r="O1476" t="s">
        <v>508</v>
      </c>
      <c r="P1476">
        <v>1139</v>
      </c>
    </row>
    <row r="1477" spans="1:16" x14ac:dyDescent="0.25">
      <c r="A1477" t="s">
        <v>294</v>
      </c>
      <c r="B1477" t="s">
        <v>307</v>
      </c>
      <c r="C1477">
        <v>4.7</v>
      </c>
      <c r="D1477">
        <v>1</v>
      </c>
      <c r="E1477" t="s">
        <v>408</v>
      </c>
      <c r="F1477">
        <v>3</v>
      </c>
      <c r="G1477">
        <v>124</v>
      </c>
      <c r="H1477">
        <v>1400</v>
      </c>
      <c r="I1477" t="s">
        <v>85</v>
      </c>
      <c r="J1477">
        <v>1</v>
      </c>
      <c r="K1477">
        <v>22.8</v>
      </c>
      <c r="L1477">
        <v>15</v>
      </c>
      <c r="M1477">
        <v>3</v>
      </c>
      <c r="N1477">
        <v>25</v>
      </c>
      <c r="O1477" t="s">
        <v>479</v>
      </c>
      <c r="P1477">
        <v>1137</v>
      </c>
    </row>
    <row r="1478" spans="1:16" x14ac:dyDescent="0.25">
      <c r="A1478" t="s">
        <v>294</v>
      </c>
      <c r="B1478" t="s">
        <v>307</v>
      </c>
      <c r="C1478">
        <v>2.2000000000000002</v>
      </c>
      <c r="D1478">
        <v>2</v>
      </c>
      <c r="E1478" t="s">
        <v>409</v>
      </c>
      <c r="F1478">
        <v>6</v>
      </c>
      <c r="G1478">
        <v>124</v>
      </c>
      <c r="H1478">
        <v>1200</v>
      </c>
      <c r="I1478" t="s">
        <v>85</v>
      </c>
      <c r="J1478">
        <v>1</v>
      </c>
      <c r="K1478">
        <v>9.3699999999999992</v>
      </c>
      <c r="L1478">
        <v>9</v>
      </c>
      <c r="M1478">
        <v>2</v>
      </c>
      <c r="N1478">
        <v>25</v>
      </c>
      <c r="O1478" t="s">
        <v>508</v>
      </c>
      <c r="P1478">
        <v>1152</v>
      </c>
    </row>
    <row r="1479" spans="1:16" x14ac:dyDescent="0.25">
      <c r="A1479" t="s">
        <v>294</v>
      </c>
      <c r="B1479" t="s">
        <v>307</v>
      </c>
      <c r="C1479">
        <v>4.5</v>
      </c>
      <c r="D1479">
        <v>1</v>
      </c>
      <c r="E1479" t="s">
        <v>410</v>
      </c>
      <c r="F1479">
        <v>9</v>
      </c>
      <c r="G1479">
        <v>134</v>
      </c>
      <c r="H1479">
        <v>1200</v>
      </c>
      <c r="I1479" t="s">
        <v>85</v>
      </c>
      <c r="J1479">
        <v>1</v>
      </c>
      <c r="K1479">
        <v>9.27</v>
      </c>
      <c r="L1479">
        <v>5</v>
      </c>
      <c r="M1479">
        <v>1</v>
      </c>
      <c r="N1479">
        <v>25</v>
      </c>
      <c r="O1479" t="s">
        <v>479</v>
      </c>
      <c r="P1479">
        <v>1149</v>
      </c>
    </row>
    <row r="1480" spans="1:16" x14ac:dyDescent="0.25">
      <c r="A1480" t="s">
        <v>294</v>
      </c>
      <c r="B1480" t="s">
        <v>307</v>
      </c>
      <c r="C1480">
        <v>43</v>
      </c>
      <c r="D1480">
        <v>1</v>
      </c>
      <c r="E1480" t="s">
        <v>409</v>
      </c>
      <c r="F1480">
        <v>1</v>
      </c>
      <c r="G1480">
        <v>128</v>
      </c>
      <c r="H1480">
        <v>1200</v>
      </c>
      <c r="I1480" t="s">
        <v>85</v>
      </c>
      <c r="J1480">
        <v>1</v>
      </c>
      <c r="K1480">
        <v>9.33</v>
      </c>
      <c r="L1480">
        <v>24</v>
      </c>
      <c r="M1480">
        <v>11</v>
      </c>
      <c r="N1480">
        <v>24</v>
      </c>
      <c r="O1480" t="s">
        <v>508</v>
      </c>
      <c r="P1480">
        <v>1151</v>
      </c>
    </row>
    <row r="1481" spans="1:16" x14ac:dyDescent="0.25">
      <c r="A1481" t="s">
        <v>294</v>
      </c>
      <c r="B1481" t="s">
        <v>309</v>
      </c>
      <c r="C1481">
        <v>38</v>
      </c>
      <c r="D1481">
        <v>9</v>
      </c>
      <c r="E1481" t="s">
        <v>410</v>
      </c>
      <c r="F1481">
        <v>1</v>
      </c>
      <c r="G1481">
        <v>123</v>
      </c>
      <c r="H1481">
        <v>1600</v>
      </c>
      <c r="I1481" t="s">
        <v>69</v>
      </c>
      <c r="J1481">
        <v>1</v>
      </c>
      <c r="K1481">
        <v>33.68</v>
      </c>
      <c r="L1481">
        <v>23</v>
      </c>
      <c r="M1481">
        <v>11</v>
      </c>
      <c r="N1481">
        <v>25</v>
      </c>
      <c r="O1481" t="s">
        <v>501</v>
      </c>
      <c r="P1481">
        <v>1184</v>
      </c>
    </row>
    <row r="1482" spans="1:16" x14ac:dyDescent="0.25">
      <c r="A1482" t="s">
        <v>294</v>
      </c>
      <c r="B1482" t="s">
        <v>309</v>
      </c>
      <c r="C1482">
        <v>7.9</v>
      </c>
      <c r="D1482">
        <v>1</v>
      </c>
      <c r="E1482" t="s">
        <v>410</v>
      </c>
      <c r="F1482">
        <v>10</v>
      </c>
      <c r="G1482">
        <v>115</v>
      </c>
      <c r="H1482">
        <v>1800</v>
      </c>
      <c r="I1482" t="s">
        <v>69</v>
      </c>
      <c r="J1482">
        <v>1</v>
      </c>
      <c r="K1482">
        <v>47.35</v>
      </c>
      <c r="L1482">
        <v>9</v>
      </c>
      <c r="M1482">
        <v>11</v>
      </c>
      <c r="N1482">
        <v>25</v>
      </c>
      <c r="O1482" t="s">
        <v>479</v>
      </c>
      <c r="P1482">
        <v>1164</v>
      </c>
    </row>
    <row r="1483" spans="1:16" x14ac:dyDescent="0.25">
      <c r="A1483" t="s">
        <v>294</v>
      </c>
      <c r="B1483" t="s">
        <v>309</v>
      </c>
      <c r="C1483">
        <v>3.5</v>
      </c>
      <c r="D1483">
        <v>3</v>
      </c>
      <c r="E1483" t="s">
        <v>409</v>
      </c>
      <c r="F1483">
        <v>4</v>
      </c>
      <c r="G1483">
        <v>128</v>
      </c>
      <c r="H1483">
        <v>1800</v>
      </c>
      <c r="I1483" t="s">
        <v>69</v>
      </c>
      <c r="J1483">
        <v>1</v>
      </c>
      <c r="K1483">
        <v>48.03</v>
      </c>
      <c r="L1483">
        <v>15</v>
      </c>
      <c r="M1483">
        <v>10</v>
      </c>
      <c r="N1483">
        <v>25</v>
      </c>
      <c r="O1483" t="s">
        <v>432</v>
      </c>
      <c r="P1483">
        <v>1177</v>
      </c>
    </row>
    <row r="1484" spans="1:16" x14ac:dyDescent="0.25">
      <c r="A1484" t="s">
        <v>294</v>
      </c>
      <c r="B1484" t="s">
        <v>309</v>
      </c>
      <c r="C1484">
        <v>10</v>
      </c>
      <c r="D1484">
        <v>2</v>
      </c>
      <c r="E1484" t="s">
        <v>410</v>
      </c>
      <c r="F1484">
        <v>6</v>
      </c>
      <c r="G1484">
        <v>129</v>
      </c>
      <c r="H1484">
        <v>1650</v>
      </c>
      <c r="I1484" t="s">
        <v>69</v>
      </c>
      <c r="J1484">
        <v>1</v>
      </c>
      <c r="K1484">
        <v>38.4</v>
      </c>
      <c r="L1484">
        <v>17</v>
      </c>
      <c r="M1484">
        <v>9</v>
      </c>
      <c r="N1484">
        <v>25</v>
      </c>
      <c r="O1484" t="s">
        <v>420</v>
      </c>
      <c r="P1484">
        <v>1170</v>
      </c>
    </row>
    <row r="1485" spans="1:16" x14ac:dyDescent="0.25">
      <c r="A1485" t="s">
        <v>294</v>
      </c>
      <c r="B1485" t="s">
        <v>309</v>
      </c>
      <c r="C1485">
        <v>65</v>
      </c>
      <c r="D1485">
        <v>12</v>
      </c>
      <c r="E1485" t="s">
        <v>410</v>
      </c>
      <c r="F1485">
        <v>10</v>
      </c>
      <c r="G1485">
        <v>115</v>
      </c>
      <c r="H1485">
        <v>1800</v>
      </c>
      <c r="I1485" t="s">
        <v>69</v>
      </c>
      <c r="J1485">
        <v>1</v>
      </c>
      <c r="K1485">
        <v>48.11</v>
      </c>
      <c r="L1485">
        <v>22</v>
      </c>
      <c r="M1485">
        <v>6</v>
      </c>
      <c r="N1485">
        <v>25</v>
      </c>
      <c r="O1485" t="s">
        <v>483</v>
      </c>
      <c r="P1485">
        <v>1175</v>
      </c>
    </row>
    <row r="1486" spans="1:16" x14ac:dyDescent="0.25">
      <c r="A1486" t="s">
        <v>294</v>
      </c>
      <c r="B1486" t="s">
        <v>309</v>
      </c>
      <c r="C1486">
        <v>56</v>
      </c>
      <c r="D1486">
        <v>8</v>
      </c>
      <c r="E1486" t="s">
        <v>409</v>
      </c>
      <c r="F1486">
        <v>6</v>
      </c>
      <c r="G1486">
        <v>115</v>
      </c>
      <c r="H1486">
        <v>1600</v>
      </c>
      <c r="I1486" t="s">
        <v>69</v>
      </c>
      <c r="J1486">
        <v>1</v>
      </c>
      <c r="K1486">
        <v>34.44</v>
      </c>
      <c r="L1486">
        <v>31</v>
      </c>
      <c r="M1486">
        <v>5</v>
      </c>
      <c r="N1486">
        <v>25</v>
      </c>
      <c r="O1486" t="s">
        <v>477</v>
      </c>
      <c r="P1486">
        <v>1167</v>
      </c>
    </row>
    <row r="1487" spans="1:16" x14ac:dyDescent="0.25">
      <c r="A1487" t="s">
        <v>294</v>
      </c>
      <c r="B1487" t="s">
        <v>309</v>
      </c>
      <c r="C1487">
        <v>21</v>
      </c>
      <c r="D1487">
        <v>12</v>
      </c>
      <c r="E1487" t="s">
        <v>409</v>
      </c>
      <c r="F1487">
        <v>1</v>
      </c>
      <c r="G1487">
        <v>133</v>
      </c>
      <c r="H1487">
        <v>1800</v>
      </c>
      <c r="I1487" t="s">
        <v>43</v>
      </c>
      <c r="J1487">
        <v>1</v>
      </c>
      <c r="K1487">
        <v>48.12</v>
      </c>
      <c r="L1487">
        <v>9</v>
      </c>
      <c r="M1487">
        <v>3</v>
      </c>
      <c r="N1487">
        <v>25</v>
      </c>
      <c r="O1487" t="s">
        <v>508</v>
      </c>
      <c r="P1487">
        <v>1179</v>
      </c>
    </row>
    <row r="1488" spans="1:16" x14ac:dyDescent="0.25">
      <c r="A1488" t="s">
        <v>294</v>
      </c>
      <c r="B1488" t="s">
        <v>309</v>
      </c>
      <c r="C1488">
        <v>3.9</v>
      </c>
      <c r="D1488">
        <v>8</v>
      </c>
      <c r="E1488" t="s">
        <v>409</v>
      </c>
      <c r="F1488">
        <v>1</v>
      </c>
      <c r="G1488">
        <v>131</v>
      </c>
      <c r="H1488">
        <v>1650</v>
      </c>
      <c r="I1488" t="s">
        <v>69</v>
      </c>
      <c r="J1488">
        <v>1</v>
      </c>
      <c r="K1488">
        <v>39.65</v>
      </c>
      <c r="L1488">
        <v>26</v>
      </c>
      <c r="M1488">
        <v>2</v>
      </c>
      <c r="N1488">
        <v>25</v>
      </c>
      <c r="O1488" t="s">
        <v>416</v>
      </c>
      <c r="P1488">
        <v>1171</v>
      </c>
    </row>
    <row r="1489" spans="1:16" x14ac:dyDescent="0.25">
      <c r="A1489" t="s">
        <v>294</v>
      </c>
      <c r="B1489" t="s">
        <v>309</v>
      </c>
      <c r="C1489">
        <v>12</v>
      </c>
      <c r="D1489">
        <v>4</v>
      </c>
      <c r="E1489" t="s">
        <v>409</v>
      </c>
      <c r="F1489">
        <v>2</v>
      </c>
      <c r="G1489">
        <v>122</v>
      </c>
      <c r="H1489">
        <v>1800</v>
      </c>
      <c r="I1489" t="s">
        <v>69</v>
      </c>
      <c r="J1489">
        <v>1</v>
      </c>
      <c r="K1489">
        <v>47.08</v>
      </c>
      <c r="L1489">
        <v>31</v>
      </c>
      <c r="M1489">
        <v>1</v>
      </c>
      <c r="N1489">
        <v>25</v>
      </c>
      <c r="O1489" t="s">
        <v>501</v>
      </c>
      <c r="P1489">
        <v>1172</v>
      </c>
    </row>
    <row r="1490" spans="1:16" x14ac:dyDescent="0.25">
      <c r="A1490" t="s">
        <v>294</v>
      </c>
      <c r="B1490" t="s">
        <v>309</v>
      </c>
      <c r="C1490">
        <v>19</v>
      </c>
      <c r="D1490">
        <v>4</v>
      </c>
      <c r="E1490" t="s">
        <v>410</v>
      </c>
      <c r="F1490">
        <v>5</v>
      </c>
      <c r="G1490">
        <v>127</v>
      </c>
      <c r="H1490">
        <v>1800</v>
      </c>
      <c r="I1490" t="s">
        <v>69</v>
      </c>
      <c r="J1490">
        <v>1</v>
      </c>
      <c r="K1490">
        <v>49.37</v>
      </c>
      <c r="L1490">
        <v>8</v>
      </c>
      <c r="M1490">
        <v>1</v>
      </c>
      <c r="N1490">
        <v>25</v>
      </c>
      <c r="O1490" t="s">
        <v>432</v>
      </c>
      <c r="P1490">
        <v>1173</v>
      </c>
    </row>
    <row r="1491" spans="1:16" x14ac:dyDescent="0.25">
      <c r="A1491" t="s">
        <v>294</v>
      </c>
      <c r="B1491" t="s">
        <v>309</v>
      </c>
      <c r="C1491">
        <v>96</v>
      </c>
      <c r="D1491">
        <v>11</v>
      </c>
      <c r="E1491" t="s">
        <v>408</v>
      </c>
      <c r="F1491">
        <v>6</v>
      </c>
      <c r="G1491">
        <v>126</v>
      </c>
      <c r="H1491">
        <v>2000</v>
      </c>
      <c r="I1491" t="s">
        <v>64</v>
      </c>
      <c r="J1491">
        <v>2</v>
      </c>
      <c r="K1491">
        <v>2.84</v>
      </c>
      <c r="L1491">
        <v>8</v>
      </c>
      <c r="M1491">
        <v>12</v>
      </c>
      <c r="N1491">
        <v>24</v>
      </c>
      <c r="O1491" t="s">
        <v>483</v>
      </c>
      <c r="P1491">
        <v>1162</v>
      </c>
    </row>
    <row r="1492" spans="1:16" x14ac:dyDescent="0.25">
      <c r="A1492" t="s">
        <v>294</v>
      </c>
      <c r="B1492" t="s">
        <v>309</v>
      </c>
      <c r="C1492">
        <v>34</v>
      </c>
      <c r="D1492">
        <v>5</v>
      </c>
      <c r="E1492" t="s">
        <v>410</v>
      </c>
      <c r="F1492">
        <v>6</v>
      </c>
      <c r="G1492">
        <v>123</v>
      </c>
      <c r="H1492">
        <v>2000</v>
      </c>
      <c r="I1492" t="s">
        <v>64</v>
      </c>
      <c r="J1492">
        <v>2</v>
      </c>
      <c r="K1492">
        <v>0.51</v>
      </c>
      <c r="L1492">
        <v>17</v>
      </c>
      <c r="M1492">
        <v>11</v>
      </c>
      <c r="N1492">
        <v>24</v>
      </c>
      <c r="O1492" t="s">
        <v>501</v>
      </c>
      <c r="P1492">
        <v>1174</v>
      </c>
    </row>
    <row r="1493" spans="1:16" x14ac:dyDescent="0.25">
      <c r="A1493" t="s">
        <v>294</v>
      </c>
      <c r="B1493" t="s">
        <v>309</v>
      </c>
      <c r="C1493">
        <v>42</v>
      </c>
      <c r="D1493">
        <v>8</v>
      </c>
      <c r="E1493" t="s">
        <v>411</v>
      </c>
      <c r="F1493">
        <v>8</v>
      </c>
      <c r="G1493">
        <v>121</v>
      </c>
      <c r="H1493">
        <v>1800</v>
      </c>
      <c r="I1493" t="s">
        <v>195</v>
      </c>
      <c r="J1493">
        <v>1</v>
      </c>
      <c r="K1493">
        <v>46.97</v>
      </c>
      <c r="L1493">
        <v>3</v>
      </c>
      <c r="M1493">
        <v>11</v>
      </c>
      <c r="N1493">
        <v>24</v>
      </c>
      <c r="O1493" t="s">
        <v>479</v>
      </c>
      <c r="P1493">
        <v>1161</v>
      </c>
    </row>
    <row r="1494" spans="1:16" x14ac:dyDescent="0.25">
      <c r="A1494" t="s">
        <v>294</v>
      </c>
      <c r="B1494" t="s">
        <v>309</v>
      </c>
      <c r="C1494">
        <v>183</v>
      </c>
      <c r="D1494">
        <v>12</v>
      </c>
      <c r="E1494" t="s">
        <v>411</v>
      </c>
      <c r="F1494">
        <v>6</v>
      </c>
      <c r="G1494">
        <v>116</v>
      </c>
      <c r="H1494">
        <v>1200</v>
      </c>
      <c r="I1494" t="s">
        <v>85</v>
      </c>
      <c r="J1494">
        <v>1</v>
      </c>
      <c r="K1494">
        <v>8.7899999999999991</v>
      </c>
      <c r="L1494">
        <v>20</v>
      </c>
      <c r="M1494">
        <v>10</v>
      </c>
      <c r="N1494">
        <v>24</v>
      </c>
      <c r="O1494" t="s">
        <v>501</v>
      </c>
      <c r="P1494">
        <v>1168</v>
      </c>
    </row>
    <row r="1495" spans="1:16" x14ac:dyDescent="0.25">
      <c r="A1495" t="s">
        <v>294</v>
      </c>
      <c r="B1495" t="s">
        <v>309</v>
      </c>
      <c r="C1495">
        <v>26</v>
      </c>
      <c r="D1495">
        <v>7</v>
      </c>
      <c r="E1495" t="s">
        <v>409</v>
      </c>
      <c r="F1495">
        <v>4</v>
      </c>
      <c r="G1495">
        <v>127</v>
      </c>
      <c r="H1495">
        <v>1600</v>
      </c>
      <c r="I1495" t="s">
        <v>69</v>
      </c>
      <c r="J1495">
        <v>1</v>
      </c>
      <c r="K1495">
        <v>36.15</v>
      </c>
      <c r="L1495">
        <v>2</v>
      </c>
      <c r="M1495">
        <v>6</v>
      </c>
      <c r="N1495">
        <v>24</v>
      </c>
      <c r="O1495" t="s">
        <v>477</v>
      </c>
      <c r="P1495">
        <v>1115</v>
      </c>
    </row>
    <row r="1496" spans="1:16" x14ac:dyDescent="0.25">
      <c r="A1496" t="s">
        <v>294</v>
      </c>
      <c r="B1496" t="s">
        <v>309</v>
      </c>
      <c r="C1496">
        <v>10</v>
      </c>
      <c r="D1496">
        <v>13</v>
      </c>
      <c r="E1496" t="s">
        <v>409</v>
      </c>
      <c r="F1496">
        <v>4</v>
      </c>
      <c r="G1496">
        <v>123</v>
      </c>
      <c r="H1496">
        <v>1600</v>
      </c>
      <c r="I1496" t="s">
        <v>69</v>
      </c>
      <c r="J1496">
        <v>1</v>
      </c>
      <c r="K1496">
        <v>36.79</v>
      </c>
      <c r="L1496">
        <v>7</v>
      </c>
      <c r="M1496">
        <v>4</v>
      </c>
      <c r="N1496">
        <v>24</v>
      </c>
      <c r="O1496" t="s">
        <v>501</v>
      </c>
      <c r="P1496">
        <v>1125</v>
      </c>
    </row>
    <row r="1497" spans="1:16" x14ac:dyDescent="0.25">
      <c r="A1497" t="s">
        <v>294</v>
      </c>
      <c r="B1497" t="s">
        <v>309</v>
      </c>
      <c r="C1497">
        <v>16</v>
      </c>
      <c r="D1497">
        <v>7</v>
      </c>
      <c r="E1497" t="s">
        <v>409</v>
      </c>
      <c r="F1497">
        <v>2</v>
      </c>
      <c r="G1497">
        <v>126</v>
      </c>
      <c r="H1497">
        <v>2000</v>
      </c>
      <c r="I1497" t="s">
        <v>69</v>
      </c>
      <c r="J1497">
        <v>2</v>
      </c>
      <c r="K1497">
        <v>1.2</v>
      </c>
      <c r="L1497">
        <v>25</v>
      </c>
      <c r="M1497">
        <v>2</v>
      </c>
      <c r="N1497">
        <v>24</v>
      </c>
      <c r="O1497" t="s">
        <v>465</v>
      </c>
      <c r="P1497">
        <v>1146</v>
      </c>
    </row>
    <row r="1498" spans="1:16" x14ac:dyDescent="0.25">
      <c r="A1498" t="s">
        <v>294</v>
      </c>
      <c r="B1498" t="s">
        <v>309</v>
      </c>
      <c r="C1498">
        <v>15</v>
      </c>
      <c r="D1498">
        <v>8</v>
      </c>
      <c r="E1498" t="s">
        <v>408</v>
      </c>
      <c r="F1498">
        <v>12</v>
      </c>
      <c r="G1498">
        <v>132</v>
      </c>
      <c r="H1498">
        <v>1800</v>
      </c>
      <c r="I1498" t="s">
        <v>150</v>
      </c>
      <c r="J1498">
        <v>1</v>
      </c>
      <c r="K1498">
        <v>47.89</v>
      </c>
      <c r="L1498">
        <v>4</v>
      </c>
      <c r="M1498">
        <v>2</v>
      </c>
      <c r="N1498">
        <v>24</v>
      </c>
      <c r="O1498" t="s">
        <v>501</v>
      </c>
      <c r="P1498">
        <v>1155</v>
      </c>
    </row>
    <row r="1499" spans="1:16" x14ac:dyDescent="0.25">
      <c r="A1499" t="s">
        <v>294</v>
      </c>
      <c r="B1499" t="s">
        <v>309</v>
      </c>
      <c r="C1499">
        <v>11</v>
      </c>
      <c r="D1499">
        <v>8</v>
      </c>
      <c r="E1499" t="s">
        <v>409</v>
      </c>
      <c r="F1499">
        <v>12</v>
      </c>
      <c r="G1499">
        <v>135</v>
      </c>
      <c r="H1499">
        <v>1800</v>
      </c>
      <c r="I1499" t="s">
        <v>150</v>
      </c>
      <c r="J1499">
        <v>1</v>
      </c>
      <c r="K1499">
        <v>48.99</v>
      </c>
      <c r="L1499">
        <v>10</v>
      </c>
      <c r="M1499">
        <v>1</v>
      </c>
      <c r="N1499">
        <v>24</v>
      </c>
      <c r="O1499" t="s">
        <v>420</v>
      </c>
      <c r="P1499">
        <v>1164</v>
      </c>
    </row>
    <row r="1500" spans="1:16" x14ac:dyDescent="0.25">
      <c r="A1500" t="s">
        <v>294</v>
      </c>
      <c r="B1500" t="s">
        <v>309</v>
      </c>
      <c r="C1500">
        <v>24</v>
      </c>
      <c r="D1500">
        <v>8</v>
      </c>
      <c r="E1500" t="s">
        <v>409</v>
      </c>
      <c r="F1500">
        <v>1</v>
      </c>
      <c r="G1500">
        <v>126</v>
      </c>
      <c r="H1500">
        <v>1600</v>
      </c>
      <c r="I1500" t="s">
        <v>150</v>
      </c>
      <c r="J1500">
        <v>1</v>
      </c>
      <c r="K1500">
        <v>34.880000000000003</v>
      </c>
      <c r="L1500">
        <v>10</v>
      </c>
      <c r="M1500">
        <v>12</v>
      </c>
      <c r="N1500">
        <v>23</v>
      </c>
      <c r="O1500" t="s">
        <v>483</v>
      </c>
      <c r="P1500">
        <v>1164</v>
      </c>
    </row>
    <row r="1501" spans="1:16" x14ac:dyDescent="0.25">
      <c r="A1501" t="s">
        <v>294</v>
      </c>
      <c r="B1501" t="s">
        <v>309</v>
      </c>
      <c r="C1501">
        <v>12</v>
      </c>
      <c r="D1501">
        <v>1</v>
      </c>
      <c r="E1501" t="s">
        <v>408</v>
      </c>
      <c r="F1501">
        <v>6</v>
      </c>
      <c r="G1501">
        <v>128</v>
      </c>
      <c r="H1501">
        <v>1800</v>
      </c>
      <c r="I1501" t="s">
        <v>150</v>
      </c>
      <c r="J1501">
        <v>1</v>
      </c>
      <c r="K1501">
        <v>47.4</v>
      </c>
      <c r="L1501">
        <v>5</v>
      </c>
      <c r="M1501">
        <v>11</v>
      </c>
      <c r="N1501">
        <v>23</v>
      </c>
      <c r="O1501" t="s">
        <v>479</v>
      </c>
      <c r="P1501">
        <v>1164</v>
      </c>
    </row>
    <row r="1502" spans="1:16" x14ac:dyDescent="0.25">
      <c r="A1502" t="s">
        <v>294</v>
      </c>
      <c r="B1502" t="s">
        <v>309</v>
      </c>
      <c r="C1502">
        <v>14</v>
      </c>
      <c r="D1502">
        <v>2</v>
      </c>
      <c r="E1502" t="s">
        <v>408</v>
      </c>
      <c r="F1502">
        <v>4</v>
      </c>
      <c r="G1502">
        <v>117</v>
      </c>
      <c r="H1502">
        <v>1600</v>
      </c>
      <c r="I1502" t="s">
        <v>150</v>
      </c>
      <c r="J1502">
        <v>1</v>
      </c>
      <c r="K1502">
        <v>34.28</v>
      </c>
      <c r="L1502">
        <v>15</v>
      </c>
      <c r="M1502">
        <v>10</v>
      </c>
      <c r="N1502">
        <v>23</v>
      </c>
      <c r="O1502" t="s">
        <v>465</v>
      </c>
      <c r="P1502">
        <v>1156</v>
      </c>
    </row>
    <row r="1503" spans="1:16" x14ac:dyDescent="0.25">
      <c r="A1503" t="s">
        <v>294</v>
      </c>
      <c r="B1503" t="s">
        <v>309</v>
      </c>
      <c r="C1503">
        <v>4.4000000000000004</v>
      </c>
      <c r="D1503">
        <v>6</v>
      </c>
      <c r="E1503" t="s">
        <v>409</v>
      </c>
      <c r="F1503">
        <v>6</v>
      </c>
      <c r="G1503">
        <v>123</v>
      </c>
      <c r="H1503">
        <v>1400</v>
      </c>
      <c r="I1503" t="s">
        <v>150</v>
      </c>
      <c r="J1503">
        <v>1</v>
      </c>
      <c r="K1503">
        <v>23.59</v>
      </c>
      <c r="L1503">
        <v>24</v>
      </c>
      <c r="M1503">
        <v>9</v>
      </c>
      <c r="N1503">
        <v>23</v>
      </c>
      <c r="O1503" t="s">
        <v>508</v>
      </c>
      <c r="P1503">
        <v>1153</v>
      </c>
    </row>
    <row r="1504" spans="1:16" x14ac:dyDescent="0.25">
      <c r="A1504" t="s">
        <v>294</v>
      </c>
      <c r="B1504" t="s">
        <v>312</v>
      </c>
      <c r="C1504">
        <v>9.6999999999999993</v>
      </c>
      <c r="D1504">
        <v>4</v>
      </c>
      <c r="E1504" t="s">
        <v>411</v>
      </c>
      <c r="F1504">
        <v>10</v>
      </c>
      <c r="G1504">
        <v>133</v>
      </c>
      <c r="H1504">
        <v>1800</v>
      </c>
      <c r="I1504" t="s">
        <v>1720</v>
      </c>
      <c r="J1504">
        <v>1</v>
      </c>
      <c r="K1504">
        <v>49.46</v>
      </c>
      <c r="L1504">
        <v>10</v>
      </c>
      <c r="M1504">
        <v>12</v>
      </c>
      <c r="N1504">
        <v>25</v>
      </c>
      <c r="O1504" t="s">
        <v>432</v>
      </c>
      <c r="P1504">
        <v>1185</v>
      </c>
    </row>
    <row r="1505" spans="1:16" x14ac:dyDescent="0.25">
      <c r="A1505" t="s">
        <v>294</v>
      </c>
      <c r="B1505" t="s">
        <v>312</v>
      </c>
      <c r="C1505">
        <v>4.3</v>
      </c>
      <c r="D1505">
        <v>6</v>
      </c>
      <c r="E1505" t="s">
        <v>410</v>
      </c>
      <c r="F1505">
        <v>5</v>
      </c>
      <c r="G1505">
        <v>132</v>
      </c>
      <c r="H1505">
        <v>1650</v>
      </c>
      <c r="I1505" t="s">
        <v>49</v>
      </c>
      <c r="J1505">
        <v>1</v>
      </c>
      <c r="K1505">
        <v>39.11</v>
      </c>
      <c r="L1505">
        <v>12</v>
      </c>
      <c r="M1505">
        <v>11</v>
      </c>
      <c r="N1505">
        <v>25</v>
      </c>
      <c r="O1505" t="s">
        <v>432</v>
      </c>
      <c r="P1505">
        <v>1191</v>
      </c>
    </row>
    <row r="1506" spans="1:16" x14ac:dyDescent="0.25">
      <c r="A1506" t="s">
        <v>294</v>
      </c>
      <c r="B1506" t="s">
        <v>312</v>
      </c>
      <c r="C1506">
        <v>8.6</v>
      </c>
      <c r="D1506">
        <v>1</v>
      </c>
      <c r="E1506" t="s">
        <v>410</v>
      </c>
      <c r="F1506">
        <v>10</v>
      </c>
      <c r="G1506">
        <v>123</v>
      </c>
      <c r="H1506">
        <v>1800</v>
      </c>
      <c r="I1506" t="s">
        <v>49</v>
      </c>
      <c r="J1506">
        <v>1</v>
      </c>
      <c r="K1506">
        <v>47.96</v>
      </c>
      <c r="L1506">
        <v>15</v>
      </c>
      <c r="M1506">
        <v>10</v>
      </c>
      <c r="N1506">
        <v>25</v>
      </c>
      <c r="O1506" t="s">
        <v>432</v>
      </c>
      <c r="P1506">
        <v>1191</v>
      </c>
    </row>
    <row r="1507" spans="1:16" x14ac:dyDescent="0.25">
      <c r="A1507" t="s">
        <v>294</v>
      </c>
      <c r="B1507" t="s">
        <v>312</v>
      </c>
      <c r="C1507">
        <v>13</v>
      </c>
      <c r="D1507">
        <v>2</v>
      </c>
      <c r="E1507" t="s">
        <v>410</v>
      </c>
      <c r="F1507">
        <v>6</v>
      </c>
      <c r="G1507">
        <v>121</v>
      </c>
      <c r="H1507">
        <v>1600</v>
      </c>
      <c r="I1507" t="s">
        <v>106</v>
      </c>
      <c r="J1507">
        <v>1</v>
      </c>
      <c r="K1507">
        <v>33.6</v>
      </c>
      <c r="L1507">
        <v>16</v>
      </c>
      <c r="M1507">
        <v>2</v>
      </c>
      <c r="N1507">
        <v>25</v>
      </c>
      <c r="O1507" t="s">
        <v>479</v>
      </c>
      <c r="P1507">
        <v>1167</v>
      </c>
    </row>
    <row r="1508" spans="1:16" x14ac:dyDescent="0.25">
      <c r="A1508" t="s">
        <v>294</v>
      </c>
      <c r="B1508" t="s">
        <v>312</v>
      </c>
      <c r="C1508">
        <v>19</v>
      </c>
      <c r="D1508">
        <v>1</v>
      </c>
      <c r="E1508" t="s">
        <v>411</v>
      </c>
      <c r="F1508">
        <v>12</v>
      </c>
      <c r="G1508">
        <v>133</v>
      </c>
      <c r="H1508">
        <v>1800</v>
      </c>
      <c r="I1508" t="s">
        <v>49</v>
      </c>
      <c r="J1508">
        <v>1</v>
      </c>
      <c r="K1508">
        <v>49.56</v>
      </c>
      <c r="L1508">
        <v>8</v>
      </c>
      <c r="M1508">
        <v>1</v>
      </c>
      <c r="N1508">
        <v>25</v>
      </c>
      <c r="O1508" t="s">
        <v>432</v>
      </c>
      <c r="P1508">
        <v>1182</v>
      </c>
    </row>
    <row r="1509" spans="1:16" x14ac:dyDescent="0.25">
      <c r="A1509" t="s">
        <v>294</v>
      </c>
      <c r="B1509" t="s">
        <v>312</v>
      </c>
      <c r="C1509">
        <v>61</v>
      </c>
      <c r="D1509">
        <v>13</v>
      </c>
      <c r="E1509" t="s">
        <v>410</v>
      </c>
      <c r="F1509">
        <v>11</v>
      </c>
      <c r="G1509">
        <v>134</v>
      </c>
      <c r="H1509">
        <v>1600</v>
      </c>
      <c r="I1509" t="s">
        <v>58</v>
      </c>
      <c r="J1509">
        <v>1</v>
      </c>
      <c r="K1509">
        <v>35.08</v>
      </c>
      <c r="L1509">
        <v>9</v>
      </c>
      <c r="M1509">
        <v>11</v>
      </c>
      <c r="N1509">
        <v>24</v>
      </c>
      <c r="O1509" t="s">
        <v>465</v>
      </c>
      <c r="P1509">
        <v>1188</v>
      </c>
    </row>
    <row r="1510" spans="1:16" x14ac:dyDescent="0.25">
      <c r="A1510" t="s">
        <v>294</v>
      </c>
      <c r="B1510" t="s">
        <v>312</v>
      </c>
      <c r="C1510">
        <v>44</v>
      </c>
      <c r="D1510">
        <v>8</v>
      </c>
      <c r="E1510" t="s">
        <v>411</v>
      </c>
      <c r="F1510">
        <v>5</v>
      </c>
      <c r="G1510">
        <v>135</v>
      </c>
      <c r="H1510">
        <v>1400</v>
      </c>
      <c r="I1510" t="s">
        <v>58</v>
      </c>
      <c r="J1510">
        <v>1</v>
      </c>
      <c r="K1510">
        <v>22.11</v>
      </c>
      <c r="L1510">
        <v>13</v>
      </c>
      <c r="M1510">
        <v>10</v>
      </c>
      <c r="N1510">
        <v>24</v>
      </c>
      <c r="O1510" t="s">
        <v>465</v>
      </c>
      <c r="P1510">
        <v>1187</v>
      </c>
    </row>
    <row r="1511" spans="1:16" x14ac:dyDescent="0.25">
      <c r="A1511" t="s">
        <v>294</v>
      </c>
      <c r="B1511" t="s">
        <v>312</v>
      </c>
      <c r="C1511">
        <v>7</v>
      </c>
      <c r="D1511">
        <v>5</v>
      </c>
      <c r="E1511" t="s">
        <v>410</v>
      </c>
      <c r="F1511">
        <v>9</v>
      </c>
      <c r="G1511">
        <v>120</v>
      </c>
      <c r="H1511">
        <v>1800</v>
      </c>
      <c r="I1511" t="s">
        <v>49</v>
      </c>
      <c r="J1511">
        <v>1</v>
      </c>
      <c r="K1511">
        <v>48.19</v>
      </c>
      <c r="L1511">
        <v>20</v>
      </c>
      <c r="M1511">
        <v>4</v>
      </c>
      <c r="N1511">
        <v>24</v>
      </c>
      <c r="O1511" t="s">
        <v>479</v>
      </c>
      <c r="P1511">
        <v>1150</v>
      </c>
    </row>
    <row r="1512" spans="1:16" x14ac:dyDescent="0.25">
      <c r="A1512" t="s">
        <v>294</v>
      </c>
      <c r="B1512" t="s">
        <v>312</v>
      </c>
      <c r="C1512">
        <v>66</v>
      </c>
      <c r="D1512">
        <v>7</v>
      </c>
      <c r="E1512" t="s">
        <v>410</v>
      </c>
      <c r="F1512">
        <v>7</v>
      </c>
      <c r="G1512">
        <v>126</v>
      </c>
      <c r="H1512">
        <v>2000</v>
      </c>
      <c r="I1512" t="s">
        <v>140</v>
      </c>
      <c r="J1512">
        <v>2</v>
      </c>
      <c r="K1512">
        <v>0.57999999999999996</v>
      </c>
      <c r="L1512">
        <v>24</v>
      </c>
      <c r="M1512">
        <v>3</v>
      </c>
      <c r="N1512">
        <v>24</v>
      </c>
      <c r="O1512" t="s">
        <v>483</v>
      </c>
      <c r="P1512">
        <v>1147</v>
      </c>
    </row>
    <row r="1513" spans="1:16" x14ac:dyDescent="0.25">
      <c r="A1513" t="s">
        <v>294</v>
      </c>
      <c r="B1513" t="s">
        <v>312</v>
      </c>
      <c r="C1513">
        <v>17</v>
      </c>
      <c r="D1513">
        <v>9</v>
      </c>
      <c r="E1513" t="s">
        <v>410</v>
      </c>
      <c r="F1513">
        <v>5</v>
      </c>
      <c r="G1513">
        <v>126</v>
      </c>
      <c r="H1513">
        <v>1800</v>
      </c>
      <c r="I1513" t="s">
        <v>1720</v>
      </c>
      <c r="J1513">
        <v>1</v>
      </c>
      <c r="K1513">
        <v>48.63</v>
      </c>
      <c r="L1513">
        <v>3</v>
      </c>
      <c r="M1513">
        <v>3</v>
      </c>
      <c r="N1513">
        <v>24</v>
      </c>
      <c r="O1513" t="s">
        <v>501</v>
      </c>
      <c r="P1513">
        <v>1155</v>
      </c>
    </row>
    <row r="1514" spans="1:16" x14ac:dyDescent="0.25">
      <c r="A1514" t="s">
        <v>294</v>
      </c>
      <c r="B1514" t="s">
        <v>312</v>
      </c>
      <c r="C1514">
        <v>22</v>
      </c>
      <c r="D1514">
        <v>4</v>
      </c>
      <c r="E1514" t="s">
        <v>409</v>
      </c>
      <c r="F1514">
        <v>1</v>
      </c>
      <c r="G1514">
        <v>126</v>
      </c>
      <c r="H1514">
        <v>1600</v>
      </c>
      <c r="I1514" t="s">
        <v>1720</v>
      </c>
      <c r="J1514">
        <v>1</v>
      </c>
      <c r="K1514">
        <v>34.880000000000003</v>
      </c>
      <c r="L1514">
        <v>4</v>
      </c>
      <c r="M1514">
        <v>2</v>
      </c>
      <c r="N1514">
        <v>24</v>
      </c>
      <c r="O1514" t="s">
        <v>501</v>
      </c>
      <c r="P1514">
        <v>1156</v>
      </c>
    </row>
    <row r="1515" spans="1:16" x14ac:dyDescent="0.25">
      <c r="A1515" t="s">
        <v>294</v>
      </c>
      <c r="B1515" t="s">
        <v>312</v>
      </c>
      <c r="C1515">
        <v>6.1</v>
      </c>
      <c r="D1515">
        <v>5</v>
      </c>
      <c r="E1515" t="s">
        <v>411</v>
      </c>
      <c r="F1515">
        <v>11</v>
      </c>
      <c r="G1515">
        <v>128</v>
      </c>
      <c r="H1515">
        <v>1600</v>
      </c>
      <c r="I1515" t="s">
        <v>49</v>
      </c>
      <c r="J1515">
        <v>1</v>
      </c>
      <c r="K1515">
        <v>35.35</v>
      </c>
      <c r="L1515">
        <v>13</v>
      </c>
      <c r="M1515">
        <v>1</v>
      </c>
      <c r="N1515">
        <v>24</v>
      </c>
      <c r="O1515" t="s">
        <v>479</v>
      </c>
      <c r="P1515">
        <v>1162</v>
      </c>
    </row>
    <row r="1516" spans="1:16" x14ac:dyDescent="0.25">
      <c r="A1516" t="s">
        <v>294</v>
      </c>
      <c r="B1516" t="s">
        <v>312</v>
      </c>
      <c r="C1516">
        <v>8.6</v>
      </c>
      <c r="D1516">
        <v>1</v>
      </c>
      <c r="E1516" t="s">
        <v>410</v>
      </c>
      <c r="F1516">
        <v>10</v>
      </c>
      <c r="G1516">
        <v>127</v>
      </c>
      <c r="H1516">
        <v>1600</v>
      </c>
      <c r="I1516" t="s">
        <v>404</v>
      </c>
      <c r="J1516">
        <v>1</v>
      </c>
      <c r="K1516">
        <v>35.92</v>
      </c>
      <c r="L1516">
        <v>17</v>
      </c>
      <c r="M1516">
        <v>12</v>
      </c>
      <c r="N1516">
        <v>23</v>
      </c>
      <c r="O1516" t="s">
        <v>477</v>
      </c>
      <c r="P1516">
        <v>1160</v>
      </c>
    </row>
    <row r="1517" spans="1:16" x14ac:dyDescent="0.25">
      <c r="A1517" t="s">
        <v>294</v>
      </c>
      <c r="B1517" t="s">
        <v>312</v>
      </c>
      <c r="C1517">
        <v>18</v>
      </c>
      <c r="D1517">
        <v>12</v>
      </c>
      <c r="E1517" t="s">
        <v>411</v>
      </c>
      <c r="F1517">
        <v>14</v>
      </c>
      <c r="G1517">
        <v>128</v>
      </c>
      <c r="H1517">
        <v>1600</v>
      </c>
      <c r="I1517" t="s">
        <v>58</v>
      </c>
      <c r="J1517">
        <v>1</v>
      </c>
      <c r="K1517">
        <v>36.130000000000003</v>
      </c>
      <c r="L1517">
        <v>26</v>
      </c>
      <c r="M1517">
        <v>11</v>
      </c>
      <c r="N1517">
        <v>23</v>
      </c>
      <c r="O1517" t="s">
        <v>508</v>
      </c>
      <c r="P1517">
        <v>1176</v>
      </c>
    </row>
    <row r="1518" spans="1:16" x14ac:dyDescent="0.25">
      <c r="A1518" t="s">
        <v>294</v>
      </c>
      <c r="B1518" t="s">
        <v>312</v>
      </c>
      <c r="C1518">
        <v>10</v>
      </c>
      <c r="D1518">
        <v>5</v>
      </c>
      <c r="E1518" t="s">
        <v>411</v>
      </c>
      <c r="F1518">
        <v>9</v>
      </c>
      <c r="G1518">
        <v>130</v>
      </c>
      <c r="H1518">
        <v>1600</v>
      </c>
      <c r="I1518" t="s">
        <v>140</v>
      </c>
      <c r="J1518">
        <v>1</v>
      </c>
      <c r="K1518">
        <v>35.83</v>
      </c>
      <c r="L1518">
        <v>11</v>
      </c>
      <c r="M1518">
        <v>11</v>
      </c>
      <c r="N1518">
        <v>23</v>
      </c>
      <c r="O1518" t="s">
        <v>465</v>
      </c>
      <c r="P1518">
        <v>1179</v>
      </c>
    </row>
    <row r="1519" spans="1:16" x14ac:dyDescent="0.25">
      <c r="A1519" t="s">
        <v>294</v>
      </c>
      <c r="B1519" t="s">
        <v>315</v>
      </c>
      <c r="C1519">
        <v>45</v>
      </c>
      <c r="D1519">
        <v>1</v>
      </c>
      <c r="E1519" t="s">
        <v>408</v>
      </c>
      <c r="F1519">
        <v>7</v>
      </c>
      <c r="G1519">
        <v>119</v>
      </c>
      <c r="H1519">
        <v>1650</v>
      </c>
      <c r="I1519" t="s">
        <v>316</v>
      </c>
      <c r="J1519">
        <v>1</v>
      </c>
      <c r="K1519">
        <v>38.99</v>
      </c>
      <c r="L1519">
        <v>23</v>
      </c>
      <c r="M1519">
        <v>12</v>
      </c>
      <c r="N1519">
        <v>25</v>
      </c>
      <c r="O1519" t="s">
        <v>416</v>
      </c>
      <c r="P1519">
        <v>1166</v>
      </c>
    </row>
    <row r="1520" spans="1:16" x14ac:dyDescent="0.25">
      <c r="A1520" t="s">
        <v>294</v>
      </c>
      <c r="B1520" t="s">
        <v>315</v>
      </c>
      <c r="C1520">
        <v>57</v>
      </c>
      <c r="D1520">
        <v>10</v>
      </c>
      <c r="E1520" t="s">
        <v>411</v>
      </c>
      <c r="F1520">
        <v>12</v>
      </c>
      <c r="G1520">
        <v>119</v>
      </c>
      <c r="H1520">
        <v>1000</v>
      </c>
      <c r="I1520" t="s">
        <v>26</v>
      </c>
      <c r="J1520">
        <v>0</v>
      </c>
      <c r="K1520">
        <v>57.27</v>
      </c>
      <c r="L1520">
        <v>30</v>
      </c>
      <c r="M1520">
        <v>11</v>
      </c>
      <c r="N1520">
        <v>25</v>
      </c>
      <c r="O1520" t="s">
        <v>508</v>
      </c>
      <c r="P1520">
        <v>1171</v>
      </c>
    </row>
    <row r="1521" spans="1:16" x14ac:dyDescent="0.25">
      <c r="A1521" t="s">
        <v>294</v>
      </c>
      <c r="B1521" t="s">
        <v>315</v>
      </c>
      <c r="C1521">
        <v>57</v>
      </c>
      <c r="D1521">
        <v>12</v>
      </c>
      <c r="E1521" t="s">
        <v>411</v>
      </c>
      <c r="F1521">
        <v>7</v>
      </c>
      <c r="G1521">
        <v>116</v>
      </c>
      <c r="H1521">
        <v>1400</v>
      </c>
      <c r="I1521" t="s">
        <v>316</v>
      </c>
      <c r="J1521">
        <v>1</v>
      </c>
      <c r="K1521">
        <v>23.03</v>
      </c>
      <c r="L1521">
        <v>9</v>
      </c>
      <c r="M1521">
        <v>11</v>
      </c>
      <c r="N1521">
        <v>25</v>
      </c>
      <c r="O1521" t="s">
        <v>479</v>
      </c>
      <c r="P1521">
        <v>1177</v>
      </c>
    </row>
    <row r="1522" spans="1:16" x14ac:dyDescent="0.25">
      <c r="A1522" t="s">
        <v>294</v>
      </c>
      <c r="B1522" t="s">
        <v>315</v>
      </c>
      <c r="C1522">
        <v>14</v>
      </c>
      <c r="D1522">
        <v>6</v>
      </c>
      <c r="E1522" t="s">
        <v>411</v>
      </c>
      <c r="F1522">
        <v>7</v>
      </c>
      <c r="G1522">
        <v>125</v>
      </c>
      <c r="H1522">
        <v>1200</v>
      </c>
      <c r="I1522" t="s">
        <v>316</v>
      </c>
      <c r="J1522">
        <v>1</v>
      </c>
      <c r="K1522">
        <v>9.66</v>
      </c>
      <c r="L1522">
        <v>2</v>
      </c>
      <c r="M1522">
        <v>11</v>
      </c>
      <c r="N1522">
        <v>25</v>
      </c>
      <c r="O1522" t="s">
        <v>416</v>
      </c>
      <c r="P1522">
        <v>1174</v>
      </c>
    </row>
    <row r="1523" spans="1:16" x14ac:dyDescent="0.25">
      <c r="A1523" t="s">
        <v>294</v>
      </c>
      <c r="B1523" t="s">
        <v>315</v>
      </c>
      <c r="C1523">
        <v>45</v>
      </c>
      <c r="D1523">
        <v>7</v>
      </c>
      <c r="E1523" t="s">
        <v>410</v>
      </c>
      <c r="F1523">
        <v>9</v>
      </c>
      <c r="G1523">
        <v>131</v>
      </c>
      <c r="H1523">
        <v>1200</v>
      </c>
      <c r="I1523" t="s">
        <v>195</v>
      </c>
      <c r="J1523">
        <v>1</v>
      </c>
      <c r="K1523">
        <v>8.83</v>
      </c>
      <c r="L1523">
        <v>28</v>
      </c>
      <c r="M1523">
        <v>9</v>
      </c>
      <c r="N1523">
        <v>25</v>
      </c>
      <c r="O1523" t="s">
        <v>479</v>
      </c>
      <c r="P1523">
        <v>1167</v>
      </c>
    </row>
    <row r="1524" spans="1:16" x14ac:dyDescent="0.25">
      <c r="A1524" t="s">
        <v>294</v>
      </c>
      <c r="B1524" t="s">
        <v>315</v>
      </c>
      <c r="C1524">
        <v>7</v>
      </c>
      <c r="D1524">
        <v>4</v>
      </c>
      <c r="E1524" t="s">
        <v>410</v>
      </c>
      <c r="F1524">
        <v>6</v>
      </c>
      <c r="G1524">
        <v>117</v>
      </c>
      <c r="H1524">
        <v>1200</v>
      </c>
      <c r="I1524" t="s">
        <v>316</v>
      </c>
      <c r="J1524">
        <v>1</v>
      </c>
      <c r="K1524">
        <v>8.73</v>
      </c>
      <c r="L1524">
        <v>16</v>
      </c>
      <c r="M1524">
        <v>7</v>
      </c>
      <c r="N1524">
        <v>25</v>
      </c>
      <c r="O1524" t="s">
        <v>420</v>
      </c>
      <c r="P1524">
        <v>1163</v>
      </c>
    </row>
    <row r="1525" spans="1:16" x14ac:dyDescent="0.25">
      <c r="A1525" t="s">
        <v>294</v>
      </c>
      <c r="B1525" t="s">
        <v>315</v>
      </c>
      <c r="C1525">
        <v>8.1999999999999993</v>
      </c>
      <c r="D1525">
        <v>1</v>
      </c>
      <c r="E1525" t="s">
        <v>409</v>
      </c>
      <c r="F1525">
        <v>3</v>
      </c>
      <c r="G1525">
        <v>117</v>
      </c>
      <c r="H1525">
        <v>1200</v>
      </c>
      <c r="I1525" t="s">
        <v>316</v>
      </c>
      <c r="J1525">
        <v>1</v>
      </c>
      <c r="K1525">
        <v>9.66</v>
      </c>
      <c r="L1525">
        <v>4</v>
      </c>
      <c r="M1525">
        <v>6</v>
      </c>
      <c r="N1525">
        <v>25</v>
      </c>
      <c r="O1525" t="s">
        <v>432</v>
      </c>
      <c r="P1525">
        <v>1154</v>
      </c>
    </row>
    <row r="1526" spans="1:16" x14ac:dyDescent="0.25">
      <c r="A1526" t="s">
        <v>294</v>
      </c>
      <c r="B1526" t="s">
        <v>315</v>
      </c>
      <c r="C1526">
        <v>4.7</v>
      </c>
      <c r="D1526">
        <v>1</v>
      </c>
      <c r="E1526" t="s">
        <v>409</v>
      </c>
      <c r="F1526">
        <v>4</v>
      </c>
      <c r="G1526">
        <v>128</v>
      </c>
      <c r="H1526">
        <v>1200</v>
      </c>
      <c r="I1526" t="s">
        <v>316</v>
      </c>
      <c r="J1526">
        <v>1</v>
      </c>
      <c r="K1526">
        <v>9.4499999999999993</v>
      </c>
      <c r="L1526">
        <v>30</v>
      </c>
      <c r="M1526">
        <v>4</v>
      </c>
      <c r="N1526">
        <v>25</v>
      </c>
      <c r="O1526" t="s">
        <v>426</v>
      </c>
      <c r="P1526">
        <v>1143</v>
      </c>
    </row>
    <row r="1527" spans="1:16" x14ac:dyDescent="0.25">
      <c r="A1527" t="s">
        <v>294</v>
      </c>
      <c r="B1527" t="s">
        <v>315</v>
      </c>
      <c r="C1527">
        <v>8.5</v>
      </c>
      <c r="D1527">
        <v>5</v>
      </c>
      <c r="E1527" t="s">
        <v>409</v>
      </c>
      <c r="F1527">
        <v>4</v>
      </c>
      <c r="G1527">
        <v>117</v>
      </c>
      <c r="H1527">
        <v>1200</v>
      </c>
      <c r="I1527" t="s">
        <v>173</v>
      </c>
      <c r="J1527">
        <v>1</v>
      </c>
      <c r="K1527">
        <v>8.75</v>
      </c>
      <c r="L1527">
        <v>13</v>
      </c>
      <c r="M1527">
        <v>4</v>
      </c>
      <c r="N1527">
        <v>25</v>
      </c>
      <c r="O1527" t="s">
        <v>508</v>
      </c>
      <c r="P1527">
        <v>1142</v>
      </c>
    </row>
    <row r="1528" spans="1:16" x14ac:dyDescent="0.25">
      <c r="A1528" t="s">
        <v>294</v>
      </c>
      <c r="B1528" t="s">
        <v>315</v>
      </c>
      <c r="C1528">
        <v>7.2</v>
      </c>
      <c r="D1528">
        <v>1</v>
      </c>
      <c r="E1528" t="s">
        <v>409</v>
      </c>
      <c r="F1528">
        <v>4</v>
      </c>
      <c r="G1528">
        <v>133</v>
      </c>
      <c r="H1528">
        <v>1200</v>
      </c>
      <c r="I1528" t="s">
        <v>58</v>
      </c>
      <c r="J1528">
        <v>1</v>
      </c>
      <c r="K1528">
        <v>9.31</v>
      </c>
      <c r="L1528">
        <v>2</v>
      </c>
      <c r="M1528">
        <v>4</v>
      </c>
      <c r="N1528">
        <v>25</v>
      </c>
      <c r="O1528" t="s">
        <v>426</v>
      </c>
      <c r="P1528">
        <v>1145</v>
      </c>
    </row>
    <row r="1529" spans="1:16" x14ac:dyDescent="0.25">
      <c r="A1529" t="s">
        <v>294</v>
      </c>
      <c r="B1529" t="s">
        <v>315</v>
      </c>
      <c r="C1529">
        <v>6.5</v>
      </c>
      <c r="D1529">
        <v>5</v>
      </c>
      <c r="E1529" t="s">
        <v>409</v>
      </c>
      <c r="F1529">
        <v>3</v>
      </c>
      <c r="G1529">
        <v>133</v>
      </c>
      <c r="H1529">
        <v>1400</v>
      </c>
      <c r="I1529" t="s">
        <v>195</v>
      </c>
      <c r="J1529">
        <v>1</v>
      </c>
      <c r="K1529">
        <v>22.71</v>
      </c>
      <c r="L1529">
        <v>15</v>
      </c>
      <c r="M1529">
        <v>3</v>
      </c>
      <c r="N1529">
        <v>25</v>
      </c>
      <c r="O1529" t="s">
        <v>479</v>
      </c>
      <c r="P1529">
        <v>1128</v>
      </c>
    </row>
    <row r="1530" spans="1:16" x14ac:dyDescent="0.25">
      <c r="A1530" t="s">
        <v>294</v>
      </c>
      <c r="B1530" t="s">
        <v>315</v>
      </c>
      <c r="C1530">
        <v>25</v>
      </c>
      <c r="D1530">
        <v>13</v>
      </c>
      <c r="E1530" t="s">
        <v>410</v>
      </c>
      <c r="F1530">
        <v>13</v>
      </c>
      <c r="G1530">
        <v>127</v>
      </c>
      <c r="H1530">
        <v>1400</v>
      </c>
      <c r="I1530" t="s">
        <v>316</v>
      </c>
      <c r="J1530">
        <v>1</v>
      </c>
      <c r="K1530">
        <v>23.05</v>
      </c>
      <c r="L1530">
        <v>31</v>
      </c>
      <c r="M1530">
        <v>1</v>
      </c>
      <c r="N1530">
        <v>25</v>
      </c>
      <c r="O1530" t="s">
        <v>501</v>
      </c>
      <c r="P1530">
        <v>1138</v>
      </c>
    </row>
    <row r="1531" spans="1:16" x14ac:dyDescent="0.25">
      <c r="A1531" t="s">
        <v>294</v>
      </c>
      <c r="B1531" t="s">
        <v>315</v>
      </c>
      <c r="C1531">
        <v>7.8</v>
      </c>
      <c r="D1531">
        <v>2</v>
      </c>
      <c r="E1531" t="s">
        <v>410</v>
      </c>
      <c r="F1531">
        <v>7</v>
      </c>
      <c r="G1531">
        <v>129</v>
      </c>
      <c r="H1531">
        <v>1400</v>
      </c>
      <c r="I1531" t="s">
        <v>49</v>
      </c>
      <c r="J1531">
        <v>1</v>
      </c>
      <c r="K1531">
        <v>22.49</v>
      </c>
      <c r="L1531">
        <v>5</v>
      </c>
      <c r="M1531">
        <v>1</v>
      </c>
      <c r="N1531">
        <v>25</v>
      </c>
      <c r="O1531" t="s">
        <v>479</v>
      </c>
      <c r="P1531">
        <v>1134</v>
      </c>
    </row>
    <row r="1532" spans="1:16" x14ac:dyDescent="0.25">
      <c r="A1532" t="s">
        <v>294</v>
      </c>
      <c r="B1532" t="s">
        <v>315</v>
      </c>
      <c r="C1532">
        <v>18</v>
      </c>
      <c r="D1532">
        <v>2</v>
      </c>
      <c r="E1532" t="s">
        <v>411</v>
      </c>
      <c r="F1532">
        <v>11</v>
      </c>
      <c r="G1532">
        <v>128</v>
      </c>
      <c r="H1532">
        <v>1400</v>
      </c>
      <c r="I1532" t="s">
        <v>49</v>
      </c>
      <c r="J1532">
        <v>1</v>
      </c>
      <c r="K1532">
        <v>21.64</v>
      </c>
      <c r="L1532">
        <v>15</v>
      </c>
      <c r="M1532">
        <v>12</v>
      </c>
      <c r="N1532">
        <v>24</v>
      </c>
      <c r="O1532" t="s">
        <v>479</v>
      </c>
      <c r="P1532">
        <v>1134</v>
      </c>
    </row>
    <row r="1533" spans="1:16" x14ac:dyDescent="0.25">
      <c r="A1533" t="s">
        <v>294</v>
      </c>
      <c r="B1533" t="s">
        <v>315</v>
      </c>
      <c r="C1533">
        <v>23</v>
      </c>
      <c r="D1533">
        <v>5</v>
      </c>
      <c r="E1533" t="s">
        <v>410</v>
      </c>
      <c r="F1533">
        <v>5</v>
      </c>
      <c r="G1533">
        <v>125</v>
      </c>
      <c r="H1533">
        <v>1200</v>
      </c>
      <c r="I1533" t="s">
        <v>316</v>
      </c>
      <c r="J1533">
        <v>1</v>
      </c>
      <c r="K1533">
        <v>10.199999999999999</v>
      </c>
      <c r="L1533">
        <v>1</v>
      </c>
      <c r="M1533">
        <v>10</v>
      </c>
      <c r="N1533">
        <v>24</v>
      </c>
      <c r="O1533" t="s">
        <v>479</v>
      </c>
      <c r="P1533">
        <v>1121</v>
      </c>
    </row>
    <row r="1534" spans="1:16" x14ac:dyDescent="0.25">
      <c r="A1534" t="s">
        <v>294</v>
      </c>
      <c r="B1534" t="s">
        <v>315</v>
      </c>
      <c r="C1534">
        <v>2.9</v>
      </c>
      <c r="D1534">
        <v>5</v>
      </c>
      <c r="E1534" t="s">
        <v>410</v>
      </c>
      <c r="F1534">
        <v>4</v>
      </c>
      <c r="G1534">
        <v>135</v>
      </c>
      <c r="H1534">
        <v>1200</v>
      </c>
      <c r="I1534" t="s">
        <v>64</v>
      </c>
      <c r="J1534">
        <v>1</v>
      </c>
      <c r="K1534">
        <v>10.27</v>
      </c>
      <c r="L1534">
        <v>18</v>
      </c>
      <c r="M1534">
        <v>9</v>
      </c>
      <c r="N1534">
        <v>24</v>
      </c>
      <c r="O1534" t="s">
        <v>420</v>
      </c>
      <c r="P1534">
        <v>1118</v>
      </c>
    </row>
    <row r="1535" spans="1:16" x14ac:dyDescent="0.25">
      <c r="A1535" t="s">
        <v>294</v>
      </c>
      <c r="B1535" t="s">
        <v>315</v>
      </c>
      <c r="C1535">
        <v>11</v>
      </c>
      <c r="D1535">
        <v>14</v>
      </c>
      <c r="E1535" t="s">
        <v>411</v>
      </c>
      <c r="F1535">
        <v>6</v>
      </c>
      <c r="G1535">
        <v>124</v>
      </c>
      <c r="H1535">
        <v>1200</v>
      </c>
      <c r="I1535" t="s">
        <v>316</v>
      </c>
      <c r="J1535">
        <v>1</v>
      </c>
      <c r="K1535">
        <v>9.59</v>
      </c>
      <c r="L1535">
        <v>8</v>
      </c>
      <c r="M1535">
        <v>9</v>
      </c>
      <c r="N1535">
        <v>24</v>
      </c>
      <c r="O1535" t="s">
        <v>483</v>
      </c>
      <c r="P1535">
        <v>1116</v>
      </c>
    </row>
    <row r="1536" spans="1:16" x14ac:dyDescent="0.25">
      <c r="A1536" t="s">
        <v>294</v>
      </c>
      <c r="B1536" t="s">
        <v>315</v>
      </c>
      <c r="C1536">
        <v>3</v>
      </c>
      <c r="D1536">
        <v>4</v>
      </c>
      <c r="E1536" t="s">
        <v>408</v>
      </c>
      <c r="F1536">
        <v>3</v>
      </c>
      <c r="G1536">
        <v>135</v>
      </c>
      <c r="H1536">
        <v>1200</v>
      </c>
      <c r="I1536" t="s">
        <v>64</v>
      </c>
      <c r="J1536">
        <v>1</v>
      </c>
      <c r="K1536">
        <v>10</v>
      </c>
      <c r="L1536">
        <v>26</v>
      </c>
      <c r="M1536">
        <v>6</v>
      </c>
      <c r="N1536">
        <v>24</v>
      </c>
      <c r="O1536" t="s">
        <v>416</v>
      </c>
      <c r="P1536">
        <v>1124</v>
      </c>
    </row>
    <row r="1537" spans="1:16" x14ac:dyDescent="0.25">
      <c r="A1537" t="s">
        <v>294</v>
      </c>
      <c r="B1537" t="s">
        <v>315</v>
      </c>
      <c r="C1537">
        <v>5.5</v>
      </c>
      <c r="D1537">
        <v>3</v>
      </c>
      <c r="E1537" t="s">
        <v>411</v>
      </c>
      <c r="F1537">
        <v>12</v>
      </c>
      <c r="G1537">
        <v>133</v>
      </c>
      <c r="H1537">
        <v>1200</v>
      </c>
      <c r="I1537" t="s">
        <v>64</v>
      </c>
      <c r="J1537">
        <v>1</v>
      </c>
      <c r="K1537">
        <v>10.64</v>
      </c>
      <c r="L1537">
        <v>5</v>
      </c>
      <c r="M1537">
        <v>6</v>
      </c>
      <c r="N1537">
        <v>24</v>
      </c>
      <c r="O1537" t="s">
        <v>432</v>
      </c>
      <c r="P1537">
        <v>1130</v>
      </c>
    </row>
    <row r="1538" spans="1:16" x14ac:dyDescent="0.25">
      <c r="A1538" t="s">
        <v>294</v>
      </c>
      <c r="B1538" t="s">
        <v>315</v>
      </c>
      <c r="C1538">
        <v>4.5999999999999996</v>
      </c>
      <c r="D1538">
        <v>4</v>
      </c>
      <c r="E1538" t="s">
        <v>411</v>
      </c>
      <c r="F1538">
        <v>11</v>
      </c>
      <c r="G1538">
        <v>120</v>
      </c>
      <c r="H1538">
        <v>1200</v>
      </c>
      <c r="I1538" t="s">
        <v>316</v>
      </c>
      <c r="J1538">
        <v>1</v>
      </c>
      <c r="K1538">
        <v>10.59</v>
      </c>
      <c r="L1538">
        <v>1</v>
      </c>
      <c r="M1538">
        <v>5</v>
      </c>
      <c r="N1538">
        <v>24</v>
      </c>
      <c r="O1538" t="s">
        <v>432</v>
      </c>
      <c r="P1538">
        <v>1119</v>
      </c>
    </row>
    <row r="1539" spans="1:16" x14ac:dyDescent="0.25">
      <c r="A1539" t="s">
        <v>294</v>
      </c>
      <c r="B1539" t="s">
        <v>315</v>
      </c>
      <c r="C1539">
        <v>4.8</v>
      </c>
      <c r="D1539">
        <v>1</v>
      </c>
      <c r="E1539" t="s">
        <v>410</v>
      </c>
      <c r="F1539">
        <v>8</v>
      </c>
      <c r="G1539">
        <v>114</v>
      </c>
      <c r="H1539">
        <v>1200</v>
      </c>
      <c r="I1539" t="s">
        <v>316</v>
      </c>
      <c r="J1539">
        <v>1</v>
      </c>
      <c r="K1539">
        <v>10.18</v>
      </c>
      <c r="L1539">
        <v>17</v>
      </c>
      <c r="M1539">
        <v>4</v>
      </c>
      <c r="N1539">
        <v>24</v>
      </c>
      <c r="O1539" t="s">
        <v>416</v>
      </c>
      <c r="P1539">
        <v>1111</v>
      </c>
    </row>
    <row r="1540" spans="1:16" x14ac:dyDescent="0.25">
      <c r="A1540" t="s">
        <v>294</v>
      </c>
      <c r="B1540" t="s">
        <v>315</v>
      </c>
      <c r="C1540">
        <v>8.9</v>
      </c>
      <c r="D1540">
        <v>3</v>
      </c>
      <c r="E1540" t="s">
        <v>409</v>
      </c>
      <c r="F1540">
        <v>5</v>
      </c>
      <c r="G1540">
        <v>113</v>
      </c>
      <c r="H1540">
        <v>1200</v>
      </c>
      <c r="I1540" t="s">
        <v>316</v>
      </c>
      <c r="J1540">
        <v>1</v>
      </c>
      <c r="K1540">
        <v>9.7200000000000006</v>
      </c>
      <c r="L1540">
        <v>31</v>
      </c>
      <c r="M1540">
        <v>3</v>
      </c>
      <c r="N1540">
        <v>24</v>
      </c>
      <c r="O1540" t="s">
        <v>465</v>
      </c>
      <c r="P1540">
        <v>1128</v>
      </c>
    </row>
    <row r="1541" spans="1:16" x14ac:dyDescent="0.25">
      <c r="A1541" t="s">
        <v>294</v>
      </c>
      <c r="B1541" t="s">
        <v>315</v>
      </c>
      <c r="C1541">
        <v>2.7</v>
      </c>
      <c r="D1541">
        <v>2</v>
      </c>
      <c r="E1541" t="s">
        <v>408</v>
      </c>
      <c r="F1541">
        <v>1</v>
      </c>
      <c r="G1541">
        <v>116</v>
      </c>
      <c r="H1541">
        <v>1200</v>
      </c>
      <c r="I1541" t="s">
        <v>316</v>
      </c>
      <c r="J1541">
        <v>1</v>
      </c>
      <c r="K1541">
        <v>10.09</v>
      </c>
      <c r="L1541">
        <v>6</v>
      </c>
      <c r="M1541">
        <v>3</v>
      </c>
      <c r="N1541">
        <v>24</v>
      </c>
      <c r="O1541" t="s">
        <v>420</v>
      </c>
      <c r="P1541">
        <v>1132</v>
      </c>
    </row>
    <row r="1542" spans="1:16" x14ac:dyDescent="0.25">
      <c r="A1542" t="s">
        <v>294</v>
      </c>
      <c r="B1542" t="s">
        <v>315</v>
      </c>
      <c r="C1542">
        <v>7.9</v>
      </c>
      <c r="D1542">
        <v>6</v>
      </c>
      <c r="E1542" t="s">
        <v>409</v>
      </c>
      <c r="F1542">
        <v>14</v>
      </c>
      <c r="G1542">
        <v>124</v>
      </c>
      <c r="H1542">
        <v>1400</v>
      </c>
      <c r="I1542" t="s">
        <v>49</v>
      </c>
      <c r="J1542">
        <v>1</v>
      </c>
      <c r="K1542">
        <v>23.14</v>
      </c>
      <c r="L1542">
        <v>1</v>
      </c>
      <c r="M1542">
        <v>1</v>
      </c>
      <c r="N1542">
        <v>24</v>
      </c>
      <c r="O1542" t="s">
        <v>483</v>
      </c>
      <c r="P1542">
        <v>1108</v>
      </c>
    </row>
    <row r="1543" spans="1:16" x14ac:dyDescent="0.25">
      <c r="A1543" t="s">
        <v>294</v>
      </c>
      <c r="B1543" t="s">
        <v>315</v>
      </c>
      <c r="C1543">
        <v>4.5</v>
      </c>
      <c r="D1543">
        <v>2</v>
      </c>
      <c r="E1543" t="s">
        <v>409</v>
      </c>
      <c r="F1543">
        <v>2</v>
      </c>
      <c r="G1543">
        <v>124</v>
      </c>
      <c r="H1543">
        <v>1200</v>
      </c>
      <c r="I1543" t="s">
        <v>31</v>
      </c>
      <c r="J1543">
        <v>1</v>
      </c>
      <c r="K1543">
        <v>10.3</v>
      </c>
      <c r="L1543">
        <v>6</v>
      </c>
      <c r="M1543">
        <v>12</v>
      </c>
      <c r="N1543">
        <v>23</v>
      </c>
      <c r="O1543" t="s">
        <v>432</v>
      </c>
      <c r="P1543">
        <v>1103</v>
      </c>
    </row>
    <row r="1544" spans="1:16" x14ac:dyDescent="0.25">
      <c r="A1544" t="s">
        <v>294</v>
      </c>
      <c r="B1544" t="s">
        <v>315</v>
      </c>
      <c r="C1544">
        <v>3.3</v>
      </c>
      <c r="D1544">
        <v>1</v>
      </c>
      <c r="E1544" t="s">
        <v>409</v>
      </c>
      <c r="F1544">
        <v>3</v>
      </c>
      <c r="G1544">
        <v>125</v>
      </c>
      <c r="H1544">
        <v>1200</v>
      </c>
      <c r="I1544" t="s">
        <v>316</v>
      </c>
      <c r="J1544">
        <v>1</v>
      </c>
      <c r="K1544">
        <v>9.36</v>
      </c>
      <c r="L1544">
        <v>11</v>
      </c>
      <c r="M1544">
        <v>11</v>
      </c>
      <c r="N1544">
        <v>23</v>
      </c>
      <c r="O1544" t="s">
        <v>465</v>
      </c>
      <c r="P1544">
        <v>1116</v>
      </c>
    </row>
    <row r="1545" spans="1:16" x14ac:dyDescent="0.25">
      <c r="A1545" t="s">
        <v>294</v>
      </c>
      <c r="B1545" t="s">
        <v>315</v>
      </c>
      <c r="C1545">
        <v>8.4</v>
      </c>
      <c r="D1545">
        <v>3</v>
      </c>
      <c r="E1545" t="s">
        <v>409</v>
      </c>
      <c r="F1545">
        <v>4</v>
      </c>
      <c r="G1545">
        <v>134</v>
      </c>
      <c r="H1545">
        <v>1200</v>
      </c>
      <c r="I1545" t="s">
        <v>64</v>
      </c>
      <c r="J1545">
        <v>1</v>
      </c>
      <c r="K1545">
        <v>9.36</v>
      </c>
      <c r="L1545">
        <v>15</v>
      </c>
      <c r="M1545">
        <v>10</v>
      </c>
      <c r="N1545">
        <v>23</v>
      </c>
      <c r="O1545" t="s">
        <v>465</v>
      </c>
      <c r="P1545">
        <v>1121</v>
      </c>
    </row>
    <row r="1546" spans="1:16" x14ac:dyDescent="0.25">
      <c r="A1546" t="s">
        <v>294</v>
      </c>
      <c r="B1546" t="s">
        <v>315</v>
      </c>
      <c r="C1546">
        <v>5.7</v>
      </c>
      <c r="D1546">
        <v>2</v>
      </c>
      <c r="E1546" t="s">
        <v>409</v>
      </c>
      <c r="F1546">
        <v>2</v>
      </c>
      <c r="G1546">
        <v>119</v>
      </c>
      <c r="H1546">
        <v>1200</v>
      </c>
      <c r="I1546" t="s">
        <v>316</v>
      </c>
      <c r="J1546">
        <v>1</v>
      </c>
      <c r="K1546">
        <v>9.86</v>
      </c>
      <c r="L1546">
        <v>24</v>
      </c>
      <c r="M1546">
        <v>9</v>
      </c>
      <c r="N1546">
        <v>23</v>
      </c>
      <c r="O1546" t="s">
        <v>508</v>
      </c>
      <c r="P1546">
        <v>1120</v>
      </c>
    </row>
    <row r="1547" spans="1:16" x14ac:dyDescent="0.25">
      <c r="A1547" t="s">
        <v>294</v>
      </c>
      <c r="B1547" t="s">
        <v>318</v>
      </c>
      <c r="C1547">
        <v>4.5</v>
      </c>
      <c r="D1547">
        <v>3</v>
      </c>
      <c r="E1547" t="s">
        <v>409</v>
      </c>
      <c r="F1547">
        <v>2</v>
      </c>
      <c r="G1547">
        <v>125</v>
      </c>
      <c r="H1547">
        <v>1650</v>
      </c>
      <c r="I1547" t="s">
        <v>85</v>
      </c>
      <c r="J1547">
        <v>1</v>
      </c>
      <c r="K1547">
        <v>39.01</v>
      </c>
      <c r="L1547">
        <v>23</v>
      </c>
      <c r="M1547">
        <v>12</v>
      </c>
      <c r="N1547">
        <v>25</v>
      </c>
      <c r="O1547" t="s">
        <v>416</v>
      </c>
      <c r="P1547">
        <v>1204</v>
      </c>
    </row>
    <row r="1548" spans="1:16" x14ac:dyDescent="0.25">
      <c r="A1548" t="s">
        <v>294</v>
      </c>
      <c r="B1548" t="s">
        <v>318</v>
      </c>
      <c r="C1548">
        <v>10</v>
      </c>
      <c r="D1548">
        <v>8</v>
      </c>
      <c r="E1548" t="s">
        <v>409</v>
      </c>
      <c r="F1548">
        <v>12</v>
      </c>
      <c r="G1548">
        <v>128</v>
      </c>
      <c r="H1548">
        <v>1800</v>
      </c>
      <c r="I1548" t="s">
        <v>90</v>
      </c>
      <c r="J1548">
        <v>1</v>
      </c>
      <c r="K1548">
        <v>49.82</v>
      </c>
      <c r="L1548">
        <v>10</v>
      </c>
      <c r="M1548">
        <v>12</v>
      </c>
      <c r="N1548">
        <v>25</v>
      </c>
      <c r="O1548" t="s">
        <v>432</v>
      </c>
      <c r="P1548">
        <v>1208</v>
      </c>
    </row>
    <row r="1549" spans="1:16" x14ac:dyDescent="0.25">
      <c r="A1549" t="s">
        <v>294</v>
      </c>
      <c r="B1549" t="s">
        <v>318</v>
      </c>
      <c r="C1549">
        <v>8.9</v>
      </c>
      <c r="D1549">
        <v>1</v>
      </c>
      <c r="E1549" t="s">
        <v>409</v>
      </c>
      <c r="F1549">
        <v>7</v>
      </c>
      <c r="G1549">
        <v>121</v>
      </c>
      <c r="H1549">
        <v>1650</v>
      </c>
      <c r="I1549" t="s">
        <v>173</v>
      </c>
      <c r="J1549">
        <v>1</v>
      </c>
      <c r="K1549">
        <v>38.56</v>
      </c>
      <c r="L1549">
        <v>12</v>
      </c>
      <c r="M1549">
        <v>11</v>
      </c>
      <c r="N1549">
        <v>25</v>
      </c>
      <c r="O1549" t="s">
        <v>432</v>
      </c>
      <c r="P1549">
        <v>1211</v>
      </c>
    </row>
    <row r="1550" spans="1:16" x14ac:dyDescent="0.25">
      <c r="A1550" t="s">
        <v>294</v>
      </c>
      <c r="B1550" t="s">
        <v>318</v>
      </c>
      <c r="C1550">
        <v>6.9</v>
      </c>
      <c r="D1550">
        <v>5</v>
      </c>
      <c r="E1550" t="s">
        <v>409</v>
      </c>
      <c r="F1550">
        <v>7</v>
      </c>
      <c r="G1550">
        <v>120</v>
      </c>
      <c r="H1550">
        <v>1400</v>
      </c>
      <c r="I1550" t="s">
        <v>173</v>
      </c>
      <c r="J1550">
        <v>1</v>
      </c>
      <c r="K1550">
        <v>21.15</v>
      </c>
      <c r="L1550">
        <v>1</v>
      </c>
      <c r="M1550">
        <v>10</v>
      </c>
      <c r="N1550">
        <v>25</v>
      </c>
      <c r="O1550" t="s">
        <v>465</v>
      </c>
      <c r="P1550">
        <v>1190</v>
      </c>
    </row>
    <row r="1551" spans="1:16" x14ac:dyDescent="0.25">
      <c r="A1551" t="s">
        <v>294</v>
      </c>
      <c r="B1551" t="s">
        <v>318</v>
      </c>
      <c r="C1551">
        <v>2.2000000000000002</v>
      </c>
      <c r="D1551">
        <v>1</v>
      </c>
      <c r="E1551" t="s">
        <v>409</v>
      </c>
      <c r="F1551">
        <v>5</v>
      </c>
      <c r="G1551">
        <v>127</v>
      </c>
      <c r="H1551">
        <v>1600</v>
      </c>
      <c r="I1551" t="s">
        <v>31</v>
      </c>
      <c r="J1551">
        <v>1</v>
      </c>
      <c r="K1551">
        <v>34.130000000000003</v>
      </c>
      <c r="L1551">
        <v>13</v>
      </c>
      <c r="M1551">
        <v>7</v>
      </c>
      <c r="N1551">
        <v>25</v>
      </c>
      <c r="O1551" t="s">
        <v>483</v>
      </c>
      <c r="P1551">
        <v>1203</v>
      </c>
    </row>
    <row r="1552" spans="1:16" x14ac:dyDescent="0.25">
      <c r="A1552" t="s">
        <v>294</v>
      </c>
      <c r="B1552" t="s">
        <v>318</v>
      </c>
      <c r="C1552">
        <v>11</v>
      </c>
      <c r="D1552">
        <v>4</v>
      </c>
      <c r="E1552" t="s">
        <v>409</v>
      </c>
      <c r="F1552">
        <v>1</v>
      </c>
      <c r="G1552">
        <v>134</v>
      </c>
      <c r="H1552">
        <v>1400</v>
      </c>
      <c r="I1552" t="s">
        <v>64</v>
      </c>
      <c r="J1552">
        <v>1</v>
      </c>
      <c r="K1552">
        <v>21.36</v>
      </c>
      <c r="L1552">
        <v>22</v>
      </c>
      <c r="M1552">
        <v>6</v>
      </c>
      <c r="N1552">
        <v>25</v>
      </c>
      <c r="O1552" t="s">
        <v>483</v>
      </c>
      <c r="P1552">
        <v>1203</v>
      </c>
    </row>
    <row r="1553" spans="1:16" x14ac:dyDescent="0.25">
      <c r="A1553" t="s">
        <v>294</v>
      </c>
      <c r="B1553" t="s">
        <v>318</v>
      </c>
      <c r="C1553">
        <v>8</v>
      </c>
      <c r="D1553">
        <v>3</v>
      </c>
      <c r="E1553" t="s">
        <v>411</v>
      </c>
      <c r="F1553">
        <v>11</v>
      </c>
      <c r="G1553">
        <v>134</v>
      </c>
      <c r="H1553">
        <v>1600</v>
      </c>
      <c r="I1553" t="s">
        <v>64</v>
      </c>
      <c r="J1553">
        <v>1</v>
      </c>
      <c r="K1553">
        <v>35.159999999999997</v>
      </c>
      <c r="L1553">
        <v>18</v>
      </c>
      <c r="M1553">
        <v>5</v>
      </c>
      <c r="N1553">
        <v>25</v>
      </c>
      <c r="O1553" t="s">
        <v>479</v>
      </c>
      <c r="P1553">
        <v>1188</v>
      </c>
    </row>
    <row r="1554" spans="1:16" x14ac:dyDescent="0.25">
      <c r="A1554" t="s">
        <v>294</v>
      </c>
      <c r="B1554" t="s">
        <v>318</v>
      </c>
      <c r="C1554">
        <v>20</v>
      </c>
      <c r="D1554">
        <v>2</v>
      </c>
      <c r="E1554" t="s">
        <v>410</v>
      </c>
      <c r="F1554">
        <v>10</v>
      </c>
      <c r="G1554">
        <v>131</v>
      </c>
      <c r="H1554">
        <v>1600</v>
      </c>
      <c r="I1554" t="s">
        <v>64</v>
      </c>
      <c r="J1554">
        <v>1</v>
      </c>
      <c r="K1554">
        <v>34.46</v>
      </c>
      <c r="L1554">
        <v>27</v>
      </c>
      <c r="M1554">
        <v>4</v>
      </c>
      <c r="N1554">
        <v>25</v>
      </c>
      <c r="O1554" t="s">
        <v>483</v>
      </c>
      <c r="P1554">
        <v>1184</v>
      </c>
    </row>
    <row r="1555" spans="1:16" x14ac:dyDescent="0.25">
      <c r="A1555" t="s">
        <v>294</v>
      </c>
      <c r="B1555" t="s">
        <v>318</v>
      </c>
      <c r="C1555">
        <v>28</v>
      </c>
      <c r="D1555">
        <v>10</v>
      </c>
      <c r="E1555" t="s">
        <v>408</v>
      </c>
      <c r="F1555">
        <v>4</v>
      </c>
      <c r="G1555">
        <v>130</v>
      </c>
      <c r="H1555">
        <v>1600</v>
      </c>
      <c r="I1555" t="s">
        <v>26</v>
      </c>
      <c r="J1555">
        <v>1</v>
      </c>
      <c r="K1555">
        <v>34.71</v>
      </c>
      <c r="L1555">
        <v>9</v>
      </c>
      <c r="M1555">
        <v>3</v>
      </c>
      <c r="N1555">
        <v>25</v>
      </c>
      <c r="O1555" t="s">
        <v>508</v>
      </c>
      <c r="P1555">
        <v>1187</v>
      </c>
    </row>
    <row r="1556" spans="1:16" x14ac:dyDescent="0.25">
      <c r="A1556" t="s">
        <v>294</v>
      </c>
      <c r="B1556" t="s">
        <v>318</v>
      </c>
      <c r="C1556">
        <v>21</v>
      </c>
      <c r="D1556">
        <v>6</v>
      </c>
      <c r="E1556" t="s">
        <v>409</v>
      </c>
      <c r="F1556">
        <v>7</v>
      </c>
      <c r="G1556">
        <v>131</v>
      </c>
      <c r="H1556">
        <v>1600</v>
      </c>
      <c r="I1556" t="s">
        <v>85</v>
      </c>
      <c r="J1556">
        <v>1</v>
      </c>
      <c r="K1556">
        <v>35.9</v>
      </c>
      <c r="L1556">
        <v>31</v>
      </c>
      <c r="M1556">
        <v>1</v>
      </c>
      <c r="N1556">
        <v>25</v>
      </c>
      <c r="O1556" t="s">
        <v>501</v>
      </c>
      <c r="P1556">
        <v>1191</v>
      </c>
    </row>
    <row r="1557" spans="1:16" x14ac:dyDescent="0.25">
      <c r="A1557" t="s">
        <v>294</v>
      </c>
      <c r="B1557" t="s">
        <v>318</v>
      </c>
      <c r="C1557">
        <v>24</v>
      </c>
      <c r="D1557">
        <v>1</v>
      </c>
      <c r="E1557" t="s">
        <v>409</v>
      </c>
      <c r="F1557">
        <v>3</v>
      </c>
      <c r="G1557">
        <v>119</v>
      </c>
      <c r="H1557">
        <v>1600</v>
      </c>
      <c r="I1557" t="s">
        <v>85</v>
      </c>
      <c r="J1557">
        <v>1</v>
      </c>
      <c r="K1557">
        <v>34.96</v>
      </c>
      <c r="L1557">
        <v>1</v>
      </c>
      <c r="M1557">
        <v>1</v>
      </c>
      <c r="N1557">
        <v>25</v>
      </c>
      <c r="O1557" t="s">
        <v>508</v>
      </c>
      <c r="P1557">
        <v>1191</v>
      </c>
    </row>
    <row r="1558" spans="1:16" x14ac:dyDescent="0.25">
      <c r="A1558" t="s">
        <v>294</v>
      </c>
      <c r="B1558" t="s">
        <v>318</v>
      </c>
      <c r="C1558">
        <v>5</v>
      </c>
      <c r="D1558">
        <v>3</v>
      </c>
      <c r="E1558" t="s">
        <v>409</v>
      </c>
      <c r="F1558">
        <v>2</v>
      </c>
      <c r="G1558">
        <v>125</v>
      </c>
      <c r="H1558">
        <v>1400</v>
      </c>
      <c r="I1558" t="s">
        <v>85</v>
      </c>
      <c r="J1558">
        <v>1</v>
      </c>
      <c r="K1558">
        <v>21.82</v>
      </c>
      <c r="L1558">
        <v>15</v>
      </c>
      <c r="M1558">
        <v>12</v>
      </c>
      <c r="N1558">
        <v>24</v>
      </c>
      <c r="O1558" t="s">
        <v>479</v>
      </c>
      <c r="P1558">
        <v>1184</v>
      </c>
    </row>
    <row r="1559" spans="1:16" x14ac:dyDescent="0.25">
      <c r="A1559" t="s">
        <v>294</v>
      </c>
      <c r="B1559" t="s">
        <v>318</v>
      </c>
      <c r="C1559">
        <v>13</v>
      </c>
      <c r="D1559">
        <v>5</v>
      </c>
      <c r="E1559" t="s">
        <v>410</v>
      </c>
      <c r="F1559">
        <v>2</v>
      </c>
      <c r="G1559">
        <v>132</v>
      </c>
      <c r="H1559">
        <v>1400</v>
      </c>
      <c r="I1559" t="s">
        <v>173</v>
      </c>
      <c r="J1559">
        <v>1</v>
      </c>
      <c r="K1559">
        <v>22.06</v>
      </c>
      <c r="L1559">
        <v>1</v>
      </c>
      <c r="M1559">
        <v>12</v>
      </c>
      <c r="N1559">
        <v>24</v>
      </c>
      <c r="O1559" t="s">
        <v>479</v>
      </c>
      <c r="P1559">
        <v>1190</v>
      </c>
    </row>
    <row r="1560" spans="1:16" x14ac:dyDescent="0.25">
      <c r="A1560" t="s">
        <v>294</v>
      </c>
      <c r="B1560" t="s">
        <v>318</v>
      </c>
      <c r="C1560">
        <v>16</v>
      </c>
      <c r="D1560">
        <v>6</v>
      </c>
      <c r="E1560" t="s">
        <v>410</v>
      </c>
      <c r="F1560">
        <v>11</v>
      </c>
      <c r="G1560">
        <v>131</v>
      </c>
      <c r="H1560">
        <v>1400</v>
      </c>
      <c r="I1560" t="s">
        <v>173</v>
      </c>
      <c r="J1560">
        <v>1</v>
      </c>
      <c r="K1560">
        <v>21.94</v>
      </c>
      <c r="L1560">
        <v>3</v>
      </c>
      <c r="M1560">
        <v>11</v>
      </c>
      <c r="N1560">
        <v>24</v>
      </c>
      <c r="O1560" t="s">
        <v>479</v>
      </c>
      <c r="P1560">
        <v>1194</v>
      </c>
    </row>
    <row r="1561" spans="1:16" x14ac:dyDescent="0.25">
      <c r="A1561" t="s">
        <v>294</v>
      </c>
      <c r="B1561" t="s">
        <v>318</v>
      </c>
      <c r="C1561">
        <v>17</v>
      </c>
      <c r="D1561">
        <v>4</v>
      </c>
      <c r="E1561" t="s">
        <v>409</v>
      </c>
      <c r="F1561">
        <v>7</v>
      </c>
      <c r="G1561">
        <v>131</v>
      </c>
      <c r="H1561">
        <v>1400</v>
      </c>
      <c r="I1561" t="s">
        <v>173</v>
      </c>
      <c r="J1561">
        <v>1</v>
      </c>
      <c r="K1561">
        <v>22.03</v>
      </c>
      <c r="L1561">
        <v>20</v>
      </c>
      <c r="M1561">
        <v>10</v>
      </c>
      <c r="N1561">
        <v>24</v>
      </c>
      <c r="O1561" t="s">
        <v>501</v>
      </c>
      <c r="P1561">
        <v>1186</v>
      </c>
    </row>
    <row r="1562" spans="1:16" x14ac:dyDescent="0.25">
      <c r="A1562" t="s">
        <v>294</v>
      </c>
      <c r="B1562" t="s">
        <v>318</v>
      </c>
      <c r="C1562">
        <v>21</v>
      </c>
      <c r="D1562">
        <v>3</v>
      </c>
      <c r="E1562" t="s">
        <v>410</v>
      </c>
      <c r="F1562">
        <v>10</v>
      </c>
      <c r="G1562">
        <v>129</v>
      </c>
      <c r="H1562">
        <v>1400</v>
      </c>
      <c r="I1562" t="s">
        <v>173</v>
      </c>
      <c r="J1562">
        <v>1</v>
      </c>
      <c r="K1562">
        <v>22.08</v>
      </c>
      <c r="L1562">
        <v>23</v>
      </c>
      <c r="M1562">
        <v>6</v>
      </c>
      <c r="N1562">
        <v>24</v>
      </c>
      <c r="O1562" t="s">
        <v>483</v>
      </c>
      <c r="P1562">
        <v>1182</v>
      </c>
    </row>
    <row r="1563" spans="1:16" x14ac:dyDescent="0.25">
      <c r="A1563" t="s">
        <v>294</v>
      </c>
      <c r="B1563" t="s">
        <v>318</v>
      </c>
      <c r="C1563">
        <v>40</v>
      </c>
      <c r="D1563">
        <v>1</v>
      </c>
      <c r="E1563" t="s">
        <v>409</v>
      </c>
      <c r="F1563">
        <v>6</v>
      </c>
      <c r="G1563">
        <v>118</v>
      </c>
      <c r="H1563">
        <v>1400</v>
      </c>
      <c r="I1563" t="s">
        <v>173</v>
      </c>
      <c r="J1563">
        <v>1</v>
      </c>
      <c r="K1563">
        <v>21.54</v>
      </c>
      <c r="L1563">
        <v>26</v>
      </c>
      <c r="M1563">
        <v>5</v>
      </c>
      <c r="N1563">
        <v>24</v>
      </c>
      <c r="O1563" t="s">
        <v>483</v>
      </c>
      <c r="P1563">
        <v>1173</v>
      </c>
    </row>
    <row r="1564" spans="1:16" x14ac:dyDescent="0.25">
      <c r="A1564" t="s">
        <v>294</v>
      </c>
      <c r="B1564" t="s">
        <v>318</v>
      </c>
      <c r="C1564">
        <v>45</v>
      </c>
      <c r="D1564">
        <v>12</v>
      </c>
      <c r="E1564" t="s">
        <v>408</v>
      </c>
      <c r="F1564">
        <v>13</v>
      </c>
      <c r="G1564">
        <v>129</v>
      </c>
      <c r="H1564">
        <v>1600</v>
      </c>
      <c r="I1564" t="s">
        <v>195</v>
      </c>
      <c r="J1564">
        <v>1</v>
      </c>
      <c r="K1564">
        <v>35.35</v>
      </c>
      <c r="L1564">
        <v>14</v>
      </c>
      <c r="M1564">
        <v>4</v>
      </c>
      <c r="N1564">
        <v>24</v>
      </c>
      <c r="O1564" t="s">
        <v>508</v>
      </c>
      <c r="P1564">
        <v>1169</v>
      </c>
    </row>
    <row r="1565" spans="1:16" x14ac:dyDescent="0.25">
      <c r="A1565" t="s">
        <v>294</v>
      </c>
      <c r="B1565" t="s">
        <v>318</v>
      </c>
      <c r="C1565">
        <v>8.3000000000000007</v>
      </c>
      <c r="D1565">
        <v>8</v>
      </c>
      <c r="E1565" t="s">
        <v>409</v>
      </c>
      <c r="F1565">
        <v>1</v>
      </c>
      <c r="G1565">
        <v>131</v>
      </c>
      <c r="H1565">
        <v>1400</v>
      </c>
      <c r="I1565" t="s">
        <v>195</v>
      </c>
      <c r="J1565">
        <v>1</v>
      </c>
      <c r="K1565">
        <v>23.84</v>
      </c>
      <c r="L1565">
        <v>31</v>
      </c>
      <c r="M1565">
        <v>3</v>
      </c>
      <c r="N1565">
        <v>24</v>
      </c>
      <c r="O1565" t="s">
        <v>465</v>
      </c>
      <c r="P1565">
        <v>1180</v>
      </c>
    </row>
    <row r="1566" spans="1:16" x14ac:dyDescent="0.25">
      <c r="A1566" t="s">
        <v>294</v>
      </c>
      <c r="B1566" t="s">
        <v>318</v>
      </c>
      <c r="C1566">
        <v>145</v>
      </c>
      <c r="D1566">
        <v>3</v>
      </c>
      <c r="E1566" t="s">
        <v>409</v>
      </c>
      <c r="F1566">
        <v>2</v>
      </c>
      <c r="G1566">
        <v>130</v>
      </c>
      <c r="H1566">
        <v>1400</v>
      </c>
      <c r="I1566" t="s">
        <v>195</v>
      </c>
      <c r="J1566">
        <v>1</v>
      </c>
      <c r="K1566">
        <v>22.5</v>
      </c>
      <c r="L1566">
        <v>3</v>
      </c>
      <c r="M1566">
        <v>3</v>
      </c>
      <c r="N1566">
        <v>24</v>
      </c>
      <c r="O1566" t="s">
        <v>501</v>
      </c>
      <c r="P1566">
        <v>1189</v>
      </c>
    </row>
    <row r="1567" spans="1:16" x14ac:dyDescent="0.25">
      <c r="A1567" t="s">
        <v>294</v>
      </c>
      <c r="B1567" t="s">
        <v>318</v>
      </c>
      <c r="C1567">
        <v>137</v>
      </c>
      <c r="D1567">
        <v>13</v>
      </c>
      <c r="E1567" t="s">
        <v>411</v>
      </c>
      <c r="F1567">
        <v>9</v>
      </c>
      <c r="G1567">
        <v>122</v>
      </c>
      <c r="H1567">
        <v>1600</v>
      </c>
      <c r="I1567" t="s">
        <v>407</v>
      </c>
      <c r="J1567">
        <v>1</v>
      </c>
      <c r="K1567">
        <v>36.11</v>
      </c>
      <c r="L1567">
        <v>12</v>
      </c>
      <c r="M1567">
        <v>2</v>
      </c>
      <c r="N1567">
        <v>24</v>
      </c>
      <c r="O1567" t="s">
        <v>483</v>
      </c>
      <c r="P1567">
        <v>1180</v>
      </c>
    </row>
    <row r="1568" spans="1:16" x14ac:dyDescent="0.25">
      <c r="A1568" t="s">
        <v>294</v>
      </c>
      <c r="B1568" t="s">
        <v>321</v>
      </c>
      <c r="C1568">
        <v>14</v>
      </c>
      <c r="D1568">
        <v>6</v>
      </c>
      <c r="E1568" t="s">
        <v>408</v>
      </c>
      <c r="F1568">
        <v>5</v>
      </c>
      <c r="G1568">
        <v>119</v>
      </c>
      <c r="H1568">
        <v>2000</v>
      </c>
      <c r="I1568" t="s">
        <v>58</v>
      </c>
      <c r="J1568">
        <v>2</v>
      </c>
      <c r="K1568">
        <v>1.53</v>
      </c>
      <c r="L1568">
        <v>27</v>
      </c>
      <c r="M1568">
        <v>12</v>
      </c>
      <c r="N1568">
        <v>25</v>
      </c>
      <c r="O1568" t="s">
        <v>465</v>
      </c>
      <c r="P1568">
        <v>1201</v>
      </c>
    </row>
    <row r="1569" spans="1:16" x14ac:dyDescent="0.25">
      <c r="A1569" t="s">
        <v>294</v>
      </c>
      <c r="B1569" t="s">
        <v>321</v>
      </c>
      <c r="C1569">
        <v>23</v>
      </c>
      <c r="D1569">
        <v>2</v>
      </c>
      <c r="E1569" t="s">
        <v>409</v>
      </c>
      <c r="F1569">
        <v>9</v>
      </c>
      <c r="G1569">
        <v>123</v>
      </c>
      <c r="H1569">
        <v>1800</v>
      </c>
      <c r="I1569" t="s">
        <v>58</v>
      </c>
      <c r="J1569">
        <v>1</v>
      </c>
      <c r="K1569">
        <v>49.26</v>
      </c>
      <c r="L1569">
        <v>10</v>
      </c>
      <c r="M1569">
        <v>12</v>
      </c>
      <c r="N1569">
        <v>25</v>
      </c>
      <c r="O1569" t="s">
        <v>432</v>
      </c>
      <c r="P1569">
        <v>1204</v>
      </c>
    </row>
    <row r="1570" spans="1:16" x14ac:dyDescent="0.25">
      <c r="A1570" t="s">
        <v>294</v>
      </c>
      <c r="B1570" t="s">
        <v>321</v>
      </c>
      <c r="C1570">
        <v>30</v>
      </c>
      <c r="D1570">
        <v>1</v>
      </c>
      <c r="E1570" t="s">
        <v>408</v>
      </c>
      <c r="F1570">
        <v>2</v>
      </c>
      <c r="G1570">
        <v>130</v>
      </c>
      <c r="H1570">
        <v>1800</v>
      </c>
      <c r="I1570" t="s">
        <v>316</v>
      </c>
      <c r="J1570">
        <v>1</v>
      </c>
      <c r="K1570">
        <v>49.61</v>
      </c>
      <c r="L1570">
        <v>12</v>
      </c>
      <c r="M1570">
        <v>11</v>
      </c>
      <c r="N1570">
        <v>25</v>
      </c>
      <c r="O1570" t="s">
        <v>432</v>
      </c>
      <c r="P1570">
        <v>1199</v>
      </c>
    </row>
    <row r="1571" spans="1:16" x14ac:dyDescent="0.25">
      <c r="A1571" t="s">
        <v>294</v>
      </c>
      <c r="B1571" t="s">
        <v>321</v>
      </c>
      <c r="C1571">
        <v>19</v>
      </c>
      <c r="D1571">
        <v>13</v>
      </c>
      <c r="E1571" t="s">
        <v>408</v>
      </c>
      <c r="F1571">
        <v>8</v>
      </c>
      <c r="G1571">
        <v>135</v>
      </c>
      <c r="H1571">
        <v>1600</v>
      </c>
      <c r="I1571" t="s">
        <v>195</v>
      </c>
      <c r="J1571">
        <v>1</v>
      </c>
      <c r="K1571">
        <v>35.33</v>
      </c>
      <c r="L1571">
        <v>19</v>
      </c>
      <c r="M1571">
        <v>10</v>
      </c>
      <c r="N1571">
        <v>25</v>
      </c>
      <c r="O1571" t="s">
        <v>479</v>
      </c>
      <c r="P1571">
        <v>1189</v>
      </c>
    </row>
    <row r="1572" spans="1:16" x14ac:dyDescent="0.25">
      <c r="A1572" t="s">
        <v>294</v>
      </c>
      <c r="B1572" t="s">
        <v>321</v>
      </c>
      <c r="C1572">
        <v>17</v>
      </c>
      <c r="D1572">
        <v>3</v>
      </c>
      <c r="E1572" t="s">
        <v>409</v>
      </c>
      <c r="F1572">
        <v>2</v>
      </c>
      <c r="G1572">
        <v>115</v>
      </c>
      <c r="H1572">
        <v>1600</v>
      </c>
      <c r="I1572" t="s">
        <v>58</v>
      </c>
      <c r="J1572">
        <v>1</v>
      </c>
      <c r="K1572">
        <v>35.68</v>
      </c>
      <c r="L1572">
        <v>15</v>
      </c>
      <c r="M1572">
        <v>3</v>
      </c>
      <c r="N1572">
        <v>25</v>
      </c>
      <c r="O1572" t="s">
        <v>479</v>
      </c>
      <c r="P1572">
        <v>1173</v>
      </c>
    </row>
    <row r="1573" spans="1:16" x14ac:dyDescent="0.25">
      <c r="A1573" t="s">
        <v>294</v>
      </c>
      <c r="B1573" t="s">
        <v>321</v>
      </c>
      <c r="C1573">
        <v>6.2</v>
      </c>
      <c r="D1573">
        <v>6</v>
      </c>
      <c r="E1573" t="s">
        <v>409</v>
      </c>
      <c r="F1573">
        <v>6</v>
      </c>
      <c r="G1573">
        <v>124</v>
      </c>
      <c r="H1573">
        <v>2000</v>
      </c>
      <c r="I1573" t="s">
        <v>58</v>
      </c>
      <c r="J1573">
        <v>2</v>
      </c>
      <c r="K1573">
        <v>1.37</v>
      </c>
      <c r="L1573">
        <v>29</v>
      </c>
      <c r="M1573">
        <v>12</v>
      </c>
      <c r="N1573">
        <v>24</v>
      </c>
      <c r="O1573" t="s">
        <v>501</v>
      </c>
      <c r="P1573">
        <v>1179</v>
      </c>
    </row>
    <row r="1574" spans="1:16" x14ac:dyDescent="0.25">
      <c r="A1574" t="s">
        <v>294</v>
      </c>
      <c r="B1574" t="s">
        <v>321</v>
      </c>
      <c r="C1574">
        <v>76</v>
      </c>
      <c r="D1574">
        <v>10</v>
      </c>
      <c r="E1574" t="s">
        <v>410</v>
      </c>
      <c r="F1574">
        <v>7</v>
      </c>
      <c r="G1574">
        <v>123</v>
      </c>
      <c r="H1574">
        <v>2000</v>
      </c>
      <c r="I1574" t="s">
        <v>195</v>
      </c>
      <c r="J1574">
        <v>2</v>
      </c>
      <c r="K1574">
        <v>1.6</v>
      </c>
      <c r="L1574">
        <v>17</v>
      </c>
      <c r="M1574">
        <v>11</v>
      </c>
      <c r="N1574">
        <v>24</v>
      </c>
      <c r="O1574" t="s">
        <v>501</v>
      </c>
      <c r="P1574">
        <v>1177</v>
      </c>
    </row>
    <row r="1575" spans="1:16" x14ac:dyDescent="0.25">
      <c r="A1575" t="s">
        <v>294</v>
      </c>
      <c r="B1575" t="s">
        <v>321</v>
      </c>
      <c r="C1575">
        <v>4.4000000000000004</v>
      </c>
      <c r="D1575">
        <v>3</v>
      </c>
      <c r="E1575" t="s">
        <v>408</v>
      </c>
      <c r="F1575">
        <v>6</v>
      </c>
      <c r="G1575">
        <v>130</v>
      </c>
      <c r="H1575">
        <v>2000</v>
      </c>
      <c r="I1575" t="s">
        <v>58</v>
      </c>
      <c r="J1575">
        <v>2</v>
      </c>
      <c r="K1575">
        <v>1.46</v>
      </c>
      <c r="L1575">
        <v>13</v>
      </c>
      <c r="M1575">
        <v>10</v>
      </c>
      <c r="N1575">
        <v>24</v>
      </c>
      <c r="O1575" t="s">
        <v>465</v>
      </c>
      <c r="P1575">
        <v>1182</v>
      </c>
    </row>
    <row r="1576" spans="1:16" x14ac:dyDescent="0.25">
      <c r="A1576" t="s">
        <v>294</v>
      </c>
      <c r="B1576" t="s">
        <v>321</v>
      </c>
      <c r="C1576">
        <v>8.4</v>
      </c>
      <c r="D1576">
        <v>3</v>
      </c>
      <c r="E1576" t="s">
        <v>408</v>
      </c>
      <c r="F1576">
        <v>11</v>
      </c>
      <c r="G1576">
        <v>135</v>
      </c>
      <c r="H1576">
        <v>1600</v>
      </c>
      <c r="I1576" t="s">
        <v>58</v>
      </c>
      <c r="J1576">
        <v>1</v>
      </c>
      <c r="K1576">
        <v>36.47</v>
      </c>
      <c r="L1576">
        <v>22</v>
      </c>
      <c r="M1576">
        <v>9</v>
      </c>
      <c r="N1576">
        <v>24</v>
      </c>
      <c r="O1576" t="s">
        <v>501</v>
      </c>
      <c r="P1576">
        <v>1184</v>
      </c>
    </row>
    <row r="1577" spans="1:16" x14ac:dyDescent="0.25">
      <c r="A1577" t="s">
        <v>294</v>
      </c>
      <c r="B1577" t="s">
        <v>321</v>
      </c>
      <c r="C1577">
        <v>6.1</v>
      </c>
      <c r="D1577">
        <v>4</v>
      </c>
      <c r="E1577" t="s">
        <v>409</v>
      </c>
      <c r="F1577">
        <v>3</v>
      </c>
      <c r="G1577">
        <v>135</v>
      </c>
      <c r="H1577">
        <v>1800</v>
      </c>
      <c r="I1577" t="s">
        <v>58</v>
      </c>
      <c r="J1577">
        <v>1</v>
      </c>
      <c r="K1577">
        <v>49.12</v>
      </c>
      <c r="L1577">
        <v>10</v>
      </c>
      <c r="M1577">
        <v>7</v>
      </c>
      <c r="N1577">
        <v>24</v>
      </c>
      <c r="O1577" t="s">
        <v>420</v>
      </c>
      <c r="P1577">
        <v>1179</v>
      </c>
    </row>
    <row r="1578" spans="1:16" x14ac:dyDescent="0.25">
      <c r="A1578" t="s">
        <v>294</v>
      </c>
      <c r="B1578" t="s">
        <v>321</v>
      </c>
      <c r="C1578">
        <v>8.6999999999999993</v>
      </c>
      <c r="D1578">
        <v>1</v>
      </c>
      <c r="E1578" t="s">
        <v>409</v>
      </c>
      <c r="F1578">
        <v>14</v>
      </c>
      <c r="G1578">
        <v>129</v>
      </c>
      <c r="H1578">
        <v>2000</v>
      </c>
      <c r="I1578" t="s">
        <v>58</v>
      </c>
      <c r="J1578">
        <v>2</v>
      </c>
      <c r="K1578">
        <v>1.23</v>
      </c>
      <c r="L1578">
        <v>23</v>
      </c>
      <c r="M1578">
        <v>6</v>
      </c>
      <c r="N1578">
        <v>24</v>
      </c>
      <c r="O1578" t="s">
        <v>483</v>
      </c>
      <c r="P1578">
        <v>1189</v>
      </c>
    </row>
    <row r="1579" spans="1:16" x14ac:dyDescent="0.25">
      <c r="A1579" t="s">
        <v>294</v>
      </c>
      <c r="B1579" t="s">
        <v>321</v>
      </c>
      <c r="C1579">
        <v>9.4</v>
      </c>
      <c r="D1579">
        <v>1</v>
      </c>
      <c r="E1579" t="s">
        <v>410</v>
      </c>
      <c r="F1579">
        <v>11</v>
      </c>
      <c r="G1579">
        <v>120</v>
      </c>
      <c r="H1579">
        <v>2000</v>
      </c>
      <c r="I1579" t="s">
        <v>58</v>
      </c>
      <c r="J1579">
        <v>2</v>
      </c>
      <c r="K1579">
        <v>1.65</v>
      </c>
      <c r="L1579">
        <v>26</v>
      </c>
      <c r="M1579">
        <v>5</v>
      </c>
      <c r="N1579">
        <v>24</v>
      </c>
      <c r="O1579" t="s">
        <v>483</v>
      </c>
      <c r="P1579">
        <v>1194</v>
      </c>
    </row>
    <row r="1580" spans="1:16" x14ac:dyDescent="0.25">
      <c r="A1580" t="s">
        <v>294</v>
      </c>
      <c r="B1580" t="s">
        <v>321</v>
      </c>
      <c r="C1580">
        <v>5.9</v>
      </c>
      <c r="D1580">
        <v>3</v>
      </c>
      <c r="E1580" t="s">
        <v>409</v>
      </c>
      <c r="F1580">
        <v>1</v>
      </c>
      <c r="G1580">
        <v>125</v>
      </c>
      <c r="H1580">
        <v>1800</v>
      </c>
      <c r="I1580" t="s">
        <v>58</v>
      </c>
      <c r="J1580">
        <v>1</v>
      </c>
      <c r="K1580">
        <v>49.64</v>
      </c>
      <c r="L1580">
        <v>15</v>
      </c>
      <c r="M1580">
        <v>5</v>
      </c>
      <c r="N1580">
        <v>24</v>
      </c>
      <c r="O1580" t="s">
        <v>416</v>
      </c>
      <c r="P1580">
        <v>1184</v>
      </c>
    </row>
    <row r="1581" spans="1:16" x14ac:dyDescent="0.25">
      <c r="A1581" t="s">
        <v>294</v>
      </c>
      <c r="B1581" t="s">
        <v>321</v>
      </c>
      <c r="C1581">
        <v>12</v>
      </c>
      <c r="D1581">
        <v>6</v>
      </c>
      <c r="E1581" t="s">
        <v>410</v>
      </c>
      <c r="F1581">
        <v>7</v>
      </c>
      <c r="G1581">
        <v>126</v>
      </c>
      <c r="H1581">
        <v>2000</v>
      </c>
      <c r="I1581" t="s">
        <v>85</v>
      </c>
      <c r="J1581">
        <v>2</v>
      </c>
      <c r="K1581">
        <v>3.37</v>
      </c>
      <c r="L1581">
        <v>7</v>
      </c>
      <c r="M1581">
        <v>4</v>
      </c>
      <c r="N1581">
        <v>24</v>
      </c>
      <c r="O1581" t="s">
        <v>501</v>
      </c>
      <c r="P1581">
        <v>1191</v>
      </c>
    </row>
    <row r="1582" spans="1:16" x14ac:dyDescent="0.25">
      <c r="A1582" t="s">
        <v>294</v>
      </c>
      <c r="B1582" t="s">
        <v>321</v>
      </c>
      <c r="C1582">
        <v>57</v>
      </c>
      <c r="D1582">
        <v>14</v>
      </c>
      <c r="E1582" t="s">
        <v>411</v>
      </c>
      <c r="F1582">
        <v>10</v>
      </c>
      <c r="G1582">
        <v>126</v>
      </c>
      <c r="H1582">
        <v>1800</v>
      </c>
      <c r="I1582" t="s">
        <v>85</v>
      </c>
      <c r="J1582">
        <v>1</v>
      </c>
      <c r="K1582">
        <v>48.94</v>
      </c>
      <c r="L1582">
        <v>3</v>
      </c>
      <c r="M1582">
        <v>3</v>
      </c>
      <c r="N1582">
        <v>24</v>
      </c>
      <c r="O1582" t="s">
        <v>501</v>
      </c>
      <c r="P1582">
        <v>1184</v>
      </c>
    </row>
    <row r="1583" spans="1:16" x14ac:dyDescent="0.25">
      <c r="A1583" t="s">
        <v>294</v>
      </c>
      <c r="B1583" t="s">
        <v>321</v>
      </c>
      <c r="C1583">
        <v>32</v>
      </c>
      <c r="D1583">
        <v>6</v>
      </c>
      <c r="E1583" t="s">
        <v>411</v>
      </c>
      <c r="F1583">
        <v>11</v>
      </c>
      <c r="G1583">
        <v>130</v>
      </c>
      <c r="H1583">
        <v>2000</v>
      </c>
      <c r="I1583" t="s">
        <v>85</v>
      </c>
      <c r="J1583">
        <v>2</v>
      </c>
      <c r="K1583">
        <v>2.68</v>
      </c>
      <c r="L1583">
        <v>4</v>
      </c>
      <c r="M1583">
        <v>2</v>
      </c>
      <c r="N1583">
        <v>24</v>
      </c>
      <c r="O1583" t="s">
        <v>501</v>
      </c>
      <c r="P1583">
        <v>1188</v>
      </c>
    </row>
    <row r="1584" spans="1:16" x14ac:dyDescent="0.25">
      <c r="A1584" t="s">
        <v>294</v>
      </c>
      <c r="B1584" t="s">
        <v>321</v>
      </c>
      <c r="C1584">
        <v>17</v>
      </c>
      <c r="D1584">
        <v>11</v>
      </c>
      <c r="E1584" t="s">
        <v>411</v>
      </c>
      <c r="F1584">
        <v>10</v>
      </c>
      <c r="G1584">
        <v>128</v>
      </c>
      <c r="H1584">
        <v>1800</v>
      </c>
      <c r="I1584" t="s">
        <v>596</v>
      </c>
      <c r="J1584">
        <v>1</v>
      </c>
      <c r="K1584">
        <v>51.09</v>
      </c>
      <c r="L1584">
        <v>10</v>
      </c>
      <c r="M1584">
        <v>1</v>
      </c>
      <c r="N1584">
        <v>24</v>
      </c>
      <c r="O1584" t="s">
        <v>420</v>
      </c>
      <c r="P1584">
        <v>1157</v>
      </c>
    </row>
    <row r="1585" spans="1:16" x14ac:dyDescent="0.25">
      <c r="A1585" t="s">
        <v>294</v>
      </c>
      <c r="B1585" t="s">
        <v>321</v>
      </c>
      <c r="C1585">
        <v>11</v>
      </c>
      <c r="D1585">
        <v>9</v>
      </c>
      <c r="E1585" t="s">
        <v>408</v>
      </c>
      <c r="F1585">
        <v>10</v>
      </c>
      <c r="G1585">
        <v>116</v>
      </c>
      <c r="H1585">
        <v>2000</v>
      </c>
      <c r="I1585" t="s">
        <v>58</v>
      </c>
      <c r="J1585">
        <v>2</v>
      </c>
      <c r="K1585">
        <v>4.51</v>
      </c>
      <c r="L1585">
        <v>23</v>
      </c>
      <c r="M1585">
        <v>12</v>
      </c>
      <c r="N1585">
        <v>23</v>
      </c>
      <c r="O1585" t="s">
        <v>508</v>
      </c>
      <c r="P1585">
        <v>1175</v>
      </c>
    </row>
    <row r="1586" spans="1:16" x14ac:dyDescent="0.25">
      <c r="A1586" t="s">
        <v>294</v>
      </c>
      <c r="B1586" t="s">
        <v>321</v>
      </c>
      <c r="C1586">
        <v>10</v>
      </c>
      <c r="D1586">
        <v>4</v>
      </c>
      <c r="E1586" t="s">
        <v>409</v>
      </c>
      <c r="F1586">
        <v>6</v>
      </c>
      <c r="G1586">
        <v>135</v>
      </c>
      <c r="H1586">
        <v>1800</v>
      </c>
      <c r="I1586" t="s">
        <v>702</v>
      </c>
      <c r="J1586">
        <v>1</v>
      </c>
      <c r="K1586">
        <v>48.72</v>
      </c>
      <c r="L1586">
        <v>10</v>
      </c>
      <c r="M1586">
        <v>12</v>
      </c>
      <c r="N1586">
        <v>23</v>
      </c>
      <c r="O1586" t="s">
        <v>483</v>
      </c>
      <c r="P1586">
        <v>1168</v>
      </c>
    </row>
    <row r="1587" spans="1:16" x14ac:dyDescent="0.25">
      <c r="A1587" t="s">
        <v>294</v>
      </c>
      <c r="B1587" t="s">
        <v>321</v>
      </c>
      <c r="C1587">
        <v>43</v>
      </c>
      <c r="D1587">
        <v>3</v>
      </c>
      <c r="E1587" t="s">
        <v>409</v>
      </c>
      <c r="F1587">
        <v>3</v>
      </c>
      <c r="G1587">
        <v>130</v>
      </c>
      <c r="H1587">
        <v>1400</v>
      </c>
      <c r="I1587" t="s">
        <v>596</v>
      </c>
      <c r="J1587">
        <v>1</v>
      </c>
      <c r="K1587">
        <v>22.53</v>
      </c>
      <c r="L1587">
        <v>3</v>
      </c>
      <c r="M1587">
        <v>12</v>
      </c>
      <c r="N1587">
        <v>23</v>
      </c>
      <c r="O1587" t="s">
        <v>479</v>
      </c>
      <c r="P1587">
        <v>1183</v>
      </c>
    </row>
    <row r="1588" spans="1:16" x14ac:dyDescent="0.25">
      <c r="A1588" t="s">
        <v>294</v>
      </c>
      <c r="B1588" t="s">
        <v>325</v>
      </c>
      <c r="C1588">
        <v>3.3</v>
      </c>
      <c r="D1588">
        <v>2</v>
      </c>
      <c r="E1588" t="s">
        <v>410</v>
      </c>
      <c r="F1588">
        <v>9</v>
      </c>
      <c r="G1588">
        <v>115</v>
      </c>
      <c r="H1588">
        <v>2000</v>
      </c>
      <c r="I1588" t="s">
        <v>326</v>
      </c>
      <c r="J1588">
        <v>2</v>
      </c>
      <c r="K1588">
        <v>1.1000000000000001</v>
      </c>
      <c r="L1588">
        <v>27</v>
      </c>
      <c r="M1588">
        <v>12</v>
      </c>
      <c r="N1588">
        <v>25</v>
      </c>
      <c r="O1588" t="s">
        <v>465</v>
      </c>
      <c r="P1588">
        <v>1180</v>
      </c>
    </row>
    <row r="1589" spans="1:16" x14ac:dyDescent="0.25">
      <c r="A1589" t="s">
        <v>294</v>
      </c>
      <c r="B1589" t="s">
        <v>325</v>
      </c>
      <c r="C1589">
        <v>2.9</v>
      </c>
      <c r="D1589">
        <v>1</v>
      </c>
      <c r="E1589" t="s">
        <v>410</v>
      </c>
      <c r="F1589">
        <v>1</v>
      </c>
      <c r="G1589">
        <v>124</v>
      </c>
      <c r="H1589">
        <v>2000</v>
      </c>
      <c r="I1589" t="s">
        <v>326</v>
      </c>
      <c r="J1589">
        <v>2</v>
      </c>
      <c r="K1589">
        <v>1.71</v>
      </c>
      <c r="L1589">
        <v>23</v>
      </c>
      <c r="M1589">
        <v>11</v>
      </c>
      <c r="N1589">
        <v>25</v>
      </c>
      <c r="O1589" t="s">
        <v>501</v>
      </c>
      <c r="P1589">
        <v>1182</v>
      </c>
    </row>
    <row r="1590" spans="1:16" x14ac:dyDescent="0.25">
      <c r="A1590" t="s">
        <v>294</v>
      </c>
      <c r="B1590" t="s">
        <v>325</v>
      </c>
      <c r="C1590">
        <v>4.3</v>
      </c>
      <c r="D1590">
        <v>1</v>
      </c>
      <c r="E1590" t="s">
        <v>411</v>
      </c>
      <c r="F1590">
        <v>11</v>
      </c>
      <c r="G1590">
        <v>125</v>
      </c>
      <c r="H1590">
        <v>2000</v>
      </c>
      <c r="I1590" t="s">
        <v>326</v>
      </c>
      <c r="J1590">
        <v>1</v>
      </c>
      <c r="K1590">
        <v>59.77</v>
      </c>
      <c r="L1590">
        <v>26</v>
      </c>
      <c r="M1590">
        <v>10</v>
      </c>
      <c r="N1590">
        <v>25</v>
      </c>
      <c r="O1590" t="s">
        <v>483</v>
      </c>
      <c r="P1590">
        <v>1165</v>
      </c>
    </row>
    <row r="1591" spans="1:16" x14ac:dyDescent="0.25">
      <c r="A1591" t="s">
        <v>294</v>
      </c>
      <c r="B1591" t="s">
        <v>325</v>
      </c>
      <c r="C1591">
        <v>9.4</v>
      </c>
      <c r="D1591">
        <v>6</v>
      </c>
      <c r="E1591" t="s">
        <v>411</v>
      </c>
      <c r="F1591">
        <v>14</v>
      </c>
      <c r="G1591">
        <v>125</v>
      </c>
      <c r="H1591">
        <v>1600</v>
      </c>
      <c r="I1591" t="s">
        <v>326</v>
      </c>
      <c r="J1591">
        <v>1</v>
      </c>
      <c r="K1591">
        <v>34.5</v>
      </c>
      <c r="L1591">
        <v>28</v>
      </c>
      <c r="M1591">
        <v>9</v>
      </c>
      <c r="N1591">
        <v>25</v>
      </c>
      <c r="O1591" t="s">
        <v>479</v>
      </c>
      <c r="P1591">
        <v>1177</v>
      </c>
    </row>
    <row r="1592" spans="1:16" x14ac:dyDescent="0.25">
      <c r="A1592" t="s">
        <v>294</v>
      </c>
      <c r="B1592" t="s">
        <v>325</v>
      </c>
      <c r="C1592">
        <v>4.5999999999999996</v>
      </c>
      <c r="D1592">
        <v>6</v>
      </c>
      <c r="E1592" t="s">
        <v>409</v>
      </c>
      <c r="F1592">
        <v>3</v>
      </c>
      <c r="G1592">
        <v>117</v>
      </c>
      <c r="H1592">
        <v>1800</v>
      </c>
      <c r="I1592" t="s">
        <v>326</v>
      </c>
      <c r="J1592">
        <v>1</v>
      </c>
      <c r="K1592">
        <v>48.86</v>
      </c>
      <c r="L1592">
        <v>9</v>
      </c>
      <c r="M1592">
        <v>7</v>
      </c>
      <c r="N1592">
        <v>25</v>
      </c>
      <c r="O1592" t="s">
        <v>432</v>
      </c>
      <c r="P1592">
        <v>1170</v>
      </c>
    </row>
    <row r="1593" spans="1:16" x14ac:dyDescent="0.25">
      <c r="A1593" t="s">
        <v>294</v>
      </c>
      <c r="B1593" t="s">
        <v>325</v>
      </c>
      <c r="C1593">
        <v>7.1</v>
      </c>
      <c r="D1593">
        <v>3</v>
      </c>
      <c r="E1593" t="s">
        <v>410</v>
      </c>
      <c r="F1593">
        <v>13</v>
      </c>
      <c r="G1593">
        <v>128</v>
      </c>
      <c r="H1593">
        <v>1800</v>
      </c>
      <c r="I1593" t="s">
        <v>326</v>
      </c>
      <c r="J1593">
        <v>1</v>
      </c>
      <c r="K1593">
        <v>47.44</v>
      </c>
      <c r="L1593">
        <v>14</v>
      </c>
      <c r="M1593">
        <v>6</v>
      </c>
      <c r="N1593">
        <v>25</v>
      </c>
      <c r="O1593" t="s">
        <v>479</v>
      </c>
      <c r="P1593">
        <v>1178</v>
      </c>
    </row>
    <row r="1594" spans="1:16" x14ac:dyDescent="0.25">
      <c r="A1594" t="s">
        <v>294</v>
      </c>
      <c r="B1594" t="s">
        <v>325</v>
      </c>
      <c r="C1594">
        <v>12</v>
      </c>
      <c r="D1594">
        <v>4</v>
      </c>
      <c r="E1594" t="s">
        <v>409</v>
      </c>
      <c r="F1594">
        <v>9</v>
      </c>
      <c r="G1594">
        <v>122</v>
      </c>
      <c r="H1594">
        <v>2000</v>
      </c>
      <c r="I1594" t="s">
        <v>326</v>
      </c>
      <c r="J1594">
        <v>2</v>
      </c>
      <c r="K1594">
        <v>1.59</v>
      </c>
      <c r="L1594">
        <v>25</v>
      </c>
      <c r="M1594">
        <v>5</v>
      </c>
      <c r="N1594">
        <v>25</v>
      </c>
      <c r="O1594" t="s">
        <v>483</v>
      </c>
      <c r="P1594">
        <v>1170</v>
      </c>
    </row>
    <row r="1595" spans="1:16" x14ac:dyDescent="0.25">
      <c r="A1595" t="s">
        <v>294</v>
      </c>
      <c r="B1595" t="s">
        <v>325</v>
      </c>
      <c r="C1595">
        <v>3.6</v>
      </c>
      <c r="D1595">
        <v>3</v>
      </c>
      <c r="E1595" t="s">
        <v>409</v>
      </c>
      <c r="F1595">
        <v>1</v>
      </c>
      <c r="G1595">
        <v>124</v>
      </c>
      <c r="H1595">
        <v>2000</v>
      </c>
      <c r="I1595" t="s">
        <v>326</v>
      </c>
      <c r="J1595">
        <v>2</v>
      </c>
      <c r="K1595">
        <v>2.35</v>
      </c>
      <c r="L1595">
        <v>4</v>
      </c>
      <c r="M1595">
        <v>5</v>
      </c>
      <c r="N1595">
        <v>25</v>
      </c>
      <c r="O1595" t="s">
        <v>477</v>
      </c>
      <c r="P1595">
        <v>1165</v>
      </c>
    </row>
    <row r="1596" spans="1:16" x14ac:dyDescent="0.25">
      <c r="A1596" t="s">
        <v>294</v>
      </c>
      <c r="B1596" t="s">
        <v>325</v>
      </c>
      <c r="C1596">
        <v>5.0999999999999996</v>
      </c>
      <c r="D1596">
        <v>1</v>
      </c>
      <c r="E1596" t="s">
        <v>408</v>
      </c>
      <c r="F1596">
        <v>8</v>
      </c>
      <c r="G1596">
        <v>121</v>
      </c>
      <c r="H1596">
        <v>1800</v>
      </c>
      <c r="I1596" t="s">
        <v>326</v>
      </c>
      <c r="J1596">
        <v>1</v>
      </c>
      <c r="K1596">
        <v>47.04</v>
      </c>
      <c r="L1596">
        <v>13</v>
      </c>
      <c r="M1596">
        <v>4</v>
      </c>
      <c r="N1596">
        <v>25</v>
      </c>
      <c r="O1596" t="s">
        <v>508</v>
      </c>
      <c r="P1596">
        <v>1163</v>
      </c>
    </row>
    <row r="1597" spans="1:16" x14ac:dyDescent="0.25">
      <c r="A1597" t="s">
        <v>294</v>
      </c>
      <c r="B1597" t="s">
        <v>325</v>
      </c>
      <c r="C1597">
        <v>3.2</v>
      </c>
      <c r="D1597">
        <v>6</v>
      </c>
      <c r="E1597" t="s">
        <v>410</v>
      </c>
      <c r="F1597">
        <v>4</v>
      </c>
      <c r="G1597">
        <v>113</v>
      </c>
      <c r="H1597">
        <v>1800</v>
      </c>
      <c r="I1597" t="s">
        <v>326</v>
      </c>
      <c r="J1597">
        <v>1</v>
      </c>
      <c r="K1597">
        <v>47.02</v>
      </c>
      <c r="L1597">
        <v>23</v>
      </c>
      <c r="M1597">
        <v>3</v>
      </c>
      <c r="N1597">
        <v>25</v>
      </c>
      <c r="O1597" t="s">
        <v>483</v>
      </c>
      <c r="P1597">
        <v>1168</v>
      </c>
    </row>
    <row r="1598" spans="1:16" x14ac:dyDescent="0.25">
      <c r="A1598" t="s">
        <v>294</v>
      </c>
      <c r="B1598" t="s">
        <v>325</v>
      </c>
      <c r="C1598">
        <v>28</v>
      </c>
      <c r="D1598">
        <v>2</v>
      </c>
      <c r="E1598" t="s">
        <v>409</v>
      </c>
      <c r="F1598">
        <v>12</v>
      </c>
      <c r="G1598">
        <v>118</v>
      </c>
      <c r="H1598">
        <v>1600</v>
      </c>
      <c r="I1598" t="s">
        <v>326</v>
      </c>
      <c r="J1598">
        <v>1</v>
      </c>
      <c r="K1598">
        <v>33.82</v>
      </c>
      <c r="L1598">
        <v>16</v>
      </c>
      <c r="M1598">
        <v>2</v>
      </c>
      <c r="N1598">
        <v>25</v>
      </c>
      <c r="O1598" t="s">
        <v>479</v>
      </c>
      <c r="P1598">
        <v>1170</v>
      </c>
    </row>
    <row r="1599" spans="1:16" x14ac:dyDescent="0.25">
      <c r="A1599" t="s">
        <v>294</v>
      </c>
      <c r="B1599" t="s">
        <v>325</v>
      </c>
      <c r="C1599">
        <v>17</v>
      </c>
      <c r="D1599">
        <v>5</v>
      </c>
      <c r="E1599" t="s">
        <v>411</v>
      </c>
      <c r="F1599">
        <v>13</v>
      </c>
      <c r="G1599">
        <v>117</v>
      </c>
      <c r="H1599">
        <v>1400</v>
      </c>
      <c r="I1599" t="s">
        <v>326</v>
      </c>
      <c r="J1599">
        <v>1</v>
      </c>
      <c r="K1599">
        <v>22.16</v>
      </c>
      <c r="L1599">
        <v>19</v>
      </c>
      <c r="M1599">
        <v>1</v>
      </c>
      <c r="N1599">
        <v>25</v>
      </c>
      <c r="O1599" t="s">
        <v>483</v>
      </c>
      <c r="P1599">
        <v>1177</v>
      </c>
    </row>
    <row r="1600" spans="1:16" x14ac:dyDescent="0.25">
      <c r="A1600" t="s">
        <v>294</v>
      </c>
      <c r="B1600" t="s">
        <v>325</v>
      </c>
      <c r="C1600">
        <v>60</v>
      </c>
      <c r="D1600">
        <v>5</v>
      </c>
      <c r="E1600" t="s">
        <v>410</v>
      </c>
      <c r="F1600">
        <v>4</v>
      </c>
      <c r="G1600">
        <v>118</v>
      </c>
      <c r="H1600">
        <v>1400</v>
      </c>
      <c r="I1600" t="s">
        <v>326</v>
      </c>
      <c r="J1600">
        <v>1</v>
      </c>
      <c r="K1600">
        <v>22.31</v>
      </c>
      <c r="L1600">
        <v>29</v>
      </c>
      <c r="M1600">
        <v>12</v>
      </c>
      <c r="N1600">
        <v>24</v>
      </c>
      <c r="O1600" t="s">
        <v>501</v>
      </c>
      <c r="P1600">
        <v>1172</v>
      </c>
    </row>
    <row r="1601" spans="1:16" x14ac:dyDescent="0.25">
      <c r="A1601" t="s">
        <v>329</v>
      </c>
      <c r="B1601" t="s">
        <v>330</v>
      </c>
      <c r="C1601">
        <v>9.6999999999999993</v>
      </c>
      <c r="D1601">
        <v>5</v>
      </c>
      <c r="E1601" t="s">
        <v>410</v>
      </c>
      <c r="F1601">
        <v>3</v>
      </c>
      <c r="G1601">
        <v>125</v>
      </c>
      <c r="H1601">
        <v>1000</v>
      </c>
      <c r="I1601" t="s">
        <v>565</v>
      </c>
      <c r="J1601">
        <v>0</v>
      </c>
      <c r="K1601">
        <v>56.59</v>
      </c>
      <c r="L1601">
        <v>4</v>
      </c>
      <c r="M1601">
        <v>1</v>
      </c>
      <c r="N1601">
        <v>26</v>
      </c>
      <c r="O1601" t="s">
        <v>508</v>
      </c>
      <c r="P1601">
        <v>1098</v>
      </c>
    </row>
    <row r="1602" spans="1:16" x14ac:dyDescent="0.25">
      <c r="A1602" t="s">
        <v>329</v>
      </c>
      <c r="B1602" t="s">
        <v>330</v>
      </c>
      <c r="C1602">
        <v>42</v>
      </c>
      <c r="D1602">
        <v>2</v>
      </c>
      <c r="E1602" t="s">
        <v>409</v>
      </c>
      <c r="F1602">
        <v>8</v>
      </c>
      <c r="G1602">
        <v>133</v>
      </c>
      <c r="H1602">
        <v>1200</v>
      </c>
      <c r="I1602" t="s">
        <v>565</v>
      </c>
      <c r="J1602">
        <v>1</v>
      </c>
      <c r="K1602">
        <v>9.69</v>
      </c>
      <c r="L1602">
        <v>20</v>
      </c>
      <c r="M1602">
        <v>12</v>
      </c>
      <c r="N1602">
        <v>25</v>
      </c>
      <c r="O1602" t="s">
        <v>479</v>
      </c>
      <c r="P1602">
        <v>1095</v>
      </c>
    </row>
    <row r="1603" spans="1:16" x14ac:dyDescent="0.25">
      <c r="A1603" t="s">
        <v>329</v>
      </c>
      <c r="B1603" t="s">
        <v>330</v>
      </c>
      <c r="C1603">
        <v>3.9</v>
      </c>
      <c r="D1603">
        <v>7</v>
      </c>
      <c r="E1603" t="s">
        <v>409</v>
      </c>
      <c r="F1603">
        <v>13</v>
      </c>
      <c r="G1603">
        <v>131</v>
      </c>
      <c r="H1603">
        <v>1000</v>
      </c>
      <c r="I1603" t="s">
        <v>404</v>
      </c>
      <c r="J1603">
        <v>0</v>
      </c>
      <c r="K1603">
        <v>57.05</v>
      </c>
      <c r="L1603">
        <v>30</v>
      </c>
      <c r="M1603">
        <v>11</v>
      </c>
      <c r="N1603">
        <v>25</v>
      </c>
      <c r="O1603" t="s">
        <v>508</v>
      </c>
      <c r="P1603">
        <v>1081</v>
      </c>
    </row>
    <row r="1604" spans="1:16" x14ac:dyDescent="0.25">
      <c r="A1604" t="s">
        <v>329</v>
      </c>
      <c r="B1604" t="s">
        <v>330</v>
      </c>
      <c r="C1604">
        <v>54</v>
      </c>
      <c r="D1604">
        <v>9</v>
      </c>
      <c r="E1604" t="s">
        <v>409</v>
      </c>
      <c r="F1604">
        <v>6</v>
      </c>
      <c r="G1604">
        <v>118</v>
      </c>
      <c r="H1604">
        <v>1200</v>
      </c>
      <c r="I1604" t="s">
        <v>150</v>
      </c>
      <c r="J1604">
        <v>1</v>
      </c>
      <c r="K1604">
        <v>8.5</v>
      </c>
      <c r="L1604">
        <v>26</v>
      </c>
      <c r="M1604">
        <v>10</v>
      </c>
      <c r="N1604">
        <v>25</v>
      </c>
      <c r="O1604" t="s">
        <v>483</v>
      </c>
      <c r="P1604">
        <v>1063</v>
      </c>
    </row>
    <row r="1605" spans="1:16" x14ac:dyDescent="0.25">
      <c r="A1605" t="s">
        <v>329</v>
      </c>
      <c r="B1605" t="s">
        <v>330</v>
      </c>
      <c r="C1605">
        <v>14</v>
      </c>
      <c r="D1605">
        <v>3</v>
      </c>
      <c r="E1605" t="s">
        <v>409</v>
      </c>
      <c r="F1605">
        <v>5</v>
      </c>
      <c r="G1605">
        <v>124</v>
      </c>
      <c r="H1605">
        <v>1000</v>
      </c>
      <c r="I1605" t="s">
        <v>49</v>
      </c>
      <c r="J1605">
        <v>0</v>
      </c>
      <c r="K1605">
        <v>55.91</v>
      </c>
      <c r="L1605">
        <v>1</v>
      </c>
      <c r="M1605">
        <v>10</v>
      </c>
      <c r="N1605">
        <v>25</v>
      </c>
      <c r="O1605" t="s">
        <v>465</v>
      </c>
      <c r="P1605">
        <v>1071</v>
      </c>
    </row>
    <row r="1606" spans="1:16" x14ac:dyDescent="0.25">
      <c r="A1606" t="s">
        <v>329</v>
      </c>
      <c r="B1606" t="s">
        <v>330</v>
      </c>
      <c r="C1606">
        <v>96</v>
      </c>
      <c r="D1606">
        <v>11</v>
      </c>
      <c r="E1606" t="s">
        <v>411</v>
      </c>
      <c r="F1606">
        <v>9</v>
      </c>
      <c r="G1606">
        <v>115</v>
      </c>
      <c r="H1606">
        <v>1200</v>
      </c>
      <c r="I1606" t="s">
        <v>106</v>
      </c>
      <c r="J1606">
        <v>1</v>
      </c>
      <c r="K1606">
        <v>8.73</v>
      </c>
      <c r="L1606">
        <v>7</v>
      </c>
      <c r="M1606">
        <v>9</v>
      </c>
      <c r="N1606">
        <v>25</v>
      </c>
      <c r="O1606" t="s">
        <v>483</v>
      </c>
      <c r="P1606">
        <v>1062</v>
      </c>
    </row>
    <row r="1607" spans="1:16" x14ac:dyDescent="0.25">
      <c r="A1607" t="s">
        <v>329</v>
      </c>
      <c r="B1607" t="s">
        <v>330</v>
      </c>
      <c r="C1607">
        <v>12</v>
      </c>
      <c r="D1607">
        <v>5</v>
      </c>
      <c r="E1607" t="s">
        <v>408</v>
      </c>
      <c r="F1607">
        <v>2</v>
      </c>
      <c r="G1607">
        <v>130</v>
      </c>
      <c r="H1607">
        <v>1200</v>
      </c>
      <c r="I1607" t="s">
        <v>596</v>
      </c>
      <c r="J1607">
        <v>1</v>
      </c>
      <c r="K1607">
        <v>8.9</v>
      </c>
      <c r="L1607">
        <v>16</v>
      </c>
      <c r="M1607">
        <v>7</v>
      </c>
      <c r="N1607">
        <v>25</v>
      </c>
      <c r="O1607" t="s">
        <v>420</v>
      </c>
      <c r="P1607">
        <v>1061</v>
      </c>
    </row>
    <row r="1608" spans="1:16" x14ac:dyDescent="0.25">
      <c r="A1608" t="s">
        <v>329</v>
      </c>
      <c r="B1608" t="s">
        <v>330</v>
      </c>
      <c r="C1608">
        <v>7.1</v>
      </c>
      <c r="D1608">
        <v>3</v>
      </c>
      <c r="E1608" t="s">
        <v>408</v>
      </c>
      <c r="F1608">
        <v>5</v>
      </c>
      <c r="G1608">
        <v>130</v>
      </c>
      <c r="H1608">
        <v>1000</v>
      </c>
      <c r="I1608" t="s">
        <v>316</v>
      </c>
      <c r="J1608">
        <v>0</v>
      </c>
      <c r="K1608">
        <v>55.88</v>
      </c>
      <c r="L1608">
        <v>28</v>
      </c>
      <c r="M1608">
        <v>6</v>
      </c>
      <c r="N1608">
        <v>25</v>
      </c>
      <c r="O1608" t="s">
        <v>477</v>
      </c>
      <c r="P1608">
        <v>1054</v>
      </c>
    </row>
    <row r="1609" spans="1:16" x14ac:dyDescent="0.25">
      <c r="A1609" t="s">
        <v>329</v>
      </c>
      <c r="B1609" t="s">
        <v>330</v>
      </c>
      <c r="C1609">
        <v>38</v>
      </c>
      <c r="D1609">
        <v>11</v>
      </c>
      <c r="E1609" t="s">
        <v>408</v>
      </c>
      <c r="F1609">
        <v>8</v>
      </c>
      <c r="G1609">
        <v>115</v>
      </c>
      <c r="H1609">
        <v>1200</v>
      </c>
      <c r="I1609" t="s">
        <v>120</v>
      </c>
      <c r="J1609">
        <v>1</v>
      </c>
      <c r="K1609">
        <v>9.0299999999999994</v>
      </c>
      <c r="L1609">
        <v>31</v>
      </c>
      <c r="M1609">
        <v>5</v>
      </c>
      <c r="N1609">
        <v>25</v>
      </c>
      <c r="O1609" t="s">
        <v>477</v>
      </c>
      <c r="P1609">
        <v>1059</v>
      </c>
    </row>
    <row r="1610" spans="1:16" x14ac:dyDescent="0.25">
      <c r="A1610" t="s">
        <v>329</v>
      </c>
      <c r="B1610" t="s">
        <v>330</v>
      </c>
      <c r="C1610">
        <v>197</v>
      </c>
      <c r="D1610">
        <v>7</v>
      </c>
      <c r="E1610" t="s">
        <v>408</v>
      </c>
      <c r="F1610">
        <v>11</v>
      </c>
      <c r="G1610">
        <v>126</v>
      </c>
      <c r="H1610">
        <v>1200</v>
      </c>
      <c r="I1610" t="s">
        <v>1776</v>
      </c>
      <c r="J1610">
        <v>1</v>
      </c>
      <c r="K1610">
        <v>8.9499999999999993</v>
      </c>
      <c r="L1610">
        <v>27</v>
      </c>
      <c r="M1610">
        <v>4</v>
      </c>
      <c r="N1610">
        <v>25</v>
      </c>
      <c r="O1610" t="s">
        <v>483</v>
      </c>
      <c r="P1610">
        <v>1059</v>
      </c>
    </row>
    <row r="1611" spans="1:16" x14ac:dyDescent="0.25">
      <c r="A1611" t="s">
        <v>329</v>
      </c>
      <c r="B1611" t="s">
        <v>330</v>
      </c>
      <c r="C1611">
        <v>62</v>
      </c>
      <c r="D1611">
        <v>7</v>
      </c>
      <c r="E1611" t="s">
        <v>409</v>
      </c>
      <c r="F1611">
        <v>2</v>
      </c>
      <c r="G1611">
        <v>123</v>
      </c>
      <c r="H1611">
        <v>1200</v>
      </c>
      <c r="I1611" t="s">
        <v>85</v>
      </c>
      <c r="J1611">
        <v>1</v>
      </c>
      <c r="K1611">
        <v>9.8800000000000008</v>
      </c>
      <c r="L1611">
        <v>30</v>
      </c>
      <c r="M1611">
        <v>3</v>
      </c>
      <c r="N1611">
        <v>25</v>
      </c>
      <c r="O1611" t="s">
        <v>465</v>
      </c>
      <c r="P1611">
        <v>1060</v>
      </c>
    </row>
    <row r="1612" spans="1:16" x14ac:dyDescent="0.25">
      <c r="A1612" t="s">
        <v>329</v>
      </c>
      <c r="B1612" t="s">
        <v>330</v>
      </c>
      <c r="C1612">
        <v>4.7</v>
      </c>
      <c r="D1612">
        <v>6</v>
      </c>
      <c r="E1612" t="s">
        <v>409</v>
      </c>
      <c r="F1612">
        <v>8</v>
      </c>
      <c r="G1612">
        <v>133</v>
      </c>
      <c r="H1612">
        <v>1200</v>
      </c>
      <c r="I1612" t="s">
        <v>106</v>
      </c>
      <c r="J1612">
        <v>1</v>
      </c>
      <c r="K1612">
        <v>9.25</v>
      </c>
      <c r="L1612">
        <v>9</v>
      </c>
      <c r="M1612">
        <v>3</v>
      </c>
      <c r="N1612">
        <v>25</v>
      </c>
      <c r="O1612" t="s">
        <v>508</v>
      </c>
      <c r="P1612">
        <v>1081</v>
      </c>
    </row>
    <row r="1613" spans="1:16" x14ac:dyDescent="0.25">
      <c r="A1613" t="s">
        <v>329</v>
      </c>
      <c r="B1613" t="s">
        <v>330</v>
      </c>
      <c r="C1613">
        <v>3.9</v>
      </c>
      <c r="D1613">
        <v>1</v>
      </c>
      <c r="E1613" t="s">
        <v>409</v>
      </c>
      <c r="F1613">
        <v>2</v>
      </c>
      <c r="G1613">
        <v>135</v>
      </c>
      <c r="H1613">
        <v>1000</v>
      </c>
      <c r="I1613" t="s">
        <v>869</v>
      </c>
      <c r="J1613">
        <v>0</v>
      </c>
      <c r="K1613">
        <v>56.4</v>
      </c>
      <c r="L1613">
        <v>23</v>
      </c>
      <c r="M1613">
        <v>2</v>
      </c>
      <c r="N1613">
        <v>25</v>
      </c>
      <c r="O1613" t="s">
        <v>483</v>
      </c>
      <c r="P1613">
        <v>1093</v>
      </c>
    </row>
    <row r="1614" spans="1:16" x14ac:dyDescent="0.25">
      <c r="A1614" t="s">
        <v>329</v>
      </c>
      <c r="B1614" t="s">
        <v>330</v>
      </c>
      <c r="C1614">
        <v>6.2</v>
      </c>
      <c r="D1614">
        <v>3</v>
      </c>
      <c r="E1614" t="s">
        <v>408</v>
      </c>
      <c r="F1614">
        <v>5</v>
      </c>
      <c r="G1614">
        <v>127</v>
      </c>
      <c r="H1614">
        <v>1200</v>
      </c>
      <c r="I1614" t="s">
        <v>106</v>
      </c>
      <c r="J1614">
        <v>1</v>
      </c>
      <c r="K1614">
        <v>8.76</v>
      </c>
      <c r="L1614">
        <v>9</v>
      </c>
      <c r="M1614">
        <v>2</v>
      </c>
      <c r="N1614">
        <v>25</v>
      </c>
      <c r="O1614" t="s">
        <v>508</v>
      </c>
      <c r="P1614">
        <v>1082</v>
      </c>
    </row>
    <row r="1615" spans="1:16" x14ac:dyDescent="0.25">
      <c r="A1615" t="s">
        <v>329</v>
      </c>
      <c r="B1615" t="s">
        <v>330</v>
      </c>
      <c r="C1615">
        <v>15</v>
      </c>
      <c r="D1615">
        <v>6</v>
      </c>
      <c r="E1615" t="s">
        <v>408</v>
      </c>
      <c r="F1615">
        <v>4</v>
      </c>
      <c r="G1615">
        <v>126</v>
      </c>
      <c r="H1615">
        <v>1200</v>
      </c>
      <c r="I1615" t="s">
        <v>1179</v>
      </c>
      <c r="J1615">
        <v>1</v>
      </c>
      <c r="K1615">
        <v>8.39</v>
      </c>
      <c r="L1615">
        <v>19</v>
      </c>
      <c r="M1615">
        <v>1</v>
      </c>
      <c r="N1615">
        <v>25</v>
      </c>
      <c r="O1615" t="s">
        <v>483</v>
      </c>
      <c r="P1615">
        <v>1084</v>
      </c>
    </row>
    <row r="1616" spans="1:16" x14ac:dyDescent="0.25">
      <c r="A1616" t="s">
        <v>329</v>
      </c>
      <c r="B1616" t="s">
        <v>330</v>
      </c>
      <c r="C1616">
        <v>1.6</v>
      </c>
      <c r="D1616">
        <v>2</v>
      </c>
      <c r="E1616" t="s">
        <v>408</v>
      </c>
      <c r="F1616">
        <v>5</v>
      </c>
      <c r="G1616">
        <v>125</v>
      </c>
      <c r="H1616">
        <v>1000</v>
      </c>
      <c r="I1616" t="s">
        <v>106</v>
      </c>
      <c r="J1616">
        <v>0</v>
      </c>
      <c r="K1616">
        <v>56.17</v>
      </c>
      <c r="L1616">
        <v>1</v>
      </c>
      <c r="M1616">
        <v>1</v>
      </c>
      <c r="N1616">
        <v>25</v>
      </c>
      <c r="O1616" t="s">
        <v>508</v>
      </c>
      <c r="P1616">
        <v>1093</v>
      </c>
    </row>
    <row r="1617" spans="1:16" x14ac:dyDescent="0.25">
      <c r="A1617" t="s">
        <v>329</v>
      </c>
      <c r="B1617" t="s">
        <v>330</v>
      </c>
      <c r="C1617">
        <v>4</v>
      </c>
      <c r="D1617">
        <v>1</v>
      </c>
      <c r="E1617" t="s">
        <v>408</v>
      </c>
      <c r="F1617">
        <v>5</v>
      </c>
      <c r="G1617">
        <v>127</v>
      </c>
      <c r="H1617">
        <v>1000</v>
      </c>
      <c r="I1617" t="s">
        <v>106</v>
      </c>
      <c r="J1617">
        <v>0</v>
      </c>
      <c r="K1617">
        <v>56.36</v>
      </c>
      <c r="L1617">
        <v>9</v>
      </c>
      <c r="M1617">
        <v>11</v>
      </c>
      <c r="N1617">
        <v>24</v>
      </c>
      <c r="O1617" t="s">
        <v>465</v>
      </c>
      <c r="P1617">
        <v>1083</v>
      </c>
    </row>
    <row r="1618" spans="1:16" x14ac:dyDescent="0.25">
      <c r="A1618" t="s">
        <v>329</v>
      </c>
      <c r="B1618" t="s">
        <v>330</v>
      </c>
      <c r="C1618">
        <v>3.9</v>
      </c>
      <c r="D1618">
        <v>2</v>
      </c>
      <c r="E1618" t="s">
        <v>408</v>
      </c>
      <c r="F1618">
        <v>6</v>
      </c>
      <c r="G1618">
        <v>115</v>
      </c>
      <c r="H1618">
        <v>1000</v>
      </c>
      <c r="I1618" t="s">
        <v>106</v>
      </c>
      <c r="J1618">
        <v>0</v>
      </c>
      <c r="K1618">
        <v>55.83</v>
      </c>
      <c r="L1618">
        <v>1</v>
      </c>
      <c r="M1618">
        <v>10</v>
      </c>
      <c r="N1618">
        <v>24</v>
      </c>
      <c r="O1618" t="s">
        <v>479</v>
      </c>
      <c r="P1618">
        <v>1057</v>
      </c>
    </row>
    <row r="1619" spans="1:16" x14ac:dyDescent="0.25">
      <c r="A1619" t="s">
        <v>329</v>
      </c>
      <c r="B1619" t="s">
        <v>330</v>
      </c>
      <c r="C1619">
        <v>5.9</v>
      </c>
      <c r="D1619">
        <v>1</v>
      </c>
      <c r="E1619" t="s">
        <v>408</v>
      </c>
      <c r="F1619">
        <v>10</v>
      </c>
      <c r="G1619">
        <v>132</v>
      </c>
      <c r="H1619">
        <v>1000</v>
      </c>
      <c r="I1619" t="s">
        <v>106</v>
      </c>
      <c r="J1619">
        <v>0</v>
      </c>
      <c r="K1619">
        <v>55.74</v>
      </c>
      <c r="L1619">
        <v>15</v>
      </c>
      <c r="M1619">
        <v>9</v>
      </c>
      <c r="N1619">
        <v>24</v>
      </c>
      <c r="O1619" t="s">
        <v>465</v>
      </c>
      <c r="P1619">
        <v>1070</v>
      </c>
    </row>
    <row r="1620" spans="1:16" x14ac:dyDescent="0.25">
      <c r="A1620" t="s">
        <v>329</v>
      </c>
      <c r="B1620" t="s">
        <v>330</v>
      </c>
      <c r="C1620">
        <v>5.4</v>
      </c>
      <c r="D1620">
        <v>7</v>
      </c>
      <c r="E1620" t="s">
        <v>409</v>
      </c>
      <c r="F1620">
        <v>4</v>
      </c>
      <c r="G1620">
        <v>133</v>
      </c>
      <c r="H1620">
        <v>1000</v>
      </c>
      <c r="I1620" t="s">
        <v>64</v>
      </c>
      <c r="J1620">
        <v>0</v>
      </c>
      <c r="K1620">
        <v>57.71</v>
      </c>
      <c r="L1620">
        <v>12</v>
      </c>
      <c r="M1620">
        <v>6</v>
      </c>
      <c r="N1620">
        <v>24</v>
      </c>
      <c r="O1620" t="s">
        <v>420</v>
      </c>
      <c r="P1620">
        <v>1053</v>
      </c>
    </row>
    <row r="1621" spans="1:16" x14ac:dyDescent="0.25">
      <c r="A1621" t="s">
        <v>329</v>
      </c>
      <c r="B1621" t="s">
        <v>333</v>
      </c>
      <c r="C1621">
        <v>9.6999999999999993</v>
      </c>
      <c r="D1621">
        <v>1</v>
      </c>
      <c r="E1621" t="s">
        <v>408</v>
      </c>
      <c r="F1621">
        <v>9</v>
      </c>
      <c r="G1621">
        <v>115</v>
      </c>
      <c r="H1621">
        <v>1400</v>
      </c>
      <c r="I1621" t="s">
        <v>69</v>
      </c>
      <c r="J1621">
        <v>1</v>
      </c>
      <c r="K1621">
        <v>20.62</v>
      </c>
      <c r="L1621">
        <v>1</v>
      </c>
      <c r="M1621">
        <v>1</v>
      </c>
      <c r="N1621">
        <v>26</v>
      </c>
      <c r="O1621" t="s">
        <v>501</v>
      </c>
      <c r="P1621">
        <v>1140</v>
      </c>
    </row>
    <row r="1622" spans="1:16" x14ac:dyDescent="0.25">
      <c r="A1622" t="s">
        <v>329</v>
      </c>
      <c r="B1622" t="s">
        <v>333</v>
      </c>
      <c r="C1622">
        <v>7.1</v>
      </c>
      <c r="D1622">
        <v>7</v>
      </c>
      <c r="E1622" t="s">
        <v>411</v>
      </c>
      <c r="F1622">
        <v>11</v>
      </c>
      <c r="G1622">
        <v>124</v>
      </c>
      <c r="H1622">
        <v>1200</v>
      </c>
      <c r="I1622" t="s">
        <v>69</v>
      </c>
      <c r="J1622">
        <v>1</v>
      </c>
      <c r="K1622">
        <v>9.4700000000000006</v>
      </c>
      <c r="L1622">
        <v>15</v>
      </c>
      <c r="M1622">
        <v>11</v>
      </c>
      <c r="N1622">
        <v>25</v>
      </c>
      <c r="O1622" t="s">
        <v>465</v>
      </c>
      <c r="P1622">
        <v>1130</v>
      </c>
    </row>
    <row r="1623" spans="1:16" x14ac:dyDescent="0.25">
      <c r="A1623" t="s">
        <v>329</v>
      </c>
      <c r="B1623" t="s">
        <v>333</v>
      </c>
      <c r="C1623">
        <v>2.9</v>
      </c>
      <c r="D1623">
        <v>1</v>
      </c>
      <c r="E1623" t="s">
        <v>408</v>
      </c>
      <c r="F1623">
        <v>1</v>
      </c>
      <c r="G1623">
        <v>118</v>
      </c>
      <c r="H1623">
        <v>1200</v>
      </c>
      <c r="I1623" t="s">
        <v>69</v>
      </c>
      <c r="J1623">
        <v>1</v>
      </c>
      <c r="K1623">
        <v>8.9</v>
      </c>
      <c r="L1623">
        <v>2</v>
      </c>
      <c r="M1623">
        <v>11</v>
      </c>
      <c r="N1623">
        <v>25</v>
      </c>
      <c r="O1623" t="s">
        <v>416</v>
      </c>
      <c r="P1623">
        <v>1132</v>
      </c>
    </row>
    <row r="1624" spans="1:16" x14ac:dyDescent="0.25">
      <c r="A1624" t="s">
        <v>329</v>
      </c>
      <c r="B1624" t="s">
        <v>333</v>
      </c>
      <c r="C1624">
        <v>13</v>
      </c>
      <c r="D1624">
        <v>2</v>
      </c>
      <c r="E1624" t="s">
        <v>411</v>
      </c>
      <c r="F1624">
        <v>10</v>
      </c>
      <c r="G1624">
        <v>135</v>
      </c>
      <c r="H1624">
        <v>1200</v>
      </c>
      <c r="I1624" t="s">
        <v>195</v>
      </c>
      <c r="J1624">
        <v>1</v>
      </c>
      <c r="K1624">
        <v>9.4700000000000006</v>
      </c>
      <c r="L1624">
        <v>15</v>
      </c>
      <c r="M1624">
        <v>10</v>
      </c>
      <c r="N1624">
        <v>25</v>
      </c>
      <c r="O1624" t="s">
        <v>432</v>
      </c>
      <c r="P1624">
        <v>1135</v>
      </c>
    </row>
    <row r="1625" spans="1:16" x14ac:dyDescent="0.25">
      <c r="A1625" t="s">
        <v>329</v>
      </c>
      <c r="B1625" t="s">
        <v>333</v>
      </c>
      <c r="C1625">
        <v>18</v>
      </c>
      <c r="D1625">
        <v>5</v>
      </c>
      <c r="E1625" t="s">
        <v>411</v>
      </c>
      <c r="F1625">
        <v>6</v>
      </c>
      <c r="G1625">
        <v>135</v>
      </c>
      <c r="H1625">
        <v>1200</v>
      </c>
      <c r="I1625" t="s">
        <v>195</v>
      </c>
      <c r="J1625">
        <v>1</v>
      </c>
      <c r="K1625">
        <v>9.31</v>
      </c>
      <c r="L1625">
        <v>28</v>
      </c>
      <c r="M1625">
        <v>9</v>
      </c>
      <c r="N1625">
        <v>25</v>
      </c>
      <c r="O1625" t="s">
        <v>479</v>
      </c>
      <c r="P1625">
        <v>1146</v>
      </c>
    </row>
    <row r="1626" spans="1:16" x14ac:dyDescent="0.25">
      <c r="A1626" t="s">
        <v>329</v>
      </c>
      <c r="B1626" t="s">
        <v>333</v>
      </c>
      <c r="C1626">
        <v>17</v>
      </c>
      <c r="D1626">
        <v>10</v>
      </c>
      <c r="E1626" t="s">
        <v>410</v>
      </c>
      <c r="F1626">
        <v>10</v>
      </c>
      <c r="G1626">
        <v>115</v>
      </c>
      <c r="H1626">
        <v>1200</v>
      </c>
      <c r="I1626" t="s">
        <v>69</v>
      </c>
      <c r="J1626">
        <v>1</v>
      </c>
      <c r="K1626">
        <v>9.15</v>
      </c>
      <c r="L1626">
        <v>16</v>
      </c>
      <c r="M1626">
        <v>7</v>
      </c>
      <c r="N1626">
        <v>25</v>
      </c>
      <c r="O1626" t="s">
        <v>420</v>
      </c>
      <c r="P1626">
        <v>1132</v>
      </c>
    </row>
    <row r="1627" spans="1:16" x14ac:dyDescent="0.25">
      <c r="A1627" t="s">
        <v>329</v>
      </c>
      <c r="B1627" t="s">
        <v>333</v>
      </c>
      <c r="C1627">
        <v>3.5</v>
      </c>
      <c r="D1627">
        <v>5</v>
      </c>
      <c r="E1627" t="s">
        <v>409</v>
      </c>
      <c r="F1627">
        <v>1</v>
      </c>
      <c r="G1627">
        <v>135</v>
      </c>
      <c r="H1627">
        <v>1200</v>
      </c>
      <c r="I1627" t="s">
        <v>64</v>
      </c>
      <c r="J1627">
        <v>1</v>
      </c>
      <c r="K1627">
        <v>9.86</v>
      </c>
      <c r="L1627">
        <v>25</v>
      </c>
      <c r="M1627">
        <v>6</v>
      </c>
      <c r="N1627">
        <v>25</v>
      </c>
      <c r="O1627" t="s">
        <v>416</v>
      </c>
      <c r="P1627">
        <v>1107</v>
      </c>
    </row>
    <row r="1628" spans="1:16" x14ac:dyDescent="0.25">
      <c r="A1628" t="s">
        <v>329</v>
      </c>
      <c r="B1628" t="s">
        <v>333</v>
      </c>
      <c r="C1628">
        <v>2</v>
      </c>
      <c r="D1628">
        <v>1</v>
      </c>
      <c r="E1628" t="s">
        <v>409</v>
      </c>
      <c r="F1628">
        <v>2</v>
      </c>
      <c r="G1628">
        <v>129</v>
      </c>
      <c r="H1628">
        <v>1200</v>
      </c>
      <c r="I1628" t="s">
        <v>31</v>
      </c>
      <c r="J1628">
        <v>1</v>
      </c>
      <c r="K1628">
        <v>10</v>
      </c>
      <c r="L1628">
        <v>4</v>
      </c>
      <c r="M1628">
        <v>6</v>
      </c>
      <c r="N1628">
        <v>25</v>
      </c>
      <c r="O1628" t="s">
        <v>432</v>
      </c>
      <c r="P1628">
        <v>1122</v>
      </c>
    </row>
    <row r="1629" spans="1:16" x14ac:dyDescent="0.25">
      <c r="A1629" t="s">
        <v>329</v>
      </c>
      <c r="B1629" t="s">
        <v>333</v>
      </c>
      <c r="C1629">
        <v>3.6</v>
      </c>
      <c r="D1629">
        <v>2</v>
      </c>
      <c r="E1629" t="s">
        <v>409</v>
      </c>
      <c r="F1629">
        <v>5</v>
      </c>
      <c r="G1629">
        <v>129</v>
      </c>
      <c r="H1629">
        <v>1200</v>
      </c>
      <c r="I1629" t="s">
        <v>31</v>
      </c>
      <c r="J1629">
        <v>1</v>
      </c>
      <c r="K1629">
        <v>9.43</v>
      </c>
      <c r="L1629">
        <v>14</v>
      </c>
      <c r="M1629">
        <v>5</v>
      </c>
      <c r="N1629">
        <v>25</v>
      </c>
      <c r="O1629" t="s">
        <v>420</v>
      </c>
      <c r="P1629">
        <v>1109</v>
      </c>
    </row>
    <row r="1630" spans="1:16" x14ac:dyDescent="0.25">
      <c r="A1630" t="s">
        <v>329</v>
      </c>
      <c r="B1630" t="s">
        <v>333</v>
      </c>
      <c r="C1630">
        <v>6.5</v>
      </c>
      <c r="D1630">
        <v>2</v>
      </c>
      <c r="E1630" t="s">
        <v>409</v>
      </c>
      <c r="F1630">
        <v>6</v>
      </c>
      <c r="G1630">
        <v>125</v>
      </c>
      <c r="H1630">
        <v>1200</v>
      </c>
      <c r="I1630" t="s">
        <v>53</v>
      </c>
      <c r="J1630">
        <v>1</v>
      </c>
      <c r="K1630">
        <v>9.24</v>
      </c>
      <c r="L1630">
        <v>30</v>
      </c>
      <c r="M1630">
        <v>4</v>
      </c>
      <c r="N1630">
        <v>25</v>
      </c>
      <c r="O1630" t="s">
        <v>426</v>
      </c>
      <c r="P1630">
        <v>1098</v>
      </c>
    </row>
    <row r="1631" spans="1:16" x14ac:dyDescent="0.25">
      <c r="A1631" t="s">
        <v>329</v>
      </c>
      <c r="B1631" t="s">
        <v>333</v>
      </c>
      <c r="C1631">
        <v>2.5</v>
      </c>
      <c r="D1631">
        <v>2</v>
      </c>
      <c r="E1631" t="s">
        <v>409</v>
      </c>
      <c r="F1631">
        <v>5</v>
      </c>
      <c r="G1631">
        <v>122</v>
      </c>
      <c r="H1631">
        <v>1200</v>
      </c>
      <c r="I1631" t="s">
        <v>53</v>
      </c>
      <c r="J1631">
        <v>1</v>
      </c>
      <c r="K1631">
        <v>9.48</v>
      </c>
      <c r="L1631">
        <v>9</v>
      </c>
      <c r="M1631">
        <v>4</v>
      </c>
      <c r="N1631">
        <v>25</v>
      </c>
      <c r="O1631" t="s">
        <v>432</v>
      </c>
      <c r="P1631">
        <v>1107</v>
      </c>
    </row>
    <row r="1632" spans="1:16" x14ac:dyDescent="0.25">
      <c r="A1632" t="s">
        <v>329</v>
      </c>
      <c r="B1632" t="s">
        <v>333</v>
      </c>
      <c r="C1632">
        <v>19</v>
      </c>
      <c r="D1632">
        <v>5</v>
      </c>
      <c r="E1632" t="s">
        <v>411</v>
      </c>
      <c r="F1632">
        <v>10</v>
      </c>
      <c r="G1632">
        <v>122</v>
      </c>
      <c r="H1632">
        <v>1200</v>
      </c>
      <c r="I1632" t="s">
        <v>452</v>
      </c>
      <c r="J1632">
        <v>1</v>
      </c>
      <c r="K1632">
        <v>9.94</v>
      </c>
      <c r="L1632">
        <v>19</v>
      </c>
      <c r="M1632">
        <v>3</v>
      </c>
      <c r="N1632">
        <v>25</v>
      </c>
      <c r="O1632" t="s">
        <v>420</v>
      </c>
      <c r="P1632">
        <v>1101</v>
      </c>
    </row>
    <row r="1633" spans="1:16" x14ac:dyDescent="0.25">
      <c r="A1633" t="s">
        <v>329</v>
      </c>
      <c r="B1633" t="s">
        <v>333</v>
      </c>
      <c r="C1633">
        <v>28</v>
      </c>
      <c r="D1633">
        <v>4</v>
      </c>
      <c r="E1633" t="s">
        <v>411</v>
      </c>
      <c r="F1633">
        <v>11</v>
      </c>
      <c r="G1633">
        <v>124</v>
      </c>
      <c r="H1633">
        <v>1400</v>
      </c>
      <c r="I1633" t="s">
        <v>452</v>
      </c>
      <c r="J1633">
        <v>1</v>
      </c>
      <c r="K1633">
        <v>21.16</v>
      </c>
      <c r="L1633">
        <v>23</v>
      </c>
      <c r="M1633">
        <v>2</v>
      </c>
      <c r="N1633">
        <v>25</v>
      </c>
      <c r="O1633" t="s">
        <v>483</v>
      </c>
      <c r="P1633">
        <v>1106</v>
      </c>
    </row>
    <row r="1634" spans="1:16" x14ac:dyDescent="0.25">
      <c r="A1634" t="s">
        <v>329</v>
      </c>
      <c r="B1634" t="s">
        <v>333</v>
      </c>
      <c r="C1634">
        <v>20</v>
      </c>
      <c r="D1634">
        <v>9</v>
      </c>
      <c r="E1634" t="s">
        <v>411</v>
      </c>
      <c r="F1634">
        <v>12</v>
      </c>
      <c r="G1634">
        <v>129</v>
      </c>
      <c r="H1634">
        <v>1400</v>
      </c>
      <c r="I1634" t="s">
        <v>140</v>
      </c>
      <c r="J1634">
        <v>1</v>
      </c>
      <c r="K1634">
        <v>22.21</v>
      </c>
      <c r="L1634">
        <v>9</v>
      </c>
      <c r="M1634">
        <v>2</v>
      </c>
      <c r="N1634">
        <v>25</v>
      </c>
      <c r="O1634" t="s">
        <v>508</v>
      </c>
      <c r="P1634">
        <v>1091</v>
      </c>
    </row>
    <row r="1635" spans="1:16" x14ac:dyDescent="0.25">
      <c r="A1635" t="s">
        <v>329</v>
      </c>
      <c r="B1635" t="s">
        <v>333</v>
      </c>
      <c r="C1635">
        <v>27</v>
      </c>
      <c r="D1635">
        <v>8</v>
      </c>
      <c r="E1635" t="s">
        <v>408</v>
      </c>
      <c r="F1635">
        <v>2</v>
      </c>
      <c r="G1635">
        <v>122</v>
      </c>
      <c r="H1635">
        <v>1600</v>
      </c>
      <c r="I1635" t="s">
        <v>452</v>
      </c>
      <c r="J1635">
        <v>1</v>
      </c>
      <c r="K1635">
        <v>34.630000000000003</v>
      </c>
      <c r="L1635">
        <v>12</v>
      </c>
      <c r="M1635">
        <v>1</v>
      </c>
      <c r="N1635">
        <v>25</v>
      </c>
      <c r="O1635" t="s">
        <v>479</v>
      </c>
      <c r="P1635">
        <v>1102</v>
      </c>
    </row>
    <row r="1636" spans="1:16" x14ac:dyDescent="0.25">
      <c r="A1636" t="s">
        <v>329</v>
      </c>
      <c r="B1636" t="s">
        <v>333</v>
      </c>
      <c r="C1636">
        <v>17</v>
      </c>
      <c r="D1636">
        <v>2</v>
      </c>
      <c r="E1636" t="s">
        <v>408</v>
      </c>
      <c r="F1636">
        <v>3</v>
      </c>
      <c r="G1636">
        <v>124</v>
      </c>
      <c r="H1636">
        <v>1400</v>
      </c>
      <c r="I1636" t="s">
        <v>452</v>
      </c>
      <c r="J1636">
        <v>1</v>
      </c>
      <c r="K1636">
        <v>22.23</v>
      </c>
      <c r="L1636">
        <v>29</v>
      </c>
      <c r="M1636">
        <v>12</v>
      </c>
      <c r="N1636">
        <v>24</v>
      </c>
      <c r="O1636" t="s">
        <v>501</v>
      </c>
      <c r="P1636">
        <v>1099</v>
      </c>
    </row>
    <row r="1637" spans="1:16" x14ac:dyDescent="0.25">
      <c r="A1637" t="s">
        <v>329</v>
      </c>
      <c r="B1637" t="s">
        <v>333</v>
      </c>
      <c r="C1637">
        <v>16</v>
      </c>
      <c r="D1637">
        <v>11</v>
      </c>
      <c r="E1637" t="s">
        <v>410</v>
      </c>
      <c r="F1637">
        <v>10</v>
      </c>
      <c r="G1637">
        <v>129</v>
      </c>
      <c r="H1637">
        <v>1400</v>
      </c>
      <c r="I1637" t="s">
        <v>404</v>
      </c>
      <c r="J1637">
        <v>1</v>
      </c>
      <c r="K1637">
        <v>22.5</v>
      </c>
      <c r="L1637">
        <v>1</v>
      </c>
      <c r="M1637">
        <v>12</v>
      </c>
      <c r="N1637">
        <v>24</v>
      </c>
      <c r="O1637" t="s">
        <v>479</v>
      </c>
      <c r="P1637">
        <v>1097</v>
      </c>
    </row>
    <row r="1638" spans="1:16" x14ac:dyDescent="0.25">
      <c r="A1638" t="s">
        <v>329</v>
      </c>
      <c r="B1638" t="s">
        <v>333</v>
      </c>
      <c r="C1638">
        <v>9.4</v>
      </c>
      <c r="D1638">
        <v>3</v>
      </c>
      <c r="E1638" t="s">
        <v>409</v>
      </c>
      <c r="F1638">
        <v>3</v>
      </c>
      <c r="G1638">
        <v>123</v>
      </c>
      <c r="H1638">
        <v>1200</v>
      </c>
      <c r="I1638" t="s">
        <v>69</v>
      </c>
      <c r="J1638">
        <v>1</v>
      </c>
      <c r="K1638">
        <v>8.64</v>
      </c>
      <c r="L1638">
        <v>9</v>
      </c>
      <c r="M1638">
        <v>11</v>
      </c>
      <c r="N1638">
        <v>24</v>
      </c>
      <c r="O1638" t="s">
        <v>465</v>
      </c>
      <c r="P1638">
        <v>1113</v>
      </c>
    </row>
    <row r="1639" spans="1:16" x14ac:dyDescent="0.25">
      <c r="A1639" t="s">
        <v>329</v>
      </c>
      <c r="B1639" t="s">
        <v>333</v>
      </c>
      <c r="C1639">
        <v>12</v>
      </c>
      <c r="D1639">
        <v>11</v>
      </c>
      <c r="E1639" t="s">
        <v>409</v>
      </c>
      <c r="F1639">
        <v>10</v>
      </c>
      <c r="G1639">
        <v>124</v>
      </c>
      <c r="H1639">
        <v>1400</v>
      </c>
      <c r="I1639" t="s">
        <v>140</v>
      </c>
      <c r="J1639">
        <v>1</v>
      </c>
      <c r="K1639">
        <v>22.41</v>
      </c>
      <c r="L1639">
        <v>13</v>
      </c>
      <c r="M1639">
        <v>10</v>
      </c>
      <c r="N1639">
        <v>24</v>
      </c>
      <c r="O1639" t="s">
        <v>465</v>
      </c>
      <c r="P1639">
        <v>1091</v>
      </c>
    </row>
    <row r="1640" spans="1:16" x14ac:dyDescent="0.25">
      <c r="A1640" t="s">
        <v>329</v>
      </c>
      <c r="B1640" t="s">
        <v>333</v>
      </c>
      <c r="C1640">
        <v>24</v>
      </c>
      <c r="D1640">
        <v>6</v>
      </c>
      <c r="E1640" t="s">
        <v>410</v>
      </c>
      <c r="F1640">
        <v>9</v>
      </c>
      <c r="G1640">
        <v>123</v>
      </c>
      <c r="H1640">
        <v>1200</v>
      </c>
      <c r="I1640" t="s">
        <v>140</v>
      </c>
      <c r="J1640">
        <v>1</v>
      </c>
      <c r="K1640">
        <v>10.06</v>
      </c>
      <c r="L1640">
        <v>22</v>
      </c>
      <c r="M1640">
        <v>9</v>
      </c>
      <c r="N1640">
        <v>24</v>
      </c>
      <c r="O1640" t="s">
        <v>501</v>
      </c>
      <c r="P1640">
        <v>1090</v>
      </c>
    </row>
    <row r="1641" spans="1:16" x14ac:dyDescent="0.25">
      <c r="A1641" t="s">
        <v>329</v>
      </c>
      <c r="B1641" t="s">
        <v>333</v>
      </c>
      <c r="C1641">
        <v>5.5</v>
      </c>
      <c r="D1641">
        <v>4</v>
      </c>
      <c r="E1641" t="s">
        <v>408</v>
      </c>
      <c r="F1641">
        <v>9</v>
      </c>
      <c r="G1641">
        <v>129</v>
      </c>
      <c r="H1641">
        <v>1400</v>
      </c>
      <c r="I1641" t="s">
        <v>69</v>
      </c>
      <c r="J1641">
        <v>1</v>
      </c>
      <c r="K1641">
        <v>22.28</v>
      </c>
      <c r="L1641">
        <v>2</v>
      </c>
      <c r="M1641">
        <v>6</v>
      </c>
      <c r="N1641">
        <v>24</v>
      </c>
      <c r="O1641" t="s">
        <v>477</v>
      </c>
      <c r="P1641">
        <v>1093</v>
      </c>
    </row>
    <row r="1642" spans="1:16" x14ac:dyDescent="0.25">
      <c r="A1642" t="s">
        <v>329</v>
      </c>
      <c r="B1642" t="s">
        <v>333</v>
      </c>
      <c r="C1642">
        <v>7.2</v>
      </c>
      <c r="D1642">
        <v>9</v>
      </c>
      <c r="E1642" t="s">
        <v>411</v>
      </c>
      <c r="F1642">
        <v>14</v>
      </c>
      <c r="G1642">
        <v>128</v>
      </c>
      <c r="H1642">
        <v>1200</v>
      </c>
      <c r="I1642" t="s">
        <v>31</v>
      </c>
      <c r="J1642">
        <v>1</v>
      </c>
      <c r="K1642">
        <v>10.93</v>
      </c>
      <c r="L1642">
        <v>28</v>
      </c>
      <c r="M1642">
        <v>4</v>
      </c>
      <c r="N1642">
        <v>24</v>
      </c>
      <c r="O1642" t="s">
        <v>483</v>
      </c>
      <c r="P1642">
        <v>1098</v>
      </c>
    </row>
    <row r="1643" spans="1:16" x14ac:dyDescent="0.25">
      <c r="A1643" t="s">
        <v>329</v>
      </c>
      <c r="B1643" t="s">
        <v>333</v>
      </c>
      <c r="C1643">
        <v>3</v>
      </c>
      <c r="D1643">
        <v>12</v>
      </c>
      <c r="E1643" t="s">
        <v>408</v>
      </c>
      <c r="F1643">
        <v>10</v>
      </c>
      <c r="G1643">
        <v>122</v>
      </c>
      <c r="H1643">
        <v>1400</v>
      </c>
      <c r="I1643" t="s">
        <v>596</v>
      </c>
      <c r="J1643">
        <v>1</v>
      </c>
      <c r="K1643">
        <v>23</v>
      </c>
      <c r="L1643">
        <v>12</v>
      </c>
      <c r="M1643">
        <v>2</v>
      </c>
      <c r="N1643">
        <v>24</v>
      </c>
      <c r="O1643" t="s">
        <v>483</v>
      </c>
      <c r="P1643">
        <v>1117</v>
      </c>
    </row>
    <row r="1644" spans="1:16" x14ac:dyDescent="0.25">
      <c r="A1644" t="s">
        <v>329</v>
      </c>
      <c r="B1644" t="s">
        <v>333</v>
      </c>
      <c r="C1644">
        <v>2.6</v>
      </c>
      <c r="D1644">
        <v>1</v>
      </c>
      <c r="E1644" t="s">
        <v>408</v>
      </c>
      <c r="F1644">
        <v>11</v>
      </c>
      <c r="G1644">
        <v>122</v>
      </c>
      <c r="H1644">
        <v>1400</v>
      </c>
      <c r="I1644" t="s">
        <v>31</v>
      </c>
      <c r="J1644">
        <v>1</v>
      </c>
      <c r="K1644">
        <v>22.07</v>
      </c>
      <c r="L1644">
        <v>21</v>
      </c>
      <c r="M1644">
        <v>1</v>
      </c>
      <c r="N1644">
        <v>24</v>
      </c>
      <c r="O1644" t="s">
        <v>483</v>
      </c>
      <c r="P1644">
        <v>1122</v>
      </c>
    </row>
    <row r="1645" spans="1:16" x14ac:dyDescent="0.25">
      <c r="A1645" t="s">
        <v>329</v>
      </c>
      <c r="B1645" t="s">
        <v>333</v>
      </c>
      <c r="C1645">
        <v>1.8</v>
      </c>
      <c r="D1645">
        <v>1</v>
      </c>
      <c r="E1645" t="s">
        <v>409</v>
      </c>
      <c r="F1645">
        <v>12</v>
      </c>
      <c r="G1645">
        <v>130</v>
      </c>
      <c r="H1645">
        <v>1200</v>
      </c>
      <c r="I1645" t="s">
        <v>31</v>
      </c>
      <c r="J1645">
        <v>1</v>
      </c>
      <c r="K1645">
        <v>9.75</v>
      </c>
      <c r="L1645">
        <v>1</v>
      </c>
      <c r="M1645">
        <v>1</v>
      </c>
      <c r="N1645">
        <v>24</v>
      </c>
      <c r="O1645" t="s">
        <v>483</v>
      </c>
      <c r="P1645">
        <v>1137</v>
      </c>
    </row>
    <row r="1646" spans="1:16" x14ac:dyDescent="0.25">
      <c r="A1646" t="s">
        <v>329</v>
      </c>
      <c r="B1646" t="s">
        <v>333</v>
      </c>
      <c r="C1646">
        <v>8</v>
      </c>
      <c r="D1646">
        <v>2</v>
      </c>
      <c r="E1646" t="s">
        <v>409</v>
      </c>
      <c r="F1646">
        <v>2</v>
      </c>
      <c r="G1646">
        <v>128</v>
      </c>
      <c r="H1646">
        <v>1200</v>
      </c>
      <c r="I1646" t="s">
        <v>150</v>
      </c>
      <c r="J1646">
        <v>1</v>
      </c>
      <c r="K1646">
        <v>9.93</v>
      </c>
      <c r="L1646">
        <v>10</v>
      </c>
      <c r="M1646">
        <v>12</v>
      </c>
      <c r="N1646">
        <v>23</v>
      </c>
      <c r="O1646" t="s">
        <v>483</v>
      </c>
      <c r="P1646">
        <v>1127</v>
      </c>
    </row>
    <row r="1647" spans="1:16" x14ac:dyDescent="0.25">
      <c r="A1647" t="s">
        <v>329</v>
      </c>
      <c r="B1647" t="s">
        <v>335</v>
      </c>
      <c r="C1647">
        <v>43</v>
      </c>
      <c r="D1647">
        <v>8</v>
      </c>
      <c r="E1647" t="s">
        <v>409</v>
      </c>
      <c r="F1647">
        <v>2</v>
      </c>
      <c r="G1647">
        <v>126</v>
      </c>
      <c r="H1647">
        <v>1200</v>
      </c>
      <c r="I1647" t="s">
        <v>106</v>
      </c>
      <c r="J1647">
        <v>1</v>
      </c>
      <c r="K1647">
        <v>10.09</v>
      </c>
      <c r="L1647">
        <v>20</v>
      </c>
      <c r="M1647">
        <v>12</v>
      </c>
      <c r="N1647">
        <v>25</v>
      </c>
      <c r="O1647" t="s">
        <v>479</v>
      </c>
      <c r="P1647">
        <v>1185</v>
      </c>
    </row>
    <row r="1648" spans="1:16" x14ac:dyDescent="0.25">
      <c r="A1648" t="s">
        <v>329</v>
      </c>
      <c r="B1648" t="s">
        <v>335</v>
      </c>
      <c r="C1648">
        <v>38</v>
      </c>
      <c r="D1648">
        <v>8</v>
      </c>
      <c r="E1648" t="s">
        <v>411</v>
      </c>
      <c r="F1648">
        <v>9</v>
      </c>
      <c r="G1648">
        <v>122</v>
      </c>
      <c r="H1648">
        <v>1200</v>
      </c>
      <c r="I1648" t="s">
        <v>565</v>
      </c>
      <c r="J1648">
        <v>1</v>
      </c>
      <c r="K1648">
        <v>8.82</v>
      </c>
      <c r="L1648">
        <v>14</v>
      </c>
      <c r="M1648">
        <v>6</v>
      </c>
      <c r="N1648">
        <v>25</v>
      </c>
      <c r="O1648" t="s">
        <v>479</v>
      </c>
      <c r="P1648">
        <v>1189</v>
      </c>
    </row>
    <row r="1649" spans="1:16" x14ac:dyDescent="0.25">
      <c r="A1649" t="s">
        <v>329</v>
      </c>
      <c r="B1649" t="s">
        <v>335</v>
      </c>
      <c r="C1649">
        <v>27</v>
      </c>
      <c r="D1649">
        <v>7</v>
      </c>
      <c r="E1649" t="s">
        <v>411</v>
      </c>
      <c r="F1649">
        <v>7</v>
      </c>
      <c r="G1649">
        <v>134</v>
      </c>
      <c r="H1649">
        <v>1200</v>
      </c>
      <c r="I1649" t="s">
        <v>106</v>
      </c>
      <c r="J1649">
        <v>1</v>
      </c>
      <c r="K1649">
        <v>10.210000000000001</v>
      </c>
      <c r="L1649">
        <v>4</v>
      </c>
      <c r="M1649">
        <v>6</v>
      </c>
      <c r="N1649">
        <v>25</v>
      </c>
      <c r="O1649" t="s">
        <v>432</v>
      </c>
      <c r="P1649">
        <v>1183</v>
      </c>
    </row>
    <row r="1650" spans="1:16" x14ac:dyDescent="0.25">
      <c r="A1650" t="s">
        <v>329</v>
      </c>
      <c r="B1650" t="s">
        <v>335</v>
      </c>
      <c r="C1650">
        <v>30</v>
      </c>
      <c r="D1650">
        <v>7</v>
      </c>
      <c r="E1650" t="s">
        <v>409</v>
      </c>
      <c r="F1650">
        <v>4</v>
      </c>
      <c r="G1650">
        <v>134</v>
      </c>
      <c r="H1650">
        <v>1000</v>
      </c>
      <c r="I1650" t="s">
        <v>106</v>
      </c>
      <c r="J1650">
        <v>0</v>
      </c>
      <c r="K1650">
        <v>56.73</v>
      </c>
      <c r="L1650">
        <v>30</v>
      </c>
      <c r="M1650">
        <v>4</v>
      </c>
      <c r="N1650">
        <v>25</v>
      </c>
      <c r="O1650" t="s">
        <v>426</v>
      </c>
      <c r="P1650">
        <v>1176</v>
      </c>
    </row>
    <row r="1651" spans="1:16" x14ac:dyDescent="0.25">
      <c r="A1651" t="s">
        <v>329</v>
      </c>
      <c r="B1651" t="s">
        <v>335</v>
      </c>
      <c r="C1651">
        <v>69</v>
      </c>
      <c r="D1651">
        <v>8</v>
      </c>
      <c r="E1651" t="s">
        <v>410</v>
      </c>
      <c r="F1651">
        <v>9</v>
      </c>
      <c r="G1651">
        <v>134</v>
      </c>
      <c r="H1651">
        <v>1200</v>
      </c>
      <c r="I1651" t="s">
        <v>106</v>
      </c>
      <c r="J1651">
        <v>1</v>
      </c>
      <c r="K1651">
        <v>9.1</v>
      </c>
      <c r="L1651">
        <v>13</v>
      </c>
      <c r="M1651">
        <v>4</v>
      </c>
      <c r="N1651">
        <v>25</v>
      </c>
      <c r="O1651" t="s">
        <v>508</v>
      </c>
      <c r="P1651">
        <v>1174</v>
      </c>
    </row>
    <row r="1652" spans="1:16" x14ac:dyDescent="0.25">
      <c r="A1652" t="s">
        <v>329</v>
      </c>
      <c r="B1652" t="s">
        <v>335</v>
      </c>
      <c r="C1652">
        <v>17</v>
      </c>
      <c r="D1652">
        <v>5</v>
      </c>
      <c r="E1652" t="s">
        <v>410</v>
      </c>
      <c r="F1652">
        <v>5</v>
      </c>
      <c r="G1652">
        <v>135</v>
      </c>
      <c r="H1652">
        <v>1200</v>
      </c>
      <c r="I1652" t="s">
        <v>106</v>
      </c>
      <c r="J1652">
        <v>1</v>
      </c>
      <c r="K1652">
        <v>9.23</v>
      </c>
      <c r="L1652">
        <v>19</v>
      </c>
      <c r="M1652">
        <v>3</v>
      </c>
      <c r="N1652">
        <v>25</v>
      </c>
      <c r="O1652" t="s">
        <v>420</v>
      </c>
      <c r="P1652">
        <v>1192</v>
      </c>
    </row>
    <row r="1653" spans="1:16" x14ac:dyDescent="0.25">
      <c r="A1653" t="s">
        <v>329</v>
      </c>
      <c r="B1653" t="s">
        <v>335</v>
      </c>
      <c r="C1653">
        <v>7.4</v>
      </c>
      <c r="D1653">
        <v>1</v>
      </c>
      <c r="E1653" t="s">
        <v>408</v>
      </c>
      <c r="F1653">
        <v>3</v>
      </c>
      <c r="G1653">
        <v>119</v>
      </c>
      <c r="H1653">
        <v>1200</v>
      </c>
      <c r="I1653" t="s">
        <v>106</v>
      </c>
      <c r="J1653">
        <v>1</v>
      </c>
      <c r="K1653">
        <v>8.9499999999999993</v>
      </c>
      <c r="L1653">
        <v>26</v>
      </c>
      <c r="M1653">
        <v>2</v>
      </c>
      <c r="N1653">
        <v>25</v>
      </c>
      <c r="O1653" t="s">
        <v>416</v>
      </c>
      <c r="P1653">
        <v>1182</v>
      </c>
    </row>
    <row r="1654" spans="1:16" x14ac:dyDescent="0.25">
      <c r="A1654" t="s">
        <v>329</v>
      </c>
      <c r="B1654" t="s">
        <v>335</v>
      </c>
      <c r="C1654">
        <v>27</v>
      </c>
      <c r="D1654">
        <v>7</v>
      </c>
      <c r="E1654" t="s">
        <v>409</v>
      </c>
      <c r="F1654">
        <v>7</v>
      </c>
      <c r="G1654">
        <v>117</v>
      </c>
      <c r="H1654">
        <v>1200</v>
      </c>
      <c r="I1654" t="s">
        <v>504</v>
      </c>
      <c r="J1654">
        <v>1</v>
      </c>
      <c r="K1654">
        <v>9.15</v>
      </c>
      <c r="L1654">
        <v>9</v>
      </c>
      <c r="M1654">
        <v>2</v>
      </c>
      <c r="N1654">
        <v>25</v>
      </c>
      <c r="O1654" t="s">
        <v>508</v>
      </c>
      <c r="P1654">
        <v>1190</v>
      </c>
    </row>
    <row r="1655" spans="1:16" x14ac:dyDescent="0.25">
      <c r="A1655" t="s">
        <v>329</v>
      </c>
      <c r="B1655" t="s">
        <v>335</v>
      </c>
      <c r="C1655">
        <v>50</v>
      </c>
      <c r="D1655">
        <v>4</v>
      </c>
      <c r="E1655" t="s">
        <v>410</v>
      </c>
      <c r="F1655">
        <v>8</v>
      </c>
      <c r="G1655">
        <v>132</v>
      </c>
      <c r="H1655">
        <v>1200</v>
      </c>
      <c r="I1655" t="s">
        <v>53</v>
      </c>
      <c r="J1655">
        <v>1</v>
      </c>
      <c r="K1655">
        <v>9.52</v>
      </c>
      <c r="L1655">
        <v>26</v>
      </c>
      <c r="M1655">
        <v>1</v>
      </c>
      <c r="N1655">
        <v>25</v>
      </c>
      <c r="O1655" t="s">
        <v>465</v>
      </c>
      <c r="P1655">
        <v>1202</v>
      </c>
    </row>
    <row r="1656" spans="1:16" x14ac:dyDescent="0.25">
      <c r="A1656" t="s">
        <v>329</v>
      </c>
      <c r="B1656" t="s">
        <v>335</v>
      </c>
      <c r="C1656">
        <v>70</v>
      </c>
      <c r="D1656">
        <v>8</v>
      </c>
      <c r="E1656" t="s">
        <v>410</v>
      </c>
      <c r="F1656">
        <v>8</v>
      </c>
      <c r="G1656">
        <v>125</v>
      </c>
      <c r="H1656">
        <v>1200</v>
      </c>
      <c r="I1656" t="s">
        <v>504</v>
      </c>
      <c r="J1656">
        <v>1</v>
      </c>
      <c r="K1656">
        <v>9.2100000000000009</v>
      </c>
      <c r="L1656">
        <v>5</v>
      </c>
      <c r="M1656">
        <v>1</v>
      </c>
      <c r="N1656">
        <v>25</v>
      </c>
      <c r="O1656" t="s">
        <v>479</v>
      </c>
      <c r="P1656">
        <v>1202</v>
      </c>
    </row>
    <row r="1657" spans="1:16" x14ac:dyDescent="0.25">
      <c r="A1657" t="s">
        <v>329</v>
      </c>
      <c r="B1657" t="s">
        <v>335</v>
      </c>
      <c r="C1657">
        <v>55</v>
      </c>
      <c r="D1657">
        <v>11</v>
      </c>
      <c r="E1657" t="s">
        <v>409</v>
      </c>
      <c r="F1657">
        <v>9</v>
      </c>
      <c r="G1657">
        <v>126</v>
      </c>
      <c r="H1657">
        <v>1400</v>
      </c>
      <c r="I1657" t="s">
        <v>504</v>
      </c>
      <c r="J1657">
        <v>1</v>
      </c>
      <c r="K1657">
        <v>22.97</v>
      </c>
      <c r="L1657">
        <v>8</v>
      </c>
      <c r="M1657">
        <v>12</v>
      </c>
      <c r="N1657">
        <v>24</v>
      </c>
      <c r="O1657" t="s">
        <v>483</v>
      </c>
      <c r="P1657">
        <v>1202</v>
      </c>
    </row>
    <row r="1658" spans="1:16" x14ac:dyDescent="0.25">
      <c r="A1658" t="s">
        <v>329</v>
      </c>
      <c r="B1658" t="s">
        <v>335</v>
      </c>
      <c r="C1658">
        <v>15</v>
      </c>
      <c r="D1658">
        <v>6</v>
      </c>
      <c r="E1658" t="s">
        <v>411</v>
      </c>
      <c r="F1658">
        <v>9</v>
      </c>
      <c r="G1658">
        <v>132</v>
      </c>
      <c r="H1658">
        <v>1200</v>
      </c>
      <c r="I1658" t="s">
        <v>504</v>
      </c>
      <c r="J1658">
        <v>1</v>
      </c>
      <c r="K1658">
        <v>10.039999999999999</v>
      </c>
      <c r="L1658">
        <v>20</v>
      </c>
      <c r="M1658">
        <v>11</v>
      </c>
      <c r="N1658">
        <v>24</v>
      </c>
      <c r="O1658" t="s">
        <v>416</v>
      </c>
      <c r="P1658">
        <v>1188</v>
      </c>
    </row>
    <row r="1659" spans="1:16" x14ac:dyDescent="0.25">
      <c r="A1659" t="s">
        <v>329</v>
      </c>
      <c r="B1659" t="s">
        <v>335</v>
      </c>
      <c r="C1659">
        <v>109</v>
      </c>
      <c r="D1659">
        <v>14</v>
      </c>
      <c r="E1659" t="s">
        <v>411</v>
      </c>
      <c r="F1659">
        <v>14</v>
      </c>
      <c r="G1659">
        <v>133</v>
      </c>
      <c r="H1659">
        <v>1200</v>
      </c>
      <c r="I1659" t="s">
        <v>565</v>
      </c>
      <c r="J1659">
        <v>1</v>
      </c>
      <c r="K1659">
        <v>16.600000000000001</v>
      </c>
      <c r="L1659">
        <v>13</v>
      </c>
      <c r="M1659">
        <v>10</v>
      </c>
      <c r="N1659">
        <v>24</v>
      </c>
      <c r="O1659" t="s">
        <v>465</v>
      </c>
      <c r="P1659">
        <v>1193</v>
      </c>
    </row>
    <row r="1660" spans="1:16" x14ac:dyDescent="0.25">
      <c r="A1660" t="s">
        <v>329</v>
      </c>
      <c r="B1660" t="s">
        <v>335</v>
      </c>
      <c r="C1660">
        <v>70</v>
      </c>
      <c r="D1660">
        <v>6</v>
      </c>
      <c r="E1660" t="s">
        <v>410</v>
      </c>
      <c r="F1660">
        <v>7</v>
      </c>
      <c r="G1660">
        <v>128</v>
      </c>
      <c r="H1660">
        <v>1200</v>
      </c>
      <c r="I1660" t="s">
        <v>316</v>
      </c>
      <c r="J1660">
        <v>1</v>
      </c>
      <c r="K1660">
        <v>10.09</v>
      </c>
      <c r="L1660">
        <v>22</v>
      </c>
      <c r="M1660">
        <v>9</v>
      </c>
      <c r="N1660">
        <v>24</v>
      </c>
      <c r="O1660" t="s">
        <v>501</v>
      </c>
      <c r="P1660">
        <v>1185</v>
      </c>
    </row>
    <row r="1661" spans="1:16" x14ac:dyDescent="0.25">
      <c r="A1661" t="s">
        <v>329</v>
      </c>
      <c r="B1661" t="s">
        <v>335</v>
      </c>
      <c r="C1661">
        <v>27</v>
      </c>
      <c r="D1661">
        <v>6</v>
      </c>
      <c r="E1661" t="s">
        <v>408</v>
      </c>
      <c r="F1661">
        <v>10</v>
      </c>
      <c r="G1661">
        <v>135</v>
      </c>
      <c r="H1661">
        <v>1200</v>
      </c>
      <c r="I1661" t="s">
        <v>64</v>
      </c>
      <c r="J1661">
        <v>1</v>
      </c>
      <c r="K1661">
        <v>9.5399999999999991</v>
      </c>
      <c r="L1661">
        <v>5</v>
      </c>
      <c r="M1661">
        <v>5</v>
      </c>
      <c r="N1661">
        <v>24</v>
      </c>
      <c r="O1661" t="s">
        <v>477</v>
      </c>
      <c r="P1661">
        <v>1181</v>
      </c>
    </row>
    <row r="1662" spans="1:16" x14ac:dyDescent="0.25">
      <c r="A1662" t="s">
        <v>329</v>
      </c>
      <c r="B1662" t="s">
        <v>335</v>
      </c>
      <c r="C1662">
        <v>59</v>
      </c>
      <c r="D1662">
        <v>10</v>
      </c>
      <c r="E1662" t="s">
        <v>409</v>
      </c>
      <c r="F1662">
        <v>4</v>
      </c>
      <c r="G1662">
        <v>126</v>
      </c>
      <c r="H1662">
        <v>1400</v>
      </c>
      <c r="I1662" t="s">
        <v>565</v>
      </c>
      <c r="J1662">
        <v>1</v>
      </c>
      <c r="K1662">
        <v>23.13</v>
      </c>
      <c r="L1662">
        <v>10</v>
      </c>
      <c r="M1662">
        <v>3</v>
      </c>
      <c r="N1662">
        <v>24</v>
      </c>
      <c r="O1662" t="s">
        <v>508</v>
      </c>
      <c r="P1662">
        <v>1218</v>
      </c>
    </row>
    <row r="1663" spans="1:16" x14ac:dyDescent="0.25">
      <c r="A1663" t="s">
        <v>329</v>
      </c>
      <c r="B1663" t="s">
        <v>335</v>
      </c>
      <c r="C1663">
        <v>2.7</v>
      </c>
      <c r="D1663">
        <v>4</v>
      </c>
      <c r="E1663" t="s">
        <v>409</v>
      </c>
      <c r="F1663">
        <v>2</v>
      </c>
      <c r="G1663">
        <v>127</v>
      </c>
      <c r="H1663">
        <v>1200</v>
      </c>
      <c r="I1663" t="s">
        <v>565</v>
      </c>
      <c r="J1663">
        <v>1</v>
      </c>
      <c r="K1663">
        <v>9.5399999999999991</v>
      </c>
      <c r="L1663">
        <v>21</v>
      </c>
      <c r="M1663">
        <v>2</v>
      </c>
      <c r="N1663">
        <v>24</v>
      </c>
      <c r="O1663" t="s">
        <v>426</v>
      </c>
      <c r="P1663">
        <v>1225</v>
      </c>
    </row>
    <row r="1664" spans="1:16" x14ac:dyDescent="0.25">
      <c r="A1664" t="s">
        <v>329</v>
      </c>
      <c r="B1664" t="s">
        <v>335</v>
      </c>
      <c r="C1664">
        <v>37</v>
      </c>
      <c r="D1664">
        <v>4</v>
      </c>
      <c r="E1664" t="s">
        <v>409</v>
      </c>
      <c r="F1664">
        <v>4</v>
      </c>
      <c r="G1664">
        <v>126</v>
      </c>
      <c r="H1664">
        <v>1200</v>
      </c>
      <c r="I1664" t="s">
        <v>565</v>
      </c>
      <c r="J1664">
        <v>1</v>
      </c>
      <c r="K1664">
        <v>9.94</v>
      </c>
      <c r="L1664">
        <v>28</v>
      </c>
      <c r="M1664">
        <v>1</v>
      </c>
      <c r="N1664">
        <v>24</v>
      </c>
      <c r="O1664" t="s">
        <v>465</v>
      </c>
      <c r="P1664">
        <v>1232</v>
      </c>
    </row>
    <row r="1665" spans="1:16" x14ac:dyDescent="0.25">
      <c r="A1665" t="s">
        <v>329</v>
      </c>
      <c r="B1665" t="s">
        <v>335</v>
      </c>
      <c r="C1665">
        <v>3.4</v>
      </c>
      <c r="D1665">
        <v>4</v>
      </c>
      <c r="E1665" t="s">
        <v>411</v>
      </c>
      <c r="F1665">
        <v>7</v>
      </c>
      <c r="G1665">
        <v>130</v>
      </c>
      <c r="H1665">
        <v>1200</v>
      </c>
      <c r="I1665" t="s">
        <v>565</v>
      </c>
      <c r="J1665">
        <v>1</v>
      </c>
      <c r="K1665">
        <v>10.08</v>
      </c>
      <c r="L1665">
        <v>4</v>
      </c>
      <c r="M1665">
        <v>1</v>
      </c>
      <c r="N1665">
        <v>24</v>
      </c>
      <c r="O1665" t="s">
        <v>432</v>
      </c>
      <c r="P1665">
        <v>1228</v>
      </c>
    </row>
    <row r="1666" spans="1:16" x14ac:dyDescent="0.25">
      <c r="A1666" t="s">
        <v>329</v>
      </c>
      <c r="B1666" t="s">
        <v>335</v>
      </c>
      <c r="C1666">
        <v>7.8</v>
      </c>
      <c r="D1666">
        <v>1</v>
      </c>
      <c r="E1666" t="s">
        <v>410</v>
      </c>
      <c r="F1666">
        <v>9</v>
      </c>
      <c r="G1666">
        <v>124</v>
      </c>
      <c r="H1666">
        <v>1200</v>
      </c>
      <c r="I1666" t="s">
        <v>565</v>
      </c>
      <c r="J1666">
        <v>1</v>
      </c>
      <c r="K1666">
        <v>9.2200000000000006</v>
      </c>
      <c r="L1666">
        <v>29</v>
      </c>
      <c r="M1666">
        <v>11</v>
      </c>
      <c r="N1666">
        <v>23</v>
      </c>
      <c r="O1666" t="s">
        <v>426</v>
      </c>
      <c r="P1666">
        <v>1228</v>
      </c>
    </row>
    <row r="1667" spans="1:16" x14ac:dyDescent="0.25">
      <c r="A1667" t="s">
        <v>329</v>
      </c>
      <c r="B1667" t="s">
        <v>335</v>
      </c>
      <c r="C1667">
        <v>7</v>
      </c>
      <c r="D1667">
        <v>1</v>
      </c>
      <c r="E1667" t="s">
        <v>411</v>
      </c>
      <c r="F1667">
        <v>9</v>
      </c>
      <c r="G1667">
        <v>119</v>
      </c>
      <c r="H1667">
        <v>1200</v>
      </c>
      <c r="I1667" t="s">
        <v>565</v>
      </c>
      <c r="J1667">
        <v>1</v>
      </c>
      <c r="K1667">
        <v>9.19</v>
      </c>
      <c r="L1667">
        <v>8</v>
      </c>
      <c r="M1667">
        <v>11</v>
      </c>
      <c r="N1667">
        <v>23</v>
      </c>
      <c r="O1667" t="s">
        <v>432</v>
      </c>
      <c r="P1667">
        <v>1217</v>
      </c>
    </row>
    <row r="1668" spans="1:16" x14ac:dyDescent="0.25">
      <c r="A1668" t="s">
        <v>329</v>
      </c>
      <c r="B1668" t="s">
        <v>335</v>
      </c>
      <c r="C1668">
        <v>7.7</v>
      </c>
      <c r="D1668">
        <v>2</v>
      </c>
      <c r="E1668" t="s">
        <v>409</v>
      </c>
      <c r="F1668">
        <v>6</v>
      </c>
      <c r="G1668">
        <v>133</v>
      </c>
      <c r="H1668">
        <v>1200</v>
      </c>
      <c r="I1668" t="s">
        <v>565</v>
      </c>
      <c r="J1668">
        <v>1</v>
      </c>
      <c r="K1668">
        <v>10.59</v>
      </c>
      <c r="L1668">
        <v>18</v>
      </c>
      <c r="M1668">
        <v>10</v>
      </c>
      <c r="N1668">
        <v>23</v>
      </c>
      <c r="O1668" t="s">
        <v>420</v>
      </c>
      <c r="P1668">
        <v>1205</v>
      </c>
    </row>
    <row r="1669" spans="1:16" x14ac:dyDescent="0.25">
      <c r="A1669" t="s">
        <v>329</v>
      </c>
      <c r="B1669" t="s">
        <v>338</v>
      </c>
      <c r="C1669">
        <v>40</v>
      </c>
      <c r="D1669">
        <v>14</v>
      </c>
      <c r="E1669" t="s">
        <v>408</v>
      </c>
      <c r="F1669">
        <v>3</v>
      </c>
      <c r="G1669">
        <v>117</v>
      </c>
      <c r="H1669">
        <v>1000</v>
      </c>
      <c r="I1669" t="s">
        <v>106</v>
      </c>
      <c r="J1669">
        <v>0</v>
      </c>
      <c r="K1669">
        <v>57.77</v>
      </c>
      <c r="L1669">
        <v>30</v>
      </c>
      <c r="M1669">
        <v>11</v>
      </c>
      <c r="N1669">
        <v>25</v>
      </c>
      <c r="O1669" t="s">
        <v>508</v>
      </c>
      <c r="P1669">
        <v>1162</v>
      </c>
    </row>
    <row r="1670" spans="1:16" x14ac:dyDescent="0.25">
      <c r="A1670" t="s">
        <v>329</v>
      </c>
      <c r="B1670" t="s">
        <v>338</v>
      </c>
      <c r="C1670">
        <v>20</v>
      </c>
      <c r="D1670">
        <v>11</v>
      </c>
      <c r="E1670" t="s">
        <v>410</v>
      </c>
      <c r="F1670">
        <v>9</v>
      </c>
      <c r="G1670">
        <v>125</v>
      </c>
      <c r="H1670">
        <v>1200</v>
      </c>
      <c r="I1670" t="s">
        <v>106</v>
      </c>
      <c r="J1670">
        <v>1</v>
      </c>
      <c r="K1670">
        <v>10.16</v>
      </c>
      <c r="L1670">
        <v>2</v>
      </c>
      <c r="M1670">
        <v>11</v>
      </c>
      <c r="N1670">
        <v>25</v>
      </c>
      <c r="O1670" t="s">
        <v>416</v>
      </c>
      <c r="P1670">
        <v>1161</v>
      </c>
    </row>
    <row r="1671" spans="1:16" x14ac:dyDescent="0.25">
      <c r="A1671" t="s">
        <v>329</v>
      </c>
      <c r="B1671" t="s">
        <v>338</v>
      </c>
      <c r="C1671">
        <v>7</v>
      </c>
      <c r="D1671">
        <v>3</v>
      </c>
      <c r="E1671" t="s">
        <v>409</v>
      </c>
      <c r="F1671">
        <v>6</v>
      </c>
      <c r="G1671">
        <v>129</v>
      </c>
      <c r="H1671">
        <v>1000</v>
      </c>
      <c r="I1671" t="s">
        <v>106</v>
      </c>
      <c r="J1671">
        <v>0</v>
      </c>
      <c r="K1671">
        <v>56.46</v>
      </c>
      <c r="L1671">
        <v>22</v>
      </c>
      <c r="M1671">
        <v>10</v>
      </c>
      <c r="N1671">
        <v>25</v>
      </c>
      <c r="O1671" t="s">
        <v>420</v>
      </c>
      <c r="P1671">
        <v>1163</v>
      </c>
    </row>
    <row r="1672" spans="1:16" x14ac:dyDescent="0.25">
      <c r="A1672" t="s">
        <v>329</v>
      </c>
      <c r="B1672" t="s">
        <v>338</v>
      </c>
      <c r="C1672">
        <v>4.4000000000000004</v>
      </c>
      <c r="D1672">
        <v>1</v>
      </c>
      <c r="E1672" t="s">
        <v>409</v>
      </c>
      <c r="F1672">
        <v>1</v>
      </c>
      <c r="G1672">
        <v>135</v>
      </c>
      <c r="H1672">
        <v>1000</v>
      </c>
      <c r="I1672" t="s">
        <v>106</v>
      </c>
      <c r="J1672">
        <v>0</v>
      </c>
      <c r="K1672">
        <v>56.41</v>
      </c>
      <c r="L1672">
        <v>17</v>
      </c>
      <c r="M1672">
        <v>9</v>
      </c>
      <c r="N1672">
        <v>25</v>
      </c>
      <c r="O1672" t="s">
        <v>420</v>
      </c>
      <c r="P1672">
        <v>1162</v>
      </c>
    </row>
    <row r="1673" spans="1:16" x14ac:dyDescent="0.25">
      <c r="A1673" t="s">
        <v>329</v>
      </c>
      <c r="B1673" t="s">
        <v>338</v>
      </c>
      <c r="C1673">
        <v>5.5</v>
      </c>
      <c r="D1673">
        <v>5</v>
      </c>
      <c r="E1673" t="s">
        <v>409</v>
      </c>
      <c r="F1673">
        <v>7</v>
      </c>
      <c r="G1673">
        <v>134</v>
      </c>
      <c r="H1673">
        <v>1000</v>
      </c>
      <c r="I1673" t="s">
        <v>106</v>
      </c>
      <c r="J1673">
        <v>0</v>
      </c>
      <c r="K1673">
        <v>57.04</v>
      </c>
      <c r="L1673">
        <v>9</v>
      </c>
      <c r="M1673">
        <v>7</v>
      </c>
      <c r="N1673">
        <v>25</v>
      </c>
      <c r="O1673" t="s">
        <v>432</v>
      </c>
      <c r="P1673">
        <v>1157</v>
      </c>
    </row>
    <row r="1674" spans="1:16" x14ac:dyDescent="0.25">
      <c r="A1674" t="s">
        <v>329</v>
      </c>
      <c r="B1674" t="s">
        <v>338</v>
      </c>
      <c r="C1674">
        <v>4.5999999999999996</v>
      </c>
      <c r="D1674">
        <v>1</v>
      </c>
      <c r="E1674" t="s">
        <v>408</v>
      </c>
      <c r="F1674">
        <v>3</v>
      </c>
      <c r="G1674">
        <v>130</v>
      </c>
      <c r="H1674">
        <v>1000</v>
      </c>
      <c r="I1674" t="s">
        <v>106</v>
      </c>
      <c r="J1674">
        <v>0</v>
      </c>
      <c r="K1674">
        <v>56.44</v>
      </c>
      <c r="L1674">
        <v>25</v>
      </c>
      <c r="M1674">
        <v>6</v>
      </c>
      <c r="N1674">
        <v>25</v>
      </c>
      <c r="O1674" t="s">
        <v>416</v>
      </c>
      <c r="P1674">
        <v>1157</v>
      </c>
    </row>
    <row r="1675" spans="1:16" x14ac:dyDescent="0.25">
      <c r="A1675" t="s">
        <v>329</v>
      </c>
      <c r="B1675" t="s">
        <v>338</v>
      </c>
      <c r="C1675">
        <v>13</v>
      </c>
      <c r="D1675">
        <v>6</v>
      </c>
      <c r="E1675" t="s">
        <v>409</v>
      </c>
      <c r="F1675">
        <v>10</v>
      </c>
      <c r="G1675">
        <v>132</v>
      </c>
      <c r="H1675">
        <v>1200</v>
      </c>
      <c r="I1675" t="s">
        <v>504</v>
      </c>
      <c r="J1675">
        <v>1</v>
      </c>
      <c r="K1675">
        <v>10.79</v>
      </c>
      <c r="L1675">
        <v>4</v>
      </c>
      <c r="M1675">
        <v>6</v>
      </c>
      <c r="N1675">
        <v>25</v>
      </c>
      <c r="O1675" t="s">
        <v>432</v>
      </c>
      <c r="P1675">
        <v>1153</v>
      </c>
    </row>
    <row r="1676" spans="1:16" x14ac:dyDescent="0.25">
      <c r="A1676" t="s">
        <v>329</v>
      </c>
      <c r="B1676" t="s">
        <v>338</v>
      </c>
      <c r="C1676">
        <v>15</v>
      </c>
      <c r="D1676">
        <v>7</v>
      </c>
      <c r="E1676" t="s">
        <v>408</v>
      </c>
      <c r="F1676">
        <v>11</v>
      </c>
      <c r="G1676">
        <v>132</v>
      </c>
      <c r="H1676">
        <v>1200</v>
      </c>
      <c r="I1676" t="s">
        <v>504</v>
      </c>
      <c r="J1676">
        <v>1</v>
      </c>
      <c r="K1676">
        <v>9.6999999999999993</v>
      </c>
      <c r="L1676">
        <v>21</v>
      </c>
      <c r="M1676">
        <v>5</v>
      </c>
      <c r="N1676">
        <v>25</v>
      </c>
      <c r="O1676" t="s">
        <v>416</v>
      </c>
      <c r="P1676">
        <v>1145</v>
      </c>
    </row>
    <row r="1677" spans="1:16" x14ac:dyDescent="0.25">
      <c r="A1677" t="s">
        <v>329</v>
      </c>
      <c r="B1677" t="s">
        <v>338</v>
      </c>
      <c r="C1677">
        <v>44</v>
      </c>
      <c r="D1677">
        <v>5</v>
      </c>
      <c r="E1677" t="s">
        <v>408</v>
      </c>
      <c r="F1677">
        <v>12</v>
      </c>
      <c r="G1677">
        <v>132</v>
      </c>
      <c r="H1677">
        <v>1200</v>
      </c>
      <c r="I1677" t="s">
        <v>504</v>
      </c>
      <c r="J1677">
        <v>1</v>
      </c>
      <c r="K1677">
        <v>10.15</v>
      </c>
      <c r="L1677">
        <v>7</v>
      </c>
      <c r="M1677">
        <v>5</v>
      </c>
      <c r="N1677">
        <v>25</v>
      </c>
      <c r="O1677" t="s">
        <v>432</v>
      </c>
      <c r="P1677">
        <v>1144</v>
      </c>
    </row>
    <row r="1678" spans="1:16" x14ac:dyDescent="0.25">
      <c r="A1678" t="s">
        <v>329</v>
      </c>
      <c r="B1678" t="s">
        <v>338</v>
      </c>
      <c r="C1678">
        <v>29</v>
      </c>
      <c r="D1678">
        <v>8</v>
      </c>
      <c r="E1678" t="s">
        <v>409</v>
      </c>
      <c r="F1678">
        <v>8</v>
      </c>
      <c r="G1678">
        <v>112</v>
      </c>
      <c r="H1678">
        <v>1200</v>
      </c>
      <c r="I1678" t="s">
        <v>504</v>
      </c>
      <c r="J1678">
        <v>1</v>
      </c>
      <c r="K1678">
        <v>9.27</v>
      </c>
      <c r="L1678">
        <v>20</v>
      </c>
      <c r="M1678">
        <v>4</v>
      </c>
      <c r="N1678">
        <v>25</v>
      </c>
      <c r="O1678" t="s">
        <v>457</v>
      </c>
      <c r="P1678">
        <v>1153</v>
      </c>
    </row>
    <row r="1679" spans="1:16" x14ac:dyDescent="0.25">
      <c r="A1679" t="s">
        <v>329</v>
      </c>
      <c r="B1679" t="s">
        <v>338</v>
      </c>
      <c r="C1679">
        <v>34</v>
      </c>
      <c r="D1679">
        <v>6</v>
      </c>
      <c r="E1679" t="s">
        <v>408</v>
      </c>
      <c r="F1679">
        <v>1</v>
      </c>
      <c r="G1679">
        <v>119</v>
      </c>
      <c r="H1679">
        <v>1200</v>
      </c>
      <c r="I1679" t="s">
        <v>504</v>
      </c>
      <c r="J1679">
        <v>1</v>
      </c>
      <c r="K1679">
        <v>9.51</v>
      </c>
      <c r="L1679">
        <v>30</v>
      </c>
      <c r="M1679">
        <v>3</v>
      </c>
      <c r="N1679">
        <v>25</v>
      </c>
      <c r="O1679" t="s">
        <v>465</v>
      </c>
      <c r="P1679">
        <v>1157</v>
      </c>
    </row>
    <row r="1680" spans="1:16" x14ac:dyDescent="0.25">
      <c r="A1680" t="s">
        <v>329</v>
      </c>
      <c r="B1680" t="s">
        <v>338</v>
      </c>
      <c r="C1680">
        <v>24</v>
      </c>
      <c r="D1680">
        <v>8</v>
      </c>
      <c r="E1680" t="s">
        <v>408</v>
      </c>
      <c r="F1680">
        <v>3</v>
      </c>
      <c r="G1680">
        <v>122</v>
      </c>
      <c r="H1680">
        <v>1200</v>
      </c>
      <c r="I1680" t="s">
        <v>504</v>
      </c>
      <c r="J1680">
        <v>1</v>
      </c>
      <c r="K1680">
        <v>9.41</v>
      </c>
      <c r="L1680">
        <v>19</v>
      </c>
      <c r="M1680">
        <v>3</v>
      </c>
      <c r="N1680">
        <v>25</v>
      </c>
      <c r="O1680" t="s">
        <v>420</v>
      </c>
      <c r="P1680">
        <v>1156</v>
      </c>
    </row>
    <row r="1681" spans="1:16" x14ac:dyDescent="0.25">
      <c r="A1681" t="s">
        <v>329</v>
      </c>
      <c r="B1681" t="s">
        <v>338</v>
      </c>
      <c r="C1681">
        <v>33</v>
      </c>
      <c r="D1681">
        <v>7</v>
      </c>
      <c r="E1681" t="s">
        <v>410</v>
      </c>
      <c r="F1681">
        <v>6</v>
      </c>
      <c r="G1681">
        <v>123</v>
      </c>
      <c r="H1681">
        <v>1000</v>
      </c>
      <c r="I1681" t="s">
        <v>106</v>
      </c>
      <c r="J1681">
        <v>0</v>
      </c>
      <c r="K1681">
        <v>57.08</v>
      </c>
      <c r="L1681">
        <v>23</v>
      </c>
      <c r="M1681">
        <v>2</v>
      </c>
      <c r="N1681">
        <v>25</v>
      </c>
      <c r="O1681" t="s">
        <v>483</v>
      </c>
      <c r="P1681">
        <v>1162</v>
      </c>
    </row>
    <row r="1682" spans="1:16" x14ac:dyDescent="0.25">
      <c r="A1682" t="s">
        <v>329</v>
      </c>
      <c r="B1682" t="s">
        <v>338</v>
      </c>
      <c r="C1682">
        <v>20</v>
      </c>
      <c r="D1682">
        <v>5</v>
      </c>
      <c r="E1682" t="s">
        <v>409</v>
      </c>
      <c r="F1682">
        <v>9</v>
      </c>
      <c r="G1682">
        <v>125</v>
      </c>
      <c r="H1682">
        <v>1200</v>
      </c>
      <c r="I1682" t="s">
        <v>173</v>
      </c>
      <c r="J1682">
        <v>1</v>
      </c>
      <c r="K1682">
        <v>11.25</v>
      </c>
      <c r="L1682">
        <v>12</v>
      </c>
      <c r="M1682">
        <v>2</v>
      </c>
      <c r="N1682">
        <v>25</v>
      </c>
      <c r="O1682" t="s">
        <v>457</v>
      </c>
      <c r="P1682">
        <v>1160</v>
      </c>
    </row>
    <row r="1683" spans="1:16" x14ac:dyDescent="0.25">
      <c r="A1683" t="s">
        <v>329</v>
      </c>
      <c r="B1683" t="s">
        <v>338</v>
      </c>
      <c r="C1683">
        <v>16</v>
      </c>
      <c r="D1683">
        <v>8</v>
      </c>
      <c r="E1683" t="s">
        <v>408</v>
      </c>
      <c r="F1683">
        <v>3</v>
      </c>
      <c r="G1683">
        <v>128</v>
      </c>
      <c r="H1683">
        <v>1200</v>
      </c>
      <c r="I1683" t="s">
        <v>504</v>
      </c>
      <c r="J1683">
        <v>1</v>
      </c>
      <c r="K1683">
        <v>9.86</v>
      </c>
      <c r="L1683">
        <v>26</v>
      </c>
      <c r="M1683">
        <v>1</v>
      </c>
      <c r="N1683">
        <v>25</v>
      </c>
      <c r="O1683" t="s">
        <v>465</v>
      </c>
      <c r="P1683">
        <v>1168</v>
      </c>
    </row>
    <row r="1684" spans="1:16" x14ac:dyDescent="0.25">
      <c r="A1684" t="s">
        <v>329</v>
      </c>
      <c r="B1684" t="s">
        <v>338</v>
      </c>
      <c r="C1684">
        <v>58</v>
      </c>
      <c r="D1684">
        <v>13</v>
      </c>
      <c r="E1684" t="s">
        <v>408</v>
      </c>
      <c r="F1684">
        <v>8</v>
      </c>
      <c r="G1684">
        <v>128</v>
      </c>
      <c r="H1684">
        <v>1200</v>
      </c>
      <c r="I1684" t="s">
        <v>504</v>
      </c>
      <c r="J1684">
        <v>1</v>
      </c>
      <c r="K1684">
        <v>13.66</v>
      </c>
      <c r="L1684">
        <v>22</v>
      </c>
      <c r="M1684">
        <v>12</v>
      </c>
      <c r="N1684">
        <v>24</v>
      </c>
      <c r="O1684" t="s">
        <v>465</v>
      </c>
      <c r="P1684">
        <v>1168</v>
      </c>
    </row>
    <row r="1685" spans="1:16" x14ac:dyDescent="0.25">
      <c r="A1685" t="s">
        <v>329</v>
      </c>
      <c r="B1685" t="s">
        <v>338</v>
      </c>
      <c r="C1685">
        <v>10</v>
      </c>
      <c r="D1685">
        <v>12</v>
      </c>
      <c r="E1685" t="s">
        <v>409</v>
      </c>
      <c r="F1685">
        <v>3</v>
      </c>
      <c r="G1685">
        <v>133</v>
      </c>
      <c r="H1685">
        <v>1200</v>
      </c>
      <c r="I1685" t="s">
        <v>64</v>
      </c>
      <c r="J1685">
        <v>1</v>
      </c>
      <c r="K1685">
        <v>11.11</v>
      </c>
      <c r="L1685">
        <v>27</v>
      </c>
      <c r="M1685">
        <v>10</v>
      </c>
      <c r="N1685">
        <v>24</v>
      </c>
      <c r="O1685" t="s">
        <v>416</v>
      </c>
      <c r="P1685">
        <v>1154</v>
      </c>
    </row>
    <row r="1686" spans="1:16" x14ac:dyDescent="0.25">
      <c r="A1686" t="s">
        <v>329</v>
      </c>
      <c r="B1686" t="s">
        <v>338</v>
      </c>
      <c r="C1686">
        <v>21</v>
      </c>
      <c r="D1686">
        <v>13</v>
      </c>
      <c r="E1686" t="s">
        <v>409</v>
      </c>
      <c r="F1686">
        <v>6</v>
      </c>
      <c r="G1686">
        <v>128</v>
      </c>
      <c r="H1686">
        <v>1200</v>
      </c>
      <c r="I1686" t="s">
        <v>504</v>
      </c>
      <c r="J1686">
        <v>1</v>
      </c>
      <c r="K1686">
        <v>10.53</v>
      </c>
      <c r="L1686">
        <v>13</v>
      </c>
      <c r="M1686">
        <v>10</v>
      </c>
      <c r="N1686">
        <v>24</v>
      </c>
      <c r="O1686" t="s">
        <v>465</v>
      </c>
      <c r="P1686">
        <v>1143</v>
      </c>
    </row>
    <row r="1687" spans="1:16" x14ac:dyDescent="0.25">
      <c r="A1687" t="s">
        <v>329</v>
      </c>
      <c r="B1687" t="s">
        <v>338</v>
      </c>
      <c r="C1687">
        <v>7.1</v>
      </c>
      <c r="D1687">
        <v>2</v>
      </c>
      <c r="E1687" t="s">
        <v>408</v>
      </c>
      <c r="F1687">
        <v>1</v>
      </c>
      <c r="G1687">
        <v>127</v>
      </c>
      <c r="H1687">
        <v>1200</v>
      </c>
      <c r="I1687" t="s">
        <v>504</v>
      </c>
      <c r="J1687">
        <v>1</v>
      </c>
      <c r="K1687">
        <v>9.57</v>
      </c>
      <c r="L1687">
        <v>22</v>
      </c>
      <c r="M1687">
        <v>9</v>
      </c>
      <c r="N1687">
        <v>24</v>
      </c>
      <c r="O1687" t="s">
        <v>501</v>
      </c>
      <c r="P1687">
        <v>1147</v>
      </c>
    </row>
    <row r="1688" spans="1:16" x14ac:dyDescent="0.25">
      <c r="A1688" t="s">
        <v>329</v>
      </c>
      <c r="B1688" t="s">
        <v>338</v>
      </c>
      <c r="C1688">
        <v>9</v>
      </c>
      <c r="D1688">
        <v>3</v>
      </c>
      <c r="E1688" t="s">
        <v>409</v>
      </c>
      <c r="F1688">
        <v>1</v>
      </c>
      <c r="G1688">
        <v>115</v>
      </c>
      <c r="H1688">
        <v>1200</v>
      </c>
      <c r="I1688" t="s">
        <v>504</v>
      </c>
      <c r="J1688">
        <v>1</v>
      </c>
      <c r="K1688">
        <v>8.5299999999999994</v>
      </c>
      <c r="L1688">
        <v>8</v>
      </c>
      <c r="M1688">
        <v>9</v>
      </c>
      <c r="N1688">
        <v>24</v>
      </c>
      <c r="O1688" t="s">
        <v>483</v>
      </c>
      <c r="P1688">
        <v>1132</v>
      </c>
    </row>
    <row r="1689" spans="1:16" x14ac:dyDescent="0.25">
      <c r="A1689" t="s">
        <v>329</v>
      </c>
      <c r="B1689" t="s">
        <v>338</v>
      </c>
      <c r="C1689">
        <v>23</v>
      </c>
      <c r="D1689">
        <v>5</v>
      </c>
      <c r="E1689" t="s">
        <v>408</v>
      </c>
      <c r="F1689">
        <v>3</v>
      </c>
      <c r="G1689">
        <v>126</v>
      </c>
      <c r="H1689">
        <v>1200</v>
      </c>
      <c r="I1689" t="s">
        <v>504</v>
      </c>
      <c r="J1689">
        <v>1</v>
      </c>
      <c r="K1689">
        <v>8.5299999999999994</v>
      </c>
      <c r="L1689">
        <v>14</v>
      </c>
      <c r="M1689">
        <v>7</v>
      </c>
      <c r="N1689">
        <v>24</v>
      </c>
      <c r="O1689" t="s">
        <v>483</v>
      </c>
      <c r="P1689">
        <v>1159</v>
      </c>
    </row>
    <row r="1690" spans="1:16" x14ac:dyDescent="0.25">
      <c r="A1690" t="s">
        <v>329</v>
      </c>
      <c r="B1690" t="s">
        <v>338</v>
      </c>
      <c r="C1690">
        <v>3.8</v>
      </c>
      <c r="D1690">
        <v>3</v>
      </c>
      <c r="E1690" t="s">
        <v>409</v>
      </c>
      <c r="F1690">
        <v>1</v>
      </c>
      <c r="G1690">
        <v>132</v>
      </c>
      <c r="H1690">
        <v>1200</v>
      </c>
      <c r="I1690" t="s">
        <v>106</v>
      </c>
      <c r="J1690">
        <v>1</v>
      </c>
      <c r="K1690">
        <v>9.1999999999999993</v>
      </c>
      <c r="L1690">
        <v>26</v>
      </c>
      <c r="M1690">
        <v>6</v>
      </c>
      <c r="N1690">
        <v>24</v>
      </c>
      <c r="O1690" t="s">
        <v>416</v>
      </c>
      <c r="P1690">
        <v>1149</v>
      </c>
    </row>
    <row r="1691" spans="1:16" x14ac:dyDescent="0.25">
      <c r="A1691" t="s">
        <v>329</v>
      </c>
      <c r="B1691" t="s">
        <v>338</v>
      </c>
      <c r="C1691">
        <v>5.4</v>
      </c>
      <c r="D1691">
        <v>1</v>
      </c>
      <c r="E1691" t="s">
        <v>408</v>
      </c>
      <c r="F1691">
        <v>5</v>
      </c>
      <c r="G1691">
        <v>123</v>
      </c>
      <c r="H1691">
        <v>1200</v>
      </c>
      <c r="I1691" t="s">
        <v>106</v>
      </c>
      <c r="J1691">
        <v>1</v>
      </c>
      <c r="K1691">
        <v>9.8000000000000007</v>
      </c>
      <c r="L1691">
        <v>22</v>
      </c>
      <c r="M1691">
        <v>5</v>
      </c>
      <c r="N1691">
        <v>24</v>
      </c>
      <c r="O1691" t="s">
        <v>426</v>
      </c>
      <c r="P1691">
        <v>1155</v>
      </c>
    </row>
    <row r="1692" spans="1:16" x14ac:dyDescent="0.25">
      <c r="A1692" t="s">
        <v>329</v>
      </c>
      <c r="B1692" t="s">
        <v>338</v>
      </c>
      <c r="C1692">
        <v>7.9</v>
      </c>
      <c r="D1692">
        <v>1</v>
      </c>
      <c r="E1692" t="s">
        <v>408</v>
      </c>
      <c r="F1692">
        <v>4</v>
      </c>
      <c r="G1692">
        <v>130</v>
      </c>
      <c r="H1692">
        <v>1200</v>
      </c>
      <c r="I1692" t="s">
        <v>504</v>
      </c>
      <c r="J1692">
        <v>1</v>
      </c>
      <c r="K1692">
        <v>9.83</v>
      </c>
      <c r="L1692">
        <v>17</v>
      </c>
      <c r="M1692">
        <v>4</v>
      </c>
      <c r="N1692">
        <v>24</v>
      </c>
      <c r="O1692" t="s">
        <v>416</v>
      </c>
      <c r="P1692">
        <v>1161</v>
      </c>
    </row>
    <row r="1693" spans="1:16" x14ac:dyDescent="0.25">
      <c r="A1693" t="s">
        <v>329</v>
      </c>
      <c r="B1693" t="s">
        <v>338</v>
      </c>
      <c r="C1693">
        <v>8.6999999999999993</v>
      </c>
      <c r="D1693">
        <v>7</v>
      </c>
      <c r="E1693" t="s">
        <v>408</v>
      </c>
      <c r="F1693">
        <v>6</v>
      </c>
      <c r="G1693">
        <v>127</v>
      </c>
      <c r="H1693">
        <v>1200</v>
      </c>
      <c r="I1693" t="s">
        <v>504</v>
      </c>
      <c r="J1693">
        <v>1</v>
      </c>
      <c r="K1693">
        <v>11.02</v>
      </c>
      <c r="L1693">
        <v>13</v>
      </c>
      <c r="M1693">
        <v>3</v>
      </c>
      <c r="N1693">
        <v>24</v>
      </c>
      <c r="O1693" t="s">
        <v>416</v>
      </c>
      <c r="P1693">
        <v>1175</v>
      </c>
    </row>
    <row r="1694" spans="1:16" x14ac:dyDescent="0.25">
      <c r="A1694" t="s">
        <v>329</v>
      </c>
      <c r="B1694" t="s">
        <v>338</v>
      </c>
      <c r="C1694">
        <v>6.9</v>
      </c>
      <c r="D1694">
        <v>4</v>
      </c>
      <c r="E1694" t="s">
        <v>408</v>
      </c>
      <c r="F1694">
        <v>4</v>
      </c>
      <c r="G1694">
        <v>130</v>
      </c>
      <c r="H1694">
        <v>1200</v>
      </c>
      <c r="I1694" t="s">
        <v>504</v>
      </c>
      <c r="J1694">
        <v>1</v>
      </c>
      <c r="K1694">
        <v>10.88</v>
      </c>
      <c r="L1694">
        <v>28</v>
      </c>
      <c r="M1694">
        <v>2</v>
      </c>
      <c r="N1694">
        <v>24</v>
      </c>
      <c r="O1694" t="s">
        <v>432</v>
      </c>
      <c r="P1694">
        <v>1177</v>
      </c>
    </row>
    <row r="1695" spans="1:16" x14ac:dyDescent="0.25">
      <c r="A1695" t="s">
        <v>329</v>
      </c>
      <c r="B1695" t="s">
        <v>338</v>
      </c>
      <c r="C1695">
        <v>7.9</v>
      </c>
      <c r="D1695">
        <v>12</v>
      </c>
      <c r="E1695" t="s">
        <v>408</v>
      </c>
      <c r="F1695">
        <v>12</v>
      </c>
      <c r="G1695">
        <v>130</v>
      </c>
      <c r="H1695">
        <v>1200</v>
      </c>
      <c r="I1695" t="s">
        <v>504</v>
      </c>
      <c r="J1695">
        <v>1</v>
      </c>
      <c r="K1695">
        <v>12.02</v>
      </c>
      <c r="L1695">
        <v>31</v>
      </c>
      <c r="M1695">
        <v>1</v>
      </c>
      <c r="N1695">
        <v>24</v>
      </c>
      <c r="O1695" t="s">
        <v>432</v>
      </c>
      <c r="P1695">
        <v>1170</v>
      </c>
    </row>
    <row r="1696" spans="1:16" x14ac:dyDescent="0.25">
      <c r="A1696" t="s">
        <v>329</v>
      </c>
      <c r="B1696" t="s">
        <v>338</v>
      </c>
      <c r="C1696">
        <v>21</v>
      </c>
      <c r="D1696">
        <v>3</v>
      </c>
      <c r="E1696" t="s">
        <v>408</v>
      </c>
      <c r="F1696">
        <v>2</v>
      </c>
      <c r="G1696">
        <v>129</v>
      </c>
      <c r="H1696">
        <v>1200</v>
      </c>
      <c r="I1696" t="s">
        <v>504</v>
      </c>
      <c r="J1696">
        <v>1</v>
      </c>
      <c r="K1696">
        <v>9.9</v>
      </c>
      <c r="L1696">
        <v>4</v>
      </c>
      <c r="M1696">
        <v>1</v>
      </c>
      <c r="N1696">
        <v>24</v>
      </c>
      <c r="O1696" t="s">
        <v>432</v>
      </c>
      <c r="P1696">
        <v>1160</v>
      </c>
    </row>
    <row r="1697" spans="1:16" x14ac:dyDescent="0.25">
      <c r="A1697" t="s">
        <v>329</v>
      </c>
      <c r="B1697" t="s">
        <v>338</v>
      </c>
      <c r="C1697">
        <v>10</v>
      </c>
      <c r="D1697">
        <v>9</v>
      </c>
      <c r="E1697" t="s">
        <v>408</v>
      </c>
      <c r="F1697">
        <v>7</v>
      </c>
      <c r="G1697">
        <v>130</v>
      </c>
      <c r="H1697">
        <v>1200</v>
      </c>
      <c r="I1697" t="s">
        <v>504</v>
      </c>
      <c r="J1697">
        <v>1</v>
      </c>
      <c r="K1697">
        <v>10.75</v>
      </c>
      <c r="L1697">
        <v>13</v>
      </c>
      <c r="M1697">
        <v>12</v>
      </c>
      <c r="N1697">
        <v>23</v>
      </c>
      <c r="O1697" t="s">
        <v>420</v>
      </c>
      <c r="P1697">
        <v>1153</v>
      </c>
    </row>
    <row r="1698" spans="1:16" x14ac:dyDescent="0.25">
      <c r="A1698" t="s">
        <v>329</v>
      </c>
      <c r="B1698" t="s">
        <v>338</v>
      </c>
      <c r="C1698">
        <v>7.8</v>
      </c>
      <c r="D1698">
        <v>6</v>
      </c>
      <c r="E1698" t="s">
        <v>409</v>
      </c>
      <c r="F1698">
        <v>5</v>
      </c>
      <c r="G1698">
        <v>126</v>
      </c>
      <c r="H1698">
        <v>1200</v>
      </c>
      <c r="I1698" t="s">
        <v>504</v>
      </c>
      <c r="J1698">
        <v>1</v>
      </c>
      <c r="K1698">
        <v>10.66</v>
      </c>
      <c r="L1698">
        <v>13</v>
      </c>
      <c r="M1698">
        <v>9</v>
      </c>
      <c r="N1698">
        <v>23</v>
      </c>
      <c r="O1698" t="s">
        <v>432</v>
      </c>
      <c r="P1698">
        <v>1176</v>
      </c>
    </row>
    <row r="1699" spans="1:16" x14ac:dyDescent="0.25">
      <c r="A1699" t="s">
        <v>329</v>
      </c>
      <c r="B1699" t="s">
        <v>341</v>
      </c>
      <c r="C1699">
        <v>22</v>
      </c>
      <c r="D1699">
        <v>9</v>
      </c>
      <c r="E1699" t="s">
        <v>408</v>
      </c>
      <c r="F1699">
        <v>7</v>
      </c>
      <c r="G1699">
        <v>117</v>
      </c>
      <c r="H1699">
        <v>1000</v>
      </c>
      <c r="I1699" t="s">
        <v>140</v>
      </c>
      <c r="J1699">
        <v>0</v>
      </c>
      <c r="K1699">
        <v>57.24</v>
      </c>
      <c r="L1699">
        <v>30</v>
      </c>
      <c r="M1699">
        <v>11</v>
      </c>
      <c r="N1699">
        <v>25</v>
      </c>
      <c r="O1699" t="s">
        <v>508</v>
      </c>
      <c r="P1699">
        <v>1083</v>
      </c>
    </row>
    <row r="1700" spans="1:16" x14ac:dyDescent="0.25">
      <c r="A1700" t="s">
        <v>329</v>
      </c>
      <c r="B1700" t="s">
        <v>341</v>
      </c>
      <c r="C1700">
        <v>12</v>
      </c>
      <c r="D1700">
        <v>10</v>
      </c>
      <c r="E1700" t="s">
        <v>408</v>
      </c>
      <c r="F1700">
        <v>6</v>
      </c>
      <c r="G1700">
        <v>124</v>
      </c>
      <c r="H1700">
        <v>1200</v>
      </c>
      <c r="I1700" t="s">
        <v>195</v>
      </c>
      <c r="J1700">
        <v>1</v>
      </c>
      <c r="K1700">
        <v>10.029999999999999</v>
      </c>
      <c r="L1700">
        <v>2</v>
      </c>
      <c r="M1700">
        <v>11</v>
      </c>
      <c r="N1700">
        <v>25</v>
      </c>
      <c r="O1700" t="s">
        <v>416</v>
      </c>
      <c r="P1700">
        <v>1066</v>
      </c>
    </row>
    <row r="1701" spans="1:16" x14ac:dyDescent="0.25">
      <c r="A1701" t="s">
        <v>329</v>
      </c>
      <c r="B1701" t="s">
        <v>341</v>
      </c>
      <c r="C1701">
        <v>4.2</v>
      </c>
      <c r="D1701">
        <v>1</v>
      </c>
      <c r="E1701" t="s">
        <v>408</v>
      </c>
      <c r="F1701">
        <v>4</v>
      </c>
      <c r="G1701">
        <v>121</v>
      </c>
      <c r="H1701">
        <v>1000</v>
      </c>
      <c r="I1701" t="s">
        <v>195</v>
      </c>
      <c r="J1701">
        <v>0</v>
      </c>
      <c r="K1701">
        <v>56.23</v>
      </c>
      <c r="L1701">
        <v>22</v>
      </c>
      <c r="M1701">
        <v>10</v>
      </c>
      <c r="N1701">
        <v>25</v>
      </c>
      <c r="O1701" t="s">
        <v>420</v>
      </c>
      <c r="P1701">
        <v>1059</v>
      </c>
    </row>
    <row r="1702" spans="1:16" x14ac:dyDescent="0.25">
      <c r="A1702" t="s">
        <v>329</v>
      </c>
      <c r="B1702" t="s">
        <v>341</v>
      </c>
      <c r="C1702">
        <v>15</v>
      </c>
      <c r="D1702">
        <v>3</v>
      </c>
      <c r="E1702" t="s">
        <v>409</v>
      </c>
      <c r="F1702">
        <v>11</v>
      </c>
      <c r="G1702">
        <v>128</v>
      </c>
      <c r="H1702">
        <v>1000</v>
      </c>
      <c r="I1702" t="s">
        <v>195</v>
      </c>
      <c r="J1702">
        <v>0</v>
      </c>
      <c r="K1702">
        <v>56.79</v>
      </c>
      <c r="L1702">
        <v>4</v>
      </c>
      <c r="M1702">
        <v>10</v>
      </c>
      <c r="N1702">
        <v>25</v>
      </c>
      <c r="O1702" t="s">
        <v>501</v>
      </c>
      <c r="P1702">
        <v>1056</v>
      </c>
    </row>
    <row r="1703" spans="1:16" x14ac:dyDescent="0.25">
      <c r="A1703" t="s">
        <v>329</v>
      </c>
      <c r="B1703" t="s">
        <v>341</v>
      </c>
      <c r="C1703">
        <v>11</v>
      </c>
      <c r="D1703">
        <v>2</v>
      </c>
      <c r="E1703" t="s">
        <v>408</v>
      </c>
      <c r="F1703">
        <v>11</v>
      </c>
      <c r="G1703">
        <v>134</v>
      </c>
      <c r="H1703">
        <v>1000</v>
      </c>
      <c r="I1703" t="s">
        <v>195</v>
      </c>
      <c r="J1703">
        <v>0</v>
      </c>
      <c r="K1703">
        <v>56.72</v>
      </c>
      <c r="L1703">
        <v>17</v>
      </c>
      <c r="M1703">
        <v>9</v>
      </c>
      <c r="N1703">
        <v>25</v>
      </c>
      <c r="O1703" t="s">
        <v>420</v>
      </c>
      <c r="P1703">
        <v>1056</v>
      </c>
    </row>
    <row r="1704" spans="1:16" x14ac:dyDescent="0.25">
      <c r="A1704" t="s">
        <v>329</v>
      </c>
      <c r="B1704" t="s">
        <v>341</v>
      </c>
      <c r="C1704">
        <v>7.7</v>
      </c>
      <c r="D1704">
        <v>9</v>
      </c>
      <c r="E1704" t="s">
        <v>408</v>
      </c>
      <c r="F1704">
        <v>9</v>
      </c>
      <c r="G1704">
        <v>135</v>
      </c>
      <c r="H1704">
        <v>1000</v>
      </c>
      <c r="I1704" t="s">
        <v>195</v>
      </c>
      <c r="J1704">
        <v>0</v>
      </c>
      <c r="K1704">
        <v>57.25</v>
      </c>
      <c r="L1704">
        <v>9</v>
      </c>
      <c r="M1704">
        <v>7</v>
      </c>
      <c r="N1704">
        <v>25</v>
      </c>
      <c r="O1704" t="s">
        <v>432</v>
      </c>
      <c r="P1704">
        <v>1041</v>
      </c>
    </row>
    <row r="1705" spans="1:16" x14ac:dyDescent="0.25">
      <c r="A1705" t="s">
        <v>329</v>
      </c>
      <c r="B1705" t="s">
        <v>341</v>
      </c>
      <c r="C1705">
        <v>11</v>
      </c>
      <c r="D1705">
        <v>2</v>
      </c>
      <c r="E1705" t="s">
        <v>408</v>
      </c>
      <c r="F1705">
        <v>10</v>
      </c>
      <c r="G1705">
        <v>135</v>
      </c>
      <c r="H1705">
        <v>1000</v>
      </c>
      <c r="I1705" t="s">
        <v>195</v>
      </c>
      <c r="J1705">
        <v>0</v>
      </c>
      <c r="K1705">
        <v>56.51</v>
      </c>
      <c r="L1705">
        <v>25</v>
      </c>
      <c r="M1705">
        <v>6</v>
      </c>
      <c r="N1705">
        <v>25</v>
      </c>
      <c r="O1705" t="s">
        <v>416</v>
      </c>
      <c r="P1705">
        <v>1042</v>
      </c>
    </row>
    <row r="1706" spans="1:16" x14ac:dyDescent="0.25">
      <c r="A1706" t="s">
        <v>329</v>
      </c>
      <c r="B1706" t="s">
        <v>341</v>
      </c>
      <c r="C1706">
        <v>3.1</v>
      </c>
      <c r="D1706">
        <v>11</v>
      </c>
      <c r="E1706" t="s">
        <v>408</v>
      </c>
      <c r="F1706">
        <v>2</v>
      </c>
      <c r="G1706">
        <v>135</v>
      </c>
      <c r="H1706">
        <v>1000</v>
      </c>
      <c r="I1706" t="s">
        <v>195</v>
      </c>
      <c r="J1706">
        <v>0</v>
      </c>
      <c r="K1706">
        <v>57.38</v>
      </c>
      <c r="L1706">
        <v>23</v>
      </c>
      <c r="M1706">
        <v>4</v>
      </c>
      <c r="N1706">
        <v>25</v>
      </c>
      <c r="O1706" t="s">
        <v>416</v>
      </c>
      <c r="P1706">
        <v>1064</v>
      </c>
    </row>
    <row r="1707" spans="1:16" x14ac:dyDescent="0.25">
      <c r="A1707" t="s">
        <v>329</v>
      </c>
      <c r="B1707" t="s">
        <v>341</v>
      </c>
      <c r="C1707">
        <v>3.4</v>
      </c>
      <c r="D1707">
        <v>2</v>
      </c>
      <c r="E1707" t="s">
        <v>408</v>
      </c>
      <c r="F1707">
        <v>8</v>
      </c>
      <c r="G1707">
        <v>134</v>
      </c>
      <c r="H1707">
        <v>1000</v>
      </c>
      <c r="I1707" t="s">
        <v>195</v>
      </c>
      <c r="J1707">
        <v>0</v>
      </c>
      <c r="K1707">
        <v>56.48</v>
      </c>
      <c r="L1707">
        <v>9</v>
      </c>
      <c r="M1707">
        <v>4</v>
      </c>
      <c r="N1707">
        <v>25</v>
      </c>
      <c r="O1707" t="s">
        <v>432</v>
      </c>
      <c r="P1707">
        <v>1073</v>
      </c>
    </row>
    <row r="1708" spans="1:16" x14ac:dyDescent="0.25">
      <c r="A1708" t="s">
        <v>329</v>
      </c>
      <c r="B1708" t="s">
        <v>341</v>
      </c>
      <c r="C1708">
        <v>1.9</v>
      </c>
      <c r="D1708">
        <v>2</v>
      </c>
      <c r="E1708" t="s">
        <v>408</v>
      </c>
      <c r="F1708">
        <v>7</v>
      </c>
      <c r="G1708">
        <v>135</v>
      </c>
      <c r="H1708">
        <v>1000</v>
      </c>
      <c r="I1708" t="s">
        <v>195</v>
      </c>
      <c r="J1708">
        <v>0</v>
      </c>
      <c r="K1708">
        <v>56.26</v>
      </c>
      <c r="L1708">
        <v>19</v>
      </c>
      <c r="M1708">
        <v>3</v>
      </c>
      <c r="N1708">
        <v>25</v>
      </c>
      <c r="O1708" t="s">
        <v>420</v>
      </c>
      <c r="P1708">
        <v>1072</v>
      </c>
    </row>
    <row r="1709" spans="1:16" x14ac:dyDescent="0.25">
      <c r="A1709" t="s">
        <v>329</v>
      </c>
      <c r="B1709" t="s">
        <v>341</v>
      </c>
      <c r="C1709">
        <v>11</v>
      </c>
      <c r="D1709">
        <v>6</v>
      </c>
      <c r="E1709" t="s">
        <v>408</v>
      </c>
      <c r="F1709">
        <v>2</v>
      </c>
      <c r="G1709">
        <v>135</v>
      </c>
      <c r="H1709">
        <v>1200</v>
      </c>
      <c r="I1709" t="s">
        <v>195</v>
      </c>
      <c r="J1709">
        <v>1</v>
      </c>
      <c r="K1709">
        <v>9.49</v>
      </c>
      <c r="L1709">
        <v>12</v>
      </c>
      <c r="M1709">
        <v>3</v>
      </c>
      <c r="N1709">
        <v>25</v>
      </c>
      <c r="O1709" t="s">
        <v>432</v>
      </c>
      <c r="P1709">
        <v>1071</v>
      </c>
    </row>
    <row r="1710" spans="1:16" x14ac:dyDescent="0.25">
      <c r="A1710" t="s">
        <v>329</v>
      </c>
      <c r="B1710" t="s">
        <v>341</v>
      </c>
      <c r="C1710">
        <v>6.5</v>
      </c>
      <c r="D1710">
        <v>2</v>
      </c>
      <c r="E1710" t="s">
        <v>408</v>
      </c>
      <c r="F1710">
        <v>10</v>
      </c>
      <c r="G1710">
        <v>126</v>
      </c>
      <c r="H1710">
        <v>1000</v>
      </c>
      <c r="I1710" t="s">
        <v>195</v>
      </c>
      <c r="J1710">
        <v>0</v>
      </c>
      <c r="K1710">
        <v>56.59</v>
      </c>
      <c r="L1710">
        <v>26</v>
      </c>
      <c r="M1710">
        <v>2</v>
      </c>
      <c r="N1710">
        <v>25</v>
      </c>
      <c r="O1710" t="s">
        <v>416</v>
      </c>
      <c r="P1710">
        <v>1069</v>
      </c>
    </row>
    <row r="1711" spans="1:16" x14ac:dyDescent="0.25">
      <c r="A1711" t="s">
        <v>329</v>
      </c>
      <c r="B1711" t="s">
        <v>341</v>
      </c>
      <c r="C1711">
        <v>5.6</v>
      </c>
      <c r="D1711">
        <v>4</v>
      </c>
      <c r="E1711" t="s">
        <v>408</v>
      </c>
      <c r="F1711">
        <v>6</v>
      </c>
      <c r="G1711">
        <v>134</v>
      </c>
      <c r="H1711">
        <v>1000</v>
      </c>
      <c r="I1711" t="s">
        <v>195</v>
      </c>
      <c r="J1711">
        <v>0</v>
      </c>
      <c r="K1711">
        <v>56.89</v>
      </c>
      <c r="L1711">
        <v>5</v>
      </c>
      <c r="M1711">
        <v>2</v>
      </c>
      <c r="N1711">
        <v>25</v>
      </c>
      <c r="O1711" t="s">
        <v>432</v>
      </c>
      <c r="P1711">
        <v>1083</v>
      </c>
    </row>
    <row r="1712" spans="1:16" x14ac:dyDescent="0.25">
      <c r="A1712" t="s">
        <v>329</v>
      </c>
      <c r="B1712" t="s">
        <v>341</v>
      </c>
      <c r="C1712">
        <v>8.6</v>
      </c>
      <c r="D1712">
        <v>3</v>
      </c>
      <c r="E1712" t="s">
        <v>408</v>
      </c>
      <c r="F1712">
        <v>3</v>
      </c>
      <c r="G1712">
        <v>115</v>
      </c>
      <c r="H1712">
        <v>1000</v>
      </c>
      <c r="I1712" t="s">
        <v>106</v>
      </c>
      <c r="J1712">
        <v>0</v>
      </c>
      <c r="K1712">
        <v>56.54</v>
      </c>
      <c r="L1712">
        <v>15</v>
      </c>
      <c r="M1712">
        <v>1</v>
      </c>
      <c r="N1712">
        <v>25</v>
      </c>
      <c r="O1712" t="s">
        <v>420</v>
      </c>
      <c r="P1712">
        <v>1074</v>
      </c>
    </row>
    <row r="1713" spans="1:16" x14ac:dyDescent="0.25">
      <c r="A1713" t="s">
        <v>329</v>
      </c>
      <c r="B1713" t="s">
        <v>341</v>
      </c>
      <c r="C1713">
        <v>4.0999999999999996</v>
      </c>
      <c r="D1713">
        <v>2</v>
      </c>
      <c r="E1713" t="s">
        <v>408</v>
      </c>
      <c r="F1713">
        <v>7</v>
      </c>
      <c r="G1713">
        <v>134</v>
      </c>
      <c r="H1713">
        <v>1000</v>
      </c>
      <c r="I1713" t="s">
        <v>195</v>
      </c>
      <c r="J1713">
        <v>0</v>
      </c>
      <c r="K1713">
        <v>57.19</v>
      </c>
      <c r="L1713">
        <v>11</v>
      </c>
      <c r="M1713">
        <v>12</v>
      </c>
      <c r="N1713">
        <v>24</v>
      </c>
      <c r="O1713" t="s">
        <v>420</v>
      </c>
      <c r="P1713">
        <v>1066</v>
      </c>
    </row>
    <row r="1714" spans="1:16" x14ac:dyDescent="0.25">
      <c r="A1714" t="s">
        <v>329</v>
      </c>
      <c r="B1714" t="s">
        <v>341</v>
      </c>
      <c r="C1714">
        <v>34</v>
      </c>
      <c r="D1714">
        <v>3</v>
      </c>
      <c r="E1714" t="s">
        <v>408</v>
      </c>
      <c r="F1714">
        <v>8</v>
      </c>
      <c r="G1714">
        <v>133</v>
      </c>
      <c r="H1714">
        <v>1000</v>
      </c>
      <c r="I1714" t="s">
        <v>195</v>
      </c>
      <c r="J1714">
        <v>0</v>
      </c>
      <c r="K1714">
        <v>56.95</v>
      </c>
      <c r="L1714">
        <v>27</v>
      </c>
      <c r="M1714">
        <v>11</v>
      </c>
      <c r="N1714">
        <v>24</v>
      </c>
      <c r="O1714" t="s">
        <v>426</v>
      </c>
      <c r="P1714">
        <v>1070</v>
      </c>
    </row>
    <row r="1715" spans="1:16" x14ac:dyDescent="0.25">
      <c r="A1715" t="s">
        <v>329</v>
      </c>
      <c r="B1715" t="s">
        <v>341</v>
      </c>
      <c r="C1715">
        <v>55</v>
      </c>
      <c r="D1715">
        <v>11</v>
      </c>
      <c r="E1715" t="s">
        <v>409</v>
      </c>
      <c r="F1715">
        <v>10</v>
      </c>
      <c r="G1715">
        <v>130</v>
      </c>
      <c r="H1715">
        <v>1000</v>
      </c>
      <c r="I1715" t="s">
        <v>195</v>
      </c>
      <c r="J1715">
        <v>0</v>
      </c>
      <c r="K1715">
        <v>57.48</v>
      </c>
      <c r="L1715">
        <v>17</v>
      </c>
      <c r="M1715">
        <v>11</v>
      </c>
      <c r="N1715">
        <v>24</v>
      </c>
      <c r="O1715" t="s">
        <v>501</v>
      </c>
      <c r="P1715">
        <v>1062</v>
      </c>
    </row>
    <row r="1716" spans="1:16" x14ac:dyDescent="0.25">
      <c r="A1716" t="s">
        <v>329</v>
      </c>
      <c r="B1716" t="s">
        <v>341</v>
      </c>
      <c r="C1716">
        <v>6.8</v>
      </c>
      <c r="D1716">
        <v>8</v>
      </c>
      <c r="E1716" t="s">
        <v>408</v>
      </c>
      <c r="F1716">
        <v>3</v>
      </c>
      <c r="G1716">
        <v>132</v>
      </c>
      <c r="H1716">
        <v>1000</v>
      </c>
      <c r="I1716" t="s">
        <v>64</v>
      </c>
      <c r="J1716">
        <v>0</v>
      </c>
      <c r="K1716">
        <v>57.63</v>
      </c>
      <c r="L1716">
        <v>27</v>
      </c>
      <c r="M1716">
        <v>10</v>
      </c>
      <c r="N1716">
        <v>24</v>
      </c>
      <c r="O1716" t="s">
        <v>416</v>
      </c>
      <c r="P1716">
        <v>1052</v>
      </c>
    </row>
    <row r="1717" spans="1:16" x14ac:dyDescent="0.25">
      <c r="A1717" t="s">
        <v>329</v>
      </c>
      <c r="B1717" t="s">
        <v>341</v>
      </c>
      <c r="C1717">
        <v>3.6</v>
      </c>
      <c r="D1717">
        <v>9</v>
      </c>
      <c r="E1717" t="s">
        <v>408</v>
      </c>
      <c r="F1717">
        <v>2</v>
      </c>
      <c r="G1717">
        <v>134</v>
      </c>
      <c r="H1717">
        <v>1000</v>
      </c>
      <c r="I1717" t="s">
        <v>31</v>
      </c>
      <c r="J1717">
        <v>0</v>
      </c>
      <c r="K1717">
        <v>57.65</v>
      </c>
      <c r="L1717">
        <v>25</v>
      </c>
      <c r="M1717">
        <v>9</v>
      </c>
      <c r="N1717">
        <v>24</v>
      </c>
      <c r="O1717" t="s">
        <v>416</v>
      </c>
      <c r="P1717">
        <v>1048</v>
      </c>
    </row>
    <row r="1718" spans="1:16" x14ac:dyDescent="0.25">
      <c r="A1718" t="s">
        <v>329</v>
      </c>
      <c r="B1718" t="s">
        <v>341</v>
      </c>
      <c r="C1718">
        <v>2.2999999999999998</v>
      </c>
      <c r="D1718">
        <v>3</v>
      </c>
      <c r="E1718" t="s">
        <v>408</v>
      </c>
      <c r="F1718">
        <v>1</v>
      </c>
      <c r="G1718">
        <v>130</v>
      </c>
      <c r="H1718">
        <v>1000</v>
      </c>
      <c r="I1718" t="s">
        <v>31</v>
      </c>
      <c r="J1718">
        <v>0</v>
      </c>
      <c r="K1718">
        <v>56.57</v>
      </c>
      <c r="L1718">
        <v>10</v>
      </c>
      <c r="M1718">
        <v>7</v>
      </c>
      <c r="N1718">
        <v>24</v>
      </c>
      <c r="O1718" t="s">
        <v>420</v>
      </c>
      <c r="P1718">
        <v>1059</v>
      </c>
    </row>
    <row r="1719" spans="1:16" x14ac:dyDescent="0.25">
      <c r="A1719" t="s">
        <v>329</v>
      </c>
      <c r="B1719" t="s">
        <v>341</v>
      </c>
      <c r="C1719">
        <v>2.1</v>
      </c>
      <c r="D1719">
        <v>1</v>
      </c>
      <c r="E1719" t="s">
        <v>409</v>
      </c>
      <c r="F1719">
        <v>2</v>
      </c>
      <c r="G1719">
        <v>121</v>
      </c>
      <c r="H1719">
        <v>1000</v>
      </c>
      <c r="I1719" t="s">
        <v>31</v>
      </c>
      <c r="J1719">
        <v>0</v>
      </c>
      <c r="K1719">
        <v>56.88</v>
      </c>
      <c r="L1719">
        <v>12</v>
      </c>
      <c r="M1719">
        <v>6</v>
      </c>
      <c r="N1719">
        <v>24</v>
      </c>
      <c r="O1719" t="s">
        <v>420</v>
      </c>
      <c r="P1719">
        <v>1059</v>
      </c>
    </row>
    <row r="1720" spans="1:16" x14ac:dyDescent="0.25">
      <c r="A1720" t="s">
        <v>329</v>
      </c>
      <c r="B1720" t="s">
        <v>341</v>
      </c>
      <c r="C1720">
        <v>4.7</v>
      </c>
      <c r="D1720">
        <v>4</v>
      </c>
      <c r="E1720" t="s">
        <v>408</v>
      </c>
      <c r="F1720">
        <v>1</v>
      </c>
      <c r="G1720">
        <v>123</v>
      </c>
      <c r="H1720">
        <v>1200</v>
      </c>
      <c r="I1720" t="s">
        <v>195</v>
      </c>
      <c r="J1720">
        <v>1</v>
      </c>
      <c r="K1720">
        <v>10.64</v>
      </c>
      <c r="L1720">
        <v>5</v>
      </c>
      <c r="M1720">
        <v>6</v>
      </c>
      <c r="N1720">
        <v>24</v>
      </c>
      <c r="O1720" t="s">
        <v>432</v>
      </c>
      <c r="P1720">
        <v>1064</v>
      </c>
    </row>
    <row r="1721" spans="1:16" x14ac:dyDescent="0.25">
      <c r="A1721" t="s">
        <v>329</v>
      </c>
      <c r="B1721" t="s">
        <v>341</v>
      </c>
      <c r="C1721">
        <v>10</v>
      </c>
      <c r="D1721">
        <v>7</v>
      </c>
      <c r="E1721" t="s">
        <v>409</v>
      </c>
      <c r="F1721">
        <v>10</v>
      </c>
      <c r="G1721">
        <v>121</v>
      </c>
      <c r="H1721">
        <v>1000</v>
      </c>
      <c r="I1721" t="s">
        <v>173</v>
      </c>
      <c r="J1721">
        <v>0</v>
      </c>
      <c r="K1721">
        <v>57.46</v>
      </c>
      <c r="L1721">
        <v>22</v>
      </c>
      <c r="M1721">
        <v>5</v>
      </c>
      <c r="N1721">
        <v>24</v>
      </c>
      <c r="O1721" t="s">
        <v>426</v>
      </c>
      <c r="P1721">
        <v>1069</v>
      </c>
    </row>
    <row r="1722" spans="1:16" x14ac:dyDescent="0.25">
      <c r="A1722" t="s">
        <v>329</v>
      </c>
      <c r="B1722" t="s">
        <v>341</v>
      </c>
      <c r="C1722">
        <v>9.1999999999999993</v>
      </c>
      <c r="D1722">
        <v>2</v>
      </c>
      <c r="E1722" t="s">
        <v>408</v>
      </c>
      <c r="F1722">
        <v>3</v>
      </c>
      <c r="G1722">
        <v>120</v>
      </c>
      <c r="H1722">
        <v>1000</v>
      </c>
      <c r="I1722" t="s">
        <v>195</v>
      </c>
      <c r="J1722">
        <v>0</v>
      </c>
      <c r="K1722">
        <v>56.64</v>
      </c>
      <c r="L1722">
        <v>24</v>
      </c>
      <c r="M1722">
        <v>4</v>
      </c>
      <c r="N1722">
        <v>24</v>
      </c>
      <c r="O1722" t="s">
        <v>426</v>
      </c>
      <c r="P1722">
        <v>1060</v>
      </c>
    </row>
    <row r="1723" spans="1:16" x14ac:dyDescent="0.25">
      <c r="A1723" t="s">
        <v>329</v>
      </c>
      <c r="B1723" t="s">
        <v>341</v>
      </c>
      <c r="C1723">
        <v>118</v>
      </c>
      <c r="D1723">
        <v>4</v>
      </c>
      <c r="E1723" t="s">
        <v>408</v>
      </c>
      <c r="F1723">
        <v>11</v>
      </c>
      <c r="G1723">
        <v>122</v>
      </c>
      <c r="H1723">
        <v>1000</v>
      </c>
      <c r="I1723" t="s">
        <v>195</v>
      </c>
      <c r="J1723">
        <v>0</v>
      </c>
      <c r="K1723">
        <v>57.26</v>
      </c>
      <c r="L1723">
        <v>27</v>
      </c>
      <c r="M1723">
        <v>3</v>
      </c>
      <c r="N1723">
        <v>24</v>
      </c>
      <c r="O1723" t="s">
        <v>432</v>
      </c>
      <c r="P1723">
        <v>1072</v>
      </c>
    </row>
    <row r="1724" spans="1:16" x14ac:dyDescent="0.25">
      <c r="A1724" t="s">
        <v>329</v>
      </c>
      <c r="B1724" t="s">
        <v>341</v>
      </c>
      <c r="C1724">
        <v>66</v>
      </c>
      <c r="D1724">
        <v>10</v>
      </c>
      <c r="E1724" t="s">
        <v>409</v>
      </c>
      <c r="F1724">
        <v>9</v>
      </c>
      <c r="G1724">
        <v>121</v>
      </c>
      <c r="H1724">
        <v>1000</v>
      </c>
      <c r="I1724" t="s">
        <v>195</v>
      </c>
      <c r="J1724">
        <v>0</v>
      </c>
      <c r="K1724">
        <v>58.26</v>
      </c>
      <c r="L1724">
        <v>10</v>
      </c>
      <c r="M1724">
        <v>3</v>
      </c>
      <c r="N1724">
        <v>24</v>
      </c>
      <c r="O1724" t="s">
        <v>508</v>
      </c>
      <c r="P1724">
        <v>1067</v>
      </c>
    </row>
    <row r="1725" spans="1:16" x14ac:dyDescent="0.25">
      <c r="A1725" t="s">
        <v>329</v>
      </c>
      <c r="B1725" t="s">
        <v>345</v>
      </c>
      <c r="C1725">
        <v>31</v>
      </c>
      <c r="D1725">
        <v>14</v>
      </c>
      <c r="E1725" t="s">
        <v>409</v>
      </c>
      <c r="F1725">
        <v>7</v>
      </c>
      <c r="G1725">
        <v>135</v>
      </c>
      <c r="H1725">
        <v>1000</v>
      </c>
      <c r="I1725" t="s">
        <v>49</v>
      </c>
      <c r="J1725">
        <v>0</v>
      </c>
      <c r="K1725">
        <v>58.8</v>
      </c>
      <c r="L1725">
        <v>7</v>
      </c>
      <c r="M1725">
        <v>12</v>
      </c>
      <c r="N1725">
        <v>25</v>
      </c>
      <c r="O1725" t="s">
        <v>479</v>
      </c>
      <c r="P1725">
        <v>1116</v>
      </c>
    </row>
    <row r="1726" spans="1:16" x14ac:dyDescent="0.25">
      <c r="A1726" t="s">
        <v>329</v>
      </c>
      <c r="B1726" t="s">
        <v>345</v>
      </c>
      <c r="C1726">
        <v>5.8</v>
      </c>
      <c r="D1726">
        <v>1</v>
      </c>
      <c r="E1726" t="s">
        <v>408</v>
      </c>
      <c r="F1726">
        <v>1</v>
      </c>
      <c r="G1726">
        <v>135</v>
      </c>
      <c r="H1726">
        <v>1200</v>
      </c>
      <c r="I1726" t="s">
        <v>49</v>
      </c>
      <c r="J1726">
        <v>1</v>
      </c>
      <c r="K1726">
        <v>9.27</v>
      </c>
      <c r="L1726">
        <v>2</v>
      </c>
      <c r="M1726">
        <v>11</v>
      </c>
      <c r="N1726">
        <v>25</v>
      </c>
      <c r="O1726" t="s">
        <v>416</v>
      </c>
      <c r="P1726">
        <v>1092</v>
      </c>
    </row>
    <row r="1727" spans="1:16" x14ac:dyDescent="0.25">
      <c r="A1727" t="s">
        <v>329</v>
      </c>
      <c r="B1727" t="s">
        <v>345</v>
      </c>
      <c r="C1727">
        <v>91</v>
      </c>
      <c r="D1727">
        <v>9</v>
      </c>
      <c r="E1727" t="s">
        <v>409</v>
      </c>
      <c r="F1727">
        <v>2</v>
      </c>
      <c r="G1727">
        <v>120</v>
      </c>
      <c r="H1727">
        <v>1200</v>
      </c>
      <c r="I1727" t="s">
        <v>58</v>
      </c>
      <c r="J1727">
        <v>1</v>
      </c>
      <c r="K1727">
        <v>8.8800000000000008</v>
      </c>
      <c r="L1727">
        <v>12</v>
      </c>
      <c r="M1727">
        <v>10</v>
      </c>
      <c r="N1727">
        <v>25</v>
      </c>
      <c r="O1727" t="s">
        <v>508</v>
      </c>
      <c r="P1727">
        <v>1090</v>
      </c>
    </row>
    <row r="1728" spans="1:16" x14ac:dyDescent="0.25">
      <c r="A1728" t="s">
        <v>329</v>
      </c>
      <c r="B1728" t="s">
        <v>345</v>
      </c>
      <c r="C1728">
        <v>124</v>
      </c>
      <c r="D1728">
        <v>9</v>
      </c>
      <c r="E1728" t="s">
        <v>410</v>
      </c>
      <c r="F1728">
        <v>8</v>
      </c>
      <c r="G1728">
        <v>122</v>
      </c>
      <c r="H1728">
        <v>1200</v>
      </c>
      <c r="I1728" t="s">
        <v>58</v>
      </c>
      <c r="J1728">
        <v>1</v>
      </c>
      <c r="K1728">
        <v>9.08</v>
      </c>
      <c r="L1728">
        <v>28</v>
      </c>
      <c r="M1728">
        <v>9</v>
      </c>
      <c r="N1728">
        <v>25</v>
      </c>
      <c r="O1728" t="s">
        <v>479</v>
      </c>
      <c r="P1728">
        <v>1091</v>
      </c>
    </row>
    <row r="1729" spans="1:16" x14ac:dyDescent="0.25">
      <c r="A1729" t="s">
        <v>329</v>
      </c>
      <c r="B1729" t="s">
        <v>345</v>
      </c>
      <c r="C1729">
        <v>39</v>
      </c>
      <c r="D1729">
        <v>8</v>
      </c>
      <c r="E1729" t="s">
        <v>410</v>
      </c>
      <c r="F1729">
        <v>11</v>
      </c>
      <c r="G1729">
        <v>117</v>
      </c>
      <c r="H1729">
        <v>1200</v>
      </c>
      <c r="I1729" t="s">
        <v>407</v>
      </c>
      <c r="J1729">
        <v>1</v>
      </c>
      <c r="K1729">
        <v>9</v>
      </c>
      <c r="L1729">
        <v>16</v>
      </c>
      <c r="M1729">
        <v>7</v>
      </c>
      <c r="N1729">
        <v>25</v>
      </c>
      <c r="O1729" t="s">
        <v>420</v>
      </c>
      <c r="P1729">
        <v>1091</v>
      </c>
    </row>
    <row r="1730" spans="1:16" x14ac:dyDescent="0.25">
      <c r="A1730" t="s">
        <v>329</v>
      </c>
      <c r="B1730" t="s">
        <v>345</v>
      </c>
      <c r="C1730">
        <v>68</v>
      </c>
      <c r="D1730">
        <v>5</v>
      </c>
      <c r="E1730" t="s">
        <v>410</v>
      </c>
      <c r="F1730">
        <v>8</v>
      </c>
      <c r="G1730">
        <v>123</v>
      </c>
      <c r="H1730">
        <v>1200</v>
      </c>
      <c r="I1730" t="s">
        <v>407</v>
      </c>
      <c r="J1730">
        <v>1</v>
      </c>
      <c r="K1730">
        <v>9.9700000000000006</v>
      </c>
      <c r="L1730">
        <v>4</v>
      </c>
      <c r="M1730">
        <v>6</v>
      </c>
      <c r="N1730">
        <v>25</v>
      </c>
      <c r="O1730" t="s">
        <v>432</v>
      </c>
      <c r="P1730">
        <v>1098</v>
      </c>
    </row>
    <row r="1731" spans="1:16" x14ac:dyDescent="0.25">
      <c r="A1731" t="s">
        <v>329</v>
      </c>
      <c r="B1731" t="s">
        <v>345</v>
      </c>
      <c r="C1731">
        <v>51</v>
      </c>
      <c r="D1731">
        <v>5</v>
      </c>
      <c r="E1731" t="s">
        <v>409</v>
      </c>
      <c r="F1731">
        <v>2</v>
      </c>
      <c r="G1731">
        <v>124</v>
      </c>
      <c r="H1731">
        <v>1000</v>
      </c>
      <c r="I1731" t="s">
        <v>434</v>
      </c>
      <c r="J1731">
        <v>0</v>
      </c>
      <c r="K1731">
        <v>56.57</v>
      </c>
      <c r="L1731">
        <v>30</v>
      </c>
      <c r="M1731">
        <v>4</v>
      </c>
      <c r="N1731">
        <v>25</v>
      </c>
      <c r="O1731" t="s">
        <v>426</v>
      </c>
      <c r="P1731">
        <v>1098</v>
      </c>
    </row>
    <row r="1732" spans="1:16" x14ac:dyDescent="0.25">
      <c r="A1732" t="s">
        <v>329</v>
      </c>
      <c r="B1732" t="s">
        <v>345</v>
      </c>
      <c r="C1732">
        <v>105</v>
      </c>
      <c r="D1732">
        <v>7</v>
      </c>
      <c r="E1732" t="s">
        <v>409</v>
      </c>
      <c r="F1732">
        <v>7</v>
      </c>
      <c r="G1732">
        <v>125</v>
      </c>
      <c r="H1732">
        <v>1200</v>
      </c>
      <c r="I1732" t="s">
        <v>140</v>
      </c>
      <c r="J1732">
        <v>1</v>
      </c>
      <c r="K1732">
        <v>8.98</v>
      </c>
      <c r="L1732">
        <v>13</v>
      </c>
      <c r="M1732">
        <v>4</v>
      </c>
      <c r="N1732">
        <v>25</v>
      </c>
      <c r="O1732" t="s">
        <v>508</v>
      </c>
      <c r="P1732">
        <v>1088</v>
      </c>
    </row>
    <row r="1733" spans="1:16" x14ac:dyDescent="0.25">
      <c r="A1733" t="s">
        <v>329</v>
      </c>
      <c r="B1733" t="s">
        <v>345</v>
      </c>
      <c r="C1733">
        <v>34</v>
      </c>
      <c r="D1733">
        <v>12</v>
      </c>
      <c r="E1733" t="s">
        <v>408</v>
      </c>
      <c r="F1733">
        <v>9</v>
      </c>
      <c r="G1733">
        <v>126</v>
      </c>
      <c r="H1733">
        <v>1200</v>
      </c>
      <c r="I1733" t="s">
        <v>173</v>
      </c>
      <c r="J1733">
        <v>1</v>
      </c>
      <c r="K1733">
        <v>9.89</v>
      </c>
      <c r="L1733">
        <v>19</v>
      </c>
      <c r="M1733">
        <v>3</v>
      </c>
      <c r="N1733">
        <v>25</v>
      </c>
      <c r="O1733" t="s">
        <v>420</v>
      </c>
      <c r="P1733">
        <v>1111</v>
      </c>
    </row>
    <row r="1734" spans="1:16" x14ac:dyDescent="0.25">
      <c r="A1734" t="s">
        <v>329</v>
      </c>
      <c r="B1734" t="s">
        <v>345</v>
      </c>
      <c r="C1734">
        <v>7.7</v>
      </c>
      <c r="D1734">
        <v>3</v>
      </c>
      <c r="E1734" t="s">
        <v>408</v>
      </c>
      <c r="F1734">
        <v>1</v>
      </c>
      <c r="G1734">
        <v>116</v>
      </c>
      <c r="H1734">
        <v>1200</v>
      </c>
      <c r="I1734" t="s">
        <v>58</v>
      </c>
      <c r="J1734">
        <v>1</v>
      </c>
      <c r="K1734">
        <v>9.08</v>
      </c>
      <c r="L1734">
        <v>26</v>
      </c>
      <c r="M1734">
        <v>2</v>
      </c>
      <c r="N1734">
        <v>25</v>
      </c>
      <c r="O1734" t="s">
        <v>416</v>
      </c>
      <c r="P1734">
        <v>1104</v>
      </c>
    </row>
    <row r="1735" spans="1:16" x14ac:dyDescent="0.25">
      <c r="A1735" t="s">
        <v>329</v>
      </c>
      <c r="B1735" t="s">
        <v>345</v>
      </c>
      <c r="C1735">
        <v>13</v>
      </c>
      <c r="D1735">
        <v>9</v>
      </c>
      <c r="E1735" t="s">
        <v>410</v>
      </c>
      <c r="F1735">
        <v>7</v>
      </c>
      <c r="G1735">
        <v>125</v>
      </c>
      <c r="H1735">
        <v>1000</v>
      </c>
      <c r="I1735" t="s">
        <v>150</v>
      </c>
      <c r="J1735">
        <v>0</v>
      </c>
      <c r="K1735">
        <v>57.61</v>
      </c>
      <c r="L1735">
        <v>15</v>
      </c>
      <c r="M1735">
        <v>1</v>
      </c>
      <c r="N1735">
        <v>25</v>
      </c>
      <c r="O1735" t="s">
        <v>420</v>
      </c>
      <c r="P1735">
        <v>1097</v>
      </c>
    </row>
    <row r="1736" spans="1:16" x14ac:dyDescent="0.25">
      <c r="A1736" t="s">
        <v>329</v>
      </c>
      <c r="B1736" t="s">
        <v>345</v>
      </c>
      <c r="C1736">
        <v>8.1</v>
      </c>
      <c r="D1736">
        <v>1</v>
      </c>
      <c r="E1736" t="s">
        <v>409</v>
      </c>
      <c r="F1736">
        <v>6</v>
      </c>
      <c r="G1736">
        <v>134</v>
      </c>
      <c r="H1736">
        <v>1200</v>
      </c>
      <c r="I1736" t="s">
        <v>49</v>
      </c>
      <c r="J1736">
        <v>1</v>
      </c>
      <c r="K1736">
        <v>9.51</v>
      </c>
      <c r="L1736">
        <v>6</v>
      </c>
      <c r="M1736">
        <v>11</v>
      </c>
      <c r="N1736">
        <v>24</v>
      </c>
      <c r="O1736" t="s">
        <v>432</v>
      </c>
      <c r="P1736">
        <v>1108</v>
      </c>
    </row>
    <row r="1737" spans="1:16" x14ac:dyDescent="0.25">
      <c r="A1737" t="s">
        <v>329</v>
      </c>
      <c r="B1737" t="s">
        <v>345</v>
      </c>
      <c r="C1737">
        <v>12</v>
      </c>
      <c r="D1737">
        <v>1</v>
      </c>
      <c r="E1737" t="s">
        <v>409</v>
      </c>
      <c r="F1737">
        <v>11</v>
      </c>
      <c r="G1737">
        <v>131</v>
      </c>
      <c r="H1737">
        <v>1200</v>
      </c>
      <c r="I1737" t="s">
        <v>49</v>
      </c>
      <c r="J1737">
        <v>1</v>
      </c>
      <c r="K1737">
        <v>9.43</v>
      </c>
      <c r="L1737">
        <v>16</v>
      </c>
      <c r="M1737">
        <v>10</v>
      </c>
      <c r="N1737">
        <v>24</v>
      </c>
      <c r="O1737" t="s">
        <v>420</v>
      </c>
      <c r="P1737">
        <v>1104</v>
      </c>
    </row>
    <row r="1738" spans="1:16" x14ac:dyDescent="0.25">
      <c r="A1738" t="s">
        <v>329</v>
      </c>
      <c r="B1738" t="s">
        <v>345</v>
      </c>
      <c r="C1738">
        <v>5.6</v>
      </c>
      <c r="D1738">
        <v>1</v>
      </c>
      <c r="E1738" t="s">
        <v>408</v>
      </c>
      <c r="F1738">
        <v>6</v>
      </c>
      <c r="G1738">
        <v>124</v>
      </c>
      <c r="H1738">
        <v>1200</v>
      </c>
      <c r="I1738" t="s">
        <v>49</v>
      </c>
      <c r="J1738">
        <v>1</v>
      </c>
      <c r="K1738">
        <v>9.91</v>
      </c>
      <c r="L1738">
        <v>18</v>
      </c>
      <c r="M1738">
        <v>9</v>
      </c>
      <c r="N1738">
        <v>24</v>
      </c>
      <c r="O1738" t="s">
        <v>420</v>
      </c>
      <c r="P1738">
        <v>1105</v>
      </c>
    </row>
    <row r="1739" spans="1:16" x14ac:dyDescent="0.25">
      <c r="A1739" t="s">
        <v>329</v>
      </c>
      <c r="B1739" t="s">
        <v>345</v>
      </c>
      <c r="C1739">
        <v>39</v>
      </c>
      <c r="D1739">
        <v>9</v>
      </c>
      <c r="E1739" t="s">
        <v>410</v>
      </c>
      <c r="F1739">
        <v>2</v>
      </c>
      <c r="G1739">
        <v>125</v>
      </c>
      <c r="H1739">
        <v>1000</v>
      </c>
      <c r="I1739" t="s">
        <v>58</v>
      </c>
      <c r="J1739">
        <v>0</v>
      </c>
      <c r="K1739">
        <v>56.9</v>
      </c>
      <c r="L1739">
        <v>1</v>
      </c>
      <c r="M1739">
        <v>7</v>
      </c>
      <c r="N1739">
        <v>24</v>
      </c>
      <c r="O1739" t="s">
        <v>477</v>
      </c>
      <c r="P1739">
        <v>1080</v>
      </c>
    </row>
    <row r="1740" spans="1:16" x14ac:dyDescent="0.25">
      <c r="A1740" t="s">
        <v>329</v>
      </c>
      <c r="B1740" t="s">
        <v>345</v>
      </c>
      <c r="C1740">
        <v>47</v>
      </c>
      <c r="D1740">
        <v>5</v>
      </c>
      <c r="E1740" t="s">
        <v>409</v>
      </c>
      <c r="F1740">
        <v>3</v>
      </c>
      <c r="G1740">
        <v>125</v>
      </c>
      <c r="H1740">
        <v>1000</v>
      </c>
      <c r="I1740" t="s">
        <v>58</v>
      </c>
      <c r="J1740">
        <v>0</v>
      </c>
      <c r="K1740">
        <v>56.91</v>
      </c>
      <c r="L1740">
        <v>8</v>
      </c>
      <c r="M1740">
        <v>6</v>
      </c>
      <c r="N1740">
        <v>24</v>
      </c>
      <c r="O1740" t="s">
        <v>508</v>
      </c>
      <c r="P1740">
        <v>1093</v>
      </c>
    </row>
    <row r="1741" spans="1:16" x14ac:dyDescent="0.25">
      <c r="A1741" t="s">
        <v>329</v>
      </c>
      <c r="B1741" t="s">
        <v>345</v>
      </c>
      <c r="C1741">
        <v>14</v>
      </c>
      <c r="D1741">
        <v>11</v>
      </c>
      <c r="E1741" t="s">
        <v>411</v>
      </c>
      <c r="F1741">
        <v>7</v>
      </c>
      <c r="G1741">
        <v>128</v>
      </c>
      <c r="H1741">
        <v>1000</v>
      </c>
      <c r="I1741" t="s">
        <v>49</v>
      </c>
      <c r="J1741">
        <v>0</v>
      </c>
      <c r="K1741">
        <v>57.94</v>
      </c>
      <c r="L1741">
        <v>22</v>
      </c>
      <c r="M1741">
        <v>5</v>
      </c>
      <c r="N1741">
        <v>24</v>
      </c>
      <c r="O1741" t="s">
        <v>426</v>
      </c>
      <c r="P1741">
        <v>1089</v>
      </c>
    </row>
    <row r="1742" spans="1:16" x14ac:dyDescent="0.25">
      <c r="A1742" t="s">
        <v>329</v>
      </c>
      <c r="B1742" t="s">
        <v>345</v>
      </c>
      <c r="C1742">
        <v>5.2</v>
      </c>
      <c r="D1742">
        <v>4</v>
      </c>
      <c r="E1742" t="s">
        <v>408</v>
      </c>
      <c r="F1742">
        <v>3</v>
      </c>
      <c r="G1742">
        <v>134</v>
      </c>
      <c r="H1742">
        <v>1200</v>
      </c>
      <c r="I1742" t="s">
        <v>140</v>
      </c>
      <c r="J1742">
        <v>1</v>
      </c>
      <c r="K1742">
        <v>10.78</v>
      </c>
      <c r="L1742">
        <v>17</v>
      </c>
      <c r="M1742">
        <v>4</v>
      </c>
      <c r="N1742">
        <v>24</v>
      </c>
      <c r="O1742" t="s">
        <v>416</v>
      </c>
      <c r="P1742">
        <v>1077</v>
      </c>
    </row>
    <row r="1743" spans="1:16" x14ac:dyDescent="0.25">
      <c r="A1743" t="s">
        <v>329</v>
      </c>
      <c r="B1743" t="s">
        <v>345</v>
      </c>
      <c r="C1743">
        <v>7.1</v>
      </c>
      <c r="D1743">
        <v>8</v>
      </c>
      <c r="E1743" t="s">
        <v>408</v>
      </c>
      <c r="F1743">
        <v>5</v>
      </c>
      <c r="G1743">
        <v>132</v>
      </c>
      <c r="H1743">
        <v>1200</v>
      </c>
      <c r="I1743" t="s">
        <v>140</v>
      </c>
      <c r="J1743">
        <v>1</v>
      </c>
      <c r="K1743">
        <v>10.49</v>
      </c>
      <c r="L1743">
        <v>31</v>
      </c>
      <c r="M1743">
        <v>1</v>
      </c>
      <c r="N1743">
        <v>24</v>
      </c>
      <c r="O1743" t="s">
        <v>432</v>
      </c>
      <c r="P1743">
        <v>1103</v>
      </c>
    </row>
    <row r="1744" spans="1:16" x14ac:dyDescent="0.25">
      <c r="A1744" t="s">
        <v>329</v>
      </c>
      <c r="B1744" t="s">
        <v>345</v>
      </c>
      <c r="C1744">
        <v>4.5</v>
      </c>
      <c r="D1744">
        <v>5</v>
      </c>
      <c r="E1744" t="s">
        <v>408</v>
      </c>
      <c r="F1744">
        <v>8</v>
      </c>
      <c r="G1744">
        <v>133</v>
      </c>
      <c r="H1744">
        <v>1200</v>
      </c>
      <c r="I1744" t="s">
        <v>49</v>
      </c>
      <c r="J1744">
        <v>1</v>
      </c>
      <c r="K1744">
        <v>10.39</v>
      </c>
      <c r="L1744">
        <v>10</v>
      </c>
      <c r="M1744">
        <v>1</v>
      </c>
      <c r="N1744">
        <v>24</v>
      </c>
      <c r="O1744" t="s">
        <v>420</v>
      </c>
      <c r="P1744">
        <v>1098</v>
      </c>
    </row>
    <row r="1745" spans="1:16" x14ac:dyDescent="0.25">
      <c r="A1745" t="s">
        <v>329</v>
      </c>
      <c r="B1745" t="s">
        <v>345</v>
      </c>
      <c r="C1745">
        <v>11</v>
      </c>
      <c r="D1745">
        <v>2</v>
      </c>
      <c r="E1745" t="s">
        <v>409</v>
      </c>
      <c r="F1745">
        <v>10</v>
      </c>
      <c r="G1745">
        <v>131</v>
      </c>
      <c r="H1745">
        <v>1200</v>
      </c>
      <c r="I1745" t="s">
        <v>140</v>
      </c>
      <c r="J1745">
        <v>1</v>
      </c>
      <c r="K1745">
        <v>10</v>
      </c>
      <c r="L1745">
        <v>13</v>
      </c>
      <c r="M1745">
        <v>12</v>
      </c>
      <c r="N1745">
        <v>23</v>
      </c>
      <c r="O1745" t="s">
        <v>420</v>
      </c>
      <c r="P1745">
        <v>1107</v>
      </c>
    </row>
    <row r="1746" spans="1:16" x14ac:dyDescent="0.25">
      <c r="A1746" t="s">
        <v>329</v>
      </c>
      <c r="B1746" t="s">
        <v>345</v>
      </c>
      <c r="C1746">
        <v>18</v>
      </c>
      <c r="D1746">
        <v>3</v>
      </c>
      <c r="E1746" t="s">
        <v>408</v>
      </c>
      <c r="F1746">
        <v>10</v>
      </c>
      <c r="G1746">
        <v>129</v>
      </c>
      <c r="H1746">
        <v>1200</v>
      </c>
      <c r="I1746" t="s">
        <v>140</v>
      </c>
      <c r="J1746">
        <v>1</v>
      </c>
      <c r="K1746">
        <v>10.18</v>
      </c>
      <c r="L1746">
        <v>22</v>
      </c>
      <c r="M1746">
        <v>11</v>
      </c>
      <c r="N1746">
        <v>23</v>
      </c>
      <c r="O1746" t="s">
        <v>416</v>
      </c>
      <c r="P1746">
        <v>1113</v>
      </c>
    </row>
    <row r="1747" spans="1:16" x14ac:dyDescent="0.25">
      <c r="A1747" t="s">
        <v>329</v>
      </c>
      <c r="B1747" t="s">
        <v>345</v>
      </c>
      <c r="C1747">
        <v>5.8</v>
      </c>
      <c r="D1747">
        <v>2</v>
      </c>
      <c r="E1747" t="s">
        <v>409</v>
      </c>
      <c r="F1747">
        <v>4</v>
      </c>
      <c r="G1747">
        <v>126</v>
      </c>
      <c r="H1747">
        <v>1200</v>
      </c>
      <c r="I1747" t="s">
        <v>140</v>
      </c>
      <c r="J1747">
        <v>1</v>
      </c>
      <c r="K1747">
        <v>10.58</v>
      </c>
      <c r="L1747">
        <v>29</v>
      </c>
      <c r="M1747">
        <v>10</v>
      </c>
      <c r="N1747">
        <v>23</v>
      </c>
      <c r="O1747" t="s">
        <v>416</v>
      </c>
      <c r="P1747">
        <v>1100</v>
      </c>
    </row>
    <row r="1748" spans="1:16" x14ac:dyDescent="0.25">
      <c r="A1748" t="s">
        <v>329</v>
      </c>
      <c r="B1748" t="s">
        <v>348</v>
      </c>
      <c r="C1748">
        <v>2.9</v>
      </c>
      <c r="D1748">
        <v>5</v>
      </c>
      <c r="E1748" t="s">
        <v>408</v>
      </c>
      <c r="F1748">
        <v>1</v>
      </c>
      <c r="G1748">
        <v>121</v>
      </c>
      <c r="H1748">
        <v>1200</v>
      </c>
      <c r="I1748" t="s">
        <v>58</v>
      </c>
      <c r="J1748">
        <v>1</v>
      </c>
      <c r="K1748">
        <v>9.81</v>
      </c>
      <c r="L1748">
        <v>20</v>
      </c>
      <c r="M1748">
        <v>12</v>
      </c>
      <c r="N1748">
        <v>25</v>
      </c>
      <c r="O1748" t="s">
        <v>479</v>
      </c>
      <c r="P1748">
        <v>1083</v>
      </c>
    </row>
    <row r="1749" spans="1:16" x14ac:dyDescent="0.25">
      <c r="A1749" t="s">
        <v>329</v>
      </c>
      <c r="B1749" t="s">
        <v>348</v>
      </c>
      <c r="C1749">
        <v>4</v>
      </c>
      <c r="D1749">
        <v>2</v>
      </c>
      <c r="E1749" t="s">
        <v>409</v>
      </c>
      <c r="F1749">
        <v>4</v>
      </c>
      <c r="G1749">
        <v>115</v>
      </c>
      <c r="H1749">
        <v>1000</v>
      </c>
      <c r="I1749" t="s">
        <v>58</v>
      </c>
      <c r="J1749">
        <v>0</v>
      </c>
      <c r="K1749">
        <v>56.58</v>
      </c>
      <c r="L1749">
        <v>30</v>
      </c>
      <c r="M1749">
        <v>11</v>
      </c>
      <c r="N1749">
        <v>25</v>
      </c>
      <c r="O1749" t="s">
        <v>508</v>
      </c>
      <c r="P1749">
        <v>1080</v>
      </c>
    </row>
    <row r="1750" spans="1:16" x14ac:dyDescent="0.25">
      <c r="A1750" t="s">
        <v>329</v>
      </c>
      <c r="B1750" t="s">
        <v>348</v>
      </c>
      <c r="C1750">
        <v>6.1</v>
      </c>
      <c r="D1750">
        <v>1</v>
      </c>
      <c r="E1750" t="s">
        <v>409</v>
      </c>
      <c r="F1750">
        <v>7</v>
      </c>
      <c r="G1750">
        <v>132</v>
      </c>
      <c r="H1750">
        <v>1000</v>
      </c>
      <c r="I1750" t="s">
        <v>58</v>
      </c>
      <c r="J1750">
        <v>0</v>
      </c>
      <c r="K1750">
        <v>56.75</v>
      </c>
      <c r="L1750">
        <v>15</v>
      </c>
      <c r="M1750">
        <v>11</v>
      </c>
      <c r="N1750">
        <v>25</v>
      </c>
      <c r="O1750" t="s">
        <v>465</v>
      </c>
      <c r="P1750">
        <v>1085</v>
      </c>
    </row>
    <row r="1751" spans="1:16" x14ac:dyDescent="0.25">
      <c r="A1751" t="s">
        <v>329</v>
      </c>
      <c r="B1751" t="s">
        <v>348</v>
      </c>
      <c r="C1751">
        <v>2.7</v>
      </c>
      <c r="D1751">
        <v>1</v>
      </c>
      <c r="E1751" t="s">
        <v>408</v>
      </c>
      <c r="F1751">
        <v>6</v>
      </c>
      <c r="G1751">
        <v>130</v>
      </c>
      <c r="H1751">
        <v>1200</v>
      </c>
      <c r="I1751" t="s">
        <v>58</v>
      </c>
      <c r="J1751">
        <v>1</v>
      </c>
      <c r="K1751">
        <v>9.31</v>
      </c>
      <c r="L1751">
        <v>14</v>
      </c>
      <c r="M1751">
        <v>5</v>
      </c>
      <c r="N1751">
        <v>25</v>
      </c>
      <c r="O1751" t="s">
        <v>420</v>
      </c>
      <c r="P1751">
        <v>1069</v>
      </c>
    </row>
    <row r="1752" spans="1:16" x14ac:dyDescent="0.25">
      <c r="A1752" t="s">
        <v>329</v>
      </c>
      <c r="B1752" t="s">
        <v>348</v>
      </c>
      <c r="C1752">
        <v>8.1999999999999993</v>
      </c>
      <c r="D1752">
        <v>1</v>
      </c>
      <c r="E1752" t="s">
        <v>409</v>
      </c>
      <c r="F1752">
        <v>6</v>
      </c>
      <c r="G1752">
        <v>118</v>
      </c>
      <c r="H1752">
        <v>1200</v>
      </c>
      <c r="I1752" t="s">
        <v>58</v>
      </c>
      <c r="J1752">
        <v>1</v>
      </c>
      <c r="K1752">
        <v>9.0399999999999991</v>
      </c>
      <c r="L1752">
        <v>16</v>
      </c>
      <c r="M1752">
        <v>4</v>
      </c>
      <c r="N1752">
        <v>25</v>
      </c>
      <c r="O1752" t="s">
        <v>420</v>
      </c>
      <c r="P1752">
        <v>1075</v>
      </c>
    </row>
    <row r="1753" spans="1:16" x14ac:dyDescent="0.25">
      <c r="A1753" t="s">
        <v>329</v>
      </c>
      <c r="B1753" t="s">
        <v>348</v>
      </c>
      <c r="C1753">
        <v>9.1</v>
      </c>
      <c r="D1753">
        <v>7</v>
      </c>
      <c r="E1753" t="s">
        <v>408</v>
      </c>
      <c r="F1753">
        <v>7</v>
      </c>
      <c r="G1753">
        <v>120</v>
      </c>
      <c r="H1753">
        <v>1200</v>
      </c>
      <c r="I1753" t="s">
        <v>140</v>
      </c>
      <c r="J1753">
        <v>1</v>
      </c>
      <c r="K1753">
        <v>8.64</v>
      </c>
      <c r="L1753">
        <v>23</v>
      </c>
      <c r="M1753">
        <v>3</v>
      </c>
      <c r="N1753">
        <v>25</v>
      </c>
      <c r="O1753" t="s">
        <v>483</v>
      </c>
      <c r="P1753">
        <v>1082</v>
      </c>
    </row>
    <row r="1754" spans="1:16" x14ac:dyDescent="0.25">
      <c r="A1754" t="s">
        <v>329</v>
      </c>
      <c r="B1754" t="s">
        <v>348</v>
      </c>
      <c r="C1754">
        <v>25</v>
      </c>
      <c r="D1754">
        <v>4</v>
      </c>
      <c r="E1754" t="s">
        <v>408</v>
      </c>
      <c r="F1754">
        <v>8</v>
      </c>
      <c r="G1754">
        <v>117</v>
      </c>
      <c r="H1754">
        <v>1200</v>
      </c>
      <c r="I1754" t="s">
        <v>140</v>
      </c>
      <c r="J1754">
        <v>1</v>
      </c>
      <c r="K1754">
        <v>8.8000000000000007</v>
      </c>
      <c r="L1754">
        <v>2</v>
      </c>
      <c r="M1754">
        <v>3</v>
      </c>
      <c r="N1754">
        <v>25</v>
      </c>
      <c r="O1754" t="s">
        <v>477</v>
      </c>
      <c r="P1754">
        <v>1084</v>
      </c>
    </row>
    <row r="1755" spans="1:16" x14ac:dyDescent="0.25">
      <c r="A1755" t="s">
        <v>329</v>
      </c>
      <c r="B1755" t="s">
        <v>348</v>
      </c>
      <c r="C1755">
        <v>4.5999999999999996</v>
      </c>
      <c r="D1755">
        <v>7</v>
      </c>
      <c r="E1755" t="s">
        <v>408</v>
      </c>
      <c r="F1755">
        <v>13</v>
      </c>
      <c r="G1755">
        <v>125</v>
      </c>
      <c r="H1755">
        <v>1000</v>
      </c>
      <c r="I1755" t="s">
        <v>195</v>
      </c>
      <c r="J1755">
        <v>0</v>
      </c>
      <c r="K1755">
        <v>56.7</v>
      </c>
      <c r="L1755">
        <v>16</v>
      </c>
      <c r="M1755">
        <v>2</v>
      </c>
      <c r="N1755">
        <v>25</v>
      </c>
      <c r="O1755" t="s">
        <v>479</v>
      </c>
      <c r="P1755">
        <v>1096</v>
      </c>
    </row>
    <row r="1756" spans="1:16" x14ac:dyDescent="0.25">
      <c r="A1756" t="s">
        <v>329</v>
      </c>
      <c r="B1756" t="s">
        <v>348</v>
      </c>
      <c r="C1756">
        <v>7.9</v>
      </c>
      <c r="D1756">
        <v>2</v>
      </c>
      <c r="E1756" t="s">
        <v>409</v>
      </c>
      <c r="F1756">
        <v>3</v>
      </c>
      <c r="G1756">
        <v>123</v>
      </c>
      <c r="H1756">
        <v>1000</v>
      </c>
      <c r="I1756" t="s">
        <v>195</v>
      </c>
      <c r="J1756">
        <v>0</v>
      </c>
      <c r="K1756">
        <v>57.69</v>
      </c>
      <c r="L1756">
        <v>26</v>
      </c>
      <c r="M1756">
        <v>1</v>
      </c>
      <c r="N1756">
        <v>25</v>
      </c>
      <c r="O1756" t="s">
        <v>465</v>
      </c>
      <c r="P1756">
        <v>1098</v>
      </c>
    </row>
    <row r="1757" spans="1:16" x14ac:dyDescent="0.25">
      <c r="A1757" t="s">
        <v>329</v>
      </c>
      <c r="B1757" t="s">
        <v>351</v>
      </c>
      <c r="C1757">
        <v>27</v>
      </c>
      <c r="D1757">
        <v>11</v>
      </c>
      <c r="E1757" t="s">
        <v>408</v>
      </c>
      <c r="F1757">
        <v>12</v>
      </c>
      <c r="G1757">
        <v>127</v>
      </c>
      <c r="H1757">
        <v>1000</v>
      </c>
      <c r="I1757" t="s">
        <v>687</v>
      </c>
      <c r="J1757">
        <v>0</v>
      </c>
      <c r="K1757">
        <v>57.79</v>
      </c>
      <c r="L1757">
        <v>4</v>
      </c>
      <c r="M1757">
        <v>10</v>
      </c>
      <c r="N1757">
        <v>25</v>
      </c>
      <c r="O1757" t="s">
        <v>501</v>
      </c>
      <c r="P1757">
        <v>1231</v>
      </c>
    </row>
    <row r="1758" spans="1:16" x14ac:dyDescent="0.25">
      <c r="A1758" t="s">
        <v>329</v>
      </c>
      <c r="B1758" t="s">
        <v>351</v>
      </c>
      <c r="C1758">
        <v>5.2</v>
      </c>
      <c r="D1758">
        <v>1</v>
      </c>
      <c r="E1758" t="s">
        <v>408</v>
      </c>
      <c r="F1758">
        <v>10</v>
      </c>
      <c r="G1758">
        <v>121</v>
      </c>
      <c r="H1758">
        <v>1200</v>
      </c>
      <c r="I1758" t="s">
        <v>687</v>
      </c>
      <c r="J1758">
        <v>1</v>
      </c>
      <c r="K1758">
        <v>8.4700000000000006</v>
      </c>
      <c r="L1758">
        <v>14</v>
      </c>
      <c r="M1758">
        <v>9</v>
      </c>
      <c r="N1758">
        <v>25</v>
      </c>
      <c r="O1758" t="s">
        <v>457</v>
      </c>
      <c r="P1758">
        <v>1233</v>
      </c>
    </row>
    <row r="1759" spans="1:16" x14ac:dyDescent="0.25">
      <c r="A1759" t="s">
        <v>329</v>
      </c>
      <c r="B1759" t="s">
        <v>351</v>
      </c>
      <c r="C1759">
        <v>8.8000000000000007</v>
      </c>
      <c r="D1759">
        <v>3</v>
      </c>
      <c r="E1759" t="s">
        <v>408</v>
      </c>
      <c r="F1759">
        <v>5</v>
      </c>
      <c r="G1759">
        <v>129</v>
      </c>
      <c r="H1759">
        <v>1200</v>
      </c>
      <c r="I1759" t="s">
        <v>565</v>
      </c>
      <c r="J1759">
        <v>1</v>
      </c>
      <c r="K1759">
        <v>8.4</v>
      </c>
      <c r="L1759">
        <v>14</v>
      </c>
      <c r="M1759">
        <v>6</v>
      </c>
      <c r="N1759">
        <v>25</v>
      </c>
      <c r="O1759" t="s">
        <v>457</v>
      </c>
      <c r="P1759">
        <v>1228</v>
      </c>
    </row>
    <row r="1760" spans="1:16" x14ac:dyDescent="0.25">
      <c r="A1760" t="s">
        <v>329</v>
      </c>
      <c r="B1760" t="s">
        <v>351</v>
      </c>
      <c r="C1760">
        <v>16</v>
      </c>
      <c r="D1760">
        <v>2</v>
      </c>
      <c r="E1760" t="s">
        <v>408</v>
      </c>
      <c r="F1760">
        <v>7</v>
      </c>
      <c r="G1760">
        <v>127</v>
      </c>
      <c r="H1760">
        <v>1200</v>
      </c>
      <c r="I1760" t="s">
        <v>565</v>
      </c>
      <c r="J1760">
        <v>1</v>
      </c>
      <c r="K1760">
        <v>8.15</v>
      </c>
      <c r="L1760">
        <v>18</v>
      </c>
      <c r="M1760">
        <v>5</v>
      </c>
      <c r="N1760">
        <v>25</v>
      </c>
      <c r="O1760" t="s">
        <v>457</v>
      </c>
      <c r="P1760">
        <v>1222</v>
      </c>
    </row>
    <row r="1761" spans="1:16" x14ac:dyDescent="0.25">
      <c r="A1761" t="s">
        <v>329</v>
      </c>
      <c r="B1761" t="s">
        <v>351</v>
      </c>
      <c r="C1761">
        <v>18</v>
      </c>
      <c r="D1761">
        <v>9</v>
      </c>
      <c r="E1761" t="s">
        <v>408</v>
      </c>
      <c r="F1761">
        <v>5</v>
      </c>
      <c r="G1761">
        <v>121</v>
      </c>
      <c r="H1761">
        <v>1000</v>
      </c>
      <c r="I1761" t="s">
        <v>687</v>
      </c>
      <c r="J1761">
        <v>0</v>
      </c>
      <c r="K1761">
        <v>57.34</v>
      </c>
      <c r="L1761">
        <v>30</v>
      </c>
      <c r="M1761">
        <v>3</v>
      </c>
      <c r="N1761">
        <v>25</v>
      </c>
      <c r="O1761" t="s">
        <v>465</v>
      </c>
      <c r="P1761">
        <v>1237</v>
      </c>
    </row>
    <row r="1762" spans="1:16" x14ac:dyDescent="0.25">
      <c r="A1762" t="s">
        <v>329</v>
      </c>
      <c r="B1762" t="s">
        <v>351</v>
      </c>
      <c r="C1762">
        <v>7.1</v>
      </c>
      <c r="D1762">
        <v>5</v>
      </c>
      <c r="E1762" t="s">
        <v>408</v>
      </c>
      <c r="F1762">
        <v>11</v>
      </c>
      <c r="G1762">
        <v>121</v>
      </c>
      <c r="H1762">
        <v>1200</v>
      </c>
      <c r="I1762" t="s">
        <v>687</v>
      </c>
      <c r="J1762">
        <v>1</v>
      </c>
      <c r="K1762">
        <v>10.93</v>
      </c>
      <c r="L1762">
        <v>12</v>
      </c>
      <c r="M1762">
        <v>2</v>
      </c>
      <c r="N1762">
        <v>25</v>
      </c>
      <c r="O1762" t="s">
        <v>457</v>
      </c>
      <c r="P1762">
        <v>1236</v>
      </c>
    </row>
    <row r="1763" spans="1:16" x14ac:dyDescent="0.25">
      <c r="A1763" t="s">
        <v>329</v>
      </c>
      <c r="B1763" t="s">
        <v>351</v>
      </c>
      <c r="C1763">
        <v>3.9</v>
      </c>
      <c r="D1763">
        <v>3</v>
      </c>
      <c r="E1763" t="s">
        <v>408</v>
      </c>
      <c r="F1763">
        <v>8</v>
      </c>
      <c r="G1763">
        <v>116</v>
      </c>
      <c r="H1763">
        <v>1200</v>
      </c>
      <c r="I1763" t="s">
        <v>687</v>
      </c>
      <c r="J1763">
        <v>1</v>
      </c>
      <c r="K1763">
        <v>8.69</v>
      </c>
      <c r="L1763">
        <v>29</v>
      </c>
      <c r="M1763">
        <v>12</v>
      </c>
      <c r="N1763">
        <v>24</v>
      </c>
      <c r="O1763" t="s">
        <v>457</v>
      </c>
      <c r="P1763">
        <v>1240</v>
      </c>
    </row>
    <row r="1764" spans="1:16" x14ac:dyDescent="0.25">
      <c r="A1764" t="s">
        <v>329</v>
      </c>
      <c r="B1764" t="s">
        <v>351</v>
      </c>
      <c r="C1764">
        <v>4.5</v>
      </c>
      <c r="D1764">
        <v>1</v>
      </c>
      <c r="E1764" t="s">
        <v>408</v>
      </c>
      <c r="F1764">
        <v>1</v>
      </c>
      <c r="G1764">
        <v>121</v>
      </c>
      <c r="H1764">
        <v>1200</v>
      </c>
      <c r="I1764" t="s">
        <v>565</v>
      </c>
      <c r="J1764">
        <v>1</v>
      </c>
      <c r="K1764">
        <v>8.26</v>
      </c>
      <c r="L1764">
        <v>18</v>
      </c>
      <c r="M1764">
        <v>12</v>
      </c>
      <c r="N1764">
        <v>24</v>
      </c>
      <c r="O1764" t="s">
        <v>457</v>
      </c>
      <c r="P1764">
        <v>1247</v>
      </c>
    </row>
    <row r="1765" spans="1:16" x14ac:dyDescent="0.25">
      <c r="A1765" t="s">
        <v>329</v>
      </c>
      <c r="B1765" t="s">
        <v>351</v>
      </c>
      <c r="C1765">
        <v>3</v>
      </c>
      <c r="D1765">
        <v>4</v>
      </c>
      <c r="E1765" t="s">
        <v>408</v>
      </c>
      <c r="F1765">
        <v>11</v>
      </c>
      <c r="G1765">
        <v>125</v>
      </c>
      <c r="H1765">
        <v>1200</v>
      </c>
      <c r="I1765" t="s">
        <v>31</v>
      </c>
      <c r="J1765">
        <v>1</v>
      </c>
      <c r="K1765">
        <v>8.82</v>
      </c>
      <c r="L1765">
        <v>24</v>
      </c>
      <c r="M1765">
        <v>11</v>
      </c>
      <c r="N1765">
        <v>24</v>
      </c>
      <c r="O1765" t="s">
        <v>457</v>
      </c>
      <c r="P1765">
        <v>1243</v>
      </c>
    </row>
    <row r="1766" spans="1:16" x14ac:dyDescent="0.25">
      <c r="A1766" t="s">
        <v>329</v>
      </c>
      <c r="B1766" t="s">
        <v>351</v>
      </c>
      <c r="C1766">
        <v>6.6</v>
      </c>
      <c r="D1766">
        <v>5</v>
      </c>
      <c r="E1766" t="s">
        <v>408</v>
      </c>
      <c r="F1766">
        <v>5</v>
      </c>
      <c r="G1766">
        <v>124</v>
      </c>
      <c r="H1766">
        <v>1200</v>
      </c>
      <c r="I1766" t="s">
        <v>565</v>
      </c>
      <c r="J1766">
        <v>1</v>
      </c>
      <c r="K1766">
        <v>9.2799999999999994</v>
      </c>
      <c r="L1766">
        <v>23</v>
      </c>
      <c r="M1766">
        <v>10</v>
      </c>
      <c r="N1766">
        <v>24</v>
      </c>
      <c r="O1766" t="s">
        <v>457</v>
      </c>
      <c r="P1766">
        <v>1242</v>
      </c>
    </row>
    <row r="1767" spans="1:16" x14ac:dyDescent="0.25">
      <c r="A1767" t="s">
        <v>329</v>
      </c>
      <c r="B1767" t="s">
        <v>351</v>
      </c>
      <c r="C1767">
        <v>4.3</v>
      </c>
      <c r="D1767">
        <v>5</v>
      </c>
      <c r="E1767" t="s">
        <v>408</v>
      </c>
      <c r="F1767">
        <v>2</v>
      </c>
      <c r="G1767">
        <v>125</v>
      </c>
      <c r="H1767">
        <v>1200</v>
      </c>
      <c r="I1767" t="s">
        <v>565</v>
      </c>
      <c r="J1767">
        <v>1</v>
      </c>
      <c r="K1767">
        <v>9.25</v>
      </c>
      <c r="L1767">
        <v>15</v>
      </c>
      <c r="M1767">
        <v>9</v>
      </c>
      <c r="N1767">
        <v>24</v>
      </c>
      <c r="O1767" t="s">
        <v>457</v>
      </c>
      <c r="P1767">
        <v>1240</v>
      </c>
    </row>
    <row r="1768" spans="1:16" x14ac:dyDescent="0.25">
      <c r="A1768" t="s">
        <v>329</v>
      </c>
      <c r="B1768" t="s">
        <v>351</v>
      </c>
      <c r="C1768">
        <v>5.5</v>
      </c>
      <c r="D1768">
        <v>14</v>
      </c>
      <c r="E1768" t="s">
        <v>408</v>
      </c>
      <c r="F1768">
        <v>7</v>
      </c>
      <c r="G1768">
        <v>128</v>
      </c>
      <c r="H1768">
        <v>1000</v>
      </c>
      <c r="I1768" t="s">
        <v>565</v>
      </c>
      <c r="J1768">
        <v>0</v>
      </c>
      <c r="K1768">
        <v>58.34</v>
      </c>
      <c r="L1768">
        <v>26</v>
      </c>
      <c r="M1768">
        <v>12</v>
      </c>
      <c r="N1768">
        <v>23</v>
      </c>
      <c r="O1768" t="s">
        <v>479</v>
      </c>
      <c r="P1768">
        <v>1233</v>
      </c>
    </row>
    <row r="1769" spans="1:16" x14ac:dyDescent="0.25">
      <c r="A1769" t="s">
        <v>329</v>
      </c>
      <c r="B1769" t="s">
        <v>351</v>
      </c>
      <c r="C1769">
        <v>2.6</v>
      </c>
      <c r="D1769">
        <v>2</v>
      </c>
      <c r="E1769" t="s">
        <v>408</v>
      </c>
      <c r="F1769">
        <v>2</v>
      </c>
      <c r="G1769">
        <v>128</v>
      </c>
      <c r="H1769">
        <v>1200</v>
      </c>
      <c r="I1769" t="s">
        <v>58</v>
      </c>
      <c r="J1769">
        <v>1</v>
      </c>
      <c r="K1769">
        <v>9.14</v>
      </c>
      <c r="L1769">
        <v>26</v>
      </c>
      <c r="M1769">
        <v>11</v>
      </c>
      <c r="N1769">
        <v>23</v>
      </c>
      <c r="O1769" t="s">
        <v>457</v>
      </c>
      <c r="P1769">
        <v>1227</v>
      </c>
    </row>
    <row r="1770" spans="1:16" x14ac:dyDescent="0.25">
      <c r="A1770" t="s">
        <v>329</v>
      </c>
      <c r="B1770" t="s">
        <v>351</v>
      </c>
      <c r="C1770">
        <v>5.0999999999999996</v>
      </c>
      <c r="D1770">
        <v>1</v>
      </c>
      <c r="E1770" t="s">
        <v>408</v>
      </c>
      <c r="F1770">
        <v>7</v>
      </c>
      <c r="G1770">
        <v>116</v>
      </c>
      <c r="H1770">
        <v>1200</v>
      </c>
      <c r="I1770" t="s">
        <v>58</v>
      </c>
      <c r="J1770">
        <v>1</v>
      </c>
      <c r="K1770">
        <v>8.2100000000000009</v>
      </c>
      <c r="L1770">
        <v>25</v>
      </c>
      <c r="M1770">
        <v>10</v>
      </c>
      <c r="N1770">
        <v>23</v>
      </c>
      <c r="O1770" t="s">
        <v>457</v>
      </c>
      <c r="P1770">
        <v>1205</v>
      </c>
    </row>
    <row r="1771" spans="1:16" x14ac:dyDescent="0.25">
      <c r="A1771" t="s">
        <v>329</v>
      </c>
      <c r="B1771" t="s">
        <v>351</v>
      </c>
      <c r="C1771">
        <v>4.9000000000000004</v>
      </c>
      <c r="D1771">
        <v>10</v>
      </c>
      <c r="E1771" t="s">
        <v>408</v>
      </c>
      <c r="F1771">
        <v>3</v>
      </c>
      <c r="G1771">
        <v>117</v>
      </c>
      <c r="H1771">
        <v>1200</v>
      </c>
      <c r="I1771" t="s">
        <v>150</v>
      </c>
      <c r="J1771">
        <v>1</v>
      </c>
      <c r="K1771">
        <v>11.54</v>
      </c>
      <c r="L1771">
        <v>13</v>
      </c>
      <c r="M1771">
        <v>9</v>
      </c>
      <c r="N1771">
        <v>23</v>
      </c>
      <c r="O1771" t="s">
        <v>432</v>
      </c>
      <c r="P1771">
        <v>1225</v>
      </c>
    </row>
    <row r="1772" spans="1:16" x14ac:dyDescent="0.25">
      <c r="A1772" t="s">
        <v>329</v>
      </c>
      <c r="B1772" t="s">
        <v>354</v>
      </c>
      <c r="C1772">
        <v>36</v>
      </c>
      <c r="D1772">
        <v>9</v>
      </c>
      <c r="E1772" t="s">
        <v>409</v>
      </c>
      <c r="F1772">
        <v>10</v>
      </c>
      <c r="G1772">
        <v>135</v>
      </c>
      <c r="H1772">
        <v>1000</v>
      </c>
      <c r="I1772" t="s">
        <v>150</v>
      </c>
      <c r="J1772">
        <v>0</v>
      </c>
      <c r="K1772">
        <v>57.56</v>
      </c>
      <c r="L1772">
        <v>7</v>
      </c>
      <c r="M1772">
        <v>1</v>
      </c>
      <c r="N1772">
        <v>26</v>
      </c>
      <c r="O1772" t="s">
        <v>432</v>
      </c>
      <c r="P1772">
        <v>1222</v>
      </c>
    </row>
    <row r="1773" spans="1:16" x14ac:dyDescent="0.25">
      <c r="A1773" t="s">
        <v>329</v>
      </c>
      <c r="B1773" t="s">
        <v>354</v>
      </c>
      <c r="C1773">
        <v>70</v>
      </c>
      <c r="D1773">
        <v>12</v>
      </c>
      <c r="E1773" t="s">
        <v>408</v>
      </c>
      <c r="F1773">
        <v>11</v>
      </c>
      <c r="G1773">
        <v>123</v>
      </c>
      <c r="H1773">
        <v>1650</v>
      </c>
      <c r="I1773" t="s">
        <v>195</v>
      </c>
      <c r="J1773">
        <v>1</v>
      </c>
      <c r="K1773">
        <v>40.75</v>
      </c>
      <c r="L1773">
        <v>23</v>
      </c>
      <c r="M1773">
        <v>12</v>
      </c>
      <c r="N1773">
        <v>25</v>
      </c>
      <c r="O1773" t="s">
        <v>416</v>
      </c>
      <c r="P1773">
        <v>1214</v>
      </c>
    </row>
    <row r="1774" spans="1:16" x14ac:dyDescent="0.25">
      <c r="A1774" t="s">
        <v>329</v>
      </c>
      <c r="B1774" t="s">
        <v>354</v>
      </c>
      <c r="C1774">
        <v>34</v>
      </c>
      <c r="D1774">
        <v>10</v>
      </c>
      <c r="E1774" t="s">
        <v>408</v>
      </c>
      <c r="F1774">
        <v>9</v>
      </c>
      <c r="G1774">
        <v>122</v>
      </c>
      <c r="H1774">
        <v>1200</v>
      </c>
      <c r="I1774" t="s">
        <v>90</v>
      </c>
      <c r="J1774">
        <v>1</v>
      </c>
      <c r="K1774">
        <v>9.35</v>
      </c>
      <c r="L1774">
        <v>7</v>
      </c>
      <c r="M1774">
        <v>12</v>
      </c>
      <c r="N1774">
        <v>25</v>
      </c>
      <c r="O1774" t="s">
        <v>457</v>
      </c>
      <c r="P1774">
        <v>1211</v>
      </c>
    </row>
    <row r="1775" spans="1:16" x14ac:dyDescent="0.25">
      <c r="A1775" t="s">
        <v>329</v>
      </c>
      <c r="B1775" t="s">
        <v>354</v>
      </c>
      <c r="C1775">
        <v>32</v>
      </c>
      <c r="D1775">
        <v>9</v>
      </c>
      <c r="E1775" t="s">
        <v>408</v>
      </c>
      <c r="F1775">
        <v>5</v>
      </c>
      <c r="G1775">
        <v>124</v>
      </c>
      <c r="H1775">
        <v>1200</v>
      </c>
      <c r="I1775" t="s">
        <v>406</v>
      </c>
      <c r="J1775">
        <v>1</v>
      </c>
      <c r="K1775">
        <v>9.6999999999999993</v>
      </c>
      <c r="L1775">
        <v>15</v>
      </c>
      <c r="M1775">
        <v>11</v>
      </c>
      <c r="N1775">
        <v>25</v>
      </c>
      <c r="O1775" t="s">
        <v>465</v>
      </c>
      <c r="P1775">
        <v>1215</v>
      </c>
    </row>
    <row r="1776" spans="1:16" x14ac:dyDescent="0.25">
      <c r="A1776" t="s">
        <v>329</v>
      </c>
      <c r="B1776" t="s">
        <v>354</v>
      </c>
      <c r="C1776">
        <v>6.4</v>
      </c>
      <c r="D1776">
        <v>1</v>
      </c>
      <c r="E1776" t="s">
        <v>408</v>
      </c>
      <c r="F1776">
        <v>2</v>
      </c>
      <c r="G1776">
        <v>135</v>
      </c>
      <c r="H1776">
        <v>1000</v>
      </c>
      <c r="I1776" t="s">
        <v>31</v>
      </c>
      <c r="J1776">
        <v>0</v>
      </c>
      <c r="K1776">
        <v>56.67</v>
      </c>
      <c r="L1776">
        <v>2</v>
      </c>
      <c r="M1776">
        <v>11</v>
      </c>
      <c r="N1776">
        <v>25</v>
      </c>
      <c r="O1776" t="s">
        <v>416</v>
      </c>
      <c r="P1776">
        <v>1217</v>
      </c>
    </row>
    <row r="1777" spans="1:16" x14ac:dyDescent="0.25">
      <c r="A1777" t="s">
        <v>329</v>
      </c>
      <c r="B1777" t="s">
        <v>354</v>
      </c>
      <c r="C1777">
        <v>13</v>
      </c>
      <c r="D1777">
        <v>9</v>
      </c>
      <c r="E1777" t="s">
        <v>408</v>
      </c>
      <c r="F1777">
        <v>9</v>
      </c>
      <c r="G1777">
        <v>124</v>
      </c>
      <c r="H1777">
        <v>1000</v>
      </c>
      <c r="I1777" t="s">
        <v>69</v>
      </c>
      <c r="J1777">
        <v>0</v>
      </c>
      <c r="K1777">
        <v>57.38</v>
      </c>
      <c r="L1777">
        <v>22</v>
      </c>
      <c r="M1777">
        <v>10</v>
      </c>
      <c r="N1777">
        <v>25</v>
      </c>
      <c r="O1777" t="s">
        <v>420</v>
      </c>
      <c r="P1777">
        <v>1220</v>
      </c>
    </row>
    <row r="1778" spans="1:16" x14ac:dyDescent="0.25">
      <c r="A1778" t="s">
        <v>329</v>
      </c>
      <c r="B1778" t="s">
        <v>354</v>
      </c>
      <c r="C1778">
        <v>10</v>
      </c>
      <c r="D1778">
        <v>4</v>
      </c>
      <c r="E1778" t="s">
        <v>408</v>
      </c>
      <c r="F1778">
        <v>6</v>
      </c>
      <c r="G1778">
        <v>122</v>
      </c>
      <c r="H1778">
        <v>1200</v>
      </c>
      <c r="I1778" t="s">
        <v>31</v>
      </c>
      <c r="J1778">
        <v>1</v>
      </c>
      <c r="K1778">
        <v>8.57</v>
      </c>
      <c r="L1778">
        <v>28</v>
      </c>
      <c r="M1778">
        <v>9</v>
      </c>
      <c r="N1778">
        <v>25</v>
      </c>
      <c r="O1778" t="s">
        <v>479</v>
      </c>
      <c r="P1778">
        <v>1225</v>
      </c>
    </row>
    <row r="1779" spans="1:16" x14ac:dyDescent="0.25">
      <c r="A1779" t="s">
        <v>329</v>
      </c>
      <c r="B1779" t="s">
        <v>354</v>
      </c>
      <c r="C1779">
        <v>47</v>
      </c>
      <c r="D1779">
        <v>12</v>
      </c>
      <c r="E1779" t="s">
        <v>408</v>
      </c>
      <c r="F1779">
        <v>12</v>
      </c>
      <c r="G1779">
        <v>115</v>
      </c>
      <c r="H1779">
        <v>1200</v>
      </c>
      <c r="I1779" t="s">
        <v>69</v>
      </c>
      <c r="J1779">
        <v>1</v>
      </c>
      <c r="K1779">
        <v>8.7899999999999991</v>
      </c>
      <c r="L1779">
        <v>7</v>
      </c>
      <c r="M1779">
        <v>9</v>
      </c>
      <c r="N1779">
        <v>25</v>
      </c>
      <c r="O1779" t="s">
        <v>483</v>
      </c>
      <c r="P1779">
        <v>1209</v>
      </c>
    </row>
    <row r="1780" spans="1:16" x14ac:dyDescent="0.25">
      <c r="A1780" t="s">
        <v>329</v>
      </c>
      <c r="B1780" t="s">
        <v>354</v>
      </c>
      <c r="C1780">
        <v>6.9</v>
      </c>
      <c r="D1780">
        <v>2</v>
      </c>
      <c r="E1780" t="s">
        <v>408</v>
      </c>
      <c r="F1780">
        <v>1</v>
      </c>
      <c r="G1780">
        <v>121</v>
      </c>
      <c r="H1780">
        <v>1200</v>
      </c>
      <c r="I1780" t="s">
        <v>69</v>
      </c>
      <c r="J1780">
        <v>1</v>
      </c>
      <c r="K1780">
        <v>8.51</v>
      </c>
      <c r="L1780">
        <v>5</v>
      </c>
      <c r="M1780">
        <v>7</v>
      </c>
      <c r="N1780">
        <v>25</v>
      </c>
      <c r="O1780" t="s">
        <v>479</v>
      </c>
      <c r="P1780">
        <v>1219</v>
      </c>
    </row>
    <row r="1781" spans="1:16" x14ac:dyDescent="0.25">
      <c r="A1781" t="s">
        <v>329</v>
      </c>
      <c r="B1781" t="s">
        <v>354</v>
      </c>
      <c r="C1781">
        <v>13</v>
      </c>
      <c r="D1781">
        <v>3</v>
      </c>
      <c r="E1781" t="s">
        <v>408</v>
      </c>
      <c r="F1781">
        <v>5</v>
      </c>
      <c r="G1781">
        <v>115</v>
      </c>
      <c r="H1781">
        <v>1200</v>
      </c>
      <c r="I1781" t="s">
        <v>69</v>
      </c>
      <c r="J1781">
        <v>1</v>
      </c>
      <c r="K1781">
        <v>8.2899999999999991</v>
      </c>
      <c r="L1781">
        <v>14</v>
      </c>
      <c r="M1781">
        <v>6</v>
      </c>
      <c r="N1781">
        <v>25</v>
      </c>
      <c r="O1781" t="s">
        <v>479</v>
      </c>
      <c r="P1781">
        <v>1215</v>
      </c>
    </row>
    <row r="1782" spans="1:16" x14ac:dyDescent="0.25">
      <c r="A1782" t="s">
        <v>329</v>
      </c>
      <c r="B1782" t="s">
        <v>354</v>
      </c>
      <c r="C1782">
        <v>11</v>
      </c>
      <c r="D1782">
        <v>3</v>
      </c>
      <c r="E1782" t="s">
        <v>408</v>
      </c>
      <c r="F1782">
        <v>2</v>
      </c>
      <c r="G1782">
        <v>120</v>
      </c>
      <c r="H1782">
        <v>1200</v>
      </c>
      <c r="I1782" t="s">
        <v>69</v>
      </c>
      <c r="J1782">
        <v>1</v>
      </c>
      <c r="K1782">
        <v>9.8000000000000007</v>
      </c>
      <c r="L1782">
        <v>4</v>
      </c>
      <c r="M1782">
        <v>6</v>
      </c>
      <c r="N1782">
        <v>25</v>
      </c>
      <c r="O1782" t="s">
        <v>432</v>
      </c>
      <c r="P1782">
        <v>1210</v>
      </c>
    </row>
    <row r="1783" spans="1:16" x14ac:dyDescent="0.25">
      <c r="A1783" t="s">
        <v>329</v>
      </c>
      <c r="B1783" t="s">
        <v>354</v>
      </c>
      <c r="C1783">
        <v>29</v>
      </c>
      <c r="D1783">
        <v>1</v>
      </c>
      <c r="E1783" t="s">
        <v>408</v>
      </c>
      <c r="F1783">
        <v>4</v>
      </c>
      <c r="G1783">
        <v>133</v>
      </c>
      <c r="H1783">
        <v>1200</v>
      </c>
      <c r="I1783" t="s">
        <v>195</v>
      </c>
      <c r="J1783">
        <v>1</v>
      </c>
      <c r="K1783">
        <v>9.6199999999999992</v>
      </c>
      <c r="L1783">
        <v>21</v>
      </c>
      <c r="M1783">
        <v>5</v>
      </c>
      <c r="N1783">
        <v>25</v>
      </c>
      <c r="O1783" t="s">
        <v>416</v>
      </c>
      <c r="P1783">
        <v>1190</v>
      </c>
    </row>
    <row r="1784" spans="1:16" x14ac:dyDescent="0.25">
      <c r="A1784" t="s">
        <v>329</v>
      </c>
      <c r="B1784" t="s">
        <v>354</v>
      </c>
      <c r="C1784">
        <v>17</v>
      </c>
      <c r="D1784">
        <v>8</v>
      </c>
      <c r="E1784" t="s">
        <v>408</v>
      </c>
      <c r="F1784">
        <v>5</v>
      </c>
      <c r="G1784">
        <v>134</v>
      </c>
      <c r="H1784">
        <v>1200</v>
      </c>
      <c r="I1784" t="s">
        <v>58</v>
      </c>
      <c r="J1784">
        <v>1</v>
      </c>
      <c r="K1784">
        <v>9.9</v>
      </c>
      <c r="L1784">
        <v>23</v>
      </c>
      <c r="M1784">
        <v>4</v>
      </c>
      <c r="N1784">
        <v>25</v>
      </c>
      <c r="O1784" t="s">
        <v>416</v>
      </c>
      <c r="P1784">
        <v>1197</v>
      </c>
    </row>
    <row r="1785" spans="1:16" x14ac:dyDescent="0.25">
      <c r="A1785" t="s">
        <v>329</v>
      </c>
      <c r="B1785" t="s">
        <v>354</v>
      </c>
      <c r="C1785">
        <v>5.5</v>
      </c>
      <c r="D1785">
        <v>5</v>
      </c>
      <c r="E1785" t="s">
        <v>408</v>
      </c>
      <c r="F1785">
        <v>2</v>
      </c>
      <c r="G1785">
        <v>128</v>
      </c>
      <c r="H1785">
        <v>1000</v>
      </c>
      <c r="I1785" t="s">
        <v>316</v>
      </c>
      <c r="J1785">
        <v>0</v>
      </c>
      <c r="K1785">
        <v>56.84</v>
      </c>
      <c r="L1785">
        <v>9</v>
      </c>
      <c r="M1785">
        <v>4</v>
      </c>
      <c r="N1785">
        <v>25</v>
      </c>
      <c r="O1785" t="s">
        <v>432</v>
      </c>
      <c r="P1785">
        <v>1196</v>
      </c>
    </row>
    <row r="1786" spans="1:16" x14ac:dyDescent="0.25">
      <c r="A1786" t="s">
        <v>329</v>
      </c>
      <c r="B1786" t="s">
        <v>354</v>
      </c>
      <c r="C1786">
        <v>18</v>
      </c>
      <c r="D1786">
        <v>4</v>
      </c>
      <c r="E1786" t="s">
        <v>408</v>
      </c>
      <c r="F1786">
        <v>4</v>
      </c>
      <c r="G1786">
        <v>110</v>
      </c>
      <c r="H1786">
        <v>1200</v>
      </c>
      <c r="I1786" t="s">
        <v>687</v>
      </c>
      <c r="J1786">
        <v>1</v>
      </c>
      <c r="K1786">
        <v>9.2799999999999994</v>
      </c>
      <c r="L1786">
        <v>30</v>
      </c>
      <c r="M1786">
        <v>3</v>
      </c>
      <c r="N1786">
        <v>25</v>
      </c>
      <c r="O1786" t="s">
        <v>465</v>
      </c>
      <c r="P1786">
        <v>1201</v>
      </c>
    </row>
    <row r="1787" spans="1:16" x14ac:dyDescent="0.25">
      <c r="A1787" t="s">
        <v>329</v>
      </c>
      <c r="B1787" t="s">
        <v>354</v>
      </c>
      <c r="C1787">
        <v>62</v>
      </c>
      <c r="D1787">
        <v>7</v>
      </c>
      <c r="E1787" t="s">
        <v>408</v>
      </c>
      <c r="F1787">
        <v>11</v>
      </c>
      <c r="G1787">
        <v>116</v>
      </c>
      <c r="H1787">
        <v>1200</v>
      </c>
      <c r="I1787" t="s">
        <v>316</v>
      </c>
      <c r="J1787">
        <v>1</v>
      </c>
      <c r="K1787">
        <v>9.39</v>
      </c>
      <c r="L1787">
        <v>19</v>
      </c>
      <c r="M1787">
        <v>3</v>
      </c>
      <c r="N1787">
        <v>25</v>
      </c>
      <c r="O1787" t="s">
        <v>420</v>
      </c>
      <c r="P1787">
        <v>1192</v>
      </c>
    </row>
    <row r="1788" spans="1:16" x14ac:dyDescent="0.25">
      <c r="A1788" t="s">
        <v>329</v>
      </c>
      <c r="B1788" t="s">
        <v>354</v>
      </c>
      <c r="C1788">
        <v>21</v>
      </c>
      <c r="D1788">
        <v>3</v>
      </c>
      <c r="E1788" t="s">
        <v>408</v>
      </c>
      <c r="F1788">
        <v>9</v>
      </c>
      <c r="G1788">
        <v>128</v>
      </c>
      <c r="H1788">
        <v>1000</v>
      </c>
      <c r="I1788" t="s">
        <v>316</v>
      </c>
      <c r="J1788">
        <v>0</v>
      </c>
      <c r="K1788">
        <v>56.76</v>
      </c>
      <c r="L1788">
        <v>26</v>
      </c>
      <c r="M1788">
        <v>2</v>
      </c>
      <c r="N1788">
        <v>25</v>
      </c>
      <c r="O1788" t="s">
        <v>416</v>
      </c>
      <c r="P1788">
        <v>1204</v>
      </c>
    </row>
    <row r="1789" spans="1:16" x14ac:dyDescent="0.25">
      <c r="A1789" t="s">
        <v>329</v>
      </c>
      <c r="B1789" t="s">
        <v>354</v>
      </c>
      <c r="C1789">
        <v>30</v>
      </c>
      <c r="D1789">
        <v>8</v>
      </c>
      <c r="E1789" t="s">
        <v>408</v>
      </c>
      <c r="F1789">
        <v>8</v>
      </c>
      <c r="G1789">
        <v>115</v>
      </c>
      <c r="H1789">
        <v>1200</v>
      </c>
      <c r="I1789" t="s">
        <v>69</v>
      </c>
      <c r="J1789">
        <v>1</v>
      </c>
      <c r="K1789">
        <v>9.24</v>
      </c>
      <c r="L1789">
        <v>9</v>
      </c>
      <c r="M1789">
        <v>2</v>
      </c>
      <c r="N1789">
        <v>25</v>
      </c>
      <c r="O1789" t="s">
        <v>508</v>
      </c>
      <c r="P1789">
        <v>1222</v>
      </c>
    </row>
    <row r="1790" spans="1:16" x14ac:dyDescent="0.25">
      <c r="A1790" t="s">
        <v>329</v>
      </c>
      <c r="B1790" t="s">
        <v>354</v>
      </c>
      <c r="C1790">
        <v>23</v>
      </c>
      <c r="D1790">
        <v>7</v>
      </c>
      <c r="E1790" t="s">
        <v>408</v>
      </c>
      <c r="F1790">
        <v>2</v>
      </c>
      <c r="G1790">
        <v>128</v>
      </c>
      <c r="H1790">
        <v>1200</v>
      </c>
      <c r="I1790" t="s">
        <v>58</v>
      </c>
      <c r="J1790">
        <v>1</v>
      </c>
      <c r="K1790">
        <v>9.8000000000000007</v>
      </c>
      <c r="L1790">
        <v>26</v>
      </c>
      <c r="M1790">
        <v>1</v>
      </c>
      <c r="N1790">
        <v>25</v>
      </c>
      <c r="O1790" t="s">
        <v>465</v>
      </c>
      <c r="P1790">
        <v>1207</v>
      </c>
    </row>
    <row r="1791" spans="1:16" x14ac:dyDescent="0.25">
      <c r="A1791" t="s">
        <v>329</v>
      </c>
      <c r="B1791" t="s">
        <v>354</v>
      </c>
      <c r="C1791">
        <v>39</v>
      </c>
      <c r="D1791">
        <v>7</v>
      </c>
      <c r="E1791" t="s">
        <v>409</v>
      </c>
      <c r="F1791">
        <v>2</v>
      </c>
      <c r="G1791">
        <v>130</v>
      </c>
      <c r="H1791">
        <v>1000</v>
      </c>
      <c r="I1791" t="s">
        <v>58</v>
      </c>
      <c r="J1791">
        <v>0</v>
      </c>
      <c r="K1791">
        <v>56.77</v>
      </c>
      <c r="L1791">
        <v>15</v>
      </c>
      <c r="M1791">
        <v>1</v>
      </c>
      <c r="N1791">
        <v>25</v>
      </c>
      <c r="O1791" t="s">
        <v>420</v>
      </c>
      <c r="P1791">
        <v>1203</v>
      </c>
    </row>
    <row r="1792" spans="1:16" x14ac:dyDescent="0.25">
      <c r="A1792" t="s">
        <v>329</v>
      </c>
      <c r="B1792" t="s">
        <v>354</v>
      </c>
      <c r="C1792">
        <v>24</v>
      </c>
      <c r="D1792">
        <v>6</v>
      </c>
      <c r="E1792" t="s">
        <v>408</v>
      </c>
      <c r="F1792">
        <v>2</v>
      </c>
      <c r="G1792">
        <v>121</v>
      </c>
      <c r="H1792">
        <v>1000</v>
      </c>
      <c r="I1792" t="s">
        <v>69</v>
      </c>
      <c r="J1792">
        <v>0</v>
      </c>
      <c r="K1792">
        <v>56.71</v>
      </c>
      <c r="L1792">
        <v>1</v>
      </c>
      <c r="M1792">
        <v>1</v>
      </c>
      <c r="N1792">
        <v>25</v>
      </c>
      <c r="O1792" t="s">
        <v>508</v>
      </c>
      <c r="P1792">
        <v>1204</v>
      </c>
    </row>
    <row r="1793" spans="1:16" x14ac:dyDescent="0.25">
      <c r="A1793" t="s">
        <v>329</v>
      </c>
      <c r="B1793" t="s">
        <v>354</v>
      </c>
      <c r="C1793">
        <v>63</v>
      </c>
      <c r="D1793">
        <v>9</v>
      </c>
      <c r="E1793" t="s">
        <v>409</v>
      </c>
      <c r="F1793">
        <v>4</v>
      </c>
      <c r="G1793">
        <v>131</v>
      </c>
      <c r="H1793">
        <v>1200</v>
      </c>
      <c r="I1793" t="s">
        <v>64</v>
      </c>
      <c r="J1793">
        <v>1</v>
      </c>
      <c r="K1793">
        <v>9.81</v>
      </c>
      <c r="L1793">
        <v>22</v>
      </c>
      <c r="M1793">
        <v>12</v>
      </c>
      <c r="N1793">
        <v>24</v>
      </c>
      <c r="O1793" t="s">
        <v>465</v>
      </c>
      <c r="P1793">
        <v>1190</v>
      </c>
    </row>
    <row r="1794" spans="1:16" x14ac:dyDescent="0.25">
      <c r="A1794" t="s">
        <v>329</v>
      </c>
      <c r="B1794" t="s">
        <v>354</v>
      </c>
      <c r="C1794">
        <v>45</v>
      </c>
      <c r="D1794">
        <v>10</v>
      </c>
      <c r="E1794" t="s">
        <v>408</v>
      </c>
      <c r="F1794">
        <v>11</v>
      </c>
      <c r="G1794">
        <v>130</v>
      </c>
      <c r="H1794">
        <v>1200</v>
      </c>
      <c r="I1794" t="s">
        <v>407</v>
      </c>
      <c r="J1794">
        <v>1</v>
      </c>
      <c r="K1794">
        <v>10.31</v>
      </c>
      <c r="L1794">
        <v>20</v>
      </c>
      <c r="M1794">
        <v>11</v>
      </c>
      <c r="N1794">
        <v>24</v>
      </c>
      <c r="O1794" t="s">
        <v>416</v>
      </c>
      <c r="P1794">
        <v>1202</v>
      </c>
    </row>
    <row r="1795" spans="1:16" x14ac:dyDescent="0.25">
      <c r="A1795" t="s">
        <v>329</v>
      </c>
      <c r="B1795" t="s">
        <v>354</v>
      </c>
      <c r="C1795">
        <v>43</v>
      </c>
      <c r="D1795">
        <v>8</v>
      </c>
      <c r="E1795" t="s">
        <v>408</v>
      </c>
      <c r="F1795">
        <v>4</v>
      </c>
      <c r="G1795">
        <v>117</v>
      </c>
      <c r="H1795">
        <v>1200</v>
      </c>
      <c r="I1795" t="s">
        <v>407</v>
      </c>
      <c r="J1795">
        <v>1</v>
      </c>
      <c r="K1795">
        <v>8.3800000000000008</v>
      </c>
      <c r="L1795">
        <v>20</v>
      </c>
      <c r="M1795">
        <v>10</v>
      </c>
      <c r="N1795">
        <v>24</v>
      </c>
      <c r="O1795" t="s">
        <v>501</v>
      </c>
      <c r="P1795">
        <v>1211</v>
      </c>
    </row>
    <row r="1796" spans="1:16" x14ac:dyDescent="0.25">
      <c r="A1796" t="s">
        <v>329</v>
      </c>
      <c r="B1796" t="s">
        <v>354</v>
      </c>
      <c r="C1796">
        <v>22</v>
      </c>
      <c r="D1796">
        <v>1</v>
      </c>
      <c r="E1796" t="s">
        <v>408</v>
      </c>
      <c r="F1796">
        <v>5</v>
      </c>
      <c r="G1796">
        <v>123</v>
      </c>
      <c r="H1796">
        <v>1200</v>
      </c>
      <c r="I1796" t="s">
        <v>407</v>
      </c>
      <c r="J1796">
        <v>1</v>
      </c>
      <c r="K1796">
        <v>9.35</v>
      </c>
      <c r="L1796">
        <v>22</v>
      </c>
      <c r="M1796">
        <v>9</v>
      </c>
      <c r="N1796">
        <v>24</v>
      </c>
      <c r="O1796" t="s">
        <v>501</v>
      </c>
      <c r="P1796">
        <v>1198</v>
      </c>
    </row>
    <row r="1797" spans="1:16" x14ac:dyDescent="0.25">
      <c r="A1797" t="s">
        <v>329</v>
      </c>
      <c r="B1797" t="s">
        <v>354</v>
      </c>
      <c r="C1797">
        <v>32</v>
      </c>
      <c r="D1797">
        <v>4</v>
      </c>
      <c r="E1797" t="s">
        <v>408</v>
      </c>
      <c r="F1797">
        <v>10</v>
      </c>
      <c r="G1797">
        <v>116</v>
      </c>
      <c r="H1797">
        <v>1200</v>
      </c>
      <c r="I1797" t="s">
        <v>407</v>
      </c>
      <c r="J1797">
        <v>1</v>
      </c>
      <c r="K1797">
        <v>8.6300000000000008</v>
      </c>
      <c r="L1797">
        <v>8</v>
      </c>
      <c r="M1797">
        <v>9</v>
      </c>
      <c r="N1797">
        <v>24</v>
      </c>
      <c r="O1797" t="s">
        <v>483</v>
      </c>
      <c r="P1797">
        <v>1195</v>
      </c>
    </row>
    <row r="1798" spans="1:16" x14ac:dyDescent="0.25">
      <c r="A1798" t="s">
        <v>329</v>
      </c>
      <c r="B1798" t="s">
        <v>354</v>
      </c>
      <c r="C1798">
        <v>30</v>
      </c>
      <c r="D1798">
        <v>6</v>
      </c>
      <c r="E1798" t="s">
        <v>408</v>
      </c>
      <c r="F1798">
        <v>6</v>
      </c>
      <c r="G1798">
        <v>122</v>
      </c>
      <c r="H1798">
        <v>1200</v>
      </c>
      <c r="I1798" t="s">
        <v>58</v>
      </c>
      <c r="J1798">
        <v>1</v>
      </c>
      <c r="K1798">
        <v>8.84</v>
      </c>
      <c r="L1798">
        <v>14</v>
      </c>
      <c r="M1798">
        <v>7</v>
      </c>
      <c r="N1798">
        <v>24</v>
      </c>
      <c r="O1798" t="s">
        <v>483</v>
      </c>
      <c r="P1798">
        <v>1210</v>
      </c>
    </row>
    <row r="1799" spans="1:16" x14ac:dyDescent="0.25">
      <c r="A1799" t="s">
        <v>329</v>
      </c>
      <c r="B1799" t="s">
        <v>354</v>
      </c>
      <c r="C1799">
        <v>27</v>
      </c>
      <c r="D1799">
        <v>2</v>
      </c>
      <c r="E1799" t="s">
        <v>408</v>
      </c>
      <c r="F1799">
        <v>6</v>
      </c>
      <c r="G1799">
        <v>124</v>
      </c>
      <c r="H1799">
        <v>1200</v>
      </c>
      <c r="I1799" t="s">
        <v>58</v>
      </c>
      <c r="J1799">
        <v>1</v>
      </c>
      <c r="K1799">
        <v>9.11</v>
      </c>
      <c r="L1799">
        <v>26</v>
      </c>
      <c r="M1799">
        <v>6</v>
      </c>
      <c r="N1799">
        <v>24</v>
      </c>
      <c r="O1799" t="s">
        <v>416</v>
      </c>
      <c r="P1799">
        <v>1194</v>
      </c>
    </row>
    <row r="1800" spans="1:16" x14ac:dyDescent="0.25">
      <c r="A1800" t="s">
        <v>329</v>
      </c>
      <c r="B1800" t="s">
        <v>354</v>
      </c>
      <c r="C1800">
        <v>6.5</v>
      </c>
      <c r="D1800">
        <v>3</v>
      </c>
      <c r="E1800" t="s">
        <v>408</v>
      </c>
      <c r="F1800">
        <v>1</v>
      </c>
      <c r="G1800">
        <v>122</v>
      </c>
      <c r="H1800">
        <v>1200</v>
      </c>
      <c r="I1800" t="s">
        <v>58</v>
      </c>
      <c r="J1800">
        <v>1</v>
      </c>
      <c r="K1800">
        <v>10.130000000000001</v>
      </c>
      <c r="L1800">
        <v>22</v>
      </c>
      <c r="M1800">
        <v>5</v>
      </c>
      <c r="N1800">
        <v>24</v>
      </c>
      <c r="O1800" t="s">
        <v>426</v>
      </c>
      <c r="P1800">
        <v>1168</v>
      </c>
    </row>
    <row r="1801" spans="1:16" x14ac:dyDescent="0.25">
      <c r="A1801" t="s">
        <v>329</v>
      </c>
      <c r="B1801" t="s">
        <v>354</v>
      </c>
      <c r="C1801">
        <v>3.8</v>
      </c>
      <c r="D1801">
        <v>2</v>
      </c>
      <c r="E1801" t="s">
        <v>408</v>
      </c>
      <c r="F1801">
        <v>3</v>
      </c>
      <c r="G1801">
        <v>119</v>
      </c>
      <c r="H1801">
        <v>1000</v>
      </c>
      <c r="I1801" t="s">
        <v>58</v>
      </c>
      <c r="J1801">
        <v>0</v>
      </c>
      <c r="K1801">
        <v>57.01</v>
      </c>
      <c r="L1801">
        <v>24</v>
      </c>
      <c r="M1801">
        <v>4</v>
      </c>
      <c r="N1801">
        <v>24</v>
      </c>
      <c r="O1801" t="s">
        <v>426</v>
      </c>
      <c r="P1801">
        <v>1188</v>
      </c>
    </row>
    <row r="1802" spans="1:16" x14ac:dyDescent="0.25">
      <c r="A1802" t="s">
        <v>329</v>
      </c>
      <c r="B1802" t="s">
        <v>354</v>
      </c>
      <c r="C1802">
        <v>20</v>
      </c>
      <c r="D1802">
        <v>1</v>
      </c>
      <c r="E1802" t="s">
        <v>408</v>
      </c>
      <c r="F1802">
        <v>7</v>
      </c>
      <c r="G1802">
        <v>134</v>
      </c>
      <c r="H1802">
        <v>1200</v>
      </c>
      <c r="I1802" t="s">
        <v>58</v>
      </c>
      <c r="J1802">
        <v>1</v>
      </c>
      <c r="K1802">
        <v>9.6</v>
      </c>
      <c r="L1802">
        <v>27</v>
      </c>
      <c r="M1802">
        <v>3</v>
      </c>
      <c r="N1802">
        <v>24</v>
      </c>
      <c r="O1802" t="s">
        <v>432</v>
      </c>
      <c r="P1802">
        <v>1197</v>
      </c>
    </row>
    <row r="1803" spans="1:16" x14ac:dyDescent="0.25">
      <c r="A1803" t="s">
        <v>329</v>
      </c>
      <c r="B1803" t="s">
        <v>354</v>
      </c>
      <c r="C1803">
        <v>15</v>
      </c>
      <c r="D1803">
        <v>10</v>
      </c>
      <c r="E1803" t="s">
        <v>408</v>
      </c>
      <c r="F1803">
        <v>8</v>
      </c>
      <c r="G1803">
        <v>125</v>
      </c>
      <c r="H1803">
        <v>1200</v>
      </c>
      <c r="I1803" t="s">
        <v>316</v>
      </c>
      <c r="J1803">
        <v>1</v>
      </c>
      <c r="K1803">
        <v>10.67</v>
      </c>
      <c r="L1803">
        <v>20</v>
      </c>
      <c r="M1803">
        <v>3</v>
      </c>
      <c r="N1803">
        <v>24</v>
      </c>
      <c r="O1803" t="s">
        <v>426</v>
      </c>
      <c r="P1803">
        <v>1212</v>
      </c>
    </row>
    <row r="1804" spans="1:16" x14ac:dyDescent="0.25">
      <c r="A1804" t="s">
        <v>329</v>
      </c>
      <c r="B1804" t="s">
        <v>354</v>
      </c>
      <c r="C1804">
        <v>5.7</v>
      </c>
      <c r="D1804">
        <v>3</v>
      </c>
      <c r="E1804" t="s">
        <v>408</v>
      </c>
      <c r="F1804">
        <v>2</v>
      </c>
      <c r="G1804">
        <v>135</v>
      </c>
      <c r="H1804">
        <v>1200</v>
      </c>
      <c r="I1804" t="s">
        <v>150</v>
      </c>
      <c r="J1804">
        <v>1</v>
      </c>
      <c r="K1804">
        <v>10.62</v>
      </c>
      <c r="L1804">
        <v>6</v>
      </c>
      <c r="M1804">
        <v>3</v>
      </c>
      <c r="N1804">
        <v>24</v>
      </c>
      <c r="O1804" t="s">
        <v>420</v>
      </c>
      <c r="P1804">
        <v>1196</v>
      </c>
    </row>
    <row r="1805" spans="1:16" x14ac:dyDescent="0.25">
      <c r="A1805" t="s">
        <v>329</v>
      </c>
      <c r="B1805" t="s">
        <v>354</v>
      </c>
      <c r="C1805">
        <v>8.1</v>
      </c>
      <c r="D1805">
        <v>4</v>
      </c>
      <c r="E1805" t="s">
        <v>408</v>
      </c>
      <c r="F1805">
        <v>2</v>
      </c>
      <c r="G1805">
        <v>129</v>
      </c>
      <c r="H1805">
        <v>1200</v>
      </c>
      <c r="I1805" t="s">
        <v>150</v>
      </c>
      <c r="J1805">
        <v>1</v>
      </c>
      <c r="K1805">
        <v>9.73</v>
      </c>
      <c r="L1805">
        <v>21</v>
      </c>
      <c r="M1805">
        <v>2</v>
      </c>
      <c r="N1805">
        <v>24</v>
      </c>
      <c r="O1805" t="s">
        <v>426</v>
      </c>
      <c r="P1805">
        <v>1191</v>
      </c>
    </row>
    <row r="1806" spans="1:16" x14ac:dyDescent="0.25">
      <c r="A1806" t="s">
        <v>329</v>
      </c>
      <c r="B1806" t="s">
        <v>354</v>
      </c>
      <c r="C1806">
        <v>22</v>
      </c>
      <c r="D1806">
        <v>2</v>
      </c>
      <c r="E1806" t="s">
        <v>409</v>
      </c>
      <c r="F1806">
        <v>2</v>
      </c>
      <c r="G1806">
        <v>134</v>
      </c>
      <c r="H1806">
        <v>1200</v>
      </c>
      <c r="I1806" t="s">
        <v>150</v>
      </c>
      <c r="J1806">
        <v>1</v>
      </c>
      <c r="K1806">
        <v>10.3</v>
      </c>
      <c r="L1806">
        <v>31</v>
      </c>
      <c r="M1806">
        <v>1</v>
      </c>
      <c r="N1806">
        <v>24</v>
      </c>
      <c r="O1806" t="s">
        <v>432</v>
      </c>
      <c r="P1806">
        <v>1214</v>
      </c>
    </row>
    <row r="1807" spans="1:16" x14ac:dyDescent="0.25">
      <c r="A1807" t="s">
        <v>329</v>
      </c>
      <c r="B1807" t="s">
        <v>354</v>
      </c>
      <c r="C1807">
        <v>7.2</v>
      </c>
      <c r="D1807">
        <v>8</v>
      </c>
      <c r="E1807" t="s">
        <v>409</v>
      </c>
      <c r="F1807">
        <v>2</v>
      </c>
      <c r="G1807">
        <v>135</v>
      </c>
      <c r="H1807">
        <v>1000</v>
      </c>
      <c r="I1807" t="s">
        <v>53</v>
      </c>
      <c r="J1807">
        <v>0</v>
      </c>
      <c r="K1807">
        <v>57.95</v>
      </c>
      <c r="L1807">
        <v>17</v>
      </c>
      <c r="M1807">
        <v>1</v>
      </c>
      <c r="N1807">
        <v>24</v>
      </c>
      <c r="O1807" t="s">
        <v>416</v>
      </c>
      <c r="P1807">
        <v>1216</v>
      </c>
    </row>
    <row r="1808" spans="1:16" x14ac:dyDescent="0.25">
      <c r="A1808" t="s">
        <v>329</v>
      </c>
      <c r="B1808" t="s">
        <v>354</v>
      </c>
      <c r="C1808">
        <v>64</v>
      </c>
      <c r="D1808">
        <v>6</v>
      </c>
      <c r="E1808" t="s">
        <v>408</v>
      </c>
      <c r="F1808">
        <v>12</v>
      </c>
      <c r="G1808">
        <v>116</v>
      </c>
      <c r="H1808">
        <v>1200</v>
      </c>
      <c r="I1808" t="s">
        <v>106</v>
      </c>
      <c r="J1808">
        <v>1</v>
      </c>
      <c r="K1808">
        <v>10.29</v>
      </c>
      <c r="L1808">
        <v>4</v>
      </c>
      <c r="M1808">
        <v>1</v>
      </c>
      <c r="N1808">
        <v>24</v>
      </c>
      <c r="O1808" t="s">
        <v>432</v>
      </c>
      <c r="P1808">
        <v>1199</v>
      </c>
    </row>
    <row r="1809" spans="1:16" x14ac:dyDescent="0.25">
      <c r="A1809" t="s">
        <v>329</v>
      </c>
      <c r="B1809" t="s">
        <v>354</v>
      </c>
      <c r="C1809">
        <v>11</v>
      </c>
      <c r="D1809">
        <v>4</v>
      </c>
      <c r="E1809" t="s">
        <v>408</v>
      </c>
      <c r="F1809">
        <v>3</v>
      </c>
      <c r="G1809">
        <v>135</v>
      </c>
      <c r="H1809">
        <v>1000</v>
      </c>
      <c r="I1809" t="s">
        <v>150</v>
      </c>
      <c r="J1809">
        <v>0</v>
      </c>
      <c r="K1809">
        <v>57.46</v>
      </c>
      <c r="L1809">
        <v>13</v>
      </c>
      <c r="M1809">
        <v>12</v>
      </c>
      <c r="N1809">
        <v>23</v>
      </c>
      <c r="O1809" t="s">
        <v>420</v>
      </c>
      <c r="P1809">
        <v>1187</v>
      </c>
    </row>
    <row r="1810" spans="1:16" x14ac:dyDescent="0.25">
      <c r="A1810" t="s">
        <v>329</v>
      </c>
      <c r="B1810" t="s">
        <v>354</v>
      </c>
      <c r="C1810">
        <v>6.1</v>
      </c>
      <c r="D1810">
        <v>4</v>
      </c>
      <c r="E1810" t="s">
        <v>408</v>
      </c>
      <c r="F1810">
        <v>7</v>
      </c>
      <c r="G1810">
        <v>130</v>
      </c>
      <c r="H1810">
        <v>1000</v>
      </c>
      <c r="I1810" t="s">
        <v>504</v>
      </c>
      <c r="J1810">
        <v>0</v>
      </c>
      <c r="K1810">
        <v>57.15</v>
      </c>
      <c r="L1810">
        <v>15</v>
      </c>
      <c r="M1810">
        <v>11</v>
      </c>
      <c r="N1810">
        <v>23</v>
      </c>
      <c r="O1810" t="s">
        <v>420</v>
      </c>
      <c r="P1810">
        <v>1187</v>
      </c>
    </row>
    <row r="1811" spans="1:16" x14ac:dyDescent="0.25">
      <c r="A1811" t="s">
        <v>329</v>
      </c>
      <c r="B1811" t="s">
        <v>354</v>
      </c>
      <c r="C1811">
        <v>5</v>
      </c>
      <c r="D1811">
        <v>5</v>
      </c>
      <c r="E1811" t="s">
        <v>408</v>
      </c>
      <c r="F1811">
        <v>6</v>
      </c>
      <c r="G1811">
        <v>135</v>
      </c>
      <c r="H1811">
        <v>1000</v>
      </c>
      <c r="I1811" t="s">
        <v>150</v>
      </c>
      <c r="J1811">
        <v>0</v>
      </c>
      <c r="K1811">
        <v>56.95</v>
      </c>
      <c r="L1811">
        <v>4</v>
      </c>
      <c r="M1811">
        <v>10</v>
      </c>
      <c r="N1811">
        <v>23</v>
      </c>
      <c r="O1811" t="s">
        <v>426</v>
      </c>
      <c r="P1811">
        <v>1226</v>
      </c>
    </row>
    <row r="1812" spans="1:16" x14ac:dyDescent="0.25">
      <c r="A1812" t="s">
        <v>329</v>
      </c>
      <c r="B1812" t="s">
        <v>354</v>
      </c>
      <c r="C1812">
        <v>8.1</v>
      </c>
      <c r="D1812">
        <v>1</v>
      </c>
      <c r="E1812" t="s">
        <v>408</v>
      </c>
      <c r="F1812">
        <v>9</v>
      </c>
      <c r="G1812">
        <v>130</v>
      </c>
      <c r="H1812">
        <v>1000</v>
      </c>
      <c r="I1812" t="s">
        <v>150</v>
      </c>
      <c r="J1812">
        <v>0</v>
      </c>
      <c r="K1812">
        <v>57</v>
      </c>
      <c r="L1812">
        <v>13</v>
      </c>
      <c r="M1812">
        <v>9</v>
      </c>
      <c r="N1812">
        <v>23</v>
      </c>
      <c r="O1812" t="s">
        <v>432</v>
      </c>
      <c r="P1812">
        <v>1219</v>
      </c>
    </row>
    <row r="1813" spans="1:16" x14ac:dyDescent="0.25">
      <c r="A1813" t="s">
        <v>329</v>
      </c>
      <c r="B1813" t="s">
        <v>357</v>
      </c>
      <c r="C1813">
        <v>30</v>
      </c>
      <c r="D1813">
        <v>6</v>
      </c>
      <c r="E1813" t="s">
        <v>410</v>
      </c>
      <c r="F1813">
        <v>10</v>
      </c>
      <c r="G1813">
        <v>120</v>
      </c>
      <c r="H1813">
        <v>1200</v>
      </c>
      <c r="I1813" t="s">
        <v>406</v>
      </c>
      <c r="J1813">
        <v>1</v>
      </c>
      <c r="K1813">
        <v>9.85</v>
      </c>
      <c r="L1813">
        <v>20</v>
      </c>
      <c r="M1813">
        <v>12</v>
      </c>
      <c r="N1813">
        <v>25</v>
      </c>
      <c r="O1813" t="s">
        <v>479</v>
      </c>
      <c r="P1813">
        <v>1000</v>
      </c>
    </row>
    <row r="1814" spans="1:16" x14ac:dyDescent="0.25">
      <c r="A1814" t="s">
        <v>329</v>
      </c>
      <c r="B1814" t="s">
        <v>357</v>
      </c>
      <c r="C1814">
        <v>25</v>
      </c>
      <c r="D1814">
        <v>8</v>
      </c>
      <c r="E1814" t="s">
        <v>411</v>
      </c>
      <c r="F1814">
        <v>7</v>
      </c>
      <c r="G1814">
        <v>124</v>
      </c>
      <c r="H1814">
        <v>1200</v>
      </c>
      <c r="I1814" t="s">
        <v>58</v>
      </c>
      <c r="J1814">
        <v>1</v>
      </c>
      <c r="K1814">
        <v>9.67</v>
      </c>
      <c r="L1814">
        <v>15</v>
      </c>
      <c r="M1814">
        <v>11</v>
      </c>
      <c r="N1814">
        <v>25</v>
      </c>
      <c r="O1814" t="s">
        <v>465</v>
      </c>
      <c r="P1814">
        <v>988</v>
      </c>
    </row>
    <row r="1815" spans="1:16" x14ac:dyDescent="0.25">
      <c r="A1815" t="s">
        <v>329</v>
      </c>
      <c r="B1815" t="s">
        <v>357</v>
      </c>
      <c r="C1815">
        <v>7.9</v>
      </c>
      <c r="D1815">
        <v>7</v>
      </c>
      <c r="E1815" t="s">
        <v>411</v>
      </c>
      <c r="F1815">
        <v>2</v>
      </c>
      <c r="G1815">
        <v>125</v>
      </c>
      <c r="H1815">
        <v>1200</v>
      </c>
      <c r="I1815" t="s">
        <v>31</v>
      </c>
      <c r="J1815">
        <v>1</v>
      </c>
      <c r="K1815">
        <v>9.7799999999999994</v>
      </c>
      <c r="L1815">
        <v>2</v>
      </c>
      <c r="M1815">
        <v>11</v>
      </c>
      <c r="N1815">
        <v>25</v>
      </c>
      <c r="O1815" t="s">
        <v>416</v>
      </c>
      <c r="P1815">
        <v>980</v>
      </c>
    </row>
    <row r="1816" spans="1:16" x14ac:dyDescent="0.25">
      <c r="A1816" t="s">
        <v>329</v>
      </c>
      <c r="B1816" t="s">
        <v>357</v>
      </c>
      <c r="C1816">
        <v>7.5</v>
      </c>
      <c r="D1816">
        <v>7</v>
      </c>
      <c r="E1816" t="s">
        <v>410</v>
      </c>
      <c r="F1816">
        <v>3</v>
      </c>
      <c r="G1816">
        <v>126</v>
      </c>
      <c r="H1816">
        <v>1200</v>
      </c>
      <c r="I1816" t="s">
        <v>31</v>
      </c>
      <c r="J1816">
        <v>1</v>
      </c>
      <c r="K1816">
        <v>8.65</v>
      </c>
      <c r="L1816">
        <v>12</v>
      </c>
      <c r="M1816">
        <v>10</v>
      </c>
      <c r="N1816">
        <v>25</v>
      </c>
      <c r="O1816" t="s">
        <v>508</v>
      </c>
      <c r="P1816">
        <v>980</v>
      </c>
    </row>
    <row r="1817" spans="1:16" x14ac:dyDescent="0.25">
      <c r="A1817" t="s">
        <v>329</v>
      </c>
      <c r="B1817" t="s">
        <v>357</v>
      </c>
      <c r="C1817">
        <v>5.5</v>
      </c>
      <c r="D1817">
        <v>9</v>
      </c>
      <c r="E1817" t="s">
        <v>410</v>
      </c>
      <c r="F1817">
        <v>10</v>
      </c>
      <c r="G1817">
        <v>126</v>
      </c>
      <c r="H1817">
        <v>1200</v>
      </c>
      <c r="I1817" t="s">
        <v>31</v>
      </c>
      <c r="J1817">
        <v>1</v>
      </c>
      <c r="K1817">
        <v>8.98</v>
      </c>
      <c r="L1817">
        <v>5</v>
      </c>
      <c r="M1817">
        <v>7</v>
      </c>
      <c r="N1817">
        <v>25</v>
      </c>
      <c r="O1817" t="s">
        <v>479</v>
      </c>
      <c r="P1817">
        <v>964</v>
      </c>
    </row>
    <row r="1818" spans="1:16" x14ac:dyDescent="0.25">
      <c r="A1818" t="s">
        <v>329</v>
      </c>
      <c r="B1818" t="s">
        <v>357</v>
      </c>
      <c r="C1818">
        <v>1.5</v>
      </c>
      <c r="D1818">
        <v>1</v>
      </c>
      <c r="E1818" t="s">
        <v>409</v>
      </c>
      <c r="F1818">
        <v>1</v>
      </c>
      <c r="G1818">
        <v>135</v>
      </c>
      <c r="H1818">
        <v>1200</v>
      </c>
      <c r="I1818" t="s">
        <v>31</v>
      </c>
      <c r="J1818">
        <v>1</v>
      </c>
      <c r="K1818">
        <v>9.18</v>
      </c>
      <c r="L1818">
        <v>31</v>
      </c>
      <c r="M1818">
        <v>5</v>
      </c>
      <c r="N1818">
        <v>25</v>
      </c>
      <c r="O1818" t="s">
        <v>477</v>
      </c>
      <c r="P1818">
        <v>973</v>
      </c>
    </row>
    <row r="1819" spans="1:16" x14ac:dyDescent="0.25">
      <c r="A1819" t="s">
        <v>329</v>
      </c>
      <c r="B1819" t="s">
        <v>357</v>
      </c>
      <c r="C1819">
        <v>2.5</v>
      </c>
      <c r="D1819">
        <v>1</v>
      </c>
      <c r="E1819" t="s">
        <v>409</v>
      </c>
      <c r="F1819">
        <v>2</v>
      </c>
      <c r="G1819">
        <v>130</v>
      </c>
      <c r="H1819">
        <v>1200</v>
      </c>
      <c r="I1819" t="s">
        <v>31</v>
      </c>
      <c r="J1819">
        <v>1</v>
      </c>
      <c r="K1819">
        <v>8.98</v>
      </c>
      <c r="L1819">
        <v>27</v>
      </c>
      <c r="M1819">
        <v>4</v>
      </c>
      <c r="N1819">
        <v>25</v>
      </c>
      <c r="O1819" t="s">
        <v>483</v>
      </c>
      <c r="P1819">
        <v>970</v>
      </c>
    </row>
    <row r="1820" spans="1:16" x14ac:dyDescent="0.25">
      <c r="A1820" t="s">
        <v>329</v>
      </c>
      <c r="B1820" t="s">
        <v>357</v>
      </c>
      <c r="C1820">
        <v>2.2999999999999998</v>
      </c>
      <c r="D1820">
        <v>3</v>
      </c>
      <c r="E1820" t="s">
        <v>411</v>
      </c>
      <c r="F1820">
        <v>11</v>
      </c>
      <c r="G1820">
        <v>127</v>
      </c>
      <c r="H1820">
        <v>1200</v>
      </c>
      <c r="I1820" t="s">
        <v>1367</v>
      </c>
      <c r="J1820">
        <v>1</v>
      </c>
      <c r="K1820">
        <v>8.43</v>
      </c>
      <c r="L1820">
        <v>23</v>
      </c>
      <c r="M1820">
        <v>3</v>
      </c>
      <c r="N1820">
        <v>25</v>
      </c>
      <c r="O1820" t="s">
        <v>483</v>
      </c>
      <c r="P1820">
        <v>972</v>
      </c>
    </row>
    <row r="1821" spans="1:16" x14ac:dyDescent="0.25">
      <c r="A1821" t="s">
        <v>329</v>
      </c>
      <c r="B1821" t="s">
        <v>357</v>
      </c>
      <c r="C1821">
        <v>3.7</v>
      </c>
      <c r="D1821">
        <v>3</v>
      </c>
      <c r="E1821" t="s">
        <v>409</v>
      </c>
      <c r="F1821">
        <v>5</v>
      </c>
      <c r="G1821">
        <v>121</v>
      </c>
      <c r="H1821">
        <v>1200</v>
      </c>
      <c r="I1821" t="s">
        <v>1367</v>
      </c>
      <c r="J1821">
        <v>1</v>
      </c>
      <c r="K1821">
        <v>8.5299999999999994</v>
      </c>
      <c r="L1821">
        <v>2</v>
      </c>
      <c r="M1821">
        <v>3</v>
      </c>
      <c r="N1821">
        <v>25</v>
      </c>
      <c r="O1821" t="s">
        <v>477</v>
      </c>
      <c r="P1821">
        <v>971</v>
      </c>
    </row>
    <row r="1822" spans="1:16" x14ac:dyDescent="0.25">
      <c r="A1822" t="s">
        <v>329</v>
      </c>
      <c r="B1822" t="s">
        <v>357</v>
      </c>
      <c r="C1822">
        <v>4.8</v>
      </c>
      <c r="D1822">
        <v>7</v>
      </c>
      <c r="E1822" t="s">
        <v>411</v>
      </c>
      <c r="F1822">
        <v>14</v>
      </c>
      <c r="G1822">
        <v>130</v>
      </c>
      <c r="H1822">
        <v>1400</v>
      </c>
      <c r="I1822" t="s">
        <v>452</v>
      </c>
      <c r="J1822">
        <v>1</v>
      </c>
      <c r="K1822">
        <v>22.32</v>
      </c>
      <c r="L1822">
        <v>9</v>
      </c>
      <c r="M1822">
        <v>2</v>
      </c>
      <c r="N1822">
        <v>25</v>
      </c>
      <c r="O1822" t="s">
        <v>508</v>
      </c>
      <c r="P1822">
        <v>983</v>
      </c>
    </row>
    <row r="1823" spans="1:16" x14ac:dyDescent="0.25">
      <c r="A1823" t="s">
        <v>329</v>
      </c>
      <c r="B1823" t="s">
        <v>357</v>
      </c>
      <c r="C1823">
        <v>1.6</v>
      </c>
      <c r="D1823">
        <v>1</v>
      </c>
      <c r="E1823" t="s">
        <v>410</v>
      </c>
      <c r="F1823">
        <v>8</v>
      </c>
      <c r="G1823">
        <v>123</v>
      </c>
      <c r="H1823">
        <v>1200</v>
      </c>
      <c r="I1823" t="s">
        <v>31</v>
      </c>
      <c r="J1823">
        <v>1</v>
      </c>
      <c r="K1823">
        <v>9.11</v>
      </c>
      <c r="L1823">
        <v>12</v>
      </c>
      <c r="M1823">
        <v>1</v>
      </c>
      <c r="N1823">
        <v>25</v>
      </c>
      <c r="O1823" t="s">
        <v>479</v>
      </c>
      <c r="P1823">
        <v>988</v>
      </c>
    </row>
    <row r="1824" spans="1:16" x14ac:dyDescent="0.25">
      <c r="A1824" t="s">
        <v>329</v>
      </c>
      <c r="B1824" t="s">
        <v>357</v>
      </c>
      <c r="C1824">
        <v>3</v>
      </c>
      <c r="D1824">
        <v>1</v>
      </c>
      <c r="E1824" t="s">
        <v>411</v>
      </c>
      <c r="F1824">
        <v>11</v>
      </c>
      <c r="G1824">
        <v>131</v>
      </c>
      <c r="H1824">
        <v>1200</v>
      </c>
      <c r="I1824" t="s">
        <v>31</v>
      </c>
      <c r="J1824">
        <v>1</v>
      </c>
      <c r="K1824">
        <v>9.1300000000000008</v>
      </c>
      <c r="L1824">
        <v>29</v>
      </c>
      <c r="M1824">
        <v>12</v>
      </c>
      <c r="N1824">
        <v>24</v>
      </c>
      <c r="O1824" t="s">
        <v>501</v>
      </c>
      <c r="P1824">
        <v>995</v>
      </c>
    </row>
    <row r="1825" spans="1:16" x14ac:dyDescent="0.25">
      <c r="A1825" t="s">
        <v>329</v>
      </c>
      <c r="B1825" t="s">
        <v>357</v>
      </c>
      <c r="C1825">
        <v>4.4000000000000004</v>
      </c>
      <c r="D1825">
        <v>2</v>
      </c>
      <c r="E1825" t="s">
        <v>409</v>
      </c>
      <c r="F1825">
        <v>11</v>
      </c>
      <c r="G1825">
        <v>130</v>
      </c>
      <c r="H1825">
        <v>1200</v>
      </c>
      <c r="I1825" t="s">
        <v>31</v>
      </c>
      <c r="J1825">
        <v>1</v>
      </c>
      <c r="K1825">
        <v>10.41</v>
      </c>
      <c r="L1825">
        <v>4</v>
      </c>
      <c r="M1825">
        <v>12</v>
      </c>
      <c r="N1825">
        <v>24</v>
      </c>
      <c r="O1825" t="s">
        <v>432</v>
      </c>
      <c r="P1825">
        <v>996</v>
      </c>
    </row>
    <row r="1826" spans="1:16" x14ac:dyDescent="0.25">
      <c r="A1826" t="s">
        <v>329</v>
      </c>
      <c r="B1826" t="s">
        <v>357</v>
      </c>
      <c r="C1826">
        <v>9</v>
      </c>
      <c r="D1826">
        <v>2</v>
      </c>
      <c r="E1826" t="s">
        <v>411</v>
      </c>
      <c r="F1826">
        <v>6</v>
      </c>
      <c r="G1826">
        <v>128</v>
      </c>
      <c r="H1826">
        <v>1200</v>
      </c>
      <c r="I1826" t="s">
        <v>31</v>
      </c>
      <c r="J1826">
        <v>1</v>
      </c>
      <c r="K1826">
        <v>10.11</v>
      </c>
      <c r="L1826">
        <v>13</v>
      </c>
      <c r="M1826">
        <v>11</v>
      </c>
      <c r="N1826">
        <v>24</v>
      </c>
      <c r="O1826" t="s">
        <v>420</v>
      </c>
      <c r="P1826">
        <v>986</v>
      </c>
    </row>
    <row r="1827" spans="1:16" x14ac:dyDescent="0.25">
      <c r="A1827" t="s">
        <v>329</v>
      </c>
      <c r="B1827" t="s">
        <v>360</v>
      </c>
      <c r="C1827">
        <v>3.7</v>
      </c>
      <c r="D1827">
        <v>6</v>
      </c>
      <c r="E1827" t="s">
        <v>408</v>
      </c>
      <c r="F1827">
        <v>8</v>
      </c>
      <c r="G1827">
        <v>120</v>
      </c>
      <c r="H1827">
        <v>1650</v>
      </c>
      <c r="I1827" t="s">
        <v>31</v>
      </c>
      <c r="J1827">
        <v>1</v>
      </c>
      <c r="K1827">
        <v>39.4</v>
      </c>
      <c r="L1827">
        <v>23</v>
      </c>
      <c r="M1827">
        <v>12</v>
      </c>
      <c r="N1827">
        <v>25</v>
      </c>
      <c r="O1827" t="s">
        <v>416</v>
      </c>
      <c r="P1827">
        <v>1120</v>
      </c>
    </row>
    <row r="1828" spans="1:16" x14ac:dyDescent="0.25">
      <c r="A1828" t="s">
        <v>329</v>
      </c>
      <c r="B1828" t="s">
        <v>360</v>
      </c>
      <c r="C1828">
        <v>4.8</v>
      </c>
      <c r="D1828">
        <v>1</v>
      </c>
      <c r="E1828" t="s">
        <v>409</v>
      </c>
      <c r="F1828">
        <v>4</v>
      </c>
      <c r="G1828">
        <v>135</v>
      </c>
      <c r="H1828">
        <v>1200</v>
      </c>
      <c r="I1828" t="s">
        <v>150</v>
      </c>
      <c r="J1828">
        <v>1</v>
      </c>
      <c r="K1828">
        <v>9.36</v>
      </c>
      <c r="L1828">
        <v>5</v>
      </c>
      <c r="M1828">
        <v>11</v>
      </c>
      <c r="N1828">
        <v>25</v>
      </c>
      <c r="O1828" t="s">
        <v>426</v>
      </c>
      <c r="P1828">
        <v>1098</v>
      </c>
    </row>
    <row r="1829" spans="1:16" x14ac:dyDescent="0.25">
      <c r="A1829" t="s">
        <v>329</v>
      </c>
      <c r="B1829" t="s">
        <v>360</v>
      </c>
      <c r="C1829">
        <v>3.7</v>
      </c>
      <c r="D1829">
        <v>1</v>
      </c>
      <c r="E1829" t="s">
        <v>409</v>
      </c>
      <c r="F1829">
        <v>3</v>
      </c>
      <c r="G1829">
        <v>128</v>
      </c>
      <c r="H1829">
        <v>1200</v>
      </c>
      <c r="I1829" t="s">
        <v>150</v>
      </c>
      <c r="J1829">
        <v>1</v>
      </c>
      <c r="K1829">
        <v>9.34</v>
      </c>
      <c r="L1829">
        <v>8</v>
      </c>
      <c r="M1829">
        <v>10</v>
      </c>
      <c r="N1829">
        <v>25</v>
      </c>
      <c r="O1829" t="s">
        <v>426</v>
      </c>
      <c r="P1829">
        <v>1093</v>
      </c>
    </row>
    <row r="1830" spans="1:16" x14ac:dyDescent="0.25">
      <c r="A1830" t="s">
        <v>329</v>
      </c>
      <c r="B1830" t="s">
        <v>360</v>
      </c>
      <c r="C1830">
        <v>12</v>
      </c>
      <c r="D1830">
        <v>2</v>
      </c>
      <c r="E1830" t="s">
        <v>410</v>
      </c>
      <c r="F1830">
        <v>9</v>
      </c>
      <c r="G1830">
        <v>125</v>
      </c>
      <c r="H1830">
        <v>1200</v>
      </c>
      <c r="I1830" t="s">
        <v>150</v>
      </c>
      <c r="J1830">
        <v>1</v>
      </c>
      <c r="K1830">
        <v>10.25</v>
      </c>
      <c r="L1830">
        <v>10</v>
      </c>
      <c r="M1830">
        <v>9</v>
      </c>
      <c r="N1830">
        <v>25</v>
      </c>
      <c r="O1830" t="s">
        <v>432</v>
      </c>
      <c r="P1830">
        <v>1085</v>
      </c>
    </row>
    <row r="1831" spans="1:16" x14ac:dyDescent="0.25">
      <c r="A1831" t="s">
        <v>329</v>
      </c>
      <c r="B1831" t="s">
        <v>360</v>
      </c>
      <c r="C1831">
        <v>23</v>
      </c>
      <c r="D1831">
        <v>1</v>
      </c>
      <c r="E1831" t="s">
        <v>410</v>
      </c>
      <c r="F1831">
        <v>4</v>
      </c>
      <c r="G1831">
        <v>119</v>
      </c>
      <c r="H1831">
        <v>1200</v>
      </c>
      <c r="I1831" t="s">
        <v>150</v>
      </c>
      <c r="J1831">
        <v>1</v>
      </c>
      <c r="K1831">
        <v>9.1300000000000008</v>
      </c>
      <c r="L1831">
        <v>16</v>
      </c>
      <c r="M1831">
        <v>7</v>
      </c>
      <c r="N1831">
        <v>25</v>
      </c>
      <c r="O1831" t="s">
        <v>420</v>
      </c>
      <c r="P1831">
        <v>1101</v>
      </c>
    </row>
    <row r="1832" spans="1:16" x14ac:dyDescent="0.25">
      <c r="A1832" t="s">
        <v>329</v>
      </c>
      <c r="B1832" t="s">
        <v>360</v>
      </c>
      <c r="C1832">
        <v>13</v>
      </c>
      <c r="D1832">
        <v>10</v>
      </c>
      <c r="E1832" t="s">
        <v>409</v>
      </c>
      <c r="F1832">
        <v>4</v>
      </c>
      <c r="G1832">
        <v>119</v>
      </c>
      <c r="H1832">
        <v>1200</v>
      </c>
      <c r="I1832" t="s">
        <v>140</v>
      </c>
      <c r="J1832">
        <v>1</v>
      </c>
      <c r="K1832">
        <v>9.93</v>
      </c>
      <c r="L1832">
        <v>31</v>
      </c>
      <c r="M1832">
        <v>5</v>
      </c>
      <c r="N1832">
        <v>25</v>
      </c>
      <c r="O1832" t="s">
        <v>477</v>
      </c>
      <c r="P1832">
        <v>1116</v>
      </c>
    </row>
    <row r="1833" spans="1:16" x14ac:dyDescent="0.25">
      <c r="A1833" t="s">
        <v>329</v>
      </c>
      <c r="B1833" t="s">
        <v>360</v>
      </c>
      <c r="C1833">
        <v>9.6</v>
      </c>
      <c r="D1833">
        <v>11</v>
      </c>
      <c r="E1833" t="s">
        <v>408</v>
      </c>
      <c r="F1833">
        <v>8</v>
      </c>
      <c r="G1833">
        <v>122</v>
      </c>
      <c r="H1833">
        <v>1200</v>
      </c>
      <c r="I1833" t="s">
        <v>140</v>
      </c>
      <c r="J1833">
        <v>1</v>
      </c>
      <c r="K1833">
        <v>10.4</v>
      </c>
      <c r="L1833">
        <v>10</v>
      </c>
      <c r="M1833">
        <v>5</v>
      </c>
      <c r="N1833">
        <v>25</v>
      </c>
      <c r="O1833" t="s">
        <v>508</v>
      </c>
      <c r="P1833">
        <v>1105</v>
      </c>
    </row>
    <row r="1834" spans="1:16" x14ac:dyDescent="0.25">
      <c r="A1834" t="s">
        <v>329</v>
      </c>
      <c r="B1834" t="s">
        <v>360</v>
      </c>
      <c r="C1834">
        <v>27</v>
      </c>
      <c r="D1834">
        <v>6</v>
      </c>
      <c r="E1834" t="s">
        <v>409</v>
      </c>
      <c r="F1834">
        <v>8</v>
      </c>
      <c r="G1834">
        <v>125</v>
      </c>
      <c r="H1834">
        <v>1400</v>
      </c>
      <c r="I1834" t="s">
        <v>150</v>
      </c>
      <c r="J1834">
        <v>1</v>
      </c>
      <c r="K1834">
        <v>21.67</v>
      </c>
      <c r="L1834">
        <v>13</v>
      </c>
      <c r="M1834">
        <v>4</v>
      </c>
      <c r="N1834">
        <v>25</v>
      </c>
      <c r="O1834" t="s">
        <v>508</v>
      </c>
      <c r="P1834">
        <v>1096</v>
      </c>
    </row>
    <row r="1835" spans="1:16" x14ac:dyDescent="0.25">
      <c r="A1835" t="s">
        <v>329</v>
      </c>
      <c r="B1835" t="s">
        <v>360</v>
      </c>
      <c r="C1835">
        <v>11</v>
      </c>
      <c r="D1835">
        <v>7</v>
      </c>
      <c r="E1835" t="s">
        <v>409</v>
      </c>
      <c r="F1835">
        <v>7</v>
      </c>
      <c r="G1835">
        <v>123</v>
      </c>
      <c r="H1835">
        <v>1200</v>
      </c>
      <c r="I1835" t="s">
        <v>150</v>
      </c>
      <c r="J1835">
        <v>1</v>
      </c>
      <c r="K1835">
        <v>10.029999999999999</v>
      </c>
      <c r="L1835">
        <v>19</v>
      </c>
      <c r="M1835">
        <v>3</v>
      </c>
      <c r="N1835">
        <v>25</v>
      </c>
      <c r="O1835" t="s">
        <v>420</v>
      </c>
      <c r="P1835">
        <v>1086</v>
      </c>
    </row>
    <row r="1836" spans="1:16" x14ac:dyDescent="0.25">
      <c r="A1836" t="s">
        <v>329</v>
      </c>
      <c r="B1836" t="s">
        <v>364</v>
      </c>
      <c r="C1836">
        <v>25</v>
      </c>
      <c r="D1836">
        <v>7</v>
      </c>
      <c r="E1836" t="s">
        <v>408</v>
      </c>
      <c r="F1836">
        <v>5</v>
      </c>
      <c r="G1836">
        <v>116</v>
      </c>
      <c r="H1836">
        <v>1400</v>
      </c>
      <c r="I1836" t="s">
        <v>58</v>
      </c>
      <c r="J1836">
        <v>1</v>
      </c>
      <c r="K1836">
        <v>21.03</v>
      </c>
      <c r="L1836">
        <v>1</v>
      </c>
      <c r="M1836">
        <v>1</v>
      </c>
      <c r="N1836">
        <v>26</v>
      </c>
      <c r="O1836" t="s">
        <v>501</v>
      </c>
      <c r="P1836">
        <v>1203</v>
      </c>
    </row>
    <row r="1837" spans="1:16" x14ac:dyDescent="0.25">
      <c r="A1837" t="s">
        <v>329</v>
      </c>
      <c r="B1837" t="s">
        <v>364</v>
      </c>
      <c r="C1837">
        <v>20</v>
      </c>
      <c r="D1837">
        <v>7</v>
      </c>
      <c r="E1837" t="s">
        <v>408</v>
      </c>
      <c r="F1837">
        <v>7</v>
      </c>
      <c r="G1837">
        <v>115</v>
      </c>
      <c r="H1837">
        <v>1400</v>
      </c>
      <c r="I1837" t="s">
        <v>173</v>
      </c>
      <c r="J1837">
        <v>1</v>
      </c>
      <c r="K1837">
        <v>22.27</v>
      </c>
      <c r="L1837">
        <v>14</v>
      </c>
      <c r="M1837">
        <v>12</v>
      </c>
      <c r="N1837">
        <v>25</v>
      </c>
      <c r="O1837" t="s">
        <v>483</v>
      </c>
      <c r="P1837">
        <v>1197</v>
      </c>
    </row>
    <row r="1838" spans="1:16" x14ac:dyDescent="0.25">
      <c r="A1838" t="s">
        <v>329</v>
      </c>
      <c r="B1838" t="s">
        <v>364</v>
      </c>
      <c r="C1838">
        <v>10</v>
      </c>
      <c r="D1838">
        <v>8</v>
      </c>
      <c r="E1838" t="s">
        <v>408</v>
      </c>
      <c r="F1838">
        <v>6</v>
      </c>
      <c r="G1838">
        <v>124</v>
      </c>
      <c r="H1838">
        <v>1650</v>
      </c>
      <c r="I1838" t="s">
        <v>64</v>
      </c>
      <c r="J1838">
        <v>1</v>
      </c>
      <c r="K1838">
        <v>39.450000000000003</v>
      </c>
      <c r="L1838">
        <v>12</v>
      </c>
      <c r="M1838">
        <v>11</v>
      </c>
      <c r="N1838">
        <v>25</v>
      </c>
      <c r="O1838" t="s">
        <v>432</v>
      </c>
      <c r="P1838">
        <v>1215</v>
      </c>
    </row>
    <row r="1839" spans="1:16" x14ac:dyDescent="0.25">
      <c r="A1839" t="s">
        <v>329</v>
      </c>
      <c r="B1839" t="s">
        <v>364</v>
      </c>
      <c r="C1839">
        <v>11</v>
      </c>
      <c r="D1839">
        <v>5</v>
      </c>
      <c r="E1839" t="s">
        <v>410</v>
      </c>
      <c r="F1839">
        <v>4</v>
      </c>
      <c r="G1839">
        <v>123</v>
      </c>
      <c r="H1839">
        <v>1200</v>
      </c>
      <c r="I1839" t="s">
        <v>504</v>
      </c>
      <c r="J1839">
        <v>1</v>
      </c>
      <c r="K1839">
        <v>9.6199999999999992</v>
      </c>
      <c r="L1839">
        <v>2</v>
      </c>
      <c r="M1839">
        <v>11</v>
      </c>
      <c r="N1839">
        <v>25</v>
      </c>
      <c r="O1839" t="s">
        <v>416</v>
      </c>
      <c r="P1839">
        <v>1221</v>
      </c>
    </row>
    <row r="1840" spans="1:16" x14ac:dyDescent="0.25">
      <c r="A1840" t="s">
        <v>329</v>
      </c>
      <c r="B1840" t="s">
        <v>364</v>
      </c>
      <c r="C1840">
        <v>12</v>
      </c>
      <c r="D1840">
        <v>6</v>
      </c>
      <c r="E1840" t="s">
        <v>408</v>
      </c>
      <c r="F1840">
        <v>2</v>
      </c>
      <c r="G1840">
        <v>124</v>
      </c>
      <c r="H1840">
        <v>1400</v>
      </c>
      <c r="I1840" t="s">
        <v>504</v>
      </c>
      <c r="J1840">
        <v>1</v>
      </c>
      <c r="K1840">
        <v>21.29</v>
      </c>
      <c r="L1840">
        <v>1</v>
      </c>
      <c r="M1840">
        <v>10</v>
      </c>
      <c r="N1840">
        <v>25</v>
      </c>
      <c r="O1840" t="s">
        <v>465</v>
      </c>
      <c r="P1840">
        <v>1202</v>
      </c>
    </row>
    <row r="1841" spans="1:16" x14ac:dyDescent="0.25">
      <c r="A1841" t="s">
        <v>329</v>
      </c>
      <c r="B1841" t="s">
        <v>364</v>
      </c>
      <c r="C1841">
        <v>38</v>
      </c>
      <c r="D1841">
        <v>3</v>
      </c>
      <c r="E1841" t="s">
        <v>408</v>
      </c>
      <c r="F1841">
        <v>3</v>
      </c>
      <c r="G1841">
        <v>122</v>
      </c>
      <c r="H1841">
        <v>1400</v>
      </c>
      <c r="I1841" t="s">
        <v>504</v>
      </c>
      <c r="J1841">
        <v>1</v>
      </c>
      <c r="K1841">
        <v>21.32</v>
      </c>
      <c r="L1841">
        <v>1</v>
      </c>
      <c r="M1841">
        <v>7</v>
      </c>
      <c r="N1841">
        <v>25</v>
      </c>
      <c r="O1841" t="s">
        <v>508</v>
      </c>
      <c r="P1841">
        <v>1201</v>
      </c>
    </row>
    <row r="1842" spans="1:16" x14ac:dyDescent="0.25">
      <c r="A1842" t="s">
        <v>329</v>
      </c>
      <c r="B1842" t="s">
        <v>364</v>
      </c>
      <c r="C1842">
        <v>11</v>
      </c>
      <c r="D1842">
        <v>7</v>
      </c>
      <c r="E1842" t="s">
        <v>410</v>
      </c>
      <c r="F1842">
        <v>3</v>
      </c>
      <c r="G1842">
        <v>118</v>
      </c>
      <c r="H1842">
        <v>1200</v>
      </c>
      <c r="I1842" t="s">
        <v>504</v>
      </c>
      <c r="J1842">
        <v>1</v>
      </c>
      <c r="K1842">
        <v>8.57</v>
      </c>
      <c r="L1842">
        <v>14</v>
      </c>
      <c r="M1842">
        <v>6</v>
      </c>
      <c r="N1842">
        <v>25</v>
      </c>
      <c r="O1842" t="s">
        <v>479</v>
      </c>
      <c r="P1842">
        <v>1202</v>
      </c>
    </row>
    <row r="1843" spans="1:16" x14ac:dyDescent="0.25">
      <c r="A1843" t="s">
        <v>329</v>
      </c>
      <c r="B1843" t="s">
        <v>364</v>
      </c>
      <c r="C1843">
        <v>18</v>
      </c>
      <c r="D1843">
        <v>8</v>
      </c>
      <c r="E1843" t="s">
        <v>409</v>
      </c>
      <c r="F1843">
        <v>9</v>
      </c>
      <c r="G1843">
        <v>125</v>
      </c>
      <c r="H1843">
        <v>1200</v>
      </c>
      <c r="I1843" t="s">
        <v>504</v>
      </c>
      <c r="J1843">
        <v>1</v>
      </c>
      <c r="K1843">
        <v>10.32</v>
      </c>
      <c r="L1843">
        <v>4</v>
      </c>
      <c r="M1843">
        <v>6</v>
      </c>
      <c r="N1843">
        <v>25</v>
      </c>
      <c r="O1843" t="s">
        <v>432</v>
      </c>
      <c r="P1843">
        <v>1208</v>
      </c>
    </row>
    <row r="1844" spans="1:16" x14ac:dyDescent="0.25">
      <c r="A1844" t="s">
        <v>329</v>
      </c>
      <c r="B1844" t="s">
        <v>364</v>
      </c>
      <c r="C1844">
        <v>18</v>
      </c>
      <c r="D1844">
        <v>10</v>
      </c>
      <c r="E1844" t="s">
        <v>411</v>
      </c>
      <c r="F1844">
        <v>10</v>
      </c>
      <c r="G1844">
        <v>118</v>
      </c>
      <c r="H1844">
        <v>1200</v>
      </c>
      <c r="I1844" t="s">
        <v>504</v>
      </c>
      <c r="J1844">
        <v>1</v>
      </c>
      <c r="K1844">
        <v>9.17</v>
      </c>
      <c r="L1844">
        <v>10</v>
      </c>
      <c r="M1844">
        <v>5</v>
      </c>
      <c r="N1844">
        <v>25</v>
      </c>
      <c r="O1844" t="s">
        <v>508</v>
      </c>
      <c r="P1844">
        <v>1203</v>
      </c>
    </row>
    <row r="1845" spans="1:16" x14ac:dyDescent="0.25">
      <c r="A1845" t="s">
        <v>329</v>
      </c>
      <c r="B1845" t="s">
        <v>364</v>
      </c>
      <c r="C1845">
        <v>9.3000000000000007</v>
      </c>
      <c r="D1845">
        <v>1</v>
      </c>
      <c r="E1845" t="s">
        <v>408</v>
      </c>
      <c r="F1845">
        <v>6</v>
      </c>
      <c r="G1845">
        <v>117</v>
      </c>
      <c r="H1845">
        <v>1200</v>
      </c>
      <c r="I1845" t="s">
        <v>504</v>
      </c>
      <c r="J1845">
        <v>1</v>
      </c>
      <c r="K1845">
        <v>8.3699999999999992</v>
      </c>
      <c r="L1845">
        <v>13</v>
      </c>
      <c r="M1845">
        <v>4</v>
      </c>
      <c r="N1845">
        <v>25</v>
      </c>
      <c r="O1845" t="s">
        <v>508</v>
      </c>
      <c r="P1845">
        <v>1203</v>
      </c>
    </row>
    <row r="1846" spans="1:16" x14ac:dyDescent="0.25">
      <c r="A1846" t="s">
        <v>329</v>
      </c>
      <c r="B1846" t="s">
        <v>364</v>
      </c>
      <c r="C1846">
        <v>5.9</v>
      </c>
      <c r="D1846">
        <v>4</v>
      </c>
      <c r="E1846" t="s">
        <v>409</v>
      </c>
      <c r="F1846">
        <v>6</v>
      </c>
      <c r="G1846">
        <v>121</v>
      </c>
      <c r="H1846">
        <v>1200</v>
      </c>
      <c r="I1846" t="s">
        <v>53</v>
      </c>
      <c r="J1846">
        <v>1</v>
      </c>
      <c r="K1846">
        <v>9.1999999999999993</v>
      </c>
      <c r="L1846">
        <v>19</v>
      </c>
      <c r="M1846">
        <v>3</v>
      </c>
      <c r="N1846">
        <v>25</v>
      </c>
      <c r="O1846" t="s">
        <v>420</v>
      </c>
      <c r="P1846">
        <v>1203</v>
      </c>
    </row>
    <row r="1847" spans="1:16" x14ac:dyDescent="0.25">
      <c r="A1847" t="s">
        <v>329</v>
      </c>
      <c r="B1847" t="s">
        <v>364</v>
      </c>
      <c r="C1847">
        <v>9.1999999999999993</v>
      </c>
      <c r="D1847">
        <v>1</v>
      </c>
      <c r="E1847" t="s">
        <v>409</v>
      </c>
      <c r="F1847">
        <v>9</v>
      </c>
      <c r="G1847">
        <v>134</v>
      </c>
      <c r="H1847">
        <v>1200</v>
      </c>
      <c r="I1847" t="s">
        <v>53</v>
      </c>
      <c r="J1847">
        <v>1</v>
      </c>
      <c r="K1847">
        <v>9.92</v>
      </c>
      <c r="L1847">
        <v>19</v>
      </c>
      <c r="M1847">
        <v>2</v>
      </c>
      <c r="N1847">
        <v>25</v>
      </c>
      <c r="O1847" t="s">
        <v>420</v>
      </c>
      <c r="P1847">
        <v>1207</v>
      </c>
    </row>
    <row r="1848" spans="1:16" x14ac:dyDescent="0.25">
      <c r="A1848" t="s">
        <v>329</v>
      </c>
      <c r="B1848" t="s">
        <v>364</v>
      </c>
      <c r="C1848">
        <v>4.4000000000000004</v>
      </c>
      <c r="D1848">
        <v>6</v>
      </c>
      <c r="E1848" t="s">
        <v>409</v>
      </c>
      <c r="F1848">
        <v>1</v>
      </c>
      <c r="G1848">
        <v>128</v>
      </c>
      <c r="H1848">
        <v>1200</v>
      </c>
      <c r="I1848" t="s">
        <v>504</v>
      </c>
      <c r="J1848">
        <v>1</v>
      </c>
      <c r="K1848">
        <v>10.06</v>
      </c>
      <c r="L1848">
        <v>5</v>
      </c>
      <c r="M1848">
        <v>2</v>
      </c>
      <c r="N1848">
        <v>25</v>
      </c>
      <c r="O1848" t="s">
        <v>432</v>
      </c>
      <c r="P1848">
        <v>1209</v>
      </c>
    </row>
    <row r="1849" spans="1:16" x14ac:dyDescent="0.25">
      <c r="A1849" t="s">
        <v>329</v>
      </c>
      <c r="B1849" t="s">
        <v>364</v>
      </c>
      <c r="C1849">
        <v>6.7</v>
      </c>
      <c r="D1849">
        <v>4</v>
      </c>
      <c r="E1849" t="s">
        <v>408</v>
      </c>
      <c r="F1849">
        <v>5</v>
      </c>
      <c r="G1849">
        <v>127</v>
      </c>
      <c r="H1849">
        <v>1200</v>
      </c>
      <c r="I1849" t="s">
        <v>504</v>
      </c>
      <c r="J1849">
        <v>1</v>
      </c>
      <c r="K1849">
        <v>10.33</v>
      </c>
      <c r="L1849">
        <v>15</v>
      </c>
      <c r="M1849">
        <v>1</v>
      </c>
      <c r="N1849">
        <v>25</v>
      </c>
      <c r="O1849" t="s">
        <v>420</v>
      </c>
      <c r="P1849">
        <v>1204</v>
      </c>
    </row>
    <row r="1850" spans="1:16" x14ac:dyDescent="0.25">
      <c r="A1850" t="s">
        <v>329</v>
      </c>
      <c r="B1850" t="s">
        <v>364</v>
      </c>
      <c r="C1850">
        <v>6.2</v>
      </c>
      <c r="D1850">
        <v>8</v>
      </c>
      <c r="E1850" t="s">
        <v>408</v>
      </c>
      <c r="F1850">
        <v>3</v>
      </c>
      <c r="G1850">
        <v>132</v>
      </c>
      <c r="H1850">
        <v>1200</v>
      </c>
      <c r="I1850" t="s">
        <v>64</v>
      </c>
      <c r="J1850">
        <v>1</v>
      </c>
      <c r="K1850">
        <v>10.19</v>
      </c>
      <c r="L1850">
        <v>4</v>
      </c>
      <c r="M1850">
        <v>12</v>
      </c>
      <c r="N1850">
        <v>24</v>
      </c>
      <c r="O1850" t="s">
        <v>432</v>
      </c>
      <c r="P1850">
        <v>1198</v>
      </c>
    </row>
    <row r="1851" spans="1:16" x14ac:dyDescent="0.25">
      <c r="A1851" t="s">
        <v>329</v>
      </c>
      <c r="B1851" t="s">
        <v>364</v>
      </c>
      <c r="C1851">
        <v>4.4000000000000004</v>
      </c>
      <c r="D1851">
        <v>1</v>
      </c>
      <c r="E1851" t="s">
        <v>408</v>
      </c>
      <c r="F1851">
        <v>10</v>
      </c>
      <c r="G1851">
        <v>126</v>
      </c>
      <c r="H1851">
        <v>1200</v>
      </c>
      <c r="I1851" t="s">
        <v>504</v>
      </c>
      <c r="J1851">
        <v>1</v>
      </c>
      <c r="K1851">
        <v>10.17</v>
      </c>
      <c r="L1851">
        <v>20</v>
      </c>
      <c r="M1851">
        <v>11</v>
      </c>
      <c r="N1851">
        <v>24</v>
      </c>
      <c r="O1851" t="s">
        <v>416</v>
      </c>
      <c r="P1851">
        <v>1196</v>
      </c>
    </row>
    <row r="1852" spans="1:16" x14ac:dyDescent="0.25">
      <c r="A1852" t="s">
        <v>329</v>
      </c>
      <c r="B1852" t="s">
        <v>364</v>
      </c>
      <c r="C1852">
        <v>8.5</v>
      </c>
      <c r="D1852">
        <v>4</v>
      </c>
      <c r="E1852" t="s">
        <v>411</v>
      </c>
      <c r="F1852">
        <v>10</v>
      </c>
      <c r="G1852">
        <v>126</v>
      </c>
      <c r="H1852">
        <v>1200</v>
      </c>
      <c r="I1852" t="s">
        <v>504</v>
      </c>
      <c r="J1852">
        <v>1</v>
      </c>
      <c r="K1852">
        <v>9.94</v>
      </c>
      <c r="L1852">
        <v>30</v>
      </c>
      <c r="M1852">
        <v>10</v>
      </c>
      <c r="N1852">
        <v>24</v>
      </c>
      <c r="O1852" t="s">
        <v>426</v>
      </c>
      <c r="P1852">
        <v>1199</v>
      </c>
    </row>
    <row r="1853" spans="1:16" x14ac:dyDescent="0.25">
      <c r="A1853" t="s">
        <v>329</v>
      </c>
      <c r="B1853" t="s">
        <v>364</v>
      </c>
      <c r="C1853">
        <v>8.6999999999999993</v>
      </c>
      <c r="D1853">
        <v>2</v>
      </c>
      <c r="E1853" t="s">
        <v>408</v>
      </c>
      <c r="F1853">
        <v>7</v>
      </c>
      <c r="G1853">
        <v>121</v>
      </c>
      <c r="H1853">
        <v>1200</v>
      </c>
      <c r="I1853" t="s">
        <v>504</v>
      </c>
      <c r="J1853">
        <v>1</v>
      </c>
      <c r="K1853">
        <v>9.66</v>
      </c>
      <c r="L1853">
        <v>16</v>
      </c>
      <c r="M1853">
        <v>10</v>
      </c>
      <c r="N1853">
        <v>24</v>
      </c>
      <c r="O1853" t="s">
        <v>420</v>
      </c>
      <c r="P1853">
        <v>1190</v>
      </c>
    </row>
    <row r="1854" spans="1:16" x14ac:dyDescent="0.25">
      <c r="A1854" t="s">
        <v>329</v>
      </c>
      <c r="B1854" t="s">
        <v>364</v>
      </c>
      <c r="C1854">
        <v>10</v>
      </c>
      <c r="D1854">
        <v>9</v>
      </c>
      <c r="E1854" t="s">
        <v>409</v>
      </c>
      <c r="F1854">
        <v>4</v>
      </c>
      <c r="G1854">
        <v>129</v>
      </c>
      <c r="H1854">
        <v>1200</v>
      </c>
      <c r="I1854" t="s">
        <v>49</v>
      </c>
      <c r="J1854">
        <v>1</v>
      </c>
      <c r="K1854">
        <v>10.119999999999999</v>
      </c>
      <c r="L1854">
        <v>11</v>
      </c>
      <c r="M1854">
        <v>5</v>
      </c>
      <c r="N1854">
        <v>24</v>
      </c>
      <c r="O1854" t="s">
        <v>508</v>
      </c>
      <c r="P1854">
        <v>1163</v>
      </c>
    </row>
    <row r="1855" spans="1:16" x14ac:dyDescent="0.25">
      <c r="A1855" t="s">
        <v>329</v>
      </c>
      <c r="B1855" t="s">
        <v>364</v>
      </c>
      <c r="C1855">
        <v>26</v>
      </c>
      <c r="D1855">
        <v>6</v>
      </c>
      <c r="E1855" t="s">
        <v>411</v>
      </c>
      <c r="F1855">
        <v>10</v>
      </c>
      <c r="G1855">
        <v>129</v>
      </c>
      <c r="H1855">
        <v>1200</v>
      </c>
      <c r="I1855" t="s">
        <v>49</v>
      </c>
      <c r="J1855">
        <v>1</v>
      </c>
      <c r="K1855">
        <v>10.59</v>
      </c>
      <c r="L1855">
        <v>28</v>
      </c>
      <c r="M1855">
        <v>4</v>
      </c>
      <c r="N1855">
        <v>24</v>
      </c>
      <c r="O1855" t="s">
        <v>483</v>
      </c>
      <c r="P1855">
        <v>1165</v>
      </c>
    </row>
    <row r="1856" spans="1:16" x14ac:dyDescent="0.25">
      <c r="A1856" t="s">
        <v>365</v>
      </c>
      <c r="B1856" t="s">
        <v>366</v>
      </c>
      <c r="C1856">
        <v>31</v>
      </c>
      <c r="D1856">
        <v>10</v>
      </c>
      <c r="E1856" t="s">
        <v>408</v>
      </c>
      <c r="F1856">
        <v>12</v>
      </c>
      <c r="G1856">
        <v>135</v>
      </c>
      <c r="H1856">
        <v>1200</v>
      </c>
      <c r="I1856" t="s">
        <v>53</v>
      </c>
      <c r="J1856">
        <v>1</v>
      </c>
      <c r="K1856">
        <v>10.79</v>
      </c>
      <c r="L1856">
        <v>23</v>
      </c>
      <c r="M1856">
        <v>12</v>
      </c>
      <c r="N1856">
        <v>25</v>
      </c>
      <c r="O1856" t="s">
        <v>416</v>
      </c>
      <c r="P1856">
        <v>1111</v>
      </c>
    </row>
    <row r="1857" spans="1:16" x14ac:dyDescent="0.25">
      <c r="A1857" t="s">
        <v>365</v>
      </c>
      <c r="B1857" t="s">
        <v>366</v>
      </c>
      <c r="C1857">
        <v>67</v>
      </c>
      <c r="D1857">
        <v>8</v>
      </c>
      <c r="E1857" t="s">
        <v>410</v>
      </c>
      <c r="F1857">
        <v>10</v>
      </c>
      <c r="G1857">
        <v>115</v>
      </c>
      <c r="H1857">
        <v>1000</v>
      </c>
      <c r="I1857" t="s">
        <v>69</v>
      </c>
      <c r="J1857">
        <v>0</v>
      </c>
      <c r="K1857">
        <v>57.2</v>
      </c>
      <c r="L1857">
        <v>30</v>
      </c>
      <c r="M1857">
        <v>11</v>
      </c>
      <c r="N1857">
        <v>25</v>
      </c>
      <c r="O1857" t="s">
        <v>508</v>
      </c>
      <c r="P1857">
        <v>1103</v>
      </c>
    </row>
    <row r="1858" spans="1:16" x14ac:dyDescent="0.25">
      <c r="A1858" t="s">
        <v>365</v>
      </c>
      <c r="B1858" t="s">
        <v>366</v>
      </c>
      <c r="C1858">
        <v>15</v>
      </c>
      <c r="D1858">
        <v>5</v>
      </c>
      <c r="E1858" t="s">
        <v>408</v>
      </c>
      <c r="F1858">
        <v>4</v>
      </c>
      <c r="G1858">
        <v>130</v>
      </c>
      <c r="H1858">
        <v>1200</v>
      </c>
      <c r="I1858" t="s">
        <v>316</v>
      </c>
      <c r="J1858">
        <v>1</v>
      </c>
      <c r="K1858">
        <v>9.6199999999999992</v>
      </c>
      <c r="L1858">
        <v>30</v>
      </c>
      <c r="M1858">
        <v>10</v>
      </c>
      <c r="N1858">
        <v>25</v>
      </c>
      <c r="O1858" t="s">
        <v>457</v>
      </c>
      <c r="P1858">
        <v>1114</v>
      </c>
    </row>
    <row r="1859" spans="1:16" x14ac:dyDescent="0.25">
      <c r="A1859" t="s">
        <v>365</v>
      </c>
      <c r="B1859" t="s">
        <v>366</v>
      </c>
      <c r="C1859">
        <v>53</v>
      </c>
      <c r="D1859">
        <v>5</v>
      </c>
      <c r="E1859" t="s">
        <v>408</v>
      </c>
      <c r="F1859">
        <v>1</v>
      </c>
      <c r="G1859">
        <v>115</v>
      </c>
      <c r="H1859">
        <v>1200</v>
      </c>
      <c r="I1859" t="s">
        <v>687</v>
      </c>
      <c r="J1859">
        <v>1</v>
      </c>
      <c r="K1859">
        <v>8.58</v>
      </c>
      <c r="L1859">
        <v>12</v>
      </c>
      <c r="M1859">
        <v>10</v>
      </c>
      <c r="N1859">
        <v>25</v>
      </c>
      <c r="O1859" t="s">
        <v>508</v>
      </c>
      <c r="P1859">
        <v>1115</v>
      </c>
    </row>
    <row r="1860" spans="1:16" x14ac:dyDescent="0.25">
      <c r="A1860" t="s">
        <v>365</v>
      </c>
      <c r="B1860" t="s">
        <v>366</v>
      </c>
      <c r="C1860">
        <v>130</v>
      </c>
      <c r="D1860">
        <v>10</v>
      </c>
      <c r="E1860" t="s">
        <v>409</v>
      </c>
      <c r="F1860">
        <v>1</v>
      </c>
      <c r="G1860">
        <v>123</v>
      </c>
      <c r="H1860">
        <v>1400</v>
      </c>
      <c r="I1860" t="s">
        <v>385</v>
      </c>
      <c r="J1860">
        <v>1</v>
      </c>
      <c r="K1860">
        <v>22.37</v>
      </c>
      <c r="L1860">
        <v>1</v>
      </c>
      <c r="M1860">
        <v>10</v>
      </c>
      <c r="N1860">
        <v>25</v>
      </c>
      <c r="O1860" t="s">
        <v>465</v>
      </c>
      <c r="P1860">
        <v>1105</v>
      </c>
    </row>
    <row r="1861" spans="1:16" x14ac:dyDescent="0.25">
      <c r="A1861" t="s">
        <v>365</v>
      </c>
      <c r="B1861" t="s">
        <v>366</v>
      </c>
      <c r="C1861">
        <v>69</v>
      </c>
      <c r="D1861">
        <v>9</v>
      </c>
      <c r="E1861" t="s">
        <v>409</v>
      </c>
      <c r="F1861">
        <v>7</v>
      </c>
      <c r="G1861">
        <v>118</v>
      </c>
      <c r="H1861">
        <v>1400</v>
      </c>
      <c r="I1861" t="s">
        <v>140</v>
      </c>
      <c r="J1861">
        <v>1</v>
      </c>
      <c r="K1861">
        <v>21.79</v>
      </c>
      <c r="L1861">
        <v>7</v>
      </c>
      <c r="M1861">
        <v>9</v>
      </c>
      <c r="N1861">
        <v>25</v>
      </c>
      <c r="O1861" t="s">
        <v>483</v>
      </c>
      <c r="P1861">
        <v>1113</v>
      </c>
    </row>
    <row r="1862" spans="1:16" x14ac:dyDescent="0.25">
      <c r="A1862" t="s">
        <v>365</v>
      </c>
      <c r="B1862" t="s">
        <v>366</v>
      </c>
      <c r="C1862">
        <v>87</v>
      </c>
      <c r="D1862">
        <v>11</v>
      </c>
      <c r="E1862" t="s">
        <v>410</v>
      </c>
      <c r="F1862">
        <v>11</v>
      </c>
      <c r="G1862">
        <v>125</v>
      </c>
      <c r="H1862">
        <v>1200</v>
      </c>
      <c r="I1862" t="s">
        <v>140</v>
      </c>
      <c r="J1862">
        <v>1</v>
      </c>
      <c r="K1862">
        <v>11.11</v>
      </c>
      <c r="L1862">
        <v>4</v>
      </c>
      <c r="M1862">
        <v>6</v>
      </c>
      <c r="N1862">
        <v>25</v>
      </c>
      <c r="O1862" t="s">
        <v>432</v>
      </c>
      <c r="P1862">
        <v>1090</v>
      </c>
    </row>
    <row r="1863" spans="1:16" x14ac:dyDescent="0.25">
      <c r="A1863" t="s">
        <v>365</v>
      </c>
      <c r="B1863" t="s">
        <v>366</v>
      </c>
      <c r="C1863">
        <v>45</v>
      </c>
      <c r="D1863">
        <v>6</v>
      </c>
      <c r="E1863" t="s">
        <v>410</v>
      </c>
      <c r="F1863">
        <v>8</v>
      </c>
      <c r="G1863">
        <v>124</v>
      </c>
      <c r="H1863">
        <v>1000</v>
      </c>
      <c r="I1863" t="s">
        <v>140</v>
      </c>
      <c r="J1863">
        <v>0</v>
      </c>
      <c r="K1863">
        <v>56.69</v>
      </c>
      <c r="L1863">
        <v>30</v>
      </c>
      <c r="M1863">
        <v>4</v>
      </c>
      <c r="N1863">
        <v>25</v>
      </c>
      <c r="O1863" t="s">
        <v>426</v>
      </c>
      <c r="P1863">
        <v>1080</v>
      </c>
    </row>
    <row r="1864" spans="1:16" x14ac:dyDescent="0.25">
      <c r="A1864" t="s">
        <v>365</v>
      </c>
      <c r="B1864" t="s">
        <v>366</v>
      </c>
      <c r="C1864">
        <v>6.3</v>
      </c>
      <c r="D1864">
        <v>1</v>
      </c>
      <c r="E1864" t="s">
        <v>408</v>
      </c>
      <c r="F1864">
        <v>1</v>
      </c>
      <c r="G1864">
        <v>135</v>
      </c>
      <c r="H1864">
        <v>1200</v>
      </c>
      <c r="I1864" t="s">
        <v>140</v>
      </c>
      <c r="J1864">
        <v>1</v>
      </c>
      <c r="K1864">
        <v>9.67</v>
      </c>
      <c r="L1864">
        <v>19</v>
      </c>
      <c r="M1864">
        <v>3</v>
      </c>
      <c r="N1864">
        <v>25</v>
      </c>
      <c r="O1864" t="s">
        <v>420</v>
      </c>
      <c r="P1864">
        <v>1095</v>
      </c>
    </row>
    <row r="1865" spans="1:16" x14ac:dyDescent="0.25">
      <c r="A1865" t="s">
        <v>365</v>
      </c>
      <c r="B1865" t="s">
        <v>366</v>
      </c>
      <c r="C1865">
        <v>12</v>
      </c>
      <c r="D1865">
        <v>9</v>
      </c>
      <c r="E1865" t="s">
        <v>409</v>
      </c>
      <c r="F1865">
        <v>4</v>
      </c>
      <c r="G1865">
        <v>121</v>
      </c>
      <c r="H1865">
        <v>1200</v>
      </c>
      <c r="I1865" t="s">
        <v>49</v>
      </c>
      <c r="J1865">
        <v>1</v>
      </c>
      <c r="K1865">
        <v>9.94</v>
      </c>
      <c r="L1865">
        <v>26</v>
      </c>
      <c r="M1865">
        <v>1</v>
      </c>
      <c r="N1865">
        <v>25</v>
      </c>
      <c r="O1865" t="s">
        <v>465</v>
      </c>
      <c r="P1865">
        <v>1112</v>
      </c>
    </row>
    <row r="1866" spans="1:16" x14ac:dyDescent="0.25">
      <c r="A1866" t="s">
        <v>365</v>
      </c>
      <c r="B1866" t="s">
        <v>366</v>
      </c>
      <c r="C1866">
        <v>16</v>
      </c>
      <c r="D1866">
        <v>9</v>
      </c>
      <c r="E1866" t="s">
        <v>411</v>
      </c>
      <c r="F1866">
        <v>9</v>
      </c>
      <c r="G1866">
        <v>135</v>
      </c>
      <c r="H1866">
        <v>1200</v>
      </c>
      <c r="I1866" t="s">
        <v>195</v>
      </c>
      <c r="J1866">
        <v>1</v>
      </c>
      <c r="K1866">
        <v>10.31</v>
      </c>
      <c r="L1866">
        <v>29</v>
      </c>
      <c r="M1866">
        <v>12</v>
      </c>
      <c r="N1866">
        <v>24</v>
      </c>
      <c r="O1866" t="s">
        <v>457</v>
      </c>
      <c r="P1866">
        <v>1107</v>
      </c>
    </row>
    <row r="1867" spans="1:16" x14ac:dyDescent="0.25">
      <c r="A1867" t="s">
        <v>365</v>
      </c>
      <c r="B1867" t="s">
        <v>366</v>
      </c>
      <c r="C1867">
        <v>114</v>
      </c>
      <c r="D1867">
        <v>7</v>
      </c>
      <c r="E1867" t="s">
        <v>411</v>
      </c>
      <c r="F1867">
        <v>12</v>
      </c>
      <c r="G1867">
        <v>121</v>
      </c>
      <c r="H1867">
        <v>1200</v>
      </c>
      <c r="I1867" t="s">
        <v>140</v>
      </c>
      <c r="J1867">
        <v>1</v>
      </c>
      <c r="K1867">
        <v>9.41</v>
      </c>
      <c r="L1867">
        <v>22</v>
      </c>
      <c r="M1867">
        <v>12</v>
      </c>
      <c r="N1867">
        <v>24</v>
      </c>
      <c r="O1867" t="s">
        <v>465</v>
      </c>
      <c r="P1867">
        <v>1119</v>
      </c>
    </row>
    <row r="1868" spans="1:16" x14ac:dyDescent="0.25">
      <c r="A1868" t="s">
        <v>365</v>
      </c>
      <c r="B1868" t="s">
        <v>366</v>
      </c>
      <c r="C1868">
        <v>20</v>
      </c>
      <c r="D1868">
        <v>2</v>
      </c>
      <c r="E1868" t="s">
        <v>409</v>
      </c>
      <c r="F1868">
        <v>1</v>
      </c>
      <c r="G1868">
        <v>119</v>
      </c>
      <c r="H1868">
        <v>1200</v>
      </c>
      <c r="I1868" t="s">
        <v>140</v>
      </c>
      <c r="J1868">
        <v>1</v>
      </c>
      <c r="K1868">
        <v>9.4700000000000006</v>
      </c>
      <c r="L1868">
        <v>20</v>
      </c>
      <c r="M1868">
        <v>11</v>
      </c>
      <c r="N1868">
        <v>24</v>
      </c>
      <c r="O1868" t="s">
        <v>416</v>
      </c>
      <c r="P1868">
        <v>1097</v>
      </c>
    </row>
    <row r="1869" spans="1:16" x14ac:dyDescent="0.25">
      <c r="A1869" t="s">
        <v>365</v>
      </c>
      <c r="B1869" t="s">
        <v>366</v>
      </c>
      <c r="C1869">
        <v>70</v>
      </c>
      <c r="D1869">
        <v>6</v>
      </c>
      <c r="E1869" t="s">
        <v>409</v>
      </c>
      <c r="F1869">
        <v>3</v>
      </c>
      <c r="G1869">
        <v>122</v>
      </c>
      <c r="H1869">
        <v>1000</v>
      </c>
      <c r="I1869" t="s">
        <v>140</v>
      </c>
      <c r="J1869">
        <v>0</v>
      </c>
      <c r="K1869">
        <v>57.18</v>
      </c>
      <c r="L1869">
        <v>9</v>
      </c>
      <c r="M1869">
        <v>11</v>
      </c>
      <c r="N1869">
        <v>24</v>
      </c>
      <c r="O1869" t="s">
        <v>465</v>
      </c>
      <c r="P1869">
        <v>1106</v>
      </c>
    </row>
    <row r="1870" spans="1:16" x14ac:dyDescent="0.25">
      <c r="A1870" t="s">
        <v>365</v>
      </c>
      <c r="B1870" t="s">
        <v>366</v>
      </c>
      <c r="C1870">
        <v>87</v>
      </c>
      <c r="D1870">
        <v>10</v>
      </c>
      <c r="E1870" t="s">
        <v>409</v>
      </c>
      <c r="F1870">
        <v>12</v>
      </c>
      <c r="G1870">
        <v>123</v>
      </c>
      <c r="H1870">
        <v>1200</v>
      </c>
      <c r="I1870" t="s">
        <v>167</v>
      </c>
      <c r="J1870">
        <v>1</v>
      </c>
      <c r="K1870">
        <v>9.51</v>
      </c>
      <c r="L1870">
        <v>13</v>
      </c>
      <c r="M1870">
        <v>10</v>
      </c>
      <c r="N1870">
        <v>24</v>
      </c>
      <c r="O1870" t="s">
        <v>465</v>
      </c>
      <c r="P1870">
        <v>1102</v>
      </c>
    </row>
    <row r="1871" spans="1:16" x14ac:dyDescent="0.25">
      <c r="A1871" t="s">
        <v>365</v>
      </c>
      <c r="B1871" t="s">
        <v>366</v>
      </c>
      <c r="C1871">
        <v>5.0999999999999996</v>
      </c>
      <c r="D1871">
        <v>6</v>
      </c>
      <c r="E1871" t="s">
        <v>408</v>
      </c>
      <c r="F1871">
        <v>3</v>
      </c>
      <c r="G1871">
        <v>116</v>
      </c>
      <c r="H1871">
        <v>1400</v>
      </c>
      <c r="I1871" t="s">
        <v>58</v>
      </c>
      <c r="J1871">
        <v>1</v>
      </c>
      <c r="K1871">
        <v>23.33</v>
      </c>
      <c r="L1871">
        <v>22</v>
      </c>
      <c r="M1871">
        <v>9</v>
      </c>
      <c r="N1871">
        <v>24</v>
      </c>
      <c r="O1871" t="s">
        <v>501</v>
      </c>
      <c r="P1871">
        <v>1083</v>
      </c>
    </row>
    <row r="1872" spans="1:16" x14ac:dyDescent="0.25">
      <c r="A1872" t="s">
        <v>365</v>
      </c>
      <c r="B1872" t="s">
        <v>366</v>
      </c>
      <c r="C1872">
        <v>5.0999999999999996</v>
      </c>
      <c r="D1872">
        <v>8</v>
      </c>
      <c r="E1872" t="s">
        <v>408</v>
      </c>
      <c r="F1872">
        <v>3</v>
      </c>
      <c r="G1872">
        <v>126</v>
      </c>
      <c r="H1872">
        <v>1400</v>
      </c>
      <c r="I1872" t="s">
        <v>49</v>
      </c>
      <c r="J1872">
        <v>1</v>
      </c>
      <c r="K1872">
        <v>21.39</v>
      </c>
      <c r="L1872">
        <v>1</v>
      </c>
      <c r="M1872">
        <v>7</v>
      </c>
      <c r="N1872">
        <v>24</v>
      </c>
      <c r="O1872" t="s">
        <v>477</v>
      </c>
      <c r="P1872">
        <v>1090</v>
      </c>
    </row>
    <row r="1873" spans="1:16" x14ac:dyDescent="0.25">
      <c r="A1873" t="s">
        <v>365</v>
      </c>
      <c r="B1873" t="s">
        <v>366</v>
      </c>
      <c r="C1873">
        <v>2.2999999999999998</v>
      </c>
      <c r="D1873">
        <v>3</v>
      </c>
      <c r="E1873" t="s">
        <v>409</v>
      </c>
      <c r="F1873">
        <v>2</v>
      </c>
      <c r="G1873">
        <v>127</v>
      </c>
      <c r="H1873">
        <v>1400</v>
      </c>
      <c r="I1873" t="s">
        <v>140</v>
      </c>
      <c r="J1873">
        <v>1</v>
      </c>
      <c r="K1873">
        <v>22.54</v>
      </c>
      <c r="L1873">
        <v>2</v>
      </c>
      <c r="M1873">
        <v>6</v>
      </c>
      <c r="N1873">
        <v>24</v>
      </c>
      <c r="O1873" t="s">
        <v>477</v>
      </c>
      <c r="P1873">
        <v>1096</v>
      </c>
    </row>
    <row r="1874" spans="1:16" x14ac:dyDescent="0.25">
      <c r="A1874" t="s">
        <v>365</v>
      </c>
      <c r="B1874" t="s">
        <v>366</v>
      </c>
      <c r="C1874">
        <v>3.6</v>
      </c>
      <c r="D1874">
        <v>3</v>
      </c>
      <c r="E1874" t="s">
        <v>408</v>
      </c>
      <c r="F1874">
        <v>4</v>
      </c>
      <c r="G1874">
        <v>115</v>
      </c>
      <c r="H1874">
        <v>1400</v>
      </c>
      <c r="I1874" t="s">
        <v>58</v>
      </c>
      <c r="J1874">
        <v>1</v>
      </c>
      <c r="K1874">
        <v>21.63</v>
      </c>
      <c r="L1874">
        <v>19</v>
      </c>
      <c r="M1874">
        <v>5</v>
      </c>
      <c r="N1874">
        <v>24</v>
      </c>
      <c r="O1874" t="s">
        <v>479</v>
      </c>
      <c r="P1874">
        <v>1100</v>
      </c>
    </row>
    <row r="1875" spans="1:16" x14ac:dyDescent="0.25">
      <c r="A1875" t="s">
        <v>365</v>
      </c>
      <c r="B1875" t="s">
        <v>366</v>
      </c>
      <c r="C1875">
        <v>19</v>
      </c>
      <c r="D1875">
        <v>2</v>
      </c>
      <c r="E1875" t="s">
        <v>408</v>
      </c>
      <c r="F1875">
        <v>4</v>
      </c>
      <c r="G1875">
        <v>120</v>
      </c>
      <c r="H1875">
        <v>1400</v>
      </c>
      <c r="I1875" t="s">
        <v>140</v>
      </c>
      <c r="J1875">
        <v>1</v>
      </c>
      <c r="K1875">
        <v>22.34</v>
      </c>
      <c r="L1875">
        <v>28</v>
      </c>
      <c r="M1875">
        <v>4</v>
      </c>
      <c r="N1875">
        <v>24</v>
      </c>
      <c r="O1875" t="s">
        <v>483</v>
      </c>
      <c r="P1875">
        <v>1097</v>
      </c>
    </row>
    <row r="1876" spans="1:16" x14ac:dyDescent="0.25">
      <c r="A1876" t="s">
        <v>365</v>
      </c>
      <c r="B1876" t="s">
        <v>366</v>
      </c>
      <c r="C1876">
        <v>11</v>
      </c>
      <c r="D1876">
        <v>2</v>
      </c>
      <c r="E1876" t="s">
        <v>408</v>
      </c>
      <c r="F1876">
        <v>7</v>
      </c>
      <c r="G1876">
        <v>123</v>
      </c>
      <c r="H1876">
        <v>1200</v>
      </c>
      <c r="I1876" t="s">
        <v>140</v>
      </c>
      <c r="J1876">
        <v>1</v>
      </c>
      <c r="K1876">
        <v>8.5299999999999994</v>
      </c>
      <c r="L1876">
        <v>3</v>
      </c>
      <c r="M1876">
        <v>4</v>
      </c>
      <c r="N1876">
        <v>24</v>
      </c>
      <c r="O1876" t="s">
        <v>457</v>
      </c>
      <c r="P1876">
        <v>1091</v>
      </c>
    </row>
    <row r="1877" spans="1:16" x14ac:dyDescent="0.25">
      <c r="A1877" t="s">
        <v>365</v>
      </c>
      <c r="B1877" t="s">
        <v>366</v>
      </c>
      <c r="C1877">
        <v>5.0999999999999996</v>
      </c>
      <c r="D1877">
        <v>3</v>
      </c>
      <c r="E1877" t="s">
        <v>409</v>
      </c>
      <c r="F1877">
        <v>1</v>
      </c>
      <c r="G1877">
        <v>121</v>
      </c>
      <c r="H1877">
        <v>1200</v>
      </c>
      <c r="I1877" t="s">
        <v>58</v>
      </c>
      <c r="J1877">
        <v>1</v>
      </c>
      <c r="K1877">
        <v>10.210000000000001</v>
      </c>
      <c r="L1877">
        <v>13</v>
      </c>
      <c r="M1877">
        <v>3</v>
      </c>
      <c r="N1877">
        <v>24</v>
      </c>
      <c r="O1877" t="s">
        <v>416</v>
      </c>
      <c r="P1877">
        <v>1100</v>
      </c>
    </row>
    <row r="1878" spans="1:16" x14ac:dyDescent="0.25">
      <c r="A1878" t="s">
        <v>365</v>
      </c>
      <c r="B1878" t="s">
        <v>366</v>
      </c>
      <c r="C1878">
        <v>5.4</v>
      </c>
      <c r="D1878">
        <v>5</v>
      </c>
      <c r="E1878" t="s">
        <v>408</v>
      </c>
      <c r="F1878">
        <v>6</v>
      </c>
      <c r="G1878">
        <v>135</v>
      </c>
      <c r="H1878">
        <v>1200</v>
      </c>
      <c r="I1878" t="s">
        <v>140</v>
      </c>
      <c r="J1878">
        <v>1</v>
      </c>
      <c r="K1878">
        <v>9.81</v>
      </c>
      <c r="L1878">
        <v>21</v>
      </c>
      <c r="M1878">
        <v>2</v>
      </c>
      <c r="N1878">
        <v>24</v>
      </c>
      <c r="O1878" t="s">
        <v>426</v>
      </c>
      <c r="P1878">
        <v>1098</v>
      </c>
    </row>
    <row r="1879" spans="1:16" x14ac:dyDescent="0.25">
      <c r="A1879" t="s">
        <v>365</v>
      </c>
      <c r="B1879" t="s">
        <v>366</v>
      </c>
      <c r="C1879">
        <v>12</v>
      </c>
      <c r="D1879">
        <v>3</v>
      </c>
      <c r="E1879" t="s">
        <v>408</v>
      </c>
      <c r="F1879">
        <v>8</v>
      </c>
      <c r="G1879">
        <v>118</v>
      </c>
      <c r="H1879">
        <v>1200</v>
      </c>
      <c r="I1879" t="s">
        <v>140</v>
      </c>
      <c r="J1879">
        <v>1</v>
      </c>
      <c r="K1879">
        <v>8.3699999999999992</v>
      </c>
      <c r="L1879">
        <v>4</v>
      </c>
      <c r="M1879">
        <v>2</v>
      </c>
      <c r="N1879">
        <v>24</v>
      </c>
      <c r="O1879" t="s">
        <v>457</v>
      </c>
      <c r="P1879">
        <v>1110</v>
      </c>
    </row>
    <row r="1880" spans="1:16" x14ac:dyDescent="0.25">
      <c r="A1880" t="s">
        <v>365</v>
      </c>
      <c r="B1880" t="s">
        <v>366</v>
      </c>
      <c r="C1880">
        <v>8.9</v>
      </c>
      <c r="D1880">
        <v>2</v>
      </c>
      <c r="E1880" t="s">
        <v>408</v>
      </c>
      <c r="F1880">
        <v>2</v>
      </c>
      <c r="G1880">
        <v>119</v>
      </c>
      <c r="H1880">
        <v>1200</v>
      </c>
      <c r="I1880" t="s">
        <v>140</v>
      </c>
      <c r="J1880">
        <v>1</v>
      </c>
      <c r="K1880">
        <v>9.86</v>
      </c>
      <c r="L1880">
        <v>4</v>
      </c>
      <c r="M1880">
        <v>1</v>
      </c>
      <c r="N1880">
        <v>24</v>
      </c>
      <c r="O1880" t="s">
        <v>432</v>
      </c>
      <c r="P1880">
        <v>1101</v>
      </c>
    </row>
    <row r="1881" spans="1:16" x14ac:dyDescent="0.25">
      <c r="A1881" t="s">
        <v>365</v>
      </c>
      <c r="B1881" t="s">
        <v>366</v>
      </c>
      <c r="C1881">
        <v>7.6</v>
      </c>
      <c r="D1881">
        <v>3</v>
      </c>
      <c r="E1881" t="s">
        <v>410</v>
      </c>
      <c r="F1881">
        <v>4</v>
      </c>
      <c r="G1881">
        <v>117</v>
      </c>
      <c r="H1881">
        <v>1000</v>
      </c>
      <c r="I1881" t="s">
        <v>140</v>
      </c>
      <c r="J1881">
        <v>0</v>
      </c>
      <c r="K1881">
        <v>57.25</v>
      </c>
      <c r="L1881">
        <v>17</v>
      </c>
      <c r="M1881">
        <v>12</v>
      </c>
      <c r="N1881">
        <v>23</v>
      </c>
      <c r="O1881" t="s">
        <v>477</v>
      </c>
      <c r="P1881">
        <v>1094</v>
      </c>
    </row>
    <row r="1882" spans="1:16" x14ac:dyDescent="0.25">
      <c r="A1882" t="s">
        <v>365</v>
      </c>
      <c r="B1882" t="s">
        <v>366</v>
      </c>
      <c r="C1882">
        <v>5.7</v>
      </c>
      <c r="D1882">
        <v>5</v>
      </c>
      <c r="E1882" t="s">
        <v>408</v>
      </c>
      <c r="F1882">
        <v>4</v>
      </c>
      <c r="G1882">
        <v>120</v>
      </c>
      <c r="H1882">
        <v>1200</v>
      </c>
      <c r="I1882" t="s">
        <v>140</v>
      </c>
      <c r="J1882">
        <v>1</v>
      </c>
      <c r="K1882">
        <v>9.7100000000000009</v>
      </c>
      <c r="L1882">
        <v>29</v>
      </c>
      <c r="M1882">
        <v>11</v>
      </c>
      <c r="N1882">
        <v>23</v>
      </c>
      <c r="O1882" t="s">
        <v>426</v>
      </c>
      <c r="P1882">
        <v>1100</v>
      </c>
    </row>
    <row r="1883" spans="1:16" x14ac:dyDescent="0.25">
      <c r="A1883" t="s">
        <v>365</v>
      </c>
      <c r="B1883" t="s">
        <v>366</v>
      </c>
      <c r="C1883">
        <v>4.8</v>
      </c>
      <c r="D1883">
        <v>1</v>
      </c>
      <c r="E1883" t="s">
        <v>408</v>
      </c>
      <c r="F1883">
        <v>5</v>
      </c>
      <c r="G1883">
        <v>135</v>
      </c>
      <c r="H1883">
        <v>1200</v>
      </c>
      <c r="I1883" t="s">
        <v>140</v>
      </c>
      <c r="J1883">
        <v>1</v>
      </c>
      <c r="K1883">
        <v>9.7200000000000006</v>
      </c>
      <c r="L1883">
        <v>15</v>
      </c>
      <c r="M1883">
        <v>11</v>
      </c>
      <c r="N1883">
        <v>23</v>
      </c>
      <c r="O1883" t="s">
        <v>420</v>
      </c>
      <c r="P1883">
        <v>1095</v>
      </c>
    </row>
    <row r="1884" spans="1:16" x14ac:dyDescent="0.25">
      <c r="A1884" t="s">
        <v>365</v>
      </c>
      <c r="B1884" t="s">
        <v>366</v>
      </c>
      <c r="C1884">
        <v>2.2000000000000002</v>
      </c>
      <c r="D1884">
        <v>2</v>
      </c>
      <c r="E1884" t="s">
        <v>409</v>
      </c>
      <c r="F1884">
        <v>1</v>
      </c>
      <c r="G1884">
        <v>132</v>
      </c>
      <c r="H1884">
        <v>1200</v>
      </c>
      <c r="I1884" t="s">
        <v>31</v>
      </c>
      <c r="J1884">
        <v>1</v>
      </c>
      <c r="K1884">
        <v>10.220000000000001</v>
      </c>
      <c r="L1884">
        <v>18</v>
      </c>
      <c r="M1884">
        <v>10</v>
      </c>
      <c r="N1884">
        <v>23</v>
      </c>
      <c r="O1884" t="s">
        <v>420</v>
      </c>
      <c r="P1884">
        <v>1103</v>
      </c>
    </row>
    <row r="1885" spans="1:16" x14ac:dyDescent="0.25">
      <c r="A1885" t="s">
        <v>365</v>
      </c>
      <c r="B1885" t="s">
        <v>366</v>
      </c>
      <c r="C1885">
        <v>3.2</v>
      </c>
      <c r="D1885">
        <v>4</v>
      </c>
      <c r="E1885" t="s">
        <v>409</v>
      </c>
      <c r="F1885">
        <v>10</v>
      </c>
      <c r="G1885">
        <v>130</v>
      </c>
      <c r="H1885">
        <v>1200</v>
      </c>
      <c r="I1885" t="s">
        <v>49</v>
      </c>
      <c r="J1885">
        <v>1</v>
      </c>
      <c r="K1885">
        <v>9.49</v>
      </c>
      <c r="L1885">
        <v>27</v>
      </c>
      <c r="M1885">
        <v>9</v>
      </c>
      <c r="N1885">
        <v>23</v>
      </c>
      <c r="O1885" t="s">
        <v>416</v>
      </c>
      <c r="P1885">
        <v>1100</v>
      </c>
    </row>
    <row r="1886" spans="1:16" x14ac:dyDescent="0.25">
      <c r="A1886" t="s">
        <v>365</v>
      </c>
      <c r="B1886" t="s">
        <v>369</v>
      </c>
      <c r="C1886">
        <v>5.4</v>
      </c>
      <c r="D1886">
        <v>6</v>
      </c>
      <c r="E1886" t="s">
        <v>408</v>
      </c>
      <c r="F1886">
        <v>6</v>
      </c>
      <c r="G1886">
        <v>131</v>
      </c>
      <c r="H1886">
        <v>1200</v>
      </c>
      <c r="I1886" t="s">
        <v>49</v>
      </c>
      <c r="J1886">
        <v>1</v>
      </c>
      <c r="K1886">
        <v>9.7100000000000009</v>
      </c>
      <c r="L1886">
        <v>23</v>
      </c>
      <c r="M1886">
        <v>12</v>
      </c>
      <c r="N1886">
        <v>25</v>
      </c>
      <c r="O1886" t="s">
        <v>416</v>
      </c>
      <c r="P1886">
        <v>1155</v>
      </c>
    </row>
    <row r="1887" spans="1:16" x14ac:dyDescent="0.25">
      <c r="A1887" t="s">
        <v>365</v>
      </c>
      <c r="B1887" t="s">
        <v>369</v>
      </c>
      <c r="C1887">
        <v>8.8000000000000007</v>
      </c>
      <c r="D1887">
        <v>1</v>
      </c>
      <c r="E1887" t="s">
        <v>409</v>
      </c>
      <c r="F1887">
        <v>9</v>
      </c>
      <c r="G1887">
        <v>131</v>
      </c>
      <c r="H1887">
        <v>1200</v>
      </c>
      <c r="I1887" t="s">
        <v>49</v>
      </c>
      <c r="J1887">
        <v>1</v>
      </c>
      <c r="K1887">
        <v>10.06</v>
      </c>
      <c r="L1887">
        <v>26</v>
      </c>
      <c r="M1887">
        <v>11</v>
      </c>
      <c r="N1887">
        <v>25</v>
      </c>
      <c r="O1887" t="s">
        <v>416</v>
      </c>
      <c r="P1887">
        <v>1159</v>
      </c>
    </row>
    <row r="1888" spans="1:16" x14ac:dyDescent="0.25">
      <c r="A1888" t="s">
        <v>365</v>
      </c>
      <c r="B1888" t="s">
        <v>369</v>
      </c>
      <c r="C1888">
        <v>7.8</v>
      </c>
      <c r="D1888">
        <v>2</v>
      </c>
      <c r="E1888" t="s">
        <v>408</v>
      </c>
      <c r="F1888">
        <v>7</v>
      </c>
      <c r="G1888">
        <v>126</v>
      </c>
      <c r="H1888">
        <v>1200</v>
      </c>
      <c r="I1888" t="s">
        <v>49</v>
      </c>
      <c r="J1888">
        <v>1</v>
      </c>
      <c r="K1888">
        <v>9.18</v>
      </c>
      <c r="L1888">
        <v>12</v>
      </c>
      <c r="M1888">
        <v>11</v>
      </c>
      <c r="N1888">
        <v>25</v>
      </c>
      <c r="O1888" t="s">
        <v>432</v>
      </c>
      <c r="P1888">
        <v>1154</v>
      </c>
    </row>
    <row r="1889" spans="1:16" x14ac:dyDescent="0.25">
      <c r="A1889" t="s">
        <v>365</v>
      </c>
      <c r="B1889" t="s">
        <v>369</v>
      </c>
      <c r="C1889">
        <v>3</v>
      </c>
      <c r="D1889">
        <v>1</v>
      </c>
      <c r="E1889" t="s">
        <v>408</v>
      </c>
      <c r="F1889">
        <v>1</v>
      </c>
      <c r="G1889">
        <v>121</v>
      </c>
      <c r="H1889">
        <v>1200</v>
      </c>
      <c r="I1889" t="s">
        <v>49</v>
      </c>
      <c r="J1889">
        <v>1</v>
      </c>
      <c r="K1889">
        <v>9.44</v>
      </c>
      <c r="L1889">
        <v>15</v>
      </c>
      <c r="M1889">
        <v>10</v>
      </c>
      <c r="N1889">
        <v>25</v>
      </c>
      <c r="O1889" t="s">
        <v>432</v>
      </c>
      <c r="P1889">
        <v>1153</v>
      </c>
    </row>
    <row r="1890" spans="1:16" x14ac:dyDescent="0.25">
      <c r="A1890" t="s">
        <v>365</v>
      </c>
      <c r="B1890" t="s">
        <v>369</v>
      </c>
      <c r="C1890">
        <v>5.9</v>
      </c>
      <c r="D1890">
        <v>11</v>
      </c>
      <c r="E1890" t="s">
        <v>410</v>
      </c>
      <c r="F1890">
        <v>10</v>
      </c>
      <c r="G1890">
        <v>122</v>
      </c>
      <c r="H1890">
        <v>1200</v>
      </c>
      <c r="I1890" t="s">
        <v>31</v>
      </c>
      <c r="J1890">
        <v>1</v>
      </c>
      <c r="K1890">
        <v>10.29</v>
      </c>
      <c r="L1890">
        <v>11</v>
      </c>
      <c r="M1890">
        <v>6</v>
      </c>
      <c r="N1890">
        <v>25</v>
      </c>
      <c r="O1890" t="s">
        <v>420</v>
      </c>
      <c r="P1890">
        <v>1129</v>
      </c>
    </row>
    <row r="1891" spans="1:16" x14ac:dyDescent="0.25">
      <c r="A1891" t="s">
        <v>365</v>
      </c>
      <c r="B1891" t="s">
        <v>369</v>
      </c>
      <c r="C1891">
        <v>1.6</v>
      </c>
      <c r="D1891">
        <v>2</v>
      </c>
      <c r="E1891" t="s">
        <v>408</v>
      </c>
      <c r="F1891">
        <v>3</v>
      </c>
      <c r="G1891">
        <v>122</v>
      </c>
      <c r="H1891">
        <v>1200</v>
      </c>
      <c r="I1891" t="s">
        <v>31</v>
      </c>
      <c r="J1891">
        <v>1</v>
      </c>
      <c r="K1891">
        <v>9.6199999999999992</v>
      </c>
      <c r="L1891">
        <v>21</v>
      </c>
      <c r="M1891">
        <v>5</v>
      </c>
      <c r="N1891">
        <v>25</v>
      </c>
      <c r="O1891" t="s">
        <v>416</v>
      </c>
      <c r="P1891">
        <v>1123</v>
      </c>
    </row>
    <row r="1892" spans="1:16" x14ac:dyDescent="0.25">
      <c r="A1892" t="s">
        <v>365</v>
      </c>
      <c r="B1892" t="s">
        <v>369</v>
      </c>
      <c r="C1892">
        <v>3</v>
      </c>
      <c r="D1892">
        <v>2</v>
      </c>
      <c r="E1892" t="s">
        <v>410</v>
      </c>
      <c r="F1892">
        <v>9</v>
      </c>
      <c r="G1892">
        <v>120</v>
      </c>
      <c r="H1892">
        <v>1200</v>
      </c>
      <c r="I1892" t="s">
        <v>31</v>
      </c>
      <c r="J1892">
        <v>1</v>
      </c>
      <c r="K1892">
        <v>9.82</v>
      </c>
      <c r="L1892">
        <v>7</v>
      </c>
      <c r="M1892">
        <v>5</v>
      </c>
      <c r="N1892">
        <v>25</v>
      </c>
      <c r="O1892" t="s">
        <v>432</v>
      </c>
      <c r="P1892">
        <v>1132</v>
      </c>
    </row>
    <row r="1893" spans="1:16" x14ac:dyDescent="0.25">
      <c r="A1893" t="s">
        <v>365</v>
      </c>
      <c r="B1893" t="s">
        <v>369</v>
      </c>
      <c r="C1893">
        <v>4.3</v>
      </c>
      <c r="D1893">
        <v>2</v>
      </c>
      <c r="E1893" t="s">
        <v>408</v>
      </c>
      <c r="F1893">
        <v>8</v>
      </c>
      <c r="G1893">
        <v>118</v>
      </c>
      <c r="H1893">
        <v>1200</v>
      </c>
      <c r="I1893" t="s">
        <v>140</v>
      </c>
      <c r="J1893">
        <v>1</v>
      </c>
      <c r="K1893">
        <v>9.15</v>
      </c>
      <c r="L1893">
        <v>16</v>
      </c>
      <c r="M1893">
        <v>4</v>
      </c>
      <c r="N1893">
        <v>25</v>
      </c>
      <c r="O1893" t="s">
        <v>420</v>
      </c>
      <c r="P1893">
        <v>1131</v>
      </c>
    </row>
    <row r="1894" spans="1:16" x14ac:dyDescent="0.25">
      <c r="A1894" t="s">
        <v>365</v>
      </c>
      <c r="B1894" t="s">
        <v>369</v>
      </c>
      <c r="C1894">
        <v>27</v>
      </c>
      <c r="D1894">
        <v>8</v>
      </c>
      <c r="E1894" t="s">
        <v>411</v>
      </c>
      <c r="F1894">
        <v>12</v>
      </c>
      <c r="G1894">
        <v>124</v>
      </c>
      <c r="H1894">
        <v>1200</v>
      </c>
      <c r="I1894" t="s">
        <v>140</v>
      </c>
      <c r="J1894">
        <v>1</v>
      </c>
      <c r="K1894">
        <v>9.91</v>
      </c>
      <c r="L1894">
        <v>2</v>
      </c>
      <c r="M1894">
        <v>4</v>
      </c>
      <c r="N1894">
        <v>25</v>
      </c>
      <c r="O1894" t="s">
        <v>426</v>
      </c>
      <c r="P1894">
        <v>1144</v>
      </c>
    </row>
    <row r="1895" spans="1:16" x14ac:dyDescent="0.25">
      <c r="A1895" t="s">
        <v>365</v>
      </c>
      <c r="B1895" t="s">
        <v>369</v>
      </c>
      <c r="C1895">
        <v>13</v>
      </c>
      <c r="D1895">
        <v>7</v>
      </c>
      <c r="E1895" t="s">
        <v>410</v>
      </c>
      <c r="F1895">
        <v>8</v>
      </c>
      <c r="G1895">
        <v>122</v>
      </c>
      <c r="H1895">
        <v>1400</v>
      </c>
      <c r="I1895" t="s">
        <v>407</v>
      </c>
      <c r="J1895">
        <v>1</v>
      </c>
      <c r="K1895">
        <v>23.45</v>
      </c>
      <c r="L1895">
        <v>15</v>
      </c>
      <c r="M1895">
        <v>3</v>
      </c>
      <c r="N1895">
        <v>25</v>
      </c>
      <c r="O1895" t="s">
        <v>479</v>
      </c>
      <c r="P1895">
        <v>1136</v>
      </c>
    </row>
    <row r="1896" spans="1:16" x14ac:dyDescent="0.25">
      <c r="A1896" t="s">
        <v>365</v>
      </c>
      <c r="B1896" t="s">
        <v>369</v>
      </c>
      <c r="C1896">
        <v>26</v>
      </c>
      <c r="D1896">
        <v>6</v>
      </c>
      <c r="E1896" t="s">
        <v>411</v>
      </c>
      <c r="F1896">
        <v>14</v>
      </c>
      <c r="G1896">
        <v>127</v>
      </c>
      <c r="H1896">
        <v>1200</v>
      </c>
      <c r="I1896" t="s">
        <v>407</v>
      </c>
      <c r="J1896">
        <v>1</v>
      </c>
      <c r="K1896">
        <v>9.43</v>
      </c>
      <c r="L1896">
        <v>23</v>
      </c>
      <c r="M1896">
        <v>2</v>
      </c>
      <c r="N1896">
        <v>25</v>
      </c>
      <c r="O1896" t="s">
        <v>483</v>
      </c>
      <c r="P1896">
        <v>1149</v>
      </c>
    </row>
    <row r="1897" spans="1:16" x14ac:dyDescent="0.25">
      <c r="A1897" t="s">
        <v>365</v>
      </c>
      <c r="B1897" t="s">
        <v>369</v>
      </c>
      <c r="C1897">
        <v>11</v>
      </c>
      <c r="D1897">
        <v>9</v>
      </c>
      <c r="E1897" t="s">
        <v>410</v>
      </c>
      <c r="F1897">
        <v>12</v>
      </c>
      <c r="G1897">
        <v>125</v>
      </c>
      <c r="H1897">
        <v>1200</v>
      </c>
      <c r="I1897" t="s">
        <v>49</v>
      </c>
      <c r="J1897">
        <v>1</v>
      </c>
      <c r="K1897">
        <v>9.7899999999999991</v>
      </c>
      <c r="L1897">
        <v>31</v>
      </c>
      <c r="M1897">
        <v>1</v>
      </c>
      <c r="N1897">
        <v>25</v>
      </c>
      <c r="O1897" t="s">
        <v>501</v>
      </c>
      <c r="P1897">
        <v>1159</v>
      </c>
    </row>
    <row r="1898" spans="1:16" x14ac:dyDescent="0.25">
      <c r="A1898" t="s">
        <v>365</v>
      </c>
      <c r="B1898" t="s">
        <v>369</v>
      </c>
      <c r="C1898">
        <v>58</v>
      </c>
      <c r="D1898">
        <v>13</v>
      </c>
      <c r="E1898" t="s">
        <v>411</v>
      </c>
      <c r="F1898">
        <v>13</v>
      </c>
      <c r="G1898">
        <v>124</v>
      </c>
      <c r="H1898">
        <v>1600</v>
      </c>
      <c r="I1898" t="s">
        <v>648</v>
      </c>
      <c r="J1898">
        <v>1</v>
      </c>
      <c r="K1898">
        <v>34.81</v>
      </c>
      <c r="L1898">
        <v>12</v>
      </c>
      <c r="M1898">
        <v>1</v>
      </c>
      <c r="N1898">
        <v>25</v>
      </c>
      <c r="O1898" t="s">
        <v>479</v>
      </c>
      <c r="P1898">
        <v>1160</v>
      </c>
    </row>
    <row r="1899" spans="1:16" x14ac:dyDescent="0.25">
      <c r="A1899" t="s">
        <v>365</v>
      </c>
      <c r="B1899" t="s">
        <v>369</v>
      </c>
      <c r="C1899">
        <v>7.5</v>
      </c>
      <c r="D1899">
        <v>3</v>
      </c>
      <c r="E1899" t="s">
        <v>411</v>
      </c>
      <c r="F1899">
        <v>12</v>
      </c>
      <c r="G1899">
        <v>129</v>
      </c>
      <c r="H1899">
        <v>1200</v>
      </c>
      <c r="I1899" t="s">
        <v>49</v>
      </c>
      <c r="J1899">
        <v>1</v>
      </c>
      <c r="K1899">
        <v>9.51</v>
      </c>
      <c r="L1899">
        <v>1</v>
      </c>
      <c r="M1899">
        <v>1</v>
      </c>
      <c r="N1899">
        <v>25</v>
      </c>
      <c r="O1899" t="s">
        <v>508</v>
      </c>
      <c r="P1899">
        <v>1166</v>
      </c>
    </row>
    <row r="1900" spans="1:16" x14ac:dyDescent="0.25">
      <c r="A1900" t="s">
        <v>365</v>
      </c>
      <c r="B1900" t="s">
        <v>369</v>
      </c>
      <c r="C1900">
        <v>6</v>
      </c>
      <c r="D1900">
        <v>7</v>
      </c>
      <c r="E1900" t="s">
        <v>408</v>
      </c>
      <c r="F1900">
        <v>2</v>
      </c>
      <c r="G1900">
        <v>131</v>
      </c>
      <c r="H1900">
        <v>1400</v>
      </c>
      <c r="I1900" t="s">
        <v>49</v>
      </c>
      <c r="J1900">
        <v>1</v>
      </c>
      <c r="K1900">
        <v>22.06</v>
      </c>
      <c r="L1900">
        <v>17</v>
      </c>
      <c r="M1900">
        <v>11</v>
      </c>
      <c r="N1900">
        <v>24</v>
      </c>
      <c r="O1900" t="s">
        <v>501</v>
      </c>
      <c r="P1900">
        <v>1158</v>
      </c>
    </row>
    <row r="1901" spans="1:16" x14ac:dyDescent="0.25">
      <c r="A1901" t="s">
        <v>365</v>
      </c>
      <c r="B1901" t="s">
        <v>369</v>
      </c>
      <c r="C1901">
        <v>7.9</v>
      </c>
      <c r="D1901">
        <v>6</v>
      </c>
      <c r="E1901" t="s">
        <v>411</v>
      </c>
      <c r="F1901">
        <v>9</v>
      </c>
      <c r="G1901">
        <v>131</v>
      </c>
      <c r="H1901">
        <v>1400</v>
      </c>
      <c r="I1901" t="s">
        <v>49</v>
      </c>
      <c r="J1901">
        <v>1</v>
      </c>
      <c r="K1901">
        <v>22.1</v>
      </c>
      <c r="L1901">
        <v>20</v>
      </c>
      <c r="M1901">
        <v>10</v>
      </c>
      <c r="N1901">
        <v>24</v>
      </c>
      <c r="O1901" t="s">
        <v>501</v>
      </c>
      <c r="P1901">
        <v>1145</v>
      </c>
    </row>
    <row r="1902" spans="1:16" x14ac:dyDescent="0.25">
      <c r="A1902" t="s">
        <v>365</v>
      </c>
      <c r="B1902" t="s">
        <v>369</v>
      </c>
      <c r="C1902">
        <v>3.2</v>
      </c>
      <c r="D1902">
        <v>7</v>
      </c>
      <c r="E1902" t="s">
        <v>410</v>
      </c>
      <c r="F1902">
        <v>11</v>
      </c>
      <c r="G1902">
        <v>132</v>
      </c>
      <c r="H1902">
        <v>1400</v>
      </c>
      <c r="I1902" t="s">
        <v>49</v>
      </c>
      <c r="J1902">
        <v>1</v>
      </c>
      <c r="K1902">
        <v>22.35</v>
      </c>
      <c r="L1902">
        <v>28</v>
      </c>
      <c r="M1902">
        <v>9</v>
      </c>
      <c r="N1902">
        <v>24</v>
      </c>
      <c r="O1902" t="s">
        <v>508</v>
      </c>
      <c r="P1902">
        <v>1166</v>
      </c>
    </row>
    <row r="1903" spans="1:16" x14ac:dyDescent="0.25">
      <c r="A1903" t="s">
        <v>365</v>
      </c>
      <c r="B1903" t="s">
        <v>369</v>
      </c>
      <c r="C1903">
        <v>4.0999999999999996</v>
      </c>
      <c r="D1903">
        <v>1</v>
      </c>
      <c r="E1903" t="s">
        <v>409</v>
      </c>
      <c r="F1903">
        <v>1</v>
      </c>
      <c r="G1903">
        <v>124</v>
      </c>
      <c r="H1903">
        <v>1400</v>
      </c>
      <c r="I1903" t="s">
        <v>49</v>
      </c>
      <c r="J1903">
        <v>1</v>
      </c>
      <c r="K1903">
        <v>21.11</v>
      </c>
      <c r="L1903">
        <v>6</v>
      </c>
      <c r="M1903">
        <v>7</v>
      </c>
      <c r="N1903">
        <v>24</v>
      </c>
      <c r="O1903" t="s">
        <v>508</v>
      </c>
      <c r="P1903">
        <v>1158</v>
      </c>
    </row>
    <row r="1904" spans="1:16" x14ac:dyDescent="0.25">
      <c r="A1904" t="s">
        <v>365</v>
      </c>
      <c r="B1904" t="s">
        <v>369</v>
      </c>
      <c r="C1904">
        <v>2.5</v>
      </c>
      <c r="D1904">
        <v>1</v>
      </c>
      <c r="E1904" t="s">
        <v>409</v>
      </c>
      <c r="F1904">
        <v>5</v>
      </c>
      <c r="G1904">
        <v>135</v>
      </c>
      <c r="H1904">
        <v>1400</v>
      </c>
      <c r="I1904" t="s">
        <v>49</v>
      </c>
      <c r="J1904">
        <v>1</v>
      </c>
      <c r="K1904">
        <v>21.73</v>
      </c>
      <c r="L1904">
        <v>2</v>
      </c>
      <c r="M1904">
        <v>6</v>
      </c>
      <c r="N1904">
        <v>24</v>
      </c>
      <c r="O1904" t="s">
        <v>477</v>
      </c>
      <c r="P1904">
        <v>1159</v>
      </c>
    </row>
    <row r="1905" spans="1:16" x14ac:dyDescent="0.25">
      <c r="A1905" t="s">
        <v>365</v>
      </c>
      <c r="B1905" t="s">
        <v>369</v>
      </c>
      <c r="C1905">
        <v>1.8</v>
      </c>
      <c r="D1905">
        <v>2</v>
      </c>
      <c r="E1905" t="s">
        <v>410</v>
      </c>
      <c r="F1905">
        <v>5</v>
      </c>
      <c r="G1905">
        <v>133</v>
      </c>
      <c r="H1905">
        <v>1200</v>
      </c>
      <c r="I1905" t="s">
        <v>64</v>
      </c>
      <c r="J1905">
        <v>1</v>
      </c>
      <c r="K1905">
        <v>9.24</v>
      </c>
      <c r="L1905">
        <v>11</v>
      </c>
      <c r="M1905">
        <v>5</v>
      </c>
      <c r="N1905">
        <v>24</v>
      </c>
      <c r="O1905" t="s">
        <v>508</v>
      </c>
      <c r="P1905">
        <v>1158</v>
      </c>
    </row>
    <row r="1906" spans="1:16" x14ac:dyDescent="0.25">
      <c r="A1906" t="s">
        <v>365</v>
      </c>
      <c r="B1906" t="s">
        <v>369</v>
      </c>
      <c r="C1906">
        <v>2.2999999999999998</v>
      </c>
      <c r="D1906">
        <v>1</v>
      </c>
      <c r="E1906" t="s">
        <v>410</v>
      </c>
      <c r="F1906">
        <v>10</v>
      </c>
      <c r="G1906">
        <v>127</v>
      </c>
      <c r="H1906">
        <v>1200</v>
      </c>
      <c r="I1906" t="s">
        <v>64</v>
      </c>
      <c r="J1906">
        <v>1</v>
      </c>
      <c r="K1906">
        <v>9.01</v>
      </c>
      <c r="L1906">
        <v>14</v>
      </c>
      <c r="M1906">
        <v>4</v>
      </c>
      <c r="N1906">
        <v>24</v>
      </c>
      <c r="O1906" t="s">
        <v>508</v>
      </c>
      <c r="P1906">
        <v>1155</v>
      </c>
    </row>
    <row r="1907" spans="1:16" x14ac:dyDescent="0.25">
      <c r="A1907" t="s">
        <v>365</v>
      </c>
      <c r="B1907" t="s">
        <v>369</v>
      </c>
      <c r="C1907">
        <v>3.4</v>
      </c>
      <c r="D1907">
        <v>4</v>
      </c>
      <c r="E1907" t="s">
        <v>408</v>
      </c>
      <c r="F1907">
        <v>1</v>
      </c>
      <c r="G1907">
        <v>127</v>
      </c>
      <c r="H1907">
        <v>1200</v>
      </c>
      <c r="I1907" t="s">
        <v>64</v>
      </c>
      <c r="J1907">
        <v>1</v>
      </c>
      <c r="K1907">
        <v>10.15</v>
      </c>
      <c r="L1907">
        <v>31</v>
      </c>
      <c r="M1907">
        <v>3</v>
      </c>
      <c r="N1907">
        <v>24</v>
      </c>
      <c r="O1907" t="s">
        <v>465</v>
      </c>
      <c r="P1907">
        <v>1149</v>
      </c>
    </row>
    <row r="1908" spans="1:16" x14ac:dyDescent="0.25">
      <c r="A1908" t="s">
        <v>365</v>
      </c>
      <c r="B1908" t="s">
        <v>369</v>
      </c>
      <c r="C1908">
        <v>17</v>
      </c>
      <c r="D1908">
        <v>4</v>
      </c>
      <c r="E1908" t="s">
        <v>410</v>
      </c>
      <c r="F1908">
        <v>12</v>
      </c>
      <c r="G1908">
        <v>125</v>
      </c>
      <c r="H1908">
        <v>1200</v>
      </c>
      <c r="I1908" t="s">
        <v>565</v>
      </c>
      <c r="J1908">
        <v>1</v>
      </c>
      <c r="K1908">
        <v>10.34</v>
      </c>
      <c r="L1908">
        <v>10</v>
      </c>
      <c r="M1908">
        <v>3</v>
      </c>
      <c r="N1908">
        <v>24</v>
      </c>
      <c r="O1908" t="s">
        <v>508</v>
      </c>
      <c r="P1908">
        <v>1171</v>
      </c>
    </row>
    <row r="1909" spans="1:16" x14ac:dyDescent="0.25">
      <c r="A1909" t="s">
        <v>365</v>
      </c>
      <c r="B1909" t="s">
        <v>372</v>
      </c>
      <c r="C1909">
        <v>13</v>
      </c>
      <c r="D1909">
        <v>5</v>
      </c>
      <c r="E1909" t="s">
        <v>409</v>
      </c>
      <c r="F1909">
        <v>1</v>
      </c>
      <c r="G1909">
        <v>130</v>
      </c>
      <c r="H1909">
        <v>1200</v>
      </c>
      <c r="I1909" t="s">
        <v>43</v>
      </c>
      <c r="J1909">
        <v>1</v>
      </c>
      <c r="K1909">
        <v>9.6999999999999993</v>
      </c>
      <c r="L1909">
        <v>23</v>
      </c>
      <c r="M1909">
        <v>12</v>
      </c>
      <c r="N1909">
        <v>25</v>
      </c>
      <c r="O1909" t="s">
        <v>416</v>
      </c>
      <c r="P1909">
        <v>1148</v>
      </c>
    </row>
    <row r="1910" spans="1:16" x14ac:dyDescent="0.25">
      <c r="A1910" t="s">
        <v>365</v>
      </c>
      <c r="B1910" t="s">
        <v>372</v>
      </c>
      <c r="C1910">
        <v>18</v>
      </c>
      <c r="D1910">
        <v>10</v>
      </c>
      <c r="E1910" t="s">
        <v>409</v>
      </c>
      <c r="F1910">
        <v>2</v>
      </c>
      <c r="G1910">
        <v>133</v>
      </c>
      <c r="H1910">
        <v>1200</v>
      </c>
      <c r="I1910" t="s">
        <v>565</v>
      </c>
      <c r="J1910">
        <v>1</v>
      </c>
      <c r="K1910">
        <v>10.46</v>
      </c>
      <c r="L1910">
        <v>26</v>
      </c>
      <c r="M1910">
        <v>11</v>
      </c>
      <c r="N1910">
        <v>25</v>
      </c>
      <c r="O1910" t="s">
        <v>416</v>
      </c>
      <c r="P1910">
        <v>1134</v>
      </c>
    </row>
    <row r="1911" spans="1:16" x14ac:dyDescent="0.25">
      <c r="A1911" t="s">
        <v>365</v>
      </c>
      <c r="B1911" t="s">
        <v>372</v>
      </c>
      <c r="C1911">
        <v>74</v>
      </c>
      <c r="D1911">
        <v>4</v>
      </c>
      <c r="E1911" t="s">
        <v>409</v>
      </c>
      <c r="F1911">
        <v>2</v>
      </c>
      <c r="G1911">
        <v>129</v>
      </c>
      <c r="H1911">
        <v>1200</v>
      </c>
      <c r="I1911" t="s">
        <v>565</v>
      </c>
      <c r="J1911">
        <v>1</v>
      </c>
      <c r="K1911">
        <v>9.5299999999999994</v>
      </c>
      <c r="L1911">
        <v>2</v>
      </c>
      <c r="M1911">
        <v>11</v>
      </c>
      <c r="N1911">
        <v>25</v>
      </c>
      <c r="O1911" t="s">
        <v>416</v>
      </c>
      <c r="P1911">
        <v>1138</v>
      </c>
    </row>
    <row r="1912" spans="1:16" x14ac:dyDescent="0.25">
      <c r="A1912" t="s">
        <v>365</v>
      </c>
      <c r="B1912" t="s">
        <v>372</v>
      </c>
      <c r="C1912">
        <v>37</v>
      </c>
      <c r="D1912">
        <v>12</v>
      </c>
      <c r="E1912" t="s">
        <v>410</v>
      </c>
      <c r="F1912">
        <v>10</v>
      </c>
      <c r="G1912">
        <v>132</v>
      </c>
      <c r="H1912">
        <v>1200</v>
      </c>
      <c r="I1912" t="s">
        <v>58</v>
      </c>
      <c r="J1912">
        <v>1</v>
      </c>
      <c r="K1912">
        <v>10.98</v>
      </c>
      <c r="L1912">
        <v>12</v>
      </c>
      <c r="M1912">
        <v>10</v>
      </c>
      <c r="N1912">
        <v>25</v>
      </c>
      <c r="O1912" t="s">
        <v>457</v>
      </c>
      <c r="P1912">
        <v>1127</v>
      </c>
    </row>
    <row r="1913" spans="1:16" x14ac:dyDescent="0.25">
      <c r="A1913" t="s">
        <v>365</v>
      </c>
      <c r="B1913" t="s">
        <v>372</v>
      </c>
      <c r="C1913">
        <v>69</v>
      </c>
      <c r="D1913">
        <v>11</v>
      </c>
      <c r="E1913" t="s">
        <v>410</v>
      </c>
      <c r="F1913">
        <v>4</v>
      </c>
      <c r="G1913">
        <v>132</v>
      </c>
      <c r="H1913">
        <v>1200</v>
      </c>
      <c r="I1913" t="s">
        <v>58</v>
      </c>
      <c r="J1913">
        <v>1</v>
      </c>
      <c r="K1913">
        <v>9.92</v>
      </c>
      <c r="L1913">
        <v>5</v>
      </c>
      <c r="M1913">
        <v>7</v>
      </c>
      <c r="N1913">
        <v>25</v>
      </c>
      <c r="O1913" t="s">
        <v>479</v>
      </c>
      <c r="P1913">
        <v>1131</v>
      </c>
    </row>
    <row r="1914" spans="1:16" x14ac:dyDescent="0.25">
      <c r="A1914" t="s">
        <v>365</v>
      </c>
      <c r="B1914" t="s">
        <v>375</v>
      </c>
      <c r="C1914">
        <v>9.4</v>
      </c>
      <c r="D1914">
        <v>9</v>
      </c>
      <c r="E1914" t="s">
        <v>409</v>
      </c>
      <c r="F1914">
        <v>6</v>
      </c>
      <c r="G1914">
        <v>134</v>
      </c>
      <c r="H1914">
        <v>1200</v>
      </c>
      <c r="I1914" t="s">
        <v>64</v>
      </c>
      <c r="J1914">
        <v>1</v>
      </c>
      <c r="K1914">
        <v>9.8800000000000008</v>
      </c>
      <c r="L1914">
        <v>4</v>
      </c>
      <c r="M1914">
        <v>1</v>
      </c>
      <c r="N1914">
        <v>26</v>
      </c>
      <c r="O1914" t="s">
        <v>508</v>
      </c>
      <c r="P1914">
        <v>1122</v>
      </c>
    </row>
    <row r="1915" spans="1:16" x14ac:dyDescent="0.25">
      <c r="A1915" t="s">
        <v>365</v>
      </c>
      <c r="B1915" t="s">
        <v>375</v>
      </c>
      <c r="C1915">
        <v>7.9</v>
      </c>
      <c r="D1915">
        <v>7</v>
      </c>
      <c r="E1915" t="s">
        <v>409</v>
      </c>
      <c r="F1915">
        <v>3</v>
      </c>
      <c r="G1915">
        <v>135</v>
      </c>
      <c r="H1915">
        <v>1200</v>
      </c>
      <c r="I1915" t="s">
        <v>64</v>
      </c>
      <c r="J1915">
        <v>1</v>
      </c>
      <c r="K1915">
        <v>10.37</v>
      </c>
      <c r="L1915">
        <v>10</v>
      </c>
      <c r="M1915">
        <v>12</v>
      </c>
      <c r="N1915">
        <v>25</v>
      </c>
      <c r="O1915" t="s">
        <v>432</v>
      </c>
      <c r="P1915">
        <v>1112</v>
      </c>
    </row>
    <row r="1916" spans="1:16" x14ac:dyDescent="0.25">
      <c r="A1916" t="s">
        <v>365</v>
      </c>
      <c r="B1916" t="s">
        <v>375</v>
      </c>
      <c r="C1916">
        <v>18</v>
      </c>
      <c r="D1916">
        <v>4</v>
      </c>
      <c r="E1916" t="s">
        <v>410</v>
      </c>
      <c r="F1916">
        <v>8</v>
      </c>
      <c r="G1916">
        <v>132</v>
      </c>
      <c r="H1916">
        <v>1200</v>
      </c>
      <c r="I1916" t="s">
        <v>64</v>
      </c>
      <c r="J1916">
        <v>1</v>
      </c>
      <c r="K1916">
        <v>9.23</v>
      </c>
      <c r="L1916">
        <v>12</v>
      </c>
      <c r="M1916">
        <v>11</v>
      </c>
      <c r="N1916">
        <v>25</v>
      </c>
      <c r="O1916" t="s">
        <v>432</v>
      </c>
      <c r="P1916">
        <v>1121</v>
      </c>
    </row>
    <row r="1917" spans="1:16" x14ac:dyDescent="0.25">
      <c r="A1917" t="s">
        <v>365</v>
      </c>
      <c r="B1917" t="s">
        <v>375</v>
      </c>
      <c r="C1917">
        <v>35</v>
      </c>
      <c r="D1917">
        <v>6</v>
      </c>
      <c r="E1917" t="s">
        <v>410</v>
      </c>
      <c r="F1917">
        <v>4</v>
      </c>
      <c r="G1917">
        <v>135</v>
      </c>
      <c r="H1917">
        <v>1200</v>
      </c>
      <c r="I1917" t="s">
        <v>64</v>
      </c>
      <c r="J1917">
        <v>1</v>
      </c>
      <c r="K1917">
        <v>9.4600000000000009</v>
      </c>
      <c r="L1917">
        <v>12</v>
      </c>
      <c r="M1917">
        <v>10</v>
      </c>
      <c r="N1917">
        <v>25</v>
      </c>
      <c r="O1917" t="s">
        <v>508</v>
      </c>
      <c r="P1917">
        <v>1100</v>
      </c>
    </row>
    <row r="1918" spans="1:16" x14ac:dyDescent="0.25">
      <c r="A1918" t="s">
        <v>365</v>
      </c>
      <c r="B1918" t="s">
        <v>375</v>
      </c>
      <c r="C1918">
        <v>17</v>
      </c>
      <c r="D1918">
        <v>7</v>
      </c>
      <c r="E1918" t="s">
        <v>410</v>
      </c>
      <c r="F1918">
        <v>6</v>
      </c>
      <c r="G1918">
        <v>132</v>
      </c>
      <c r="H1918">
        <v>1200</v>
      </c>
      <c r="I1918" t="s">
        <v>64</v>
      </c>
      <c r="J1918">
        <v>1</v>
      </c>
      <c r="K1918">
        <v>10.53</v>
      </c>
      <c r="L1918">
        <v>10</v>
      </c>
      <c r="M1918">
        <v>9</v>
      </c>
      <c r="N1918">
        <v>25</v>
      </c>
      <c r="O1918" t="s">
        <v>432</v>
      </c>
      <c r="P1918">
        <v>1090</v>
      </c>
    </row>
    <row r="1919" spans="1:16" x14ac:dyDescent="0.25">
      <c r="A1919" t="s">
        <v>365</v>
      </c>
      <c r="B1919" t="s">
        <v>375</v>
      </c>
      <c r="C1919">
        <v>3.6</v>
      </c>
      <c r="D1919">
        <v>5</v>
      </c>
      <c r="E1919" t="s">
        <v>408</v>
      </c>
      <c r="F1919">
        <v>3</v>
      </c>
      <c r="G1919">
        <v>134</v>
      </c>
      <c r="H1919">
        <v>1200</v>
      </c>
      <c r="I1919" t="s">
        <v>173</v>
      </c>
      <c r="J1919">
        <v>1</v>
      </c>
      <c r="K1919">
        <v>9.74</v>
      </c>
      <c r="L1919">
        <v>9</v>
      </c>
      <c r="M1919">
        <v>7</v>
      </c>
      <c r="N1919">
        <v>25</v>
      </c>
      <c r="O1919" t="s">
        <v>432</v>
      </c>
      <c r="P1919">
        <v>1100</v>
      </c>
    </row>
    <row r="1920" spans="1:16" x14ac:dyDescent="0.25">
      <c r="A1920" t="s">
        <v>365</v>
      </c>
      <c r="B1920" t="s">
        <v>375</v>
      </c>
      <c r="C1920">
        <v>6.7</v>
      </c>
      <c r="D1920">
        <v>2</v>
      </c>
      <c r="E1920" t="s">
        <v>409</v>
      </c>
      <c r="F1920">
        <v>4</v>
      </c>
      <c r="G1920">
        <v>131</v>
      </c>
      <c r="H1920">
        <v>1200</v>
      </c>
      <c r="I1920" t="s">
        <v>173</v>
      </c>
      <c r="J1920">
        <v>1</v>
      </c>
      <c r="K1920">
        <v>9.58</v>
      </c>
      <c r="L1920">
        <v>25</v>
      </c>
      <c r="M1920">
        <v>6</v>
      </c>
      <c r="N1920">
        <v>25</v>
      </c>
      <c r="O1920" t="s">
        <v>416</v>
      </c>
      <c r="P1920">
        <v>1091</v>
      </c>
    </row>
    <row r="1921" spans="1:16" x14ac:dyDescent="0.25">
      <c r="A1921" t="s">
        <v>365</v>
      </c>
      <c r="B1921" t="s">
        <v>375</v>
      </c>
      <c r="C1921">
        <v>13</v>
      </c>
      <c r="D1921">
        <v>2</v>
      </c>
      <c r="E1921" t="s">
        <v>410</v>
      </c>
      <c r="F1921">
        <v>8</v>
      </c>
      <c r="G1921">
        <v>131</v>
      </c>
      <c r="H1921">
        <v>1200</v>
      </c>
      <c r="I1921" t="s">
        <v>173</v>
      </c>
      <c r="J1921">
        <v>1</v>
      </c>
      <c r="K1921">
        <v>9.16</v>
      </c>
      <c r="L1921">
        <v>21</v>
      </c>
      <c r="M1921">
        <v>5</v>
      </c>
      <c r="N1921">
        <v>25</v>
      </c>
      <c r="O1921" t="s">
        <v>416</v>
      </c>
      <c r="P1921">
        <v>1107</v>
      </c>
    </row>
    <row r="1922" spans="1:16" x14ac:dyDescent="0.25">
      <c r="A1922" t="s">
        <v>365</v>
      </c>
      <c r="B1922" t="s">
        <v>375</v>
      </c>
      <c r="C1922">
        <v>4.5</v>
      </c>
      <c r="D1922">
        <v>1</v>
      </c>
      <c r="E1922" t="s">
        <v>408</v>
      </c>
      <c r="F1922">
        <v>2</v>
      </c>
      <c r="G1922">
        <v>124</v>
      </c>
      <c r="H1922">
        <v>1200</v>
      </c>
      <c r="I1922" t="s">
        <v>173</v>
      </c>
      <c r="J1922">
        <v>1</v>
      </c>
      <c r="K1922">
        <v>9.33</v>
      </c>
      <c r="L1922">
        <v>23</v>
      </c>
      <c r="M1922">
        <v>4</v>
      </c>
      <c r="N1922">
        <v>25</v>
      </c>
      <c r="O1922" t="s">
        <v>416</v>
      </c>
      <c r="P1922">
        <v>1079</v>
      </c>
    </row>
    <row r="1923" spans="1:16" x14ac:dyDescent="0.25">
      <c r="A1923" t="s">
        <v>365</v>
      </c>
      <c r="B1923" t="s">
        <v>375</v>
      </c>
      <c r="C1923">
        <v>2.5</v>
      </c>
      <c r="D1923">
        <v>2</v>
      </c>
      <c r="E1923" t="s">
        <v>409</v>
      </c>
      <c r="F1923">
        <v>4</v>
      </c>
      <c r="G1923">
        <v>123</v>
      </c>
      <c r="H1923">
        <v>1200</v>
      </c>
      <c r="I1923" t="s">
        <v>173</v>
      </c>
      <c r="J1923">
        <v>1</v>
      </c>
      <c r="K1923">
        <v>9.6999999999999993</v>
      </c>
      <c r="L1923">
        <v>16</v>
      </c>
      <c r="M1923">
        <v>4</v>
      </c>
      <c r="N1923">
        <v>25</v>
      </c>
      <c r="O1923" t="s">
        <v>420</v>
      </c>
      <c r="P1923">
        <v>1093</v>
      </c>
    </row>
    <row r="1924" spans="1:16" x14ac:dyDescent="0.25">
      <c r="A1924" t="s">
        <v>365</v>
      </c>
      <c r="B1924" t="s">
        <v>375</v>
      </c>
      <c r="C1924">
        <v>2.1</v>
      </c>
      <c r="D1924">
        <v>1</v>
      </c>
      <c r="E1924" t="s">
        <v>409</v>
      </c>
      <c r="F1924">
        <v>2</v>
      </c>
      <c r="G1924">
        <v>135</v>
      </c>
      <c r="H1924">
        <v>1200</v>
      </c>
      <c r="I1924" t="s">
        <v>64</v>
      </c>
      <c r="J1924">
        <v>1</v>
      </c>
      <c r="K1924">
        <v>9.42</v>
      </c>
      <c r="L1924">
        <v>19</v>
      </c>
      <c r="M1924">
        <v>3</v>
      </c>
      <c r="N1924">
        <v>25</v>
      </c>
      <c r="O1924" t="s">
        <v>420</v>
      </c>
      <c r="P1924">
        <v>1095</v>
      </c>
    </row>
    <row r="1925" spans="1:16" x14ac:dyDescent="0.25">
      <c r="A1925" t="s">
        <v>365</v>
      </c>
      <c r="B1925" t="s">
        <v>375</v>
      </c>
      <c r="C1925">
        <v>3.1</v>
      </c>
      <c r="D1925">
        <v>4</v>
      </c>
      <c r="E1925" t="s">
        <v>408</v>
      </c>
      <c r="F1925">
        <v>2</v>
      </c>
      <c r="G1925">
        <v>135</v>
      </c>
      <c r="H1925">
        <v>1200</v>
      </c>
      <c r="I1925" t="s">
        <v>106</v>
      </c>
      <c r="J1925">
        <v>1</v>
      </c>
      <c r="K1925">
        <v>10.11</v>
      </c>
      <c r="L1925">
        <v>19</v>
      </c>
      <c r="M1925">
        <v>2</v>
      </c>
      <c r="N1925">
        <v>25</v>
      </c>
      <c r="O1925" t="s">
        <v>420</v>
      </c>
      <c r="P1925">
        <v>1096</v>
      </c>
    </row>
    <row r="1926" spans="1:16" x14ac:dyDescent="0.25">
      <c r="A1926" t="s">
        <v>365</v>
      </c>
      <c r="B1926" t="s">
        <v>375</v>
      </c>
      <c r="C1926">
        <v>119</v>
      </c>
      <c r="D1926">
        <v>3</v>
      </c>
      <c r="E1926" t="s">
        <v>408</v>
      </c>
      <c r="F1926">
        <v>7</v>
      </c>
      <c r="G1926">
        <v>120</v>
      </c>
      <c r="H1926">
        <v>1400</v>
      </c>
      <c r="I1926" t="s">
        <v>106</v>
      </c>
      <c r="J1926">
        <v>1</v>
      </c>
      <c r="K1926">
        <v>21.9</v>
      </c>
      <c r="L1926">
        <v>9</v>
      </c>
      <c r="M1926">
        <v>2</v>
      </c>
      <c r="N1926">
        <v>25</v>
      </c>
      <c r="O1926" t="s">
        <v>508</v>
      </c>
      <c r="P1926">
        <v>1112</v>
      </c>
    </row>
    <row r="1927" spans="1:16" x14ac:dyDescent="0.25">
      <c r="A1927" t="s">
        <v>365</v>
      </c>
      <c r="B1927" t="s">
        <v>375</v>
      </c>
      <c r="C1927">
        <v>59</v>
      </c>
      <c r="D1927">
        <v>7</v>
      </c>
      <c r="E1927" t="s">
        <v>408</v>
      </c>
      <c r="F1927">
        <v>9</v>
      </c>
      <c r="G1927">
        <v>123</v>
      </c>
      <c r="H1927">
        <v>1200</v>
      </c>
      <c r="I1927" t="s">
        <v>648</v>
      </c>
      <c r="J1927">
        <v>1</v>
      </c>
      <c r="K1927">
        <v>9.9499999999999993</v>
      </c>
      <c r="L1927">
        <v>22</v>
      </c>
      <c r="M1927">
        <v>1</v>
      </c>
      <c r="N1927">
        <v>25</v>
      </c>
      <c r="O1927" t="s">
        <v>416</v>
      </c>
      <c r="P1927">
        <v>1116</v>
      </c>
    </row>
    <row r="1928" spans="1:16" x14ac:dyDescent="0.25">
      <c r="A1928" t="s">
        <v>365</v>
      </c>
      <c r="B1928" t="s">
        <v>375</v>
      </c>
      <c r="C1928">
        <v>91</v>
      </c>
      <c r="D1928">
        <v>9</v>
      </c>
      <c r="E1928" t="s">
        <v>411</v>
      </c>
      <c r="F1928">
        <v>12</v>
      </c>
      <c r="G1928">
        <v>123</v>
      </c>
      <c r="H1928">
        <v>1200</v>
      </c>
      <c r="I1928" t="s">
        <v>648</v>
      </c>
      <c r="J1928">
        <v>1</v>
      </c>
      <c r="K1928">
        <v>10.29</v>
      </c>
      <c r="L1928">
        <v>8</v>
      </c>
      <c r="M1928">
        <v>1</v>
      </c>
      <c r="N1928">
        <v>25</v>
      </c>
      <c r="O1928" t="s">
        <v>432</v>
      </c>
      <c r="P1928">
        <v>1102</v>
      </c>
    </row>
    <row r="1929" spans="1:16" x14ac:dyDescent="0.25">
      <c r="A1929" t="s">
        <v>365</v>
      </c>
      <c r="B1929" t="s">
        <v>375</v>
      </c>
      <c r="C1929">
        <v>44</v>
      </c>
      <c r="D1929">
        <v>13</v>
      </c>
      <c r="E1929" t="s">
        <v>411</v>
      </c>
      <c r="F1929">
        <v>2</v>
      </c>
      <c r="G1929">
        <v>122</v>
      </c>
      <c r="H1929">
        <v>1000</v>
      </c>
      <c r="I1929" t="s">
        <v>195</v>
      </c>
      <c r="J1929">
        <v>0</v>
      </c>
      <c r="K1929">
        <v>57.71</v>
      </c>
      <c r="L1929">
        <v>1</v>
      </c>
      <c r="M1929">
        <v>12</v>
      </c>
      <c r="N1929">
        <v>24</v>
      </c>
      <c r="O1929" t="s">
        <v>479</v>
      </c>
      <c r="P1929">
        <v>1134</v>
      </c>
    </row>
    <row r="1930" spans="1:16" x14ac:dyDescent="0.25">
      <c r="A1930" t="s">
        <v>365</v>
      </c>
      <c r="B1930" t="s">
        <v>375</v>
      </c>
      <c r="C1930">
        <v>158</v>
      </c>
      <c r="D1930">
        <v>7</v>
      </c>
      <c r="E1930" t="s">
        <v>411</v>
      </c>
      <c r="F1930">
        <v>12</v>
      </c>
      <c r="G1930">
        <v>124</v>
      </c>
      <c r="H1930">
        <v>1200</v>
      </c>
      <c r="I1930" t="s">
        <v>195</v>
      </c>
      <c r="J1930">
        <v>1</v>
      </c>
      <c r="K1930">
        <v>10.07</v>
      </c>
      <c r="L1930">
        <v>6</v>
      </c>
      <c r="M1930">
        <v>11</v>
      </c>
      <c r="N1930">
        <v>24</v>
      </c>
      <c r="O1930" t="s">
        <v>432</v>
      </c>
      <c r="P1930">
        <v>1122</v>
      </c>
    </row>
    <row r="1931" spans="1:16" x14ac:dyDescent="0.25">
      <c r="A1931" t="s">
        <v>365</v>
      </c>
      <c r="B1931" t="s">
        <v>375</v>
      </c>
      <c r="C1931">
        <v>88</v>
      </c>
      <c r="D1931">
        <v>11</v>
      </c>
      <c r="E1931" t="s">
        <v>408</v>
      </c>
      <c r="F1931">
        <v>10</v>
      </c>
      <c r="G1931">
        <v>128</v>
      </c>
      <c r="H1931">
        <v>1200</v>
      </c>
      <c r="I1931" t="s">
        <v>106</v>
      </c>
      <c r="J1931">
        <v>1</v>
      </c>
      <c r="K1931">
        <v>10.58</v>
      </c>
      <c r="L1931">
        <v>16</v>
      </c>
      <c r="M1931">
        <v>10</v>
      </c>
      <c r="N1931">
        <v>24</v>
      </c>
      <c r="O1931" t="s">
        <v>420</v>
      </c>
      <c r="P1931">
        <v>1118</v>
      </c>
    </row>
    <row r="1932" spans="1:16" x14ac:dyDescent="0.25">
      <c r="A1932" t="s">
        <v>365</v>
      </c>
      <c r="B1932" t="s">
        <v>375</v>
      </c>
      <c r="C1932">
        <v>20</v>
      </c>
      <c r="D1932">
        <v>9</v>
      </c>
      <c r="E1932" t="s">
        <v>409</v>
      </c>
      <c r="F1932">
        <v>1</v>
      </c>
      <c r="G1932">
        <v>130</v>
      </c>
      <c r="H1932">
        <v>1200</v>
      </c>
      <c r="I1932" t="s">
        <v>150</v>
      </c>
      <c r="J1932">
        <v>1</v>
      </c>
      <c r="K1932">
        <v>10.99</v>
      </c>
      <c r="L1932">
        <v>18</v>
      </c>
      <c r="M1932">
        <v>9</v>
      </c>
      <c r="N1932">
        <v>24</v>
      </c>
      <c r="O1932" t="s">
        <v>420</v>
      </c>
      <c r="P1932">
        <v>1098</v>
      </c>
    </row>
    <row r="1933" spans="1:16" x14ac:dyDescent="0.25">
      <c r="A1933" t="s">
        <v>365</v>
      </c>
      <c r="B1933" t="s">
        <v>375</v>
      </c>
      <c r="C1933">
        <v>9.6</v>
      </c>
      <c r="D1933">
        <v>2</v>
      </c>
      <c r="E1933" t="s">
        <v>409</v>
      </c>
      <c r="F1933">
        <v>1</v>
      </c>
      <c r="G1933">
        <v>129</v>
      </c>
      <c r="H1933">
        <v>1200</v>
      </c>
      <c r="I1933" t="s">
        <v>64</v>
      </c>
      <c r="J1933">
        <v>1</v>
      </c>
      <c r="K1933">
        <v>10.76</v>
      </c>
      <c r="L1933">
        <v>28</v>
      </c>
      <c r="M1933">
        <v>2</v>
      </c>
      <c r="N1933">
        <v>24</v>
      </c>
      <c r="O1933" t="s">
        <v>432</v>
      </c>
      <c r="P1933">
        <v>1107</v>
      </c>
    </row>
    <row r="1934" spans="1:16" x14ac:dyDescent="0.25">
      <c r="A1934" t="s">
        <v>365</v>
      </c>
      <c r="B1934" t="s">
        <v>375</v>
      </c>
      <c r="C1934">
        <v>41</v>
      </c>
      <c r="D1934">
        <v>5</v>
      </c>
      <c r="E1934" t="s">
        <v>409</v>
      </c>
      <c r="F1934">
        <v>4</v>
      </c>
      <c r="G1934">
        <v>131</v>
      </c>
      <c r="H1934">
        <v>1200</v>
      </c>
      <c r="I1934" t="s">
        <v>106</v>
      </c>
      <c r="J1934">
        <v>1</v>
      </c>
      <c r="K1934">
        <v>10.220000000000001</v>
      </c>
      <c r="L1934">
        <v>31</v>
      </c>
      <c r="M1934">
        <v>1</v>
      </c>
      <c r="N1934">
        <v>24</v>
      </c>
      <c r="O1934" t="s">
        <v>432</v>
      </c>
      <c r="P1934">
        <v>1108</v>
      </c>
    </row>
    <row r="1935" spans="1:16" x14ac:dyDescent="0.25">
      <c r="A1935" t="s">
        <v>365</v>
      </c>
      <c r="B1935" t="s">
        <v>375</v>
      </c>
      <c r="C1935">
        <v>81</v>
      </c>
      <c r="D1935">
        <v>8</v>
      </c>
      <c r="E1935" t="s">
        <v>411</v>
      </c>
      <c r="F1935">
        <v>11</v>
      </c>
      <c r="G1935">
        <v>135</v>
      </c>
      <c r="H1935">
        <v>1200</v>
      </c>
      <c r="I1935" t="s">
        <v>106</v>
      </c>
      <c r="J1935">
        <v>1</v>
      </c>
      <c r="K1935">
        <v>9.99</v>
      </c>
      <c r="L1935">
        <v>13</v>
      </c>
      <c r="M1935">
        <v>1</v>
      </c>
      <c r="N1935">
        <v>24</v>
      </c>
      <c r="O1935" t="s">
        <v>479</v>
      </c>
      <c r="P1935">
        <v>1111</v>
      </c>
    </row>
    <row r="1936" spans="1:16" x14ac:dyDescent="0.25">
      <c r="A1936" t="s">
        <v>365</v>
      </c>
      <c r="B1936" t="s">
        <v>375</v>
      </c>
      <c r="C1936">
        <v>35</v>
      </c>
      <c r="D1936">
        <v>8</v>
      </c>
      <c r="E1936" t="s">
        <v>409</v>
      </c>
      <c r="F1936">
        <v>5</v>
      </c>
      <c r="G1936">
        <v>135</v>
      </c>
      <c r="H1936">
        <v>1200</v>
      </c>
      <c r="I1936" t="s">
        <v>106</v>
      </c>
      <c r="J1936">
        <v>1</v>
      </c>
      <c r="K1936">
        <v>10.59</v>
      </c>
      <c r="L1936">
        <v>20</v>
      </c>
      <c r="M1936">
        <v>12</v>
      </c>
      <c r="N1936">
        <v>23</v>
      </c>
      <c r="O1936" t="s">
        <v>416</v>
      </c>
      <c r="P1936">
        <v>1112</v>
      </c>
    </row>
    <row r="1937" spans="1:16" x14ac:dyDescent="0.25">
      <c r="A1937" t="s">
        <v>365</v>
      </c>
      <c r="B1937" t="s">
        <v>375</v>
      </c>
      <c r="C1937">
        <v>104</v>
      </c>
      <c r="D1937">
        <v>10</v>
      </c>
      <c r="E1937" t="s">
        <v>411</v>
      </c>
      <c r="F1937">
        <v>10</v>
      </c>
      <c r="G1937">
        <v>118</v>
      </c>
      <c r="H1937">
        <v>1200</v>
      </c>
      <c r="I1937" t="s">
        <v>106</v>
      </c>
      <c r="J1937">
        <v>1</v>
      </c>
      <c r="K1937">
        <v>10.36</v>
      </c>
      <c r="L1937">
        <v>29</v>
      </c>
      <c r="M1937">
        <v>11</v>
      </c>
      <c r="N1937">
        <v>23</v>
      </c>
      <c r="O1937" t="s">
        <v>426</v>
      </c>
      <c r="P1937">
        <v>1122</v>
      </c>
    </row>
    <row r="1938" spans="1:16" x14ac:dyDescent="0.25">
      <c r="A1938" t="s">
        <v>365</v>
      </c>
      <c r="B1938" t="s">
        <v>375</v>
      </c>
      <c r="C1938">
        <v>88</v>
      </c>
      <c r="D1938">
        <v>8</v>
      </c>
      <c r="E1938" t="s">
        <v>411</v>
      </c>
      <c r="F1938">
        <v>11</v>
      </c>
      <c r="G1938">
        <v>119</v>
      </c>
      <c r="H1938">
        <v>1200</v>
      </c>
      <c r="I1938" t="s">
        <v>167</v>
      </c>
      <c r="J1938">
        <v>1</v>
      </c>
      <c r="K1938">
        <v>9.94</v>
      </c>
      <c r="L1938">
        <v>8</v>
      </c>
      <c r="M1938">
        <v>11</v>
      </c>
      <c r="N1938">
        <v>23</v>
      </c>
      <c r="O1938" t="s">
        <v>432</v>
      </c>
      <c r="P1938">
        <v>1118</v>
      </c>
    </row>
    <row r="1939" spans="1:16" x14ac:dyDescent="0.25">
      <c r="A1939" t="s">
        <v>365</v>
      </c>
      <c r="B1939" t="s">
        <v>375</v>
      </c>
      <c r="C1939">
        <v>126</v>
      </c>
      <c r="D1939">
        <v>11</v>
      </c>
      <c r="E1939" t="s">
        <v>411</v>
      </c>
      <c r="F1939">
        <v>10</v>
      </c>
      <c r="G1939">
        <v>120</v>
      </c>
      <c r="H1939">
        <v>1200</v>
      </c>
      <c r="I1939" t="s">
        <v>167</v>
      </c>
      <c r="J1939">
        <v>1</v>
      </c>
      <c r="K1939">
        <v>9.9499999999999993</v>
      </c>
      <c r="L1939">
        <v>15</v>
      </c>
      <c r="M1939">
        <v>10</v>
      </c>
      <c r="N1939">
        <v>23</v>
      </c>
      <c r="O1939" t="s">
        <v>465</v>
      </c>
      <c r="P1939">
        <v>1120</v>
      </c>
    </row>
    <row r="1940" spans="1:16" x14ac:dyDescent="0.25">
      <c r="A1940" t="s">
        <v>365</v>
      </c>
      <c r="B1940" t="s">
        <v>375</v>
      </c>
      <c r="C1940">
        <v>47</v>
      </c>
      <c r="D1940">
        <v>8</v>
      </c>
      <c r="E1940" t="s">
        <v>409</v>
      </c>
      <c r="F1940">
        <v>3</v>
      </c>
      <c r="G1940">
        <v>118</v>
      </c>
      <c r="H1940">
        <v>1200</v>
      </c>
      <c r="I1940" t="s">
        <v>167</v>
      </c>
      <c r="J1940">
        <v>1</v>
      </c>
      <c r="K1940">
        <v>10.02</v>
      </c>
      <c r="L1940">
        <v>24</v>
      </c>
      <c r="M1940">
        <v>9</v>
      </c>
      <c r="N1940">
        <v>23</v>
      </c>
      <c r="O1940" t="s">
        <v>508</v>
      </c>
      <c r="P1940">
        <v>1102</v>
      </c>
    </row>
    <row r="1941" spans="1:16" x14ac:dyDescent="0.25">
      <c r="A1941" t="s">
        <v>365</v>
      </c>
      <c r="B1941" t="s">
        <v>378</v>
      </c>
      <c r="C1941">
        <v>3</v>
      </c>
      <c r="D1941">
        <v>1</v>
      </c>
      <c r="E1941" t="s">
        <v>409</v>
      </c>
      <c r="F1941">
        <v>2</v>
      </c>
      <c r="G1941">
        <v>115</v>
      </c>
      <c r="H1941">
        <v>1200</v>
      </c>
      <c r="I1941" t="s">
        <v>504</v>
      </c>
      <c r="J1941">
        <v>1</v>
      </c>
      <c r="K1941">
        <v>9.07</v>
      </c>
      <c r="L1941">
        <v>23</v>
      </c>
      <c r="M1941">
        <v>12</v>
      </c>
      <c r="N1941">
        <v>25</v>
      </c>
      <c r="O1941" t="s">
        <v>416</v>
      </c>
      <c r="P1941">
        <v>1168</v>
      </c>
    </row>
    <row r="1942" spans="1:16" x14ac:dyDescent="0.25">
      <c r="A1942" t="s">
        <v>365</v>
      </c>
      <c r="B1942" t="s">
        <v>378</v>
      </c>
      <c r="C1942">
        <v>9</v>
      </c>
      <c r="D1942">
        <v>7</v>
      </c>
      <c r="E1942" t="s">
        <v>410</v>
      </c>
      <c r="F1942">
        <v>9</v>
      </c>
      <c r="G1942">
        <v>122</v>
      </c>
      <c r="H1942">
        <v>1200</v>
      </c>
      <c r="I1942" t="s">
        <v>31</v>
      </c>
      <c r="J1942">
        <v>1</v>
      </c>
      <c r="K1942">
        <v>9.1199999999999992</v>
      </c>
      <c r="L1942">
        <v>30</v>
      </c>
      <c r="M1942">
        <v>11</v>
      </c>
      <c r="N1942">
        <v>25</v>
      </c>
      <c r="O1942" t="s">
        <v>457</v>
      </c>
      <c r="P1942">
        <v>1152</v>
      </c>
    </row>
    <row r="1943" spans="1:16" x14ac:dyDescent="0.25">
      <c r="A1943" t="s">
        <v>365</v>
      </c>
      <c r="B1943" t="s">
        <v>378</v>
      </c>
      <c r="C1943">
        <v>5.3</v>
      </c>
      <c r="D1943">
        <v>3</v>
      </c>
      <c r="E1943" t="s">
        <v>410</v>
      </c>
      <c r="F1943">
        <v>10</v>
      </c>
      <c r="G1943">
        <v>118</v>
      </c>
      <c r="H1943">
        <v>1200</v>
      </c>
      <c r="I1943" t="s">
        <v>504</v>
      </c>
      <c r="J1943">
        <v>1</v>
      </c>
      <c r="K1943">
        <v>9.5</v>
      </c>
      <c r="L1943">
        <v>2</v>
      </c>
      <c r="M1943">
        <v>11</v>
      </c>
      <c r="N1943">
        <v>25</v>
      </c>
      <c r="O1943" t="s">
        <v>416</v>
      </c>
      <c r="P1943">
        <v>1152</v>
      </c>
    </row>
    <row r="1944" spans="1:16" x14ac:dyDescent="0.25">
      <c r="A1944" t="s">
        <v>365</v>
      </c>
      <c r="B1944" t="s">
        <v>378</v>
      </c>
      <c r="C1944">
        <v>10</v>
      </c>
      <c r="D1944">
        <v>7</v>
      </c>
      <c r="E1944" t="s">
        <v>408</v>
      </c>
      <c r="F1944">
        <v>12</v>
      </c>
      <c r="G1944">
        <v>121</v>
      </c>
      <c r="H1944">
        <v>1200</v>
      </c>
      <c r="I1944" t="s">
        <v>195</v>
      </c>
      <c r="J1944">
        <v>1</v>
      </c>
      <c r="K1944">
        <v>9.58</v>
      </c>
      <c r="L1944">
        <v>8</v>
      </c>
      <c r="M1944">
        <v>10</v>
      </c>
      <c r="N1944">
        <v>25</v>
      </c>
      <c r="O1944" t="s">
        <v>426</v>
      </c>
      <c r="P1944">
        <v>1152</v>
      </c>
    </row>
    <row r="1945" spans="1:16" x14ac:dyDescent="0.25">
      <c r="A1945" t="s">
        <v>365</v>
      </c>
      <c r="B1945" t="s">
        <v>378</v>
      </c>
      <c r="C1945">
        <v>8.3000000000000007</v>
      </c>
      <c r="D1945">
        <v>7</v>
      </c>
      <c r="E1945" t="s">
        <v>409</v>
      </c>
      <c r="F1945">
        <v>2</v>
      </c>
      <c r="G1945">
        <v>126</v>
      </c>
      <c r="H1945">
        <v>1000</v>
      </c>
      <c r="I1945" t="s">
        <v>120</v>
      </c>
      <c r="J1945">
        <v>0</v>
      </c>
      <c r="K1945">
        <v>57.38</v>
      </c>
      <c r="L1945">
        <v>25</v>
      </c>
      <c r="M1945">
        <v>6</v>
      </c>
      <c r="N1945">
        <v>25</v>
      </c>
      <c r="O1945" t="s">
        <v>416</v>
      </c>
      <c r="P1945">
        <v>1155</v>
      </c>
    </row>
    <row r="1946" spans="1:16" x14ac:dyDescent="0.25">
      <c r="A1946" t="s">
        <v>365</v>
      </c>
      <c r="B1946" t="s">
        <v>378</v>
      </c>
      <c r="C1946">
        <v>3.8</v>
      </c>
      <c r="D1946">
        <v>5</v>
      </c>
      <c r="E1946" t="s">
        <v>408</v>
      </c>
      <c r="F1946">
        <v>4</v>
      </c>
      <c r="G1946">
        <v>121</v>
      </c>
      <c r="H1946">
        <v>1200</v>
      </c>
      <c r="I1946" t="s">
        <v>316</v>
      </c>
      <c r="J1946">
        <v>1</v>
      </c>
      <c r="K1946">
        <v>10.01</v>
      </c>
      <c r="L1946">
        <v>28</v>
      </c>
      <c r="M1946">
        <v>5</v>
      </c>
      <c r="N1946">
        <v>25</v>
      </c>
      <c r="O1946" t="s">
        <v>426</v>
      </c>
      <c r="P1946">
        <v>1170</v>
      </c>
    </row>
    <row r="1947" spans="1:16" x14ac:dyDescent="0.25">
      <c r="A1947" t="s">
        <v>365</v>
      </c>
      <c r="B1947" t="s">
        <v>378</v>
      </c>
      <c r="C1947">
        <v>6.7</v>
      </c>
      <c r="D1947">
        <v>6</v>
      </c>
      <c r="E1947" t="s">
        <v>408</v>
      </c>
      <c r="F1947">
        <v>7</v>
      </c>
      <c r="G1947">
        <v>122</v>
      </c>
      <c r="H1947">
        <v>1000</v>
      </c>
      <c r="I1947" t="s">
        <v>316</v>
      </c>
      <c r="J1947">
        <v>0</v>
      </c>
      <c r="K1947">
        <v>56.95</v>
      </c>
      <c r="L1947">
        <v>23</v>
      </c>
      <c r="M1947">
        <v>4</v>
      </c>
      <c r="N1947">
        <v>25</v>
      </c>
      <c r="O1947" t="s">
        <v>416</v>
      </c>
      <c r="P1947">
        <v>1166</v>
      </c>
    </row>
    <row r="1948" spans="1:16" x14ac:dyDescent="0.25">
      <c r="A1948" t="s">
        <v>365</v>
      </c>
      <c r="B1948" t="s">
        <v>378</v>
      </c>
      <c r="C1948">
        <v>11</v>
      </c>
      <c r="D1948">
        <v>12</v>
      </c>
      <c r="E1948" t="s">
        <v>408</v>
      </c>
      <c r="F1948">
        <v>1</v>
      </c>
      <c r="G1948">
        <v>122</v>
      </c>
      <c r="H1948">
        <v>1200</v>
      </c>
      <c r="I1948" t="s">
        <v>565</v>
      </c>
      <c r="J1948">
        <v>1</v>
      </c>
      <c r="K1948">
        <v>10.44</v>
      </c>
      <c r="L1948">
        <v>26</v>
      </c>
      <c r="M1948">
        <v>3</v>
      </c>
      <c r="N1948">
        <v>25</v>
      </c>
      <c r="O1948" t="s">
        <v>457</v>
      </c>
      <c r="P1948">
        <v>1186</v>
      </c>
    </row>
    <row r="1949" spans="1:16" x14ac:dyDescent="0.25">
      <c r="A1949" t="s">
        <v>365</v>
      </c>
      <c r="B1949" t="s">
        <v>378</v>
      </c>
      <c r="C1949">
        <v>7.8</v>
      </c>
      <c r="D1949">
        <v>3</v>
      </c>
      <c r="E1949" t="s">
        <v>408</v>
      </c>
      <c r="F1949">
        <v>6</v>
      </c>
      <c r="G1949">
        <v>133</v>
      </c>
      <c r="H1949">
        <v>1200</v>
      </c>
      <c r="I1949" t="s">
        <v>326</v>
      </c>
      <c r="J1949">
        <v>1</v>
      </c>
      <c r="K1949">
        <v>9.27</v>
      </c>
      <c r="L1949">
        <v>12</v>
      </c>
      <c r="M1949">
        <v>3</v>
      </c>
      <c r="N1949">
        <v>25</v>
      </c>
      <c r="O1949" t="s">
        <v>432</v>
      </c>
      <c r="P1949">
        <v>1188</v>
      </c>
    </row>
    <row r="1950" spans="1:16" x14ac:dyDescent="0.25">
      <c r="A1950" t="s">
        <v>365</v>
      </c>
      <c r="B1950" t="s">
        <v>378</v>
      </c>
      <c r="C1950">
        <v>4.2</v>
      </c>
      <c r="D1950">
        <v>2</v>
      </c>
      <c r="E1950" t="s">
        <v>408</v>
      </c>
      <c r="F1950">
        <v>1</v>
      </c>
      <c r="G1950">
        <v>127</v>
      </c>
      <c r="H1950">
        <v>1200</v>
      </c>
      <c r="I1950" t="s">
        <v>326</v>
      </c>
      <c r="J1950">
        <v>1</v>
      </c>
      <c r="K1950">
        <v>9.81</v>
      </c>
      <c r="L1950">
        <v>5</v>
      </c>
      <c r="M1950">
        <v>3</v>
      </c>
      <c r="N1950">
        <v>25</v>
      </c>
      <c r="O1950" t="s">
        <v>426</v>
      </c>
      <c r="P1950">
        <v>1190</v>
      </c>
    </row>
    <row r="1951" spans="1:16" x14ac:dyDescent="0.25">
      <c r="A1951" t="s">
        <v>365</v>
      </c>
      <c r="B1951" t="s">
        <v>378</v>
      </c>
      <c r="C1951">
        <v>12</v>
      </c>
      <c r="D1951">
        <v>5</v>
      </c>
      <c r="E1951" t="s">
        <v>408</v>
      </c>
      <c r="F1951">
        <v>8</v>
      </c>
      <c r="G1951">
        <v>130</v>
      </c>
      <c r="H1951">
        <v>1200</v>
      </c>
      <c r="I1951" t="s">
        <v>326</v>
      </c>
      <c r="J1951">
        <v>1</v>
      </c>
      <c r="K1951">
        <v>10.26</v>
      </c>
      <c r="L1951">
        <v>19</v>
      </c>
      <c r="M1951">
        <v>2</v>
      </c>
      <c r="N1951">
        <v>25</v>
      </c>
      <c r="O1951" t="s">
        <v>420</v>
      </c>
      <c r="P1951">
        <v>1194</v>
      </c>
    </row>
    <row r="1952" spans="1:16" x14ac:dyDescent="0.25">
      <c r="A1952" t="s">
        <v>365</v>
      </c>
      <c r="B1952" t="s">
        <v>378</v>
      </c>
      <c r="C1952">
        <v>6</v>
      </c>
      <c r="D1952">
        <v>6</v>
      </c>
      <c r="E1952" t="s">
        <v>409</v>
      </c>
      <c r="F1952">
        <v>9</v>
      </c>
      <c r="G1952">
        <v>135</v>
      </c>
      <c r="H1952">
        <v>1000</v>
      </c>
      <c r="I1952" t="s">
        <v>404</v>
      </c>
      <c r="J1952">
        <v>0</v>
      </c>
      <c r="K1952">
        <v>57.39</v>
      </c>
      <c r="L1952">
        <v>11</v>
      </c>
      <c r="M1952">
        <v>12</v>
      </c>
      <c r="N1952">
        <v>24</v>
      </c>
      <c r="O1952" t="s">
        <v>420</v>
      </c>
      <c r="P1952">
        <v>1194</v>
      </c>
    </row>
    <row r="1953" spans="1:16" x14ac:dyDescent="0.25">
      <c r="A1953" t="s">
        <v>365</v>
      </c>
      <c r="B1953" t="s">
        <v>378</v>
      </c>
      <c r="C1953">
        <v>19</v>
      </c>
      <c r="D1953">
        <v>5</v>
      </c>
      <c r="E1953" t="s">
        <v>408</v>
      </c>
      <c r="F1953">
        <v>11</v>
      </c>
      <c r="G1953">
        <v>128</v>
      </c>
      <c r="H1953">
        <v>1000</v>
      </c>
      <c r="I1953" t="s">
        <v>504</v>
      </c>
      <c r="J1953">
        <v>0</v>
      </c>
      <c r="K1953">
        <v>57.17</v>
      </c>
      <c r="L1953">
        <v>22</v>
      </c>
      <c r="M1953">
        <v>5</v>
      </c>
      <c r="N1953">
        <v>24</v>
      </c>
      <c r="O1953" t="s">
        <v>426</v>
      </c>
      <c r="P1953">
        <v>1175</v>
      </c>
    </row>
    <row r="1954" spans="1:16" x14ac:dyDescent="0.25">
      <c r="A1954" t="s">
        <v>365</v>
      </c>
      <c r="B1954" t="s">
        <v>378</v>
      </c>
      <c r="C1954">
        <v>2.5</v>
      </c>
      <c r="D1954">
        <v>6</v>
      </c>
      <c r="E1954" t="s">
        <v>408</v>
      </c>
      <c r="F1954">
        <v>3</v>
      </c>
      <c r="G1954">
        <v>127</v>
      </c>
      <c r="H1954">
        <v>1200</v>
      </c>
      <c r="I1954" t="s">
        <v>504</v>
      </c>
      <c r="J1954">
        <v>1</v>
      </c>
      <c r="K1954">
        <v>10.82</v>
      </c>
      <c r="L1954">
        <v>8</v>
      </c>
      <c r="M1954">
        <v>5</v>
      </c>
      <c r="N1954">
        <v>24</v>
      </c>
      <c r="O1954" t="s">
        <v>420</v>
      </c>
      <c r="P1954">
        <v>1163</v>
      </c>
    </row>
    <row r="1955" spans="1:16" x14ac:dyDescent="0.25">
      <c r="A1955" t="s">
        <v>365</v>
      </c>
      <c r="B1955" t="s">
        <v>378</v>
      </c>
      <c r="C1955">
        <v>4.2</v>
      </c>
      <c r="D1955">
        <v>1</v>
      </c>
      <c r="E1955" t="s">
        <v>408</v>
      </c>
      <c r="F1955">
        <v>11</v>
      </c>
      <c r="G1955">
        <v>123</v>
      </c>
      <c r="H1955">
        <v>1200</v>
      </c>
      <c r="I1955" t="s">
        <v>31</v>
      </c>
      <c r="J1955">
        <v>1</v>
      </c>
      <c r="K1955">
        <v>9.68</v>
      </c>
      <c r="L1955">
        <v>10</v>
      </c>
      <c r="M1955">
        <v>4</v>
      </c>
      <c r="N1955">
        <v>24</v>
      </c>
      <c r="O1955" t="s">
        <v>420</v>
      </c>
      <c r="P1955">
        <v>1167</v>
      </c>
    </row>
    <row r="1956" spans="1:16" x14ac:dyDescent="0.25">
      <c r="A1956" t="s">
        <v>365</v>
      </c>
      <c r="B1956" t="s">
        <v>378</v>
      </c>
      <c r="C1956">
        <v>4.5</v>
      </c>
      <c r="D1956">
        <v>1</v>
      </c>
      <c r="E1956" t="s">
        <v>408</v>
      </c>
      <c r="F1956">
        <v>3</v>
      </c>
      <c r="G1956">
        <v>130</v>
      </c>
      <c r="H1956">
        <v>1200</v>
      </c>
      <c r="I1956" t="s">
        <v>504</v>
      </c>
      <c r="J1956">
        <v>1</v>
      </c>
      <c r="K1956">
        <v>9.6</v>
      </c>
      <c r="L1956">
        <v>20</v>
      </c>
      <c r="M1956">
        <v>3</v>
      </c>
      <c r="N1956">
        <v>24</v>
      </c>
      <c r="O1956" t="s">
        <v>426</v>
      </c>
      <c r="P1956">
        <v>1151</v>
      </c>
    </row>
    <row r="1957" spans="1:16" x14ac:dyDescent="0.25">
      <c r="A1957" t="s">
        <v>365</v>
      </c>
      <c r="B1957" t="s">
        <v>378</v>
      </c>
      <c r="C1957">
        <v>12</v>
      </c>
      <c r="D1957">
        <v>7</v>
      </c>
      <c r="E1957" t="s">
        <v>408</v>
      </c>
      <c r="F1957">
        <v>4</v>
      </c>
      <c r="G1957">
        <v>120</v>
      </c>
      <c r="H1957">
        <v>1200</v>
      </c>
      <c r="I1957" t="s">
        <v>167</v>
      </c>
      <c r="J1957">
        <v>1</v>
      </c>
      <c r="K1957">
        <v>9.49</v>
      </c>
      <c r="L1957">
        <v>18</v>
      </c>
      <c r="M1957">
        <v>2</v>
      </c>
      <c r="N1957">
        <v>24</v>
      </c>
      <c r="O1957" t="s">
        <v>457</v>
      </c>
      <c r="P1957">
        <v>1173</v>
      </c>
    </row>
    <row r="1958" spans="1:16" x14ac:dyDescent="0.25">
      <c r="A1958" t="s">
        <v>365</v>
      </c>
      <c r="B1958" t="s">
        <v>378</v>
      </c>
      <c r="C1958">
        <v>23</v>
      </c>
      <c r="D1958">
        <v>4</v>
      </c>
      <c r="E1958" t="s">
        <v>408</v>
      </c>
      <c r="F1958">
        <v>9</v>
      </c>
      <c r="G1958">
        <v>117</v>
      </c>
      <c r="H1958">
        <v>1200</v>
      </c>
      <c r="I1958" t="s">
        <v>167</v>
      </c>
      <c r="J1958">
        <v>1</v>
      </c>
      <c r="K1958">
        <v>9.0399999999999991</v>
      </c>
      <c r="L1958">
        <v>24</v>
      </c>
      <c r="M1958">
        <v>1</v>
      </c>
      <c r="N1958">
        <v>24</v>
      </c>
      <c r="O1958" t="s">
        <v>457</v>
      </c>
      <c r="P1958">
        <v>1152</v>
      </c>
    </row>
    <row r="1959" spans="1:16" x14ac:dyDescent="0.25">
      <c r="A1959" t="s">
        <v>365</v>
      </c>
      <c r="B1959" t="s">
        <v>378</v>
      </c>
      <c r="C1959">
        <v>15</v>
      </c>
      <c r="D1959">
        <v>10</v>
      </c>
      <c r="E1959" t="s">
        <v>408</v>
      </c>
      <c r="F1959">
        <v>8</v>
      </c>
      <c r="G1959">
        <v>122</v>
      </c>
      <c r="H1959">
        <v>1200</v>
      </c>
      <c r="I1959" t="s">
        <v>69</v>
      </c>
      <c r="J1959">
        <v>1</v>
      </c>
      <c r="K1959">
        <v>11.21</v>
      </c>
      <c r="L1959">
        <v>17</v>
      </c>
      <c r="M1959">
        <v>12</v>
      </c>
      <c r="N1959">
        <v>23</v>
      </c>
      <c r="O1959" t="s">
        <v>457</v>
      </c>
      <c r="P1959">
        <v>1147</v>
      </c>
    </row>
    <row r="1960" spans="1:16" x14ac:dyDescent="0.25">
      <c r="A1960" t="s">
        <v>365</v>
      </c>
      <c r="B1960" t="s">
        <v>378</v>
      </c>
      <c r="C1960">
        <v>38</v>
      </c>
      <c r="D1960">
        <v>9</v>
      </c>
      <c r="E1960" t="s">
        <v>408</v>
      </c>
      <c r="F1960">
        <v>1</v>
      </c>
      <c r="G1960">
        <v>121</v>
      </c>
      <c r="H1960">
        <v>1000</v>
      </c>
      <c r="I1960" t="s">
        <v>58</v>
      </c>
      <c r="J1960">
        <v>0</v>
      </c>
      <c r="K1960">
        <v>58.43</v>
      </c>
      <c r="L1960">
        <v>11</v>
      </c>
      <c r="M1960">
        <v>11</v>
      </c>
      <c r="N1960">
        <v>23</v>
      </c>
      <c r="O1960" t="s">
        <v>465</v>
      </c>
      <c r="P1960">
        <v>1125</v>
      </c>
    </row>
    <row r="1961" spans="1:16" x14ac:dyDescent="0.25">
      <c r="A1961" t="s">
        <v>365</v>
      </c>
      <c r="B1961" t="s">
        <v>378</v>
      </c>
      <c r="C1961">
        <v>10</v>
      </c>
      <c r="D1961">
        <v>9</v>
      </c>
      <c r="E1961" t="s">
        <v>409</v>
      </c>
      <c r="F1961">
        <v>8</v>
      </c>
      <c r="G1961">
        <v>121</v>
      </c>
      <c r="H1961">
        <v>1000</v>
      </c>
      <c r="I1961" t="s">
        <v>49</v>
      </c>
      <c r="J1961">
        <v>0</v>
      </c>
      <c r="K1961">
        <v>57.81</v>
      </c>
      <c r="L1961">
        <v>4</v>
      </c>
      <c r="M1961">
        <v>10</v>
      </c>
      <c r="N1961">
        <v>23</v>
      </c>
      <c r="O1961" t="s">
        <v>426</v>
      </c>
      <c r="P1961">
        <v>1149</v>
      </c>
    </row>
    <row r="1962" spans="1:16" x14ac:dyDescent="0.25">
      <c r="A1962" t="s">
        <v>365</v>
      </c>
      <c r="B1962" t="s">
        <v>381</v>
      </c>
      <c r="C1962">
        <v>13</v>
      </c>
      <c r="D1962">
        <v>1</v>
      </c>
      <c r="E1962" t="s">
        <v>411</v>
      </c>
      <c r="F1962">
        <v>12</v>
      </c>
      <c r="G1962">
        <v>135</v>
      </c>
      <c r="H1962">
        <v>1200</v>
      </c>
      <c r="I1962" t="s">
        <v>404</v>
      </c>
      <c r="J1962">
        <v>1</v>
      </c>
      <c r="K1962">
        <v>10.28</v>
      </c>
      <c r="L1962">
        <v>17</v>
      </c>
      <c r="M1962">
        <v>12</v>
      </c>
      <c r="N1962">
        <v>25</v>
      </c>
      <c r="O1962" t="s">
        <v>420</v>
      </c>
      <c r="P1962">
        <v>1084</v>
      </c>
    </row>
    <row r="1963" spans="1:16" x14ac:dyDescent="0.25">
      <c r="A1963" t="s">
        <v>365</v>
      </c>
      <c r="B1963" t="s">
        <v>381</v>
      </c>
      <c r="C1963">
        <v>12</v>
      </c>
      <c r="D1963">
        <v>1</v>
      </c>
      <c r="E1963" t="s">
        <v>409</v>
      </c>
      <c r="F1963">
        <v>1</v>
      </c>
      <c r="G1963">
        <v>126</v>
      </c>
      <c r="H1963">
        <v>1200</v>
      </c>
      <c r="I1963" t="s">
        <v>407</v>
      </c>
      <c r="J1963">
        <v>1</v>
      </c>
      <c r="K1963">
        <v>8.6999999999999993</v>
      </c>
      <c r="L1963">
        <v>8</v>
      </c>
      <c r="M1963">
        <v>6</v>
      </c>
      <c r="N1963">
        <v>25</v>
      </c>
      <c r="O1963" t="s">
        <v>508</v>
      </c>
      <c r="P1963">
        <v>1075</v>
      </c>
    </row>
    <row r="1964" spans="1:16" x14ac:dyDescent="0.25">
      <c r="A1964" t="s">
        <v>365</v>
      </c>
      <c r="B1964" t="s">
        <v>381</v>
      </c>
      <c r="C1964">
        <v>34</v>
      </c>
      <c r="D1964">
        <v>7</v>
      </c>
      <c r="E1964" t="s">
        <v>411</v>
      </c>
      <c r="F1964">
        <v>11</v>
      </c>
      <c r="G1964">
        <v>129</v>
      </c>
      <c r="H1964">
        <v>1200</v>
      </c>
      <c r="I1964" t="s">
        <v>407</v>
      </c>
      <c r="J1964">
        <v>1</v>
      </c>
      <c r="K1964">
        <v>10.02</v>
      </c>
      <c r="L1964">
        <v>4</v>
      </c>
      <c r="M1964">
        <v>5</v>
      </c>
      <c r="N1964">
        <v>25</v>
      </c>
      <c r="O1964" t="s">
        <v>477</v>
      </c>
      <c r="P1964">
        <v>1066</v>
      </c>
    </row>
    <row r="1965" spans="1:16" x14ac:dyDescent="0.25">
      <c r="A1965" t="s">
        <v>365</v>
      </c>
      <c r="B1965" t="s">
        <v>384</v>
      </c>
      <c r="C1965">
        <v>4.7</v>
      </c>
      <c r="D1965">
        <v>1</v>
      </c>
      <c r="E1965" t="s">
        <v>409</v>
      </c>
      <c r="F1965">
        <v>4</v>
      </c>
      <c r="G1965">
        <v>130</v>
      </c>
      <c r="H1965">
        <v>1200</v>
      </c>
      <c r="I1965" t="s">
        <v>316</v>
      </c>
      <c r="J1965">
        <v>1</v>
      </c>
      <c r="K1965">
        <v>9.5500000000000007</v>
      </c>
      <c r="L1965">
        <v>23</v>
      </c>
      <c r="M1965">
        <v>12</v>
      </c>
      <c r="N1965">
        <v>25</v>
      </c>
      <c r="O1965" t="s">
        <v>416</v>
      </c>
      <c r="P1965">
        <v>1099</v>
      </c>
    </row>
    <row r="1966" spans="1:16" x14ac:dyDescent="0.25">
      <c r="A1966" t="s">
        <v>365</v>
      </c>
      <c r="B1966" t="s">
        <v>384</v>
      </c>
      <c r="C1966">
        <v>47</v>
      </c>
      <c r="D1966">
        <v>7</v>
      </c>
      <c r="E1966" t="s">
        <v>409</v>
      </c>
      <c r="F1966">
        <v>9</v>
      </c>
      <c r="G1966">
        <v>118</v>
      </c>
      <c r="H1966">
        <v>1200</v>
      </c>
      <c r="I1966" t="s">
        <v>385</v>
      </c>
      <c r="J1966">
        <v>1</v>
      </c>
      <c r="K1966">
        <v>10.43</v>
      </c>
      <c r="L1966">
        <v>14</v>
      </c>
      <c r="M1966">
        <v>12</v>
      </c>
      <c r="N1966">
        <v>25</v>
      </c>
      <c r="O1966" t="s">
        <v>483</v>
      </c>
      <c r="P1966">
        <v>1108</v>
      </c>
    </row>
    <row r="1967" spans="1:16" x14ac:dyDescent="0.25">
      <c r="A1967" t="s">
        <v>365</v>
      </c>
      <c r="B1967" t="s">
        <v>384</v>
      </c>
      <c r="C1967">
        <v>18</v>
      </c>
      <c r="D1967">
        <v>6</v>
      </c>
      <c r="E1967" t="s">
        <v>409</v>
      </c>
      <c r="F1967">
        <v>2</v>
      </c>
      <c r="G1967">
        <v>118</v>
      </c>
      <c r="H1967">
        <v>1200</v>
      </c>
      <c r="I1967" t="s">
        <v>106</v>
      </c>
      <c r="J1967">
        <v>1</v>
      </c>
      <c r="K1967">
        <v>10.55</v>
      </c>
      <c r="L1967">
        <v>9</v>
      </c>
      <c r="M1967">
        <v>11</v>
      </c>
      <c r="N1967">
        <v>25</v>
      </c>
      <c r="O1967" t="s">
        <v>479</v>
      </c>
      <c r="P1967">
        <v>1097</v>
      </c>
    </row>
    <row r="1968" spans="1:16" x14ac:dyDescent="0.25">
      <c r="A1968" t="s">
        <v>365</v>
      </c>
      <c r="B1968" t="s">
        <v>384</v>
      </c>
      <c r="C1968">
        <v>46</v>
      </c>
      <c r="D1968">
        <v>8</v>
      </c>
      <c r="E1968" t="s">
        <v>411</v>
      </c>
      <c r="F1968">
        <v>5</v>
      </c>
      <c r="G1968">
        <v>120</v>
      </c>
      <c r="H1968">
        <v>1200</v>
      </c>
      <c r="I1968" t="s">
        <v>407</v>
      </c>
      <c r="J1968">
        <v>1</v>
      </c>
      <c r="K1968">
        <v>10.130000000000001</v>
      </c>
      <c r="L1968">
        <v>12</v>
      </c>
      <c r="M1968">
        <v>10</v>
      </c>
      <c r="N1968">
        <v>25</v>
      </c>
      <c r="O1968" t="s">
        <v>457</v>
      </c>
      <c r="P1968">
        <v>1090</v>
      </c>
    </row>
    <row r="1969" spans="1:16" x14ac:dyDescent="0.25">
      <c r="A1969" t="s">
        <v>365</v>
      </c>
      <c r="B1969" t="s">
        <v>384</v>
      </c>
      <c r="C1969">
        <v>51</v>
      </c>
      <c r="D1969">
        <v>6</v>
      </c>
      <c r="E1969" t="s">
        <v>410</v>
      </c>
      <c r="F1969">
        <v>3</v>
      </c>
      <c r="G1969">
        <v>122</v>
      </c>
      <c r="H1969">
        <v>1200</v>
      </c>
      <c r="I1969" t="s">
        <v>407</v>
      </c>
      <c r="J1969">
        <v>1</v>
      </c>
      <c r="K1969">
        <v>9.1</v>
      </c>
      <c r="L1969">
        <v>1</v>
      </c>
      <c r="M1969">
        <v>10</v>
      </c>
      <c r="N1969">
        <v>25</v>
      </c>
      <c r="O1969" t="s">
        <v>465</v>
      </c>
      <c r="P1969">
        <v>1095</v>
      </c>
    </row>
    <row r="1970" spans="1:16" x14ac:dyDescent="0.25">
      <c r="A1970" t="s">
        <v>365</v>
      </c>
      <c r="B1970" t="s">
        <v>384</v>
      </c>
      <c r="C1970">
        <v>48</v>
      </c>
      <c r="D1970">
        <v>7</v>
      </c>
      <c r="E1970" t="s">
        <v>411</v>
      </c>
      <c r="F1970">
        <v>1</v>
      </c>
      <c r="G1970">
        <v>128</v>
      </c>
      <c r="H1970">
        <v>1000</v>
      </c>
      <c r="I1970" t="s">
        <v>49</v>
      </c>
      <c r="J1970">
        <v>0</v>
      </c>
      <c r="K1970">
        <v>56.23</v>
      </c>
      <c r="L1970">
        <v>14</v>
      </c>
      <c r="M1970">
        <v>9</v>
      </c>
      <c r="N1970">
        <v>25</v>
      </c>
      <c r="O1970" t="s">
        <v>477</v>
      </c>
      <c r="P1970">
        <v>1081</v>
      </c>
    </row>
    <row r="1971" spans="1:16" x14ac:dyDescent="0.25">
      <c r="A1971" t="s">
        <v>365</v>
      </c>
      <c r="B1971" t="s">
        <v>384</v>
      </c>
      <c r="C1971">
        <v>29</v>
      </c>
      <c r="D1971">
        <v>8</v>
      </c>
      <c r="E1971" t="s">
        <v>411</v>
      </c>
      <c r="F1971">
        <v>7</v>
      </c>
      <c r="G1971">
        <v>122</v>
      </c>
      <c r="H1971">
        <v>1200</v>
      </c>
      <c r="I1971" t="s">
        <v>596</v>
      </c>
      <c r="J1971">
        <v>1</v>
      </c>
      <c r="K1971">
        <v>9.67</v>
      </c>
      <c r="L1971">
        <v>16</v>
      </c>
      <c r="M1971">
        <v>7</v>
      </c>
      <c r="N1971">
        <v>25</v>
      </c>
      <c r="O1971" t="s">
        <v>420</v>
      </c>
      <c r="P1971">
        <v>1081</v>
      </c>
    </row>
    <row r="1972" spans="1:16" x14ac:dyDescent="0.25">
      <c r="A1972" t="s">
        <v>365</v>
      </c>
      <c r="B1972" t="s">
        <v>384</v>
      </c>
      <c r="C1972">
        <v>42</v>
      </c>
      <c r="D1972">
        <v>12</v>
      </c>
      <c r="E1972" t="s">
        <v>408</v>
      </c>
      <c r="F1972">
        <v>9</v>
      </c>
      <c r="G1972">
        <v>127</v>
      </c>
      <c r="H1972">
        <v>1400</v>
      </c>
      <c r="I1972" t="s">
        <v>316</v>
      </c>
      <c r="J1972">
        <v>1</v>
      </c>
      <c r="K1972">
        <v>22.8</v>
      </c>
      <c r="L1972">
        <v>28</v>
      </c>
      <c r="M1972">
        <v>6</v>
      </c>
      <c r="N1972">
        <v>25</v>
      </c>
      <c r="O1972" t="s">
        <v>477</v>
      </c>
      <c r="P1972">
        <v>1094</v>
      </c>
    </row>
    <row r="1973" spans="1:16" x14ac:dyDescent="0.25">
      <c r="A1973" t="s">
        <v>365</v>
      </c>
      <c r="B1973" t="s">
        <v>384</v>
      </c>
      <c r="C1973">
        <v>67</v>
      </c>
      <c r="D1973">
        <v>11</v>
      </c>
      <c r="E1973" t="s">
        <v>411</v>
      </c>
      <c r="F1973">
        <v>9</v>
      </c>
      <c r="G1973">
        <v>126</v>
      </c>
      <c r="H1973">
        <v>1200</v>
      </c>
      <c r="I1973" t="s">
        <v>316</v>
      </c>
      <c r="J1973">
        <v>1</v>
      </c>
      <c r="K1973">
        <v>9.8000000000000007</v>
      </c>
      <c r="L1973">
        <v>8</v>
      </c>
      <c r="M1973">
        <v>6</v>
      </c>
      <c r="N1973">
        <v>25</v>
      </c>
      <c r="O1973" t="s">
        <v>508</v>
      </c>
      <c r="P1973">
        <v>1099</v>
      </c>
    </row>
    <row r="1974" spans="1:16" x14ac:dyDescent="0.25">
      <c r="A1974" t="s">
        <v>365</v>
      </c>
      <c r="B1974" t="s">
        <v>384</v>
      </c>
      <c r="C1974">
        <v>25</v>
      </c>
      <c r="D1974">
        <v>7</v>
      </c>
      <c r="E1974" t="s">
        <v>410</v>
      </c>
      <c r="F1974">
        <v>6</v>
      </c>
      <c r="G1974">
        <v>128</v>
      </c>
      <c r="H1974">
        <v>1200</v>
      </c>
      <c r="I1974" t="s">
        <v>316</v>
      </c>
      <c r="J1974">
        <v>1</v>
      </c>
      <c r="K1974">
        <v>10.09</v>
      </c>
      <c r="L1974">
        <v>21</v>
      </c>
      <c r="M1974">
        <v>5</v>
      </c>
      <c r="N1974">
        <v>25</v>
      </c>
      <c r="O1974" t="s">
        <v>416</v>
      </c>
      <c r="P1974">
        <v>1086</v>
      </c>
    </row>
    <row r="1975" spans="1:16" x14ac:dyDescent="0.25">
      <c r="A1975" t="s">
        <v>365</v>
      </c>
      <c r="B1975" t="s">
        <v>384</v>
      </c>
      <c r="C1975">
        <v>10</v>
      </c>
      <c r="D1975">
        <v>7</v>
      </c>
      <c r="E1975" t="s">
        <v>409</v>
      </c>
      <c r="F1975">
        <v>6</v>
      </c>
      <c r="G1975">
        <v>128</v>
      </c>
      <c r="H1975">
        <v>1200</v>
      </c>
      <c r="I1975" t="s">
        <v>316</v>
      </c>
      <c r="J1975">
        <v>1</v>
      </c>
      <c r="K1975">
        <v>9.6999999999999993</v>
      </c>
      <c r="L1975">
        <v>23</v>
      </c>
      <c r="M1975">
        <v>4</v>
      </c>
      <c r="N1975">
        <v>25</v>
      </c>
      <c r="O1975" t="s">
        <v>416</v>
      </c>
      <c r="P1975">
        <v>1110</v>
      </c>
    </row>
    <row r="1976" spans="1:16" x14ac:dyDescent="0.25">
      <c r="A1976" t="s">
        <v>365</v>
      </c>
      <c r="B1976" t="s">
        <v>384</v>
      </c>
      <c r="C1976">
        <v>23</v>
      </c>
      <c r="D1976">
        <v>3</v>
      </c>
      <c r="E1976" t="s">
        <v>411</v>
      </c>
      <c r="F1976">
        <v>11</v>
      </c>
      <c r="G1976">
        <v>128</v>
      </c>
      <c r="H1976">
        <v>1200</v>
      </c>
      <c r="I1976" t="s">
        <v>316</v>
      </c>
      <c r="J1976">
        <v>1</v>
      </c>
      <c r="K1976">
        <v>9.66</v>
      </c>
      <c r="L1976">
        <v>9</v>
      </c>
      <c r="M1976">
        <v>4</v>
      </c>
      <c r="N1976">
        <v>25</v>
      </c>
      <c r="O1976" t="s">
        <v>432</v>
      </c>
      <c r="P1976">
        <v>1103</v>
      </c>
    </row>
    <row r="1977" spans="1:16" x14ac:dyDescent="0.25">
      <c r="A1977" t="s">
        <v>365</v>
      </c>
      <c r="B1977" t="s">
        <v>384</v>
      </c>
      <c r="C1977">
        <v>31</v>
      </c>
      <c r="D1977">
        <v>4</v>
      </c>
      <c r="E1977" t="s">
        <v>408</v>
      </c>
      <c r="F1977">
        <v>12</v>
      </c>
      <c r="G1977">
        <v>127</v>
      </c>
      <c r="H1977">
        <v>1200</v>
      </c>
      <c r="I1977" t="s">
        <v>316</v>
      </c>
      <c r="J1977">
        <v>1</v>
      </c>
      <c r="K1977">
        <v>9.8699999999999992</v>
      </c>
      <c r="L1977">
        <v>19</v>
      </c>
      <c r="M1977">
        <v>3</v>
      </c>
      <c r="N1977">
        <v>25</v>
      </c>
      <c r="O1977" t="s">
        <v>420</v>
      </c>
      <c r="P1977">
        <v>1101</v>
      </c>
    </row>
    <row r="1978" spans="1:16" x14ac:dyDescent="0.25">
      <c r="A1978" t="s">
        <v>365</v>
      </c>
      <c r="B1978" t="s">
        <v>384</v>
      </c>
      <c r="C1978">
        <v>12</v>
      </c>
      <c r="D1978">
        <v>3</v>
      </c>
      <c r="E1978" t="s">
        <v>408</v>
      </c>
      <c r="F1978">
        <v>2</v>
      </c>
      <c r="G1978">
        <v>134</v>
      </c>
      <c r="H1978">
        <v>1200</v>
      </c>
      <c r="I1978" t="s">
        <v>195</v>
      </c>
      <c r="J1978">
        <v>1</v>
      </c>
      <c r="K1978">
        <v>9.83</v>
      </c>
      <c r="L1978">
        <v>5</v>
      </c>
      <c r="M1978">
        <v>3</v>
      </c>
      <c r="N1978">
        <v>25</v>
      </c>
      <c r="O1978" t="s">
        <v>426</v>
      </c>
      <c r="P1978">
        <v>1102</v>
      </c>
    </row>
    <row r="1979" spans="1:16" x14ac:dyDescent="0.25">
      <c r="A1979" t="s">
        <v>365</v>
      </c>
      <c r="B1979" t="s">
        <v>384</v>
      </c>
      <c r="C1979">
        <v>10</v>
      </c>
      <c r="D1979">
        <v>9</v>
      </c>
      <c r="E1979" t="s">
        <v>410</v>
      </c>
      <c r="F1979">
        <v>4</v>
      </c>
      <c r="G1979">
        <v>130</v>
      </c>
      <c r="H1979">
        <v>1200</v>
      </c>
      <c r="I1979" t="s">
        <v>596</v>
      </c>
      <c r="J1979">
        <v>1</v>
      </c>
      <c r="K1979">
        <v>10.220000000000001</v>
      </c>
      <c r="L1979">
        <v>22</v>
      </c>
      <c r="M1979">
        <v>1</v>
      </c>
      <c r="N1979">
        <v>25</v>
      </c>
      <c r="O1979" t="s">
        <v>416</v>
      </c>
      <c r="P1979">
        <v>1121</v>
      </c>
    </row>
    <row r="1980" spans="1:16" x14ac:dyDescent="0.25">
      <c r="A1980" t="s">
        <v>365</v>
      </c>
      <c r="B1980" t="s">
        <v>384</v>
      </c>
      <c r="C1980">
        <v>46</v>
      </c>
      <c r="D1980">
        <v>9</v>
      </c>
      <c r="E1980" t="s">
        <v>410</v>
      </c>
      <c r="F1980">
        <v>9</v>
      </c>
      <c r="G1980">
        <v>134</v>
      </c>
      <c r="H1980">
        <v>1200</v>
      </c>
      <c r="I1980" t="s">
        <v>69</v>
      </c>
      <c r="J1980">
        <v>1</v>
      </c>
      <c r="K1980">
        <v>10.220000000000001</v>
      </c>
      <c r="L1980">
        <v>4</v>
      </c>
      <c r="M1980">
        <v>12</v>
      </c>
      <c r="N1980">
        <v>24</v>
      </c>
      <c r="O1980" t="s">
        <v>432</v>
      </c>
      <c r="P1980">
        <v>1115</v>
      </c>
    </row>
    <row r="1981" spans="1:16" x14ac:dyDescent="0.25">
      <c r="A1981" t="s">
        <v>365</v>
      </c>
      <c r="B1981" t="s">
        <v>384</v>
      </c>
      <c r="C1981">
        <v>5.3</v>
      </c>
      <c r="D1981">
        <v>1</v>
      </c>
      <c r="E1981" t="s">
        <v>410</v>
      </c>
      <c r="F1981">
        <v>3</v>
      </c>
      <c r="G1981">
        <v>131</v>
      </c>
      <c r="H1981">
        <v>1200</v>
      </c>
      <c r="I1981" t="s">
        <v>64</v>
      </c>
      <c r="J1981">
        <v>1</v>
      </c>
      <c r="K1981">
        <v>9.67</v>
      </c>
      <c r="L1981">
        <v>30</v>
      </c>
      <c r="M1981">
        <v>10</v>
      </c>
      <c r="N1981">
        <v>24</v>
      </c>
      <c r="O1981" t="s">
        <v>426</v>
      </c>
      <c r="P1981">
        <v>1110</v>
      </c>
    </row>
    <row r="1982" spans="1:16" x14ac:dyDescent="0.25">
      <c r="A1982" t="s">
        <v>365</v>
      </c>
      <c r="B1982" t="s">
        <v>384</v>
      </c>
      <c r="C1982">
        <v>22</v>
      </c>
      <c r="D1982">
        <v>8</v>
      </c>
      <c r="E1982" t="s">
        <v>408</v>
      </c>
      <c r="F1982">
        <v>11</v>
      </c>
      <c r="G1982">
        <v>123</v>
      </c>
      <c r="H1982">
        <v>1200</v>
      </c>
      <c r="I1982" t="s">
        <v>316</v>
      </c>
      <c r="J1982">
        <v>1</v>
      </c>
      <c r="K1982">
        <v>10.01</v>
      </c>
      <c r="L1982">
        <v>16</v>
      </c>
      <c r="M1982">
        <v>10</v>
      </c>
      <c r="N1982">
        <v>24</v>
      </c>
      <c r="O1982" t="s">
        <v>420</v>
      </c>
      <c r="P1982">
        <v>1097</v>
      </c>
    </row>
    <row r="1983" spans="1:16" x14ac:dyDescent="0.25">
      <c r="A1983" t="s">
        <v>365</v>
      </c>
      <c r="B1983" t="s">
        <v>384</v>
      </c>
      <c r="C1983">
        <v>27</v>
      </c>
      <c r="D1983">
        <v>4</v>
      </c>
      <c r="E1983" t="s">
        <v>409</v>
      </c>
      <c r="F1983">
        <v>1</v>
      </c>
      <c r="G1983">
        <v>127</v>
      </c>
      <c r="H1983">
        <v>1200</v>
      </c>
      <c r="I1983" t="s">
        <v>64</v>
      </c>
      <c r="J1983">
        <v>1</v>
      </c>
      <c r="K1983">
        <v>9.82</v>
      </c>
      <c r="L1983">
        <v>22</v>
      </c>
      <c r="M1983">
        <v>9</v>
      </c>
      <c r="N1983">
        <v>24</v>
      </c>
      <c r="O1983" t="s">
        <v>501</v>
      </c>
      <c r="P1983">
        <v>1090</v>
      </c>
    </row>
    <row r="1984" spans="1:16" x14ac:dyDescent="0.25">
      <c r="A1984" t="s">
        <v>365</v>
      </c>
      <c r="B1984" t="s">
        <v>384</v>
      </c>
      <c r="C1984">
        <v>10</v>
      </c>
      <c r="D1984">
        <v>8</v>
      </c>
      <c r="E1984" t="s">
        <v>410</v>
      </c>
      <c r="F1984">
        <v>3</v>
      </c>
      <c r="G1984">
        <v>125</v>
      </c>
      <c r="H1984">
        <v>1200</v>
      </c>
      <c r="I1984" t="s">
        <v>316</v>
      </c>
      <c r="J1984">
        <v>1</v>
      </c>
      <c r="K1984">
        <v>11.54</v>
      </c>
      <c r="L1984">
        <v>11</v>
      </c>
      <c r="M1984">
        <v>9</v>
      </c>
      <c r="N1984">
        <v>24</v>
      </c>
      <c r="O1984" t="s">
        <v>432</v>
      </c>
      <c r="P1984">
        <v>1098</v>
      </c>
    </row>
    <row r="1985" spans="1:16" x14ac:dyDescent="0.25">
      <c r="A1985" t="s">
        <v>365</v>
      </c>
      <c r="B1985" t="s">
        <v>384</v>
      </c>
      <c r="C1985">
        <v>24</v>
      </c>
      <c r="D1985">
        <v>5</v>
      </c>
      <c r="E1985" t="s">
        <v>410</v>
      </c>
      <c r="F1985">
        <v>5</v>
      </c>
      <c r="G1985">
        <v>127</v>
      </c>
      <c r="H1985">
        <v>1000</v>
      </c>
      <c r="I1985" t="s">
        <v>596</v>
      </c>
      <c r="J1985">
        <v>0</v>
      </c>
      <c r="K1985">
        <v>56.86</v>
      </c>
      <c r="L1985">
        <v>10</v>
      </c>
      <c r="M1985">
        <v>7</v>
      </c>
      <c r="N1985">
        <v>24</v>
      </c>
      <c r="O1985" t="s">
        <v>420</v>
      </c>
      <c r="P1985">
        <v>1105</v>
      </c>
    </row>
    <row r="1986" spans="1:16" x14ac:dyDescent="0.25">
      <c r="A1986" t="s">
        <v>365</v>
      </c>
      <c r="B1986" t="s">
        <v>384</v>
      </c>
      <c r="C1986">
        <v>20</v>
      </c>
      <c r="D1986">
        <v>6</v>
      </c>
      <c r="E1986" t="s">
        <v>410</v>
      </c>
      <c r="F1986">
        <v>11</v>
      </c>
      <c r="G1986">
        <v>130</v>
      </c>
      <c r="H1986">
        <v>1200</v>
      </c>
      <c r="I1986" t="s">
        <v>596</v>
      </c>
      <c r="J1986">
        <v>1</v>
      </c>
      <c r="K1986">
        <v>11</v>
      </c>
      <c r="L1986">
        <v>5</v>
      </c>
      <c r="M1986">
        <v>6</v>
      </c>
      <c r="N1986">
        <v>24</v>
      </c>
      <c r="O1986" t="s">
        <v>432</v>
      </c>
      <c r="P1986">
        <v>1104</v>
      </c>
    </row>
    <row r="1987" spans="1:16" x14ac:dyDescent="0.25">
      <c r="A1987" t="s">
        <v>365</v>
      </c>
      <c r="B1987" t="s">
        <v>384</v>
      </c>
      <c r="C1987">
        <v>17</v>
      </c>
      <c r="D1987">
        <v>6</v>
      </c>
      <c r="E1987" t="s">
        <v>410</v>
      </c>
      <c r="F1987">
        <v>6</v>
      </c>
      <c r="G1987">
        <v>127</v>
      </c>
      <c r="H1987">
        <v>1000</v>
      </c>
      <c r="I1987" t="s">
        <v>596</v>
      </c>
      <c r="J1987">
        <v>0</v>
      </c>
      <c r="K1987">
        <v>57.24</v>
      </c>
      <c r="L1987">
        <v>22</v>
      </c>
      <c r="M1987">
        <v>5</v>
      </c>
      <c r="N1987">
        <v>24</v>
      </c>
      <c r="O1987" t="s">
        <v>426</v>
      </c>
      <c r="P1987">
        <v>1096</v>
      </c>
    </row>
    <row r="1988" spans="1:16" x14ac:dyDescent="0.25">
      <c r="A1988" t="s">
        <v>365</v>
      </c>
      <c r="B1988" t="s">
        <v>384</v>
      </c>
      <c r="C1988">
        <v>5.2</v>
      </c>
      <c r="D1988">
        <v>4</v>
      </c>
      <c r="E1988" t="s">
        <v>408</v>
      </c>
      <c r="F1988">
        <v>1</v>
      </c>
      <c r="G1988">
        <v>128</v>
      </c>
      <c r="H1988">
        <v>1200</v>
      </c>
      <c r="I1988" t="s">
        <v>596</v>
      </c>
      <c r="J1988">
        <v>1</v>
      </c>
      <c r="K1988">
        <v>10.07</v>
      </c>
      <c r="L1988">
        <v>20</v>
      </c>
      <c r="M1988">
        <v>3</v>
      </c>
      <c r="N1988">
        <v>24</v>
      </c>
      <c r="O1988" t="s">
        <v>426</v>
      </c>
      <c r="P1988">
        <v>1107</v>
      </c>
    </row>
    <row r="1989" spans="1:16" x14ac:dyDescent="0.25">
      <c r="A1989" t="s">
        <v>365</v>
      </c>
      <c r="B1989" t="s">
        <v>384</v>
      </c>
      <c r="C1989">
        <v>10</v>
      </c>
      <c r="D1989">
        <v>3</v>
      </c>
      <c r="E1989" t="s">
        <v>409</v>
      </c>
      <c r="F1989">
        <v>9</v>
      </c>
      <c r="G1989">
        <v>127</v>
      </c>
      <c r="H1989">
        <v>1200</v>
      </c>
      <c r="I1989" t="s">
        <v>596</v>
      </c>
      <c r="J1989">
        <v>1</v>
      </c>
      <c r="K1989">
        <v>10.18</v>
      </c>
      <c r="L1989">
        <v>13</v>
      </c>
      <c r="M1989">
        <v>3</v>
      </c>
      <c r="N1989">
        <v>24</v>
      </c>
      <c r="O1989" t="s">
        <v>416</v>
      </c>
      <c r="P1989">
        <v>1116</v>
      </c>
    </row>
    <row r="1990" spans="1:16" x14ac:dyDescent="0.25">
      <c r="A1990" t="s">
        <v>365</v>
      </c>
      <c r="B1990" t="s">
        <v>384</v>
      </c>
      <c r="C1990">
        <v>8.9</v>
      </c>
      <c r="D1990">
        <v>1</v>
      </c>
      <c r="E1990" t="s">
        <v>409</v>
      </c>
      <c r="F1990">
        <v>10</v>
      </c>
      <c r="G1990">
        <v>121</v>
      </c>
      <c r="H1990">
        <v>1200</v>
      </c>
      <c r="I1990" t="s">
        <v>596</v>
      </c>
      <c r="J1990">
        <v>1</v>
      </c>
      <c r="K1990">
        <v>10.67</v>
      </c>
      <c r="L1990">
        <v>28</v>
      </c>
      <c r="M1990">
        <v>2</v>
      </c>
      <c r="N1990">
        <v>24</v>
      </c>
      <c r="O1990" t="s">
        <v>432</v>
      </c>
      <c r="P1990">
        <v>1122</v>
      </c>
    </row>
    <row r="1991" spans="1:16" x14ac:dyDescent="0.25">
      <c r="A1991" t="s">
        <v>365</v>
      </c>
      <c r="B1991" t="s">
        <v>384</v>
      </c>
      <c r="C1991">
        <v>10</v>
      </c>
      <c r="D1991">
        <v>1</v>
      </c>
      <c r="E1991" t="s">
        <v>410</v>
      </c>
      <c r="F1991">
        <v>8</v>
      </c>
      <c r="G1991">
        <v>116</v>
      </c>
      <c r="H1991">
        <v>1200</v>
      </c>
      <c r="I1991" t="s">
        <v>596</v>
      </c>
      <c r="J1991">
        <v>1</v>
      </c>
      <c r="K1991">
        <v>10.29</v>
      </c>
      <c r="L1991">
        <v>7</v>
      </c>
      <c r="M1991">
        <v>2</v>
      </c>
      <c r="N1991">
        <v>24</v>
      </c>
      <c r="O1991" t="s">
        <v>420</v>
      </c>
      <c r="P1991">
        <v>1109</v>
      </c>
    </row>
    <row r="1992" spans="1:16" x14ac:dyDescent="0.25">
      <c r="A1992" t="s">
        <v>365</v>
      </c>
      <c r="B1992" t="s">
        <v>384</v>
      </c>
      <c r="C1992">
        <v>8.1</v>
      </c>
      <c r="D1992">
        <v>3</v>
      </c>
      <c r="E1992" t="s">
        <v>408</v>
      </c>
      <c r="F1992">
        <v>1</v>
      </c>
      <c r="G1992">
        <v>122</v>
      </c>
      <c r="H1992">
        <v>1200</v>
      </c>
      <c r="I1992" t="s">
        <v>195</v>
      </c>
      <c r="J1992">
        <v>1</v>
      </c>
      <c r="K1992">
        <v>10.48</v>
      </c>
      <c r="L1992">
        <v>17</v>
      </c>
      <c r="M1992">
        <v>1</v>
      </c>
      <c r="N1992">
        <v>24</v>
      </c>
      <c r="O1992" t="s">
        <v>416</v>
      </c>
      <c r="P1992">
        <v>1103</v>
      </c>
    </row>
    <row r="1993" spans="1:16" x14ac:dyDescent="0.25">
      <c r="A1993" t="s">
        <v>365</v>
      </c>
      <c r="B1993" t="s">
        <v>384</v>
      </c>
      <c r="C1993">
        <v>70</v>
      </c>
      <c r="D1993">
        <v>8</v>
      </c>
      <c r="E1993" t="s">
        <v>411</v>
      </c>
      <c r="F1993">
        <v>13</v>
      </c>
      <c r="G1993">
        <v>122</v>
      </c>
      <c r="H1993">
        <v>1200</v>
      </c>
      <c r="I1993" t="s">
        <v>49</v>
      </c>
      <c r="J1993">
        <v>1</v>
      </c>
      <c r="K1993">
        <v>10.039999999999999</v>
      </c>
      <c r="L1993">
        <v>1</v>
      </c>
      <c r="M1993">
        <v>1</v>
      </c>
      <c r="N1993">
        <v>24</v>
      </c>
      <c r="O1993" t="s">
        <v>483</v>
      </c>
      <c r="P1993">
        <v>1112</v>
      </c>
    </row>
    <row r="1994" spans="1:16" x14ac:dyDescent="0.25">
      <c r="A1994" t="s">
        <v>365</v>
      </c>
      <c r="B1994" t="s">
        <v>384</v>
      </c>
      <c r="C1994">
        <v>14</v>
      </c>
      <c r="D1994">
        <v>6</v>
      </c>
      <c r="E1994" t="s">
        <v>408</v>
      </c>
      <c r="F1994">
        <v>12</v>
      </c>
      <c r="G1994">
        <v>128</v>
      </c>
      <c r="H1994">
        <v>1200</v>
      </c>
      <c r="I1994" t="s">
        <v>1720</v>
      </c>
      <c r="J1994">
        <v>1</v>
      </c>
      <c r="K1994">
        <v>10.76</v>
      </c>
      <c r="L1994">
        <v>6</v>
      </c>
      <c r="M1994">
        <v>12</v>
      </c>
      <c r="N1994">
        <v>23</v>
      </c>
      <c r="O1994" t="s">
        <v>432</v>
      </c>
      <c r="P1994">
        <v>1089</v>
      </c>
    </row>
    <row r="1995" spans="1:16" x14ac:dyDescent="0.25">
      <c r="A1995" t="s">
        <v>365</v>
      </c>
      <c r="B1995" t="s">
        <v>384</v>
      </c>
      <c r="C1995">
        <v>5.6</v>
      </c>
      <c r="D1995">
        <v>8</v>
      </c>
      <c r="E1995" t="s">
        <v>409</v>
      </c>
      <c r="F1995">
        <v>4</v>
      </c>
      <c r="G1995">
        <v>121</v>
      </c>
      <c r="H1995">
        <v>1200</v>
      </c>
      <c r="I1995" t="s">
        <v>596</v>
      </c>
      <c r="J1995">
        <v>1</v>
      </c>
      <c r="K1995">
        <v>10.36</v>
      </c>
      <c r="L1995">
        <v>22</v>
      </c>
      <c r="M1995">
        <v>11</v>
      </c>
      <c r="N1995">
        <v>23</v>
      </c>
      <c r="O1995" t="s">
        <v>416</v>
      </c>
      <c r="P1995">
        <v>1107</v>
      </c>
    </row>
    <row r="1996" spans="1:16" x14ac:dyDescent="0.25">
      <c r="A1996" t="s">
        <v>365</v>
      </c>
      <c r="B1996" t="s">
        <v>384</v>
      </c>
      <c r="C1996">
        <v>5.2</v>
      </c>
      <c r="D1996">
        <v>5</v>
      </c>
      <c r="E1996" t="s">
        <v>410</v>
      </c>
      <c r="F1996">
        <v>7</v>
      </c>
      <c r="G1996">
        <v>124</v>
      </c>
      <c r="H1996">
        <v>1200</v>
      </c>
      <c r="I1996" t="s">
        <v>596</v>
      </c>
      <c r="J1996">
        <v>1</v>
      </c>
      <c r="K1996">
        <v>11.06</v>
      </c>
      <c r="L1996">
        <v>1</v>
      </c>
      <c r="M1996">
        <v>11</v>
      </c>
      <c r="N1996">
        <v>23</v>
      </c>
      <c r="O1996" t="s">
        <v>426</v>
      </c>
      <c r="P1996">
        <v>1099</v>
      </c>
    </row>
    <row r="1997" spans="1:16" x14ac:dyDescent="0.25">
      <c r="A1997" t="s">
        <v>365</v>
      </c>
      <c r="B1997" t="s">
        <v>384</v>
      </c>
      <c r="C1997">
        <v>5</v>
      </c>
      <c r="D1997">
        <v>2</v>
      </c>
      <c r="E1997" t="s">
        <v>409</v>
      </c>
      <c r="F1997">
        <v>9</v>
      </c>
      <c r="G1997">
        <v>125</v>
      </c>
      <c r="H1997">
        <v>1200</v>
      </c>
      <c r="I1997" t="s">
        <v>64</v>
      </c>
      <c r="J1997">
        <v>1</v>
      </c>
      <c r="K1997">
        <v>9.85</v>
      </c>
      <c r="L1997">
        <v>11</v>
      </c>
      <c r="M1997">
        <v>10</v>
      </c>
      <c r="N1997">
        <v>23</v>
      </c>
      <c r="O1997" t="s">
        <v>432</v>
      </c>
      <c r="P1997">
        <v>1095</v>
      </c>
    </row>
    <row r="1998" spans="1:16" x14ac:dyDescent="0.25">
      <c r="A1998" t="s">
        <v>365</v>
      </c>
      <c r="B1998" t="s">
        <v>384</v>
      </c>
      <c r="C1998">
        <v>13</v>
      </c>
      <c r="D1998">
        <v>2</v>
      </c>
      <c r="E1998" t="s">
        <v>409</v>
      </c>
      <c r="F1998">
        <v>11</v>
      </c>
      <c r="G1998">
        <v>116</v>
      </c>
      <c r="H1998">
        <v>1200</v>
      </c>
      <c r="I1998" t="s">
        <v>596</v>
      </c>
      <c r="J1998">
        <v>1</v>
      </c>
      <c r="K1998">
        <v>10.15</v>
      </c>
      <c r="L1998">
        <v>13</v>
      </c>
      <c r="M1998">
        <v>9</v>
      </c>
      <c r="N1998">
        <v>23</v>
      </c>
      <c r="O1998" t="s">
        <v>432</v>
      </c>
      <c r="P1998">
        <v>1095</v>
      </c>
    </row>
    <row r="1999" spans="1:16" x14ac:dyDescent="0.25">
      <c r="A1999" t="s">
        <v>365</v>
      </c>
      <c r="B1999" t="s">
        <v>388</v>
      </c>
      <c r="C1999">
        <v>66</v>
      </c>
      <c r="D1999">
        <v>10</v>
      </c>
      <c r="E1999" t="s">
        <v>410</v>
      </c>
      <c r="F1999">
        <v>11</v>
      </c>
      <c r="G1999">
        <v>119</v>
      </c>
      <c r="H1999">
        <v>1200</v>
      </c>
      <c r="I1999" t="s">
        <v>120</v>
      </c>
      <c r="J1999">
        <v>1</v>
      </c>
      <c r="K1999">
        <v>9.73</v>
      </c>
      <c r="L1999">
        <v>23</v>
      </c>
      <c r="M1999">
        <v>11</v>
      </c>
      <c r="N1999">
        <v>25</v>
      </c>
      <c r="O1999" t="s">
        <v>501</v>
      </c>
      <c r="P1999">
        <v>1180</v>
      </c>
    </row>
    <row r="2000" spans="1:16" x14ac:dyDescent="0.25">
      <c r="A2000" t="s">
        <v>365</v>
      </c>
      <c r="B2000" t="s">
        <v>390</v>
      </c>
      <c r="C2000">
        <v>12</v>
      </c>
      <c r="D2000">
        <v>2</v>
      </c>
      <c r="E2000" t="s">
        <v>409</v>
      </c>
      <c r="F2000">
        <v>8</v>
      </c>
      <c r="G2000">
        <v>119</v>
      </c>
      <c r="H2000">
        <v>1200</v>
      </c>
      <c r="I2000" t="s">
        <v>565</v>
      </c>
      <c r="J2000">
        <v>1</v>
      </c>
      <c r="K2000">
        <v>9.4700000000000006</v>
      </c>
      <c r="L2000">
        <v>23</v>
      </c>
      <c r="M2000">
        <v>12</v>
      </c>
      <c r="N2000">
        <v>25</v>
      </c>
      <c r="O2000" t="s">
        <v>416</v>
      </c>
      <c r="P2000">
        <v>1113</v>
      </c>
    </row>
    <row r="2001" spans="1:16" x14ac:dyDescent="0.25">
      <c r="A2001" t="s">
        <v>365</v>
      </c>
      <c r="B2001" t="s">
        <v>390</v>
      </c>
      <c r="C2001">
        <v>33</v>
      </c>
      <c r="D2001">
        <v>8</v>
      </c>
      <c r="E2001" t="s">
        <v>408</v>
      </c>
      <c r="F2001">
        <v>2</v>
      </c>
      <c r="G2001">
        <v>121</v>
      </c>
      <c r="H2001">
        <v>1200</v>
      </c>
      <c r="I2001" t="s">
        <v>565</v>
      </c>
      <c r="J2001">
        <v>1</v>
      </c>
      <c r="K2001">
        <v>9.18</v>
      </c>
      <c r="L2001">
        <v>4</v>
      </c>
      <c r="M2001">
        <v>10</v>
      </c>
      <c r="N2001">
        <v>25</v>
      </c>
      <c r="O2001" t="s">
        <v>501</v>
      </c>
      <c r="P2001">
        <v>1097</v>
      </c>
    </row>
    <row r="2002" spans="1:16" x14ac:dyDescent="0.25">
      <c r="A2002" t="s">
        <v>365</v>
      </c>
      <c r="B2002" t="s">
        <v>390</v>
      </c>
      <c r="C2002">
        <v>5.5</v>
      </c>
      <c r="D2002">
        <v>9</v>
      </c>
      <c r="E2002" t="s">
        <v>409</v>
      </c>
      <c r="F2002">
        <v>2</v>
      </c>
      <c r="G2002">
        <v>121</v>
      </c>
      <c r="H2002">
        <v>1000</v>
      </c>
      <c r="I2002" t="s">
        <v>565</v>
      </c>
      <c r="J2002">
        <v>0</v>
      </c>
      <c r="K2002">
        <v>57.16</v>
      </c>
      <c r="L2002">
        <v>17</v>
      </c>
      <c r="M2002">
        <v>9</v>
      </c>
      <c r="N2002">
        <v>25</v>
      </c>
      <c r="O2002" t="s">
        <v>420</v>
      </c>
      <c r="P2002">
        <v>1109</v>
      </c>
    </row>
    <row r="2003" spans="1:16" x14ac:dyDescent="0.25">
      <c r="A2003" t="s">
        <v>365</v>
      </c>
      <c r="B2003" t="s">
        <v>390</v>
      </c>
      <c r="C2003">
        <v>25</v>
      </c>
      <c r="D2003">
        <v>4</v>
      </c>
      <c r="E2003" t="s">
        <v>410</v>
      </c>
      <c r="F2003">
        <v>3</v>
      </c>
      <c r="G2003">
        <v>121</v>
      </c>
      <c r="H2003">
        <v>1000</v>
      </c>
      <c r="I2003" t="s">
        <v>565</v>
      </c>
      <c r="J2003">
        <v>0</v>
      </c>
      <c r="K2003">
        <v>56.98</v>
      </c>
      <c r="L2003">
        <v>9</v>
      </c>
      <c r="M2003">
        <v>7</v>
      </c>
      <c r="N2003">
        <v>25</v>
      </c>
      <c r="O2003" t="s">
        <v>432</v>
      </c>
      <c r="P2003">
        <v>1138</v>
      </c>
    </row>
    <row r="2004" spans="1:16" x14ac:dyDescent="0.25">
      <c r="A2004" t="s">
        <v>365</v>
      </c>
      <c r="B2004" t="s">
        <v>392</v>
      </c>
      <c r="C2004">
        <v>74</v>
      </c>
      <c r="D2004">
        <v>11</v>
      </c>
      <c r="E2004" t="s">
        <v>411</v>
      </c>
      <c r="F2004">
        <v>1</v>
      </c>
      <c r="G2004">
        <v>126</v>
      </c>
      <c r="H2004">
        <v>1000</v>
      </c>
      <c r="I2004" t="s">
        <v>26</v>
      </c>
      <c r="J2004">
        <v>0</v>
      </c>
      <c r="K2004">
        <v>57.12</v>
      </c>
      <c r="L2004">
        <v>27</v>
      </c>
      <c r="M2004">
        <v>12</v>
      </c>
      <c r="N2004">
        <v>25</v>
      </c>
      <c r="O2004" t="s">
        <v>465</v>
      </c>
      <c r="P2004">
        <v>1109</v>
      </c>
    </row>
    <row r="2005" spans="1:16" x14ac:dyDescent="0.25">
      <c r="A2005" t="s">
        <v>365</v>
      </c>
      <c r="B2005" t="s">
        <v>392</v>
      </c>
      <c r="C2005">
        <v>36</v>
      </c>
      <c r="D2005">
        <v>7</v>
      </c>
      <c r="E2005" t="s">
        <v>410</v>
      </c>
      <c r="F2005">
        <v>6</v>
      </c>
      <c r="G2005">
        <v>123</v>
      </c>
      <c r="H2005">
        <v>1000</v>
      </c>
      <c r="I2005" t="s">
        <v>85</v>
      </c>
      <c r="J2005">
        <v>0</v>
      </c>
      <c r="K2005">
        <v>57.16</v>
      </c>
      <c r="L2005">
        <v>3</v>
      </c>
      <c r="M2005">
        <v>12</v>
      </c>
      <c r="N2005">
        <v>25</v>
      </c>
      <c r="O2005" t="s">
        <v>426</v>
      </c>
      <c r="P2005">
        <v>1094</v>
      </c>
    </row>
    <row r="2006" spans="1:16" x14ac:dyDescent="0.25">
      <c r="A2006" t="s">
        <v>365</v>
      </c>
      <c r="B2006" t="s">
        <v>394</v>
      </c>
      <c r="C2006">
        <v>14</v>
      </c>
      <c r="D2006">
        <v>9</v>
      </c>
      <c r="E2006" t="s">
        <v>411</v>
      </c>
      <c r="F2006">
        <v>10</v>
      </c>
      <c r="G2006">
        <v>119</v>
      </c>
      <c r="H2006">
        <v>1200</v>
      </c>
      <c r="I2006" t="s">
        <v>385</v>
      </c>
      <c r="J2006">
        <v>1</v>
      </c>
      <c r="K2006">
        <v>9.76</v>
      </c>
      <c r="L2006">
        <v>1</v>
      </c>
      <c r="M2006">
        <v>1</v>
      </c>
      <c r="N2006">
        <v>26</v>
      </c>
      <c r="O2006" t="s">
        <v>501</v>
      </c>
      <c r="P2006">
        <v>1082</v>
      </c>
    </row>
    <row r="2007" spans="1:16" x14ac:dyDescent="0.25">
      <c r="A2007" t="s">
        <v>365</v>
      </c>
      <c r="B2007" t="s">
        <v>394</v>
      </c>
      <c r="C2007">
        <v>7.6</v>
      </c>
      <c r="D2007">
        <v>3</v>
      </c>
      <c r="E2007" t="s">
        <v>410</v>
      </c>
      <c r="F2007">
        <v>11</v>
      </c>
      <c r="G2007">
        <v>123</v>
      </c>
      <c r="H2007">
        <v>1200</v>
      </c>
      <c r="I2007" t="s">
        <v>1918</v>
      </c>
      <c r="J2007">
        <v>1</v>
      </c>
      <c r="K2007">
        <v>10.17</v>
      </c>
      <c r="L2007">
        <v>10</v>
      </c>
      <c r="M2007">
        <v>12</v>
      </c>
      <c r="N2007">
        <v>25</v>
      </c>
      <c r="O2007" t="s">
        <v>432</v>
      </c>
      <c r="P2007">
        <v>1099</v>
      </c>
    </row>
    <row r="2008" spans="1:16" x14ac:dyDescent="0.25">
      <c r="A2008" t="s">
        <v>365</v>
      </c>
      <c r="B2008" t="s">
        <v>394</v>
      </c>
      <c r="C2008">
        <v>4.0999999999999996</v>
      </c>
      <c r="D2008">
        <v>3</v>
      </c>
      <c r="E2008" t="s">
        <v>409</v>
      </c>
      <c r="F2008">
        <v>6</v>
      </c>
      <c r="G2008">
        <v>120</v>
      </c>
      <c r="H2008">
        <v>1200</v>
      </c>
      <c r="I2008" t="s">
        <v>173</v>
      </c>
      <c r="J2008">
        <v>1</v>
      </c>
      <c r="K2008">
        <v>9.2100000000000009</v>
      </c>
      <c r="L2008">
        <v>12</v>
      </c>
      <c r="M2008">
        <v>11</v>
      </c>
      <c r="N2008">
        <v>25</v>
      </c>
      <c r="O2008" t="s">
        <v>432</v>
      </c>
      <c r="P2008">
        <v>1086</v>
      </c>
    </row>
    <row r="2009" spans="1:16" x14ac:dyDescent="0.25">
      <c r="A2009" t="s">
        <v>365</v>
      </c>
      <c r="B2009" t="s">
        <v>394</v>
      </c>
      <c r="C2009">
        <v>5.5</v>
      </c>
      <c r="D2009">
        <v>4</v>
      </c>
      <c r="E2009" t="s">
        <v>410</v>
      </c>
      <c r="F2009">
        <v>4</v>
      </c>
      <c r="G2009">
        <v>115</v>
      </c>
      <c r="H2009">
        <v>1200</v>
      </c>
      <c r="I2009" t="s">
        <v>316</v>
      </c>
      <c r="J2009">
        <v>1</v>
      </c>
      <c r="K2009">
        <v>10.1</v>
      </c>
      <c r="L2009">
        <v>22</v>
      </c>
      <c r="M2009">
        <v>10</v>
      </c>
      <c r="N2009">
        <v>25</v>
      </c>
      <c r="O2009" t="s">
        <v>420</v>
      </c>
      <c r="P2009">
        <v>1078</v>
      </c>
    </row>
    <row r="2010" spans="1:16" x14ac:dyDescent="0.25">
      <c r="A2010" t="s">
        <v>365</v>
      </c>
      <c r="B2010" t="s">
        <v>394</v>
      </c>
      <c r="C2010">
        <v>9.9</v>
      </c>
      <c r="D2010">
        <v>5</v>
      </c>
      <c r="E2010" t="s">
        <v>410</v>
      </c>
      <c r="F2010">
        <v>8</v>
      </c>
      <c r="G2010">
        <v>115</v>
      </c>
      <c r="H2010">
        <v>1200</v>
      </c>
      <c r="I2010" t="s">
        <v>316</v>
      </c>
      <c r="J2010">
        <v>1</v>
      </c>
      <c r="K2010">
        <v>9.3800000000000008</v>
      </c>
      <c r="L2010">
        <v>8</v>
      </c>
      <c r="M2010">
        <v>10</v>
      </c>
      <c r="N2010">
        <v>25</v>
      </c>
      <c r="O2010" t="s">
        <v>426</v>
      </c>
      <c r="P2010">
        <v>1077</v>
      </c>
    </row>
    <row r="2011" spans="1:16" x14ac:dyDescent="0.25">
      <c r="A2011" t="s">
        <v>365</v>
      </c>
      <c r="B2011" t="s">
        <v>394</v>
      </c>
      <c r="C2011">
        <v>4.8</v>
      </c>
      <c r="D2011">
        <v>1</v>
      </c>
      <c r="E2011" t="s">
        <v>409</v>
      </c>
      <c r="F2011">
        <v>5</v>
      </c>
      <c r="G2011">
        <v>128</v>
      </c>
      <c r="H2011">
        <v>1200</v>
      </c>
      <c r="I2011" t="s">
        <v>316</v>
      </c>
      <c r="J2011">
        <v>1</v>
      </c>
      <c r="K2011">
        <v>9.65</v>
      </c>
      <c r="L2011">
        <v>17</v>
      </c>
      <c r="M2011">
        <v>9</v>
      </c>
      <c r="N2011">
        <v>25</v>
      </c>
      <c r="O2011" t="s">
        <v>420</v>
      </c>
      <c r="P2011">
        <v>1068</v>
      </c>
    </row>
    <row r="2012" spans="1:16" x14ac:dyDescent="0.25">
      <c r="A2012" t="s">
        <v>365</v>
      </c>
      <c r="B2012" t="s">
        <v>394</v>
      </c>
      <c r="C2012">
        <v>2.7</v>
      </c>
      <c r="D2012">
        <v>5</v>
      </c>
      <c r="E2012" t="s">
        <v>410</v>
      </c>
      <c r="F2012">
        <v>3</v>
      </c>
      <c r="G2012">
        <v>132</v>
      </c>
      <c r="H2012">
        <v>1650</v>
      </c>
      <c r="I2012" t="s">
        <v>64</v>
      </c>
      <c r="J2012">
        <v>1</v>
      </c>
      <c r="K2012">
        <v>40.270000000000003</v>
      </c>
      <c r="L2012">
        <v>21</v>
      </c>
      <c r="M2012">
        <v>5</v>
      </c>
      <c r="N2012">
        <v>25</v>
      </c>
      <c r="O2012" t="s">
        <v>416</v>
      </c>
      <c r="P2012">
        <v>1055</v>
      </c>
    </row>
    <row r="2013" spans="1:16" x14ac:dyDescent="0.25">
      <c r="A2013" t="s">
        <v>365</v>
      </c>
      <c r="B2013" t="s">
        <v>394</v>
      </c>
      <c r="C2013">
        <v>5.2</v>
      </c>
      <c r="D2013">
        <v>3</v>
      </c>
      <c r="E2013" t="s">
        <v>409</v>
      </c>
      <c r="F2013">
        <v>4</v>
      </c>
      <c r="G2013">
        <v>132</v>
      </c>
      <c r="H2013">
        <v>1650</v>
      </c>
      <c r="I2013" t="s">
        <v>64</v>
      </c>
      <c r="J2013">
        <v>1</v>
      </c>
      <c r="K2013">
        <v>40.880000000000003</v>
      </c>
      <c r="L2013">
        <v>7</v>
      </c>
      <c r="M2013">
        <v>5</v>
      </c>
      <c r="N2013">
        <v>25</v>
      </c>
      <c r="O2013" t="s">
        <v>432</v>
      </c>
      <c r="P2013">
        <v>1054</v>
      </c>
    </row>
    <row r="2014" spans="1:16" x14ac:dyDescent="0.25">
      <c r="A2014" t="s">
        <v>365</v>
      </c>
      <c r="B2014" t="s">
        <v>394</v>
      </c>
      <c r="C2014">
        <v>11</v>
      </c>
      <c r="D2014">
        <v>6</v>
      </c>
      <c r="E2014" t="s">
        <v>408</v>
      </c>
      <c r="F2014">
        <v>11</v>
      </c>
      <c r="G2014">
        <v>135</v>
      </c>
      <c r="H2014">
        <v>1650</v>
      </c>
      <c r="I2014" t="s">
        <v>64</v>
      </c>
      <c r="J2014">
        <v>1</v>
      </c>
      <c r="K2014">
        <v>39.96</v>
      </c>
      <c r="L2014">
        <v>16</v>
      </c>
      <c r="M2014">
        <v>4</v>
      </c>
      <c r="N2014">
        <v>25</v>
      </c>
      <c r="O2014" t="s">
        <v>420</v>
      </c>
      <c r="P2014">
        <v>1043</v>
      </c>
    </row>
    <row r="2015" spans="1:16" x14ac:dyDescent="0.25">
      <c r="A2015" t="s">
        <v>365</v>
      </c>
      <c r="B2015" t="s">
        <v>394</v>
      </c>
      <c r="C2015">
        <v>12</v>
      </c>
      <c r="D2015">
        <v>8</v>
      </c>
      <c r="E2015" t="s">
        <v>409</v>
      </c>
      <c r="F2015">
        <v>4</v>
      </c>
      <c r="G2015">
        <v>116</v>
      </c>
      <c r="H2015">
        <v>1650</v>
      </c>
      <c r="I2015" t="s">
        <v>58</v>
      </c>
      <c r="J2015">
        <v>1</v>
      </c>
      <c r="K2015">
        <v>39.270000000000003</v>
      </c>
      <c r="L2015">
        <v>2</v>
      </c>
      <c r="M2015">
        <v>4</v>
      </c>
      <c r="N2015">
        <v>25</v>
      </c>
      <c r="O2015" t="s">
        <v>426</v>
      </c>
      <c r="P2015">
        <v>1036</v>
      </c>
    </row>
    <row r="2016" spans="1:16" x14ac:dyDescent="0.25">
      <c r="A2016" t="s">
        <v>365</v>
      </c>
      <c r="B2016" t="s">
        <v>394</v>
      </c>
      <c r="C2016">
        <v>85</v>
      </c>
      <c r="D2016">
        <v>5</v>
      </c>
      <c r="E2016" t="s">
        <v>410</v>
      </c>
      <c r="F2016">
        <v>6</v>
      </c>
      <c r="G2016">
        <v>121</v>
      </c>
      <c r="H2016">
        <v>1400</v>
      </c>
      <c r="I2016" t="s">
        <v>26</v>
      </c>
      <c r="J2016">
        <v>1</v>
      </c>
      <c r="K2016">
        <v>21.38</v>
      </c>
      <c r="L2016">
        <v>23</v>
      </c>
      <c r="M2016">
        <v>3</v>
      </c>
      <c r="N2016">
        <v>25</v>
      </c>
      <c r="O2016" t="s">
        <v>483</v>
      </c>
      <c r="P2016">
        <v>1039</v>
      </c>
    </row>
    <row r="2017" spans="1:16" x14ac:dyDescent="0.25">
      <c r="A2017" t="s">
        <v>365</v>
      </c>
      <c r="B2017" t="s">
        <v>394</v>
      </c>
      <c r="C2017">
        <v>12</v>
      </c>
      <c r="D2017">
        <v>9</v>
      </c>
      <c r="E2017" t="s">
        <v>410</v>
      </c>
      <c r="F2017">
        <v>3</v>
      </c>
      <c r="G2017">
        <v>122</v>
      </c>
      <c r="H2017">
        <v>1200</v>
      </c>
      <c r="I2017" t="s">
        <v>43</v>
      </c>
      <c r="J2017">
        <v>1</v>
      </c>
      <c r="K2017">
        <v>10.34</v>
      </c>
      <c r="L2017">
        <v>5</v>
      </c>
      <c r="M2017">
        <v>3</v>
      </c>
      <c r="N2017">
        <v>25</v>
      </c>
      <c r="O2017" t="s">
        <v>426</v>
      </c>
      <c r="P2017">
        <v>1051</v>
      </c>
    </row>
    <row r="2018" spans="1:16" x14ac:dyDescent="0.25">
      <c r="A2018" t="s">
        <v>365</v>
      </c>
      <c r="B2018" t="s">
        <v>394</v>
      </c>
      <c r="C2018">
        <v>5.7</v>
      </c>
      <c r="D2018">
        <v>9</v>
      </c>
      <c r="E2018" t="s">
        <v>408</v>
      </c>
      <c r="F2018">
        <v>1</v>
      </c>
      <c r="G2018">
        <v>119</v>
      </c>
      <c r="H2018">
        <v>1650</v>
      </c>
      <c r="I2018" t="s">
        <v>173</v>
      </c>
      <c r="J2018">
        <v>1</v>
      </c>
      <c r="K2018">
        <v>40.61</v>
      </c>
      <c r="L2018">
        <v>19</v>
      </c>
      <c r="M2018">
        <v>2</v>
      </c>
      <c r="N2018">
        <v>25</v>
      </c>
      <c r="O2018" t="s">
        <v>420</v>
      </c>
      <c r="P2018">
        <v>1052</v>
      </c>
    </row>
    <row r="2019" spans="1:16" x14ac:dyDescent="0.25">
      <c r="A2019" t="s">
        <v>365</v>
      </c>
      <c r="B2019" t="s">
        <v>394</v>
      </c>
      <c r="C2019">
        <v>7.9</v>
      </c>
      <c r="D2019">
        <v>1</v>
      </c>
      <c r="E2019" t="s">
        <v>410</v>
      </c>
      <c r="F2019">
        <v>7</v>
      </c>
      <c r="G2019">
        <v>130</v>
      </c>
      <c r="H2019">
        <v>1650</v>
      </c>
      <c r="I2019" t="s">
        <v>64</v>
      </c>
      <c r="J2019">
        <v>1</v>
      </c>
      <c r="K2019">
        <v>40.53</v>
      </c>
      <c r="L2019">
        <v>8</v>
      </c>
      <c r="M2019">
        <v>1</v>
      </c>
      <c r="N2019">
        <v>25</v>
      </c>
      <c r="O2019" t="s">
        <v>432</v>
      </c>
      <c r="P2019">
        <v>1074</v>
      </c>
    </row>
    <row r="2020" spans="1:16" x14ac:dyDescent="0.25">
      <c r="A2020" t="s">
        <v>365</v>
      </c>
      <c r="B2020" t="s">
        <v>394</v>
      </c>
      <c r="C2020">
        <v>15</v>
      </c>
      <c r="D2020">
        <v>6</v>
      </c>
      <c r="E2020" t="s">
        <v>409</v>
      </c>
      <c r="F2020">
        <v>7</v>
      </c>
      <c r="G2020">
        <v>134</v>
      </c>
      <c r="H2020">
        <v>1400</v>
      </c>
      <c r="I2020" t="s">
        <v>702</v>
      </c>
      <c r="J2020">
        <v>1</v>
      </c>
      <c r="K2020">
        <v>22.78</v>
      </c>
      <c r="L2020">
        <v>8</v>
      </c>
      <c r="M2020">
        <v>12</v>
      </c>
      <c r="N2020">
        <v>24</v>
      </c>
      <c r="O2020" t="s">
        <v>483</v>
      </c>
      <c r="P2020">
        <v>1053</v>
      </c>
    </row>
    <row r="2021" spans="1:16" x14ac:dyDescent="0.25">
      <c r="A2021" t="s">
        <v>365</v>
      </c>
      <c r="B2021" t="s">
        <v>394</v>
      </c>
      <c r="C2021">
        <v>17</v>
      </c>
      <c r="D2021">
        <v>4</v>
      </c>
      <c r="E2021" t="s">
        <v>410</v>
      </c>
      <c r="F2021">
        <v>3</v>
      </c>
      <c r="G2021">
        <v>133</v>
      </c>
      <c r="H2021">
        <v>1200</v>
      </c>
      <c r="I2021" t="s">
        <v>64</v>
      </c>
      <c r="J2021">
        <v>1</v>
      </c>
      <c r="K2021">
        <v>9.9700000000000006</v>
      </c>
      <c r="L2021">
        <v>6</v>
      </c>
      <c r="M2021">
        <v>11</v>
      </c>
      <c r="N2021">
        <v>24</v>
      </c>
      <c r="O2021" t="s">
        <v>432</v>
      </c>
      <c r="P2021">
        <v>1066</v>
      </c>
    </row>
    <row r="2022" spans="1:16" x14ac:dyDescent="0.25">
      <c r="A2022" t="s">
        <v>365</v>
      </c>
      <c r="B2022" t="s">
        <v>394</v>
      </c>
      <c r="C2022">
        <v>10</v>
      </c>
      <c r="D2022">
        <v>9</v>
      </c>
      <c r="E2022" t="s">
        <v>410</v>
      </c>
      <c r="F2022">
        <v>5</v>
      </c>
      <c r="G2022">
        <v>120</v>
      </c>
      <c r="H2022">
        <v>1200</v>
      </c>
      <c r="I2022" t="s">
        <v>195</v>
      </c>
      <c r="J2022">
        <v>1</v>
      </c>
      <c r="K2022">
        <v>10.68</v>
      </c>
      <c r="L2022">
        <v>16</v>
      </c>
      <c r="M2022">
        <v>10</v>
      </c>
      <c r="N2022">
        <v>24</v>
      </c>
      <c r="O2022" t="s">
        <v>420</v>
      </c>
      <c r="P2022">
        <v>1062</v>
      </c>
    </row>
    <row r="2023" spans="1:16" x14ac:dyDescent="0.25">
      <c r="A2023" t="s">
        <v>365</v>
      </c>
      <c r="B2023" t="s">
        <v>394</v>
      </c>
      <c r="C2023">
        <v>29</v>
      </c>
      <c r="D2023">
        <v>11</v>
      </c>
      <c r="E2023" t="s">
        <v>409</v>
      </c>
      <c r="F2023">
        <v>6</v>
      </c>
      <c r="G2023">
        <v>121</v>
      </c>
      <c r="H2023">
        <v>1400</v>
      </c>
      <c r="I2023" t="s">
        <v>167</v>
      </c>
      <c r="J2023">
        <v>1</v>
      </c>
      <c r="K2023">
        <v>22.66</v>
      </c>
      <c r="L2023">
        <v>28</v>
      </c>
      <c r="M2023">
        <v>9</v>
      </c>
      <c r="N2023">
        <v>24</v>
      </c>
      <c r="O2023" t="s">
        <v>508</v>
      </c>
      <c r="P2023">
        <v>1061</v>
      </c>
    </row>
    <row r="2024" spans="1:16" x14ac:dyDescent="0.25">
      <c r="A2024" t="s">
        <v>365</v>
      </c>
      <c r="B2024" t="s">
        <v>394</v>
      </c>
      <c r="C2024">
        <v>71</v>
      </c>
      <c r="D2024">
        <v>6</v>
      </c>
      <c r="E2024" t="s">
        <v>410</v>
      </c>
      <c r="F2024">
        <v>2</v>
      </c>
      <c r="G2024">
        <v>118</v>
      </c>
      <c r="H2024">
        <v>1000</v>
      </c>
      <c r="I2024" t="s">
        <v>167</v>
      </c>
      <c r="J2024">
        <v>0</v>
      </c>
      <c r="K2024">
        <v>56.36</v>
      </c>
      <c r="L2024">
        <v>15</v>
      </c>
      <c r="M2024">
        <v>9</v>
      </c>
      <c r="N2024">
        <v>24</v>
      </c>
      <c r="O2024" t="s">
        <v>465</v>
      </c>
      <c r="P2024">
        <v>1047</v>
      </c>
    </row>
    <row r="2025" spans="1:16" x14ac:dyDescent="0.25">
      <c r="A2025" t="s">
        <v>365</v>
      </c>
      <c r="B2025" t="s">
        <v>394</v>
      </c>
      <c r="C2025">
        <v>18</v>
      </c>
      <c r="D2025">
        <v>7</v>
      </c>
      <c r="E2025" t="s">
        <v>410</v>
      </c>
      <c r="F2025">
        <v>4</v>
      </c>
      <c r="G2025">
        <v>120</v>
      </c>
      <c r="H2025">
        <v>1200</v>
      </c>
      <c r="I2025" t="s">
        <v>49</v>
      </c>
      <c r="J2025">
        <v>1</v>
      </c>
      <c r="K2025">
        <v>10.88</v>
      </c>
      <c r="L2025">
        <v>4</v>
      </c>
      <c r="M2025">
        <v>7</v>
      </c>
      <c r="N2025">
        <v>24</v>
      </c>
      <c r="O2025" t="s">
        <v>432</v>
      </c>
      <c r="P2025">
        <v>1051</v>
      </c>
    </row>
    <row r="2026" spans="1:16" x14ac:dyDescent="0.25">
      <c r="A2026" t="s">
        <v>365</v>
      </c>
      <c r="B2026" t="s">
        <v>394</v>
      </c>
      <c r="C2026">
        <v>17</v>
      </c>
      <c r="D2026">
        <v>6</v>
      </c>
      <c r="E2026" t="s">
        <v>409</v>
      </c>
      <c r="F2026">
        <v>3</v>
      </c>
      <c r="G2026">
        <v>121</v>
      </c>
      <c r="H2026">
        <v>1200</v>
      </c>
      <c r="I2026" t="s">
        <v>49</v>
      </c>
      <c r="J2026">
        <v>1</v>
      </c>
      <c r="K2026">
        <v>12.25</v>
      </c>
      <c r="L2026">
        <v>15</v>
      </c>
      <c r="M2026">
        <v>6</v>
      </c>
      <c r="N2026">
        <v>24</v>
      </c>
      <c r="O2026" t="s">
        <v>479</v>
      </c>
      <c r="P2026">
        <v>1052</v>
      </c>
    </row>
    <row r="2027" spans="1:16" x14ac:dyDescent="0.25">
      <c r="A2027" t="s">
        <v>365</v>
      </c>
      <c r="B2027" t="s">
        <v>397</v>
      </c>
      <c r="C2027">
        <v>6.4</v>
      </c>
      <c r="D2027">
        <v>1</v>
      </c>
      <c r="E2027" t="s">
        <v>408</v>
      </c>
      <c r="F2027">
        <v>9</v>
      </c>
      <c r="G2027">
        <v>130</v>
      </c>
      <c r="H2027">
        <v>1200</v>
      </c>
      <c r="I2027" t="s">
        <v>106</v>
      </c>
      <c r="J2027">
        <v>1</v>
      </c>
      <c r="K2027">
        <v>9.4499999999999993</v>
      </c>
      <c r="L2027">
        <v>23</v>
      </c>
      <c r="M2027">
        <v>12</v>
      </c>
      <c r="N2027">
        <v>25</v>
      </c>
      <c r="O2027" t="s">
        <v>416</v>
      </c>
      <c r="P2027">
        <v>1103</v>
      </c>
    </row>
    <row r="2028" spans="1:16" x14ac:dyDescent="0.25">
      <c r="A2028" t="s">
        <v>365</v>
      </c>
      <c r="B2028" t="s">
        <v>397</v>
      </c>
      <c r="C2028">
        <v>3.4</v>
      </c>
      <c r="D2028">
        <v>1</v>
      </c>
      <c r="E2028" t="s">
        <v>408</v>
      </c>
      <c r="F2028">
        <v>7</v>
      </c>
      <c r="G2028">
        <v>125</v>
      </c>
      <c r="H2028">
        <v>1200</v>
      </c>
      <c r="I2028" t="s">
        <v>106</v>
      </c>
      <c r="J2028">
        <v>1</v>
      </c>
      <c r="K2028">
        <v>9.8000000000000007</v>
      </c>
      <c r="L2028">
        <v>3</v>
      </c>
      <c r="M2028">
        <v>12</v>
      </c>
      <c r="N2028">
        <v>25</v>
      </c>
      <c r="O2028" t="s">
        <v>426</v>
      </c>
      <c r="P2028">
        <v>1086</v>
      </c>
    </row>
    <row r="2029" spans="1:16" x14ac:dyDescent="0.25">
      <c r="A2029" t="s">
        <v>365</v>
      </c>
      <c r="B2029" t="s">
        <v>397</v>
      </c>
      <c r="C2029">
        <v>6</v>
      </c>
      <c r="D2029">
        <v>3</v>
      </c>
      <c r="E2029" t="s">
        <v>408</v>
      </c>
      <c r="F2029">
        <v>7</v>
      </c>
      <c r="G2029">
        <v>125</v>
      </c>
      <c r="H2029">
        <v>1200</v>
      </c>
      <c r="I2029" t="s">
        <v>106</v>
      </c>
      <c r="J2029">
        <v>1</v>
      </c>
      <c r="K2029">
        <v>10.29</v>
      </c>
      <c r="L2029">
        <v>9</v>
      </c>
      <c r="M2029">
        <v>11</v>
      </c>
      <c r="N2029">
        <v>25</v>
      </c>
      <c r="O2029" t="s">
        <v>479</v>
      </c>
      <c r="P2029">
        <v>1083</v>
      </c>
    </row>
    <row r="2030" spans="1:16" x14ac:dyDescent="0.25">
      <c r="A2030" t="s">
        <v>365</v>
      </c>
      <c r="B2030" t="s">
        <v>397</v>
      </c>
      <c r="C2030">
        <v>8.9</v>
      </c>
      <c r="D2030">
        <v>2</v>
      </c>
      <c r="E2030" t="s">
        <v>408</v>
      </c>
      <c r="F2030">
        <v>6</v>
      </c>
      <c r="G2030">
        <v>122</v>
      </c>
      <c r="H2030">
        <v>1000</v>
      </c>
      <c r="I2030" t="s">
        <v>106</v>
      </c>
      <c r="J2030">
        <v>0</v>
      </c>
      <c r="K2030">
        <v>56.93</v>
      </c>
      <c r="L2030">
        <v>19</v>
      </c>
      <c r="M2030">
        <v>10</v>
      </c>
      <c r="N2030">
        <v>25</v>
      </c>
      <c r="O2030" t="s">
        <v>479</v>
      </c>
      <c r="P2030">
        <v>1073</v>
      </c>
    </row>
    <row r="2031" spans="1:16" x14ac:dyDescent="0.25">
      <c r="A2031" t="s">
        <v>365</v>
      </c>
      <c r="B2031" t="s">
        <v>397</v>
      </c>
      <c r="C2031">
        <v>5.6</v>
      </c>
      <c r="D2031">
        <v>3</v>
      </c>
      <c r="E2031" t="s">
        <v>409</v>
      </c>
      <c r="F2031">
        <v>5</v>
      </c>
      <c r="G2031">
        <v>122</v>
      </c>
      <c r="H2031">
        <v>1200</v>
      </c>
      <c r="I2031" t="s">
        <v>565</v>
      </c>
      <c r="J2031">
        <v>1</v>
      </c>
      <c r="K2031">
        <v>8.8699999999999992</v>
      </c>
      <c r="L2031">
        <v>4</v>
      </c>
      <c r="M2031">
        <v>10</v>
      </c>
      <c r="N2031">
        <v>25</v>
      </c>
      <c r="O2031" t="s">
        <v>501</v>
      </c>
      <c r="P2031">
        <v>1077</v>
      </c>
    </row>
    <row r="2032" spans="1:16" x14ac:dyDescent="0.25">
      <c r="A2032" t="s">
        <v>365</v>
      </c>
      <c r="B2032" t="s">
        <v>397</v>
      </c>
      <c r="C2032">
        <v>5.7</v>
      </c>
      <c r="D2032">
        <v>2</v>
      </c>
      <c r="E2032" t="s">
        <v>408</v>
      </c>
      <c r="F2032">
        <v>2</v>
      </c>
      <c r="G2032">
        <v>121</v>
      </c>
      <c r="H2032">
        <v>1200</v>
      </c>
      <c r="I2032" t="s">
        <v>565</v>
      </c>
      <c r="J2032">
        <v>1</v>
      </c>
      <c r="K2032">
        <v>9.8699999999999992</v>
      </c>
      <c r="L2032">
        <v>17</v>
      </c>
      <c r="M2032">
        <v>9</v>
      </c>
      <c r="N2032">
        <v>25</v>
      </c>
      <c r="O2032" t="s">
        <v>420</v>
      </c>
      <c r="P2032">
        <v>1063</v>
      </c>
    </row>
    <row r="2033" spans="1:16" x14ac:dyDescent="0.25">
      <c r="A2033" t="s">
        <v>365</v>
      </c>
      <c r="B2033" t="s">
        <v>397</v>
      </c>
      <c r="C2033">
        <v>15</v>
      </c>
      <c r="D2033">
        <v>6</v>
      </c>
      <c r="E2033" t="s">
        <v>410</v>
      </c>
      <c r="F2033">
        <v>12</v>
      </c>
      <c r="G2033">
        <v>123</v>
      </c>
      <c r="H2033">
        <v>1200</v>
      </c>
      <c r="I2033" t="s">
        <v>434</v>
      </c>
      <c r="J2033">
        <v>1</v>
      </c>
      <c r="K2033">
        <v>9.69</v>
      </c>
      <c r="L2033">
        <v>16</v>
      </c>
      <c r="M2033">
        <v>7</v>
      </c>
      <c r="N2033">
        <v>25</v>
      </c>
      <c r="O2033" t="s">
        <v>420</v>
      </c>
      <c r="P2033">
        <v>1065</v>
      </c>
    </row>
    <row r="2034" spans="1:16" x14ac:dyDescent="0.25">
      <c r="A2034" t="s">
        <v>365</v>
      </c>
      <c r="B2034" t="s">
        <v>397</v>
      </c>
      <c r="C2034">
        <v>42</v>
      </c>
      <c r="D2034">
        <v>2</v>
      </c>
      <c r="E2034" t="s">
        <v>409</v>
      </c>
      <c r="F2034">
        <v>6</v>
      </c>
      <c r="G2034">
        <v>122</v>
      </c>
      <c r="H2034">
        <v>1200</v>
      </c>
      <c r="I2034" t="s">
        <v>434</v>
      </c>
      <c r="J2034">
        <v>1</v>
      </c>
      <c r="K2034">
        <v>9.39</v>
      </c>
      <c r="L2034">
        <v>1</v>
      </c>
      <c r="M2034">
        <v>7</v>
      </c>
      <c r="N2034">
        <v>25</v>
      </c>
      <c r="O2034" t="s">
        <v>508</v>
      </c>
      <c r="P2034">
        <v>1073</v>
      </c>
    </row>
    <row r="2035" spans="1:16" x14ac:dyDescent="0.25">
      <c r="A2035" t="s">
        <v>365</v>
      </c>
      <c r="B2035" t="s">
        <v>397</v>
      </c>
      <c r="C2035">
        <v>69</v>
      </c>
      <c r="D2035">
        <v>10</v>
      </c>
      <c r="E2035" t="s">
        <v>409</v>
      </c>
      <c r="F2035">
        <v>6</v>
      </c>
      <c r="G2035">
        <v>124</v>
      </c>
      <c r="H2035">
        <v>1200</v>
      </c>
      <c r="I2035" t="s">
        <v>106</v>
      </c>
      <c r="J2035">
        <v>1</v>
      </c>
      <c r="K2035">
        <v>10.43</v>
      </c>
      <c r="L2035">
        <v>13</v>
      </c>
      <c r="M2035">
        <v>4</v>
      </c>
      <c r="N2035">
        <v>25</v>
      </c>
      <c r="O2035" t="s">
        <v>508</v>
      </c>
      <c r="P2035">
        <v>1083</v>
      </c>
    </row>
    <row r="2036" spans="1:16" x14ac:dyDescent="0.25">
      <c r="A2036" t="s">
        <v>365</v>
      </c>
      <c r="B2036" t="s">
        <v>397</v>
      </c>
      <c r="C2036">
        <v>26</v>
      </c>
      <c r="D2036">
        <v>12</v>
      </c>
      <c r="E2036" t="s">
        <v>408</v>
      </c>
      <c r="F2036">
        <v>13</v>
      </c>
      <c r="G2036">
        <v>127</v>
      </c>
      <c r="H2036">
        <v>1400</v>
      </c>
      <c r="I2036" t="s">
        <v>106</v>
      </c>
      <c r="J2036">
        <v>1</v>
      </c>
      <c r="K2036">
        <v>22.65</v>
      </c>
      <c r="L2036">
        <v>30</v>
      </c>
      <c r="M2036">
        <v>3</v>
      </c>
      <c r="N2036">
        <v>25</v>
      </c>
      <c r="O2036" t="s">
        <v>465</v>
      </c>
      <c r="P2036">
        <v>1098</v>
      </c>
    </row>
    <row r="2037" spans="1:16" x14ac:dyDescent="0.25">
      <c r="A2037" t="s">
        <v>365</v>
      </c>
      <c r="B2037" t="s">
        <v>397</v>
      </c>
      <c r="C2037">
        <v>145</v>
      </c>
      <c r="D2037">
        <v>5</v>
      </c>
      <c r="E2037" t="s">
        <v>408</v>
      </c>
      <c r="F2037">
        <v>6</v>
      </c>
      <c r="G2037">
        <v>127</v>
      </c>
      <c r="H2037">
        <v>1400</v>
      </c>
      <c r="I2037" t="s">
        <v>106</v>
      </c>
      <c r="J2037">
        <v>1</v>
      </c>
      <c r="K2037">
        <v>22.66</v>
      </c>
      <c r="L2037">
        <v>23</v>
      </c>
      <c r="M2037">
        <v>2</v>
      </c>
      <c r="N2037">
        <v>25</v>
      </c>
      <c r="O2037" t="s">
        <v>483</v>
      </c>
      <c r="P2037">
        <v>1120</v>
      </c>
    </row>
    <row r="2038" spans="1:16" x14ac:dyDescent="0.25">
      <c r="A2038" t="s">
        <v>365</v>
      </c>
      <c r="B2038" t="s">
        <v>397</v>
      </c>
      <c r="C2038">
        <v>28</v>
      </c>
      <c r="D2038">
        <v>13</v>
      </c>
      <c r="E2038" t="s">
        <v>409</v>
      </c>
      <c r="F2038">
        <v>2</v>
      </c>
      <c r="G2038">
        <v>127</v>
      </c>
      <c r="H2038">
        <v>1200</v>
      </c>
      <c r="I2038" t="s">
        <v>106</v>
      </c>
      <c r="J2038">
        <v>1</v>
      </c>
      <c r="K2038">
        <v>10.33</v>
      </c>
      <c r="L2038">
        <v>29</v>
      </c>
      <c r="M2038">
        <v>12</v>
      </c>
      <c r="N2038">
        <v>24</v>
      </c>
      <c r="O2038" t="s">
        <v>501</v>
      </c>
      <c r="P2038">
        <v>1134</v>
      </c>
    </row>
    <row r="2039" spans="1:16" x14ac:dyDescent="0.25">
      <c r="A2039" t="s">
        <v>365</v>
      </c>
      <c r="B2039" t="s">
        <v>2497</v>
      </c>
      <c r="C2039">
        <v>23</v>
      </c>
      <c r="D2039">
        <v>10</v>
      </c>
      <c r="E2039" t="s">
        <v>410</v>
      </c>
      <c r="F2039">
        <v>1</v>
      </c>
      <c r="G2039">
        <v>120</v>
      </c>
      <c r="H2039">
        <v>1650</v>
      </c>
      <c r="I2039" t="s">
        <v>173</v>
      </c>
      <c r="J2039">
        <v>1</v>
      </c>
      <c r="K2039">
        <v>41.18</v>
      </c>
      <c r="L2039">
        <v>7</v>
      </c>
      <c r="M2039">
        <v>1</v>
      </c>
      <c r="N2039">
        <v>26</v>
      </c>
      <c r="O2039" t="s">
        <v>432</v>
      </c>
      <c r="P2039">
        <v>1189</v>
      </c>
    </row>
    <row r="2040" spans="1:16" x14ac:dyDescent="0.25">
      <c r="A2040" t="s">
        <v>365</v>
      </c>
      <c r="B2040" t="s">
        <v>2497</v>
      </c>
      <c r="C2040">
        <v>134</v>
      </c>
      <c r="D2040">
        <v>11</v>
      </c>
      <c r="E2040" t="s">
        <v>409</v>
      </c>
      <c r="F2040">
        <v>9</v>
      </c>
      <c r="G2040">
        <v>122</v>
      </c>
      <c r="H2040">
        <v>1600</v>
      </c>
      <c r="I2040" t="s">
        <v>53</v>
      </c>
      <c r="J2040">
        <v>1</v>
      </c>
      <c r="K2040">
        <v>35.549999999999997</v>
      </c>
      <c r="L2040">
        <v>30</v>
      </c>
      <c r="M2040">
        <v>11</v>
      </c>
      <c r="N2040">
        <v>25</v>
      </c>
      <c r="O2040" t="s">
        <v>508</v>
      </c>
      <c r="P2040">
        <v>1173</v>
      </c>
    </row>
    <row r="2041" spans="1:16" x14ac:dyDescent="0.25">
      <c r="A2041" t="s">
        <v>365</v>
      </c>
      <c r="B2041" t="s">
        <v>2497</v>
      </c>
      <c r="C2041">
        <v>30</v>
      </c>
      <c r="D2041">
        <v>11</v>
      </c>
      <c r="E2041" t="s">
        <v>409</v>
      </c>
      <c r="F2041">
        <v>8</v>
      </c>
      <c r="G2041">
        <v>124</v>
      </c>
      <c r="H2041">
        <v>1800</v>
      </c>
      <c r="I2041" t="s">
        <v>565</v>
      </c>
      <c r="J2041">
        <v>1</v>
      </c>
      <c r="K2041">
        <v>50.22</v>
      </c>
      <c r="L2041">
        <v>12</v>
      </c>
      <c r="M2041">
        <v>11</v>
      </c>
      <c r="N2041">
        <v>25</v>
      </c>
      <c r="O2041" t="s">
        <v>432</v>
      </c>
      <c r="P2041">
        <v>1181</v>
      </c>
    </row>
    <row r="2042" spans="1:16" x14ac:dyDescent="0.25">
      <c r="A2042" t="s">
        <v>365</v>
      </c>
      <c r="B2042" t="s">
        <v>2497</v>
      </c>
      <c r="C2042">
        <v>37</v>
      </c>
      <c r="D2042">
        <v>5</v>
      </c>
      <c r="E2042" t="s">
        <v>410</v>
      </c>
      <c r="F2042">
        <v>9</v>
      </c>
      <c r="G2042">
        <v>125</v>
      </c>
      <c r="H2042">
        <v>1800</v>
      </c>
      <c r="I2042" t="s">
        <v>565</v>
      </c>
      <c r="J2042">
        <v>1</v>
      </c>
      <c r="K2042">
        <v>48.76</v>
      </c>
      <c r="L2042">
        <v>15</v>
      </c>
      <c r="M2042">
        <v>10</v>
      </c>
      <c r="N2042">
        <v>25</v>
      </c>
      <c r="O2042" t="s">
        <v>432</v>
      </c>
      <c r="P2042">
        <v>1184</v>
      </c>
    </row>
    <row r="2043" spans="1:16" x14ac:dyDescent="0.25">
      <c r="A2043" t="s">
        <v>365</v>
      </c>
      <c r="B2043" t="s">
        <v>2497</v>
      </c>
      <c r="C2043">
        <v>9.6</v>
      </c>
      <c r="D2043">
        <v>4</v>
      </c>
      <c r="E2043" t="s">
        <v>408</v>
      </c>
      <c r="F2043">
        <v>1</v>
      </c>
      <c r="G2043">
        <v>128</v>
      </c>
      <c r="H2043">
        <v>1650</v>
      </c>
      <c r="I2043" t="s">
        <v>150</v>
      </c>
      <c r="J2043">
        <v>1</v>
      </c>
      <c r="K2043">
        <v>40.15</v>
      </c>
      <c r="L2043">
        <v>17</v>
      </c>
      <c r="M2043">
        <v>9</v>
      </c>
      <c r="N2043">
        <v>25</v>
      </c>
      <c r="O2043" t="s">
        <v>420</v>
      </c>
      <c r="P2043">
        <v>1173</v>
      </c>
    </row>
    <row r="2044" spans="1:16" x14ac:dyDescent="0.25">
      <c r="A2044" t="s">
        <v>365</v>
      </c>
      <c r="B2044" t="s">
        <v>2497</v>
      </c>
      <c r="C2044">
        <v>6.5</v>
      </c>
      <c r="D2044">
        <v>8</v>
      </c>
      <c r="E2044" t="s">
        <v>409</v>
      </c>
      <c r="F2044">
        <v>2</v>
      </c>
      <c r="G2044">
        <v>131</v>
      </c>
      <c r="H2044">
        <v>1650</v>
      </c>
      <c r="I2044" t="s">
        <v>85</v>
      </c>
      <c r="J2044">
        <v>1</v>
      </c>
      <c r="K2044">
        <v>39.06</v>
      </c>
      <c r="L2044">
        <v>16</v>
      </c>
      <c r="M2044">
        <v>7</v>
      </c>
      <c r="N2044">
        <v>25</v>
      </c>
      <c r="O2044" t="s">
        <v>420</v>
      </c>
      <c r="P2044">
        <v>1172</v>
      </c>
    </row>
    <row r="2045" spans="1:16" x14ac:dyDescent="0.25">
      <c r="A2045" t="s">
        <v>365</v>
      </c>
      <c r="B2045" t="s">
        <v>2497</v>
      </c>
      <c r="C2045">
        <v>8.5</v>
      </c>
      <c r="D2045">
        <v>2</v>
      </c>
      <c r="E2045" t="s">
        <v>410</v>
      </c>
      <c r="F2045">
        <v>6</v>
      </c>
      <c r="G2045">
        <v>130</v>
      </c>
      <c r="H2045">
        <v>1650</v>
      </c>
      <c r="I2045" t="s">
        <v>31</v>
      </c>
      <c r="J2045">
        <v>1</v>
      </c>
      <c r="K2045">
        <v>39.21</v>
      </c>
      <c r="L2045">
        <v>25</v>
      </c>
      <c r="M2045">
        <v>6</v>
      </c>
      <c r="N2045">
        <v>25</v>
      </c>
      <c r="O2045" t="s">
        <v>416</v>
      </c>
      <c r="P2045">
        <v>1165</v>
      </c>
    </row>
    <row r="2046" spans="1:16" x14ac:dyDescent="0.25">
      <c r="A2046" t="s">
        <v>365</v>
      </c>
      <c r="B2046" t="s">
        <v>2497</v>
      </c>
      <c r="C2046">
        <v>26</v>
      </c>
      <c r="D2046">
        <v>7</v>
      </c>
      <c r="E2046" t="s">
        <v>411</v>
      </c>
      <c r="F2046">
        <v>10</v>
      </c>
      <c r="G2046">
        <v>129</v>
      </c>
      <c r="H2046">
        <v>1650</v>
      </c>
      <c r="I2046" t="s">
        <v>565</v>
      </c>
      <c r="J2046">
        <v>1</v>
      </c>
      <c r="K2046">
        <v>40.67</v>
      </c>
      <c r="L2046">
        <v>4</v>
      </c>
      <c r="M2046">
        <v>6</v>
      </c>
      <c r="N2046">
        <v>25</v>
      </c>
      <c r="O2046" t="s">
        <v>432</v>
      </c>
      <c r="P2046">
        <v>1168</v>
      </c>
    </row>
    <row r="2047" spans="1:16" x14ac:dyDescent="0.25">
      <c r="A2047" t="s">
        <v>365</v>
      </c>
      <c r="B2047" t="s">
        <v>2497</v>
      </c>
      <c r="C2047">
        <v>67</v>
      </c>
      <c r="D2047">
        <v>5</v>
      </c>
      <c r="E2047" t="s">
        <v>411</v>
      </c>
      <c r="F2047">
        <v>9</v>
      </c>
      <c r="G2047">
        <v>130</v>
      </c>
      <c r="H2047">
        <v>1600</v>
      </c>
      <c r="I2047" t="s">
        <v>565</v>
      </c>
      <c r="J2047">
        <v>1</v>
      </c>
      <c r="K2047">
        <v>35.51</v>
      </c>
      <c r="L2047">
        <v>18</v>
      </c>
      <c r="M2047">
        <v>5</v>
      </c>
      <c r="N2047">
        <v>25</v>
      </c>
      <c r="O2047" t="s">
        <v>479</v>
      </c>
      <c r="P2047">
        <v>1161</v>
      </c>
    </row>
    <row r="2048" spans="1:16" x14ac:dyDescent="0.25">
      <c r="A2048" t="s">
        <v>365</v>
      </c>
      <c r="B2048" t="s">
        <v>2497</v>
      </c>
      <c r="C2048">
        <v>63</v>
      </c>
      <c r="D2048">
        <v>13</v>
      </c>
      <c r="E2048" t="s">
        <v>411</v>
      </c>
      <c r="F2048">
        <v>11</v>
      </c>
      <c r="G2048">
        <v>126</v>
      </c>
      <c r="H2048">
        <v>1650</v>
      </c>
      <c r="I2048" t="s">
        <v>58</v>
      </c>
      <c r="J2048">
        <v>1</v>
      </c>
      <c r="K2048">
        <v>39.47</v>
      </c>
      <c r="L2048">
        <v>26</v>
      </c>
      <c r="M2048">
        <v>3</v>
      </c>
      <c r="N2048">
        <v>25</v>
      </c>
      <c r="O2048" t="s">
        <v>457</v>
      </c>
      <c r="P2048">
        <v>1172</v>
      </c>
    </row>
    <row r="2049" spans="1:16" x14ac:dyDescent="0.25">
      <c r="A2049" t="s">
        <v>365</v>
      </c>
      <c r="B2049" t="s">
        <v>2497</v>
      </c>
      <c r="C2049">
        <v>13</v>
      </c>
      <c r="D2049">
        <v>7</v>
      </c>
      <c r="E2049" t="s">
        <v>409</v>
      </c>
      <c r="F2049">
        <v>3</v>
      </c>
      <c r="G2049">
        <v>129</v>
      </c>
      <c r="H2049">
        <v>1800</v>
      </c>
      <c r="I2049" t="s">
        <v>565</v>
      </c>
      <c r="J2049">
        <v>1</v>
      </c>
      <c r="K2049">
        <v>50.1</v>
      </c>
      <c r="L2049">
        <v>12</v>
      </c>
      <c r="M2049">
        <v>3</v>
      </c>
      <c r="N2049">
        <v>25</v>
      </c>
      <c r="O2049" t="s">
        <v>432</v>
      </c>
      <c r="P2049">
        <v>1173</v>
      </c>
    </row>
    <row r="2050" spans="1:16" x14ac:dyDescent="0.25">
      <c r="A2050" t="s">
        <v>365</v>
      </c>
      <c r="B2050" t="s">
        <v>2497</v>
      </c>
      <c r="C2050">
        <v>23</v>
      </c>
      <c r="D2050">
        <v>2</v>
      </c>
      <c r="E2050" t="s">
        <v>410</v>
      </c>
      <c r="F2050">
        <v>6</v>
      </c>
      <c r="G2050">
        <v>125</v>
      </c>
      <c r="H2050">
        <v>1650</v>
      </c>
      <c r="I2050" t="s">
        <v>150</v>
      </c>
      <c r="J2050">
        <v>1</v>
      </c>
      <c r="K2050">
        <v>39.229999999999997</v>
      </c>
      <c r="L2050">
        <v>26</v>
      </c>
      <c r="M2050">
        <v>2</v>
      </c>
      <c r="N2050">
        <v>25</v>
      </c>
      <c r="O2050" t="s">
        <v>416</v>
      </c>
      <c r="P2050">
        <v>1184</v>
      </c>
    </row>
    <row r="2051" spans="1:16" x14ac:dyDescent="0.25">
      <c r="A2051" t="s">
        <v>365</v>
      </c>
      <c r="B2051" t="s">
        <v>2497</v>
      </c>
      <c r="C2051">
        <v>15</v>
      </c>
      <c r="D2051">
        <v>8</v>
      </c>
      <c r="E2051" t="s">
        <v>410</v>
      </c>
      <c r="F2051">
        <v>6</v>
      </c>
      <c r="G2051">
        <v>132</v>
      </c>
      <c r="H2051">
        <v>1650</v>
      </c>
      <c r="I2051" t="s">
        <v>106</v>
      </c>
      <c r="J2051">
        <v>1</v>
      </c>
      <c r="K2051">
        <v>40.69</v>
      </c>
      <c r="L2051">
        <v>5</v>
      </c>
      <c r="M2051">
        <v>2</v>
      </c>
      <c r="N2051">
        <v>25</v>
      </c>
      <c r="O2051" t="s">
        <v>432</v>
      </c>
      <c r="P2051">
        <v>1167</v>
      </c>
    </row>
    <row r="2052" spans="1:16" x14ac:dyDescent="0.25">
      <c r="A2052" t="s">
        <v>365</v>
      </c>
      <c r="B2052" t="s">
        <v>2497</v>
      </c>
      <c r="C2052">
        <v>15</v>
      </c>
      <c r="D2052">
        <v>6</v>
      </c>
      <c r="E2052" t="s">
        <v>410</v>
      </c>
      <c r="F2052">
        <v>9</v>
      </c>
      <c r="G2052">
        <v>133</v>
      </c>
      <c r="H2052">
        <v>1800</v>
      </c>
      <c r="I2052" t="s">
        <v>150</v>
      </c>
      <c r="J2052">
        <v>1</v>
      </c>
      <c r="K2052">
        <v>50.27</v>
      </c>
      <c r="L2052">
        <v>22</v>
      </c>
      <c r="M2052">
        <v>1</v>
      </c>
      <c r="N2052">
        <v>25</v>
      </c>
      <c r="O2052" t="s">
        <v>416</v>
      </c>
      <c r="P2052">
        <v>1167</v>
      </c>
    </row>
    <row r="2053" spans="1:16" x14ac:dyDescent="0.25">
      <c r="A2053" t="s">
        <v>365</v>
      </c>
      <c r="B2053" t="s">
        <v>2497</v>
      </c>
      <c r="C2053">
        <v>10</v>
      </c>
      <c r="D2053">
        <v>12</v>
      </c>
      <c r="E2053" t="s">
        <v>410</v>
      </c>
      <c r="F2053">
        <v>1</v>
      </c>
      <c r="G2053">
        <v>115</v>
      </c>
      <c r="H2053">
        <v>1800</v>
      </c>
      <c r="I2053" t="s">
        <v>58</v>
      </c>
      <c r="J2053">
        <v>1</v>
      </c>
      <c r="K2053">
        <v>49.74</v>
      </c>
      <c r="L2053">
        <v>8</v>
      </c>
      <c r="M2053">
        <v>1</v>
      </c>
      <c r="N2053">
        <v>25</v>
      </c>
      <c r="O2053" t="s">
        <v>432</v>
      </c>
      <c r="P2053">
        <v>1165</v>
      </c>
    </row>
    <row r="2054" spans="1:16" x14ac:dyDescent="0.25">
      <c r="A2054" t="s">
        <v>365</v>
      </c>
      <c r="B2054" t="s">
        <v>2497</v>
      </c>
      <c r="C2054">
        <v>13</v>
      </c>
      <c r="D2054">
        <v>1</v>
      </c>
      <c r="E2054" t="s">
        <v>409</v>
      </c>
      <c r="F2054">
        <v>3</v>
      </c>
      <c r="G2054">
        <v>128</v>
      </c>
      <c r="H2054">
        <v>1650</v>
      </c>
      <c r="I2054" t="s">
        <v>565</v>
      </c>
      <c r="J2054">
        <v>1</v>
      </c>
      <c r="K2054">
        <v>39.409999999999997</v>
      </c>
      <c r="L2054">
        <v>26</v>
      </c>
      <c r="M2054">
        <v>12</v>
      </c>
      <c r="N2054">
        <v>24</v>
      </c>
      <c r="O2054" t="s">
        <v>426</v>
      </c>
      <c r="P2054">
        <v>1162</v>
      </c>
    </row>
    <row r="2055" spans="1:16" x14ac:dyDescent="0.25">
      <c r="A2055" t="s">
        <v>365</v>
      </c>
      <c r="B2055" t="s">
        <v>2497</v>
      </c>
      <c r="C2055">
        <v>30</v>
      </c>
      <c r="D2055">
        <v>9</v>
      </c>
      <c r="E2055" t="s">
        <v>410</v>
      </c>
      <c r="F2055">
        <v>10</v>
      </c>
      <c r="G2055">
        <v>128</v>
      </c>
      <c r="H2055">
        <v>1650</v>
      </c>
      <c r="I2055" t="s">
        <v>904</v>
      </c>
      <c r="J2055">
        <v>1</v>
      </c>
      <c r="K2055">
        <v>41.2</v>
      </c>
      <c r="L2055">
        <v>4</v>
      </c>
      <c r="M2055">
        <v>12</v>
      </c>
      <c r="N2055">
        <v>24</v>
      </c>
      <c r="O2055" t="s">
        <v>432</v>
      </c>
      <c r="P2055">
        <v>1162</v>
      </c>
    </row>
    <row r="2056" spans="1:16" x14ac:dyDescent="0.25">
      <c r="A2056" t="s">
        <v>365</v>
      </c>
      <c r="B2056" t="s">
        <v>2497</v>
      </c>
      <c r="C2056">
        <v>16</v>
      </c>
      <c r="D2056">
        <v>3</v>
      </c>
      <c r="E2056" t="s">
        <v>410</v>
      </c>
      <c r="F2056">
        <v>2</v>
      </c>
      <c r="G2056">
        <v>129</v>
      </c>
      <c r="H2056">
        <v>1650</v>
      </c>
      <c r="I2056" t="s">
        <v>150</v>
      </c>
      <c r="J2056">
        <v>1</v>
      </c>
      <c r="K2056">
        <v>39.799999999999997</v>
      </c>
      <c r="L2056">
        <v>20</v>
      </c>
      <c r="M2056">
        <v>11</v>
      </c>
      <c r="N2056">
        <v>24</v>
      </c>
      <c r="O2056" t="s">
        <v>416</v>
      </c>
      <c r="P2056">
        <v>1152</v>
      </c>
    </row>
    <row r="2057" spans="1:16" x14ac:dyDescent="0.25">
      <c r="A2057" t="s">
        <v>365</v>
      </c>
      <c r="B2057" t="s">
        <v>2497</v>
      </c>
      <c r="C2057">
        <v>11</v>
      </c>
      <c r="D2057">
        <v>5</v>
      </c>
      <c r="E2057" t="s">
        <v>409</v>
      </c>
      <c r="F2057">
        <v>4</v>
      </c>
      <c r="G2057">
        <v>129</v>
      </c>
      <c r="H2057">
        <v>1800</v>
      </c>
      <c r="I2057" t="s">
        <v>150</v>
      </c>
      <c r="J2057">
        <v>1</v>
      </c>
      <c r="K2057">
        <v>49.38</v>
      </c>
      <c r="L2057">
        <v>27</v>
      </c>
      <c r="M2057">
        <v>10</v>
      </c>
      <c r="N2057">
        <v>24</v>
      </c>
      <c r="O2057" t="s">
        <v>416</v>
      </c>
      <c r="P2057">
        <v>1147</v>
      </c>
    </row>
    <row r="2058" spans="1:16" x14ac:dyDescent="0.25">
      <c r="A2058" t="s">
        <v>365</v>
      </c>
      <c r="B2058" t="s">
        <v>2497</v>
      </c>
      <c r="C2058">
        <v>37</v>
      </c>
      <c r="D2058">
        <v>9</v>
      </c>
      <c r="E2058" t="s">
        <v>409</v>
      </c>
      <c r="F2058">
        <v>9</v>
      </c>
      <c r="G2058">
        <v>132</v>
      </c>
      <c r="H2058">
        <v>1650</v>
      </c>
      <c r="I2058" t="s">
        <v>150</v>
      </c>
      <c r="J2058">
        <v>1</v>
      </c>
      <c r="K2058">
        <v>40.9</v>
      </c>
      <c r="L2058">
        <v>9</v>
      </c>
      <c r="M2058">
        <v>10</v>
      </c>
      <c r="N2058">
        <v>24</v>
      </c>
      <c r="O2058" t="s">
        <v>432</v>
      </c>
      <c r="P2058">
        <v>1135</v>
      </c>
    </row>
    <row r="2059" spans="1:16" x14ac:dyDescent="0.25">
      <c r="A2059" t="s">
        <v>365</v>
      </c>
      <c r="B2059" t="s">
        <v>2497</v>
      </c>
      <c r="C2059">
        <v>13</v>
      </c>
      <c r="D2059">
        <v>10</v>
      </c>
      <c r="E2059" t="s">
        <v>409</v>
      </c>
      <c r="F2059">
        <v>9</v>
      </c>
      <c r="G2059">
        <v>131</v>
      </c>
      <c r="H2059">
        <v>1650</v>
      </c>
      <c r="I2059" t="s">
        <v>150</v>
      </c>
      <c r="J2059">
        <v>1</v>
      </c>
      <c r="K2059">
        <v>42.16</v>
      </c>
      <c r="L2059">
        <v>11</v>
      </c>
      <c r="M2059">
        <v>9</v>
      </c>
      <c r="N2059">
        <v>24</v>
      </c>
      <c r="O2059" t="s">
        <v>432</v>
      </c>
      <c r="P2059">
        <v>1140</v>
      </c>
    </row>
    <row r="2060" spans="1:16" x14ac:dyDescent="0.25">
      <c r="A2060" t="s">
        <v>365</v>
      </c>
      <c r="B2060" t="s">
        <v>2497</v>
      </c>
      <c r="C2060">
        <v>6.4</v>
      </c>
      <c r="D2060">
        <v>2</v>
      </c>
      <c r="E2060" t="s">
        <v>409</v>
      </c>
      <c r="F2060">
        <v>7</v>
      </c>
      <c r="G2060">
        <v>127</v>
      </c>
      <c r="H2060">
        <v>1800</v>
      </c>
      <c r="I2060" t="s">
        <v>64</v>
      </c>
      <c r="J2060">
        <v>1</v>
      </c>
      <c r="K2060">
        <v>48.88</v>
      </c>
      <c r="L2060">
        <v>10</v>
      </c>
      <c r="M2060">
        <v>7</v>
      </c>
      <c r="N2060">
        <v>24</v>
      </c>
      <c r="O2060" t="s">
        <v>420</v>
      </c>
      <c r="P2060">
        <v>1153</v>
      </c>
    </row>
    <row r="2061" spans="1:16" x14ac:dyDescent="0.25">
      <c r="A2061" t="s">
        <v>365</v>
      </c>
      <c r="B2061" t="s">
        <v>2497</v>
      </c>
      <c r="C2061">
        <v>20</v>
      </c>
      <c r="D2061">
        <v>2</v>
      </c>
      <c r="E2061" t="s">
        <v>410</v>
      </c>
      <c r="F2061">
        <v>11</v>
      </c>
      <c r="G2061">
        <v>124</v>
      </c>
      <c r="H2061">
        <v>1650</v>
      </c>
      <c r="I2061" t="s">
        <v>150</v>
      </c>
      <c r="J2061">
        <v>1</v>
      </c>
      <c r="K2061">
        <v>40.01</v>
      </c>
      <c r="L2061">
        <v>26</v>
      </c>
      <c r="M2061">
        <v>6</v>
      </c>
      <c r="N2061">
        <v>24</v>
      </c>
      <c r="O2061" t="s">
        <v>416</v>
      </c>
      <c r="P2061">
        <v>1161</v>
      </c>
    </row>
    <row r="2062" spans="1:16" x14ac:dyDescent="0.25">
      <c r="A2062" t="s">
        <v>365</v>
      </c>
      <c r="B2062" t="s">
        <v>2497</v>
      </c>
      <c r="C2062">
        <v>14</v>
      </c>
      <c r="D2062">
        <v>7</v>
      </c>
      <c r="E2062" t="s">
        <v>409</v>
      </c>
      <c r="F2062">
        <v>6</v>
      </c>
      <c r="G2062">
        <v>130</v>
      </c>
      <c r="H2062">
        <v>1650</v>
      </c>
      <c r="I2062" t="s">
        <v>150</v>
      </c>
      <c r="J2062">
        <v>1</v>
      </c>
      <c r="K2062">
        <v>40.9</v>
      </c>
      <c r="L2062">
        <v>12</v>
      </c>
      <c r="M2062">
        <v>6</v>
      </c>
      <c r="N2062">
        <v>24</v>
      </c>
      <c r="O2062" t="s">
        <v>420</v>
      </c>
      <c r="P2062">
        <v>1155</v>
      </c>
    </row>
    <row r="2063" spans="1:16" x14ac:dyDescent="0.25">
      <c r="A2063" t="s">
        <v>365</v>
      </c>
      <c r="B2063" t="s">
        <v>2497</v>
      </c>
      <c r="C2063">
        <v>6</v>
      </c>
      <c r="D2063">
        <v>1</v>
      </c>
      <c r="E2063" t="s">
        <v>409</v>
      </c>
      <c r="F2063">
        <v>5</v>
      </c>
      <c r="G2063">
        <v>121</v>
      </c>
      <c r="H2063">
        <v>1650</v>
      </c>
      <c r="I2063" t="s">
        <v>150</v>
      </c>
      <c r="J2063">
        <v>1</v>
      </c>
      <c r="K2063">
        <v>40.24</v>
      </c>
      <c r="L2063">
        <v>22</v>
      </c>
      <c r="M2063">
        <v>5</v>
      </c>
      <c r="N2063">
        <v>24</v>
      </c>
      <c r="O2063" t="s">
        <v>426</v>
      </c>
      <c r="P2063">
        <v>1156</v>
      </c>
    </row>
    <row r="2064" spans="1:16" x14ac:dyDescent="0.25">
      <c r="A2064" t="s">
        <v>365</v>
      </c>
      <c r="B2064" t="s">
        <v>2497</v>
      </c>
      <c r="C2064">
        <v>14</v>
      </c>
      <c r="D2064">
        <v>2</v>
      </c>
      <c r="E2064" t="s">
        <v>409</v>
      </c>
      <c r="F2064">
        <v>1</v>
      </c>
      <c r="G2064">
        <v>119</v>
      </c>
      <c r="H2064">
        <v>1650</v>
      </c>
      <c r="I2064" t="s">
        <v>150</v>
      </c>
      <c r="J2064">
        <v>1</v>
      </c>
      <c r="K2064">
        <v>40.43</v>
      </c>
      <c r="L2064">
        <v>1</v>
      </c>
      <c r="M2064">
        <v>5</v>
      </c>
      <c r="N2064">
        <v>24</v>
      </c>
      <c r="O2064" t="s">
        <v>432</v>
      </c>
      <c r="P2064">
        <v>1143</v>
      </c>
    </row>
    <row r="2065" spans="1:16" x14ac:dyDescent="0.25">
      <c r="A2065" t="s">
        <v>365</v>
      </c>
      <c r="B2065" t="s">
        <v>2497</v>
      </c>
      <c r="C2065">
        <v>38</v>
      </c>
      <c r="D2065">
        <v>11</v>
      </c>
      <c r="E2065" t="s">
        <v>411</v>
      </c>
      <c r="F2065">
        <v>10</v>
      </c>
      <c r="G2065">
        <v>123</v>
      </c>
      <c r="H2065">
        <v>1650</v>
      </c>
      <c r="I2065" t="s">
        <v>150</v>
      </c>
      <c r="J2065">
        <v>1</v>
      </c>
      <c r="K2065">
        <v>41.77</v>
      </c>
      <c r="L2065">
        <v>17</v>
      </c>
      <c r="M2065">
        <v>4</v>
      </c>
      <c r="N2065">
        <v>24</v>
      </c>
      <c r="O2065" t="s">
        <v>416</v>
      </c>
      <c r="P2065">
        <v>1146</v>
      </c>
    </row>
    <row r="2066" spans="1:16" x14ac:dyDescent="0.25">
      <c r="A2066" t="s">
        <v>365</v>
      </c>
      <c r="B2066" t="s">
        <v>2497</v>
      </c>
      <c r="C2066">
        <v>22</v>
      </c>
      <c r="D2066">
        <v>9</v>
      </c>
      <c r="E2066" t="s">
        <v>409</v>
      </c>
      <c r="F2066">
        <v>10</v>
      </c>
      <c r="G2066">
        <v>123</v>
      </c>
      <c r="H2066">
        <v>1650</v>
      </c>
      <c r="I2066" t="s">
        <v>150</v>
      </c>
      <c r="J2066">
        <v>1</v>
      </c>
      <c r="K2066">
        <v>41.1</v>
      </c>
      <c r="L2066">
        <v>27</v>
      </c>
      <c r="M2066">
        <v>3</v>
      </c>
      <c r="N2066">
        <v>24</v>
      </c>
      <c r="O2066" t="s">
        <v>432</v>
      </c>
      <c r="P2066">
        <v>1157</v>
      </c>
    </row>
    <row r="2067" spans="1:16" x14ac:dyDescent="0.25">
      <c r="A2067" t="s">
        <v>365</v>
      </c>
      <c r="B2067" t="s">
        <v>2497</v>
      </c>
      <c r="C2067">
        <v>20</v>
      </c>
      <c r="D2067">
        <v>8</v>
      </c>
      <c r="E2067" t="s">
        <v>410</v>
      </c>
      <c r="F2067">
        <v>5</v>
      </c>
      <c r="G2067">
        <v>127</v>
      </c>
      <c r="H2067">
        <v>1400</v>
      </c>
      <c r="I2067" t="s">
        <v>58</v>
      </c>
      <c r="J2067">
        <v>1</v>
      </c>
      <c r="K2067">
        <v>23.02</v>
      </c>
      <c r="L2067">
        <v>3</v>
      </c>
      <c r="M2067">
        <v>3</v>
      </c>
      <c r="N2067">
        <v>24</v>
      </c>
      <c r="O2067" t="s">
        <v>501</v>
      </c>
      <c r="P2067">
        <v>1155</v>
      </c>
    </row>
    <row r="2068" spans="1:16" x14ac:dyDescent="0.25">
      <c r="A2068" t="s">
        <v>365</v>
      </c>
      <c r="B2068" t="s">
        <v>2497</v>
      </c>
      <c r="C2068">
        <v>30</v>
      </c>
      <c r="D2068">
        <v>4</v>
      </c>
      <c r="E2068" t="s">
        <v>409</v>
      </c>
      <c r="F2068">
        <v>12</v>
      </c>
      <c r="G2068">
        <v>126</v>
      </c>
      <c r="H2068">
        <v>1800</v>
      </c>
      <c r="I2068" t="s">
        <v>53</v>
      </c>
      <c r="J2068">
        <v>1</v>
      </c>
      <c r="K2068">
        <v>51.16</v>
      </c>
      <c r="L2068">
        <v>15</v>
      </c>
      <c r="M2068">
        <v>2</v>
      </c>
      <c r="N2068">
        <v>24</v>
      </c>
      <c r="O2068" t="s">
        <v>416</v>
      </c>
      <c r="P2068">
        <v>1148</v>
      </c>
    </row>
    <row r="2069" spans="1:16" x14ac:dyDescent="0.25">
      <c r="A2069" t="s">
        <v>365</v>
      </c>
      <c r="B2069" t="s">
        <v>2497</v>
      </c>
      <c r="C2069">
        <v>13</v>
      </c>
      <c r="D2069">
        <v>6</v>
      </c>
      <c r="E2069" t="s">
        <v>411</v>
      </c>
      <c r="F2069">
        <v>12</v>
      </c>
      <c r="G2069">
        <v>130</v>
      </c>
      <c r="H2069">
        <v>1650</v>
      </c>
      <c r="I2069" t="s">
        <v>31</v>
      </c>
      <c r="J2069">
        <v>1</v>
      </c>
      <c r="K2069">
        <v>40.81</v>
      </c>
      <c r="L2069">
        <v>31</v>
      </c>
      <c r="M2069">
        <v>1</v>
      </c>
      <c r="N2069">
        <v>24</v>
      </c>
      <c r="O2069" t="s">
        <v>432</v>
      </c>
      <c r="P2069">
        <v>1143</v>
      </c>
    </row>
    <row r="2070" spans="1:16" x14ac:dyDescent="0.25">
      <c r="A2070" t="s">
        <v>365</v>
      </c>
      <c r="B2070" t="s">
        <v>2497</v>
      </c>
      <c r="C2070">
        <v>6.8</v>
      </c>
      <c r="D2070">
        <v>12</v>
      </c>
      <c r="E2070" t="s">
        <v>409</v>
      </c>
      <c r="F2070">
        <v>7</v>
      </c>
      <c r="G2070">
        <v>128</v>
      </c>
      <c r="H2070">
        <v>1800</v>
      </c>
      <c r="I2070" t="s">
        <v>565</v>
      </c>
      <c r="J2070">
        <v>1</v>
      </c>
      <c r="K2070">
        <v>51.5</v>
      </c>
      <c r="L2070">
        <v>10</v>
      </c>
      <c r="M2070">
        <v>1</v>
      </c>
      <c r="N2070">
        <v>24</v>
      </c>
      <c r="O2070" t="s">
        <v>420</v>
      </c>
      <c r="P2070">
        <v>1150</v>
      </c>
    </row>
    <row r="2071" spans="1:16" x14ac:dyDescent="0.25">
      <c r="A2071" t="s">
        <v>365</v>
      </c>
      <c r="B2071" t="s">
        <v>2497</v>
      </c>
      <c r="C2071">
        <v>5.8</v>
      </c>
      <c r="D2071">
        <v>4</v>
      </c>
      <c r="E2071" t="s">
        <v>410</v>
      </c>
      <c r="F2071">
        <v>7</v>
      </c>
      <c r="G2071">
        <v>127</v>
      </c>
      <c r="H2071">
        <v>1650</v>
      </c>
      <c r="I2071" t="s">
        <v>565</v>
      </c>
      <c r="J2071">
        <v>1</v>
      </c>
      <c r="K2071">
        <v>40.54</v>
      </c>
      <c r="L2071">
        <v>13</v>
      </c>
      <c r="M2071">
        <v>12</v>
      </c>
      <c r="N2071">
        <v>23</v>
      </c>
      <c r="O2071" t="s">
        <v>420</v>
      </c>
      <c r="P2071">
        <v>1153</v>
      </c>
    </row>
    <row r="2072" spans="1:16" x14ac:dyDescent="0.25">
      <c r="A2072" t="s">
        <v>365</v>
      </c>
      <c r="B2072" t="s">
        <v>2497</v>
      </c>
      <c r="C2072">
        <v>9.1</v>
      </c>
      <c r="D2072">
        <v>2</v>
      </c>
      <c r="E2072" t="s">
        <v>409</v>
      </c>
      <c r="F2072">
        <v>3</v>
      </c>
      <c r="G2072">
        <v>130</v>
      </c>
      <c r="H2072">
        <v>1800</v>
      </c>
      <c r="I2072" t="s">
        <v>404</v>
      </c>
      <c r="J2072">
        <v>1</v>
      </c>
      <c r="K2072">
        <v>49.35</v>
      </c>
      <c r="L2072">
        <v>29</v>
      </c>
      <c r="M2072">
        <v>11</v>
      </c>
      <c r="N2072">
        <v>23</v>
      </c>
      <c r="O2072" t="s">
        <v>426</v>
      </c>
      <c r="P2072">
        <v>1149</v>
      </c>
    </row>
    <row r="2073" spans="1:16" x14ac:dyDescent="0.25">
      <c r="A2073" t="s">
        <v>365</v>
      </c>
      <c r="B2073" t="s">
        <v>2497</v>
      </c>
      <c r="C2073">
        <v>5.0999999999999996</v>
      </c>
      <c r="D2073">
        <v>3</v>
      </c>
      <c r="E2073" t="s">
        <v>409</v>
      </c>
      <c r="F2073">
        <v>1</v>
      </c>
      <c r="G2073">
        <v>129</v>
      </c>
      <c r="H2073">
        <v>1650</v>
      </c>
      <c r="I2073" t="s">
        <v>31</v>
      </c>
      <c r="J2073">
        <v>1</v>
      </c>
      <c r="K2073">
        <v>39.74</v>
      </c>
      <c r="L2073">
        <v>15</v>
      </c>
      <c r="M2073">
        <v>11</v>
      </c>
      <c r="N2073">
        <v>23</v>
      </c>
      <c r="O2073" t="s">
        <v>420</v>
      </c>
      <c r="P2073">
        <v>1141</v>
      </c>
    </row>
    <row r="2074" spans="1:16" x14ac:dyDescent="0.25">
      <c r="A2074" t="s">
        <v>365</v>
      </c>
      <c r="B2074" t="s">
        <v>2497</v>
      </c>
      <c r="C2074">
        <v>2.4</v>
      </c>
      <c r="D2074">
        <v>3</v>
      </c>
      <c r="E2074" t="s">
        <v>408</v>
      </c>
      <c r="F2074">
        <v>2</v>
      </c>
      <c r="G2074">
        <v>129</v>
      </c>
      <c r="H2074">
        <v>1650</v>
      </c>
      <c r="I2074" t="s">
        <v>31</v>
      </c>
      <c r="J2074">
        <v>1</v>
      </c>
      <c r="K2074">
        <v>41.43</v>
      </c>
      <c r="L2074">
        <v>18</v>
      </c>
      <c r="M2074">
        <v>10</v>
      </c>
      <c r="N2074">
        <v>23</v>
      </c>
      <c r="O2074" t="s">
        <v>420</v>
      </c>
      <c r="P2074">
        <v>1145</v>
      </c>
    </row>
    <row r="2075" spans="1:16" x14ac:dyDescent="0.25">
      <c r="A2075" t="s">
        <v>365</v>
      </c>
      <c r="B2075" t="s">
        <v>2497</v>
      </c>
      <c r="C2075">
        <v>6.2</v>
      </c>
      <c r="D2075">
        <v>1</v>
      </c>
      <c r="E2075" t="s">
        <v>409</v>
      </c>
      <c r="F2075">
        <v>11</v>
      </c>
      <c r="G2075">
        <v>121</v>
      </c>
      <c r="H2075">
        <v>1650</v>
      </c>
      <c r="I2075" t="s">
        <v>31</v>
      </c>
      <c r="J2075">
        <v>1</v>
      </c>
      <c r="K2075">
        <v>38.85</v>
      </c>
      <c r="L2075">
        <v>4</v>
      </c>
      <c r="M2075">
        <v>10</v>
      </c>
      <c r="N2075">
        <v>23</v>
      </c>
      <c r="O2075" t="s">
        <v>426</v>
      </c>
      <c r="P2075">
        <v>1146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B92B-C313-4CF1-BC9E-E6D3A4E330B7}">
  <sheetPr codeName="工作表21"/>
  <dimension ref="A1:J315"/>
  <sheetViews>
    <sheetView workbookViewId="0">
      <selection activeCell="M16" sqref="M16"/>
    </sheetView>
  </sheetViews>
  <sheetFormatPr defaultRowHeight="15.75" x14ac:dyDescent="0.25"/>
  <sheetData>
    <row r="1" spans="1:10" x14ac:dyDescent="0.25">
      <c r="A1" t="s">
        <v>2474</v>
      </c>
      <c r="B1" t="s">
        <v>2476</v>
      </c>
      <c r="C1" t="s">
        <v>2518</v>
      </c>
      <c r="D1" t="s">
        <v>2499</v>
      </c>
      <c r="E1" t="s">
        <v>2501</v>
      </c>
      <c r="F1" t="s">
        <v>412</v>
      </c>
      <c r="G1" t="s">
        <v>4</v>
      </c>
      <c r="H1" t="s">
        <v>6</v>
      </c>
      <c r="I1" t="s">
        <v>2477</v>
      </c>
      <c r="J1" t="s">
        <v>2482</v>
      </c>
    </row>
    <row r="2" spans="1:10" x14ac:dyDescent="0.25">
      <c r="A2" t="s">
        <v>1</v>
      </c>
      <c r="B2" t="s">
        <v>74</v>
      </c>
      <c r="C2">
        <v>9.5599999999999987</v>
      </c>
      <c r="D2">
        <v>10</v>
      </c>
      <c r="E2" t="s">
        <v>326</v>
      </c>
      <c r="F2">
        <v>6</v>
      </c>
      <c r="G2" t="s">
        <v>85</v>
      </c>
      <c r="H2">
        <v>5</v>
      </c>
      <c r="I2" t="s">
        <v>408</v>
      </c>
      <c r="J2">
        <v>3.9</v>
      </c>
    </row>
    <row r="3" spans="1:10" x14ac:dyDescent="0.25">
      <c r="A3" t="s">
        <v>1</v>
      </c>
      <c r="B3" t="s">
        <v>52</v>
      </c>
      <c r="C3">
        <v>9.5699999999999985</v>
      </c>
      <c r="D3">
        <v>1</v>
      </c>
      <c r="E3" t="s">
        <v>53</v>
      </c>
      <c r="F3">
        <v>3</v>
      </c>
      <c r="G3" t="s">
        <v>452</v>
      </c>
      <c r="H3">
        <v>3</v>
      </c>
      <c r="I3" t="s">
        <v>409</v>
      </c>
      <c r="J3">
        <v>46</v>
      </c>
    </row>
    <row r="4" spans="1:10" x14ac:dyDescent="0.25">
      <c r="A4" t="s">
        <v>1</v>
      </c>
      <c r="B4" t="s">
        <v>48</v>
      </c>
      <c r="C4">
        <v>9.7100000000000009</v>
      </c>
      <c r="D4">
        <v>2</v>
      </c>
      <c r="E4" t="s">
        <v>49</v>
      </c>
      <c r="F4">
        <v>5</v>
      </c>
      <c r="G4" t="s">
        <v>565</v>
      </c>
      <c r="H4">
        <v>6</v>
      </c>
      <c r="I4" t="s">
        <v>410</v>
      </c>
      <c r="J4">
        <v>45</v>
      </c>
    </row>
    <row r="5" spans="1:10" x14ac:dyDescent="0.25">
      <c r="A5" t="s">
        <v>1</v>
      </c>
      <c r="B5" t="s">
        <v>30</v>
      </c>
      <c r="C5">
        <v>9.81</v>
      </c>
      <c r="D5">
        <v>9</v>
      </c>
      <c r="E5" t="s">
        <v>31</v>
      </c>
      <c r="F5">
        <v>6</v>
      </c>
      <c r="G5" t="s">
        <v>140</v>
      </c>
      <c r="H5">
        <v>9</v>
      </c>
      <c r="I5" t="s">
        <v>411</v>
      </c>
      <c r="J5">
        <v>18</v>
      </c>
    </row>
    <row r="6" spans="1:10" x14ac:dyDescent="0.25">
      <c r="A6" t="s">
        <v>1</v>
      </c>
      <c r="B6" t="s">
        <v>74</v>
      </c>
      <c r="C6">
        <v>9.9</v>
      </c>
      <c r="D6">
        <v>10</v>
      </c>
      <c r="E6" t="s">
        <v>326</v>
      </c>
      <c r="F6">
        <v>4</v>
      </c>
      <c r="G6" t="s">
        <v>406</v>
      </c>
      <c r="H6">
        <v>9</v>
      </c>
      <c r="I6" t="s">
        <v>410</v>
      </c>
      <c r="J6">
        <v>12</v>
      </c>
    </row>
    <row r="7" spans="1:10" x14ac:dyDescent="0.25">
      <c r="A7" t="s">
        <v>1</v>
      </c>
      <c r="B7" t="s">
        <v>74</v>
      </c>
      <c r="C7">
        <v>9.91</v>
      </c>
      <c r="D7">
        <v>10</v>
      </c>
      <c r="E7" t="s">
        <v>326</v>
      </c>
      <c r="F7">
        <v>9</v>
      </c>
      <c r="G7" t="s">
        <v>195</v>
      </c>
      <c r="H7">
        <v>12</v>
      </c>
      <c r="I7" t="s">
        <v>411</v>
      </c>
      <c r="J7">
        <v>11</v>
      </c>
    </row>
    <row r="8" spans="1:10" x14ac:dyDescent="0.25">
      <c r="A8" t="s">
        <v>1</v>
      </c>
      <c r="B8" t="s">
        <v>30</v>
      </c>
      <c r="C8">
        <v>9.93</v>
      </c>
      <c r="D8">
        <v>9</v>
      </c>
      <c r="E8" t="s">
        <v>31</v>
      </c>
      <c r="F8">
        <v>3</v>
      </c>
      <c r="G8" t="s">
        <v>31</v>
      </c>
      <c r="H8">
        <v>12</v>
      </c>
      <c r="I8" t="s">
        <v>411</v>
      </c>
      <c r="J8">
        <v>15</v>
      </c>
    </row>
    <row r="9" spans="1:10" x14ac:dyDescent="0.25">
      <c r="A9" t="s">
        <v>1</v>
      </c>
      <c r="B9" t="s">
        <v>63</v>
      </c>
      <c r="C9">
        <v>10.039999999999999</v>
      </c>
      <c r="D9">
        <v>3</v>
      </c>
      <c r="E9" t="s">
        <v>64</v>
      </c>
      <c r="F9">
        <v>6</v>
      </c>
      <c r="G9" t="s">
        <v>43</v>
      </c>
      <c r="H9">
        <v>11</v>
      </c>
      <c r="I9" t="s">
        <v>411</v>
      </c>
      <c r="J9">
        <v>16</v>
      </c>
    </row>
    <row r="10" spans="1:10" x14ac:dyDescent="0.25">
      <c r="A10" t="s">
        <v>1</v>
      </c>
      <c r="B10" t="s">
        <v>37</v>
      </c>
      <c r="C10">
        <v>10.08</v>
      </c>
      <c r="D10">
        <v>7</v>
      </c>
      <c r="E10" t="s">
        <v>565</v>
      </c>
      <c r="F10">
        <v>3</v>
      </c>
      <c r="G10" t="s">
        <v>565</v>
      </c>
      <c r="H10">
        <v>12</v>
      </c>
      <c r="I10" t="s">
        <v>411</v>
      </c>
      <c r="J10">
        <v>73</v>
      </c>
    </row>
    <row r="11" spans="1:10" x14ac:dyDescent="0.25">
      <c r="A11" t="s">
        <v>1</v>
      </c>
      <c r="B11" t="s">
        <v>74</v>
      </c>
      <c r="C11">
        <v>10.119999999999999</v>
      </c>
      <c r="D11">
        <v>10</v>
      </c>
      <c r="E11" t="s">
        <v>326</v>
      </c>
      <c r="F11">
        <v>5</v>
      </c>
      <c r="G11" t="s">
        <v>565</v>
      </c>
      <c r="H11">
        <v>11</v>
      </c>
      <c r="I11" t="s">
        <v>410</v>
      </c>
      <c r="J11">
        <v>21</v>
      </c>
    </row>
    <row r="12" spans="1:10" x14ac:dyDescent="0.25">
      <c r="A12" t="s">
        <v>1</v>
      </c>
      <c r="B12" t="s">
        <v>42</v>
      </c>
      <c r="C12">
        <v>10.120000000000001</v>
      </c>
      <c r="D12">
        <v>12</v>
      </c>
      <c r="E12" t="s">
        <v>43</v>
      </c>
      <c r="F12">
        <v>8</v>
      </c>
      <c r="G12" t="s">
        <v>85</v>
      </c>
      <c r="H12">
        <v>11</v>
      </c>
      <c r="I12" t="s">
        <v>411</v>
      </c>
      <c r="J12">
        <v>140</v>
      </c>
    </row>
    <row r="13" spans="1:10" x14ac:dyDescent="0.25">
      <c r="A13" t="s">
        <v>1</v>
      </c>
      <c r="B13" t="s">
        <v>42</v>
      </c>
      <c r="C13">
        <v>10.23</v>
      </c>
      <c r="D13">
        <v>12</v>
      </c>
      <c r="E13" t="s">
        <v>43</v>
      </c>
      <c r="F13">
        <v>1</v>
      </c>
      <c r="G13" t="s">
        <v>43</v>
      </c>
      <c r="H13">
        <v>3</v>
      </c>
      <c r="I13" t="s">
        <v>409</v>
      </c>
      <c r="J13">
        <v>9.9</v>
      </c>
    </row>
    <row r="14" spans="1:10" x14ac:dyDescent="0.25">
      <c r="A14" t="s">
        <v>1</v>
      </c>
      <c r="B14" t="s">
        <v>12</v>
      </c>
      <c r="C14">
        <v>10.26</v>
      </c>
      <c r="D14">
        <v>11</v>
      </c>
      <c r="E14" t="s">
        <v>13</v>
      </c>
      <c r="F14">
        <v>2</v>
      </c>
      <c r="G14" t="s">
        <v>53</v>
      </c>
      <c r="H14">
        <v>2</v>
      </c>
      <c r="I14" t="s">
        <v>408</v>
      </c>
      <c r="J14">
        <v>4.3</v>
      </c>
    </row>
    <row r="15" spans="1:10" x14ac:dyDescent="0.25">
      <c r="A15" t="s">
        <v>1</v>
      </c>
      <c r="B15" t="s">
        <v>68</v>
      </c>
      <c r="C15">
        <v>10.290000000000001</v>
      </c>
      <c r="D15">
        <v>8</v>
      </c>
      <c r="E15" t="s">
        <v>69</v>
      </c>
      <c r="F15">
        <v>8</v>
      </c>
      <c r="G15" t="s">
        <v>385</v>
      </c>
      <c r="H15">
        <v>5</v>
      </c>
      <c r="I15" t="s">
        <v>408</v>
      </c>
      <c r="J15">
        <v>18</v>
      </c>
    </row>
    <row r="16" spans="1:10" x14ac:dyDescent="0.25">
      <c r="A16" t="s">
        <v>1</v>
      </c>
      <c r="B16" t="s">
        <v>68</v>
      </c>
      <c r="C16">
        <v>10.329999999999998</v>
      </c>
      <c r="D16">
        <v>8</v>
      </c>
      <c r="E16" t="s">
        <v>69</v>
      </c>
      <c r="F16">
        <v>5</v>
      </c>
      <c r="G16" t="s">
        <v>407</v>
      </c>
      <c r="H16">
        <v>4</v>
      </c>
      <c r="I16" t="s">
        <v>408</v>
      </c>
      <c r="J16">
        <v>16</v>
      </c>
    </row>
    <row r="17" spans="1:10" x14ac:dyDescent="0.25">
      <c r="A17" t="s">
        <v>1</v>
      </c>
      <c r="B17" t="s">
        <v>12</v>
      </c>
      <c r="C17">
        <v>10.33</v>
      </c>
      <c r="D17">
        <v>11</v>
      </c>
      <c r="E17" t="s">
        <v>13</v>
      </c>
      <c r="F17">
        <v>3</v>
      </c>
      <c r="G17" t="s">
        <v>69</v>
      </c>
      <c r="H17">
        <v>2</v>
      </c>
      <c r="I17" t="s">
        <v>409</v>
      </c>
      <c r="J17">
        <v>9.8000000000000007</v>
      </c>
    </row>
    <row r="18" spans="1:10" x14ac:dyDescent="0.25">
      <c r="A18" t="s">
        <v>1</v>
      </c>
      <c r="B18" t="s">
        <v>57</v>
      </c>
      <c r="C18">
        <v>10.38</v>
      </c>
      <c r="D18">
        <v>4</v>
      </c>
      <c r="E18" t="s">
        <v>58</v>
      </c>
      <c r="F18">
        <v>9</v>
      </c>
      <c r="G18" t="s">
        <v>385</v>
      </c>
      <c r="H18">
        <v>7</v>
      </c>
      <c r="I18" t="s">
        <v>408</v>
      </c>
      <c r="J18">
        <v>47</v>
      </c>
    </row>
    <row r="19" spans="1:10" x14ac:dyDescent="0.25">
      <c r="A19" t="s">
        <v>1</v>
      </c>
      <c r="B19" t="s">
        <v>52</v>
      </c>
      <c r="C19">
        <v>10.46</v>
      </c>
      <c r="D19">
        <v>1</v>
      </c>
      <c r="E19" t="s">
        <v>53</v>
      </c>
      <c r="F19">
        <v>6</v>
      </c>
      <c r="G19" t="s">
        <v>31</v>
      </c>
      <c r="H19">
        <v>6</v>
      </c>
      <c r="I19" t="s">
        <v>408</v>
      </c>
      <c r="J19">
        <v>6.4</v>
      </c>
    </row>
    <row r="20" spans="1:10" x14ac:dyDescent="0.25">
      <c r="A20" t="s">
        <v>1</v>
      </c>
      <c r="B20" t="s">
        <v>74</v>
      </c>
      <c r="C20">
        <v>10.46</v>
      </c>
      <c r="D20">
        <v>10</v>
      </c>
      <c r="E20" t="s">
        <v>326</v>
      </c>
      <c r="F20">
        <v>9</v>
      </c>
      <c r="G20" t="s">
        <v>173</v>
      </c>
      <c r="H20">
        <v>8</v>
      </c>
      <c r="I20" t="s">
        <v>411</v>
      </c>
      <c r="J20">
        <v>7.2</v>
      </c>
    </row>
    <row r="21" spans="1:10" x14ac:dyDescent="0.25">
      <c r="A21" t="s">
        <v>1</v>
      </c>
      <c r="B21" t="s">
        <v>37</v>
      </c>
      <c r="C21">
        <v>10.5</v>
      </c>
      <c r="D21">
        <v>7</v>
      </c>
      <c r="E21" t="s">
        <v>565</v>
      </c>
      <c r="F21">
        <v>1</v>
      </c>
      <c r="G21" t="s">
        <v>565</v>
      </c>
      <c r="H21">
        <v>7</v>
      </c>
      <c r="I21" t="s">
        <v>410</v>
      </c>
      <c r="J21">
        <v>14</v>
      </c>
    </row>
    <row r="22" spans="1:10" x14ac:dyDescent="0.25">
      <c r="A22" t="s">
        <v>1</v>
      </c>
      <c r="B22" t="s">
        <v>57</v>
      </c>
      <c r="C22">
        <v>10.510000000000002</v>
      </c>
      <c r="D22">
        <v>4</v>
      </c>
      <c r="E22" t="s">
        <v>58</v>
      </c>
      <c r="F22">
        <v>9</v>
      </c>
      <c r="G22" t="s">
        <v>385</v>
      </c>
      <c r="H22">
        <v>6</v>
      </c>
      <c r="I22" t="s">
        <v>409</v>
      </c>
      <c r="J22">
        <v>46</v>
      </c>
    </row>
    <row r="23" spans="1:10" x14ac:dyDescent="0.25">
      <c r="A23" t="s">
        <v>1</v>
      </c>
      <c r="B23" t="s">
        <v>52</v>
      </c>
      <c r="C23">
        <v>10.57</v>
      </c>
      <c r="D23">
        <v>1</v>
      </c>
      <c r="E23" t="s">
        <v>53</v>
      </c>
      <c r="F23">
        <v>6</v>
      </c>
      <c r="G23" t="s">
        <v>140</v>
      </c>
      <c r="H23">
        <v>6</v>
      </c>
      <c r="I23" t="s">
        <v>409</v>
      </c>
      <c r="J23">
        <v>9.1999999999999993</v>
      </c>
    </row>
    <row r="24" spans="1:10" x14ac:dyDescent="0.25">
      <c r="A24" t="s">
        <v>1</v>
      </c>
      <c r="B24" t="s">
        <v>12</v>
      </c>
      <c r="C24">
        <v>10.67</v>
      </c>
      <c r="D24">
        <v>11</v>
      </c>
      <c r="E24" t="s">
        <v>13</v>
      </c>
      <c r="F24">
        <v>3</v>
      </c>
      <c r="G24" t="s">
        <v>31</v>
      </c>
      <c r="H24">
        <v>7</v>
      </c>
      <c r="I24" t="s">
        <v>408</v>
      </c>
      <c r="J24">
        <v>4.0999999999999996</v>
      </c>
    </row>
    <row r="25" spans="1:10" x14ac:dyDescent="0.25">
      <c r="A25" t="s">
        <v>1</v>
      </c>
      <c r="B25" t="s">
        <v>63</v>
      </c>
      <c r="C25">
        <v>10.709999999999999</v>
      </c>
      <c r="D25">
        <v>3</v>
      </c>
      <c r="E25" t="s">
        <v>64</v>
      </c>
      <c r="F25">
        <v>1</v>
      </c>
      <c r="G25" t="s">
        <v>702</v>
      </c>
      <c r="H25">
        <v>4</v>
      </c>
      <c r="I25" t="s">
        <v>409</v>
      </c>
      <c r="J25">
        <v>6.1</v>
      </c>
    </row>
    <row r="26" spans="1:10" x14ac:dyDescent="0.25">
      <c r="A26" t="s">
        <v>1</v>
      </c>
      <c r="B26" t="s">
        <v>37</v>
      </c>
      <c r="C26">
        <v>10.73</v>
      </c>
      <c r="D26">
        <v>7</v>
      </c>
      <c r="E26" t="s">
        <v>565</v>
      </c>
      <c r="F26">
        <v>4</v>
      </c>
      <c r="G26" t="s">
        <v>565</v>
      </c>
      <c r="H26">
        <v>5</v>
      </c>
      <c r="I26" t="s">
        <v>410</v>
      </c>
      <c r="J26">
        <v>8.6</v>
      </c>
    </row>
    <row r="27" spans="1:10" x14ac:dyDescent="0.25">
      <c r="A27" t="s">
        <v>1</v>
      </c>
      <c r="B27" t="s">
        <v>63</v>
      </c>
      <c r="C27">
        <v>10.76</v>
      </c>
      <c r="D27">
        <v>3</v>
      </c>
      <c r="E27" t="s">
        <v>64</v>
      </c>
      <c r="F27">
        <v>4</v>
      </c>
      <c r="G27" t="s">
        <v>173</v>
      </c>
      <c r="H27">
        <v>4</v>
      </c>
      <c r="I27" t="s">
        <v>411</v>
      </c>
      <c r="J27">
        <v>15</v>
      </c>
    </row>
    <row r="28" spans="1:10" x14ac:dyDescent="0.25">
      <c r="A28" t="s">
        <v>1</v>
      </c>
      <c r="B28" t="s">
        <v>74</v>
      </c>
      <c r="C28">
        <v>10.78</v>
      </c>
      <c r="D28">
        <v>10</v>
      </c>
      <c r="E28" t="s">
        <v>326</v>
      </c>
      <c r="F28">
        <v>7</v>
      </c>
      <c r="G28" t="s">
        <v>406</v>
      </c>
      <c r="H28">
        <v>4</v>
      </c>
      <c r="I28" t="s">
        <v>410</v>
      </c>
      <c r="J28">
        <v>6.4</v>
      </c>
    </row>
    <row r="29" spans="1:10" x14ac:dyDescent="0.25">
      <c r="A29" t="s">
        <v>1</v>
      </c>
      <c r="B29" t="s">
        <v>25</v>
      </c>
      <c r="C29">
        <v>10.780000000000001</v>
      </c>
      <c r="D29">
        <v>5</v>
      </c>
      <c r="E29" t="s">
        <v>26</v>
      </c>
      <c r="F29">
        <v>11</v>
      </c>
      <c r="G29" t="s">
        <v>195</v>
      </c>
      <c r="H29">
        <v>8</v>
      </c>
      <c r="I29" t="s">
        <v>410</v>
      </c>
      <c r="J29">
        <v>25</v>
      </c>
    </row>
    <row r="30" spans="1:10" x14ac:dyDescent="0.25">
      <c r="A30" t="s">
        <v>1</v>
      </c>
      <c r="B30" t="s">
        <v>48</v>
      </c>
      <c r="C30">
        <v>10.92</v>
      </c>
      <c r="D30">
        <v>2</v>
      </c>
      <c r="E30" t="s">
        <v>49</v>
      </c>
      <c r="F30">
        <v>10</v>
      </c>
      <c r="G30" t="s">
        <v>90</v>
      </c>
      <c r="H30">
        <v>12</v>
      </c>
      <c r="I30" t="s">
        <v>411</v>
      </c>
      <c r="J30">
        <v>53</v>
      </c>
    </row>
    <row r="31" spans="1:10" x14ac:dyDescent="0.25">
      <c r="A31" t="s">
        <v>1</v>
      </c>
      <c r="B31" t="s">
        <v>12</v>
      </c>
      <c r="C31">
        <v>10.95</v>
      </c>
      <c r="D31">
        <v>11</v>
      </c>
      <c r="E31" t="s">
        <v>13</v>
      </c>
      <c r="F31">
        <v>8</v>
      </c>
      <c r="G31" t="s">
        <v>64</v>
      </c>
      <c r="H31">
        <v>1</v>
      </c>
      <c r="I31" t="s">
        <v>409</v>
      </c>
      <c r="J31">
        <v>5</v>
      </c>
    </row>
    <row r="32" spans="1:10" x14ac:dyDescent="0.25">
      <c r="A32" t="s">
        <v>1</v>
      </c>
      <c r="B32" t="s">
        <v>19</v>
      </c>
      <c r="C32">
        <v>11.1</v>
      </c>
      <c r="D32">
        <v>6</v>
      </c>
      <c r="E32" t="s">
        <v>504</v>
      </c>
      <c r="F32">
        <v>11</v>
      </c>
      <c r="G32" t="s">
        <v>504</v>
      </c>
      <c r="H32">
        <v>9</v>
      </c>
      <c r="I32" t="s">
        <v>409</v>
      </c>
      <c r="J32">
        <v>153</v>
      </c>
    </row>
    <row r="33" spans="1:10" x14ac:dyDescent="0.25">
      <c r="A33" t="s">
        <v>1</v>
      </c>
      <c r="B33" t="s">
        <v>68</v>
      </c>
      <c r="C33">
        <v>11.100000000000001</v>
      </c>
      <c r="D33">
        <v>8</v>
      </c>
      <c r="E33" t="s">
        <v>69</v>
      </c>
      <c r="F33">
        <v>9</v>
      </c>
      <c r="G33" t="s">
        <v>452</v>
      </c>
      <c r="H33">
        <v>7</v>
      </c>
      <c r="I33" t="s">
        <v>408</v>
      </c>
      <c r="J33">
        <v>51</v>
      </c>
    </row>
    <row r="34" spans="1:10" x14ac:dyDescent="0.25">
      <c r="A34" t="s">
        <v>1</v>
      </c>
      <c r="B34" t="s">
        <v>63</v>
      </c>
      <c r="C34">
        <v>11.2</v>
      </c>
      <c r="D34">
        <v>3</v>
      </c>
      <c r="E34" t="s">
        <v>64</v>
      </c>
      <c r="F34">
        <v>9</v>
      </c>
      <c r="G34" t="s">
        <v>85</v>
      </c>
      <c r="H34">
        <v>5</v>
      </c>
      <c r="I34" t="s">
        <v>409</v>
      </c>
      <c r="J34">
        <v>7.1</v>
      </c>
    </row>
    <row r="35" spans="1:10" x14ac:dyDescent="0.25">
      <c r="A35" t="s">
        <v>1</v>
      </c>
      <c r="B35" t="s">
        <v>12</v>
      </c>
      <c r="C35">
        <v>11.21</v>
      </c>
      <c r="D35">
        <v>11</v>
      </c>
      <c r="E35" t="s">
        <v>13</v>
      </c>
      <c r="F35">
        <v>11</v>
      </c>
      <c r="G35" t="s">
        <v>69</v>
      </c>
      <c r="H35">
        <v>11</v>
      </c>
      <c r="I35" t="s">
        <v>409</v>
      </c>
      <c r="J35">
        <v>8.6</v>
      </c>
    </row>
    <row r="36" spans="1:10" x14ac:dyDescent="0.25">
      <c r="A36" t="s">
        <v>1</v>
      </c>
      <c r="B36" t="s">
        <v>12</v>
      </c>
      <c r="C36">
        <v>11.219999999999999</v>
      </c>
      <c r="D36">
        <v>11</v>
      </c>
      <c r="E36" t="s">
        <v>13</v>
      </c>
      <c r="F36">
        <v>3</v>
      </c>
      <c r="G36" t="s">
        <v>69</v>
      </c>
      <c r="H36">
        <v>5</v>
      </c>
      <c r="I36" t="s">
        <v>408</v>
      </c>
      <c r="J36">
        <v>4</v>
      </c>
    </row>
    <row r="37" spans="1:10" x14ac:dyDescent="0.25">
      <c r="A37" t="s">
        <v>1</v>
      </c>
      <c r="B37" t="s">
        <v>25</v>
      </c>
      <c r="C37">
        <v>11.29</v>
      </c>
      <c r="D37">
        <v>5</v>
      </c>
      <c r="E37" t="s">
        <v>26</v>
      </c>
      <c r="F37">
        <v>11</v>
      </c>
      <c r="G37" t="s">
        <v>106</v>
      </c>
      <c r="H37">
        <v>6</v>
      </c>
      <c r="I37" t="s">
        <v>410</v>
      </c>
      <c r="J37">
        <v>69</v>
      </c>
    </row>
    <row r="38" spans="1:10" x14ac:dyDescent="0.25">
      <c r="A38" t="s">
        <v>1</v>
      </c>
      <c r="B38" t="s">
        <v>19</v>
      </c>
      <c r="C38">
        <v>11.35</v>
      </c>
      <c r="D38">
        <v>6</v>
      </c>
      <c r="E38" t="s">
        <v>504</v>
      </c>
      <c r="F38">
        <v>10</v>
      </c>
      <c r="G38" t="s">
        <v>106</v>
      </c>
      <c r="H38">
        <v>2</v>
      </c>
      <c r="I38" t="s">
        <v>409</v>
      </c>
      <c r="J38">
        <v>18</v>
      </c>
    </row>
    <row r="39" spans="1:10" x14ac:dyDescent="0.25">
      <c r="A39" t="s">
        <v>1</v>
      </c>
      <c r="B39" t="s">
        <v>68</v>
      </c>
      <c r="C39">
        <v>11.36</v>
      </c>
      <c r="D39">
        <v>8</v>
      </c>
      <c r="E39" t="s">
        <v>69</v>
      </c>
      <c r="F39">
        <v>11</v>
      </c>
      <c r="G39" t="s">
        <v>452</v>
      </c>
      <c r="H39">
        <v>10</v>
      </c>
      <c r="I39" t="s">
        <v>411</v>
      </c>
      <c r="J39">
        <v>80</v>
      </c>
    </row>
    <row r="40" spans="1:10" x14ac:dyDescent="0.25">
      <c r="A40" t="s">
        <v>1</v>
      </c>
      <c r="B40" t="s">
        <v>12</v>
      </c>
      <c r="C40">
        <v>11.379999999999999</v>
      </c>
      <c r="D40">
        <v>11</v>
      </c>
      <c r="E40" t="s">
        <v>13</v>
      </c>
      <c r="F40">
        <v>7</v>
      </c>
      <c r="G40" t="s">
        <v>26</v>
      </c>
      <c r="H40">
        <v>5</v>
      </c>
      <c r="I40" t="s">
        <v>408</v>
      </c>
      <c r="J40">
        <v>3.8</v>
      </c>
    </row>
    <row r="41" spans="1:10" x14ac:dyDescent="0.25">
      <c r="A41" t="s">
        <v>1</v>
      </c>
      <c r="B41" t="s">
        <v>19</v>
      </c>
      <c r="C41">
        <v>11.58</v>
      </c>
      <c r="D41">
        <v>6</v>
      </c>
      <c r="E41" t="s">
        <v>504</v>
      </c>
      <c r="F41">
        <v>9</v>
      </c>
      <c r="G41" t="s">
        <v>504</v>
      </c>
      <c r="H41">
        <v>1</v>
      </c>
      <c r="I41" t="s">
        <v>409</v>
      </c>
      <c r="J41">
        <v>54</v>
      </c>
    </row>
    <row r="42" spans="1:10" x14ac:dyDescent="0.25">
      <c r="A42" t="s">
        <v>79</v>
      </c>
      <c r="B42" t="s">
        <v>123</v>
      </c>
      <c r="C42">
        <v>39.11</v>
      </c>
      <c r="D42">
        <v>3</v>
      </c>
      <c r="E42" t="s">
        <v>504</v>
      </c>
      <c r="F42">
        <v>1</v>
      </c>
      <c r="G42" t="s">
        <v>120</v>
      </c>
      <c r="H42">
        <v>3</v>
      </c>
      <c r="I42" t="s">
        <v>408</v>
      </c>
      <c r="J42">
        <v>7.6</v>
      </c>
    </row>
    <row r="43" spans="1:10" x14ac:dyDescent="0.25">
      <c r="A43" t="s">
        <v>79</v>
      </c>
      <c r="B43" t="s">
        <v>116</v>
      </c>
      <c r="C43">
        <v>39.21</v>
      </c>
      <c r="D43">
        <v>4</v>
      </c>
      <c r="E43" t="s">
        <v>58</v>
      </c>
      <c r="F43">
        <v>4</v>
      </c>
      <c r="G43" t="s">
        <v>195</v>
      </c>
      <c r="H43">
        <v>12</v>
      </c>
      <c r="I43" t="s">
        <v>411</v>
      </c>
      <c r="J43">
        <v>19</v>
      </c>
    </row>
    <row r="44" spans="1:10" x14ac:dyDescent="0.25">
      <c r="A44" t="s">
        <v>79</v>
      </c>
      <c r="B44" t="s">
        <v>112</v>
      </c>
      <c r="C44">
        <v>39.300000000000004</v>
      </c>
      <c r="D44">
        <v>2</v>
      </c>
      <c r="E44" t="s">
        <v>26</v>
      </c>
      <c r="F44">
        <v>5</v>
      </c>
      <c r="G44" t="s">
        <v>64</v>
      </c>
      <c r="H44">
        <v>1</v>
      </c>
      <c r="I44" t="s">
        <v>409</v>
      </c>
      <c r="J44">
        <v>12</v>
      </c>
    </row>
    <row r="45" spans="1:10" x14ac:dyDescent="0.25">
      <c r="A45" t="s">
        <v>79</v>
      </c>
      <c r="B45" t="s">
        <v>97</v>
      </c>
      <c r="C45">
        <v>39.339999999999996</v>
      </c>
      <c r="D45">
        <v>11</v>
      </c>
      <c r="E45" t="s">
        <v>31</v>
      </c>
      <c r="F45">
        <v>3</v>
      </c>
      <c r="G45" t="s">
        <v>173</v>
      </c>
      <c r="H45">
        <v>1</v>
      </c>
      <c r="I45" t="s">
        <v>409</v>
      </c>
      <c r="J45">
        <v>12</v>
      </c>
    </row>
    <row r="46" spans="1:10" x14ac:dyDescent="0.25">
      <c r="A46" t="s">
        <v>79</v>
      </c>
      <c r="B46" t="s">
        <v>116</v>
      </c>
      <c r="C46">
        <v>39.359999999999992</v>
      </c>
      <c r="D46">
        <v>4</v>
      </c>
      <c r="E46" t="s">
        <v>58</v>
      </c>
      <c r="F46">
        <v>6</v>
      </c>
      <c r="G46" t="s">
        <v>195</v>
      </c>
      <c r="H46">
        <v>9</v>
      </c>
      <c r="I46" t="s">
        <v>410</v>
      </c>
      <c r="J46">
        <v>13</v>
      </c>
    </row>
    <row r="47" spans="1:10" x14ac:dyDescent="0.25">
      <c r="A47" t="s">
        <v>79</v>
      </c>
      <c r="B47" t="s">
        <v>80</v>
      </c>
      <c r="C47">
        <v>39.480000000000004</v>
      </c>
      <c r="D47">
        <v>7</v>
      </c>
      <c r="E47" t="s">
        <v>64</v>
      </c>
      <c r="F47">
        <v>1</v>
      </c>
      <c r="G47" t="s">
        <v>150</v>
      </c>
      <c r="H47">
        <v>7</v>
      </c>
      <c r="I47" t="s">
        <v>409</v>
      </c>
      <c r="J47">
        <v>11</v>
      </c>
    </row>
    <row r="48" spans="1:10" x14ac:dyDescent="0.25">
      <c r="A48" t="s">
        <v>79</v>
      </c>
      <c r="B48" t="s">
        <v>116</v>
      </c>
      <c r="C48">
        <v>39.529999999999994</v>
      </c>
      <c r="D48">
        <v>4</v>
      </c>
      <c r="E48" t="s">
        <v>58</v>
      </c>
      <c r="F48">
        <v>2</v>
      </c>
      <c r="G48" t="s">
        <v>58</v>
      </c>
      <c r="H48">
        <v>10</v>
      </c>
      <c r="I48" t="s">
        <v>411</v>
      </c>
      <c r="J48">
        <v>20</v>
      </c>
    </row>
    <row r="49" spans="1:10" x14ac:dyDescent="0.25">
      <c r="A49" t="s">
        <v>79</v>
      </c>
      <c r="B49" t="s">
        <v>116</v>
      </c>
      <c r="C49">
        <v>39.58</v>
      </c>
      <c r="D49">
        <v>4</v>
      </c>
      <c r="E49" t="s">
        <v>58</v>
      </c>
      <c r="F49">
        <v>7</v>
      </c>
      <c r="G49" t="s">
        <v>195</v>
      </c>
      <c r="H49">
        <v>12</v>
      </c>
      <c r="I49" t="s">
        <v>411</v>
      </c>
      <c r="J49">
        <v>21</v>
      </c>
    </row>
    <row r="50" spans="1:10" x14ac:dyDescent="0.25">
      <c r="A50" t="s">
        <v>79</v>
      </c>
      <c r="B50" t="s">
        <v>97</v>
      </c>
      <c r="C50">
        <v>39.840000000000003</v>
      </c>
      <c r="D50">
        <v>11</v>
      </c>
      <c r="E50" t="s">
        <v>31</v>
      </c>
      <c r="F50">
        <v>1</v>
      </c>
      <c r="G50" t="s">
        <v>31</v>
      </c>
      <c r="H50">
        <v>8</v>
      </c>
      <c r="I50" t="s">
        <v>409</v>
      </c>
      <c r="J50">
        <v>6.9</v>
      </c>
    </row>
    <row r="51" spans="1:10" x14ac:dyDescent="0.25">
      <c r="A51" t="s">
        <v>79</v>
      </c>
      <c r="B51" t="s">
        <v>94</v>
      </c>
      <c r="C51">
        <v>39.86</v>
      </c>
      <c r="D51">
        <v>10</v>
      </c>
      <c r="E51" t="s">
        <v>49</v>
      </c>
      <c r="F51">
        <v>1</v>
      </c>
      <c r="G51" t="s">
        <v>49</v>
      </c>
      <c r="H51">
        <v>11</v>
      </c>
      <c r="I51" t="s">
        <v>411</v>
      </c>
      <c r="J51">
        <v>23</v>
      </c>
    </row>
    <row r="52" spans="1:10" x14ac:dyDescent="0.25">
      <c r="A52" t="s">
        <v>79</v>
      </c>
      <c r="B52" t="s">
        <v>94</v>
      </c>
      <c r="C52">
        <v>39.92</v>
      </c>
      <c r="D52">
        <v>10</v>
      </c>
      <c r="E52" t="s">
        <v>49</v>
      </c>
      <c r="F52">
        <v>4</v>
      </c>
      <c r="G52" t="s">
        <v>195</v>
      </c>
      <c r="H52">
        <v>5</v>
      </c>
      <c r="I52" t="s">
        <v>410</v>
      </c>
      <c r="J52">
        <v>26</v>
      </c>
    </row>
    <row r="53" spans="1:10" x14ac:dyDescent="0.25">
      <c r="A53" t="s">
        <v>79</v>
      </c>
      <c r="B53" t="s">
        <v>116</v>
      </c>
      <c r="C53">
        <v>39.940000000000005</v>
      </c>
      <c r="D53">
        <v>4</v>
      </c>
      <c r="E53" t="s">
        <v>58</v>
      </c>
      <c r="F53">
        <v>6</v>
      </c>
      <c r="G53" t="s">
        <v>195</v>
      </c>
      <c r="H53">
        <v>6</v>
      </c>
      <c r="I53" t="s">
        <v>410</v>
      </c>
      <c r="J53">
        <v>13</v>
      </c>
    </row>
    <row r="54" spans="1:10" x14ac:dyDescent="0.25">
      <c r="A54" t="s">
        <v>79</v>
      </c>
      <c r="B54" t="s">
        <v>112</v>
      </c>
      <c r="C54">
        <v>39.97</v>
      </c>
      <c r="D54">
        <v>2</v>
      </c>
      <c r="E54" t="s">
        <v>26</v>
      </c>
      <c r="F54">
        <v>8</v>
      </c>
      <c r="G54" t="s">
        <v>85</v>
      </c>
      <c r="H54">
        <v>9</v>
      </c>
      <c r="I54" t="s">
        <v>410</v>
      </c>
      <c r="J54">
        <v>26</v>
      </c>
    </row>
    <row r="55" spans="1:10" x14ac:dyDescent="0.25">
      <c r="A55" t="s">
        <v>79</v>
      </c>
      <c r="B55" t="s">
        <v>89</v>
      </c>
      <c r="C55">
        <v>40.059999999999995</v>
      </c>
      <c r="D55">
        <v>12</v>
      </c>
      <c r="E55" t="s">
        <v>90</v>
      </c>
      <c r="F55">
        <v>1</v>
      </c>
      <c r="G55" t="s">
        <v>120</v>
      </c>
      <c r="H55">
        <v>3</v>
      </c>
      <c r="I55" t="s">
        <v>409</v>
      </c>
      <c r="J55">
        <v>10</v>
      </c>
    </row>
    <row r="56" spans="1:10" x14ac:dyDescent="0.25">
      <c r="A56" t="s">
        <v>79</v>
      </c>
      <c r="B56" t="s">
        <v>80</v>
      </c>
      <c r="C56">
        <v>40.08</v>
      </c>
      <c r="D56">
        <v>7</v>
      </c>
      <c r="E56" t="s">
        <v>64</v>
      </c>
      <c r="F56">
        <v>7</v>
      </c>
      <c r="G56" t="s">
        <v>49</v>
      </c>
      <c r="H56">
        <v>11</v>
      </c>
      <c r="I56" t="s">
        <v>411</v>
      </c>
      <c r="J56">
        <v>8.5</v>
      </c>
    </row>
    <row r="57" spans="1:10" x14ac:dyDescent="0.25">
      <c r="A57" t="s">
        <v>79</v>
      </c>
      <c r="B57" t="s">
        <v>112</v>
      </c>
      <c r="C57">
        <v>40.110000000000007</v>
      </c>
      <c r="D57">
        <v>2</v>
      </c>
      <c r="E57" t="s">
        <v>26</v>
      </c>
      <c r="F57">
        <v>6</v>
      </c>
      <c r="G57" t="s">
        <v>64</v>
      </c>
      <c r="H57">
        <v>11</v>
      </c>
      <c r="I57" t="s">
        <v>410</v>
      </c>
      <c r="J57">
        <v>14</v>
      </c>
    </row>
    <row r="58" spans="1:10" x14ac:dyDescent="0.25">
      <c r="A58" t="s">
        <v>79</v>
      </c>
      <c r="B58" t="s">
        <v>101</v>
      </c>
      <c r="C58">
        <v>40.159999999999997</v>
      </c>
      <c r="D58">
        <v>1</v>
      </c>
      <c r="E58" t="s">
        <v>53</v>
      </c>
      <c r="F58">
        <v>6</v>
      </c>
      <c r="G58" t="s">
        <v>167</v>
      </c>
      <c r="H58">
        <v>4</v>
      </c>
      <c r="I58" t="s">
        <v>409</v>
      </c>
      <c r="J58">
        <v>13</v>
      </c>
    </row>
    <row r="59" spans="1:10" x14ac:dyDescent="0.25">
      <c r="A59" t="s">
        <v>79</v>
      </c>
      <c r="B59" t="s">
        <v>80</v>
      </c>
      <c r="C59">
        <v>40.19</v>
      </c>
      <c r="D59">
        <v>7</v>
      </c>
      <c r="E59" t="s">
        <v>64</v>
      </c>
      <c r="F59">
        <v>3</v>
      </c>
      <c r="G59" t="s">
        <v>49</v>
      </c>
      <c r="H59">
        <v>4</v>
      </c>
      <c r="I59" t="s">
        <v>408</v>
      </c>
      <c r="J59">
        <v>13</v>
      </c>
    </row>
    <row r="60" spans="1:10" x14ac:dyDescent="0.25">
      <c r="A60" t="s">
        <v>79</v>
      </c>
      <c r="B60" t="s">
        <v>116</v>
      </c>
      <c r="C60">
        <v>40.219999999999992</v>
      </c>
      <c r="D60">
        <v>4</v>
      </c>
      <c r="E60" t="s">
        <v>58</v>
      </c>
      <c r="F60">
        <v>4</v>
      </c>
      <c r="G60" t="s">
        <v>195</v>
      </c>
      <c r="H60">
        <v>8</v>
      </c>
      <c r="I60" t="s">
        <v>410</v>
      </c>
      <c r="J60">
        <v>11</v>
      </c>
    </row>
    <row r="61" spans="1:10" x14ac:dyDescent="0.25">
      <c r="A61" t="s">
        <v>79</v>
      </c>
      <c r="B61" t="s">
        <v>94</v>
      </c>
      <c r="C61">
        <v>40.25</v>
      </c>
      <c r="D61">
        <v>10</v>
      </c>
      <c r="E61" t="s">
        <v>49</v>
      </c>
      <c r="F61">
        <v>6</v>
      </c>
      <c r="G61" t="s">
        <v>49</v>
      </c>
      <c r="H61">
        <v>12</v>
      </c>
      <c r="I61" t="s">
        <v>411</v>
      </c>
      <c r="J61">
        <v>25</v>
      </c>
    </row>
    <row r="62" spans="1:10" x14ac:dyDescent="0.25">
      <c r="A62" t="s">
        <v>79</v>
      </c>
      <c r="B62" t="s">
        <v>94</v>
      </c>
      <c r="C62">
        <v>40.290000000000006</v>
      </c>
      <c r="D62">
        <v>10</v>
      </c>
      <c r="E62" t="s">
        <v>49</v>
      </c>
      <c r="F62">
        <v>9</v>
      </c>
      <c r="G62" t="s">
        <v>195</v>
      </c>
      <c r="H62">
        <v>6</v>
      </c>
      <c r="I62" t="s">
        <v>409</v>
      </c>
      <c r="J62">
        <v>26</v>
      </c>
    </row>
    <row r="63" spans="1:10" x14ac:dyDescent="0.25">
      <c r="A63" t="s">
        <v>79</v>
      </c>
      <c r="B63" t="s">
        <v>116</v>
      </c>
      <c r="C63">
        <v>40.39</v>
      </c>
      <c r="D63">
        <v>4</v>
      </c>
      <c r="E63" t="s">
        <v>58</v>
      </c>
      <c r="F63">
        <v>10</v>
      </c>
      <c r="G63" t="s">
        <v>195</v>
      </c>
      <c r="H63">
        <v>6</v>
      </c>
      <c r="I63" t="s">
        <v>410</v>
      </c>
      <c r="J63">
        <v>8.6</v>
      </c>
    </row>
    <row r="64" spans="1:10" x14ac:dyDescent="0.25">
      <c r="A64" t="s">
        <v>79</v>
      </c>
      <c r="B64" t="s">
        <v>94</v>
      </c>
      <c r="C64">
        <v>40.4</v>
      </c>
      <c r="D64">
        <v>10</v>
      </c>
      <c r="E64" t="s">
        <v>49</v>
      </c>
      <c r="F64">
        <v>9</v>
      </c>
      <c r="G64" t="s">
        <v>195</v>
      </c>
      <c r="H64">
        <v>7</v>
      </c>
      <c r="I64" t="s">
        <v>411</v>
      </c>
      <c r="J64">
        <v>15</v>
      </c>
    </row>
    <row r="65" spans="1:10" x14ac:dyDescent="0.25">
      <c r="A65" t="s">
        <v>79</v>
      </c>
      <c r="B65" t="s">
        <v>94</v>
      </c>
      <c r="C65">
        <v>40.449999999999996</v>
      </c>
      <c r="D65">
        <v>10</v>
      </c>
      <c r="E65" t="s">
        <v>49</v>
      </c>
      <c r="F65">
        <v>3</v>
      </c>
      <c r="G65" t="s">
        <v>49</v>
      </c>
      <c r="H65">
        <v>1</v>
      </c>
      <c r="I65" t="s">
        <v>409</v>
      </c>
      <c r="J65">
        <v>12</v>
      </c>
    </row>
    <row r="66" spans="1:10" x14ac:dyDescent="0.25">
      <c r="A66" t="s">
        <v>79</v>
      </c>
      <c r="B66" t="s">
        <v>80</v>
      </c>
      <c r="C66">
        <v>40.450000000000003</v>
      </c>
      <c r="D66">
        <v>7</v>
      </c>
      <c r="E66" t="s">
        <v>64</v>
      </c>
      <c r="F66">
        <v>7</v>
      </c>
      <c r="G66" t="s">
        <v>85</v>
      </c>
      <c r="H66">
        <v>6</v>
      </c>
      <c r="I66" t="s">
        <v>409</v>
      </c>
      <c r="J66">
        <v>9.6</v>
      </c>
    </row>
    <row r="67" spans="1:10" x14ac:dyDescent="0.25">
      <c r="A67" t="s">
        <v>79</v>
      </c>
      <c r="B67" t="s">
        <v>94</v>
      </c>
      <c r="C67">
        <v>40.47</v>
      </c>
      <c r="D67">
        <v>10</v>
      </c>
      <c r="E67" t="s">
        <v>49</v>
      </c>
      <c r="F67">
        <v>1</v>
      </c>
      <c r="G67" t="s">
        <v>49</v>
      </c>
      <c r="H67">
        <v>7</v>
      </c>
      <c r="I67" t="s">
        <v>410</v>
      </c>
      <c r="J67">
        <v>16</v>
      </c>
    </row>
    <row r="68" spans="1:10" x14ac:dyDescent="0.25">
      <c r="A68" t="s">
        <v>79</v>
      </c>
      <c r="B68" t="s">
        <v>116</v>
      </c>
      <c r="C68">
        <v>40.65</v>
      </c>
      <c r="D68">
        <v>4</v>
      </c>
      <c r="E68" t="s">
        <v>58</v>
      </c>
      <c r="F68">
        <v>7</v>
      </c>
      <c r="G68" t="s">
        <v>195</v>
      </c>
      <c r="H68">
        <v>3</v>
      </c>
      <c r="I68" t="s">
        <v>409</v>
      </c>
      <c r="J68">
        <v>4.8</v>
      </c>
    </row>
    <row r="69" spans="1:10" x14ac:dyDescent="0.25">
      <c r="A69" t="s">
        <v>79</v>
      </c>
      <c r="B69" t="s">
        <v>116</v>
      </c>
      <c r="C69">
        <v>40.65</v>
      </c>
      <c r="D69">
        <v>4</v>
      </c>
      <c r="E69" t="s">
        <v>58</v>
      </c>
      <c r="F69">
        <v>7</v>
      </c>
      <c r="G69" t="s">
        <v>195</v>
      </c>
      <c r="H69">
        <v>2</v>
      </c>
      <c r="I69" t="s">
        <v>410</v>
      </c>
      <c r="J69">
        <v>3.6</v>
      </c>
    </row>
    <row r="70" spans="1:10" x14ac:dyDescent="0.25">
      <c r="A70" t="s">
        <v>79</v>
      </c>
      <c r="B70" t="s">
        <v>89</v>
      </c>
      <c r="C70">
        <v>40.69</v>
      </c>
      <c r="D70">
        <v>12</v>
      </c>
      <c r="E70" t="s">
        <v>90</v>
      </c>
      <c r="F70">
        <v>4</v>
      </c>
      <c r="G70" t="s">
        <v>43</v>
      </c>
      <c r="H70">
        <v>5</v>
      </c>
      <c r="I70" t="s">
        <v>409</v>
      </c>
      <c r="J70">
        <v>22</v>
      </c>
    </row>
    <row r="71" spans="1:10" x14ac:dyDescent="0.25">
      <c r="A71" t="s">
        <v>79</v>
      </c>
      <c r="B71" t="s">
        <v>80</v>
      </c>
      <c r="C71">
        <v>40.75</v>
      </c>
      <c r="D71">
        <v>7</v>
      </c>
      <c r="E71" t="s">
        <v>64</v>
      </c>
      <c r="F71">
        <v>7</v>
      </c>
      <c r="G71" t="s">
        <v>150</v>
      </c>
      <c r="H71">
        <v>5</v>
      </c>
      <c r="I71" t="s">
        <v>410</v>
      </c>
      <c r="J71">
        <v>8.9</v>
      </c>
    </row>
    <row r="72" spans="1:10" x14ac:dyDescent="0.25">
      <c r="A72" t="s">
        <v>79</v>
      </c>
      <c r="B72" t="s">
        <v>112</v>
      </c>
      <c r="C72">
        <v>40.760000000000005</v>
      </c>
      <c r="D72">
        <v>2</v>
      </c>
      <c r="E72" t="s">
        <v>26</v>
      </c>
      <c r="F72">
        <v>6</v>
      </c>
      <c r="G72" t="s">
        <v>85</v>
      </c>
      <c r="H72">
        <v>4</v>
      </c>
      <c r="I72" t="s">
        <v>410</v>
      </c>
      <c r="J72">
        <v>15</v>
      </c>
    </row>
    <row r="73" spans="1:10" x14ac:dyDescent="0.25">
      <c r="A73" t="s">
        <v>79</v>
      </c>
      <c r="B73" t="s">
        <v>80</v>
      </c>
      <c r="C73">
        <v>40.879999999999995</v>
      </c>
      <c r="D73">
        <v>7</v>
      </c>
      <c r="E73" t="s">
        <v>64</v>
      </c>
      <c r="F73">
        <v>10</v>
      </c>
      <c r="G73" t="s">
        <v>150</v>
      </c>
      <c r="H73">
        <v>12</v>
      </c>
      <c r="I73" t="s">
        <v>410</v>
      </c>
      <c r="J73">
        <v>11</v>
      </c>
    </row>
    <row r="74" spans="1:10" x14ac:dyDescent="0.25">
      <c r="A74" t="s">
        <v>79</v>
      </c>
      <c r="B74" t="s">
        <v>112</v>
      </c>
      <c r="C74">
        <v>40.97</v>
      </c>
      <c r="D74">
        <v>2</v>
      </c>
      <c r="E74" t="s">
        <v>26</v>
      </c>
      <c r="F74">
        <v>9</v>
      </c>
      <c r="G74" t="s">
        <v>64</v>
      </c>
      <c r="H74">
        <v>4</v>
      </c>
      <c r="I74" t="s">
        <v>410</v>
      </c>
      <c r="J74">
        <v>10</v>
      </c>
    </row>
    <row r="75" spans="1:10" x14ac:dyDescent="0.25">
      <c r="A75" t="s">
        <v>79</v>
      </c>
      <c r="B75" t="s">
        <v>112</v>
      </c>
      <c r="C75">
        <v>41</v>
      </c>
      <c r="D75">
        <v>2</v>
      </c>
      <c r="E75" t="s">
        <v>26</v>
      </c>
      <c r="F75">
        <v>10</v>
      </c>
      <c r="G75" t="s">
        <v>85</v>
      </c>
      <c r="H75">
        <v>2</v>
      </c>
      <c r="I75" t="s">
        <v>409</v>
      </c>
      <c r="J75">
        <v>19</v>
      </c>
    </row>
    <row r="76" spans="1:10" x14ac:dyDescent="0.25">
      <c r="A76" t="s">
        <v>79</v>
      </c>
      <c r="B76" t="s">
        <v>97</v>
      </c>
      <c r="C76">
        <v>41.15</v>
      </c>
      <c r="D76">
        <v>11</v>
      </c>
      <c r="E76" t="s">
        <v>31</v>
      </c>
      <c r="F76">
        <v>7</v>
      </c>
      <c r="G76" t="s">
        <v>173</v>
      </c>
      <c r="H76">
        <v>11</v>
      </c>
      <c r="I76" t="s">
        <v>410</v>
      </c>
      <c r="J76">
        <v>6.3</v>
      </c>
    </row>
    <row r="77" spans="1:10" x14ac:dyDescent="0.25">
      <c r="A77" t="s">
        <v>79</v>
      </c>
      <c r="B77" t="s">
        <v>89</v>
      </c>
      <c r="C77">
        <v>41.239999999999995</v>
      </c>
      <c r="D77">
        <v>12</v>
      </c>
      <c r="E77" t="s">
        <v>90</v>
      </c>
      <c r="F77">
        <v>8</v>
      </c>
      <c r="G77" t="s">
        <v>120</v>
      </c>
      <c r="H77">
        <v>2</v>
      </c>
      <c r="I77" t="s">
        <v>409</v>
      </c>
      <c r="J77">
        <v>16</v>
      </c>
    </row>
    <row r="78" spans="1:10" x14ac:dyDescent="0.25">
      <c r="A78" t="s">
        <v>79</v>
      </c>
      <c r="B78" t="s">
        <v>116</v>
      </c>
      <c r="C78">
        <v>41.43</v>
      </c>
      <c r="D78">
        <v>4</v>
      </c>
      <c r="E78" t="s">
        <v>58</v>
      </c>
      <c r="F78">
        <v>5</v>
      </c>
      <c r="G78" t="s">
        <v>195</v>
      </c>
      <c r="H78">
        <v>2</v>
      </c>
      <c r="I78" t="s">
        <v>410</v>
      </c>
      <c r="J78">
        <v>10</v>
      </c>
    </row>
    <row r="79" spans="1:10" x14ac:dyDescent="0.25">
      <c r="A79" t="s">
        <v>79</v>
      </c>
      <c r="B79" t="s">
        <v>89</v>
      </c>
      <c r="C79">
        <v>41.629999999999995</v>
      </c>
      <c r="D79">
        <v>12</v>
      </c>
      <c r="E79" t="s">
        <v>90</v>
      </c>
      <c r="F79">
        <v>10</v>
      </c>
      <c r="G79" t="s">
        <v>69</v>
      </c>
      <c r="H79">
        <v>1</v>
      </c>
      <c r="I79" t="s">
        <v>409</v>
      </c>
      <c r="J79">
        <v>31</v>
      </c>
    </row>
    <row r="80" spans="1:10" x14ac:dyDescent="0.25">
      <c r="A80" t="s">
        <v>79</v>
      </c>
      <c r="B80" t="s">
        <v>123</v>
      </c>
      <c r="C80">
        <v>41.769999999999996</v>
      </c>
      <c r="D80">
        <v>3</v>
      </c>
      <c r="E80" t="s">
        <v>504</v>
      </c>
      <c r="F80">
        <v>12</v>
      </c>
      <c r="G80" t="s">
        <v>120</v>
      </c>
      <c r="H80">
        <v>11</v>
      </c>
      <c r="I80" t="s">
        <v>408</v>
      </c>
      <c r="J80">
        <v>14</v>
      </c>
    </row>
    <row r="81" spans="1:10" x14ac:dyDescent="0.25">
      <c r="A81" t="s">
        <v>127</v>
      </c>
      <c r="B81" t="s">
        <v>131</v>
      </c>
      <c r="C81">
        <v>9.3800000000000008</v>
      </c>
      <c r="D81">
        <v>1</v>
      </c>
      <c r="E81" t="s">
        <v>504</v>
      </c>
      <c r="F81">
        <v>2</v>
      </c>
      <c r="G81" t="s">
        <v>504</v>
      </c>
      <c r="H81">
        <v>5</v>
      </c>
      <c r="I81" t="s">
        <v>409</v>
      </c>
      <c r="J81">
        <v>16</v>
      </c>
    </row>
    <row r="82" spans="1:10" x14ac:dyDescent="0.25">
      <c r="A82" t="s">
        <v>127</v>
      </c>
      <c r="B82" t="s">
        <v>172</v>
      </c>
      <c r="C82">
        <v>9.52</v>
      </c>
      <c r="D82">
        <v>4</v>
      </c>
      <c r="E82" t="s">
        <v>173</v>
      </c>
      <c r="F82">
        <v>3</v>
      </c>
      <c r="G82" t="s">
        <v>173</v>
      </c>
      <c r="H82">
        <v>6</v>
      </c>
      <c r="I82" t="s">
        <v>408</v>
      </c>
      <c r="J82">
        <v>20</v>
      </c>
    </row>
    <row r="83" spans="1:10" x14ac:dyDescent="0.25">
      <c r="A83" t="s">
        <v>127</v>
      </c>
      <c r="B83" t="s">
        <v>172</v>
      </c>
      <c r="C83">
        <v>9.58</v>
      </c>
      <c r="D83">
        <v>4</v>
      </c>
      <c r="E83" t="s">
        <v>173</v>
      </c>
      <c r="F83">
        <v>4</v>
      </c>
      <c r="G83" t="s">
        <v>58</v>
      </c>
      <c r="H83">
        <v>12</v>
      </c>
      <c r="I83" t="s">
        <v>408</v>
      </c>
      <c r="J83">
        <v>13</v>
      </c>
    </row>
    <row r="84" spans="1:10" x14ac:dyDescent="0.25">
      <c r="A84" t="s">
        <v>127</v>
      </c>
      <c r="B84" t="s">
        <v>134</v>
      </c>
      <c r="C84">
        <v>9.65</v>
      </c>
      <c r="D84">
        <v>3</v>
      </c>
      <c r="E84" t="s">
        <v>49</v>
      </c>
      <c r="F84">
        <v>3</v>
      </c>
      <c r="G84" t="s">
        <v>49</v>
      </c>
      <c r="H84">
        <v>5</v>
      </c>
      <c r="I84" t="s">
        <v>409</v>
      </c>
      <c r="J84">
        <v>39</v>
      </c>
    </row>
    <row r="85" spans="1:10" x14ac:dyDescent="0.25">
      <c r="A85" t="s">
        <v>127</v>
      </c>
      <c r="B85" t="s">
        <v>139</v>
      </c>
      <c r="C85">
        <v>9.73</v>
      </c>
      <c r="D85">
        <v>11</v>
      </c>
      <c r="E85" t="s">
        <v>140</v>
      </c>
      <c r="F85">
        <v>2</v>
      </c>
      <c r="G85" t="s">
        <v>140</v>
      </c>
      <c r="H85">
        <v>8</v>
      </c>
      <c r="I85" t="s">
        <v>409</v>
      </c>
      <c r="J85">
        <v>18</v>
      </c>
    </row>
    <row r="86" spans="1:10" x14ac:dyDescent="0.25">
      <c r="A86" t="s">
        <v>127</v>
      </c>
      <c r="B86" t="s">
        <v>166</v>
      </c>
      <c r="C86">
        <v>9.7500000000000018</v>
      </c>
      <c r="D86">
        <v>8</v>
      </c>
      <c r="E86" t="s">
        <v>167</v>
      </c>
      <c r="F86">
        <v>5</v>
      </c>
      <c r="G86" t="s">
        <v>167</v>
      </c>
      <c r="H86">
        <v>12</v>
      </c>
      <c r="I86" t="s">
        <v>408</v>
      </c>
      <c r="J86">
        <v>73</v>
      </c>
    </row>
    <row r="87" spans="1:10" x14ac:dyDescent="0.25">
      <c r="A87" t="s">
        <v>127</v>
      </c>
      <c r="B87" t="s">
        <v>143</v>
      </c>
      <c r="C87">
        <v>9.82</v>
      </c>
      <c r="D87">
        <v>10</v>
      </c>
      <c r="E87" t="s">
        <v>31</v>
      </c>
      <c r="F87">
        <v>5</v>
      </c>
      <c r="G87" t="s">
        <v>565</v>
      </c>
      <c r="H87">
        <v>7</v>
      </c>
      <c r="I87" t="s">
        <v>409</v>
      </c>
      <c r="J87">
        <v>18</v>
      </c>
    </row>
    <row r="88" spans="1:10" x14ac:dyDescent="0.25">
      <c r="A88" t="s">
        <v>127</v>
      </c>
      <c r="B88" t="s">
        <v>163</v>
      </c>
      <c r="C88">
        <v>9.8500000000000014</v>
      </c>
      <c r="D88">
        <v>2</v>
      </c>
      <c r="E88" t="s">
        <v>85</v>
      </c>
      <c r="F88">
        <v>8</v>
      </c>
      <c r="G88" t="s">
        <v>195</v>
      </c>
      <c r="H88">
        <v>7</v>
      </c>
      <c r="I88" t="s">
        <v>409</v>
      </c>
      <c r="J88">
        <v>67</v>
      </c>
    </row>
    <row r="89" spans="1:10" x14ac:dyDescent="0.25">
      <c r="A89" t="s">
        <v>127</v>
      </c>
      <c r="B89" t="s">
        <v>149</v>
      </c>
      <c r="C89">
        <v>9.91</v>
      </c>
      <c r="D89">
        <v>7</v>
      </c>
      <c r="E89" t="s">
        <v>150</v>
      </c>
      <c r="F89">
        <v>7</v>
      </c>
      <c r="G89" t="s">
        <v>565</v>
      </c>
      <c r="H89">
        <v>4</v>
      </c>
      <c r="I89" t="s">
        <v>408</v>
      </c>
      <c r="J89">
        <v>7.7</v>
      </c>
    </row>
    <row r="90" spans="1:10" x14ac:dyDescent="0.25">
      <c r="A90" t="s">
        <v>127</v>
      </c>
      <c r="B90" t="s">
        <v>134</v>
      </c>
      <c r="C90">
        <v>10.029999999999999</v>
      </c>
      <c r="D90">
        <v>3</v>
      </c>
      <c r="E90" t="s">
        <v>49</v>
      </c>
      <c r="F90">
        <v>3</v>
      </c>
      <c r="G90" t="s">
        <v>49</v>
      </c>
      <c r="H90">
        <v>6</v>
      </c>
      <c r="I90" t="s">
        <v>409</v>
      </c>
      <c r="J90">
        <v>3.8</v>
      </c>
    </row>
    <row r="91" spans="1:10" x14ac:dyDescent="0.25">
      <c r="A91" t="s">
        <v>127</v>
      </c>
      <c r="B91" t="s">
        <v>143</v>
      </c>
      <c r="C91">
        <v>10.07</v>
      </c>
      <c r="D91">
        <v>10</v>
      </c>
      <c r="E91" t="s">
        <v>31</v>
      </c>
      <c r="F91">
        <v>2</v>
      </c>
      <c r="G91" t="s">
        <v>687</v>
      </c>
      <c r="H91">
        <v>3</v>
      </c>
      <c r="I91" t="s">
        <v>408</v>
      </c>
      <c r="J91">
        <v>8.6999999999999993</v>
      </c>
    </row>
    <row r="92" spans="1:10" x14ac:dyDescent="0.25">
      <c r="A92" t="s">
        <v>127</v>
      </c>
      <c r="B92" t="s">
        <v>166</v>
      </c>
      <c r="C92">
        <v>10.1</v>
      </c>
      <c r="D92">
        <v>8</v>
      </c>
      <c r="E92" t="s">
        <v>167</v>
      </c>
      <c r="F92">
        <v>10</v>
      </c>
      <c r="G92" t="s">
        <v>167</v>
      </c>
      <c r="H92">
        <v>8</v>
      </c>
      <c r="I92" t="s">
        <v>410</v>
      </c>
      <c r="J92">
        <v>17</v>
      </c>
    </row>
    <row r="93" spans="1:10" x14ac:dyDescent="0.25">
      <c r="A93" t="s">
        <v>127</v>
      </c>
      <c r="B93" t="s">
        <v>139</v>
      </c>
      <c r="C93">
        <v>10.119999999999999</v>
      </c>
      <c r="D93">
        <v>11</v>
      </c>
      <c r="E93" t="s">
        <v>140</v>
      </c>
      <c r="F93">
        <v>8</v>
      </c>
      <c r="G93" t="s">
        <v>140</v>
      </c>
      <c r="H93">
        <v>9</v>
      </c>
      <c r="I93" t="s">
        <v>411</v>
      </c>
      <c r="J93">
        <v>33</v>
      </c>
    </row>
    <row r="94" spans="1:10" x14ac:dyDescent="0.25">
      <c r="A94" t="s">
        <v>127</v>
      </c>
      <c r="B94" t="s">
        <v>172</v>
      </c>
      <c r="C94">
        <v>10.18</v>
      </c>
      <c r="D94">
        <v>4</v>
      </c>
      <c r="E94" t="s">
        <v>173</v>
      </c>
      <c r="F94">
        <v>11</v>
      </c>
      <c r="G94" t="s">
        <v>58</v>
      </c>
      <c r="H94">
        <v>6</v>
      </c>
      <c r="I94" t="s">
        <v>409</v>
      </c>
      <c r="J94">
        <v>3.9</v>
      </c>
    </row>
    <row r="95" spans="1:10" x14ac:dyDescent="0.25">
      <c r="A95" t="s">
        <v>127</v>
      </c>
      <c r="B95" t="s">
        <v>128</v>
      </c>
      <c r="C95">
        <v>10.199999999999999</v>
      </c>
      <c r="D95">
        <v>6</v>
      </c>
      <c r="E95" t="s">
        <v>120</v>
      </c>
      <c r="F95">
        <v>3</v>
      </c>
      <c r="G95" t="s">
        <v>120</v>
      </c>
      <c r="H95">
        <v>5</v>
      </c>
      <c r="I95" t="s">
        <v>408</v>
      </c>
      <c r="J95">
        <v>20</v>
      </c>
    </row>
    <row r="96" spans="1:10" x14ac:dyDescent="0.25">
      <c r="A96" t="s">
        <v>127</v>
      </c>
      <c r="B96" t="s">
        <v>128</v>
      </c>
      <c r="C96">
        <v>10.25</v>
      </c>
      <c r="D96">
        <v>6</v>
      </c>
      <c r="E96" t="s">
        <v>120</v>
      </c>
      <c r="F96">
        <v>3</v>
      </c>
      <c r="G96" t="s">
        <v>120</v>
      </c>
      <c r="H96">
        <v>4</v>
      </c>
      <c r="I96" t="s">
        <v>408</v>
      </c>
      <c r="J96">
        <v>12</v>
      </c>
    </row>
    <row r="97" spans="1:10" x14ac:dyDescent="0.25">
      <c r="A97" t="s">
        <v>127</v>
      </c>
      <c r="B97" t="s">
        <v>149</v>
      </c>
      <c r="C97">
        <v>10.25</v>
      </c>
      <c r="D97">
        <v>7</v>
      </c>
      <c r="E97" t="s">
        <v>150</v>
      </c>
      <c r="F97">
        <v>4</v>
      </c>
      <c r="G97" t="s">
        <v>565</v>
      </c>
      <c r="H97">
        <v>3</v>
      </c>
      <c r="I97" t="s">
        <v>408</v>
      </c>
      <c r="J97">
        <v>4</v>
      </c>
    </row>
    <row r="98" spans="1:10" x14ac:dyDescent="0.25">
      <c r="A98" t="s">
        <v>127</v>
      </c>
      <c r="B98" t="s">
        <v>143</v>
      </c>
      <c r="C98">
        <v>10.299999999999999</v>
      </c>
      <c r="D98">
        <v>10</v>
      </c>
      <c r="E98" t="s">
        <v>31</v>
      </c>
      <c r="F98">
        <v>3</v>
      </c>
      <c r="G98" t="s">
        <v>404</v>
      </c>
      <c r="H98">
        <v>4</v>
      </c>
      <c r="I98" t="s">
        <v>409</v>
      </c>
      <c r="J98">
        <v>8.6999999999999993</v>
      </c>
    </row>
    <row r="99" spans="1:10" x14ac:dyDescent="0.25">
      <c r="A99" t="s">
        <v>127</v>
      </c>
      <c r="B99" t="s">
        <v>128</v>
      </c>
      <c r="C99">
        <v>10.46</v>
      </c>
      <c r="D99">
        <v>6</v>
      </c>
      <c r="E99" t="s">
        <v>120</v>
      </c>
      <c r="F99">
        <v>6</v>
      </c>
      <c r="G99" t="s">
        <v>120</v>
      </c>
      <c r="H99">
        <v>12</v>
      </c>
      <c r="I99" t="s">
        <v>408</v>
      </c>
      <c r="J99">
        <v>47</v>
      </c>
    </row>
    <row r="100" spans="1:10" x14ac:dyDescent="0.25">
      <c r="A100" t="s">
        <v>127</v>
      </c>
      <c r="B100" t="s">
        <v>143</v>
      </c>
      <c r="C100">
        <v>10.52</v>
      </c>
      <c r="D100">
        <v>10</v>
      </c>
      <c r="E100" t="s">
        <v>31</v>
      </c>
      <c r="F100">
        <v>1</v>
      </c>
      <c r="G100" t="s">
        <v>316</v>
      </c>
      <c r="H100">
        <v>11</v>
      </c>
      <c r="I100" t="s">
        <v>408</v>
      </c>
      <c r="J100">
        <v>20</v>
      </c>
    </row>
    <row r="101" spans="1:10" x14ac:dyDescent="0.25">
      <c r="A101" t="s">
        <v>127</v>
      </c>
      <c r="B101" t="s">
        <v>143</v>
      </c>
      <c r="C101">
        <v>10.629999999999999</v>
      </c>
      <c r="D101">
        <v>10</v>
      </c>
      <c r="E101" t="s">
        <v>31</v>
      </c>
      <c r="F101">
        <v>7</v>
      </c>
      <c r="G101" t="s">
        <v>31</v>
      </c>
      <c r="H101">
        <v>5</v>
      </c>
      <c r="I101" t="s">
        <v>409</v>
      </c>
      <c r="J101">
        <v>5.8</v>
      </c>
    </row>
    <row r="102" spans="1:10" x14ac:dyDescent="0.25">
      <c r="A102" t="s">
        <v>127</v>
      </c>
      <c r="B102" t="s">
        <v>153</v>
      </c>
      <c r="C102">
        <v>10.64</v>
      </c>
      <c r="D102">
        <v>5</v>
      </c>
      <c r="E102" t="s">
        <v>326</v>
      </c>
      <c r="F102">
        <v>12</v>
      </c>
      <c r="G102" t="s">
        <v>167</v>
      </c>
      <c r="H102">
        <v>9</v>
      </c>
      <c r="I102" t="s">
        <v>411</v>
      </c>
      <c r="J102">
        <v>65</v>
      </c>
    </row>
    <row r="103" spans="1:10" x14ac:dyDescent="0.25">
      <c r="A103" t="s">
        <v>127</v>
      </c>
      <c r="B103" t="s">
        <v>143</v>
      </c>
      <c r="C103">
        <v>10.7</v>
      </c>
      <c r="D103">
        <v>10</v>
      </c>
      <c r="E103" t="s">
        <v>31</v>
      </c>
      <c r="F103">
        <v>6</v>
      </c>
      <c r="G103" t="s">
        <v>504</v>
      </c>
      <c r="H103">
        <v>7</v>
      </c>
      <c r="I103" t="s">
        <v>409</v>
      </c>
      <c r="J103">
        <v>19</v>
      </c>
    </row>
    <row r="104" spans="1:10" x14ac:dyDescent="0.25">
      <c r="A104" t="s">
        <v>127</v>
      </c>
      <c r="B104" t="s">
        <v>163</v>
      </c>
      <c r="C104">
        <v>10.730000000000002</v>
      </c>
      <c r="D104">
        <v>2</v>
      </c>
      <c r="E104" t="s">
        <v>85</v>
      </c>
      <c r="F104">
        <v>12</v>
      </c>
      <c r="G104" t="s">
        <v>150</v>
      </c>
      <c r="H104">
        <v>7</v>
      </c>
      <c r="I104" t="s">
        <v>411</v>
      </c>
      <c r="J104">
        <v>52</v>
      </c>
    </row>
    <row r="105" spans="1:10" x14ac:dyDescent="0.25">
      <c r="A105" t="s">
        <v>127</v>
      </c>
      <c r="B105" t="s">
        <v>143</v>
      </c>
      <c r="C105">
        <v>10.85</v>
      </c>
      <c r="D105">
        <v>10</v>
      </c>
      <c r="E105" t="s">
        <v>31</v>
      </c>
      <c r="F105">
        <v>3</v>
      </c>
      <c r="G105" t="s">
        <v>316</v>
      </c>
      <c r="H105">
        <v>7</v>
      </c>
      <c r="I105" t="s">
        <v>409</v>
      </c>
      <c r="J105">
        <v>35</v>
      </c>
    </row>
    <row r="106" spans="1:10" x14ac:dyDescent="0.25">
      <c r="A106" t="s">
        <v>127</v>
      </c>
      <c r="B106" t="s">
        <v>128</v>
      </c>
      <c r="C106">
        <v>10.95</v>
      </c>
      <c r="D106">
        <v>6</v>
      </c>
      <c r="E106" t="s">
        <v>120</v>
      </c>
      <c r="F106">
        <v>9</v>
      </c>
      <c r="G106" t="s">
        <v>106</v>
      </c>
      <c r="H106">
        <v>7</v>
      </c>
      <c r="I106" t="s">
        <v>408</v>
      </c>
      <c r="J106">
        <v>5.2</v>
      </c>
    </row>
    <row r="107" spans="1:10" x14ac:dyDescent="0.25">
      <c r="A107" t="s">
        <v>127</v>
      </c>
      <c r="B107" t="s">
        <v>153</v>
      </c>
      <c r="C107">
        <v>10.97</v>
      </c>
      <c r="D107">
        <v>5</v>
      </c>
      <c r="E107" t="s">
        <v>326</v>
      </c>
      <c r="F107">
        <v>12</v>
      </c>
      <c r="G107" t="s">
        <v>167</v>
      </c>
      <c r="H107">
        <v>11</v>
      </c>
      <c r="I107" t="s">
        <v>410</v>
      </c>
      <c r="J107">
        <v>97</v>
      </c>
    </row>
    <row r="108" spans="1:10" x14ac:dyDescent="0.25">
      <c r="A108" t="s">
        <v>127</v>
      </c>
      <c r="B108" t="s">
        <v>128</v>
      </c>
      <c r="C108">
        <v>11.04</v>
      </c>
      <c r="D108">
        <v>6</v>
      </c>
      <c r="E108" t="s">
        <v>120</v>
      </c>
      <c r="F108">
        <v>8</v>
      </c>
      <c r="G108" t="s">
        <v>120</v>
      </c>
      <c r="H108">
        <v>8</v>
      </c>
      <c r="I108" t="s">
        <v>409</v>
      </c>
      <c r="J108">
        <v>52</v>
      </c>
    </row>
    <row r="109" spans="1:10" x14ac:dyDescent="0.25">
      <c r="A109" t="s">
        <v>127</v>
      </c>
      <c r="B109" t="s">
        <v>128</v>
      </c>
      <c r="C109">
        <v>11.31</v>
      </c>
      <c r="D109">
        <v>6</v>
      </c>
      <c r="E109" t="s">
        <v>120</v>
      </c>
      <c r="F109">
        <v>10</v>
      </c>
      <c r="G109" t="s">
        <v>687</v>
      </c>
      <c r="H109">
        <v>4</v>
      </c>
      <c r="I109" t="s">
        <v>408</v>
      </c>
      <c r="J109">
        <v>7.1</v>
      </c>
    </row>
    <row r="110" spans="1:10" x14ac:dyDescent="0.25">
      <c r="A110" t="s">
        <v>127</v>
      </c>
      <c r="B110" t="s">
        <v>143</v>
      </c>
      <c r="C110">
        <v>11.58</v>
      </c>
      <c r="D110">
        <v>10</v>
      </c>
      <c r="E110" t="s">
        <v>31</v>
      </c>
      <c r="F110">
        <v>12</v>
      </c>
      <c r="G110" t="s">
        <v>434</v>
      </c>
      <c r="H110">
        <v>12</v>
      </c>
      <c r="I110" t="s">
        <v>410</v>
      </c>
      <c r="J110">
        <v>115</v>
      </c>
    </row>
    <row r="111" spans="1:10" x14ac:dyDescent="0.25">
      <c r="A111" t="s">
        <v>127</v>
      </c>
      <c r="B111" t="s">
        <v>128</v>
      </c>
      <c r="C111">
        <v>11.66</v>
      </c>
      <c r="D111">
        <v>6</v>
      </c>
      <c r="E111" t="s">
        <v>120</v>
      </c>
      <c r="F111">
        <v>9</v>
      </c>
      <c r="G111" t="s">
        <v>648</v>
      </c>
      <c r="H111">
        <v>4</v>
      </c>
      <c r="I111" t="s">
        <v>409</v>
      </c>
      <c r="J111">
        <v>23</v>
      </c>
    </row>
    <row r="112" spans="1:10" x14ac:dyDescent="0.25">
      <c r="A112" t="s">
        <v>127</v>
      </c>
      <c r="B112" t="s">
        <v>157</v>
      </c>
      <c r="C112">
        <v>11.87</v>
      </c>
      <c r="D112">
        <v>9</v>
      </c>
      <c r="E112" t="s">
        <v>69</v>
      </c>
      <c r="F112">
        <v>11</v>
      </c>
      <c r="G112" t="s">
        <v>316</v>
      </c>
      <c r="H112">
        <v>10</v>
      </c>
      <c r="I112" t="s">
        <v>409</v>
      </c>
      <c r="J112">
        <v>78</v>
      </c>
    </row>
    <row r="113" spans="1:10" x14ac:dyDescent="0.25">
      <c r="A113" t="s">
        <v>177</v>
      </c>
      <c r="B113" t="s">
        <v>204</v>
      </c>
      <c r="C113">
        <v>38.85</v>
      </c>
      <c r="D113">
        <v>1</v>
      </c>
      <c r="E113" t="s">
        <v>120</v>
      </c>
      <c r="F113">
        <v>7</v>
      </c>
      <c r="G113" t="s">
        <v>31</v>
      </c>
      <c r="H113">
        <v>10</v>
      </c>
      <c r="I113" t="s">
        <v>410</v>
      </c>
      <c r="J113">
        <v>12</v>
      </c>
    </row>
    <row r="114" spans="1:10" x14ac:dyDescent="0.25">
      <c r="A114" t="s">
        <v>177</v>
      </c>
      <c r="B114" t="s">
        <v>194</v>
      </c>
      <c r="C114">
        <v>39.040000000000006</v>
      </c>
      <c r="D114">
        <v>9</v>
      </c>
      <c r="E114" t="s">
        <v>195</v>
      </c>
      <c r="F114">
        <v>2</v>
      </c>
      <c r="G114" t="s">
        <v>195</v>
      </c>
      <c r="H114">
        <v>3</v>
      </c>
      <c r="I114" t="s">
        <v>410</v>
      </c>
      <c r="J114">
        <v>3.8</v>
      </c>
    </row>
    <row r="115" spans="1:10" x14ac:dyDescent="0.25">
      <c r="A115" t="s">
        <v>177</v>
      </c>
      <c r="B115" t="s">
        <v>211</v>
      </c>
      <c r="C115">
        <v>39.050000000000004</v>
      </c>
      <c r="D115">
        <v>5</v>
      </c>
      <c r="E115" t="s">
        <v>85</v>
      </c>
      <c r="F115">
        <v>5</v>
      </c>
      <c r="G115" t="s">
        <v>195</v>
      </c>
      <c r="H115">
        <v>3</v>
      </c>
      <c r="I115" t="s">
        <v>409</v>
      </c>
      <c r="J115">
        <v>3.7</v>
      </c>
    </row>
    <row r="116" spans="1:10" x14ac:dyDescent="0.25">
      <c r="A116" t="s">
        <v>177</v>
      </c>
      <c r="B116" t="s">
        <v>204</v>
      </c>
      <c r="C116">
        <v>39.059999999999995</v>
      </c>
      <c r="D116">
        <v>1</v>
      </c>
      <c r="E116" t="s">
        <v>120</v>
      </c>
      <c r="F116">
        <v>4</v>
      </c>
      <c r="G116" t="s">
        <v>69</v>
      </c>
      <c r="H116">
        <v>8</v>
      </c>
      <c r="I116" t="s">
        <v>408</v>
      </c>
      <c r="J116">
        <v>7.9</v>
      </c>
    </row>
    <row r="117" spans="1:10" x14ac:dyDescent="0.25">
      <c r="A117" t="s">
        <v>177</v>
      </c>
      <c r="B117" t="s">
        <v>215</v>
      </c>
      <c r="C117">
        <v>39.07</v>
      </c>
      <c r="D117">
        <v>3</v>
      </c>
      <c r="E117" t="s">
        <v>140</v>
      </c>
      <c r="F117">
        <v>1</v>
      </c>
      <c r="G117" t="s">
        <v>64</v>
      </c>
      <c r="H117">
        <v>4</v>
      </c>
      <c r="I117" t="s">
        <v>408</v>
      </c>
      <c r="J117">
        <v>13</v>
      </c>
    </row>
    <row r="118" spans="1:10" x14ac:dyDescent="0.25">
      <c r="A118" t="s">
        <v>177</v>
      </c>
      <c r="B118" t="s">
        <v>191</v>
      </c>
      <c r="C118">
        <v>39.32</v>
      </c>
      <c r="D118">
        <v>6</v>
      </c>
      <c r="E118" t="s">
        <v>90</v>
      </c>
      <c r="F118">
        <v>6</v>
      </c>
      <c r="G118" t="s">
        <v>565</v>
      </c>
      <c r="H118">
        <v>9</v>
      </c>
      <c r="I118" t="s">
        <v>411</v>
      </c>
      <c r="J118">
        <v>30</v>
      </c>
    </row>
    <row r="119" spans="1:10" x14ac:dyDescent="0.25">
      <c r="A119" t="s">
        <v>177</v>
      </c>
      <c r="B119" t="s">
        <v>208</v>
      </c>
      <c r="C119">
        <v>39.33</v>
      </c>
      <c r="D119">
        <v>7</v>
      </c>
      <c r="E119" t="s">
        <v>565</v>
      </c>
      <c r="F119">
        <v>2</v>
      </c>
      <c r="G119" t="s">
        <v>565</v>
      </c>
      <c r="H119">
        <v>5</v>
      </c>
      <c r="I119" t="s">
        <v>409</v>
      </c>
      <c r="J119">
        <v>3.7</v>
      </c>
    </row>
    <row r="120" spans="1:10" x14ac:dyDescent="0.25">
      <c r="A120" t="s">
        <v>177</v>
      </c>
      <c r="B120" t="s">
        <v>211</v>
      </c>
      <c r="C120">
        <v>39.359999999999992</v>
      </c>
      <c r="D120">
        <v>5</v>
      </c>
      <c r="E120" t="s">
        <v>85</v>
      </c>
      <c r="F120">
        <v>2</v>
      </c>
      <c r="G120" t="s">
        <v>195</v>
      </c>
      <c r="H120">
        <v>11</v>
      </c>
      <c r="I120" t="s">
        <v>410</v>
      </c>
      <c r="J120">
        <v>19</v>
      </c>
    </row>
    <row r="121" spans="1:10" x14ac:dyDescent="0.25">
      <c r="A121" t="s">
        <v>177</v>
      </c>
      <c r="B121" t="s">
        <v>185</v>
      </c>
      <c r="C121">
        <v>39.370000000000005</v>
      </c>
      <c r="D121">
        <v>2</v>
      </c>
      <c r="E121" t="s">
        <v>49</v>
      </c>
      <c r="F121">
        <v>7</v>
      </c>
      <c r="G121" t="s">
        <v>106</v>
      </c>
      <c r="H121">
        <v>10</v>
      </c>
      <c r="I121" t="s">
        <v>411</v>
      </c>
      <c r="J121">
        <v>15</v>
      </c>
    </row>
    <row r="122" spans="1:10" x14ac:dyDescent="0.25">
      <c r="A122" t="s">
        <v>177</v>
      </c>
      <c r="B122" t="s">
        <v>178</v>
      </c>
      <c r="C122">
        <v>39.49</v>
      </c>
      <c r="D122">
        <v>10</v>
      </c>
      <c r="E122" t="s">
        <v>26</v>
      </c>
      <c r="F122">
        <v>4</v>
      </c>
      <c r="G122" t="s">
        <v>26</v>
      </c>
      <c r="H122">
        <v>6</v>
      </c>
      <c r="I122" t="s">
        <v>409</v>
      </c>
      <c r="J122">
        <v>25</v>
      </c>
    </row>
    <row r="123" spans="1:10" x14ac:dyDescent="0.25">
      <c r="A123" t="s">
        <v>177</v>
      </c>
      <c r="B123" t="s">
        <v>208</v>
      </c>
      <c r="C123">
        <v>39.519999999999996</v>
      </c>
      <c r="D123">
        <v>7</v>
      </c>
      <c r="E123" t="s">
        <v>565</v>
      </c>
      <c r="F123">
        <v>1</v>
      </c>
      <c r="G123" t="s">
        <v>565</v>
      </c>
      <c r="H123">
        <v>5</v>
      </c>
      <c r="I123" t="s">
        <v>409</v>
      </c>
      <c r="J123">
        <v>9.9</v>
      </c>
    </row>
    <row r="124" spans="1:10" x14ac:dyDescent="0.25">
      <c r="A124" t="s">
        <v>177</v>
      </c>
      <c r="B124" t="s">
        <v>194</v>
      </c>
      <c r="C124">
        <v>39.53</v>
      </c>
      <c r="D124">
        <v>9</v>
      </c>
      <c r="E124" t="s">
        <v>195</v>
      </c>
      <c r="F124">
        <v>4</v>
      </c>
      <c r="G124" t="s">
        <v>195</v>
      </c>
      <c r="H124">
        <v>10</v>
      </c>
      <c r="I124" t="s">
        <v>411</v>
      </c>
      <c r="J124">
        <v>2.8</v>
      </c>
    </row>
    <row r="125" spans="1:10" x14ac:dyDescent="0.25">
      <c r="A125" t="s">
        <v>177</v>
      </c>
      <c r="B125" t="s">
        <v>204</v>
      </c>
      <c r="C125">
        <v>39.69</v>
      </c>
      <c r="D125">
        <v>1</v>
      </c>
      <c r="E125" t="s">
        <v>120</v>
      </c>
      <c r="F125">
        <v>1</v>
      </c>
      <c r="G125" t="s">
        <v>69</v>
      </c>
      <c r="H125">
        <v>2</v>
      </c>
      <c r="I125" t="s">
        <v>409</v>
      </c>
      <c r="J125">
        <v>6.9</v>
      </c>
    </row>
    <row r="126" spans="1:10" x14ac:dyDescent="0.25">
      <c r="A126" t="s">
        <v>177</v>
      </c>
      <c r="B126" t="s">
        <v>194</v>
      </c>
      <c r="C126">
        <v>39.71</v>
      </c>
      <c r="D126">
        <v>9</v>
      </c>
      <c r="E126" t="s">
        <v>195</v>
      </c>
      <c r="F126">
        <v>2</v>
      </c>
      <c r="G126" t="s">
        <v>195</v>
      </c>
      <c r="H126">
        <v>12</v>
      </c>
      <c r="I126" t="s">
        <v>411</v>
      </c>
      <c r="J126">
        <v>18</v>
      </c>
    </row>
    <row r="127" spans="1:10" x14ac:dyDescent="0.25">
      <c r="A127" t="s">
        <v>177</v>
      </c>
      <c r="B127" t="s">
        <v>178</v>
      </c>
      <c r="C127">
        <v>39.729999999999997</v>
      </c>
      <c r="D127">
        <v>10</v>
      </c>
      <c r="E127" t="s">
        <v>26</v>
      </c>
      <c r="F127">
        <v>3</v>
      </c>
      <c r="G127" t="s">
        <v>53</v>
      </c>
      <c r="H127">
        <v>3</v>
      </c>
      <c r="I127" t="s">
        <v>409</v>
      </c>
      <c r="J127">
        <v>11</v>
      </c>
    </row>
    <row r="128" spans="1:10" x14ac:dyDescent="0.25">
      <c r="A128" t="s">
        <v>177</v>
      </c>
      <c r="B128" t="s">
        <v>215</v>
      </c>
      <c r="C128">
        <v>39.76</v>
      </c>
      <c r="D128">
        <v>3</v>
      </c>
      <c r="E128" t="s">
        <v>140</v>
      </c>
      <c r="F128">
        <v>6</v>
      </c>
      <c r="G128" t="s">
        <v>140</v>
      </c>
      <c r="H128">
        <v>7</v>
      </c>
      <c r="I128" t="s">
        <v>408</v>
      </c>
      <c r="J128">
        <v>18</v>
      </c>
    </row>
    <row r="129" spans="1:10" x14ac:dyDescent="0.25">
      <c r="A129" t="s">
        <v>177</v>
      </c>
      <c r="B129" t="s">
        <v>185</v>
      </c>
      <c r="C129">
        <v>39.9</v>
      </c>
      <c r="D129">
        <v>2</v>
      </c>
      <c r="E129" t="s">
        <v>49</v>
      </c>
      <c r="F129">
        <v>1</v>
      </c>
      <c r="G129" t="s">
        <v>49</v>
      </c>
      <c r="H129">
        <v>9</v>
      </c>
      <c r="I129" t="s">
        <v>410</v>
      </c>
      <c r="J129">
        <v>7.7</v>
      </c>
    </row>
    <row r="130" spans="1:10" x14ac:dyDescent="0.25">
      <c r="A130" t="s">
        <v>177</v>
      </c>
      <c r="B130" t="s">
        <v>191</v>
      </c>
      <c r="C130">
        <v>39.9</v>
      </c>
      <c r="D130">
        <v>6</v>
      </c>
      <c r="E130" t="s">
        <v>90</v>
      </c>
      <c r="F130">
        <v>2</v>
      </c>
      <c r="G130" t="s">
        <v>140</v>
      </c>
      <c r="H130">
        <v>6</v>
      </c>
      <c r="I130" t="s">
        <v>410</v>
      </c>
      <c r="J130">
        <v>21</v>
      </c>
    </row>
    <row r="131" spans="1:10" x14ac:dyDescent="0.25">
      <c r="A131" t="s">
        <v>177</v>
      </c>
      <c r="B131" t="s">
        <v>191</v>
      </c>
      <c r="C131">
        <v>39.909999999999997</v>
      </c>
      <c r="D131">
        <v>6</v>
      </c>
      <c r="E131" t="s">
        <v>90</v>
      </c>
      <c r="F131">
        <v>10</v>
      </c>
      <c r="G131" t="s">
        <v>64</v>
      </c>
      <c r="H131">
        <v>11</v>
      </c>
      <c r="I131" t="s">
        <v>411</v>
      </c>
      <c r="J131">
        <v>19</v>
      </c>
    </row>
    <row r="132" spans="1:10" x14ac:dyDescent="0.25">
      <c r="A132" t="s">
        <v>177</v>
      </c>
      <c r="B132" t="s">
        <v>204</v>
      </c>
      <c r="C132">
        <v>39.96</v>
      </c>
      <c r="D132">
        <v>1</v>
      </c>
      <c r="E132" t="s">
        <v>120</v>
      </c>
      <c r="F132">
        <v>8</v>
      </c>
      <c r="G132" t="s">
        <v>120</v>
      </c>
      <c r="H132">
        <v>12</v>
      </c>
      <c r="I132" t="s">
        <v>410</v>
      </c>
      <c r="J132">
        <v>18</v>
      </c>
    </row>
    <row r="133" spans="1:10" x14ac:dyDescent="0.25">
      <c r="A133" t="s">
        <v>177</v>
      </c>
      <c r="B133" t="s">
        <v>182</v>
      </c>
      <c r="C133">
        <v>40.04</v>
      </c>
      <c r="D133">
        <v>11</v>
      </c>
      <c r="E133" t="s">
        <v>64</v>
      </c>
      <c r="F133">
        <v>10</v>
      </c>
      <c r="G133" t="s">
        <v>173</v>
      </c>
      <c r="H133">
        <v>8</v>
      </c>
      <c r="I133" t="s">
        <v>410</v>
      </c>
      <c r="J133">
        <v>42</v>
      </c>
    </row>
    <row r="134" spans="1:10" x14ac:dyDescent="0.25">
      <c r="A134" t="s">
        <v>177</v>
      </c>
      <c r="B134" t="s">
        <v>198</v>
      </c>
      <c r="C134">
        <v>40.049999999999997</v>
      </c>
      <c r="D134">
        <v>12</v>
      </c>
      <c r="E134" t="s">
        <v>504</v>
      </c>
      <c r="F134">
        <v>9</v>
      </c>
      <c r="G134" t="s">
        <v>406</v>
      </c>
      <c r="H134">
        <v>8</v>
      </c>
      <c r="I134" t="s">
        <v>410</v>
      </c>
      <c r="J134">
        <v>26</v>
      </c>
    </row>
    <row r="135" spans="1:10" x14ac:dyDescent="0.25">
      <c r="A135" t="s">
        <v>177</v>
      </c>
      <c r="B135" t="s">
        <v>185</v>
      </c>
      <c r="C135">
        <v>40.18</v>
      </c>
      <c r="D135">
        <v>2</v>
      </c>
      <c r="E135" t="s">
        <v>49</v>
      </c>
      <c r="F135">
        <v>6</v>
      </c>
      <c r="G135" t="s">
        <v>120</v>
      </c>
      <c r="H135">
        <v>5</v>
      </c>
      <c r="I135" t="s">
        <v>409</v>
      </c>
      <c r="J135">
        <v>8.5</v>
      </c>
    </row>
    <row r="136" spans="1:10" x14ac:dyDescent="0.25">
      <c r="A136" t="s">
        <v>177</v>
      </c>
      <c r="B136" t="s">
        <v>182</v>
      </c>
      <c r="C136">
        <v>40.26</v>
      </c>
      <c r="D136">
        <v>11</v>
      </c>
      <c r="E136" t="s">
        <v>64</v>
      </c>
      <c r="F136">
        <v>5</v>
      </c>
      <c r="G136" t="s">
        <v>64</v>
      </c>
      <c r="H136">
        <v>6</v>
      </c>
      <c r="I136" t="s">
        <v>409</v>
      </c>
      <c r="J136">
        <v>10</v>
      </c>
    </row>
    <row r="137" spans="1:10" x14ac:dyDescent="0.25">
      <c r="A137" t="s">
        <v>177</v>
      </c>
      <c r="B137" t="s">
        <v>204</v>
      </c>
      <c r="C137">
        <v>40.26</v>
      </c>
      <c r="D137">
        <v>1</v>
      </c>
      <c r="E137" t="s">
        <v>120</v>
      </c>
      <c r="F137">
        <v>7</v>
      </c>
      <c r="G137" t="s">
        <v>120</v>
      </c>
      <c r="H137">
        <v>10</v>
      </c>
      <c r="I137" t="s">
        <v>410</v>
      </c>
      <c r="J137">
        <v>12</v>
      </c>
    </row>
    <row r="138" spans="1:10" x14ac:dyDescent="0.25">
      <c r="A138" t="s">
        <v>177</v>
      </c>
      <c r="B138" t="s">
        <v>215</v>
      </c>
      <c r="C138">
        <v>40.26</v>
      </c>
      <c r="D138">
        <v>3</v>
      </c>
      <c r="E138" t="s">
        <v>140</v>
      </c>
      <c r="F138">
        <v>2</v>
      </c>
      <c r="G138" t="s">
        <v>140</v>
      </c>
      <c r="H138">
        <v>7</v>
      </c>
      <c r="I138" t="s">
        <v>410</v>
      </c>
      <c r="J138">
        <v>21</v>
      </c>
    </row>
    <row r="139" spans="1:10" x14ac:dyDescent="0.25">
      <c r="A139" t="s">
        <v>177</v>
      </c>
      <c r="B139" t="s">
        <v>208</v>
      </c>
      <c r="C139">
        <v>40.29</v>
      </c>
      <c r="D139">
        <v>7</v>
      </c>
      <c r="E139" t="s">
        <v>565</v>
      </c>
      <c r="F139">
        <v>6</v>
      </c>
      <c r="G139" t="s">
        <v>504</v>
      </c>
      <c r="H139">
        <v>8</v>
      </c>
      <c r="I139" t="s">
        <v>410</v>
      </c>
      <c r="J139">
        <v>24</v>
      </c>
    </row>
    <row r="140" spans="1:10" x14ac:dyDescent="0.25">
      <c r="A140" t="s">
        <v>177</v>
      </c>
      <c r="B140" t="s">
        <v>185</v>
      </c>
      <c r="C140">
        <v>40.35</v>
      </c>
      <c r="D140">
        <v>2</v>
      </c>
      <c r="E140" t="s">
        <v>49</v>
      </c>
      <c r="F140">
        <v>5</v>
      </c>
      <c r="G140" t="s">
        <v>106</v>
      </c>
      <c r="H140">
        <v>10</v>
      </c>
      <c r="I140" t="s">
        <v>411</v>
      </c>
      <c r="J140">
        <v>9.8000000000000007</v>
      </c>
    </row>
    <row r="141" spans="1:10" x14ac:dyDescent="0.25">
      <c r="A141" t="s">
        <v>177</v>
      </c>
      <c r="B141" t="s">
        <v>208</v>
      </c>
      <c r="C141">
        <v>40.380000000000003</v>
      </c>
      <c r="D141">
        <v>7</v>
      </c>
      <c r="E141" t="s">
        <v>565</v>
      </c>
      <c r="F141">
        <v>1</v>
      </c>
      <c r="G141" t="s">
        <v>565</v>
      </c>
      <c r="H141">
        <v>1</v>
      </c>
      <c r="I141" t="s">
        <v>409</v>
      </c>
      <c r="J141">
        <v>3.8</v>
      </c>
    </row>
    <row r="142" spans="1:10" x14ac:dyDescent="0.25">
      <c r="A142" t="s">
        <v>177</v>
      </c>
      <c r="B142" t="s">
        <v>194</v>
      </c>
      <c r="C142">
        <v>40.409999999999997</v>
      </c>
      <c r="D142">
        <v>9</v>
      </c>
      <c r="E142" t="s">
        <v>195</v>
      </c>
      <c r="F142">
        <v>6</v>
      </c>
      <c r="G142" t="s">
        <v>140</v>
      </c>
      <c r="H142">
        <v>8</v>
      </c>
      <c r="I142" t="s">
        <v>410</v>
      </c>
      <c r="J142">
        <v>8.4</v>
      </c>
    </row>
    <row r="143" spans="1:10" x14ac:dyDescent="0.25">
      <c r="A143" t="s">
        <v>177</v>
      </c>
      <c r="B143" t="s">
        <v>198</v>
      </c>
      <c r="C143">
        <v>40.470000000000006</v>
      </c>
      <c r="D143">
        <v>12</v>
      </c>
      <c r="E143" t="s">
        <v>504</v>
      </c>
      <c r="F143">
        <v>11</v>
      </c>
      <c r="G143" t="s">
        <v>504</v>
      </c>
      <c r="H143">
        <v>8</v>
      </c>
      <c r="I143" t="s">
        <v>409</v>
      </c>
      <c r="J143">
        <v>11</v>
      </c>
    </row>
    <row r="144" spans="1:10" x14ac:dyDescent="0.25">
      <c r="A144" t="s">
        <v>177</v>
      </c>
      <c r="B144" t="s">
        <v>201</v>
      </c>
      <c r="C144">
        <v>40.479999999999997</v>
      </c>
      <c r="D144">
        <v>4</v>
      </c>
      <c r="E144" t="s">
        <v>31</v>
      </c>
      <c r="F144">
        <v>3</v>
      </c>
      <c r="G144" t="s">
        <v>43</v>
      </c>
      <c r="H144">
        <v>1</v>
      </c>
      <c r="I144" t="s">
        <v>410</v>
      </c>
      <c r="J144">
        <v>32</v>
      </c>
    </row>
    <row r="145" spans="1:10" x14ac:dyDescent="0.25">
      <c r="A145" t="s">
        <v>177</v>
      </c>
      <c r="B145" t="s">
        <v>194</v>
      </c>
      <c r="C145">
        <v>40.51</v>
      </c>
      <c r="D145">
        <v>9</v>
      </c>
      <c r="E145" t="s">
        <v>195</v>
      </c>
      <c r="F145">
        <v>2</v>
      </c>
      <c r="G145" t="s">
        <v>195</v>
      </c>
      <c r="H145">
        <v>9</v>
      </c>
      <c r="I145" t="s">
        <v>410</v>
      </c>
      <c r="J145">
        <v>4.5999999999999996</v>
      </c>
    </row>
    <row r="146" spans="1:10" x14ac:dyDescent="0.25">
      <c r="A146" t="s">
        <v>177</v>
      </c>
      <c r="B146" t="s">
        <v>198</v>
      </c>
      <c r="C146">
        <v>40.519999999999996</v>
      </c>
      <c r="D146">
        <v>12</v>
      </c>
      <c r="E146" t="s">
        <v>504</v>
      </c>
      <c r="F146">
        <v>3</v>
      </c>
      <c r="G146" t="s">
        <v>504</v>
      </c>
      <c r="H146">
        <v>4</v>
      </c>
      <c r="I146" t="s">
        <v>410</v>
      </c>
      <c r="J146">
        <v>5.9</v>
      </c>
    </row>
    <row r="147" spans="1:10" x14ac:dyDescent="0.25">
      <c r="A147" t="s">
        <v>177</v>
      </c>
      <c r="B147" t="s">
        <v>204</v>
      </c>
      <c r="C147">
        <v>40.549999999999997</v>
      </c>
      <c r="D147">
        <v>1</v>
      </c>
      <c r="E147" t="s">
        <v>120</v>
      </c>
      <c r="F147">
        <v>8</v>
      </c>
      <c r="G147" t="s">
        <v>404</v>
      </c>
      <c r="H147">
        <v>1</v>
      </c>
      <c r="I147" t="s">
        <v>409</v>
      </c>
      <c r="J147">
        <v>4.7</v>
      </c>
    </row>
    <row r="148" spans="1:10" x14ac:dyDescent="0.25">
      <c r="A148" t="s">
        <v>177</v>
      </c>
      <c r="B148" t="s">
        <v>182</v>
      </c>
      <c r="C148">
        <v>40.590000000000003</v>
      </c>
      <c r="D148">
        <v>11</v>
      </c>
      <c r="E148" t="s">
        <v>64</v>
      </c>
      <c r="F148">
        <v>7</v>
      </c>
      <c r="G148" t="s">
        <v>195</v>
      </c>
      <c r="H148">
        <v>5</v>
      </c>
      <c r="I148" t="s">
        <v>410</v>
      </c>
      <c r="J148">
        <v>24</v>
      </c>
    </row>
    <row r="149" spans="1:10" x14ac:dyDescent="0.25">
      <c r="A149" t="s">
        <v>177</v>
      </c>
      <c r="B149" t="s">
        <v>182</v>
      </c>
      <c r="C149">
        <v>40.71</v>
      </c>
      <c r="D149">
        <v>11</v>
      </c>
      <c r="E149" t="s">
        <v>64</v>
      </c>
      <c r="F149">
        <v>7</v>
      </c>
      <c r="G149" t="s">
        <v>195</v>
      </c>
      <c r="H149">
        <v>2</v>
      </c>
      <c r="I149" t="s">
        <v>409</v>
      </c>
      <c r="J149">
        <v>16</v>
      </c>
    </row>
    <row r="150" spans="1:10" x14ac:dyDescent="0.25">
      <c r="A150" t="s">
        <v>177</v>
      </c>
      <c r="B150" t="s">
        <v>188</v>
      </c>
      <c r="C150">
        <v>40.75</v>
      </c>
      <c r="D150">
        <v>8</v>
      </c>
      <c r="E150" t="s">
        <v>150</v>
      </c>
      <c r="F150">
        <v>10</v>
      </c>
      <c r="G150" t="s">
        <v>565</v>
      </c>
      <c r="H150">
        <v>3</v>
      </c>
      <c r="I150" t="s">
        <v>408</v>
      </c>
      <c r="J150">
        <v>8.1999999999999993</v>
      </c>
    </row>
    <row r="151" spans="1:10" x14ac:dyDescent="0.25">
      <c r="A151" t="s">
        <v>177</v>
      </c>
      <c r="B151" t="s">
        <v>182</v>
      </c>
      <c r="C151">
        <v>40.879999999999995</v>
      </c>
      <c r="D151">
        <v>11</v>
      </c>
      <c r="E151" t="s">
        <v>64</v>
      </c>
      <c r="F151">
        <v>7</v>
      </c>
      <c r="G151" t="s">
        <v>195</v>
      </c>
      <c r="H151">
        <v>2</v>
      </c>
      <c r="I151" t="s">
        <v>409</v>
      </c>
      <c r="J151">
        <v>12</v>
      </c>
    </row>
    <row r="152" spans="1:10" x14ac:dyDescent="0.25">
      <c r="A152" t="s">
        <v>177</v>
      </c>
      <c r="B152" t="s">
        <v>208</v>
      </c>
      <c r="C152">
        <v>40.910000000000004</v>
      </c>
      <c r="D152">
        <v>7</v>
      </c>
      <c r="E152" t="s">
        <v>565</v>
      </c>
      <c r="F152">
        <v>4</v>
      </c>
      <c r="G152" t="s">
        <v>648</v>
      </c>
      <c r="H152">
        <v>3</v>
      </c>
      <c r="I152" t="s">
        <v>409</v>
      </c>
      <c r="J152">
        <v>15</v>
      </c>
    </row>
    <row r="153" spans="1:10" x14ac:dyDescent="0.25">
      <c r="A153" t="s">
        <v>177</v>
      </c>
      <c r="B153" t="s">
        <v>204</v>
      </c>
      <c r="C153">
        <v>40.93</v>
      </c>
      <c r="D153">
        <v>1</v>
      </c>
      <c r="E153" t="s">
        <v>120</v>
      </c>
      <c r="F153">
        <v>3</v>
      </c>
      <c r="G153" t="s">
        <v>120</v>
      </c>
      <c r="H153">
        <v>3</v>
      </c>
      <c r="I153" t="s">
        <v>409</v>
      </c>
      <c r="J153">
        <v>14</v>
      </c>
    </row>
    <row r="154" spans="1:10" x14ac:dyDescent="0.25">
      <c r="A154" t="s">
        <v>177</v>
      </c>
      <c r="B154" t="s">
        <v>185</v>
      </c>
      <c r="C154">
        <v>40.950000000000003</v>
      </c>
      <c r="D154">
        <v>2</v>
      </c>
      <c r="E154" t="s">
        <v>49</v>
      </c>
      <c r="F154">
        <v>2</v>
      </c>
      <c r="G154" t="s">
        <v>49</v>
      </c>
      <c r="H154">
        <v>3</v>
      </c>
      <c r="I154" t="s">
        <v>410</v>
      </c>
      <c r="J154">
        <v>3.4</v>
      </c>
    </row>
    <row r="155" spans="1:10" x14ac:dyDescent="0.25">
      <c r="A155" t="s">
        <v>177</v>
      </c>
      <c r="B155" t="s">
        <v>178</v>
      </c>
      <c r="C155">
        <v>40.97</v>
      </c>
      <c r="D155">
        <v>10</v>
      </c>
      <c r="E155" t="s">
        <v>26</v>
      </c>
      <c r="F155">
        <v>7</v>
      </c>
      <c r="G155" t="s">
        <v>565</v>
      </c>
      <c r="H155">
        <v>3</v>
      </c>
      <c r="I155" t="s">
        <v>409</v>
      </c>
      <c r="J155">
        <v>13</v>
      </c>
    </row>
    <row r="156" spans="1:10" x14ac:dyDescent="0.25">
      <c r="A156" t="s">
        <v>177</v>
      </c>
      <c r="B156" t="s">
        <v>198</v>
      </c>
      <c r="C156">
        <v>40.98</v>
      </c>
      <c r="D156">
        <v>12</v>
      </c>
      <c r="E156" t="s">
        <v>504</v>
      </c>
      <c r="F156">
        <v>3</v>
      </c>
      <c r="G156" t="s">
        <v>565</v>
      </c>
      <c r="H156">
        <v>1</v>
      </c>
      <c r="I156" t="s">
        <v>408</v>
      </c>
      <c r="J156">
        <v>14</v>
      </c>
    </row>
    <row r="157" spans="1:10" x14ac:dyDescent="0.25">
      <c r="A157" t="s">
        <v>177</v>
      </c>
      <c r="B157" t="s">
        <v>178</v>
      </c>
      <c r="C157">
        <v>40.99</v>
      </c>
      <c r="D157">
        <v>10</v>
      </c>
      <c r="E157" t="s">
        <v>26</v>
      </c>
      <c r="F157">
        <v>9</v>
      </c>
      <c r="G157" t="s">
        <v>53</v>
      </c>
      <c r="H157">
        <v>5</v>
      </c>
      <c r="I157" t="s">
        <v>409</v>
      </c>
      <c r="J157">
        <v>14</v>
      </c>
    </row>
    <row r="158" spans="1:10" x14ac:dyDescent="0.25">
      <c r="A158" t="s">
        <v>177</v>
      </c>
      <c r="B158" t="s">
        <v>185</v>
      </c>
      <c r="C158">
        <v>41.01</v>
      </c>
      <c r="D158">
        <v>2</v>
      </c>
      <c r="E158" t="s">
        <v>49</v>
      </c>
      <c r="F158">
        <v>10</v>
      </c>
      <c r="G158" t="s">
        <v>31</v>
      </c>
      <c r="H158">
        <v>5</v>
      </c>
      <c r="I158" t="s">
        <v>409</v>
      </c>
      <c r="J158">
        <v>3</v>
      </c>
    </row>
    <row r="159" spans="1:10" x14ac:dyDescent="0.25">
      <c r="A159" t="s">
        <v>177</v>
      </c>
      <c r="B159" t="s">
        <v>178</v>
      </c>
      <c r="C159">
        <v>41.23</v>
      </c>
      <c r="D159">
        <v>10</v>
      </c>
      <c r="E159" t="s">
        <v>26</v>
      </c>
      <c r="F159">
        <v>9</v>
      </c>
      <c r="G159" t="s">
        <v>53</v>
      </c>
      <c r="H159">
        <v>3</v>
      </c>
      <c r="I159" t="s">
        <v>410</v>
      </c>
      <c r="J159">
        <v>17</v>
      </c>
    </row>
    <row r="160" spans="1:10" x14ac:dyDescent="0.25">
      <c r="A160" t="s">
        <v>177</v>
      </c>
      <c r="B160" t="s">
        <v>204</v>
      </c>
      <c r="C160">
        <v>41.36</v>
      </c>
      <c r="D160">
        <v>1</v>
      </c>
      <c r="E160" t="s">
        <v>120</v>
      </c>
      <c r="F160">
        <v>10</v>
      </c>
      <c r="G160" t="s">
        <v>406</v>
      </c>
      <c r="H160">
        <v>2</v>
      </c>
      <c r="I160" t="s">
        <v>409</v>
      </c>
      <c r="J160">
        <v>12</v>
      </c>
    </row>
    <row r="161" spans="1:10" x14ac:dyDescent="0.25">
      <c r="A161" t="s">
        <v>177</v>
      </c>
      <c r="B161" t="s">
        <v>198</v>
      </c>
      <c r="C161">
        <v>41.379999999999995</v>
      </c>
      <c r="D161">
        <v>12</v>
      </c>
      <c r="E161" t="s">
        <v>504</v>
      </c>
      <c r="F161">
        <v>11</v>
      </c>
      <c r="G161" t="s">
        <v>504</v>
      </c>
      <c r="H161">
        <v>9</v>
      </c>
      <c r="I161" t="s">
        <v>410</v>
      </c>
      <c r="J161">
        <v>27</v>
      </c>
    </row>
    <row r="162" spans="1:10" x14ac:dyDescent="0.25">
      <c r="A162" t="s">
        <v>177</v>
      </c>
      <c r="B162" t="s">
        <v>178</v>
      </c>
      <c r="C162">
        <v>41.43</v>
      </c>
      <c r="D162">
        <v>10</v>
      </c>
      <c r="E162" t="s">
        <v>26</v>
      </c>
      <c r="F162">
        <v>6</v>
      </c>
      <c r="G162" t="s">
        <v>64</v>
      </c>
      <c r="H162">
        <v>7</v>
      </c>
      <c r="I162" t="s">
        <v>408</v>
      </c>
      <c r="J162">
        <v>4</v>
      </c>
    </row>
    <row r="163" spans="1:10" x14ac:dyDescent="0.25">
      <c r="A163" t="s">
        <v>177</v>
      </c>
      <c r="B163" t="s">
        <v>178</v>
      </c>
      <c r="C163">
        <v>41.68</v>
      </c>
      <c r="D163">
        <v>10</v>
      </c>
      <c r="E163" t="s">
        <v>26</v>
      </c>
      <c r="F163">
        <v>9</v>
      </c>
      <c r="G163" t="s">
        <v>120</v>
      </c>
      <c r="H163">
        <v>2</v>
      </c>
      <c r="I163" t="s">
        <v>410</v>
      </c>
      <c r="J163">
        <v>13</v>
      </c>
    </row>
    <row r="164" spans="1:10" x14ac:dyDescent="0.25">
      <c r="A164" t="s">
        <v>218</v>
      </c>
      <c r="B164" t="s">
        <v>239</v>
      </c>
      <c r="C164">
        <v>38.25</v>
      </c>
      <c r="D164">
        <v>1</v>
      </c>
      <c r="E164" t="s">
        <v>140</v>
      </c>
      <c r="F164">
        <v>5</v>
      </c>
      <c r="G164" t="s">
        <v>565</v>
      </c>
      <c r="H164">
        <v>11</v>
      </c>
      <c r="I164" t="s">
        <v>409</v>
      </c>
      <c r="J164">
        <v>14</v>
      </c>
    </row>
    <row r="165" spans="1:10" x14ac:dyDescent="0.25">
      <c r="A165" t="s">
        <v>218</v>
      </c>
      <c r="B165" t="s">
        <v>228</v>
      </c>
      <c r="C165">
        <v>38.49</v>
      </c>
      <c r="D165">
        <v>7</v>
      </c>
      <c r="E165" t="s">
        <v>58</v>
      </c>
      <c r="F165">
        <v>4</v>
      </c>
      <c r="G165" t="s">
        <v>58</v>
      </c>
      <c r="H165">
        <v>8</v>
      </c>
      <c r="I165" t="s">
        <v>410</v>
      </c>
      <c r="J165">
        <v>20</v>
      </c>
    </row>
    <row r="166" spans="1:10" x14ac:dyDescent="0.25">
      <c r="A166" t="s">
        <v>218</v>
      </c>
      <c r="B166" t="s">
        <v>239</v>
      </c>
      <c r="C166">
        <v>38.56</v>
      </c>
      <c r="D166">
        <v>1</v>
      </c>
      <c r="E166" t="s">
        <v>140</v>
      </c>
      <c r="F166">
        <v>2</v>
      </c>
      <c r="G166" t="s">
        <v>140</v>
      </c>
      <c r="H166">
        <v>12</v>
      </c>
      <c r="I166" t="s">
        <v>408</v>
      </c>
      <c r="J166">
        <v>6.5</v>
      </c>
    </row>
    <row r="167" spans="1:10" x14ac:dyDescent="0.25">
      <c r="A167" t="s">
        <v>218</v>
      </c>
      <c r="B167" t="s">
        <v>248</v>
      </c>
      <c r="C167">
        <v>38.57</v>
      </c>
      <c r="D167">
        <v>6</v>
      </c>
      <c r="E167" t="s">
        <v>69</v>
      </c>
      <c r="F167">
        <v>3</v>
      </c>
      <c r="G167" t="s">
        <v>58</v>
      </c>
      <c r="H167">
        <v>3</v>
      </c>
      <c r="I167" t="s">
        <v>410</v>
      </c>
      <c r="J167">
        <v>7.1</v>
      </c>
    </row>
    <row r="168" spans="1:10" x14ac:dyDescent="0.25">
      <c r="A168" t="s">
        <v>218</v>
      </c>
      <c r="B168" t="s">
        <v>236</v>
      </c>
      <c r="C168">
        <v>38.75</v>
      </c>
      <c r="D168">
        <v>8</v>
      </c>
      <c r="E168" t="s">
        <v>173</v>
      </c>
      <c r="F168">
        <v>1</v>
      </c>
      <c r="G168" t="s">
        <v>106</v>
      </c>
      <c r="H168">
        <v>9</v>
      </c>
      <c r="I168" t="s">
        <v>409</v>
      </c>
      <c r="J168">
        <v>12</v>
      </c>
    </row>
    <row r="169" spans="1:10" x14ac:dyDescent="0.25">
      <c r="A169" t="s">
        <v>218</v>
      </c>
      <c r="B169" t="s">
        <v>239</v>
      </c>
      <c r="C169">
        <v>38.89</v>
      </c>
      <c r="D169">
        <v>1</v>
      </c>
      <c r="E169" t="s">
        <v>140</v>
      </c>
      <c r="F169">
        <v>4</v>
      </c>
      <c r="G169" t="s">
        <v>140</v>
      </c>
      <c r="H169">
        <v>6</v>
      </c>
      <c r="I169" t="s">
        <v>409</v>
      </c>
      <c r="J169">
        <v>6</v>
      </c>
    </row>
    <row r="170" spans="1:10" x14ac:dyDescent="0.25">
      <c r="A170" t="s">
        <v>218</v>
      </c>
      <c r="B170" t="s">
        <v>228</v>
      </c>
      <c r="C170">
        <v>38.959999999999994</v>
      </c>
      <c r="D170">
        <v>7</v>
      </c>
      <c r="E170" t="s">
        <v>58</v>
      </c>
      <c r="F170">
        <v>3</v>
      </c>
      <c r="G170" t="s">
        <v>58</v>
      </c>
      <c r="H170">
        <v>12</v>
      </c>
      <c r="I170" t="s">
        <v>411</v>
      </c>
      <c r="J170">
        <v>16</v>
      </c>
    </row>
    <row r="171" spans="1:10" x14ac:dyDescent="0.25">
      <c r="A171" t="s">
        <v>218</v>
      </c>
      <c r="B171" t="s">
        <v>248</v>
      </c>
      <c r="C171">
        <v>39.1</v>
      </c>
      <c r="D171">
        <v>6</v>
      </c>
      <c r="E171" t="s">
        <v>69</v>
      </c>
      <c r="F171">
        <v>6</v>
      </c>
      <c r="G171" t="s">
        <v>58</v>
      </c>
      <c r="H171">
        <v>7</v>
      </c>
      <c r="I171" t="s">
        <v>411</v>
      </c>
      <c r="J171">
        <v>11</v>
      </c>
    </row>
    <row r="172" spans="1:10" x14ac:dyDescent="0.25">
      <c r="A172" t="s">
        <v>218</v>
      </c>
      <c r="B172" t="s">
        <v>222</v>
      </c>
      <c r="C172">
        <v>39.25</v>
      </c>
      <c r="D172">
        <v>9</v>
      </c>
      <c r="E172" t="s">
        <v>150</v>
      </c>
      <c r="F172">
        <v>1</v>
      </c>
      <c r="G172" t="s">
        <v>120</v>
      </c>
      <c r="H172">
        <v>9</v>
      </c>
      <c r="I172" t="s">
        <v>408</v>
      </c>
      <c r="J172">
        <v>19</v>
      </c>
    </row>
    <row r="173" spans="1:10" x14ac:dyDescent="0.25">
      <c r="A173" t="s">
        <v>218</v>
      </c>
      <c r="B173" t="s">
        <v>239</v>
      </c>
      <c r="C173">
        <v>39.369999999999997</v>
      </c>
      <c r="D173">
        <v>1</v>
      </c>
      <c r="E173" t="s">
        <v>140</v>
      </c>
      <c r="F173">
        <v>6</v>
      </c>
      <c r="G173" t="s">
        <v>69</v>
      </c>
      <c r="H173">
        <v>5</v>
      </c>
      <c r="I173" t="s">
        <v>409</v>
      </c>
      <c r="J173">
        <v>10</v>
      </c>
    </row>
    <row r="174" spans="1:10" x14ac:dyDescent="0.25">
      <c r="A174" t="s">
        <v>218</v>
      </c>
      <c r="B174" t="s">
        <v>225</v>
      </c>
      <c r="C174">
        <v>39.400000000000006</v>
      </c>
      <c r="D174">
        <v>12</v>
      </c>
      <c r="E174" t="s">
        <v>64</v>
      </c>
      <c r="F174">
        <v>2</v>
      </c>
      <c r="G174" t="s">
        <v>53</v>
      </c>
      <c r="H174">
        <v>5</v>
      </c>
      <c r="I174" t="s">
        <v>409</v>
      </c>
      <c r="J174">
        <v>3.7</v>
      </c>
    </row>
    <row r="175" spans="1:10" x14ac:dyDescent="0.25">
      <c r="A175" t="s">
        <v>218</v>
      </c>
      <c r="B175" t="s">
        <v>239</v>
      </c>
      <c r="C175">
        <v>39.44</v>
      </c>
      <c r="D175">
        <v>1</v>
      </c>
      <c r="E175" t="s">
        <v>140</v>
      </c>
      <c r="F175">
        <v>3</v>
      </c>
      <c r="G175" t="s">
        <v>140</v>
      </c>
      <c r="H175">
        <v>7</v>
      </c>
      <c r="I175" t="s">
        <v>408</v>
      </c>
      <c r="J175">
        <v>4.2</v>
      </c>
    </row>
    <row r="176" spans="1:10" x14ac:dyDescent="0.25">
      <c r="A176" t="s">
        <v>218</v>
      </c>
      <c r="B176" t="s">
        <v>222</v>
      </c>
      <c r="C176">
        <v>39.520000000000003</v>
      </c>
      <c r="D176">
        <v>9</v>
      </c>
      <c r="E176" t="s">
        <v>150</v>
      </c>
      <c r="F176">
        <v>4</v>
      </c>
      <c r="G176" t="s">
        <v>120</v>
      </c>
      <c r="H176">
        <v>4</v>
      </c>
      <c r="I176" t="s">
        <v>409</v>
      </c>
      <c r="J176">
        <v>15</v>
      </c>
    </row>
    <row r="177" spans="1:10" x14ac:dyDescent="0.25">
      <c r="A177" t="s">
        <v>218</v>
      </c>
      <c r="B177" t="s">
        <v>228</v>
      </c>
      <c r="C177">
        <v>39.619999999999997</v>
      </c>
      <c r="D177">
        <v>7</v>
      </c>
      <c r="E177" t="s">
        <v>58</v>
      </c>
      <c r="F177">
        <v>2</v>
      </c>
      <c r="G177" t="s">
        <v>58</v>
      </c>
      <c r="H177">
        <v>9</v>
      </c>
      <c r="I177" t="s">
        <v>411</v>
      </c>
      <c r="J177">
        <v>26</v>
      </c>
    </row>
    <row r="178" spans="1:10" x14ac:dyDescent="0.25">
      <c r="A178" t="s">
        <v>218</v>
      </c>
      <c r="B178" t="s">
        <v>250</v>
      </c>
      <c r="C178">
        <v>39.660000000000004</v>
      </c>
      <c r="D178">
        <v>2</v>
      </c>
      <c r="E178" t="s">
        <v>326</v>
      </c>
      <c r="F178">
        <v>9</v>
      </c>
      <c r="G178" t="s">
        <v>43</v>
      </c>
      <c r="H178">
        <v>10</v>
      </c>
      <c r="I178" t="s">
        <v>410</v>
      </c>
      <c r="J178">
        <v>42</v>
      </c>
    </row>
    <row r="179" spans="1:10" x14ac:dyDescent="0.25">
      <c r="A179" t="s">
        <v>218</v>
      </c>
      <c r="B179" t="s">
        <v>236</v>
      </c>
      <c r="C179">
        <v>39.720000000000006</v>
      </c>
      <c r="D179">
        <v>8</v>
      </c>
      <c r="E179" t="s">
        <v>173</v>
      </c>
      <c r="F179">
        <v>2</v>
      </c>
      <c r="G179" t="s">
        <v>106</v>
      </c>
      <c r="H179">
        <v>3</v>
      </c>
      <c r="I179" t="s">
        <v>409</v>
      </c>
      <c r="J179">
        <v>4.3</v>
      </c>
    </row>
    <row r="180" spans="1:10" x14ac:dyDescent="0.25">
      <c r="A180" t="s">
        <v>218</v>
      </c>
      <c r="B180" t="s">
        <v>222</v>
      </c>
      <c r="C180">
        <v>39.75</v>
      </c>
      <c r="D180">
        <v>9</v>
      </c>
      <c r="E180" t="s">
        <v>150</v>
      </c>
      <c r="F180">
        <v>7</v>
      </c>
      <c r="G180" t="s">
        <v>316</v>
      </c>
      <c r="H180">
        <v>5</v>
      </c>
      <c r="I180" t="s">
        <v>409</v>
      </c>
      <c r="J180">
        <v>10</v>
      </c>
    </row>
    <row r="181" spans="1:10" x14ac:dyDescent="0.25">
      <c r="A181" t="s">
        <v>218</v>
      </c>
      <c r="B181" t="s">
        <v>233</v>
      </c>
      <c r="C181">
        <v>39.799999999999997</v>
      </c>
      <c r="D181">
        <v>3</v>
      </c>
      <c r="E181" t="s">
        <v>31</v>
      </c>
      <c r="F181">
        <v>3</v>
      </c>
      <c r="G181" t="s">
        <v>49</v>
      </c>
      <c r="H181">
        <v>8</v>
      </c>
      <c r="I181" t="s">
        <v>411</v>
      </c>
      <c r="J181">
        <v>5.7</v>
      </c>
    </row>
    <row r="182" spans="1:10" x14ac:dyDescent="0.25">
      <c r="A182" t="s">
        <v>218</v>
      </c>
      <c r="B182" t="s">
        <v>222</v>
      </c>
      <c r="C182">
        <v>39.82</v>
      </c>
      <c r="D182">
        <v>9</v>
      </c>
      <c r="E182" t="s">
        <v>150</v>
      </c>
      <c r="F182">
        <v>1</v>
      </c>
      <c r="G182" t="s">
        <v>120</v>
      </c>
      <c r="H182">
        <v>1</v>
      </c>
      <c r="I182" t="s">
        <v>409</v>
      </c>
      <c r="J182">
        <v>7.4</v>
      </c>
    </row>
    <row r="183" spans="1:10" x14ac:dyDescent="0.25">
      <c r="A183" t="s">
        <v>218</v>
      </c>
      <c r="B183" t="s">
        <v>236</v>
      </c>
      <c r="C183">
        <v>39.85</v>
      </c>
      <c r="D183">
        <v>8</v>
      </c>
      <c r="E183" t="s">
        <v>173</v>
      </c>
      <c r="F183">
        <v>3</v>
      </c>
      <c r="G183" t="s">
        <v>106</v>
      </c>
      <c r="H183">
        <v>11</v>
      </c>
      <c r="I183" t="s">
        <v>409</v>
      </c>
      <c r="J183">
        <v>25</v>
      </c>
    </row>
    <row r="184" spans="1:10" x14ac:dyDescent="0.25">
      <c r="A184" t="s">
        <v>218</v>
      </c>
      <c r="B184" t="s">
        <v>239</v>
      </c>
      <c r="C184">
        <v>39.93</v>
      </c>
      <c r="D184">
        <v>1</v>
      </c>
      <c r="E184" t="s">
        <v>140</v>
      </c>
      <c r="F184">
        <v>3</v>
      </c>
      <c r="G184" t="s">
        <v>140</v>
      </c>
      <c r="H184">
        <v>1</v>
      </c>
      <c r="I184" t="s">
        <v>408</v>
      </c>
      <c r="J184">
        <v>6.3</v>
      </c>
    </row>
    <row r="185" spans="1:10" x14ac:dyDescent="0.25">
      <c r="A185" t="s">
        <v>218</v>
      </c>
      <c r="B185" t="s">
        <v>239</v>
      </c>
      <c r="C185">
        <v>39.94</v>
      </c>
      <c r="D185">
        <v>1</v>
      </c>
      <c r="E185" t="s">
        <v>140</v>
      </c>
      <c r="F185">
        <v>1</v>
      </c>
      <c r="G185" t="s">
        <v>140</v>
      </c>
      <c r="H185">
        <v>1</v>
      </c>
      <c r="I185" t="s">
        <v>408</v>
      </c>
      <c r="J185">
        <v>2.4</v>
      </c>
    </row>
    <row r="186" spans="1:10" x14ac:dyDescent="0.25">
      <c r="A186" t="s">
        <v>218</v>
      </c>
      <c r="B186" t="s">
        <v>228</v>
      </c>
      <c r="C186">
        <v>40.089999999999996</v>
      </c>
      <c r="D186">
        <v>7</v>
      </c>
      <c r="E186" t="s">
        <v>58</v>
      </c>
      <c r="F186">
        <v>5</v>
      </c>
      <c r="G186" t="s">
        <v>58</v>
      </c>
      <c r="H186">
        <v>12</v>
      </c>
      <c r="I186" t="s">
        <v>411</v>
      </c>
      <c r="J186">
        <v>20</v>
      </c>
    </row>
    <row r="187" spans="1:10" x14ac:dyDescent="0.25">
      <c r="A187" t="s">
        <v>218</v>
      </c>
      <c r="B187" t="s">
        <v>228</v>
      </c>
      <c r="C187">
        <v>40.22</v>
      </c>
      <c r="D187">
        <v>7</v>
      </c>
      <c r="E187" t="s">
        <v>58</v>
      </c>
      <c r="F187">
        <v>10</v>
      </c>
      <c r="G187" t="s">
        <v>43</v>
      </c>
      <c r="H187">
        <v>10</v>
      </c>
      <c r="I187" t="s">
        <v>411</v>
      </c>
      <c r="J187">
        <v>17</v>
      </c>
    </row>
    <row r="188" spans="1:10" x14ac:dyDescent="0.25">
      <c r="A188" t="s">
        <v>218</v>
      </c>
      <c r="B188" t="s">
        <v>225</v>
      </c>
      <c r="C188">
        <v>40.230000000000004</v>
      </c>
      <c r="D188">
        <v>12</v>
      </c>
      <c r="E188" t="s">
        <v>64</v>
      </c>
      <c r="F188">
        <v>1</v>
      </c>
      <c r="G188" t="s">
        <v>64</v>
      </c>
      <c r="H188">
        <v>6</v>
      </c>
      <c r="I188" t="s">
        <v>410</v>
      </c>
      <c r="J188">
        <v>3.9</v>
      </c>
    </row>
    <row r="189" spans="1:10" x14ac:dyDescent="0.25">
      <c r="A189" t="s">
        <v>218</v>
      </c>
      <c r="B189" t="s">
        <v>245</v>
      </c>
      <c r="C189">
        <v>40.29</v>
      </c>
      <c r="D189">
        <v>4</v>
      </c>
      <c r="E189" t="s">
        <v>120</v>
      </c>
      <c r="F189">
        <v>2</v>
      </c>
      <c r="G189" t="s">
        <v>120</v>
      </c>
      <c r="H189">
        <v>1</v>
      </c>
      <c r="I189" t="s">
        <v>408</v>
      </c>
      <c r="J189">
        <v>22</v>
      </c>
    </row>
    <row r="190" spans="1:10" x14ac:dyDescent="0.25">
      <c r="A190" t="s">
        <v>218</v>
      </c>
      <c r="B190" t="s">
        <v>228</v>
      </c>
      <c r="C190">
        <v>40.300000000000004</v>
      </c>
      <c r="D190">
        <v>7</v>
      </c>
      <c r="E190" t="s">
        <v>58</v>
      </c>
      <c r="F190">
        <v>6</v>
      </c>
      <c r="G190" t="s">
        <v>58</v>
      </c>
      <c r="H190">
        <v>3</v>
      </c>
      <c r="I190" t="s">
        <v>410</v>
      </c>
      <c r="J190">
        <v>17</v>
      </c>
    </row>
    <row r="191" spans="1:10" x14ac:dyDescent="0.25">
      <c r="A191" t="s">
        <v>218</v>
      </c>
      <c r="B191" t="s">
        <v>228</v>
      </c>
      <c r="C191">
        <v>40.32</v>
      </c>
      <c r="D191">
        <v>7</v>
      </c>
      <c r="E191" t="s">
        <v>58</v>
      </c>
      <c r="F191">
        <v>9</v>
      </c>
      <c r="G191" t="s">
        <v>58</v>
      </c>
      <c r="H191">
        <v>9</v>
      </c>
      <c r="I191" t="s">
        <v>411</v>
      </c>
      <c r="J191">
        <v>13</v>
      </c>
    </row>
    <row r="192" spans="1:10" x14ac:dyDescent="0.25">
      <c r="A192" t="s">
        <v>218</v>
      </c>
      <c r="B192" t="s">
        <v>219</v>
      </c>
      <c r="C192">
        <v>40.39</v>
      </c>
      <c r="D192">
        <v>5</v>
      </c>
      <c r="E192" t="s">
        <v>49</v>
      </c>
      <c r="F192">
        <v>1</v>
      </c>
      <c r="G192" t="s">
        <v>49</v>
      </c>
      <c r="H192">
        <v>4</v>
      </c>
      <c r="I192" t="s">
        <v>410</v>
      </c>
      <c r="J192">
        <v>14</v>
      </c>
    </row>
    <row r="193" spans="1:10" x14ac:dyDescent="0.25">
      <c r="A193" t="s">
        <v>218</v>
      </c>
      <c r="B193" t="s">
        <v>239</v>
      </c>
      <c r="C193">
        <v>40.519999999999996</v>
      </c>
      <c r="D193">
        <v>1</v>
      </c>
      <c r="E193" t="s">
        <v>140</v>
      </c>
      <c r="F193">
        <v>8</v>
      </c>
      <c r="G193" t="s">
        <v>1408</v>
      </c>
      <c r="H193">
        <v>2</v>
      </c>
      <c r="I193" t="s">
        <v>408</v>
      </c>
      <c r="J193">
        <v>21</v>
      </c>
    </row>
    <row r="194" spans="1:10" x14ac:dyDescent="0.25">
      <c r="A194" t="s">
        <v>218</v>
      </c>
      <c r="B194" t="s">
        <v>239</v>
      </c>
      <c r="C194">
        <v>40.53</v>
      </c>
      <c r="D194">
        <v>1</v>
      </c>
      <c r="E194" t="s">
        <v>140</v>
      </c>
      <c r="F194">
        <v>11</v>
      </c>
      <c r="G194" t="s">
        <v>69</v>
      </c>
      <c r="H194">
        <v>8</v>
      </c>
      <c r="I194" t="s">
        <v>410</v>
      </c>
      <c r="J194">
        <v>8.1</v>
      </c>
    </row>
    <row r="195" spans="1:10" x14ac:dyDescent="0.25">
      <c r="A195" t="s">
        <v>218</v>
      </c>
      <c r="B195" t="s">
        <v>242</v>
      </c>
      <c r="C195">
        <v>40.54</v>
      </c>
      <c r="D195">
        <v>11</v>
      </c>
      <c r="E195" t="s">
        <v>106</v>
      </c>
      <c r="F195">
        <v>4</v>
      </c>
      <c r="G195" t="s">
        <v>406</v>
      </c>
      <c r="H195">
        <v>1</v>
      </c>
      <c r="I195" t="s">
        <v>408</v>
      </c>
      <c r="J195">
        <v>13</v>
      </c>
    </row>
    <row r="196" spans="1:10" x14ac:dyDescent="0.25">
      <c r="A196" t="s">
        <v>218</v>
      </c>
      <c r="B196" t="s">
        <v>228</v>
      </c>
      <c r="C196">
        <v>40.56</v>
      </c>
      <c r="D196">
        <v>7</v>
      </c>
      <c r="E196" t="s">
        <v>58</v>
      </c>
      <c r="F196">
        <v>1</v>
      </c>
      <c r="G196" t="s">
        <v>404</v>
      </c>
      <c r="H196">
        <v>3</v>
      </c>
      <c r="I196" t="s">
        <v>409</v>
      </c>
      <c r="J196">
        <v>7.2</v>
      </c>
    </row>
    <row r="197" spans="1:10" x14ac:dyDescent="0.25">
      <c r="A197" t="s">
        <v>218</v>
      </c>
      <c r="B197" t="s">
        <v>228</v>
      </c>
      <c r="C197">
        <v>40.770000000000003</v>
      </c>
      <c r="D197">
        <v>7</v>
      </c>
      <c r="E197" t="s">
        <v>58</v>
      </c>
      <c r="F197">
        <v>8</v>
      </c>
      <c r="G197" t="s">
        <v>58</v>
      </c>
      <c r="H197">
        <v>6</v>
      </c>
      <c r="I197" t="s">
        <v>411</v>
      </c>
      <c r="J197">
        <v>7.5</v>
      </c>
    </row>
    <row r="198" spans="1:10" x14ac:dyDescent="0.25">
      <c r="A198" t="s">
        <v>218</v>
      </c>
      <c r="B198" t="s">
        <v>236</v>
      </c>
      <c r="C198">
        <v>40.800000000000004</v>
      </c>
      <c r="D198">
        <v>8</v>
      </c>
      <c r="E198" t="s">
        <v>173</v>
      </c>
      <c r="F198">
        <v>1</v>
      </c>
      <c r="G198" t="s">
        <v>106</v>
      </c>
      <c r="H198">
        <v>1</v>
      </c>
      <c r="I198" t="s">
        <v>409</v>
      </c>
      <c r="J198">
        <v>7.1</v>
      </c>
    </row>
    <row r="199" spans="1:10" x14ac:dyDescent="0.25">
      <c r="A199" t="s">
        <v>218</v>
      </c>
      <c r="B199" t="s">
        <v>236</v>
      </c>
      <c r="C199">
        <v>41.129999999999995</v>
      </c>
      <c r="D199">
        <v>8</v>
      </c>
      <c r="E199" t="s">
        <v>173</v>
      </c>
      <c r="F199">
        <v>12</v>
      </c>
      <c r="G199" t="s">
        <v>1239</v>
      </c>
      <c r="H199">
        <v>11</v>
      </c>
      <c r="I199" t="s">
        <v>410</v>
      </c>
      <c r="J199">
        <v>31</v>
      </c>
    </row>
    <row r="200" spans="1:10" x14ac:dyDescent="0.25">
      <c r="A200" t="s">
        <v>218</v>
      </c>
      <c r="B200" t="s">
        <v>236</v>
      </c>
      <c r="C200">
        <v>41.24</v>
      </c>
      <c r="D200">
        <v>8</v>
      </c>
      <c r="E200" t="s">
        <v>173</v>
      </c>
      <c r="F200">
        <v>11</v>
      </c>
      <c r="G200" t="s">
        <v>106</v>
      </c>
      <c r="H200">
        <v>10</v>
      </c>
      <c r="I200" t="s">
        <v>408</v>
      </c>
      <c r="J200">
        <v>24</v>
      </c>
    </row>
    <row r="201" spans="1:10" x14ac:dyDescent="0.25">
      <c r="A201" t="s">
        <v>254</v>
      </c>
      <c r="B201" t="s">
        <v>277</v>
      </c>
      <c r="C201">
        <v>9.57</v>
      </c>
      <c r="D201">
        <v>8</v>
      </c>
      <c r="E201" t="s">
        <v>64</v>
      </c>
      <c r="F201">
        <v>1</v>
      </c>
      <c r="G201" t="s">
        <v>85</v>
      </c>
      <c r="H201">
        <v>8</v>
      </c>
      <c r="I201" t="s">
        <v>408</v>
      </c>
      <c r="J201">
        <v>5.9</v>
      </c>
    </row>
    <row r="202" spans="1:10" x14ac:dyDescent="0.25">
      <c r="A202" t="s">
        <v>254</v>
      </c>
      <c r="B202" t="s">
        <v>277</v>
      </c>
      <c r="C202">
        <v>9.69</v>
      </c>
      <c r="D202">
        <v>8</v>
      </c>
      <c r="E202" t="s">
        <v>64</v>
      </c>
      <c r="F202">
        <v>4</v>
      </c>
      <c r="G202" t="s">
        <v>58</v>
      </c>
      <c r="H202">
        <v>10</v>
      </c>
      <c r="I202" t="s">
        <v>410</v>
      </c>
      <c r="J202">
        <v>7.9</v>
      </c>
    </row>
    <row r="203" spans="1:10" x14ac:dyDescent="0.25">
      <c r="A203" t="s">
        <v>254</v>
      </c>
      <c r="B203" t="s">
        <v>274</v>
      </c>
      <c r="C203">
        <v>9.6999999999999993</v>
      </c>
      <c r="D203">
        <v>3</v>
      </c>
      <c r="E203" t="s">
        <v>150</v>
      </c>
      <c r="F203">
        <v>2</v>
      </c>
      <c r="G203" t="s">
        <v>150</v>
      </c>
      <c r="H203">
        <v>2</v>
      </c>
      <c r="I203" t="s">
        <v>409</v>
      </c>
      <c r="J203">
        <v>11</v>
      </c>
    </row>
    <row r="204" spans="1:10" x14ac:dyDescent="0.25">
      <c r="A204" t="s">
        <v>254</v>
      </c>
      <c r="B204" t="s">
        <v>287</v>
      </c>
      <c r="C204">
        <v>9.77</v>
      </c>
      <c r="D204">
        <v>12</v>
      </c>
      <c r="E204" t="s">
        <v>31</v>
      </c>
      <c r="F204">
        <v>3</v>
      </c>
      <c r="G204" t="s">
        <v>31</v>
      </c>
      <c r="H204">
        <v>9</v>
      </c>
      <c r="I204" t="s">
        <v>408</v>
      </c>
      <c r="J204">
        <v>2.2999999999999998</v>
      </c>
    </row>
    <row r="205" spans="1:10" x14ac:dyDescent="0.25">
      <c r="A205" t="s">
        <v>254</v>
      </c>
      <c r="B205" t="s">
        <v>277</v>
      </c>
      <c r="C205">
        <v>9.81</v>
      </c>
      <c r="D205">
        <v>8</v>
      </c>
      <c r="E205" t="s">
        <v>64</v>
      </c>
      <c r="F205">
        <v>1</v>
      </c>
      <c r="G205" t="s">
        <v>64</v>
      </c>
      <c r="H205">
        <v>5</v>
      </c>
      <c r="I205" t="s">
        <v>410</v>
      </c>
      <c r="J205">
        <v>3.8</v>
      </c>
    </row>
    <row r="206" spans="1:10" x14ac:dyDescent="0.25">
      <c r="A206" t="s">
        <v>254</v>
      </c>
      <c r="B206" t="s">
        <v>264</v>
      </c>
      <c r="C206">
        <v>9.84</v>
      </c>
      <c r="D206">
        <v>4</v>
      </c>
      <c r="E206" t="s">
        <v>565</v>
      </c>
      <c r="F206">
        <v>7</v>
      </c>
      <c r="G206" t="s">
        <v>565</v>
      </c>
      <c r="H206">
        <v>8</v>
      </c>
      <c r="I206" t="s">
        <v>410</v>
      </c>
      <c r="J206">
        <v>52</v>
      </c>
    </row>
    <row r="207" spans="1:10" x14ac:dyDescent="0.25">
      <c r="A207" t="s">
        <v>254</v>
      </c>
      <c r="B207" t="s">
        <v>274</v>
      </c>
      <c r="C207">
        <v>9.8800000000000008</v>
      </c>
      <c r="D207">
        <v>3</v>
      </c>
      <c r="E207" t="s">
        <v>150</v>
      </c>
      <c r="F207">
        <v>5</v>
      </c>
      <c r="G207" t="s">
        <v>150</v>
      </c>
      <c r="H207">
        <v>8</v>
      </c>
      <c r="I207" t="s">
        <v>410</v>
      </c>
      <c r="J207">
        <v>7.9</v>
      </c>
    </row>
    <row r="208" spans="1:10" x14ac:dyDescent="0.25">
      <c r="A208" t="s">
        <v>254</v>
      </c>
      <c r="B208" t="s">
        <v>287</v>
      </c>
      <c r="C208">
        <v>9.8899999999999988</v>
      </c>
      <c r="D208">
        <v>12</v>
      </c>
      <c r="E208" t="s">
        <v>31</v>
      </c>
      <c r="F208">
        <v>2</v>
      </c>
      <c r="G208" t="s">
        <v>434</v>
      </c>
      <c r="H208">
        <v>1</v>
      </c>
      <c r="I208" t="s">
        <v>408</v>
      </c>
      <c r="J208">
        <v>4.0999999999999996</v>
      </c>
    </row>
    <row r="209" spans="1:10" x14ac:dyDescent="0.25">
      <c r="A209" t="s">
        <v>254</v>
      </c>
      <c r="B209" t="s">
        <v>255</v>
      </c>
      <c r="C209">
        <v>10</v>
      </c>
      <c r="D209">
        <v>5</v>
      </c>
      <c r="E209" t="s">
        <v>167</v>
      </c>
      <c r="F209">
        <v>4</v>
      </c>
      <c r="G209" t="s">
        <v>167</v>
      </c>
      <c r="H209">
        <v>4</v>
      </c>
      <c r="I209" t="s">
        <v>409</v>
      </c>
      <c r="J209">
        <v>53</v>
      </c>
    </row>
    <row r="210" spans="1:10" x14ac:dyDescent="0.25">
      <c r="A210" t="s">
        <v>254</v>
      </c>
      <c r="B210" t="s">
        <v>277</v>
      </c>
      <c r="C210">
        <v>10</v>
      </c>
      <c r="D210">
        <v>8</v>
      </c>
      <c r="E210" t="s">
        <v>64</v>
      </c>
      <c r="F210">
        <v>3</v>
      </c>
      <c r="G210" t="s">
        <v>64</v>
      </c>
      <c r="H210">
        <v>2</v>
      </c>
      <c r="I210" t="s">
        <v>408</v>
      </c>
      <c r="J210">
        <v>5.5</v>
      </c>
    </row>
    <row r="211" spans="1:10" x14ac:dyDescent="0.25">
      <c r="A211" t="s">
        <v>254</v>
      </c>
      <c r="B211" t="s">
        <v>274</v>
      </c>
      <c r="C211">
        <v>10.01</v>
      </c>
      <c r="D211">
        <v>3</v>
      </c>
      <c r="E211" t="s">
        <v>150</v>
      </c>
      <c r="F211">
        <v>2</v>
      </c>
      <c r="G211" t="s">
        <v>150</v>
      </c>
      <c r="H211">
        <v>3</v>
      </c>
      <c r="I211" t="s">
        <v>409</v>
      </c>
      <c r="J211">
        <v>4.5</v>
      </c>
    </row>
    <row r="212" spans="1:10" x14ac:dyDescent="0.25">
      <c r="A212" t="s">
        <v>254</v>
      </c>
      <c r="B212" t="s">
        <v>255</v>
      </c>
      <c r="C212">
        <v>10.039999999999999</v>
      </c>
      <c r="D212">
        <v>5</v>
      </c>
      <c r="E212" t="s">
        <v>167</v>
      </c>
      <c r="F212">
        <v>3</v>
      </c>
      <c r="G212" t="s">
        <v>173</v>
      </c>
      <c r="H212">
        <v>10</v>
      </c>
      <c r="I212" t="s">
        <v>409</v>
      </c>
      <c r="J212">
        <v>12</v>
      </c>
    </row>
    <row r="213" spans="1:10" x14ac:dyDescent="0.25">
      <c r="A213" t="s">
        <v>254</v>
      </c>
      <c r="B213" t="s">
        <v>255</v>
      </c>
      <c r="C213">
        <v>10.1</v>
      </c>
      <c r="D213">
        <v>5</v>
      </c>
      <c r="E213" t="s">
        <v>167</v>
      </c>
      <c r="F213">
        <v>1</v>
      </c>
      <c r="G213" t="s">
        <v>167</v>
      </c>
      <c r="H213">
        <v>5</v>
      </c>
      <c r="I213" t="s">
        <v>410</v>
      </c>
      <c r="J213">
        <v>19</v>
      </c>
    </row>
    <row r="214" spans="1:10" x14ac:dyDescent="0.25">
      <c r="A214" t="s">
        <v>254</v>
      </c>
      <c r="B214" t="s">
        <v>274</v>
      </c>
      <c r="C214">
        <v>10.120000000000001</v>
      </c>
      <c r="D214">
        <v>3</v>
      </c>
      <c r="E214" t="s">
        <v>150</v>
      </c>
      <c r="F214">
        <v>2</v>
      </c>
      <c r="G214" t="s">
        <v>49</v>
      </c>
      <c r="H214">
        <v>8</v>
      </c>
      <c r="I214" t="s">
        <v>409</v>
      </c>
      <c r="J214">
        <v>7.1</v>
      </c>
    </row>
    <row r="215" spans="1:10" x14ac:dyDescent="0.25">
      <c r="A215" t="s">
        <v>254</v>
      </c>
      <c r="B215" t="s">
        <v>283</v>
      </c>
      <c r="C215">
        <v>10.220000000000001</v>
      </c>
      <c r="D215">
        <v>10</v>
      </c>
      <c r="E215" t="s">
        <v>173</v>
      </c>
      <c r="F215">
        <v>4</v>
      </c>
      <c r="G215" t="s">
        <v>140</v>
      </c>
      <c r="H215">
        <v>8</v>
      </c>
      <c r="I215" t="s">
        <v>408</v>
      </c>
      <c r="J215">
        <v>18</v>
      </c>
    </row>
    <row r="216" spans="1:10" x14ac:dyDescent="0.25">
      <c r="A216" t="s">
        <v>254</v>
      </c>
      <c r="B216" t="s">
        <v>287</v>
      </c>
      <c r="C216">
        <v>10.249999999999998</v>
      </c>
      <c r="D216">
        <v>12</v>
      </c>
      <c r="E216" t="s">
        <v>31</v>
      </c>
      <c r="F216">
        <v>3</v>
      </c>
      <c r="G216" t="s">
        <v>31</v>
      </c>
      <c r="H216">
        <v>6</v>
      </c>
      <c r="I216" t="s">
        <v>408</v>
      </c>
      <c r="J216">
        <v>3.9</v>
      </c>
    </row>
    <row r="217" spans="1:10" x14ac:dyDescent="0.25">
      <c r="A217" t="s">
        <v>254</v>
      </c>
      <c r="B217" t="s">
        <v>274</v>
      </c>
      <c r="C217">
        <v>10.27</v>
      </c>
      <c r="D217">
        <v>3</v>
      </c>
      <c r="E217" t="s">
        <v>150</v>
      </c>
      <c r="F217">
        <v>7</v>
      </c>
      <c r="G217" t="s">
        <v>195</v>
      </c>
      <c r="H217">
        <v>7</v>
      </c>
      <c r="I217" t="s">
        <v>410</v>
      </c>
      <c r="J217">
        <v>119</v>
      </c>
    </row>
    <row r="218" spans="1:10" x14ac:dyDescent="0.25">
      <c r="A218" t="s">
        <v>254</v>
      </c>
      <c r="B218" t="s">
        <v>287</v>
      </c>
      <c r="C218">
        <v>10.29</v>
      </c>
      <c r="D218">
        <v>12</v>
      </c>
      <c r="E218" t="s">
        <v>31</v>
      </c>
      <c r="F218">
        <v>3</v>
      </c>
      <c r="G218" t="s">
        <v>140</v>
      </c>
      <c r="H218">
        <v>1</v>
      </c>
      <c r="I218" t="s">
        <v>408</v>
      </c>
      <c r="J218">
        <v>7</v>
      </c>
    </row>
    <row r="219" spans="1:10" x14ac:dyDescent="0.25">
      <c r="A219" t="s">
        <v>254</v>
      </c>
      <c r="B219" t="s">
        <v>272</v>
      </c>
      <c r="C219">
        <v>10.319999999999999</v>
      </c>
      <c r="D219">
        <v>6</v>
      </c>
      <c r="E219" t="s">
        <v>140</v>
      </c>
      <c r="F219">
        <v>1</v>
      </c>
      <c r="G219" t="s">
        <v>140</v>
      </c>
      <c r="H219">
        <v>6</v>
      </c>
      <c r="I219" t="s">
        <v>408</v>
      </c>
      <c r="J219">
        <v>5.2</v>
      </c>
    </row>
    <row r="220" spans="1:10" x14ac:dyDescent="0.25">
      <c r="A220" t="s">
        <v>254</v>
      </c>
      <c r="B220" t="s">
        <v>277</v>
      </c>
      <c r="C220">
        <v>10.32</v>
      </c>
      <c r="D220">
        <v>8</v>
      </c>
      <c r="E220" t="s">
        <v>64</v>
      </c>
      <c r="F220">
        <v>3</v>
      </c>
      <c r="G220" t="s">
        <v>85</v>
      </c>
      <c r="H220">
        <v>7</v>
      </c>
      <c r="I220" t="s">
        <v>409</v>
      </c>
      <c r="J220">
        <v>4.9000000000000004</v>
      </c>
    </row>
    <row r="221" spans="1:10" x14ac:dyDescent="0.25">
      <c r="A221" t="s">
        <v>254</v>
      </c>
      <c r="B221" t="s">
        <v>291</v>
      </c>
      <c r="C221">
        <v>10.35</v>
      </c>
      <c r="D221">
        <v>11</v>
      </c>
      <c r="E221" t="s">
        <v>504</v>
      </c>
      <c r="F221">
        <v>6</v>
      </c>
      <c r="G221" t="s">
        <v>504</v>
      </c>
      <c r="H221">
        <v>6</v>
      </c>
      <c r="I221" t="s">
        <v>408</v>
      </c>
      <c r="J221">
        <v>50</v>
      </c>
    </row>
    <row r="222" spans="1:10" x14ac:dyDescent="0.25">
      <c r="A222" t="s">
        <v>254</v>
      </c>
      <c r="B222" t="s">
        <v>287</v>
      </c>
      <c r="C222">
        <v>10.379999999999999</v>
      </c>
      <c r="D222">
        <v>12</v>
      </c>
      <c r="E222" t="s">
        <v>31</v>
      </c>
      <c r="F222">
        <v>2</v>
      </c>
      <c r="G222" t="s">
        <v>407</v>
      </c>
      <c r="H222">
        <v>12</v>
      </c>
      <c r="I222" t="s">
        <v>408</v>
      </c>
      <c r="J222">
        <v>7.4</v>
      </c>
    </row>
    <row r="223" spans="1:10" x14ac:dyDescent="0.25">
      <c r="A223" t="s">
        <v>254</v>
      </c>
      <c r="B223" t="s">
        <v>259</v>
      </c>
      <c r="C223">
        <v>10.469999999999999</v>
      </c>
      <c r="D223">
        <v>9</v>
      </c>
      <c r="E223" t="s">
        <v>316</v>
      </c>
      <c r="F223">
        <v>7</v>
      </c>
      <c r="G223" t="s">
        <v>167</v>
      </c>
      <c r="H223">
        <v>2</v>
      </c>
      <c r="I223" t="s">
        <v>408</v>
      </c>
      <c r="J223">
        <v>13</v>
      </c>
    </row>
    <row r="224" spans="1:10" x14ac:dyDescent="0.25">
      <c r="A224" t="s">
        <v>254</v>
      </c>
      <c r="B224" t="s">
        <v>272</v>
      </c>
      <c r="C224">
        <v>10.49</v>
      </c>
      <c r="D224">
        <v>6</v>
      </c>
      <c r="E224" t="s">
        <v>140</v>
      </c>
      <c r="F224">
        <v>8</v>
      </c>
      <c r="G224" t="s">
        <v>195</v>
      </c>
      <c r="H224">
        <v>9</v>
      </c>
      <c r="I224" t="s">
        <v>408</v>
      </c>
      <c r="J224">
        <v>8.9</v>
      </c>
    </row>
    <row r="225" spans="1:10" x14ac:dyDescent="0.25">
      <c r="A225" t="s">
        <v>254</v>
      </c>
      <c r="B225" t="s">
        <v>272</v>
      </c>
      <c r="C225">
        <v>10.55</v>
      </c>
      <c r="D225">
        <v>6</v>
      </c>
      <c r="E225" t="s">
        <v>140</v>
      </c>
      <c r="F225">
        <v>4</v>
      </c>
      <c r="G225" t="s">
        <v>140</v>
      </c>
      <c r="H225">
        <v>9</v>
      </c>
      <c r="I225" t="s">
        <v>408</v>
      </c>
      <c r="J225">
        <v>30</v>
      </c>
    </row>
    <row r="226" spans="1:10" x14ac:dyDescent="0.25">
      <c r="A226" t="s">
        <v>254</v>
      </c>
      <c r="B226" t="s">
        <v>280</v>
      </c>
      <c r="C226">
        <v>10.6</v>
      </c>
      <c r="D226">
        <v>7</v>
      </c>
      <c r="E226" t="s">
        <v>58</v>
      </c>
      <c r="F226">
        <v>10</v>
      </c>
      <c r="G226" t="s">
        <v>58</v>
      </c>
      <c r="H226">
        <v>6</v>
      </c>
      <c r="I226" t="s">
        <v>410</v>
      </c>
      <c r="J226">
        <v>12</v>
      </c>
    </row>
    <row r="227" spans="1:10" x14ac:dyDescent="0.25">
      <c r="A227" t="s">
        <v>254</v>
      </c>
      <c r="B227" t="s">
        <v>259</v>
      </c>
      <c r="C227">
        <v>10.620000000000001</v>
      </c>
      <c r="D227">
        <v>9</v>
      </c>
      <c r="E227" t="s">
        <v>316</v>
      </c>
      <c r="F227">
        <v>8</v>
      </c>
      <c r="G227" t="s">
        <v>167</v>
      </c>
      <c r="H227">
        <v>10</v>
      </c>
      <c r="I227" t="s">
        <v>408</v>
      </c>
      <c r="J227">
        <v>42</v>
      </c>
    </row>
    <row r="228" spans="1:10" x14ac:dyDescent="0.25">
      <c r="A228" t="s">
        <v>254</v>
      </c>
      <c r="B228" t="s">
        <v>255</v>
      </c>
      <c r="C228">
        <v>10.67</v>
      </c>
      <c r="D228">
        <v>5</v>
      </c>
      <c r="E228" t="s">
        <v>167</v>
      </c>
      <c r="F228">
        <v>7</v>
      </c>
      <c r="G228" t="s">
        <v>167</v>
      </c>
      <c r="H228">
        <v>12</v>
      </c>
      <c r="I228" t="s">
        <v>411</v>
      </c>
      <c r="J228">
        <v>21</v>
      </c>
    </row>
    <row r="229" spans="1:10" x14ac:dyDescent="0.25">
      <c r="A229" t="s">
        <v>254</v>
      </c>
      <c r="B229" t="s">
        <v>291</v>
      </c>
      <c r="C229">
        <v>10.69</v>
      </c>
      <c r="D229">
        <v>11</v>
      </c>
      <c r="E229" t="s">
        <v>504</v>
      </c>
      <c r="F229">
        <v>3</v>
      </c>
      <c r="G229" t="s">
        <v>504</v>
      </c>
      <c r="H229">
        <v>5</v>
      </c>
      <c r="I229" t="s">
        <v>408</v>
      </c>
      <c r="J229">
        <v>31</v>
      </c>
    </row>
    <row r="230" spans="1:10" x14ac:dyDescent="0.25">
      <c r="A230" t="s">
        <v>254</v>
      </c>
      <c r="B230" t="s">
        <v>283</v>
      </c>
      <c r="C230">
        <v>10.690000000000001</v>
      </c>
      <c r="D230">
        <v>10</v>
      </c>
      <c r="E230" t="s">
        <v>173</v>
      </c>
      <c r="F230">
        <v>11</v>
      </c>
      <c r="G230" t="s">
        <v>504</v>
      </c>
      <c r="H230">
        <v>10</v>
      </c>
      <c r="I230" t="s">
        <v>408</v>
      </c>
      <c r="J230">
        <v>42</v>
      </c>
    </row>
    <row r="231" spans="1:10" x14ac:dyDescent="0.25">
      <c r="A231" t="s">
        <v>254</v>
      </c>
      <c r="B231" t="s">
        <v>259</v>
      </c>
      <c r="C231">
        <v>10.75</v>
      </c>
      <c r="D231">
        <v>9</v>
      </c>
      <c r="E231" t="s">
        <v>316</v>
      </c>
      <c r="F231">
        <v>11</v>
      </c>
      <c r="G231" t="s">
        <v>167</v>
      </c>
      <c r="H231">
        <v>9</v>
      </c>
      <c r="I231" t="s">
        <v>408</v>
      </c>
      <c r="J231">
        <v>25</v>
      </c>
    </row>
    <row r="232" spans="1:10" x14ac:dyDescent="0.25">
      <c r="A232" t="s">
        <v>254</v>
      </c>
      <c r="B232" t="s">
        <v>274</v>
      </c>
      <c r="C232">
        <v>10.76</v>
      </c>
      <c r="D232">
        <v>3</v>
      </c>
      <c r="E232" t="s">
        <v>150</v>
      </c>
      <c r="F232">
        <v>11</v>
      </c>
      <c r="G232" t="s">
        <v>106</v>
      </c>
      <c r="H232">
        <v>1</v>
      </c>
      <c r="I232" t="s">
        <v>409</v>
      </c>
      <c r="J232">
        <v>36</v>
      </c>
    </row>
    <row r="233" spans="1:10" x14ac:dyDescent="0.25">
      <c r="A233" t="s">
        <v>254</v>
      </c>
      <c r="B233" t="s">
        <v>280</v>
      </c>
      <c r="C233">
        <v>10.799999999999999</v>
      </c>
      <c r="D233">
        <v>7</v>
      </c>
      <c r="E233" t="s">
        <v>58</v>
      </c>
      <c r="F233">
        <v>8</v>
      </c>
      <c r="G233" t="s">
        <v>120</v>
      </c>
      <c r="H233">
        <v>3</v>
      </c>
      <c r="I233" t="s">
        <v>409</v>
      </c>
      <c r="J233">
        <v>14</v>
      </c>
    </row>
    <row r="234" spans="1:10" x14ac:dyDescent="0.25">
      <c r="A234" t="s">
        <v>254</v>
      </c>
      <c r="B234" t="s">
        <v>259</v>
      </c>
      <c r="C234">
        <v>10.93</v>
      </c>
      <c r="D234">
        <v>9</v>
      </c>
      <c r="E234" t="s">
        <v>316</v>
      </c>
      <c r="F234">
        <v>10</v>
      </c>
      <c r="G234" t="s">
        <v>702</v>
      </c>
      <c r="H234">
        <v>2</v>
      </c>
      <c r="I234" t="s">
        <v>408</v>
      </c>
      <c r="J234">
        <v>5.9</v>
      </c>
    </row>
    <row r="235" spans="1:10" x14ac:dyDescent="0.25">
      <c r="A235" t="s">
        <v>254</v>
      </c>
      <c r="B235" t="s">
        <v>255</v>
      </c>
      <c r="C235">
        <v>11.08</v>
      </c>
      <c r="D235">
        <v>5</v>
      </c>
      <c r="E235" t="s">
        <v>167</v>
      </c>
      <c r="F235">
        <v>12</v>
      </c>
      <c r="G235" t="s">
        <v>565</v>
      </c>
      <c r="H235">
        <v>12</v>
      </c>
      <c r="I235" t="s">
        <v>408</v>
      </c>
      <c r="J235">
        <v>131</v>
      </c>
    </row>
    <row r="236" spans="1:10" x14ac:dyDescent="0.25">
      <c r="A236" t="s">
        <v>254</v>
      </c>
      <c r="B236" t="s">
        <v>255</v>
      </c>
      <c r="C236">
        <v>12.12</v>
      </c>
      <c r="D236">
        <v>5</v>
      </c>
      <c r="E236" t="s">
        <v>167</v>
      </c>
      <c r="F236">
        <v>9</v>
      </c>
      <c r="G236" t="s">
        <v>565</v>
      </c>
      <c r="H236">
        <v>5</v>
      </c>
      <c r="I236" t="s">
        <v>409</v>
      </c>
      <c r="J236">
        <v>88</v>
      </c>
    </row>
    <row r="237" spans="1:10" x14ac:dyDescent="0.25">
      <c r="A237" t="s">
        <v>294</v>
      </c>
      <c r="B237" t="s">
        <v>312</v>
      </c>
      <c r="C237">
        <v>47.660000000000004</v>
      </c>
      <c r="D237">
        <v>7</v>
      </c>
      <c r="E237" t="s">
        <v>140</v>
      </c>
      <c r="F237">
        <v>1</v>
      </c>
      <c r="G237" t="s">
        <v>49</v>
      </c>
      <c r="H237">
        <v>10</v>
      </c>
      <c r="I237" t="s">
        <v>410</v>
      </c>
      <c r="J237">
        <v>8.6</v>
      </c>
    </row>
    <row r="238" spans="1:10" x14ac:dyDescent="0.25">
      <c r="A238" t="s">
        <v>294</v>
      </c>
      <c r="B238" t="s">
        <v>309</v>
      </c>
      <c r="C238">
        <v>47.83</v>
      </c>
      <c r="D238">
        <v>5</v>
      </c>
      <c r="E238" t="s">
        <v>69</v>
      </c>
      <c r="F238">
        <v>3</v>
      </c>
      <c r="G238" t="s">
        <v>69</v>
      </c>
      <c r="H238">
        <v>4</v>
      </c>
      <c r="I238" t="s">
        <v>409</v>
      </c>
      <c r="J238">
        <v>3.5</v>
      </c>
    </row>
    <row r="239" spans="1:10" x14ac:dyDescent="0.25">
      <c r="A239" t="s">
        <v>294</v>
      </c>
      <c r="B239" t="s">
        <v>302</v>
      </c>
      <c r="C239">
        <v>48.27</v>
      </c>
      <c r="D239">
        <v>12</v>
      </c>
      <c r="E239" t="s">
        <v>64</v>
      </c>
      <c r="F239">
        <v>4</v>
      </c>
      <c r="G239" t="s">
        <v>565</v>
      </c>
      <c r="H239">
        <v>8</v>
      </c>
      <c r="I239" t="s">
        <v>408</v>
      </c>
      <c r="J239">
        <v>14</v>
      </c>
    </row>
    <row r="240" spans="1:10" x14ac:dyDescent="0.25">
      <c r="A240" t="s">
        <v>294</v>
      </c>
      <c r="B240" t="s">
        <v>312</v>
      </c>
      <c r="C240">
        <v>48.76</v>
      </c>
      <c r="D240">
        <v>7</v>
      </c>
      <c r="E240" t="s">
        <v>140</v>
      </c>
      <c r="F240">
        <v>1</v>
      </c>
      <c r="G240" t="s">
        <v>49</v>
      </c>
      <c r="H240">
        <v>12</v>
      </c>
      <c r="I240" t="s">
        <v>411</v>
      </c>
      <c r="J240">
        <v>19</v>
      </c>
    </row>
    <row r="241" spans="1:10" x14ac:dyDescent="0.25">
      <c r="A241" t="s">
        <v>294</v>
      </c>
      <c r="B241" t="s">
        <v>321</v>
      </c>
      <c r="C241">
        <v>48.76</v>
      </c>
      <c r="D241">
        <v>2</v>
      </c>
      <c r="E241" t="s">
        <v>106</v>
      </c>
      <c r="F241">
        <v>2</v>
      </c>
      <c r="G241" t="s">
        <v>58</v>
      </c>
      <c r="H241">
        <v>9</v>
      </c>
      <c r="I241" t="s">
        <v>409</v>
      </c>
      <c r="J241">
        <v>23</v>
      </c>
    </row>
    <row r="242" spans="1:10" x14ac:dyDescent="0.25">
      <c r="A242" t="s">
        <v>294</v>
      </c>
      <c r="B242" t="s">
        <v>325</v>
      </c>
      <c r="C242">
        <v>48.76</v>
      </c>
      <c r="D242">
        <v>6</v>
      </c>
      <c r="E242" t="s">
        <v>326</v>
      </c>
      <c r="F242">
        <v>6</v>
      </c>
      <c r="G242" t="s">
        <v>326</v>
      </c>
      <c r="H242">
        <v>3</v>
      </c>
      <c r="I242" t="s">
        <v>409</v>
      </c>
      <c r="J242">
        <v>4.5999999999999996</v>
      </c>
    </row>
    <row r="243" spans="1:10" x14ac:dyDescent="0.25">
      <c r="A243" t="s">
        <v>294</v>
      </c>
      <c r="B243" t="s">
        <v>312</v>
      </c>
      <c r="C243">
        <v>48.86</v>
      </c>
      <c r="D243">
        <v>7</v>
      </c>
      <c r="E243" t="s">
        <v>140</v>
      </c>
      <c r="F243">
        <v>4</v>
      </c>
      <c r="G243" t="s">
        <v>1720</v>
      </c>
      <c r="H243">
        <v>10</v>
      </c>
      <c r="I243" t="s">
        <v>411</v>
      </c>
      <c r="J243">
        <v>9.6999999999999993</v>
      </c>
    </row>
    <row r="244" spans="1:10" x14ac:dyDescent="0.25">
      <c r="A244" t="s">
        <v>294</v>
      </c>
      <c r="B244" t="s">
        <v>318</v>
      </c>
      <c r="C244">
        <v>49.02</v>
      </c>
      <c r="D244">
        <v>4</v>
      </c>
      <c r="E244" t="s">
        <v>173</v>
      </c>
      <c r="F244">
        <v>8</v>
      </c>
      <c r="G244" t="s">
        <v>90</v>
      </c>
      <c r="H244">
        <v>12</v>
      </c>
      <c r="I244" t="s">
        <v>409</v>
      </c>
      <c r="J244">
        <v>10</v>
      </c>
    </row>
    <row r="245" spans="1:10" x14ac:dyDescent="0.25">
      <c r="A245" t="s">
        <v>294</v>
      </c>
      <c r="B245" t="s">
        <v>321</v>
      </c>
      <c r="C245">
        <v>49.11</v>
      </c>
      <c r="D245">
        <v>2</v>
      </c>
      <c r="E245" t="s">
        <v>106</v>
      </c>
      <c r="F245">
        <v>1</v>
      </c>
      <c r="G245" t="s">
        <v>316</v>
      </c>
      <c r="H245">
        <v>2</v>
      </c>
      <c r="I245" t="s">
        <v>408</v>
      </c>
      <c r="J245">
        <v>30</v>
      </c>
    </row>
    <row r="246" spans="1:10" x14ac:dyDescent="0.25">
      <c r="A246" t="s">
        <v>294</v>
      </c>
      <c r="B246" t="s">
        <v>309</v>
      </c>
      <c r="C246">
        <v>49.269999999999996</v>
      </c>
      <c r="D246">
        <v>5</v>
      </c>
      <c r="E246" t="s">
        <v>69</v>
      </c>
      <c r="F246">
        <v>4</v>
      </c>
      <c r="G246" t="s">
        <v>69</v>
      </c>
      <c r="H246">
        <v>5</v>
      </c>
      <c r="I246" t="s">
        <v>410</v>
      </c>
      <c r="J246">
        <v>19</v>
      </c>
    </row>
    <row r="247" spans="1:10" x14ac:dyDescent="0.25">
      <c r="A247" t="s">
        <v>294</v>
      </c>
      <c r="B247" t="s">
        <v>302</v>
      </c>
      <c r="C247">
        <v>49.309999999999995</v>
      </c>
      <c r="D247">
        <v>12</v>
      </c>
      <c r="E247" t="s">
        <v>64</v>
      </c>
      <c r="F247">
        <v>1</v>
      </c>
      <c r="G247" t="s">
        <v>64</v>
      </c>
      <c r="H247">
        <v>1</v>
      </c>
      <c r="I247" t="s">
        <v>409</v>
      </c>
      <c r="J247">
        <v>4.8</v>
      </c>
    </row>
    <row r="248" spans="1:10" x14ac:dyDescent="0.25">
      <c r="A248" t="s">
        <v>294</v>
      </c>
      <c r="B248" t="s">
        <v>302</v>
      </c>
      <c r="C248">
        <v>49.489999999999995</v>
      </c>
      <c r="D248">
        <v>12</v>
      </c>
      <c r="E248" t="s">
        <v>64</v>
      </c>
      <c r="F248">
        <v>1</v>
      </c>
      <c r="G248" t="s">
        <v>85</v>
      </c>
      <c r="H248">
        <v>9</v>
      </c>
      <c r="I248" t="s">
        <v>410</v>
      </c>
      <c r="J248">
        <v>4.9000000000000004</v>
      </c>
    </row>
    <row r="249" spans="1:10" x14ac:dyDescent="0.25">
      <c r="A249" t="s">
        <v>294</v>
      </c>
      <c r="B249" t="s">
        <v>299</v>
      </c>
      <c r="C249">
        <v>49.5</v>
      </c>
      <c r="D249">
        <v>9</v>
      </c>
      <c r="E249" t="s">
        <v>31</v>
      </c>
      <c r="F249">
        <v>5</v>
      </c>
      <c r="G249" t="s">
        <v>64</v>
      </c>
      <c r="H249">
        <v>6</v>
      </c>
      <c r="I249" t="s">
        <v>409</v>
      </c>
      <c r="J249">
        <v>4.0999999999999996</v>
      </c>
    </row>
    <row r="250" spans="1:10" x14ac:dyDescent="0.25">
      <c r="A250" t="s">
        <v>329</v>
      </c>
      <c r="B250" t="s">
        <v>338</v>
      </c>
      <c r="C250">
        <v>8.8999999999999986</v>
      </c>
      <c r="D250">
        <v>3</v>
      </c>
      <c r="E250" t="s">
        <v>504</v>
      </c>
      <c r="F250">
        <v>7</v>
      </c>
      <c r="G250" t="s">
        <v>504</v>
      </c>
      <c r="H250">
        <v>11</v>
      </c>
      <c r="I250" t="s">
        <v>408</v>
      </c>
      <c r="J250">
        <v>15</v>
      </c>
    </row>
    <row r="251" spans="1:10" x14ac:dyDescent="0.25">
      <c r="A251" t="s">
        <v>329</v>
      </c>
      <c r="B251" t="s">
        <v>345</v>
      </c>
      <c r="C251">
        <v>8.9</v>
      </c>
      <c r="D251">
        <v>5</v>
      </c>
      <c r="E251" t="s">
        <v>49</v>
      </c>
      <c r="F251">
        <v>8</v>
      </c>
      <c r="G251" t="s">
        <v>407</v>
      </c>
      <c r="H251">
        <v>11</v>
      </c>
      <c r="I251" t="s">
        <v>410</v>
      </c>
      <c r="J251">
        <v>39</v>
      </c>
    </row>
    <row r="252" spans="1:10" x14ac:dyDescent="0.25">
      <c r="A252" t="s">
        <v>329</v>
      </c>
      <c r="B252" t="s">
        <v>345</v>
      </c>
      <c r="C252">
        <v>8.9699999999999989</v>
      </c>
      <c r="D252">
        <v>5</v>
      </c>
      <c r="E252" t="s">
        <v>49</v>
      </c>
      <c r="F252">
        <v>1</v>
      </c>
      <c r="G252" t="s">
        <v>49</v>
      </c>
      <c r="H252">
        <v>1</v>
      </c>
      <c r="I252" t="s">
        <v>408</v>
      </c>
      <c r="J252">
        <v>5.8</v>
      </c>
    </row>
    <row r="253" spans="1:10" x14ac:dyDescent="0.25">
      <c r="A253" t="s">
        <v>329</v>
      </c>
      <c r="B253" t="s">
        <v>333</v>
      </c>
      <c r="C253">
        <v>8.9700000000000006</v>
      </c>
      <c r="D253">
        <v>1</v>
      </c>
      <c r="E253" t="s">
        <v>64</v>
      </c>
      <c r="F253">
        <v>2</v>
      </c>
      <c r="G253" t="s">
        <v>195</v>
      </c>
      <c r="H253">
        <v>10</v>
      </c>
      <c r="I253" t="s">
        <v>411</v>
      </c>
      <c r="J253">
        <v>13</v>
      </c>
    </row>
    <row r="254" spans="1:10" x14ac:dyDescent="0.25">
      <c r="A254" t="s">
        <v>329</v>
      </c>
      <c r="B254" t="s">
        <v>360</v>
      </c>
      <c r="C254">
        <v>9.0599999999999987</v>
      </c>
      <c r="D254">
        <v>8</v>
      </c>
      <c r="E254" t="s">
        <v>150</v>
      </c>
      <c r="F254">
        <v>1</v>
      </c>
      <c r="G254" t="s">
        <v>150</v>
      </c>
      <c r="H254">
        <v>4</v>
      </c>
      <c r="I254" t="s">
        <v>409</v>
      </c>
      <c r="J254">
        <v>4.8</v>
      </c>
    </row>
    <row r="255" spans="1:10" x14ac:dyDescent="0.25">
      <c r="A255" t="s">
        <v>329</v>
      </c>
      <c r="B255" t="s">
        <v>330</v>
      </c>
      <c r="C255">
        <v>9.1999999999999993</v>
      </c>
      <c r="D255">
        <v>6</v>
      </c>
      <c r="E255" t="s">
        <v>565</v>
      </c>
      <c r="F255">
        <v>5</v>
      </c>
      <c r="G255" t="s">
        <v>596</v>
      </c>
      <c r="H255">
        <v>2</v>
      </c>
      <c r="I255" t="s">
        <v>408</v>
      </c>
      <c r="J255">
        <v>12</v>
      </c>
    </row>
    <row r="256" spans="1:10" x14ac:dyDescent="0.25">
      <c r="A256" t="s">
        <v>329</v>
      </c>
      <c r="B256" t="s">
        <v>348</v>
      </c>
      <c r="C256">
        <v>9.2099999999999991</v>
      </c>
      <c r="D256">
        <v>12</v>
      </c>
      <c r="E256" t="s">
        <v>58</v>
      </c>
      <c r="F256">
        <v>1</v>
      </c>
      <c r="G256" t="s">
        <v>58</v>
      </c>
      <c r="H256">
        <v>6</v>
      </c>
      <c r="I256" t="s">
        <v>408</v>
      </c>
      <c r="J256">
        <v>2.7</v>
      </c>
    </row>
    <row r="257" spans="1:10" x14ac:dyDescent="0.25">
      <c r="A257" t="s">
        <v>329</v>
      </c>
      <c r="B257" t="s">
        <v>360</v>
      </c>
      <c r="C257">
        <v>9.2399999999999984</v>
      </c>
      <c r="D257">
        <v>8</v>
      </c>
      <c r="E257" t="s">
        <v>150</v>
      </c>
      <c r="F257">
        <v>1</v>
      </c>
      <c r="G257" t="s">
        <v>150</v>
      </c>
      <c r="H257">
        <v>3</v>
      </c>
      <c r="I257" t="s">
        <v>409</v>
      </c>
      <c r="J257">
        <v>3.7</v>
      </c>
    </row>
    <row r="258" spans="1:10" x14ac:dyDescent="0.25">
      <c r="A258" t="s">
        <v>329</v>
      </c>
      <c r="B258" t="s">
        <v>354</v>
      </c>
      <c r="C258">
        <v>9.3199999999999985</v>
      </c>
      <c r="D258">
        <v>11</v>
      </c>
      <c r="E258" t="s">
        <v>167</v>
      </c>
      <c r="F258">
        <v>1</v>
      </c>
      <c r="G258" t="s">
        <v>195</v>
      </c>
      <c r="H258">
        <v>4</v>
      </c>
      <c r="I258" t="s">
        <v>408</v>
      </c>
      <c r="J258">
        <v>29</v>
      </c>
    </row>
    <row r="259" spans="1:10" x14ac:dyDescent="0.25">
      <c r="A259" t="s">
        <v>329</v>
      </c>
      <c r="B259" t="s">
        <v>333</v>
      </c>
      <c r="C259">
        <v>9.33</v>
      </c>
      <c r="D259">
        <v>1</v>
      </c>
      <c r="E259" t="s">
        <v>64</v>
      </c>
      <c r="F259">
        <v>2</v>
      </c>
      <c r="G259" t="s">
        <v>31</v>
      </c>
      <c r="H259">
        <v>5</v>
      </c>
      <c r="I259" t="s">
        <v>409</v>
      </c>
      <c r="J259">
        <v>3.6</v>
      </c>
    </row>
    <row r="260" spans="1:10" x14ac:dyDescent="0.25">
      <c r="A260" t="s">
        <v>329</v>
      </c>
      <c r="B260" t="s">
        <v>360</v>
      </c>
      <c r="C260">
        <v>9.33</v>
      </c>
      <c r="D260">
        <v>8</v>
      </c>
      <c r="E260" t="s">
        <v>150</v>
      </c>
      <c r="F260">
        <v>1</v>
      </c>
      <c r="G260" t="s">
        <v>150</v>
      </c>
      <c r="H260">
        <v>4</v>
      </c>
      <c r="I260" t="s">
        <v>410</v>
      </c>
      <c r="J260">
        <v>23</v>
      </c>
    </row>
    <row r="261" spans="1:10" x14ac:dyDescent="0.25">
      <c r="A261" t="s">
        <v>329</v>
      </c>
      <c r="B261" t="s">
        <v>333</v>
      </c>
      <c r="C261">
        <v>9.35</v>
      </c>
      <c r="D261">
        <v>1</v>
      </c>
      <c r="E261" t="s">
        <v>64</v>
      </c>
      <c r="F261">
        <v>10</v>
      </c>
      <c r="G261" t="s">
        <v>69</v>
      </c>
      <c r="H261">
        <v>10</v>
      </c>
      <c r="I261" t="s">
        <v>410</v>
      </c>
      <c r="J261">
        <v>17</v>
      </c>
    </row>
    <row r="262" spans="1:10" x14ac:dyDescent="0.25">
      <c r="A262" t="s">
        <v>329</v>
      </c>
      <c r="B262" t="s">
        <v>338</v>
      </c>
      <c r="C262">
        <v>9.35</v>
      </c>
      <c r="D262">
        <v>3</v>
      </c>
      <c r="E262" t="s">
        <v>504</v>
      </c>
      <c r="F262">
        <v>5</v>
      </c>
      <c r="G262" t="s">
        <v>504</v>
      </c>
      <c r="H262">
        <v>12</v>
      </c>
      <c r="I262" t="s">
        <v>408</v>
      </c>
      <c r="J262">
        <v>44</v>
      </c>
    </row>
    <row r="263" spans="1:10" x14ac:dyDescent="0.25">
      <c r="A263" t="s">
        <v>329</v>
      </c>
      <c r="B263" t="s">
        <v>333</v>
      </c>
      <c r="C263">
        <v>9.4</v>
      </c>
      <c r="D263">
        <v>1</v>
      </c>
      <c r="E263" t="s">
        <v>64</v>
      </c>
      <c r="F263">
        <v>1</v>
      </c>
      <c r="G263" t="s">
        <v>69</v>
      </c>
      <c r="H263">
        <v>1</v>
      </c>
      <c r="I263" t="s">
        <v>408</v>
      </c>
      <c r="J263">
        <v>2.9</v>
      </c>
    </row>
    <row r="264" spans="1:10" x14ac:dyDescent="0.25">
      <c r="A264" t="s">
        <v>329</v>
      </c>
      <c r="B264" t="s">
        <v>364</v>
      </c>
      <c r="C264">
        <v>9.42</v>
      </c>
      <c r="D264">
        <v>2</v>
      </c>
      <c r="E264" t="s">
        <v>90</v>
      </c>
      <c r="F264">
        <v>5</v>
      </c>
      <c r="G264" t="s">
        <v>504</v>
      </c>
      <c r="H264">
        <v>4</v>
      </c>
      <c r="I264" t="s">
        <v>410</v>
      </c>
      <c r="J264">
        <v>11</v>
      </c>
    </row>
    <row r="265" spans="1:10" x14ac:dyDescent="0.25">
      <c r="A265" t="s">
        <v>329</v>
      </c>
      <c r="B265" t="s">
        <v>333</v>
      </c>
      <c r="C265">
        <v>9.76</v>
      </c>
      <c r="D265">
        <v>1</v>
      </c>
      <c r="E265" t="s">
        <v>64</v>
      </c>
      <c r="F265">
        <v>5</v>
      </c>
      <c r="G265" t="s">
        <v>64</v>
      </c>
      <c r="H265">
        <v>1</v>
      </c>
      <c r="I265" t="s">
        <v>409</v>
      </c>
      <c r="J265">
        <v>3.5</v>
      </c>
    </row>
    <row r="266" spans="1:10" x14ac:dyDescent="0.25">
      <c r="A266" t="s">
        <v>329</v>
      </c>
      <c r="B266" t="s">
        <v>338</v>
      </c>
      <c r="C266">
        <v>9.7600000000000016</v>
      </c>
      <c r="D266">
        <v>3</v>
      </c>
      <c r="E266" t="s">
        <v>504</v>
      </c>
      <c r="F266">
        <v>11</v>
      </c>
      <c r="G266" t="s">
        <v>106</v>
      </c>
      <c r="H266">
        <v>9</v>
      </c>
      <c r="I266" t="s">
        <v>410</v>
      </c>
      <c r="J266">
        <v>20</v>
      </c>
    </row>
    <row r="267" spans="1:10" x14ac:dyDescent="0.25">
      <c r="A267" t="s">
        <v>329</v>
      </c>
      <c r="B267" t="s">
        <v>357</v>
      </c>
      <c r="C267">
        <v>9.7799999999999994</v>
      </c>
      <c r="D267">
        <v>7</v>
      </c>
      <c r="E267" t="s">
        <v>69</v>
      </c>
      <c r="F267">
        <v>7</v>
      </c>
      <c r="G267" t="s">
        <v>31</v>
      </c>
      <c r="H267">
        <v>2</v>
      </c>
      <c r="I267" t="s">
        <v>411</v>
      </c>
      <c r="J267">
        <v>7.9</v>
      </c>
    </row>
    <row r="268" spans="1:10" x14ac:dyDescent="0.25">
      <c r="A268" t="s">
        <v>329</v>
      </c>
      <c r="B268" t="s">
        <v>345</v>
      </c>
      <c r="C268">
        <v>9.870000000000001</v>
      </c>
      <c r="D268">
        <v>5</v>
      </c>
      <c r="E268" t="s">
        <v>49</v>
      </c>
      <c r="F268">
        <v>5</v>
      </c>
      <c r="G268" t="s">
        <v>407</v>
      </c>
      <c r="H268">
        <v>8</v>
      </c>
      <c r="I268" t="s">
        <v>410</v>
      </c>
      <c r="J268">
        <v>68</v>
      </c>
    </row>
    <row r="269" spans="1:10" x14ac:dyDescent="0.25">
      <c r="A269" t="s">
        <v>329</v>
      </c>
      <c r="B269" t="s">
        <v>335</v>
      </c>
      <c r="C269">
        <v>9.91</v>
      </c>
      <c r="D269">
        <v>9</v>
      </c>
      <c r="E269" t="s">
        <v>106</v>
      </c>
      <c r="F269">
        <v>7</v>
      </c>
      <c r="G269" t="s">
        <v>106</v>
      </c>
      <c r="H269">
        <v>7</v>
      </c>
      <c r="I269" t="s">
        <v>411</v>
      </c>
      <c r="J269">
        <v>27</v>
      </c>
    </row>
    <row r="270" spans="1:10" x14ac:dyDescent="0.25">
      <c r="A270" t="s">
        <v>329</v>
      </c>
      <c r="B270" t="s">
        <v>364</v>
      </c>
      <c r="C270">
        <v>9.9200000000000017</v>
      </c>
      <c r="D270">
        <v>2</v>
      </c>
      <c r="E270" t="s">
        <v>90</v>
      </c>
      <c r="F270">
        <v>8</v>
      </c>
      <c r="G270" t="s">
        <v>504</v>
      </c>
      <c r="H270">
        <v>9</v>
      </c>
      <c r="I270" t="s">
        <v>409</v>
      </c>
      <c r="J270">
        <v>18</v>
      </c>
    </row>
    <row r="271" spans="1:10" x14ac:dyDescent="0.25">
      <c r="A271" t="s">
        <v>329</v>
      </c>
      <c r="B271" t="s">
        <v>364</v>
      </c>
      <c r="C271">
        <v>10.029999999999999</v>
      </c>
      <c r="D271">
        <v>2</v>
      </c>
      <c r="E271" t="s">
        <v>90</v>
      </c>
      <c r="F271">
        <v>4</v>
      </c>
      <c r="G271" t="s">
        <v>504</v>
      </c>
      <c r="H271">
        <v>5</v>
      </c>
      <c r="I271" t="s">
        <v>408</v>
      </c>
      <c r="J271">
        <v>6.7</v>
      </c>
    </row>
    <row r="272" spans="1:10" x14ac:dyDescent="0.25">
      <c r="A272" t="s">
        <v>329</v>
      </c>
      <c r="B272" t="s">
        <v>360</v>
      </c>
      <c r="C272">
        <v>10.050000000000001</v>
      </c>
      <c r="D272">
        <v>8</v>
      </c>
      <c r="E272" t="s">
        <v>150</v>
      </c>
      <c r="F272">
        <v>2</v>
      </c>
      <c r="G272" t="s">
        <v>150</v>
      </c>
      <c r="H272">
        <v>9</v>
      </c>
      <c r="I272" t="s">
        <v>410</v>
      </c>
      <c r="J272">
        <v>12</v>
      </c>
    </row>
    <row r="273" spans="1:10" x14ac:dyDescent="0.25">
      <c r="A273" t="s">
        <v>329</v>
      </c>
      <c r="B273" t="s">
        <v>333</v>
      </c>
      <c r="C273">
        <v>10.1</v>
      </c>
      <c r="D273">
        <v>1</v>
      </c>
      <c r="E273" t="s">
        <v>64</v>
      </c>
      <c r="F273">
        <v>1</v>
      </c>
      <c r="G273" t="s">
        <v>31</v>
      </c>
      <c r="H273">
        <v>2</v>
      </c>
      <c r="I273" t="s">
        <v>409</v>
      </c>
      <c r="J273">
        <v>2</v>
      </c>
    </row>
    <row r="274" spans="1:10" x14ac:dyDescent="0.25">
      <c r="A274" t="s">
        <v>329</v>
      </c>
      <c r="B274" t="s">
        <v>341</v>
      </c>
      <c r="C274">
        <v>10.129999999999999</v>
      </c>
      <c r="D274">
        <v>10</v>
      </c>
      <c r="E274" t="s">
        <v>195</v>
      </c>
      <c r="F274">
        <v>10</v>
      </c>
      <c r="G274" t="s">
        <v>195</v>
      </c>
      <c r="H274">
        <v>6</v>
      </c>
      <c r="I274" t="s">
        <v>408</v>
      </c>
      <c r="J274">
        <v>12</v>
      </c>
    </row>
    <row r="275" spans="1:10" x14ac:dyDescent="0.25">
      <c r="A275" t="s">
        <v>329</v>
      </c>
      <c r="B275" t="s">
        <v>338</v>
      </c>
      <c r="C275">
        <v>10.19</v>
      </c>
      <c r="D275">
        <v>3</v>
      </c>
      <c r="E275" t="s">
        <v>504</v>
      </c>
      <c r="F275">
        <v>6</v>
      </c>
      <c r="G275" t="s">
        <v>504</v>
      </c>
      <c r="H275">
        <v>10</v>
      </c>
      <c r="I275" t="s">
        <v>409</v>
      </c>
      <c r="J275">
        <v>13</v>
      </c>
    </row>
    <row r="276" spans="1:10" x14ac:dyDescent="0.25">
      <c r="A276" t="s">
        <v>329</v>
      </c>
      <c r="B276" t="s">
        <v>354</v>
      </c>
      <c r="C276">
        <v>10.200000000000001</v>
      </c>
      <c r="D276">
        <v>11</v>
      </c>
      <c r="E276" t="s">
        <v>167</v>
      </c>
      <c r="F276">
        <v>3</v>
      </c>
      <c r="G276" t="s">
        <v>69</v>
      </c>
      <c r="H276">
        <v>2</v>
      </c>
      <c r="I276" t="s">
        <v>408</v>
      </c>
      <c r="J276">
        <v>11</v>
      </c>
    </row>
    <row r="277" spans="1:10" x14ac:dyDescent="0.25">
      <c r="A277" t="s">
        <v>365</v>
      </c>
      <c r="B277" t="s">
        <v>397</v>
      </c>
      <c r="C277">
        <v>8.85</v>
      </c>
      <c r="D277">
        <v>3</v>
      </c>
      <c r="E277" t="s">
        <v>106</v>
      </c>
      <c r="F277">
        <v>1</v>
      </c>
      <c r="G277" t="s">
        <v>106</v>
      </c>
      <c r="H277">
        <v>9</v>
      </c>
      <c r="I277" t="s">
        <v>408</v>
      </c>
      <c r="J277">
        <v>6.4</v>
      </c>
    </row>
    <row r="278" spans="1:10" x14ac:dyDescent="0.25">
      <c r="A278" t="s">
        <v>365</v>
      </c>
      <c r="B278" t="s">
        <v>375</v>
      </c>
      <c r="C278">
        <v>9.06</v>
      </c>
      <c r="D278">
        <v>11</v>
      </c>
      <c r="E278" t="s">
        <v>64</v>
      </c>
      <c r="F278">
        <v>2</v>
      </c>
      <c r="G278" t="s">
        <v>173</v>
      </c>
      <c r="H278">
        <v>8</v>
      </c>
      <c r="I278" t="s">
        <v>410</v>
      </c>
      <c r="J278">
        <v>13</v>
      </c>
    </row>
    <row r="279" spans="1:10" x14ac:dyDescent="0.25">
      <c r="A279" t="s">
        <v>365</v>
      </c>
      <c r="B279" t="s">
        <v>397</v>
      </c>
      <c r="C279">
        <v>9.09</v>
      </c>
      <c r="D279">
        <v>3</v>
      </c>
      <c r="E279" t="s">
        <v>106</v>
      </c>
      <c r="F279">
        <v>6</v>
      </c>
      <c r="G279" t="s">
        <v>434</v>
      </c>
      <c r="H279">
        <v>12</v>
      </c>
      <c r="I279" t="s">
        <v>410</v>
      </c>
      <c r="J279">
        <v>15</v>
      </c>
    </row>
    <row r="280" spans="1:10" x14ac:dyDescent="0.25">
      <c r="A280" t="s">
        <v>365</v>
      </c>
      <c r="B280" t="s">
        <v>375</v>
      </c>
      <c r="C280">
        <v>9.1300000000000008</v>
      </c>
      <c r="D280">
        <v>11</v>
      </c>
      <c r="E280" t="s">
        <v>64</v>
      </c>
      <c r="F280">
        <v>4</v>
      </c>
      <c r="G280" t="s">
        <v>64</v>
      </c>
      <c r="H280">
        <v>8</v>
      </c>
      <c r="I280" t="s">
        <v>410</v>
      </c>
      <c r="J280">
        <v>18</v>
      </c>
    </row>
    <row r="281" spans="1:10" x14ac:dyDescent="0.25">
      <c r="A281" t="s">
        <v>365</v>
      </c>
      <c r="B281" t="s">
        <v>394</v>
      </c>
      <c r="C281">
        <v>9.2100000000000009</v>
      </c>
      <c r="D281">
        <v>9</v>
      </c>
      <c r="E281" t="s">
        <v>173</v>
      </c>
      <c r="F281">
        <v>3</v>
      </c>
      <c r="G281" t="s">
        <v>173</v>
      </c>
      <c r="H281">
        <v>6</v>
      </c>
      <c r="I281" t="s">
        <v>409</v>
      </c>
      <c r="J281">
        <v>4.0999999999999996</v>
      </c>
    </row>
    <row r="282" spans="1:10" x14ac:dyDescent="0.25">
      <c r="A282" t="s">
        <v>365</v>
      </c>
      <c r="B282" t="s">
        <v>384</v>
      </c>
      <c r="C282">
        <v>9.25</v>
      </c>
      <c r="D282">
        <v>6</v>
      </c>
      <c r="E282" t="s">
        <v>385</v>
      </c>
      <c r="F282">
        <v>1</v>
      </c>
      <c r="G282" t="s">
        <v>316</v>
      </c>
      <c r="H282">
        <v>4</v>
      </c>
      <c r="I282" t="s">
        <v>409</v>
      </c>
      <c r="J282">
        <v>4.7</v>
      </c>
    </row>
    <row r="283" spans="1:10" x14ac:dyDescent="0.25">
      <c r="A283" t="s">
        <v>365</v>
      </c>
      <c r="B283" t="s">
        <v>390</v>
      </c>
      <c r="C283">
        <v>9.2700000000000014</v>
      </c>
      <c r="D283">
        <v>4</v>
      </c>
      <c r="E283" t="s">
        <v>565</v>
      </c>
      <c r="F283">
        <v>2</v>
      </c>
      <c r="G283" t="s">
        <v>565</v>
      </c>
      <c r="H283">
        <v>8</v>
      </c>
      <c r="I283" t="s">
        <v>409</v>
      </c>
      <c r="J283">
        <v>12</v>
      </c>
    </row>
    <row r="284" spans="1:10" x14ac:dyDescent="0.25">
      <c r="A284" t="s">
        <v>365</v>
      </c>
      <c r="B284" t="s">
        <v>378</v>
      </c>
      <c r="C284">
        <v>9.379999999999999</v>
      </c>
      <c r="D284">
        <v>1</v>
      </c>
      <c r="E284" t="s">
        <v>504</v>
      </c>
      <c r="F284">
        <v>7</v>
      </c>
      <c r="G284" t="s">
        <v>195</v>
      </c>
      <c r="H284">
        <v>12</v>
      </c>
      <c r="I284" t="s">
        <v>408</v>
      </c>
      <c r="J284">
        <v>10</v>
      </c>
    </row>
    <row r="285" spans="1:10" x14ac:dyDescent="0.25">
      <c r="A285" t="s">
        <v>365</v>
      </c>
      <c r="B285" t="s">
        <v>378</v>
      </c>
      <c r="C285">
        <v>9.4</v>
      </c>
      <c r="D285">
        <v>1</v>
      </c>
      <c r="E285" t="s">
        <v>504</v>
      </c>
      <c r="F285">
        <v>3</v>
      </c>
      <c r="G285" t="s">
        <v>504</v>
      </c>
      <c r="H285">
        <v>10</v>
      </c>
      <c r="I285" t="s">
        <v>410</v>
      </c>
      <c r="J285">
        <v>5.3</v>
      </c>
    </row>
    <row r="286" spans="1:10" x14ac:dyDescent="0.25">
      <c r="A286" t="s">
        <v>365</v>
      </c>
      <c r="B286" t="s">
        <v>397</v>
      </c>
      <c r="C286">
        <v>9.4000000000000021</v>
      </c>
      <c r="D286">
        <v>3</v>
      </c>
      <c r="E286" t="s">
        <v>106</v>
      </c>
      <c r="F286">
        <v>1</v>
      </c>
      <c r="G286" t="s">
        <v>106</v>
      </c>
      <c r="H286">
        <v>7</v>
      </c>
      <c r="I286" t="s">
        <v>408</v>
      </c>
      <c r="J286">
        <v>3.4</v>
      </c>
    </row>
    <row r="287" spans="1:10" x14ac:dyDescent="0.25">
      <c r="A287" t="s">
        <v>365</v>
      </c>
      <c r="B287" t="s">
        <v>378</v>
      </c>
      <c r="C287">
        <v>9.4700000000000006</v>
      </c>
      <c r="D287">
        <v>1</v>
      </c>
      <c r="E287" t="s">
        <v>504</v>
      </c>
      <c r="F287">
        <v>1</v>
      </c>
      <c r="G287" t="s">
        <v>504</v>
      </c>
      <c r="H287">
        <v>2</v>
      </c>
      <c r="I287" t="s">
        <v>409</v>
      </c>
      <c r="J287">
        <v>3</v>
      </c>
    </row>
    <row r="288" spans="1:10" x14ac:dyDescent="0.25">
      <c r="A288" t="s">
        <v>365</v>
      </c>
      <c r="B288" t="s">
        <v>394</v>
      </c>
      <c r="C288">
        <v>9.5499999999999989</v>
      </c>
      <c r="D288">
        <v>9</v>
      </c>
      <c r="E288" t="s">
        <v>173</v>
      </c>
      <c r="F288">
        <v>1</v>
      </c>
      <c r="G288" t="s">
        <v>316</v>
      </c>
      <c r="H288">
        <v>5</v>
      </c>
      <c r="I288" t="s">
        <v>409</v>
      </c>
      <c r="J288">
        <v>4.8</v>
      </c>
    </row>
    <row r="289" spans="1:10" x14ac:dyDescent="0.25">
      <c r="A289" t="s">
        <v>365</v>
      </c>
      <c r="B289" t="s">
        <v>369</v>
      </c>
      <c r="C289">
        <v>9.5799999999999983</v>
      </c>
      <c r="D289">
        <v>12</v>
      </c>
      <c r="E289" t="s">
        <v>49</v>
      </c>
      <c r="F289">
        <v>2</v>
      </c>
      <c r="G289" t="s">
        <v>49</v>
      </c>
      <c r="H289">
        <v>7</v>
      </c>
      <c r="I289" t="s">
        <v>408</v>
      </c>
      <c r="J289">
        <v>7.8</v>
      </c>
    </row>
    <row r="290" spans="1:10" x14ac:dyDescent="0.25">
      <c r="A290" t="s">
        <v>365</v>
      </c>
      <c r="B290" t="s">
        <v>394</v>
      </c>
      <c r="C290">
        <v>9.58</v>
      </c>
      <c r="D290">
        <v>9</v>
      </c>
      <c r="E290" t="s">
        <v>173</v>
      </c>
      <c r="F290">
        <v>5</v>
      </c>
      <c r="G290" t="s">
        <v>316</v>
      </c>
      <c r="H290">
        <v>8</v>
      </c>
      <c r="I290" t="s">
        <v>410</v>
      </c>
      <c r="J290">
        <v>9.9</v>
      </c>
    </row>
    <row r="291" spans="1:10" x14ac:dyDescent="0.25">
      <c r="A291" t="s">
        <v>365</v>
      </c>
      <c r="B291" t="s">
        <v>384</v>
      </c>
      <c r="C291">
        <v>9.67</v>
      </c>
      <c r="D291">
        <v>6</v>
      </c>
      <c r="E291" t="s">
        <v>385</v>
      </c>
      <c r="F291">
        <v>8</v>
      </c>
      <c r="G291" t="s">
        <v>596</v>
      </c>
      <c r="H291">
        <v>7</v>
      </c>
      <c r="I291" t="s">
        <v>411</v>
      </c>
      <c r="J291">
        <v>29</v>
      </c>
    </row>
    <row r="292" spans="1:10" x14ac:dyDescent="0.25">
      <c r="A292" t="s">
        <v>365</v>
      </c>
      <c r="B292" t="s">
        <v>375</v>
      </c>
      <c r="C292">
        <v>9.68</v>
      </c>
      <c r="D292">
        <v>11</v>
      </c>
      <c r="E292" t="s">
        <v>64</v>
      </c>
      <c r="F292">
        <v>2</v>
      </c>
      <c r="G292" t="s">
        <v>173</v>
      </c>
      <c r="H292">
        <v>4</v>
      </c>
      <c r="I292" t="s">
        <v>409</v>
      </c>
      <c r="J292">
        <v>6.7</v>
      </c>
    </row>
    <row r="293" spans="1:10" x14ac:dyDescent="0.25">
      <c r="A293" t="s">
        <v>365</v>
      </c>
      <c r="B293" t="s">
        <v>381</v>
      </c>
      <c r="C293">
        <v>9.68</v>
      </c>
      <c r="D293">
        <v>5</v>
      </c>
      <c r="E293" t="s">
        <v>31</v>
      </c>
      <c r="F293">
        <v>1</v>
      </c>
      <c r="G293" t="s">
        <v>404</v>
      </c>
      <c r="H293">
        <v>12</v>
      </c>
      <c r="I293" t="s">
        <v>411</v>
      </c>
      <c r="J293">
        <v>13</v>
      </c>
    </row>
    <row r="294" spans="1:10" x14ac:dyDescent="0.25">
      <c r="A294" t="s">
        <v>365</v>
      </c>
      <c r="B294" t="s">
        <v>372</v>
      </c>
      <c r="C294">
        <v>9.7299999999999986</v>
      </c>
      <c r="D294">
        <v>8</v>
      </c>
      <c r="E294" t="s">
        <v>195</v>
      </c>
      <c r="F294">
        <v>4</v>
      </c>
      <c r="G294" t="s">
        <v>565</v>
      </c>
      <c r="H294">
        <v>2</v>
      </c>
      <c r="I294" t="s">
        <v>409</v>
      </c>
      <c r="J294">
        <v>74</v>
      </c>
    </row>
    <row r="295" spans="1:10" x14ac:dyDescent="0.25">
      <c r="A295" t="s">
        <v>365</v>
      </c>
      <c r="B295" t="s">
        <v>397</v>
      </c>
      <c r="C295">
        <v>9.77</v>
      </c>
      <c r="D295">
        <v>3</v>
      </c>
      <c r="E295" t="s">
        <v>106</v>
      </c>
      <c r="F295">
        <v>2</v>
      </c>
      <c r="G295" t="s">
        <v>565</v>
      </c>
      <c r="H295">
        <v>2</v>
      </c>
      <c r="I295" t="s">
        <v>408</v>
      </c>
      <c r="J295">
        <v>5.7</v>
      </c>
    </row>
    <row r="296" spans="1:10" x14ac:dyDescent="0.25">
      <c r="A296" t="s">
        <v>365</v>
      </c>
      <c r="B296" t="s">
        <v>384</v>
      </c>
      <c r="C296">
        <v>9.89</v>
      </c>
      <c r="D296">
        <v>6</v>
      </c>
      <c r="E296" t="s">
        <v>385</v>
      </c>
      <c r="F296">
        <v>7</v>
      </c>
      <c r="G296" t="s">
        <v>316</v>
      </c>
      <c r="H296">
        <v>6</v>
      </c>
      <c r="I296" t="s">
        <v>410</v>
      </c>
      <c r="J296">
        <v>25</v>
      </c>
    </row>
    <row r="297" spans="1:10" x14ac:dyDescent="0.25">
      <c r="A297" t="s">
        <v>365</v>
      </c>
      <c r="B297" t="s">
        <v>372</v>
      </c>
      <c r="C297">
        <v>9.8999999999999986</v>
      </c>
      <c r="D297">
        <v>8</v>
      </c>
      <c r="E297" t="s">
        <v>195</v>
      </c>
      <c r="F297">
        <v>5</v>
      </c>
      <c r="G297" t="s">
        <v>43</v>
      </c>
      <c r="H297">
        <v>1</v>
      </c>
      <c r="I297" t="s">
        <v>409</v>
      </c>
      <c r="J297">
        <v>13</v>
      </c>
    </row>
    <row r="298" spans="1:10" x14ac:dyDescent="0.25">
      <c r="A298" t="s">
        <v>365</v>
      </c>
      <c r="B298" t="s">
        <v>384</v>
      </c>
      <c r="C298">
        <v>9.92</v>
      </c>
      <c r="D298">
        <v>6</v>
      </c>
      <c r="E298" t="s">
        <v>385</v>
      </c>
      <c r="F298">
        <v>9</v>
      </c>
      <c r="G298" t="s">
        <v>596</v>
      </c>
      <c r="H298">
        <v>4</v>
      </c>
      <c r="I298" t="s">
        <v>410</v>
      </c>
      <c r="J298">
        <v>10</v>
      </c>
    </row>
    <row r="299" spans="1:10" x14ac:dyDescent="0.25">
      <c r="A299" t="s">
        <v>365</v>
      </c>
      <c r="B299" t="s">
        <v>375</v>
      </c>
      <c r="C299">
        <v>9.9400000000000013</v>
      </c>
      <c r="D299">
        <v>11</v>
      </c>
      <c r="E299" t="s">
        <v>64</v>
      </c>
      <c r="F299">
        <v>5</v>
      </c>
      <c r="G299" t="s">
        <v>173</v>
      </c>
      <c r="H299">
        <v>3</v>
      </c>
      <c r="I299" t="s">
        <v>408</v>
      </c>
      <c r="J299">
        <v>3.6</v>
      </c>
    </row>
    <row r="300" spans="1:10" x14ac:dyDescent="0.25">
      <c r="A300" t="s">
        <v>365</v>
      </c>
      <c r="B300" t="s">
        <v>369</v>
      </c>
      <c r="C300">
        <v>10.01</v>
      </c>
      <c r="D300">
        <v>12</v>
      </c>
      <c r="E300" t="s">
        <v>49</v>
      </c>
      <c r="F300">
        <v>6</v>
      </c>
      <c r="G300" t="s">
        <v>49</v>
      </c>
      <c r="H300">
        <v>6</v>
      </c>
      <c r="I300" t="s">
        <v>408</v>
      </c>
      <c r="J300">
        <v>5.4</v>
      </c>
    </row>
    <row r="301" spans="1:10" x14ac:dyDescent="0.25">
      <c r="A301" t="s">
        <v>365</v>
      </c>
      <c r="B301" t="s">
        <v>394</v>
      </c>
      <c r="C301">
        <v>10.07</v>
      </c>
      <c r="D301">
        <v>9</v>
      </c>
      <c r="E301" t="s">
        <v>173</v>
      </c>
      <c r="F301">
        <v>3</v>
      </c>
      <c r="G301" t="s">
        <v>1918</v>
      </c>
      <c r="H301">
        <v>11</v>
      </c>
      <c r="I301" t="s">
        <v>410</v>
      </c>
      <c r="J301">
        <v>7.6</v>
      </c>
    </row>
    <row r="302" spans="1:10" x14ac:dyDescent="0.25">
      <c r="A302" t="s">
        <v>365</v>
      </c>
      <c r="B302" t="s">
        <v>375</v>
      </c>
      <c r="C302">
        <v>10.149999999999999</v>
      </c>
      <c r="D302">
        <v>11</v>
      </c>
      <c r="E302" t="s">
        <v>64</v>
      </c>
      <c r="F302">
        <v>7</v>
      </c>
      <c r="G302" t="s">
        <v>648</v>
      </c>
      <c r="H302">
        <v>9</v>
      </c>
      <c r="I302" t="s">
        <v>408</v>
      </c>
      <c r="J302">
        <v>59</v>
      </c>
    </row>
    <row r="303" spans="1:10" x14ac:dyDescent="0.25">
      <c r="A303" t="s">
        <v>365</v>
      </c>
      <c r="B303" t="s">
        <v>369</v>
      </c>
      <c r="C303">
        <v>10.16</v>
      </c>
      <c r="D303">
        <v>12</v>
      </c>
      <c r="E303" t="s">
        <v>49</v>
      </c>
      <c r="F303">
        <v>1</v>
      </c>
      <c r="G303" t="s">
        <v>49</v>
      </c>
      <c r="H303">
        <v>9</v>
      </c>
      <c r="I303" t="s">
        <v>409</v>
      </c>
      <c r="J303">
        <v>8.8000000000000007</v>
      </c>
    </row>
    <row r="304" spans="1:10" x14ac:dyDescent="0.25">
      <c r="A304" t="s">
        <v>365</v>
      </c>
      <c r="B304" t="s">
        <v>378</v>
      </c>
      <c r="C304">
        <v>10.209999999999999</v>
      </c>
      <c r="D304">
        <v>1</v>
      </c>
      <c r="E304" t="s">
        <v>504</v>
      </c>
      <c r="F304">
        <v>5</v>
      </c>
      <c r="G304" t="s">
        <v>316</v>
      </c>
      <c r="H304">
        <v>4</v>
      </c>
      <c r="I304" t="s">
        <v>408</v>
      </c>
      <c r="J304">
        <v>3.8</v>
      </c>
    </row>
    <row r="305" spans="1:10" x14ac:dyDescent="0.25">
      <c r="A305" t="s">
        <v>365</v>
      </c>
      <c r="B305" t="s">
        <v>369</v>
      </c>
      <c r="C305">
        <v>10.220000000000001</v>
      </c>
      <c r="D305">
        <v>12</v>
      </c>
      <c r="E305" t="s">
        <v>49</v>
      </c>
      <c r="F305">
        <v>2</v>
      </c>
      <c r="G305" t="s">
        <v>31</v>
      </c>
      <c r="H305">
        <v>9</v>
      </c>
      <c r="I305" t="s">
        <v>410</v>
      </c>
      <c r="J305">
        <v>3</v>
      </c>
    </row>
    <row r="306" spans="1:10" x14ac:dyDescent="0.25">
      <c r="A306" t="s">
        <v>365</v>
      </c>
      <c r="B306" t="s">
        <v>369</v>
      </c>
      <c r="C306">
        <v>10.24</v>
      </c>
      <c r="D306">
        <v>12</v>
      </c>
      <c r="E306" t="s">
        <v>49</v>
      </c>
      <c r="F306">
        <v>1</v>
      </c>
      <c r="G306" t="s">
        <v>49</v>
      </c>
      <c r="H306">
        <v>1</v>
      </c>
      <c r="I306" t="s">
        <v>408</v>
      </c>
      <c r="J306">
        <v>3</v>
      </c>
    </row>
    <row r="307" spans="1:10" x14ac:dyDescent="0.25">
      <c r="A307" t="s">
        <v>365</v>
      </c>
      <c r="B307" t="s">
        <v>369</v>
      </c>
      <c r="C307">
        <v>10.42</v>
      </c>
      <c r="D307">
        <v>12</v>
      </c>
      <c r="E307" t="s">
        <v>49</v>
      </c>
      <c r="F307">
        <v>2</v>
      </c>
      <c r="G307" t="s">
        <v>31</v>
      </c>
      <c r="H307">
        <v>3</v>
      </c>
      <c r="I307" t="s">
        <v>408</v>
      </c>
      <c r="J307">
        <v>1.6</v>
      </c>
    </row>
    <row r="308" spans="1:10" x14ac:dyDescent="0.25">
      <c r="A308" t="s">
        <v>365</v>
      </c>
      <c r="B308" t="s">
        <v>375</v>
      </c>
      <c r="C308">
        <v>10.489999999999998</v>
      </c>
      <c r="D308">
        <v>11</v>
      </c>
      <c r="E308" t="s">
        <v>64</v>
      </c>
      <c r="F308">
        <v>9</v>
      </c>
      <c r="G308" t="s">
        <v>648</v>
      </c>
      <c r="H308">
        <v>12</v>
      </c>
      <c r="I308" t="s">
        <v>411</v>
      </c>
      <c r="J308">
        <v>91</v>
      </c>
    </row>
    <row r="309" spans="1:10" x14ac:dyDescent="0.25">
      <c r="A309" t="s">
        <v>365</v>
      </c>
      <c r="B309" t="s">
        <v>394</v>
      </c>
      <c r="C309">
        <v>10.499999999999998</v>
      </c>
      <c r="D309">
        <v>9</v>
      </c>
      <c r="E309" t="s">
        <v>173</v>
      </c>
      <c r="F309">
        <v>4</v>
      </c>
      <c r="G309" t="s">
        <v>316</v>
      </c>
      <c r="H309">
        <v>4</v>
      </c>
      <c r="I309" t="s">
        <v>410</v>
      </c>
      <c r="J309">
        <v>5.5</v>
      </c>
    </row>
    <row r="310" spans="1:10" x14ac:dyDescent="0.25">
      <c r="A310" t="s">
        <v>365</v>
      </c>
      <c r="B310" t="s">
        <v>372</v>
      </c>
      <c r="C310">
        <v>10.56</v>
      </c>
      <c r="D310">
        <v>8</v>
      </c>
      <c r="E310" t="s">
        <v>195</v>
      </c>
      <c r="F310">
        <v>10</v>
      </c>
      <c r="G310" t="s">
        <v>565</v>
      </c>
      <c r="H310">
        <v>2</v>
      </c>
      <c r="I310" t="s">
        <v>409</v>
      </c>
      <c r="J310">
        <v>18</v>
      </c>
    </row>
    <row r="311" spans="1:10" x14ac:dyDescent="0.25">
      <c r="A311" t="s">
        <v>365</v>
      </c>
      <c r="B311" t="s">
        <v>375</v>
      </c>
      <c r="C311">
        <v>10.57</v>
      </c>
      <c r="D311">
        <v>11</v>
      </c>
      <c r="E311" t="s">
        <v>64</v>
      </c>
      <c r="F311">
        <v>7</v>
      </c>
      <c r="G311" t="s">
        <v>64</v>
      </c>
      <c r="H311">
        <v>3</v>
      </c>
      <c r="I311" t="s">
        <v>409</v>
      </c>
      <c r="J311">
        <v>7.9</v>
      </c>
    </row>
    <row r="312" spans="1:10" x14ac:dyDescent="0.25">
      <c r="A312" t="s">
        <v>365</v>
      </c>
      <c r="B312" t="s">
        <v>375</v>
      </c>
      <c r="C312">
        <v>10.629999999999999</v>
      </c>
      <c r="D312">
        <v>11</v>
      </c>
      <c r="E312" t="s">
        <v>64</v>
      </c>
      <c r="F312">
        <v>7</v>
      </c>
      <c r="G312" t="s">
        <v>64</v>
      </c>
      <c r="H312">
        <v>6</v>
      </c>
      <c r="I312" t="s">
        <v>410</v>
      </c>
      <c r="J312">
        <v>17</v>
      </c>
    </row>
    <row r="313" spans="1:10" x14ac:dyDescent="0.25">
      <c r="A313" t="s">
        <v>365</v>
      </c>
      <c r="B313" t="s">
        <v>369</v>
      </c>
      <c r="C313">
        <v>10.69</v>
      </c>
      <c r="D313">
        <v>12</v>
      </c>
      <c r="E313" t="s">
        <v>49</v>
      </c>
      <c r="F313">
        <v>11</v>
      </c>
      <c r="G313" t="s">
        <v>31</v>
      </c>
      <c r="H313">
        <v>10</v>
      </c>
      <c r="I313" t="s">
        <v>410</v>
      </c>
      <c r="J313">
        <v>5.9</v>
      </c>
    </row>
    <row r="314" spans="1:10" x14ac:dyDescent="0.25">
      <c r="A314" t="s">
        <v>365</v>
      </c>
      <c r="B314" t="s">
        <v>366</v>
      </c>
      <c r="C314">
        <v>10.79</v>
      </c>
      <c r="D314">
        <v>10</v>
      </c>
      <c r="E314" t="s">
        <v>140</v>
      </c>
      <c r="F314">
        <v>10</v>
      </c>
      <c r="G314" t="s">
        <v>53</v>
      </c>
      <c r="H314">
        <v>12</v>
      </c>
      <c r="I314" t="s">
        <v>408</v>
      </c>
      <c r="J314">
        <v>31</v>
      </c>
    </row>
    <row r="315" spans="1:10" x14ac:dyDescent="0.25">
      <c r="A315" t="s">
        <v>365</v>
      </c>
      <c r="B315" t="s">
        <v>366</v>
      </c>
      <c r="C315">
        <v>11.41</v>
      </c>
      <c r="D315">
        <v>10</v>
      </c>
      <c r="E315" t="s">
        <v>140</v>
      </c>
      <c r="F315">
        <v>11</v>
      </c>
      <c r="G315" t="s">
        <v>140</v>
      </c>
      <c r="H315">
        <v>11</v>
      </c>
      <c r="I315" t="s">
        <v>410</v>
      </c>
      <c r="J315">
        <v>87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E456-51DE-43A8-A680-F00A67B699AB}">
  <sheetPr codeName="工作表20"/>
  <dimension ref="A1:AI2979"/>
  <sheetViews>
    <sheetView topLeftCell="A184" workbookViewId="0">
      <selection activeCell="D188" sqref="D188"/>
    </sheetView>
  </sheetViews>
  <sheetFormatPr defaultRowHeight="15.75" x14ac:dyDescent="0.25"/>
  <cols>
    <col min="9" max="9" width="9.140625" style="13"/>
  </cols>
  <sheetData>
    <row r="1" spans="1:35" x14ac:dyDescent="0.25">
      <c r="A1" s="15" t="s">
        <v>2475</v>
      </c>
      <c r="B1" s="15" t="s">
        <v>2476</v>
      </c>
      <c r="C1" s="1" t="s">
        <v>2514</v>
      </c>
      <c r="D1" s="1" t="s">
        <v>2517</v>
      </c>
      <c r="E1" s="1" t="s">
        <v>2500</v>
      </c>
      <c r="F1" s="45" t="s">
        <v>2501</v>
      </c>
      <c r="G1" s="1" t="s">
        <v>412</v>
      </c>
      <c r="H1" s="71" t="s">
        <v>4</v>
      </c>
      <c r="I1" s="1" t="s">
        <v>6</v>
      </c>
      <c r="J1" s="14" t="s">
        <v>2477</v>
      </c>
      <c r="K1" s="1" t="s">
        <v>2482</v>
      </c>
      <c r="L1" s="1" t="s">
        <v>2502</v>
      </c>
      <c r="M1" s="1" t="s">
        <v>2483</v>
      </c>
      <c r="N1" s="1" t="s">
        <v>414</v>
      </c>
      <c r="O1" s="1" t="s">
        <v>2513</v>
      </c>
      <c r="P1" s="1" t="s">
        <v>413</v>
      </c>
      <c r="Q1" s="1" t="s">
        <v>2515</v>
      </c>
      <c r="R1" s="1" t="s">
        <v>2516</v>
      </c>
      <c r="S1" s="1" t="s">
        <v>2478</v>
      </c>
      <c r="T1" s="1" t="s">
        <v>8</v>
      </c>
      <c r="U1" s="1" t="s">
        <v>2479</v>
      </c>
      <c r="V1" s="1" t="s">
        <v>2480</v>
      </c>
      <c r="W1" s="1" t="s">
        <v>7</v>
      </c>
      <c r="X1" s="15" t="s">
        <v>5</v>
      </c>
      <c r="Y1" s="1" t="s">
        <v>2481</v>
      </c>
      <c r="Z1" s="1" t="s">
        <v>2484</v>
      </c>
      <c r="AA1" s="1" t="s">
        <v>2450</v>
      </c>
      <c r="AB1" s="1" t="s">
        <v>2451</v>
      </c>
      <c r="AC1" s="1" t="s">
        <v>2452</v>
      </c>
      <c r="AD1" s="1" t="s">
        <v>2453</v>
      </c>
      <c r="AE1" s="1" t="s">
        <v>2454</v>
      </c>
      <c r="AF1" s="1" t="s">
        <v>10</v>
      </c>
      <c r="AG1" s="1" t="s">
        <v>2498</v>
      </c>
      <c r="AH1" s="1" t="s">
        <v>2455</v>
      </c>
      <c r="AI1" s="1" t="s">
        <v>494</v>
      </c>
    </row>
    <row r="2" spans="1:35" x14ac:dyDescent="0.25">
      <c r="A2" s="16" t="s">
        <v>1</v>
      </c>
      <c r="B2" s="16" t="s">
        <v>12</v>
      </c>
      <c r="C2">
        <v>9.86</v>
      </c>
      <c r="D2">
        <v>10.26</v>
      </c>
      <c r="E2">
        <v>11</v>
      </c>
      <c r="F2" s="46" t="s">
        <v>13</v>
      </c>
      <c r="G2" s="29">
        <v>2</v>
      </c>
      <c r="H2" s="53" t="s">
        <v>53</v>
      </c>
      <c r="I2">
        <v>2</v>
      </c>
      <c r="J2" s="35" t="s">
        <v>408</v>
      </c>
      <c r="K2">
        <v>4.3</v>
      </c>
      <c r="L2">
        <v>135</v>
      </c>
      <c r="M2">
        <v>135</v>
      </c>
      <c r="N2" s="40">
        <v>1200</v>
      </c>
      <c r="O2">
        <v>1</v>
      </c>
      <c r="P2">
        <v>23</v>
      </c>
      <c r="Q2">
        <v>12</v>
      </c>
      <c r="R2">
        <v>25</v>
      </c>
      <c r="S2" s="32" t="s">
        <v>416</v>
      </c>
      <c r="T2">
        <v>1049</v>
      </c>
      <c r="U2" s="33" t="s">
        <v>417</v>
      </c>
      <c r="V2">
        <v>5</v>
      </c>
      <c r="W2">
        <v>40</v>
      </c>
      <c r="X2" s="16" t="s">
        <v>14</v>
      </c>
      <c r="Y2" s="12" t="s">
        <v>418</v>
      </c>
      <c r="Z2">
        <v>1</v>
      </c>
      <c r="AA2">
        <v>1</v>
      </c>
      <c r="AB2">
        <v>2</v>
      </c>
      <c r="AF2" t="s">
        <v>151</v>
      </c>
    </row>
    <row r="3" spans="1:35" x14ac:dyDescent="0.25">
      <c r="A3" s="16" t="s">
        <v>1</v>
      </c>
      <c r="B3" s="16" t="s">
        <v>12</v>
      </c>
      <c r="C3">
        <v>10.58</v>
      </c>
      <c r="D3">
        <v>11.379999999999999</v>
      </c>
      <c r="E3">
        <v>11</v>
      </c>
      <c r="F3" s="46" t="s">
        <v>13</v>
      </c>
      <c r="G3">
        <v>7</v>
      </c>
      <c r="H3" s="48" t="s">
        <v>26</v>
      </c>
      <c r="I3">
        <v>5</v>
      </c>
      <c r="J3" s="35" t="s">
        <v>408</v>
      </c>
      <c r="K3">
        <v>3.8</v>
      </c>
      <c r="L3">
        <v>135</v>
      </c>
      <c r="M3">
        <v>117</v>
      </c>
      <c r="N3" s="40">
        <v>1200</v>
      </c>
      <c r="O3">
        <v>1</v>
      </c>
      <c r="P3">
        <v>19</v>
      </c>
      <c r="Q3">
        <v>11</v>
      </c>
      <c r="R3">
        <v>25</v>
      </c>
      <c r="S3" s="31" t="s">
        <v>420</v>
      </c>
      <c r="T3">
        <v>1029</v>
      </c>
      <c r="U3" s="33" t="s">
        <v>417</v>
      </c>
      <c r="V3">
        <v>4</v>
      </c>
      <c r="W3">
        <v>42</v>
      </c>
      <c r="X3" s="16" t="s">
        <v>14</v>
      </c>
      <c r="Y3">
        <v>3</v>
      </c>
      <c r="Z3">
        <v>2</v>
      </c>
      <c r="AA3">
        <v>2</v>
      </c>
      <c r="AB3">
        <v>7</v>
      </c>
      <c r="AF3" t="s">
        <v>161</v>
      </c>
    </row>
    <row r="4" spans="1:35" x14ac:dyDescent="0.25">
      <c r="A4" s="16" t="s">
        <v>1</v>
      </c>
      <c r="B4" s="16" t="s">
        <v>12</v>
      </c>
      <c r="C4">
        <v>10.52</v>
      </c>
      <c r="D4">
        <v>11.219999999999999</v>
      </c>
      <c r="E4">
        <v>11</v>
      </c>
      <c r="F4" s="46" t="s">
        <v>13</v>
      </c>
      <c r="G4" s="29">
        <v>3</v>
      </c>
      <c r="H4" s="56" t="s">
        <v>69</v>
      </c>
      <c r="I4">
        <v>5</v>
      </c>
      <c r="J4" s="35" t="s">
        <v>408</v>
      </c>
      <c r="K4">
        <v>4</v>
      </c>
      <c r="L4">
        <v>135</v>
      </c>
      <c r="M4">
        <v>120</v>
      </c>
      <c r="N4" s="40">
        <v>1200</v>
      </c>
      <c r="O4">
        <v>1</v>
      </c>
      <c r="P4">
        <v>22</v>
      </c>
      <c r="Q4">
        <v>10</v>
      </c>
      <c r="R4">
        <v>25</v>
      </c>
      <c r="S4" s="31" t="s">
        <v>420</v>
      </c>
      <c r="T4">
        <v>1032</v>
      </c>
      <c r="U4" s="33" t="s">
        <v>417</v>
      </c>
      <c r="V4">
        <v>4</v>
      </c>
      <c r="W4">
        <v>42</v>
      </c>
      <c r="X4" s="16" t="s">
        <v>14</v>
      </c>
      <c r="Y4" s="12" t="s">
        <v>423</v>
      </c>
      <c r="Z4">
        <v>1</v>
      </c>
      <c r="AA4">
        <v>1</v>
      </c>
      <c r="AB4">
        <v>3</v>
      </c>
      <c r="AF4" t="s">
        <v>161</v>
      </c>
    </row>
    <row r="5" spans="1:35" x14ac:dyDescent="0.25">
      <c r="A5" s="16" t="s">
        <v>1</v>
      </c>
      <c r="B5" s="16" t="s">
        <v>12</v>
      </c>
      <c r="C5">
        <v>9.43</v>
      </c>
      <c r="D5">
        <v>10.33</v>
      </c>
      <c r="E5">
        <v>11</v>
      </c>
      <c r="F5" s="46" t="s">
        <v>13</v>
      </c>
      <c r="G5" s="29">
        <v>3</v>
      </c>
      <c r="H5" s="56" t="s">
        <v>69</v>
      </c>
      <c r="I5">
        <v>2</v>
      </c>
      <c r="J5" s="37" t="s">
        <v>409</v>
      </c>
      <c r="K5">
        <v>9.8000000000000007</v>
      </c>
      <c r="L5">
        <v>135</v>
      </c>
      <c r="M5">
        <v>120</v>
      </c>
      <c r="N5" s="40">
        <v>1200</v>
      </c>
      <c r="O5">
        <v>1</v>
      </c>
      <c r="P5">
        <v>8</v>
      </c>
      <c r="Q5">
        <v>10</v>
      </c>
      <c r="R5">
        <v>25</v>
      </c>
      <c r="S5" s="32" t="s">
        <v>426</v>
      </c>
      <c r="T5">
        <v>1026</v>
      </c>
      <c r="U5" s="33" t="s">
        <v>427</v>
      </c>
      <c r="V5">
        <v>4</v>
      </c>
      <c r="W5">
        <v>42</v>
      </c>
      <c r="X5" s="16" t="s">
        <v>14</v>
      </c>
      <c r="Y5" s="12" t="s">
        <v>423</v>
      </c>
      <c r="Z5">
        <v>4</v>
      </c>
      <c r="AA5">
        <v>3</v>
      </c>
      <c r="AB5">
        <v>3</v>
      </c>
      <c r="AF5" t="s">
        <v>161</v>
      </c>
    </row>
    <row r="6" spans="1:35" x14ac:dyDescent="0.25">
      <c r="A6" s="16" t="s">
        <v>1</v>
      </c>
      <c r="B6" s="16" t="s">
        <v>12</v>
      </c>
      <c r="C6">
        <v>10.71</v>
      </c>
      <c r="D6">
        <v>11.21</v>
      </c>
      <c r="E6">
        <v>11</v>
      </c>
      <c r="F6" s="46" t="s">
        <v>13</v>
      </c>
      <c r="G6">
        <v>11</v>
      </c>
      <c r="H6" s="56" t="s">
        <v>69</v>
      </c>
      <c r="I6">
        <v>11</v>
      </c>
      <c r="J6" s="37" t="s">
        <v>409</v>
      </c>
      <c r="K6">
        <v>8.6</v>
      </c>
      <c r="L6">
        <v>135</v>
      </c>
      <c r="M6">
        <v>121</v>
      </c>
      <c r="N6" s="40">
        <v>1200</v>
      </c>
      <c r="O6">
        <v>1</v>
      </c>
      <c r="P6">
        <v>17</v>
      </c>
      <c r="Q6">
        <v>9</v>
      </c>
      <c r="R6">
        <v>25</v>
      </c>
      <c r="S6" s="31" t="s">
        <v>420</v>
      </c>
      <c r="T6">
        <v>1018</v>
      </c>
      <c r="U6" s="33" t="s">
        <v>427</v>
      </c>
      <c r="V6">
        <v>4</v>
      </c>
      <c r="W6">
        <v>44</v>
      </c>
      <c r="X6" s="16" t="s">
        <v>14</v>
      </c>
      <c r="Y6" t="s">
        <v>429</v>
      </c>
      <c r="Z6">
        <v>6</v>
      </c>
      <c r="AA6">
        <v>7</v>
      </c>
      <c r="AB6">
        <v>11</v>
      </c>
      <c r="AF6" t="s">
        <v>161</v>
      </c>
    </row>
    <row r="7" spans="1:35" x14ac:dyDescent="0.25">
      <c r="A7" s="16" t="s">
        <v>1</v>
      </c>
      <c r="B7" s="16" t="s">
        <v>12</v>
      </c>
      <c r="C7">
        <v>10.07</v>
      </c>
      <c r="D7">
        <v>10.67</v>
      </c>
      <c r="E7">
        <v>11</v>
      </c>
      <c r="F7" s="46" t="s">
        <v>13</v>
      </c>
      <c r="G7" s="28">
        <v>3</v>
      </c>
      <c r="H7" s="49" t="s">
        <v>31</v>
      </c>
      <c r="I7">
        <v>7</v>
      </c>
      <c r="J7" s="35" t="s">
        <v>408</v>
      </c>
      <c r="K7">
        <v>4.0999999999999996</v>
      </c>
      <c r="L7">
        <v>135</v>
      </c>
      <c r="M7">
        <v>122</v>
      </c>
      <c r="N7" s="40">
        <v>1200</v>
      </c>
      <c r="O7">
        <v>1</v>
      </c>
      <c r="P7">
        <v>9</v>
      </c>
      <c r="Q7">
        <v>7</v>
      </c>
      <c r="R7">
        <v>25</v>
      </c>
      <c r="S7" s="32" t="s">
        <v>432</v>
      </c>
      <c r="T7">
        <v>1026</v>
      </c>
      <c r="U7" s="33" t="s">
        <v>427</v>
      </c>
      <c r="V7">
        <v>4</v>
      </c>
      <c r="W7">
        <v>47</v>
      </c>
      <c r="X7" s="16" t="s">
        <v>14</v>
      </c>
      <c r="Y7">
        <v>4</v>
      </c>
      <c r="Z7">
        <v>1</v>
      </c>
      <c r="AA7">
        <v>1</v>
      </c>
      <c r="AB7">
        <v>3</v>
      </c>
      <c r="AF7" t="s">
        <v>161</v>
      </c>
    </row>
    <row r="8" spans="1:35" x14ac:dyDescent="0.25">
      <c r="A8" s="16" t="s">
        <v>1</v>
      </c>
      <c r="B8" s="16" t="s">
        <v>12</v>
      </c>
      <c r="C8">
        <v>39.89</v>
      </c>
      <c r="D8">
        <v>40.29</v>
      </c>
      <c r="E8">
        <v>11</v>
      </c>
      <c r="F8" s="46" t="s">
        <v>13</v>
      </c>
      <c r="G8">
        <v>7</v>
      </c>
      <c r="H8" s="72" t="s">
        <v>434</v>
      </c>
      <c r="I8">
        <v>11</v>
      </c>
      <c r="J8" s="35" t="s">
        <v>408</v>
      </c>
      <c r="K8">
        <v>28</v>
      </c>
      <c r="L8">
        <v>135</v>
      </c>
      <c r="M8">
        <v>124</v>
      </c>
      <c r="N8">
        <v>1650</v>
      </c>
      <c r="O8">
        <v>1</v>
      </c>
      <c r="P8">
        <v>25</v>
      </c>
      <c r="Q8">
        <v>6</v>
      </c>
      <c r="R8">
        <v>25</v>
      </c>
      <c r="S8" s="32" t="s">
        <v>416</v>
      </c>
      <c r="T8">
        <v>1026</v>
      </c>
      <c r="U8" s="33" t="s">
        <v>427</v>
      </c>
      <c r="V8">
        <v>4</v>
      </c>
      <c r="W8">
        <v>49</v>
      </c>
      <c r="X8" s="16" t="s">
        <v>14</v>
      </c>
      <c r="Y8" t="s">
        <v>435</v>
      </c>
      <c r="Z8">
        <v>1</v>
      </c>
      <c r="AA8">
        <v>1</v>
      </c>
      <c r="AB8">
        <v>1</v>
      </c>
      <c r="AC8">
        <v>7</v>
      </c>
      <c r="AF8" t="s">
        <v>161</v>
      </c>
    </row>
    <row r="9" spans="1:35" x14ac:dyDescent="0.25">
      <c r="A9" s="16" t="s">
        <v>1</v>
      </c>
      <c r="B9" s="16" t="s">
        <v>12</v>
      </c>
      <c r="C9">
        <v>42.28</v>
      </c>
      <c r="D9">
        <v>42.88</v>
      </c>
      <c r="E9">
        <v>11</v>
      </c>
      <c r="F9" s="46" t="s">
        <v>13</v>
      </c>
      <c r="G9">
        <v>7</v>
      </c>
      <c r="H9" s="53" t="s">
        <v>53</v>
      </c>
      <c r="I9">
        <v>1</v>
      </c>
      <c r="J9" s="35" t="s">
        <v>408</v>
      </c>
      <c r="K9">
        <v>12</v>
      </c>
      <c r="L9">
        <v>135</v>
      </c>
      <c r="M9">
        <v>129</v>
      </c>
      <c r="N9">
        <v>1650</v>
      </c>
      <c r="O9">
        <v>1</v>
      </c>
      <c r="P9">
        <v>4</v>
      </c>
      <c r="Q9">
        <v>6</v>
      </c>
      <c r="R9">
        <v>25</v>
      </c>
      <c r="S9" s="32" t="s">
        <v>432</v>
      </c>
      <c r="T9">
        <v>1026</v>
      </c>
      <c r="U9" s="34" t="s">
        <v>438</v>
      </c>
      <c r="V9">
        <v>4</v>
      </c>
      <c r="W9">
        <v>51</v>
      </c>
      <c r="X9" s="16" t="s">
        <v>14</v>
      </c>
      <c r="Y9">
        <v>5</v>
      </c>
      <c r="Z9">
        <v>3</v>
      </c>
      <c r="AA9">
        <v>3</v>
      </c>
      <c r="AB9">
        <v>3</v>
      </c>
      <c r="AC9">
        <v>7</v>
      </c>
      <c r="AF9" t="s">
        <v>161</v>
      </c>
    </row>
    <row r="10" spans="1:35" x14ac:dyDescent="0.25">
      <c r="A10" s="16" t="s">
        <v>1</v>
      </c>
      <c r="B10" s="16" t="s">
        <v>12</v>
      </c>
      <c r="C10">
        <v>10.35</v>
      </c>
      <c r="D10">
        <v>10.95</v>
      </c>
      <c r="E10">
        <v>11</v>
      </c>
      <c r="F10" s="46" t="s">
        <v>13</v>
      </c>
      <c r="G10">
        <v>8</v>
      </c>
      <c r="H10" s="55" t="s">
        <v>64</v>
      </c>
      <c r="I10">
        <v>1</v>
      </c>
      <c r="J10" s="37" t="s">
        <v>409</v>
      </c>
      <c r="K10">
        <v>5</v>
      </c>
      <c r="L10">
        <v>135</v>
      </c>
      <c r="M10">
        <v>130</v>
      </c>
      <c r="N10" s="40">
        <v>1200</v>
      </c>
      <c r="O10">
        <v>1</v>
      </c>
      <c r="P10">
        <v>21</v>
      </c>
      <c r="Q10">
        <v>5</v>
      </c>
      <c r="R10">
        <v>25</v>
      </c>
      <c r="S10" s="32" t="s">
        <v>416</v>
      </c>
      <c r="T10">
        <v>1025</v>
      </c>
      <c r="U10" s="33" t="s">
        <v>427</v>
      </c>
      <c r="V10">
        <v>4</v>
      </c>
      <c r="W10">
        <v>53</v>
      </c>
      <c r="X10" s="16" t="s">
        <v>14</v>
      </c>
      <c r="Y10" t="s">
        <v>441</v>
      </c>
      <c r="Z10">
        <v>4</v>
      </c>
      <c r="AA10">
        <v>4</v>
      </c>
      <c r="AB10">
        <v>8</v>
      </c>
      <c r="AF10" t="s">
        <v>161</v>
      </c>
    </row>
    <row r="11" spans="1:35" x14ac:dyDescent="0.25">
      <c r="A11" s="16" t="s">
        <v>1</v>
      </c>
      <c r="B11" s="16" t="s">
        <v>12</v>
      </c>
      <c r="C11">
        <v>9.92</v>
      </c>
      <c r="D11">
        <v>10.119999999999999</v>
      </c>
      <c r="E11">
        <v>11</v>
      </c>
      <c r="F11" s="46" t="s">
        <v>13</v>
      </c>
      <c r="G11" s="28">
        <v>3</v>
      </c>
      <c r="H11" s="55" t="s">
        <v>64</v>
      </c>
      <c r="I11">
        <v>9</v>
      </c>
      <c r="J11" s="35" t="s">
        <v>408</v>
      </c>
      <c r="K11">
        <v>2.7</v>
      </c>
      <c r="L11">
        <v>135</v>
      </c>
      <c r="M11">
        <v>128</v>
      </c>
      <c r="N11" s="40">
        <v>1200</v>
      </c>
      <c r="O11">
        <v>1</v>
      </c>
      <c r="P11">
        <v>30</v>
      </c>
      <c r="Q11">
        <v>4</v>
      </c>
      <c r="R11">
        <v>25</v>
      </c>
      <c r="S11" s="32" t="s">
        <v>426</v>
      </c>
      <c r="T11">
        <v>1024</v>
      </c>
      <c r="U11" s="33" t="s">
        <v>427</v>
      </c>
      <c r="V11">
        <v>4</v>
      </c>
      <c r="W11">
        <v>53</v>
      </c>
      <c r="X11" s="16" t="s">
        <v>14</v>
      </c>
      <c r="Y11">
        <v>3</v>
      </c>
      <c r="Z11">
        <v>3</v>
      </c>
      <c r="AA11">
        <v>2</v>
      </c>
      <c r="AB11">
        <v>3</v>
      </c>
      <c r="AF11" t="s">
        <v>161</v>
      </c>
    </row>
    <row r="12" spans="1:35" x14ac:dyDescent="0.25">
      <c r="A12" s="16" t="s">
        <v>1</v>
      </c>
      <c r="B12" s="16" t="s">
        <v>12</v>
      </c>
      <c r="C12">
        <v>9.75</v>
      </c>
      <c r="D12">
        <v>10.149999999999999</v>
      </c>
      <c r="E12">
        <v>11</v>
      </c>
      <c r="F12" s="46" t="s">
        <v>13</v>
      </c>
      <c r="G12" s="28">
        <v>2</v>
      </c>
      <c r="H12" s="55" t="s">
        <v>64</v>
      </c>
      <c r="I12">
        <v>6</v>
      </c>
      <c r="J12" s="35" t="s">
        <v>408</v>
      </c>
      <c r="K12">
        <v>2.2999999999999998</v>
      </c>
      <c r="L12">
        <v>135</v>
      </c>
      <c r="M12">
        <v>128</v>
      </c>
      <c r="N12" s="40">
        <v>1200</v>
      </c>
      <c r="O12">
        <v>1</v>
      </c>
      <c r="P12">
        <v>2</v>
      </c>
      <c r="Q12">
        <v>4</v>
      </c>
      <c r="R12">
        <v>25</v>
      </c>
      <c r="S12" s="32" t="s">
        <v>426</v>
      </c>
      <c r="T12">
        <v>1027</v>
      </c>
      <c r="U12" s="33" t="s">
        <v>427</v>
      </c>
      <c r="V12">
        <v>4</v>
      </c>
      <c r="W12">
        <v>51</v>
      </c>
      <c r="X12" s="16" t="s">
        <v>14</v>
      </c>
      <c r="Y12" s="12" t="s">
        <v>446</v>
      </c>
      <c r="Z12">
        <v>1</v>
      </c>
      <c r="AA12">
        <v>1</v>
      </c>
      <c r="AB12">
        <v>2</v>
      </c>
      <c r="AF12" t="s">
        <v>161</v>
      </c>
    </row>
    <row r="13" spans="1:35" x14ac:dyDescent="0.25">
      <c r="A13" s="16" t="s">
        <v>1</v>
      </c>
      <c r="B13" s="16" t="s">
        <v>12</v>
      </c>
      <c r="C13">
        <v>9.52</v>
      </c>
      <c r="D13">
        <v>9.82</v>
      </c>
      <c r="E13">
        <v>11</v>
      </c>
      <c r="F13" s="46" t="s">
        <v>13</v>
      </c>
      <c r="G13" s="28">
        <v>2</v>
      </c>
      <c r="H13" s="66" t="s">
        <v>173</v>
      </c>
      <c r="I13">
        <v>12</v>
      </c>
      <c r="J13" s="35" t="s">
        <v>408</v>
      </c>
      <c r="K13">
        <v>17</v>
      </c>
      <c r="L13">
        <v>135</v>
      </c>
      <c r="M13">
        <v>126</v>
      </c>
      <c r="N13" s="40">
        <v>1200</v>
      </c>
      <c r="O13">
        <v>1</v>
      </c>
      <c r="P13">
        <v>12</v>
      </c>
      <c r="Q13">
        <v>3</v>
      </c>
      <c r="R13">
        <v>25</v>
      </c>
      <c r="S13" s="32" t="s">
        <v>432</v>
      </c>
      <c r="T13">
        <v>1029</v>
      </c>
      <c r="U13" s="33" t="s">
        <v>427</v>
      </c>
      <c r="V13">
        <v>4</v>
      </c>
      <c r="W13">
        <v>50</v>
      </c>
      <c r="X13" s="16" t="s">
        <v>14</v>
      </c>
      <c r="Y13" s="12" t="s">
        <v>446</v>
      </c>
      <c r="Z13">
        <v>3</v>
      </c>
      <c r="AA13">
        <v>2</v>
      </c>
      <c r="AB13">
        <v>2</v>
      </c>
      <c r="AF13" t="s">
        <v>450</v>
      </c>
    </row>
    <row r="14" spans="1:35" x14ac:dyDescent="0.25">
      <c r="A14" s="16" t="s">
        <v>1</v>
      </c>
      <c r="B14" s="16" t="s">
        <v>12</v>
      </c>
      <c r="C14">
        <v>10.59</v>
      </c>
      <c r="D14">
        <v>11.09</v>
      </c>
      <c r="E14">
        <v>11</v>
      </c>
      <c r="F14" s="46" t="s">
        <v>13</v>
      </c>
      <c r="G14">
        <v>8</v>
      </c>
      <c r="H14" s="73" t="s">
        <v>452</v>
      </c>
      <c r="I14">
        <v>4</v>
      </c>
      <c r="J14" s="35" t="s">
        <v>408</v>
      </c>
      <c r="K14">
        <v>10</v>
      </c>
      <c r="L14">
        <v>135</v>
      </c>
      <c r="M14">
        <v>127</v>
      </c>
      <c r="N14" s="40">
        <v>1200</v>
      </c>
      <c r="O14">
        <v>1</v>
      </c>
      <c r="P14">
        <v>19</v>
      </c>
      <c r="Q14">
        <v>2</v>
      </c>
      <c r="R14">
        <v>25</v>
      </c>
      <c r="S14" s="31" t="s">
        <v>420</v>
      </c>
      <c r="T14">
        <v>1041</v>
      </c>
      <c r="U14" s="33" t="s">
        <v>417</v>
      </c>
      <c r="V14">
        <v>4</v>
      </c>
      <c r="W14">
        <v>52</v>
      </c>
      <c r="X14" s="16" t="s">
        <v>14</v>
      </c>
      <c r="Y14" t="s">
        <v>453</v>
      </c>
      <c r="Z14">
        <v>3</v>
      </c>
      <c r="AA14">
        <v>5</v>
      </c>
      <c r="AB14">
        <v>8</v>
      </c>
      <c r="AF14" t="s">
        <v>455</v>
      </c>
    </row>
    <row r="15" spans="1:35" x14ac:dyDescent="0.25">
      <c r="A15" s="16" t="s">
        <v>1</v>
      </c>
      <c r="B15" s="16" t="s">
        <v>12</v>
      </c>
      <c r="C15">
        <v>10.18</v>
      </c>
      <c r="D15">
        <v>10.579999999999998</v>
      </c>
      <c r="E15">
        <v>11</v>
      </c>
      <c r="F15" s="46" t="s">
        <v>13</v>
      </c>
      <c r="G15">
        <v>9</v>
      </c>
      <c r="H15" s="56" t="s">
        <v>69</v>
      </c>
      <c r="I15">
        <v>4</v>
      </c>
      <c r="J15" s="35" t="s">
        <v>408</v>
      </c>
      <c r="K15">
        <v>10</v>
      </c>
      <c r="L15">
        <v>135</v>
      </c>
      <c r="M15">
        <v>130</v>
      </c>
      <c r="N15" s="40">
        <v>1200</v>
      </c>
      <c r="O15">
        <v>1</v>
      </c>
      <c r="P15">
        <v>12</v>
      </c>
      <c r="Q15">
        <v>1</v>
      </c>
      <c r="R15">
        <v>25</v>
      </c>
      <c r="S15" t="s">
        <v>457</v>
      </c>
      <c r="T15">
        <v>1048</v>
      </c>
      <c r="U15" s="33" t="s">
        <v>417</v>
      </c>
      <c r="V15">
        <v>4</v>
      </c>
      <c r="W15">
        <v>54</v>
      </c>
      <c r="X15" s="16" t="s">
        <v>14</v>
      </c>
      <c r="Y15">
        <v>6</v>
      </c>
      <c r="Z15">
        <v>2</v>
      </c>
      <c r="AA15">
        <v>6</v>
      </c>
      <c r="AB15">
        <v>9</v>
      </c>
      <c r="AF15" t="s">
        <v>107</v>
      </c>
    </row>
    <row r="16" spans="1:35" x14ac:dyDescent="0.25">
      <c r="A16" s="16" t="s">
        <v>1</v>
      </c>
      <c r="B16" s="16" t="s">
        <v>12</v>
      </c>
      <c r="C16">
        <v>10.59</v>
      </c>
      <c r="D16">
        <v>10.69</v>
      </c>
      <c r="E16">
        <v>11</v>
      </c>
      <c r="F16" s="46" t="s">
        <v>13</v>
      </c>
      <c r="G16">
        <v>9</v>
      </c>
      <c r="H16" s="53" t="s">
        <v>53</v>
      </c>
      <c r="I16">
        <v>9</v>
      </c>
      <c r="J16" s="36" t="s">
        <v>410</v>
      </c>
      <c r="K16">
        <v>12</v>
      </c>
      <c r="L16">
        <v>135</v>
      </c>
      <c r="M16">
        <v>132</v>
      </c>
      <c r="N16" s="40">
        <v>1200</v>
      </c>
      <c r="O16">
        <v>1</v>
      </c>
      <c r="P16">
        <v>29</v>
      </c>
      <c r="Q16">
        <v>12</v>
      </c>
      <c r="R16">
        <v>24</v>
      </c>
      <c r="S16" t="s">
        <v>457</v>
      </c>
      <c r="T16">
        <v>1047</v>
      </c>
      <c r="U16" s="33" t="s">
        <v>417</v>
      </c>
      <c r="V16">
        <v>4</v>
      </c>
      <c r="W16">
        <v>56</v>
      </c>
      <c r="X16" s="16" t="s">
        <v>14</v>
      </c>
      <c r="Y16" t="s">
        <v>460</v>
      </c>
      <c r="Z16">
        <v>8</v>
      </c>
      <c r="AA16">
        <v>7</v>
      </c>
      <c r="AB16">
        <v>9</v>
      </c>
      <c r="AF16" t="s">
        <v>107</v>
      </c>
    </row>
    <row r="17" spans="1:32" x14ac:dyDescent="0.25">
      <c r="A17" s="16" t="s">
        <v>1</v>
      </c>
      <c r="B17" s="16" t="s">
        <v>12</v>
      </c>
      <c r="C17">
        <v>9.2100000000000009</v>
      </c>
      <c r="D17">
        <v>9.31</v>
      </c>
      <c r="E17">
        <v>11</v>
      </c>
      <c r="F17" s="46" t="s">
        <v>13</v>
      </c>
      <c r="G17" s="28">
        <v>3</v>
      </c>
      <c r="H17" s="74" t="s">
        <v>404</v>
      </c>
      <c r="I17">
        <v>11</v>
      </c>
      <c r="J17" s="37" t="s">
        <v>409</v>
      </c>
      <c r="K17">
        <v>6.2</v>
      </c>
      <c r="L17">
        <v>135</v>
      </c>
      <c r="M17">
        <v>132</v>
      </c>
      <c r="N17" s="40">
        <v>1200</v>
      </c>
      <c r="O17">
        <v>1</v>
      </c>
      <c r="P17">
        <v>18</v>
      </c>
      <c r="Q17">
        <v>12</v>
      </c>
      <c r="R17">
        <v>24</v>
      </c>
      <c r="S17" t="s">
        <v>457</v>
      </c>
      <c r="T17">
        <v>1045</v>
      </c>
      <c r="U17" s="33" t="s">
        <v>417</v>
      </c>
      <c r="V17">
        <v>4</v>
      </c>
      <c r="W17">
        <v>56</v>
      </c>
      <c r="X17" s="16" t="s">
        <v>14</v>
      </c>
      <c r="Y17" t="s">
        <v>441</v>
      </c>
      <c r="Z17">
        <v>5</v>
      </c>
      <c r="AA17">
        <v>2</v>
      </c>
      <c r="AB17">
        <v>3</v>
      </c>
      <c r="AF17" t="s">
        <v>107</v>
      </c>
    </row>
    <row r="18" spans="1:32" x14ac:dyDescent="0.25">
      <c r="A18" s="16" t="s">
        <v>1</v>
      </c>
      <c r="B18" s="16" t="s">
        <v>12</v>
      </c>
      <c r="C18">
        <v>9.69</v>
      </c>
      <c r="D18">
        <v>9.8899999999999988</v>
      </c>
      <c r="E18">
        <v>11</v>
      </c>
      <c r="F18" s="46" t="s">
        <v>13</v>
      </c>
      <c r="G18" s="28">
        <v>2</v>
      </c>
      <c r="H18" s="74" t="s">
        <v>404</v>
      </c>
      <c r="I18">
        <v>9</v>
      </c>
      <c r="J18" s="37" t="s">
        <v>409</v>
      </c>
      <c r="K18">
        <v>8.1</v>
      </c>
      <c r="L18">
        <v>135</v>
      </c>
      <c r="M18">
        <v>129</v>
      </c>
      <c r="N18" s="40">
        <v>1200</v>
      </c>
      <c r="O18">
        <v>1</v>
      </c>
      <c r="P18">
        <v>1</v>
      </c>
      <c r="Q18">
        <v>12</v>
      </c>
      <c r="R18">
        <v>24</v>
      </c>
      <c r="S18" t="s">
        <v>457</v>
      </c>
      <c r="T18">
        <v>1046</v>
      </c>
      <c r="U18" s="33" t="s">
        <v>417</v>
      </c>
      <c r="V18">
        <v>4</v>
      </c>
      <c r="W18">
        <v>54</v>
      </c>
      <c r="X18" s="16" t="s">
        <v>14</v>
      </c>
      <c r="Y18" s="12" t="s">
        <v>446</v>
      </c>
      <c r="Z18">
        <v>4</v>
      </c>
      <c r="AA18">
        <v>4</v>
      </c>
      <c r="AB18">
        <v>2</v>
      </c>
      <c r="AF18" t="s">
        <v>107</v>
      </c>
    </row>
    <row r="19" spans="1:32" x14ac:dyDescent="0.25">
      <c r="A19" s="16" t="s">
        <v>1</v>
      </c>
      <c r="B19" s="16" t="s">
        <v>12</v>
      </c>
      <c r="C19">
        <v>22.06</v>
      </c>
      <c r="D19">
        <v>22.56</v>
      </c>
      <c r="E19">
        <v>11</v>
      </c>
      <c r="F19" s="46" t="s">
        <v>13</v>
      </c>
      <c r="G19" s="30">
        <v>5</v>
      </c>
      <c r="H19" s="53" t="s">
        <v>53</v>
      </c>
      <c r="I19">
        <v>3</v>
      </c>
      <c r="J19" s="35" t="s">
        <v>408</v>
      </c>
      <c r="K19">
        <v>22</v>
      </c>
      <c r="L19">
        <v>135</v>
      </c>
      <c r="M19">
        <v>132</v>
      </c>
      <c r="N19">
        <v>1400</v>
      </c>
      <c r="O19">
        <v>1</v>
      </c>
      <c r="P19">
        <v>9</v>
      </c>
      <c r="Q19">
        <v>11</v>
      </c>
      <c r="R19">
        <v>24</v>
      </c>
      <c r="S19" t="s">
        <v>465</v>
      </c>
      <c r="T19">
        <v>1047</v>
      </c>
      <c r="U19" s="33" t="s">
        <v>427</v>
      </c>
      <c r="V19">
        <v>4</v>
      </c>
      <c r="W19">
        <v>56</v>
      </c>
      <c r="X19" s="16" t="s">
        <v>14</v>
      </c>
      <c r="Y19">
        <v>4</v>
      </c>
      <c r="Z19">
        <v>1</v>
      </c>
      <c r="AA19">
        <v>1</v>
      </c>
      <c r="AB19">
        <v>1</v>
      </c>
      <c r="AC19">
        <v>5</v>
      </c>
      <c r="AF19" t="s">
        <v>107</v>
      </c>
    </row>
    <row r="20" spans="1:32" x14ac:dyDescent="0.25">
      <c r="A20" s="16" t="s">
        <v>1</v>
      </c>
      <c r="B20" s="16" t="s">
        <v>12</v>
      </c>
      <c r="C20">
        <v>11.59</v>
      </c>
      <c r="D20">
        <v>11.59</v>
      </c>
      <c r="E20">
        <v>11</v>
      </c>
      <c r="F20" s="46" t="s">
        <v>13</v>
      </c>
      <c r="G20">
        <v>12</v>
      </c>
      <c r="H20" s="53" t="s">
        <v>53</v>
      </c>
      <c r="I20">
        <v>9</v>
      </c>
      <c r="J20" s="35" t="s">
        <v>408</v>
      </c>
      <c r="K20">
        <v>13</v>
      </c>
      <c r="L20">
        <v>135</v>
      </c>
      <c r="M20">
        <v>134</v>
      </c>
      <c r="N20" s="40">
        <v>1200</v>
      </c>
      <c r="O20">
        <v>1</v>
      </c>
      <c r="P20">
        <v>9</v>
      </c>
      <c r="Q20">
        <v>10</v>
      </c>
      <c r="R20">
        <v>24</v>
      </c>
      <c r="S20" s="32" t="s">
        <v>432</v>
      </c>
      <c r="T20">
        <v>1032</v>
      </c>
      <c r="U20" s="33" t="s">
        <v>417</v>
      </c>
      <c r="V20">
        <v>4</v>
      </c>
      <c r="W20">
        <v>58</v>
      </c>
      <c r="X20" s="16" t="s">
        <v>14</v>
      </c>
      <c r="Y20" t="s">
        <v>468</v>
      </c>
      <c r="Z20">
        <v>1</v>
      </c>
      <c r="AA20">
        <v>1</v>
      </c>
      <c r="AB20">
        <v>12</v>
      </c>
      <c r="AF20" t="s">
        <v>107</v>
      </c>
    </row>
    <row r="21" spans="1:32" x14ac:dyDescent="0.25">
      <c r="A21" s="16" t="s">
        <v>1</v>
      </c>
      <c r="B21" s="16" t="s">
        <v>12</v>
      </c>
      <c r="C21">
        <v>10.44</v>
      </c>
      <c r="D21">
        <v>10.739999999999998</v>
      </c>
      <c r="E21">
        <v>11</v>
      </c>
      <c r="F21" s="46" t="s">
        <v>13</v>
      </c>
      <c r="G21" s="30">
        <v>5</v>
      </c>
      <c r="H21" s="54" t="s">
        <v>58</v>
      </c>
      <c r="I21">
        <v>6</v>
      </c>
      <c r="J21" s="35" t="s">
        <v>408</v>
      </c>
      <c r="K21">
        <v>9.4</v>
      </c>
      <c r="L21">
        <v>135</v>
      </c>
      <c r="M21">
        <v>133</v>
      </c>
      <c r="N21" s="40">
        <v>1200</v>
      </c>
      <c r="O21">
        <v>1</v>
      </c>
      <c r="P21">
        <v>25</v>
      </c>
      <c r="Q21">
        <v>9</v>
      </c>
      <c r="R21">
        <v>24</v>
      </c>
      <c r="S21" s="32" t="s">
        <v>416</v>
      </c>
      <c r="T21">
        <v>1034</v>
      </c>
      <c r="U21" s="33" t="s">
        <v>417</v>
      </c>
      <c r="V21">
        <v>4</v>
      </c>
      <c r="W21">
        <v>58</v>
      </c>
      <c r="X21" s="16" t="s">
        <v>14</v>
      </c>
      <c r="Y21" s="12" t="s">
        <v>471</v>
      </c>
      <c r="Z21">
        <v>2</v>
      </c>
      <c r="AA21">
        <v>2</v>
      </c>
      <c r="AB21">
        <v>5</v>
      </c>
      <c r="AF21" t="s">
        <v>107</v>
      </c>
    </row>
    <row r="22" spans="1:32" x14ac:dyDescent="0.25">
      <c r="A22" s="16" t="s">
        <v>1</v>
      </c>
      <c r="B22" s="16" t="s">
        <v>12</v>
      </c>
      <c r="C22">
        <v>10.38</v>
      </c>
      <c r="D22">
        <v>10.38</v>
      </c>
      <c r="E22">
        <v>11</v>
      </c>
      <c r="F22" s="46" t="s">
        <v>13</v>
      </c>
      <c r="G22" s="30">
        <v>4</v>
      </c>
      <c r="H22" s="49" t="s">
        <v>31</v>
      </c>
      <c r="I22">
        <v>11</v>
      </c>
      <c r="J22" s="35" t="s">
        <v>408</v>
      </c>
      <c r="K22">
        <v>7.8</v>
      </c>
      <c r="L22">
        <v>135</v>
      </c>
      <c r="M22">
        <v>134</v>
      </c>
      <c r="N22" s="40">
        <v>1200</v>
      </c>
      <c r="O22">
        <v>1</v>
      </c>
      <c r="P22">
        <v>10</v>
      </c>
      <c r="Q22">
        <v>7</v>
      </c>
      <c r="R22">
        <v>24</v>
      </c>
      <c r="S22" s="31" t="s">
        <v>420</v>
      </c>
      <c r="T22">
        <v>1029</v>
      </c>
      <c r="U22" s="33" t="s">
        <v>427</v>
      </c>
      <c r="V22">
        <v>4</v>
      </c>
      <c r="W22">
        <v>58</v>
      </c>
      <c r="X22" s="16" t="s">
        <v>14</v>
      </c>
      <c r="Y22" t="s">
        <v>474</v>
      </c>
      <c r="Z22">
        <v>2</v>
      </c>
      <c r="AA22">
        <v>2</v>
      </c>
      <c r="AB22">
        <v>4</v>
      </c>
      <c r="AF22" t="s">
        <v>107</v>
      </c>
    </row>
    <row r="23" spans="1:32" x14ac:dyDescent="0.25">
      <c r="A23" s="16" t="s">
        <v>1</v>
      </c>
      <c r="B23" s="16" t="s">
        <v>12</v>
      </c>
      <c r="C23">
        <v>9.4700000000000006</v>
      </c>
      <c r="D23">
        <v>9.870000000000001</v>
      </c>
      <c r="E23">
        <v>11</v>
      </c>
      <c r="F23" s="46" t="s">
        <v>13</v>
      </c>
      <c r="G23" s="30">
        <v>5</v>
      </c>
      <c r="H23" s="49" t="s">
        <v>31</v>
      </c>
      <c r="I23">
        <v>1</v>
      </c>
      <c r="J23" s="37" t="s">
        <v>409</v>
      </c>
      <c r="K23">
        <v>3.5</v>
      </c>
      <c r="L23">
        <v>135</v>
      </c>
      <c r="M23">
        <v>135</v>
      </c>
      <c r="N23" s="40">
        <v>1200</v>
      </c>
      <c r="O23">
        <v>1</v>
      </c>
      <c r="P23">
        <v>1</v>
      </c>
      <c r="Q23">
        <v>7</v>
      </c>
      <c r="R23">
        <v>24</v>
      </c>
      <c r="S23" t="s">
        <v>477</v>
      </c>
      <c r="T23">
        <v>1044</v>
      </c>
      <c r="U23" s="33" t="s">
        <v>417</v>
      </c>
      <c r="V23">
        <v>4</v>
      </c>
      <c r="W23">
        <v>58</v>
      </c>
      <c r="X23" s="16" t="s">
        <v>14</v>
      </c>
      <c r="Y23" s="12" t="s">
        <v>418</v>
      </c>
      <c r="Z23">
        <v>4</v>
      </c>
      <c r="AA23">
        <v>4</v>
      </c>
      <c r="AB23">
        <v>5</v>
      </c>
      <c r="AF23" t="s">
        <v>107</v>
      </c>
    </row>
    <row r="24" spans="1:32" x14ac:dyDescent="0.25">
      <c r="A24" s="16" t="s">
        <v>1</v>
      </c>
      <c r="B24" s="16" t="s">
        <v>12</v>
      </c>
      <c r="C24">
        <v>10.77</v>
      </c>
      <c r="D24">
        <v>11.17</v>
      </c>
      <c r="E24">
        <v>11</v>
      </c>
      <c r="F24" s="46" t="s">
        <v>13</v>
      </c>
      <c r="G24">
        <v>8</v>
      </c>
      <c r="H24" s="49" t="s">
        <v>31</v>
      </c>
      <c r="I24">
        <v>3</v>
      </c>
      <c r="J24" s="37" t="s">
        <v>409</v>
      </c>
      <c r="K24">
        <v>4.9000000000000004</v>
      </c>
      <c r="L24">
        <v>135</v>
      </c>
      <c r="M24">
        <v>135</v>
      </c>
      <c r="N24" s="40">
        <v>1200</v>
      </c>
      <c r="O24">
        <v>1</v>
      </c>
      <c r="P24">
        <v>15</v>
      </c>
      <c r="Q24">
        <v>6</v>
      </c>
      <c r="R24">
        <v>24</v>
      </c>
      <c r="S24" t="s">
        <v>479</v>
      </c>
      <c r="T24">
        <v>1027</v>
      </c>
      <c r="U24" s="34" t="s">
        <v>480</v>
      </c>
      <c r="V24">
        <v>4</v>
      </c>
      <c r="W24">
        <v>60</v>
      </c>
      <c r="X24" s="16" t="s">
        <v>14</v>
      </c>
      <c r="Y24">
        <v>4</v>
      </c>
      <c r="Z24">
        <v>4</v>
      </c>
      <c r="AA24">
        <v>2</v>
      </c>
      <c r="AB24">
        <v>8</v>
      </c>
      <c r="AF24" t="s">
        <v>107</v>
      </c>
    </row>
    <row r="25" spans="1:32" x14ac:dyDescent="0.25">
      <c r="A25" s="16" t="s">
        <v>1</v>
      </c>
      <c r="B25" s="16" t="s">
        <v>12</v>
      </c>
      <c r="C25">
        <v>9.24</v>
      </c>
      <c r="D25">
        <v>9.84</v>
      </c>
      <c r="E25">
        <v>11</v>
      </c>
      <c r="F25" s="46" t="s">
        <v>13</v>
      </c>
      <c r="G25">
        <v>6</v>
      </c>
      <c r="H25" s="62" t="s">
        <v>120</v>
      </c>
      <c r="I25">
        <v>8</v>
      </c>
      <c r="J25" s="35" t="s">
        <v>408</v>
      </c>
      <c r="K25">
        <v>106</v>
      </c>
      <c r="L25">
        <v>135</v>
      </c>
      <c r="M25">
        <v>118</v>
      </c>
      <c r="N25" s="40">
        <v>1200</v>
      </c>
      <c r="O25">
        <v>1</v>
      </c>
      <c r="P25">
        <v>26</v>
      </c>
      <c r="Q25">
        <v>5</v>
      </c>
      <c r="R25">
        <v>24</v>
      </c>
      <c r="S25" t="s">
        <v>483</v>
      </c>
      <c r="T25">
        <v>1038</v>
      </c>
      <c r="U25" s="33" t="s">
        <v>417</v>
      </c>
      <c r="V25">
        <v>3</v>
      </c>
      <c r="W25">
        <v>62</v>
      </c>
      <c r="X25" s="16" t="s">
        <v>14</v>
      </c>
      <c r="Y25" t="s">
        <v>484</v>
      </c>
      <c r="Z25">
        <v>2</v>
      </c>
      <c r="AA25">
        <v>3</v>
      </c>
      <c r="AB25">
        <v>6</v>
      </c>
      <c r="AF25" t="s">
        <v>107</v>
      </c>
    </row>
    <row r="26" spans="1:32" x14ac:dyDescent="0.25">
      <c r="A26" s="16" t="s">
        <v>1</v>
      </c>
      <c r="B26" s="16" t="s">
        <v>12</v>
      </c>
      <c r="C26">
        <v>10.42</v>
      </c>
      <c r="D26">
        <v>11.12</v>
      </c>
      <c r="E26">
        <v>11</v>
      </c>
      <c r="F26" s="46" t="s">
        <v>13</v>
      </c>
      <c r="G26">
        <v>7</v>
      </c>
      <c r="H26" s="53" t="s">
        <v>53</v>
      </c>
      <c r="I26">
        <v>5</v>
      </c>
      <c r="J26" s="37" t="s">
        <v>409</v>
      </c>
      <c r="K26">
        <v>32</v>
      </c>
      <c r="L26">
        <v>135</v>
      </c>
      <c r="M26">
        <v>121</v>
      </c>
      <c r="N26" s="40">
        <v>1200</v>
      </c>
      <c r="O26">
        <v>1</v>
      </c>
      <c r="P26">
        <v>5</v>
      </c>
      <c r="Q26">
        <v>5</v>
      </c>
      <c r="R26">
        <v>24</v>
      </c>
      <c r="S26" t="s">
        <v>457</v>
      </c>
      <c r="T26">
        <v>1042</v>
      </c>
      <c r="U26" s="33" t="s">
        <v>417</v>
      </c>
      <c r="V26">
        <v>3</v>
      </c>
      <c r="W26">
        <v>64</v>
      </c>
      <c r="X26" s="16" t="s">
        <v>14</v>
      </c>
      <c r="Y26" t="s">
        <v>487</v>
      </c>
      <c r="Z26">
        <v>6</v>
      </c>
      <c r="AA26">
        <v>4</v>
      </c>
      <c r="AB26">
        <v>7</v>
      </c>
      <c r="AF26" t="s">
        <v>107</v>
      </c>
    </row>
    <row r="27" spans="1:32" x14ac:dyDescent="0.25">
      <c r="A27" s="16" t="s">
        <v>1</v>
      </c>
      <c r="B27" s="16" t="s">
        <v>12</v>
      </c>
      <c r="C27">
        <v>10.87</v>
      </c>
      <c r="D27">
        <v>11.37</v>
      </c>
      <c r="E27">
        <v>11</v>
      </c>
      <c r="F27" s="46" t="s">
        <v>13</v>
      </c>
      <c r="G27">
        <v>7</v>
      </c>
      <c r="H27" s="56" t="s">
        <v>69</v>
      </c>
      <c r="I27">
        <v>10</v>
      </c>
      <c r="J27" s="38" t="s">
        <v>411</v>
      </c>
      <c r="K27">
        <v>24</v>
      </c>
      <c r="L27">
        <v>135</v>
      </c>
      <c r="M27">
        <v>119</v>
      </c>
      <c r="N27" s="40">
        <v>1200</v>
      </c>
      <c r="O27">
        <v>1</v>
      </c>
      <c r="P27">
        <v>10</v>
      </c>
      <c r="Q27">
        <v>4</v>
      </c>
      <c r="R27">
        <v>24</v>
      </c>
      <c r="S27" s="31" t="s">
        <v>420</v>
      </c>
      <c r="T27">
        <v>1031</v>
      </c>
      <c r="U27" s="33" t="s">
        <v>417</v>
      </c>
      <c r="V27">
        <v>3</v>
      </c>
      <c r="W27">
        <v>64</v>
      </c>
      <c r="X27" s="16" t="s">
        <v>14</v>
      </c>
      <c r="Y27" t="s">
        <v>490</v>
      </c>
      <c r="Z27">
        <v>11</v>
      </c>
      <c r="AA27">
        <v>12</v>
      </c>
      <c r="AB27">
        <v>7</v>
      </c>
      <c r="AF27" t="s">
        <v>492</v>
      </c>
    </row>
    <row r="28" spans="1:32" x14ac:dyDescent="0.25">
      <c r="A28" s="16" t="s">
        <v>1</v>
      </c>
      <c r="B28" s="17" t="s">
        <v>19</v>
      </c>
      <c r="C28">
        <v>37.51</v>
      </c>
      <c r="D28">
        <v>37.809999999999995</v>
      </c>
      <c r="E28">
        <v>6</v>
      </c>
      <c r="F28" s="47" t="s">
        <v>504</v>
      </c>
      <c r="G28">
        <v>14</v>
      </c>
      <c r="H28" s="54" t="s">
        <v>58</v>
      </c>
      <c r="I28">
        <v>12</v>
      </c>
      <c r="J28" s="35" t="s">
        <v>408</v>
      </c>
      <c r="K28">
        <v>81</v>
      </c>
      <c r="L28">
        <v>132</v>
      </c>
      <c r="M28">
        <v>117</v>
      </c>
      <c r="N28">
        <v>1600</v>
      </c>
      <c r="O28">
        <v>1</v>
      </c>
      <c r="P28">
        <v>20</v>
      </c>
      <c r="Q28">
        <v>12</v>
      </c>
      <c r="R28">
        <v>25</v>
      </c>
      <c r="S28" t="s">
        <v>479</v>
      </c>
      <c r="T28">
        <v>1037</v>
      </c>
      <c r="U28" s="33" t="s">
        <v>417</v>
      </c>
      <c r="V28">
        <v>4</v>
      </c>
      <c r="W28">
        <v>42</v>
      </c>
      <c r="X28" s="17" t="s">
        <v>21</v>
      </c>
      <c r="Y28">
        <v>18</v>
      </c>
      <c r="Z28">
        <v>1</v>
      </c>
      <c r="AA28">
        <v>1</v>
      </c>
      <c r="AB28">
        <v>2</v>
      </c>
      <c r="AC28">
        <v>14</v>
      </c>
      <c r="AF28" t="s">
        <v>17</v>
      </c>
    </row>
    <row r="29" spans="1:32" x14ac:dyDescent="0.25">
      <c r="A29" s="16" t="s">
        <v>1</v>
      </c>
      <c r="B29" s="17" t="s">
        <v>19</v>
      </c>
      <c r="C29">
        <v>10.75</v>
      </c>
      <c r="D29">
        <v>11.35</v>
      </c>
      <c r="E29">
        <v>6</v>
      </c>
      <c r="F29" s="47" t="s">
        <v>504</v>
      </c>
      <c r="G29">
        <v>10</v>
      </c>
      <c r="H29" s="61" t="s">
        <v>106</v>
      </c>
      <c r="I29">
        <v>2</v>
      </c>
      <c r="J29" s="37" t="s">
        <v>409</v>
      </c>
      <c r="K29">
        <v>18</v>
      </c>
      <c r="L29">
        <v>132</v>
      </c>
      <c r="M29">
        <v>120</v>
      </c>
      <c r="N29" s="40">
        <v>1200</v>
      </c>
      <c r="O29">
        <v>1</v>
      </c>
      <c r="P29">
        <v>12</v>
      </c>
      <c r="Q29">
        <v>11</v>
      </c>
      <c r="R29">
        <v>25</v>
      </c>
      <c r="S29" s="32" t="s">
        <v>432</v>
      </c>
      <c r="T29">
        <v>1047</v>
      </c>
      <c r="U29" s="33" t="s">
        <v>427</v>
      </c>
      <c r="V29">
        <v>4</v>
      </c>
      <c r="W29">
        <v>45</v>
      </c>
      <c r="X29" s="17" t="s">
        <v>21</v>
      </c>
      <c r="Y29">
        <v>5</v>
      </c>
      <c r="Z29">
        <v>7</v>
      </c>
      <c r="AA29">
        <v>6</v>
      </c>
      <c r="AB29">
        <v>10</v>
      </c>
      <c r="AF29" t="s">
        <v>17</v>
      </c>
    </row>
    <row r="30" spans="1:32" x14ac:dyDescent="0.25">
      <c r="A30" s="16" t="s">
        <v>1</v>
      </c>
      <c r="B30" s="17" t="s">
        <v>19</v>
      </c>
      <c r="C30">
        <v>22.65</v>
      </c>
      <c r="D30">
        <v>22.95</v>
      </c>
      <c r="E30">
        <v>6</v>
      </c>
      <c r="F30" s="47" t="s">
        <v>504</v>
      </c>
      <c r="G30">
        <v>13</v>
      </c>
      <c r="H30" s="48" t="s">
        <v>26</v>
      </c>
      <c r="I30">
        <v>6</v>
      </c>
      <c r="J30" s="35" t="s">
        <v>408</v>
      </c>
      <c r="K30">
        <v>149</v>
      </c>
      <c r="L30">
        <v>132</v>
      </c>
      <c r="M30">
        <v>123</v>
      </c>
      <c r="N30">
        <v>1400</v>
      </c>
      <c r="O30">
        <v>1</v>
      </c>
      <c r="P30">
        <v>19</v>
      </c>
      <c r="Q30">
        <v>10</v>
      </c>
      <c r="R30">
        <v>25</v>
      </c>
      <c r="S30" t="s">
        <v>479</v>
      </c>
      <c r="T30">
        <v>1047</v>
      </c>
      <c r="U30" s="33" t="s">
        <v>427</v>
      </c>
      <c r="V30">
        <v>4</v>
      </c>
      <c r="W30">
        <v>48</v>
      </c>
      <c r="X30" s="17" t="s">
        <v>21</v>
      </c>
      <c r="Y30" t="s">
        <v>468</v>
      </c>
      <c r="Z30">
        <v>2</v>
      </c>
      <c r="AA30">
        <v>3</v>
      </c>
      <c r="AB30">
        <v>4</v>
      </c>
      <c r="AC30">
        <v>13</v>
      </c>
      <c r="AF30" t="s">
        <v>17</v>
      </c>
    </row>
    <row r="31" spans="1:32" x14ac:dyDescent="0.25">
      <c r="A31" s="16" t="s">
        <v>1</v>
      </c>
      <c r="B31" s="17" t="s">
        <v>19</v>
      </c>
      <c r="C31">
        <v>9.5399999999999991</v>
      </c>
      <c r="D31">
        <v>9.9399999999999977</v>
      </c>
      <c r="E31">
        <v>6</v>
      </c>
      <c r="F31" s="47" t="s">
        <v>504</v>
      </c>
      <c r="G31">
        <v>8</v>
      </c>
      <c r="H31" s="48" t="s">
        <v>26</v>
      </c>
      <c r="I31">
        <v>1</v>
      </c>
      <c r="J31" s="35" t="s">
        <v>408</v>
      </c>
      <c r="K31">
        <v>107</v>
      </c>
      <c r="L31">
        <v>132</v>
      </c>
      <c r="M31">
        <v>126</v>
      </c>
      <c r="N31" s="40">
        <v>1200</v>
      </c>
      <c r="O31">
        <v>1</v>
      </c>
      <c r="P31">
        <v>4</v>
      </c>
      <c r="Q31">
        <v>10</v>
      </c>
      <c r="R31">
        <v>25</v>
      </c>
      <c r="S31" t="s">
        <v>501</v>
      </c>
      <c r="T31">
        <v>1056</v>
      </c>
      <c r="U31" s="33" t="s">
        <v>427</v>
      </c>
      <c r="V31">
        <v>4</v>
      </c>
      <c r="W31">
        <v>50</v>
      </c>
      <c r="X31" s="17" t="s">
        <v>21</v>
      </c>
      <c r="Y31" t="s">
        <v>502</v>
      </c>
      <c r="Z31">
        <v>3</v>
      </c>
      <c r="AA31">
        <v>3</v>
      </c>
      <c r="AB31">
        <v>8</v>
      </c>
      <c r="AF31" t="s">
        <v>17</v>
      </c>
    </row>
    <row r="32" spans="1:32" x14ac:dyDescent="0.25">
      <c r="A32" s="16" t="s">
        <v>1</v>
      </c>
      <c r="B32" s="17" t="s">
        <v>19</v>
      </c>
      <c r="C32">
        <v>10.9</v>
      </c>
      <c r="D32">
        <v>11.1</v>
      </c>
      <c r="E32">
        <v>6</v>
      </c>
      <c r="F32" s="47" t="s">
        <v>504</v>
      </c>
      <c r="G32">
        <v>11</v>
      </c>
      <c r="H32" s="47" t="s">
        <v>504</v>
      </c>
      <c r="I32">
        <v>9</v>
      </c>
      <c r="J32" s="37" t="s">
        <v>409</v>
      </c>
      <c r="K32">
        <v>153</v>
      </c>
      <c r="L32">
        <v>132</v>
      </c>
      <c r="M32">
        <v>125</v>
      </c>
      <c r="N32" s="40">
        <v>1200</v>
      </c>
      <c r="O32">
        <v>1</v>
      </c>
      <c r="P32">
        <v>17</v>
      </c>
      <c r="Q32">
        <v>9</v>
      </c>
      <c r="R32">
        <v>25</v>
      </c>
      <c r="S32" s="31" t="s">
        <v>420</v>
      </c>
      <c r="T32">
        <v>1042</v>
      </c>
      <c r="U32" s="33" t="s">
        <v>427</v>
      </c>
      <c r="V32">
        <v>4</v>
      </c>
      <c r="W32">
        <v>52</v>
      </c>
      <c r="X32" s="17" t="s">
        <v>21</v>
      </c>
      <c r="Y32" t="s">
        <v>505</v>
      </c>
      <c r="Z32">
        <v>5</v>
      </c>
      <c r="AA32">
        <v>5</v>
      </c>
      <c r="AB32">
        <v>11</v>
      </c>
      <c r="AF32" t="s">
        <v>17</v>
      </c>
    </row>
    <row r="33" spans="1:32" x14ac:dyDescent="0.25">
      <c r="A33" s="16" t="s">
        <v>1</v>
      </c>
      <c r="B33" s="17" t="s">
        <v>19</v>
      </c>
      <c r="C33">
        <v>58.79</v>
      </c>
      <c r="D33">
        <v>58.89</v>
      </c>
      <c r="E33">
        <v>6</v>
      </c>
      <c r="F33" s="47" t="s">
        <v>504</v>
      </c>
      <c r="G33">
        <v>14</v>
      </c>
      <c r="H33" s="61" t="s">
        <v>106</v>
      </c>
      <c r="I33">
        <v>1</v>
      </c>
      <c r="J33" s="38" t="s">
        <v>411</v>
      </c>
      <c r="K33">
        <v>36</v>
      </c>
      <c r="L33">
        <v>132</v>
      </c>
      <c r="M33">
        <v>134</v>
      </c>
      <c r="N33">
        <v>1000</v>
      </c>
      <c r="O33">
        <v>0</v>
      </c>
      <c r="P33">
        <v>1</v>
      </c>
      <c r="Q33">
        <v>7</v>
      </c>
      <c r="R33">
        <v>25</v>
      </c>
      <c r="S33" t="s">
        <v>508</v>
      </c>
      <c r="T33">
        <v>1048</v>
      </c>
      <c r="U33" s="33" t="s">
        <v>417</v>
      </c>
      <c r="V33">
        <v>4</v>
      </c>
      <c r="W33">
        <v>54</v>
      </c>
      <c r="X33" s="17" t="s">
        <v>21</v>
      </c>
      <c r="Y33">
        <v>15</v>
      </c>
      <c r="Z33">
        <v>14</v>
      </c>
      <c r="AA33">
        <v>14</v>
      </c>
      <c r="AB33">
        <v>14</v>
      </c>
      <c r="AF33" t="s">
        <v>17</v>
      </c>
    </row>
    <row r="34" spans="1:32" x14ac:dyDescent="0.25">
      <c r="A34" s="16" t="s">
        <v>1</v>
      </c>
      <c r="B34" s="17" t="s">
        <v>19</v>
      </c>
      <c r="C34">
        <v>43.15</v>
      </c>
      <c r="D34">
        <v>43.25</v>
      </c>
      <c r="E34">
        <v>6</v>
      </c>
      <c r="F34" s="47" t="s">
        <v>504</v>
      </c>
      <c r="G34">
        <v>12</v>
      </c>
      <c r="H34" s="47" t="s">
        <v>504</v>
      </c>
      <c r="I34">
        <v>5</v>
      </c>
      <c r="J34" s="35" t="s">
        <v>408</v>
      </c>
      <c r="K34">
        <v>117</v>
      </c>
      <c r="L34">
        <v>132</v>
      </c>
      <c r="M34">
        <v>129</v>
      </c>
      <c r="N34">
        <v>1650</v>
      </c>
      <c r="O34">
        <v>1</v>
      </c>
      <c r="P34">
        <v>28</v>
      </c>
      <c r="Q34">
        <v>5</v>
      </c>
      <c r="R34">
        <v>25</v>
      </c>
      <c r="S34" s="32" t="s">
        <v>426</v>
      </c>
      <c r="T34">
        <v>1042</v>
      </c>
      <c r="U34" s="33" t="s">
        <v>427</v>
      </c>
      <c r="V34">
        <v>4</v>
      </c>
      <c r="W34">
        <v>57</v>
      </c>
      <c r="X34" s="17" t="s">
        <v>21</v>
      </c>
      <c r="Y34">
        <v>23</v>
      </c>
      <c r="Z34">
        <v>2</v>
      </c>
      <c r="AA34">
        <v>3</v>
      </c>
      <c r="AB34">
        <v>5</v>
      </c>
      <c r="AC34">
        <v>12</v>
      </c>
      <c r="AF34" t="s">
        <v>17</v>
      </c>
    </row>
    <row r="35" spans="1:32" x14ac:dyDescent="0.25">
      <c r="A35" s="16" t="s">
        <v>1</v>
      </c>
      <c r="B35" s="17" t="s">
        <v>19</v>
      </c>
      <c r="C35">
        <v>11.38</v>
      </c>
      <c r="D35">
        <v>11.58</v>
      </c>
      <c r="E35">
        <v>6</v>
      </c>
      <c r="F35" s="47" t="s">
        <v>504</v>
      </c>
      <c r="G35">
        <v>9</v>
      </c>
      <c r="H35" s="47" t="s">
        <v>504</v>
      </c>
      <c r="I35">
        <v>1</v>
      </c>
      <c r="J35" s="37" t="s">
        <v>409</v>
      </c>
      <c r="K35">
        <v>54</v>
      </c>
      <c r="L35">
        <v>132</v>
      </c>
      <c r="M35">
        <v>132</v>
      </c>
      <c r="N35" s="40">
        <v>1200</v>
      </c>
      <c r="O35">
        <v>1</v>
      </c>
      <c r="P35">
        <v>7</v>
      </c>
      <c r="Q35">
        <v>5</v>
      </c>
      <c r="R35">
        <v>25</v>
      </c>
      <c r="S35" s="32" t="s">
        <v>432</v>
      </c>
      <c r="T35">
        <v>1051</v>
      </c>
      <c r="U35" s="33" t="s">
        <v>417</v>
      </c>
      <c r="V35">
        <v>4</v>
      </c>
      <c r="W35">
        <v>59</v>
      </c>
      <c r="X35" s="17" t="s">
        <v>21</v>
      </c>
      <c r="Y35" t="s">
        <v>513</v>
      </c>
      <c r="Z35">
        <v>6</v>
      </c>
      <c r="AA35">
        <v>6</v>
      </c>
      <c r="AB35">
        <v>9</v>
      </c>
      <c r="AF35" t="s">
        <v>17</v>
      </c>
    </row>
    <row r="36" spans="1:32" x14ac:dyDescent="0.25">
      <c r="A36" s="16" t="s">
        <v>1</v>
      </c>
      <c r="B36" s="17" t="s">
        <v>19</v>
      </c>
      <c r="C36">
        <v>57.18</v>
      </c>
      <c r="D36">
        <v>57.980000000000004</v>
      </c>
      <c r="E36">
        <v>6</v>
      </c>
      <c r="F36" s="47" t="s">
        <v>504</v>
      </c>
      <c r="G36">
        <v>9</v>
      </c>
      <c r="H36" s="47" t="s">
        <v>504</v>
      </c>
      <c r="I36">
        <v>1</v>
      </c>
      <c r="J36" s="37" t="s">
        <v>409</v>
      </c>
      <c r="K36">
        <v>63</v>
      </c>
      <c r="L36">
        <v>132</v>
      </c>
      <c r="M36">
        <v>113</v>
      </c>
      <c r="N36">
        <v>1000</v>
      </c>
      <c r="O36">
        <v>0</v>
      </c>
      <c r="P36">
        <v>9</v>
      </c>
      <c r="Q36">
        <v>4</v>
      </c>
      <c r="R36">
        <v>25</v>
      </c>
      <c r="S36" s="32" t="s">
        <v>432</v>
      </c>
      <c r="T36">
        <v>1032</v>
      </c>
      <c r="U36" s="33" t="s">
        <v>427</v>
      </c>
      <c r="V36">
        <v>3</v>
      </c>
      <c r="W36">
        <v>61</v>
      </c>
      <c r="X36" s="17" t="s">
        <v>21</v>
      </c>
      <c r="Y36" t="s">
        <v>516</v>
      </c>
      <c r="Z36">
        <v>6</v>
      </c>
      <c r="AA36">
        <v>7</v>
      </c>
      <c r="AB36">
        <v>9</v>
      </c>
      <c r="AF36" t="s">
        <v>17</v>
      </c>
    </row>
    <row r="37" spans="1:32" x14ac:dyDescent="0.25">
      <c r="A37" s="16" t="s">
        <v>1</v>
      </c>
      <c r="B37" s="17" t="s">
        <v>19</v>
      </c>
      <c r="C37">
        <v>10.17</v>
      </c>
      <c r="D37">
        <v>10.57</v>
      </c>
      <c r="E37">
        <v>6</v>
      </c>
      <c r="F37" s="47" t="s">
        <v>504</v>
      </c>
      <c r="G37">
        <v>10</v>
      </c>
      <c r="H37" s="47" t="s">
        <v>504</v>
      </c>
      <c r="I37">
        <v>4</v>
      </c>
      <c r="J37" s="37" t="s">
        <v>409</v>
      </c>
      <c r="K37">
        <v>54</v>
      </c>
      <c r="L37">
        <v>132</v>
      </c>
      <c r="M37">
        <v>121</v>
      </c>
      <c r="N37" s="40">
        <v>1200</v>
      </c>
      <c r="O37">
        <v>1</v>
      </c>
      <c r="P37">
        <v>12</v>
      </c>
      <c r="Q37">
        <v>3</v>
      </c>
      <c r="R37">
        <v>25</v>
      </c>
      <c r="S37" s="32" t="s">
        <v>432</v>
      </c>
      <c r="T37">
        <v>1049</v>
      </c>
      <c r="U37" s="33" t="s">
        <v>427</v>
      </c>
      <c r="V37">
        <v>3</v>
      </c>
      <c r="W37">
        <v>63</v>
      </c>
      <c r="X37" s="17" t="s">
        <v>21</v>
      </c>
      <c r="Y37" t="s">
        <v>516</v>
      </c>
      <c r="Z37">
        <v>7</v>
      </c>
      <c r="AA37">
        <v>8</v>
      </c>
      <c r="AB37">
        <v>10</v>
      </c>
      <c r="AF37" t="s">
        <v>17</v>
      </c>
    </row>
    <row r="38" spans="1:32" x14ac:dyDescent="0.25">
      <c r="A38" s="16" t="s">
        <v>1</v>
      </c>
      <c r="B38" s="17" t="s">
        <v>19</v>
      </c>
      <c r="C38">
        <v>57.35</v>
      </c>
      <c r="D38">
        <v>57.75</v>
      </c>
      <c r="E38">
        <v>6</v>
      </c>
      <c r="F38" s="47" t="s">
        <v>504</v>
      </c>
      <c r="G38">
        <v>10</v>
      </c>
      <c r="H38" s="73" t="s">
        <v>452</v>
      </c>
      <c r="I38">
        <v>12</v>
      </c>
      <c r="J38" s="38" t="s">
        <v>411</v>
      </c>
      <c r="K38">
        <v>58</v>
      </c>
      <c r="L38">
        <v>132</v>
      </c>
      <c r="M38">
        <v>115</v>
      </c>
      <c r="N38">
        <v>1000</v>
      </c>
      <c r="O38">
        <v>0</v>
      </c>
      <c r="P38">
        <v>26</v>
      </c>
      <c r="Q38">
        <v>2</v>
      </c>
      <c r="R38">
        <v>25</v>
      </c>
      <c r="S38" s="32" t="s">
        <v>416</v>
      </c>
      <c r="T38">
        <v>1043</v>
      </c>
      <c r="U38" s="33" t="s">
        <v>417</v>
      </c>
      <c r="V38">
        <v>3</v>
      </c>
      <c r="W38">
        <v>63</v>
      </c>
      <c r="X38" s="17" t="s">
        <v>21</v>
      </c>
      <c r="Y38" t="s">
        <v>519</v>
      </c>
      <c r="Z38">
        <v>12</v>
      </c>
      <c r="AA38">
        <v>12</v>
      </c>
      <c r="AB38">
        <v>10</v>
      </c>
      <c r="AF38" t="s">
        <v>521</v>
      </c>
    </row>
    <row r="39" spans="1:32" x14ac:dyDescent="0.25">
      <c r="A39" s="16" t="s">
        <v>1</v>
      </c>
      <c r="B39" s="18" t="s">
        <v>25</v>
      </c>
      <c r="C39">
        <v>10.88</v>
      </c>
      <c r="D39">
        <v>10.780000000000001</v>
      </c>
      <c r="E39">
        <v>5</v>
      </c>
      <c r="F39" s="48" t="s">
        <v>26</v>
      </c>
      <c r="G39">
        <v>11</v>
      </c>
      <c r="H39" s="67" t="s">
        <v>195</v>
      </c>
      <c r="I39">
        <v>8</v>
      </c>
      <c r="J39" s="36" t="s">
        <v>410</v>
      </c>
      <c r="K39">
        <v>25</v>
      </c>
      <c r="L39">
        <v>133</v>
      </c>
      <c r="M39">
        <v>135</v>
      </c>
      <c r="N39" s="40">
        <v>1200</v>
      </c>
      <c r="O39">
        <v>1</v>
      </c>
      <c r="P39">
        <v>23</v>
      </c>
      <c r="Q39">
        <v>12</v>
      </c>
      <c r="R39">
        <v>25</v>
      </c>
      <c r="S39" s="32" t="s">
        <v>416</v>
      </c>
      <c r="T39">
        <v>1092</v>
      </c>
      <c r="U39" s="33" t="s">
        <v>417</v>
      </c>
      <c r="V39">
        <v>5</v>
      </c>
      <c r="W39">
        <v>40</v>
      </c>
      <c r="X39" s="18" t="s">
        <v>27</v>
      </c>
      <c r="Y39" t="s">
        <v>522</v>
      </c>
      <c r="Z39">
        <v>8</v>
      </c>
      <c r="AA39">
        <v>9</v>
      </c>
      <c r="AB39">
        <v>11</v>
      </c>
      <c r="AF39" t="s">
        <v>17</v>
      </c>
    </row>
    <row r="40" spans="1:32" x14ac:dyDescent="0.25">
      <c r="A40" s="16" t="s">
        <v>1</v>
      </c>
      <c r="B40" s="18" t="s">
        <v>25</v>
      </c>
      <c r="C40">
        <v>10.79</v>
      </c>
      <c r="D40">
        <v>11.29</v>
      </c>
      <c r="E40">
        <v>5</v>
      </c>
      <c r="F40" s="48" t="s">
        <v>26</v>
      </c>
      <c r="G40">
        <v>11</v>
      </c>
      <c r="H40" s="61" t="s">
        <v>106</v>
      </c>
      <c r="I40">
        <v>6</v>
      </c>
      <c r="J40" s="36" t="s">
        <v>410</v>
      </c>
      <c r="K40">
        <v>69</v>
      </c>
      <c r="L40">
        <v>133</v>
      </c>
      <c r="M40">
        <v>117</v>
      </c>
      <c r="N40" s="40">
        <v>1200</v>
      </c>
      <c r="O40">
        <v>1</v>
      </c>
      <c r="P40">
        <v>26</v>
      </c>
      <c r="Q40">
        <v>11</v>
      </c>
      <c r="R40">
        <v>25</v>
      </c>
      <c r="S40" s="32" t="s">
        <v>416</v>
      </c>
      <c r="T40">
        <v>1084</v>
      </c>
      <c r="U40" s="33" t="s">
        <v>427</v>
      </c>
      <c r="V40">
        <v>4</v>
      </c>
      <c r="W40">
        <v>42</v>
      </c>
      <c r="X40" s="18" t="s">
        <v>27</v>
      </c>
      <c r="Y40">
        <v>4</v>
      </c>
      <c r="Z40">
        <v>10</v>
      </c>
      <c r="AA40">
        <v>11</v>
      </c>
      <c r="AB40">
        <v>11</v>
      </c>
      <c r="AF40" t="s">
        <v>525</v>
      </c>
    </row>
    <row r="41" spans="1:32" x14ac:dyDescent="0.25">
      <c r="A41" s="16" t="s">
        <v>1</v>
      </c>
      <c r="B41" s="18" t="s">
        <v>25</v>
      </c>
      <c r="C41">
        <v>22.49</v>
      </c>
      <c r="D41">
        <v>22.99</v>
      </c>
      <c r="E41">
        <v>5</v>
      </c>
      <c r="F41" s="48" t="s">
        <v>26</v>
      </c>
      <c r="G41">
        <v>12</v>
      </c>
      <c r="H41" s="56" t="s">
        <v>69</v>
      </c>
      <c r="I41">
        <v>4</v>
      </c>
      <c r="J41" s="37" t="s">
        <v>409</v>
      </c>
      <c r="K41">
        <v>24</v>
      </c>
      <c r="L41">
        <v>133</v>
      </c>
      <c r="M41">
        <v>119</v>
      </c>
      <c r="N41">
        <v>1400</v>
      </c>
      <c r="O41">
        <v>1</v>
      </c>
      <c r="P41">
        <v>19</v>
      </c>
      <c r="Q41">
        <v>10</v>
      </c>
      <c r="R41">
        <v>25</v>
      </c>
      <c r="S41" t="s">
        <v>479</v>
      </c>
      <c r="T41">
        <v>1090</v>
      </c>
      <c r="U41" s="33" t="s">
        <v>427</v>
      </c>
      <c r="V41">
        <v>4</v>
      </c>
      <c r="W41">
        <v>44</v>
      </c>
      <c r="X41" s="18" t="s">
        <v>27</v>
      </c>
      <c r="Y41" t="s">
        <v>519</v>
      </c>
      <c r="Z41">
        <v>7</v>
      </c>
      <c r="AA41">
        <v>7</v>
      </c>
      <c r="AB41">
        <v>8</v>
      </c>
      <c r="AC41">
        <v>12</v>
      </c>
      <c r="AF41" t="s">
        <v>110</v>
      </c>
    </row>
    <row r="42" spans="1:32" x14ac:dyDescent="0.25">
      <c r="A42" s="16" t="s">
        <v>1</v>
      </c>
      <c r="B42" s="18" t="s">
        <v>25</v>
      </c>
      <c r="C42">
        <v>23.01</v>
      </c>
      <c r="D42">
        <v>23.51</v>
      </c>
      <c r="E42">
        <v>5</v>
      </c>
      <c r="F42" s="48" t="s">
        <v>26</v>
      </c>
      <c r="G42">
        <v>9</v>
      </c>
      <c r="H42" s="59" t="s">
        <v>85</v>
      </c>
      <c r="I42">
        <v>1</v>
      </c>
      <c r="J42" s="37" t="s">
        <v>409</v>
      </c>
      <c r="K42">
        <v>19</v>
      </c>
      <c r="L42">
        <v>133</v>
      </c>
      <c r="M42">
        <v>124</v>
      </c>
      <c r="N42">
        <v>1400</v>
      </c>
      <c r="O42">
        <v>1</v>
      </c>
      <c r="P42">
        <v>18</v>
      </c>
      <c r="Q42">
        <v>5</v>
      </c>
      <c r="R42">
        <v>25</v>
      </c>
      <c r="S42" t="s">
        <v>479</v>
      </c>
      <c r="T42">
        <v>1068</v>
      </c>
      <c r="U42" s="33" t="s">
        <v>427</v>
      </c>
      <c r="V42">
        <v>4</v>
      </c>
      <c r="W42">
        <v>48</v>
      </c>
      <c r="X42" s="18" t="s">
        <v>27</v>
      </c>
      <c r="Y42">
        <v>6</v>
      </c>
      <c r="Z42">
        <v>5</v>
      </c>
      <c r="AA42">
        <v>5</v>
      </c>
      <c r="AB42">
        <v>6</v>
      </c>
      <c r="AC42">
        <v>9</v>
      </c>
      <c r="AF42" t="s">
        <v>110</v>
      </c>
    </row>
    <row r="43" spans="1:32" x14ac:dyDescent="0.25">
      <c r="A43" s="16" t="s">
        <v>1</v>
      </c>
      <c r="B43" s="18" t="s">
        <v>25</v>
      </c>
      <c r="C43">
        <v>22.44</v>
      </c>
      <c r="D43">
        <v>22.740000000000002</v>
      </c>
      <c r="E43">
        <v>5</v>
      </c>
      <c r="F43" s="48" t="s">
        <v>26</v>
      </c>
      <c r="G43">
        <v>9</v>
      </c>
      <c r="H43" s="59" t="s">
        <v>85</v>
      </c>
      <c r="I43">
        <v>7</v>
      </c>
      <c r="J43" s="37" t="s">
        <v>409</v>
      </c>
      <c r="K43">
        <v>75</v>
      </c>
      <c r="L43">
        <v>133</v>
      </c>
      <c r="M43">
        <v>125</v>
      </c>
      <c r="N43">
        <v>1400</v>
      </c>
      <c r="O43">
        <v>1</v>
      </c>
      <c r="P43">
        <v>27</v>
      </c>
      <c r="Q43">
        <v>4</v>
      </c>
      <c r="R43">
        <v>25</v>
      </c>
      <c r="S43" t="s">
        <v>483</v>
      </c>
      <c r="T43">
        <v>1072</v>
      </c>
      <c r="U43" s="33" t="s">
        <v>417</v>
      </c>
      <c r="V43">
        <v>4</v>
      </c>
      <c r="W43">
        <v>50</v>
      </c>
      <c r="X43" s="18" t="s">
        <v>27</v>
      </c>
      <c r="Y43" t="s">
        <v>513</v>
      </c>
      <c r="Z43">
        <v>6</v>
      </c>
      <c r="AA43">
        <v>8</v>
      </c>
      <c r="AB43">
        <v>10</v>
      </c>
      <c r="AC43">
        <v>9</v>
      </c>
      <c r="AF43" t="s">
        <v>531</v>
      </c>
    </row>
    <row r="44" spans="1:32" x14ac:dyDescent="0.25">
      <c r="A44" s="16" t="s">
        <v>1</v>
      </c>
      <c r="B44" s="18" t="s">
        <v>25</v>
      </c>
      <c r="C44">
        <v>10.220000000000001</v>
      </c>
      <c r="D44">
        <v>10.220000000000001</v>
      </c>
      <c r="E44">
        <v>5</v>
      </c>
      <c r="F44" s="48" t="s">
        <v>26</v>
      </c>
      <c r="G44">
        <v>8</v>
      </c>
      <c r="H44" s="59" t="s">
        <v>85</v>
      </c>
      <c r="I44">
        <v>12</v>
      </c>
      <c r="J44" s="38" t="s">
        <v>411</v>
      </c>
      <c r="K44">
        <v>63</v>
      </c>
      <c r="L44">
        <v>133</v>
      </c>
      <c r="M44">
        <v>127</v>
      </c>
      <c r="N44" s="40">
        <v>1200</v>
      </c>
      <c r="O44">
        <v>1</v>
      </c>
      <c r="P44">
        <v>30</v>
      </c>
      <c r="Q44">
        <v>3</v>
      </c>
      <c r="R44">
        <v>25</v>
      </c>
      <c r="S44" t="s">
        <v>465</v>
      </c>
      <c r="T44">
        <v>1075</v>
      </c>
      <c r="U44" s="33" t="s">
        <v>417</v>
      </c>
      <c r="V44">
        <v>4</v>
      </c>
      <c r="W44">
        <v>52</v>
      </c>
      <c r="X44" s="18" t="s">
        <v>27</v>
      </c>
      <c r="Y44" t="s">
        <v>533</v>
      </c>
      <c r="Z44">
        <v>14</v>
      </c>
      <c r="AA44">
        <v>14</v>
      </c>
      <c r="AB44">
        <v>8</v>
      </c>
      <c r="AF44" t="s">
        <v>535</v>
      </c>
    </row>
    <row r="45" spans="1:32" x14ac:dyDescent="0.25">
      <c r="A45" s="16" t="s">
        <v>1</v>
      </c>
      <c r="B45" s="18" t="s">
        <v>25</v>
      </c>
      <c r="C45">
        <v>10.54</v>
      </c>
      <c r="D45">
        <v>10.54</v>
      </c>
      <c r="E45">
        <v>5</v>
      </c>
      <c r="F45" s="48" t="s">
        <v>26</v>
      </c>
      <c r="G45">
        <v>11</v>
      </c>
      <c r="H45" s="67" t="s">
        <v>195</v>
      </c>
      <c r="I45">
        <v>10</v>
      </c>
      <c r="J45" s="36" t="s">
        <v>410</v>
      </c>
      <c r="K45">
        <v>35</v>
      </c>
      <c r="L45">
        <v>133</v>
      </c>
      <c r="M45">
        <v>127</v>
      </c>
      <c r="N45" s="40">
        <v>1200</v>
      </c>
      <c r="O45">
        <v>1</v>
      </c>
      <c r="P45">
        <v>23</v>
      </c>
      <c r="Q45">
        <v>2</v>
      </c>
      <c r="R45">
        <v>25</v>
      </c>
      <c r="S45" t="s">
        <v>483</v>
      </c>
      <c r="T45">
        <v>1083</v>
      </c>
      <c r="U45" s="33" t="s">
        <v>417</v>
      </c>
      <c r="V45">
        <v>4</v>
      </c>
      <c r="W45">
        <v>52</v>
      </c>
      <c r="X45" s="18" t="s">
        <v>27</v>
      </c>
      <c r="Y45">
        <v>6</v>
      </c>
      <c r="Z45">
        <v>10</v>
      </c>
      <c r="AA45">
        <v>9</v>
      </c>
      <c r="AB45">
        <v>11</v>
      </c>
      <c r="AF45" t="s">
        <v>535</v>
      </c>
    </row>
    <row r="46" spans="1:32" x14ac:dyDescent="0.25">
      <c r="A46" s="16" t="s">
        <v>1</v>
      </c>
      <c r="B46" s="18" t="s">
        <v>25</v>
      </c>
      <c r="C46">
        <v>10.1</v>
      </c>
      <c r="D46">
        <v>10</v>
      </c>
      <c r="E46">
        <v>5</v>
      </c>
      <c r="F46" s="48" t="s">
        <v>26</v>
      </c>
      <c r="G46" s="28">
        <v>3</v>
      </c>
      <c r="H46" s="56" t="s">
        <v>69</v>
      </c>
      <c r="I46">
        <v>10</v>
      </c>
      <c r="J46" s="36" t="s">
        <v>410</v>
      </c>
      <c r="K46">
        <v>109</v>
      </c>
      <c r="L46">
        <v>133</v>
      </c>
      <c r="M46">
        <v>130</v>
      </c>
      <c r="N46" s="40">
        <v>1200</v>
      </c>
      <c r="O46">
        <v>1</v>
      </c>
      <c r="P46">
        <v>31</v>
      </c>
      <c r="Q46">
        <v>1</v>
      </c>
      <c r="R46">
        <v>25</v>
      </c>
      <c r="S46" t="s">
        <v>501</v>
      </c>
      <c r="T46">
        <v>1073</v>
      </c>
      <c r="U46" s="33" t="s">
        <v>417</v>
      </c>
      <c r="V46">
        <v>4</v>
      </c>
      <c r="W46">
        <v>52</v>
      </c>
      <c r="X46" s="18" t="s">
        <v>27</v>
      </c>
      <c r="Y46" s="12" t="s">
        <v>539</v>
      </c>
      <c r="Z46">
        <v>8</v>
      </c>
      <c r="AA46">
        <v>8</v>
      </c>
      <c r="AB46">
        <v>3</v>
      </c>
      <c r="AF46" t="s">
        <v>541</v>
      </c>
    </row>
    <row r="47" spans="1:32" x14ac:dyDescent="0.25">
      <c r="A47" s="16" t="s">
        <v>1</v>
      </c>
      <c r="B47" s="19" t="s">
        <v>30</v>
      </c>
      <c r="C47">
        <v>9.93</v>
      </c>
      <c r="D47">
        <v>9.93</v>
      </c>
      <c r="E47">
        <v>9</v>
      </c>
      <c r="F47" s="49" t="s">
        <v>31</v>
      </c>
      <c r="G47" s="28">
        <v>3</v>
      </c>
      <c r="H47" s="49" t="s">
        <v>31</v>
      </c>
      <c r="I47">
        <v>12</v>
      </c>
      <c r="J47" s="38" t="s">
        <v>411</v>
      </c>
      <c r="K47">
        <v>15</v>
      </c>
      <c r="L47">
        <v>133</v>
      </c>
      <c r="M47">
        <v>133</v>
      </c>
      <c r="N47" s="40">
        <v>1200</v>
      </c>
      <c r="O47">
        <v>1</v>
      </c>
      <c r="P47">
        <v>23</v>
      </c>
      <c r="Q47">
        <v>12</v>
      </c>
      <c r="R47">
        <v>25</v>
      </c>
      <c r="S47" s="32" t="s">
        <v>416</v>
      </c>
      <c r="T47">
        <v>1048</v>
      </c>
      <c r="U47" s="33" t="s">
        <v>417</v>
      </c>
      <c r="V47">
        <v>5</v>
      </c>
      <c r="W47">
        <v>38</v>
      </c>
      <c r="X47" s="19" t="s">
        <v>32</v>
      </c>
      <c r="Y47" s="12">
        <v>2</v>
      </c>
      <c r="Z47">
        <v>11</v>
      </c>
      <c r="AA47">
        <v>11</v>
      </c>
      <c r="AB47">
        <v>3</v>
      </c>
      <c r="AF47" t="s">
        <v>35</v>
      </c>
    </row>
    <row r="48" spans="1:32" x14ac:dyDescent="0.25">
      <c r="A48" s="16" t="s">
        <v>1</v>
      </c>
      <c r="B48" s="19" t="s">
        <v>30</v>
      </c>
      <c r="C48">
        <v>57.26</v>
      </c>
      <c r="D48">
        <v>57.46</v>
      </c>
      <c r="E48">
        <v>9</v>
      </c>
      <c r="F48" s="49" t="s">
        <v>31</v>
      </c>
      <c r="G48" s="30">
        <v>5</v>
      </c>
      <c r="H48" s="74" t="s">
        <v>404</v>
      </c>
      <c r="I48">
        <v>3</v>
      </c>
      <c r="J48" s="36" t="s">
        <v>410</v>
      </c>
      <c r="K48">
        <v>4.7</v>
      </c>
      <c r="L48">
        <v>133</v>
      </c>
      <c r="M48">
        <v>134</v>
      </c>
      <c r="N48">
        <v>1000</v>
      </c>
      <c r="O48">
        <v>0</v>
      </c>
      <c r="P48">
        <v>3</v>
      </c>
      <c r="Q48">
        <v>12</v>
      </c>
      <c r="R48">
        <v>25</v>
      </c>
      <c r="S48" s="32" t="s">
        <v>426</v>
      </c>
      <c r="T48">
        <v>1040</v>
      </c>
      <c r="U48" s="33" t="s">
        <v>417</v>
      </c>
      <c r="V48">
        <v>5</v>
      </c>
      <c r="W48">
        <v>39</v>
      </c>
      <c r="X48" s="19" t="s">
        <v>32</v>
      </c>
      <c r="Y48" s="12" t="s">
        <v>471</v>
      </c>
      <c r="Z48">
        <v>8</v>
      </c>
      <c r="AA48">
        <v>8</v>
      </c>
      <c r="AB48">
        <v>5</v>
      </c>
      <c r="AF48" t="s">
        <v>35</v>
      </c>
    </row>
    <row r="49" spans="1:32" x14ac:dyDescent="0.25">
      <c r="A49" s="16" t="s">
        <v>1</v>
      </c>
      <c r="B49" s="19" t="s">
        <v>30</v>
      </c>
      <c r="C49">
        <v>9.91</v>
      </c>
      <c r="D49">
        <v>9.81</v>
      </c>
      <c r="E49">
        <v>9</v>
      </c>
      <c r="F49" s="49" t="s">
        <v>31</v>
      </c>
      <c r="G49">
        <v>6</v>
      </c>
      <c r="H49" s="63" t="s">
        <v>140</v>
      </c>
      <c r="I49">
        <v>9</v>
      </c>
      <c r="J49" s="38" t="s">
        <v>411</v>
      </c>
      <c r="K49">
        <v>18</v>
      </c>
      <c r="L49">
        <v>133</v>
      </c>
      <c r="M49">
        <v>135</v>
      </c>
      <c r="N49" s="40">
        <v>1200</v>
      </c>
      <c r="O49">
        <v>1</v>
      </c>
      <c r="P49">
        <v>12</v>
      </c>
      <c r="Q49">
        <v>11</v>
      </c>
      <c r="R49">
        <v>25</v>
      </c>
      <c r="S49" s="32" t="s">
        <v>432</v>
      </c>
      <c r="T49">
        <v>1043</v>
      </c>
      <c r="U49" s="33" t="s">
        <v>417</v>
      </c>
      <c r="V49">
        <v>5</v>
      </c>
      <c r="W49">
        <v>40</v>
      </c>
      <c r="X49" s="19" t="s">
        <v>32</v>
      </c>
      <c r="Y49" s="12" t="s">
        <v>418</v>
      </c>
      <c r="Z49">
        <v>12</v>
      </c>
      <c r="AA49">
        <v>11</v>
      </c>
      <c r="AB49">
        <v>6</v>
      </c>
      <c r="AF49" t="s">
        <v>35</v>
      </c>
    </row>
    <row r="50" spans="1:32" x14ac:dyDescent="0.25">
      <c r="A50" s="16" t="s">
        <v>1</v>
      </c>
      <c r="B50" s="19" t="s">
        <v>30</v>
      </c>
      <c r="C50">
        <v>57.38</v>
      </c>
      <c r="D50">
        <v>57.88</v>
      </c>
      <c r="E50">
        <v>9</v>
      </c>
      <c r="F50" s="49" t="s">
        <v>31</v>
      </c>
      <c r="G50">
        <v>7</v>
      </c>
      <c r="H50" s="63" t="s">
        <v>140</v>
      </c>
      <c r="I50">
        <v>7</v>
      </c>
      <c r="J50" s="36" t="s">
        <v>410</v>
      </c>
      <c r="K50">
        <v>12</v>
      </c>
      <c r="L50">
        <v>133</v>
      </c>
      <c r="M50">
        <v>119</v>
      </c>
      <c r="N50">
        <v>1000</v>
      </c>
      <c r="O50">
        <v>0</v>
      </c>
      <c r="P50">
        <v>22</v>
      </c>
      <c r="Q50">
        <v>10</v>
      </c>
      <c r="R50">
        <v>25</v>
      </c>
      <c r="S50" s="31" t="s">
        <v>420</v>
      </c>
      <c r="T50">
        <v>1034</v>
      </c>
      <c r="U50" s="33" t="s">
        <v>417</v>
      </c>
      <c r="V50">
        <v>4</v>
      </c>
      <c r="W50">
        <v>42</v>
      </c>
      <c r="X50" s="19" t="s">
        <v>32</v>
      </c>
      <c r="Y50" t="s">
        <v>435</v>
      </c>
      <c r="Z50">
        <v>10</v>
      </c>
      <c r="AA50">
        <v>9</v>
      </c>
      <c r="AB50">
        <v>7</v>
      </c>
      <c r="AF50" t="s">
        <v>35</v>
      </c>
    </row>
    <row r="51" spans="1:32" x14ac:dyDescent="0.25">
      <c r="A51" s="16" t="s">
        <v>1</v>
      </c>
      <c r="B51" s="19" t="s">
        <v>30</v>
      </c>
      <c r="C51">
        <v>57.56</v>
      </c>
      <c r="D51">
        <v>58.06</v>
      </c>
      <c r="E51">
        <v>9</v>
      </c>
      <c r="F51" s="49" t="s">
        <v>31</v>
      </c>
      <c r="G51">
        <v>6</v>
      </c>
      <c r="H51" s="63" t="s">
        <v>140</v>
      </c>
      <c r="I51">
        <v>10</v>
      </c>
      <c r="J51" s="38" t="s">
        <v>411</v>
      </c>
      <c r="K51">
        <v>18</v>
      </c>
      <c r="L51">
        <v>133</v>
      </c>
      <c r="M51">
        <v>119</v>
      </c>
      <c r="N51">
        <v>1000</v>
      </c>
      <c r="O51">
        <v>0</v>
      </c>
      <c r="P51">
        <v>8</v>
      </c>
      <c r="Q51">
        <v>10</v>
      </c>
      <c r="R51">
        <v>25</v>
      </c>
      <c r="S51" s="32" t="s">
        <v>426</v>
      </c>
      <c r="T51">
        <v>1022</v>
      </c>
      <c r="U51" s="33" t="s">
        <v>427</v>
      </c>
      <c r="V51">
        <v>4</v>
      </c>
      <c r="W51">
        <v>44</v>
      </c>
      <c r="X51" s="19" t="s">
        <v>32</v>
      </c>
      <c r="Y51" t="s">
        <v>519</v>
      </c>
      <c r="Z51">
        <v>11</v>
      </c>
      <c r="AA51">
        <v>12</v>
      </c>
      <c r="AB51">
        <v>6</v>
      </c>
      <c r="AF51" t="s">
        <v>35</v>
      </c>
    </row>
    <row r="52" spans="1:32" x14ac:dyDescent="0.25">
      <c r="A52" s="16" t="s">
        <v>1</v>
      </c>
      <c r="B52" s="19" t="s">
        <v>30</v>
      </c>
      <c r="C52">
        <v>57.87</v>
      </c>
      <c r="D52">
        <v>58.47</v>
      </c>
      <c r="E52">
        <v>9</v>
      </c>
      <c r="F52" s="49" t="s">
        <v>31</v>
      </c>
      <c r="G52">
        <v>8</v>
      </c>
      <c r="H52" s="63" t="s">
        <v>140</v>
      </c>
      <c r="I52">
        <v>4</v>
      </c>
      <c r="J52" s="36" t="s">
        <v>410</v>
      </c>
      <c r="K52">
        <v>5.8</v>
      </c>
      <c r="L52">
        <v>133</v>
      </c>
      <c r="M52">
        <v>121</v>
      </c>
      <c r="N52">
        <v>1000</v>
      </c>
      <c r="O52">
        <v>0</v>
      </c>
      <c r="P52">
        <v>10</v>
      </c>
      <c r="Q52">
        <v>9</v>
      </c>
      <c r="R52">
        <v>25</v>
      </c>
      <c r="S52" s="32" t="s">
        <v>432</v>
      </c>
      <c r="T52">
        <v>1018</v>
      </c>
      <c r="U52" s="33" t="s">
        <v>417</v>
      </c>
      <c r="V52">
        <v>4</v>
      </c>
      <c r="W52">
        <v>44</v>
      </c>
      <c r="X52" s="19" t="s">
        <v>32</v>
      </c>
      <c r="Y52" s="12" t="s">
        <v>471</v>
      </c>
      <c r="Z52">
        <v>9</v>
      </c>
      <c r="AA52">
        <v>9</v>
      </c>
      <c r="AB52">
        <v>8</v>
      </c>
      <c r="AF52" t="s">
        <v>35</v>
      </c>
    </row>
    <row r="53" spans="1:32" x14ac:dyDescent="0.25">
      <c r="A53" s="16" t="s">
        <v>1</v>
      </c>
      <c r="B53" s="19" t="s">
        <v>30</v>
      </c>
      <c r="C53">
        <v>57.33</v>
      </c>
      <c r="D53">
        <v>57.73</v>
      </c>
      <c r="E53">
        <v>9</v>
      </c>
      <c r="F53" s="49" t="s">
        <v>31</v>
      </c>
      <c r="G53" s="30">
        <v>5</v>
      </c>
      <c r="H53" s="49" t="s">
        <v>31</v>
      </c>
      <c r="I53">
        <v>12</v>
      </c>
      <c r="J53" s="38" t="s">
        <v>411</v>
      </c>
      <c r="K53">
        <v>9.3000000000000007</v>
      </c>
      <c r="L53">
        <v>133</v>
      </c>
      <c r="M53">
        <v>122</v>
      </c>
      <c r="N53">
        <v>1000</v>
      </c>
      <c r="O53">
        <v>0</v>
      </c>
      <c r="P53">
        <v>9</v>
      </c>
      <c r="Q53">
        <v>7</v>
      </c>
      <c r="R53">
        <v>25</v>
      </c>
      <c r="S53" s="32" t="s">
        <v>432</v>
      </c>
      <c r="T53">
        <v>1031</v>
      </c>
      <c r="U53" s="33" t="s">
        <v>427</v>
      </c>
      <c r="V53">
        <v>4</v>
      </c>
      <c r="W53">
        <v>46</v>
      </c>
      <c r="X53" s="19" t="s">
        <v>32</v>
      </c>
      <c r="Y53" s="12" t="s">
        <v>549</v>
      </c>
      <c r="Z53">
        <v>11</v>
      </c>
      <c r="AA53">
        <v>10</v>
      </c>
      <c r="AB53">
        <v>5</v>
      </c>
      <c r="AF53" t="s">
        <v>35</v>
      </c>
    </row>
    <row r="54" spans="1:32" x14ac:dyDescent="0.25">
      <c r="A54" s="16" t="s">
        <v>1</v>
      </c>
      <c r="B54" s="19" t="s">
        <v>30</v>
      </c>
      <c r="C54">
        <v>57.2</v>
      </c>
      <c r="D54">
        <v>57.800000000000004</v>
      </c>
      <c r="E54">
        <v>9</v>
      </c>
      <c r="F54" s="49" t="s">
        <v>31</v>
      </c>
      <c r="G54" s="28">
        <v>3</v>
      </c>
      <c r="H54" s="63" t="s">
        <v>140</v>
      </c>
      <c r="I54">
        <v>5</v>
      </c>
      <c r="J54" s="36" t="s">
        <v>410</v>
      </c>
      <c r="K54">
        <v>75</v>
      </c>
      <c r="L54">
        <v>133</v>
      </c>
      <c r="M54">
        <v>121</v>
      </c>
      <c r="N54">
        <v>1000</v>
      </c>
      <c r="O54">
        <v>0</v>
      </c>
      <c r="P54">
        <v>11</v>
      </c>
      <c r="Q54">
        <v>6</v>
      </c>
      <c r="R54">
        <v>25</v>
      </c>
      <c r="S54" s="31" t="s">
        <v>420</v>
      </c>
      <c r="T54">
        <v>1018</v>
      </c>
      <c r="U54" s="33" t="s">
        <v>427</v>
      </c>
      <c r="V54">
        <v>4</v>
      </c>
      <c r="W54">
        <v>46</v>
      </c>
      <c r="X54" s="19" t="s">
        <v>32</v>
      </c>
      <c r="Y54" s="12" t="s">
        <v>552</v>
      </c>
      <c r="Z54">
        <v>8</v>
      </c>
      <c r="AA54">
        <v>8</v>
      </c>
      <c r="AB54">
        <v>3</v>
      </c>
      <c r="AF54" t="s">
        <v>35</v>
      </c>
    </row>
    <row r="55" spans="1:32" x14ac:dyDescent="0.25">
      <c r="A55" s="16" t="s">
        <v>1</v>
      </c>
      <c r="B55" s="19" t="s">
        <v>30</v>
      </c>
      <c r="C55">
        <v>58.2</v>
      </c>
      <c r="D55">
        <v>58.5</v>
      </c>
      <c r="E55">
        <v>9</v>
      </c>
      <c r="F55" s="49" t="s">
        <v>31</v>
      </c>
      <c r="G55">
        <v>10</v>
      </c>
      <c r="H55" s="63" t="s">
        <v>140</v>
      </c>
      <c r="I55">
        <v>11</v>
      </c>
      <c r="J55" s="38" t="s">
        <v>411</v>
      </c>
      <c r="K55">
        <v>113</v>
      </c>
      <c r="L55">
        <v>133</v>
      </c>
      <c r="M55">
        <v>125</v>
      </c>
      <c r="N55">
        <v>1000</v>
      </c>
      <c r="O55">
        <v>0</v>
      </c>
      <c r="P55">
        <v>21</v>
      </c>
      <c r="Q55">
        <v>5</v>
      </c>
      <c r="R55">
        <v>25</v>
      </c>
      <c r="S55" s="32" t="s">
        <v>416</v>
      </c>
      <c r="T55">
        <v>1018</v>
      </c>
      <c r="U55" s="33" t="s">
        <v>427</v>
      </c>
      <c r="V55">
        <v>4</v>
      </c>
      <c r="W55">
        <v>48</v>
      </c>
      <c r="X55" s="19" t="s">
        <v>32</v>
      </c>
      <c r="Y55">
        <v>6</v>
      </c>
      <c r="Z55">
        <v>12</v>
      </c>
      <c r="AA55">
        <v>12</v>
      </c>
      <c r="AB55">
        <v>10</v>
      </c>
      <c r="AF55" t="s">
        <v>35</v>
      </c>
    </row>
    <row r="56" spans="1:32" x14ac:dyDescent="0.25">
      <c r="A56" s="16" t="s">
        <v>1</v>
      </c>
      <c r="B56" s="19" t="s">
        <v>30</v>
      </c>
      <c r="C56">
        <v>57.7</v>
      </c>
      <c r="D56">
        <v>57.900000000000006</v>
      </c>
      <c r="E56">
        <v>9</v>
      </c>
      <c r="F56" s="49" t="s">
        <v>31</v>
      </c>
      <c r="G56">
        <v>8</v>
      </c>
      <c r="H56" s="63" t="s">
        <v>140</v>
      </c>
      <c r="I56">
        <v>7</v>
      </c>
      <c r="J56" s="36" t="s">
        <v>410</v>
      </c>
      <c r="K56">
        <v>146</v>
      </c>
      <c r="L56">
        <v>133</v>
      </c>
      <c r="M56">
        <v>128</v>
      </c>
      <c r="N56">
        <v>1000</v>
      </c>
      <c r="O56">
        <v>0</v>
      </c>
      <c r="P56">
        <v>23</v>
      </c>
      <c r="Q56">
        <v>4</v>
      </c>
      <c r="R56">
        <v>25</v>
      </c>
      <c r="S56" s="32" t="s">
        <v>416</v>
      </c>
      <c r="T56">
        <v>1039</v>
      </c>
      <c r="U56" s="33" t="s">
        <v>417</v>
      </c>
      <c r="V56">
        <v>4</v>
      </c>
      <c r="W56">
        <v>50</v>
      </c>
      <c r="X56" s="19" t="s">
        <v>32</v>
      </c>
      <c r="Y56">
        <v>3</v>
      </c>
      <c r="Z56">
        <v>10</v>
      </c>
      <c r="AA56">
        <v>9</v>
      </c>
      <c r="AB56">
        <v>8</v>
      </c>
      <c r="AF56" t="s">
        <v>557</v>
      </c>
    </row>
    <row r="57" spans="1:32" x14ac:dyDescent="0.25">
      <c r="A57" s="16" t="s">
        <v>1</v>
      </c>
      <c r="B57" s="19" t="s">
        <v>30</v>
      </c>
      <c r="C57">
        <v>9.66</v>
      </c>
      <c r="D57">
        <v>9.86</v>
      </c>
      <c r="E57">
        <v>9</v>
      </c>
      <c r="F57" s="49" t="s">
        <v>31</v>
      </c>
      <c r="G57">
        <v>14</v>
      </c>
      <c r="H57" s="63" t="s">
        <v>140</v>
      </c>
      <c r="I57">
        <v>10</v>
      </c>
      <c r="J57" s="38" t="s">
        <v>411</v>
      </c>
      <c r="K57">
        <v>175</v>
      </c>
      <c r="L57">
        <v>133</v>
      </c>
      <c r="M57">
        <v>127</v>
      </c>
      <c r="N57" s="40">
        <v>1200</v>
      </c>
      <c r="O57">
        <v>1</v>
      </c>
      <c r="P57">
        <v>23</v>
      </c>
      <c r="Q57">
        <v>3</v>
      </c>
      <c r="R57">
        <v>25</v>
      </c>
      <c r="S57" t="s">
        <v>483</v>
      </c>
      <c r="T57">
        <v>1038</v>
      </c>
      <c r="U57" s="33" t="s">
        <v>427</v>
      </c>
      <c r="V57">
        <v>4</v>
      </c>
      <c r="W57">
        <v>52</v>
      </c>
      <c r="X57" s="19" t="s">
        <v>32</v>
      </c>
      <c r="Y57" t="s">
        <v>516</v>
      </c>
      <c r="Z57">
        <v>11</v>
      </c>
      <c r="AA57">
        <v>11</v>
      </c>
      <c r="AB57">
        <v>14</v>
      </c>
      <c r="AF57" t="s">
        <v>289</v>
      </c>
    </row>
    <row r="58" spans="1:32" x14ac:dyDescent="0.25">
      <c r="A58" s="16" t="s">
        <v>1</v>
      </c>
      <c r="B58" s="19" t="s">
        <v>30</v>
      </c>
      <c r="C58">
        <v>57.37</v>
      </c>
      <c r="D58">
        <v>57.77</v>
      </c>
      <c r="E58">
        <v>9</v>
      </c>
      <c r="F58" s="49" t="s">
        <v>31</v>
      </c>
      <c r="G58">
        <v>12</v>
      </c>
      <c r="H58" s="51" t="s">
        <v>43</v>
      </c>
      <c r="I58">
        <v>5</v>
      </c>
      <c r="J58" s="36" t="s">
        <v>410</v>
      </c>
      <c r="K58">
        <v>39</v>
      </c>
      <c r="L58">
        <v>133</v>
      </c>
      <c r="M58">
        <v>128</v>
      </c>
      <c r="N58">
        <v>1000</v>
      </c>
      <c r="O58">
        <v>0</v>
      </c>
      <c r="P58">
        <v>2</v>
      </c>
      <c r="Q58">
        <v>3</v>
      </c>
      <c r="R58">
        <v>25</v>
      </c>
      <c r="S58" t="s">
        <v>477</v>
      </c>
      <c r="T58">
        <v>1043</v>
      </c>
      <c r="U58" s="33" t="s">
        <v>417</v>
      </c>
      <c r="V58">
        <v>4</v>
      </c>
      <c r="W58">
        <v>52</v>
      </c>
      <c r="X58" s="19" t="s">
        <v>32</v>
      </c>
      <c r="Y58" t="s">
        <v>561</v>
      </c>
      <c r="Z58">
        <v>10</v>
      </c>
      <c r="AA58">
        <v>12</v>
      </c>
      <c r="AB58">
        <v>12</v>
      </c>
      <c r="AF58" t="s">
        <v>563</v>
      </c>
    </row>
    <row r="59" spans="1:32" x14ac:dyDescent="0.25">
      <c r="A59" s="16" t="s">
        <v>1</v>
      </c>
      <c r="B59" s="20" t="s">
        <v>37</v>
      </c>
      <c r="C59">
        <v>10.73</v>
      </c>
      <c r="D59">
        <v>10.73</v>
      </c>
      <c r="E59">
        <v>7</v>
      </c>
      <c r="F59" s="50" t="s">
        <v>565</v>
      </c>
      <c r="G59" s="30">
        <v>4</v>
      </c>
      <c r="H59" s="50" t="s">
        <v>565</v>
      </c>
      <c r="I59">
        <v>5</v>
      </c>
      <c r="J59" s="36" t="s">
        <v>410</v>
      </c>
      <c r="K59">
        <v>8.6</v>
      </c>
      <c r="L59">
        <v>130</v>
      </c>
      <c r="M59">
        <v>130</v>
      </c>
      <c r="N59" s="40">
        <v>1200</v>
      </c>
      <c r="O59">
        <v>1</v>
      </c>
      <c r="P59">
        <v>10</v>
      </c>
      <c r="Q59">
        <v>12</v>
      </c>
      <c r="R59">
        <v>25</v>
      </c>
      <c r="S59" s="32" t="s">
        <v>432</v>
      </c>
      <c r="T59">
        <v>1062</v>
      </c>
      <c r="U59" s="33" t="s">
        <v>417</v>
      </c>
      <c r="V59">
        <v>5</v>
      </c>
      <c r="W59">
        <v>37</v>
      </c>
      <c r="X59" s="20" t="s">
        <v>39</v>
      </c>
      <c r="Y59" s="12" t="s">
        <v>418</v>
      </c>
      <c r="Z59">
        <v>8</v>
      </c>
      <c r="AA59">
        <v>8</v>
      </c>
      <c r="AB59">
        <v>4</v>
      </c>
      <c r="AF59" t="s">
        <v>17</v>
      </c>
    </row>
    <row r="60" spans="1:32" x14ac:dyDescent="0.25">
      <c r="A60" s="16" t="s">
        <v>1</v>
      </c>
      <c r="B60" s="20" t="s">
        <v>37</v>
      </c>
      <c r="C60">
        <v>10.3</v>
      </c>
      <c r="D60">
        <v>10.5</v>
      </c>
      <c r="E60">
        <v>7</v>
      </c>
      <c r="F60" s="50" t="s">
        <v>565</v>
      </c>
      <c r="G60" s="28">
        <v>1</v>
      </c>
      <c r="H60" s="50" t="s">
        <v>565</v>
      </c>
      <c r="I60">
        <v>7</v>
      </c>
      <c r="J60" s="36" t="s">
        <v>410</v>
      </c>
      <c r="K60">
        <v>14</v>
      </c>
      <c r="L60">
        <v>130</v>
      </c>
      <c r="M60">
        <v>123</v>
      </c>
      <c r="N60" s="40">
        <v>1200</v>
      </c>
      <c r="O60">
        <v>1</v>
      </c>
      <c r="P60">
        <v>19</v>
      </c>
      <c r="Q60">
        <v>11</v>
      </c>
      <c r="R60">
        <v>25</v>
      </c>
      <c r="S60" s="31" t="s">
        <v>420</v>
      </c>
      <c r="T60">
        <v>1054</v>
      </c>
      <c r="U60" s="33" t="s">
        <v>417</v>
      </c>
      <c r="V60">
        <v>5</v>
      </c>
      <c r="W60">
        <v>30</v>
      </c>
      <c r="X60" s="20" t="s">
        <v>39</v>
      </c>
      <c r="Y60" s="12" t="s">
        <v>539</v>
      </c>
      <c r="Z60">
        <v>9</v>
      </c>
      <c r="AA60">
        <v>8</v>
      </c>
      <c r="AB60">
        <v>1</v>
      </c>
      <c r="AF60" t="s">
        <v>17</v>
      </c>
    </row>
    <row r="61" spans="1:32" x14ac:dyDescent="0.25">
      <c r="A61" s="16" t="s">
        <v>1</v>
      </c>
      <c r="B61" s="20" t="s">
        <v>37</v>
      </c>
      <c r="C61">
        <v>10.08</v>
      </c>
      <c r="D61">
        <v>10.08</v>
      </c>
      <c r="E61">
        <v>7</v>
      </c>
      <c r="F61" s="50" t="s">
        <v>565</v>
      </c>
      <c r="G61" s="28">
        <v>3</v>
      </c>
      <c r="H61" s="50" t="s">
        <v>565</v>
      </c>
      <c r="I61">
        <v>12</v>
      </c>
      <c r="J61" s="38" t="s">
        <v>411</v>
      </c>
      <c r="K61">
        <v>73</v>
      </c>
      <c r="L61">
        <v>130</v>
      </c>
      <c r="M61">
        <v>123</v>
      </c>
      <c r="N61" s="40">
        <v>1200</v>
      </c>
      <c r="O61">
        <v>1</v>
      </c>
      <c r="P61">
        <v>22</v>
      </c>
      <c r="Q61">
        <v>10</v>
      </c>
      <c r="R61">
        <v>25</v>
      </c>
      <c r="S61" s="31" t="s">
        <v>420</v>
      </c>
      <c r="T61">
        <v>1050</v>
      </c>
      <c r="U61" s="33" t="s">
        <v>417</v>
      </c>
      <c r="V61">
        <v>5</v>
      </c>
      <c r="W61">
        <v>30</v>
      </c>
      <c r="X61" s="20" t="s">
        <v>39</v>
      </c>
      <c r="Y61" s="12" t="s">
        <v>539</v>
      </c>
      <c r="Z61">
        <v>11</v>
      </c>
      <c r="AA61">
        <v>10</v>
      </c>
      <c r="AB61">
        <v>3</v>
      </c>
      <c r="AF61" t="s">
        <v>569</v>
      </c>
    </row>
    <row r="62" spans="1:32" x14ac:dyDescent="0.25">
      <c r="A62" s="16" t="s">
        <v>1</v>
      </c>
      <c r="B62" s="20" t="s">
        <v>37</v>
      </c>
      <c r="C62">
        <v>9.73</v>
      </c>
      <c r="D62">
        <v>10.029999999999999</v>
      </c>
      <c r="E62">
        <v>7</v>
      </c>
      <c r="F62" s="50" t="s">
        <v>565</v>
      </c>
      <c r="G62">
        <v>10</v>
      </c>
      <c r="H62" s="62" t="s">
        <v>120</v>
      </c>
      <c r="I62">
        <v>1</v>
      </c>
      <c r="J62" s="36" t="s">
        <v>410</v>
      </c>
      <c r="K62">
        <v>42</v>
      </c>
      <c r="L62">
        <v>130</v>
      </c>
      <c r="M62">
        <v>128</v>
      </c>
      <c r="N62" s="40">
        <v>1200</v>
      </c>
      <c r="O62">
        <v>1</v>
      </c>
      <c r="P62">
        <v>1</v>
      </c>
      <c r="Q62">
        <v>10</v>
      </c>
      <c r="R62">
        <v>25</v>
      </c>
      <c r="S62" t="s">
        <v>465</v>
      </c>
      <c r="T62">
        <v>1055</v>
      </c>
      <c r="U62" s="33" t="s">
        <v>427</v>
      </c>
      <c r="V62">
        <v>5</v>
      </c>
      <c r="W62">
        <v>32</v>
      </c>
      <c r="X62" s="20" t="s">
        <v>39</v>
      </c>
      <c r="Y62" t="s">
        <v>519</v>
      </c>
      <c r="Z62">
        <v>9</v>
      </c>
      <c r="AA62">
        <v>6</v>
      </c>
      <c r="AB62">
        <v>10</v>
      </c>
      <c r="AF62" t="s">
        <v>572</v>
      </c>
    </row>
    <row r="63" spans="1:32" x14ac:dyDescent="0.25">
      <c r="A63" s="16" t="s">
        <v>1</v>
      </c>
      <c r="B63" s="20" t="s">
        <v>37</v>
      </c>
      <c r="C63">
        <v>40.130000000000003</v>
      </c>
      <c r="D63">
        <v>39.93</v>
      </c>
      <c r="E63">
        <v>7</v>
      </c>
      <c r="F63" s="50" t="s">
        <v>565</v>
      </c>
      <c r="G63">
        <v>8</v>
      </c>
      <c r="H63" s="67" t="s">
        <v>195</v>
      </c>
      <c r="I63">
        <v>12</v>
      </c>
      <c r="J63" s="36" t="s">
        <v>410</v>
      </c>
      <c r="K63">
        <v>40</v>
      </c>
      <c r="L63">
        <v>130</v>
      </c>
      <c r="M63">
        <v>130</v>
      </c>
      <c r="N63">
        <v>1650</v>
      </c>
      <c r="O63">
        <v>1</v>
      </c>
      <c r="P63">
        <v>9</v>
      </c>
      <c r="Q63">
        <v>7</v>
      </c>
      <c r="R63">
        <v>25</v>
      </c>
      <c r="S63" s="32" t="s">
        <v>432</v>
      </c>
      <c r="T63">
        <v>1041</v>
      </c>
      <c r="U63" s="33" t="s">
        <v>427</v>
      </c>
      <c r="V63">
        <v>5</v>
      </c>
      <c r="W63">
        <v>35</v>
      </c>
      <c r="X63" s="20" t="s">
        <v>39</v>
      </c>
      <c r="Y63" t="s">
        <v>484</v>
      </c>
      <c r="Z63">
        <v>10</v>
      </c>
      <c r="AA63">
        <v>11</v>
      </c>
      <c r="AB63">
        <v>12</v>
      </c>
      <c r="AC63">
        <v>8</v>
      </c>
      <c r="AF63" t="s">
        <v>569</v>
      </c>
    </row>
    <row r="64" spans="1:32" x14ac:dyDescent="0.25">
      <c r="A64" s="16" t="s">
        <v>1</v>
      </c>
      <c r="B64" s="20" t="s">
        <v>37</v>
      </c>
      <c r="C64">
        <v>40.94</v>
      </c>
      <c r="D64">
        <v>40.839999999999996</v>
      </c>
      <c r="E64">
        <v>7</v>
      </c>
      <c r="F64" s="50" t="s">
        <v>565</v>
      </c>
      <c r="G64">
        <v>10</v>
      </c>
      <c r="H64" s="49" t="s">
        <v>31</v>
      </c>
      <c r="I64">
        <v>9</v>
      </c>
      <c r="J64" s="36" t="s">
        <v>410</v>
      </c>
      <c r="K64">
        <v>5.9</v>
      </c>
      <c r="L64">
        <v>130</v>
      </c>
      <c r="M64">
        <v>133</v>
      </c>
      <c r="N64">
        <v>1650</v>
      </c>
      <c r="O64">
        <v>1</v>
      </c>
      <c r="P64">
        <v>11</v>
      </c>
      <c r="Q64">
        <v>6</v>
      </c>
      <c r="R64">
        <v>25</v>
      </c>
      <c r="S64" s="31" t="s">
        <v>420</v>
      </c>
      <c r="T64">
        <v>1057</v>
      </c>
      <c r="U64" s="33" t="s">
        <v>427</v>
      </c>
      <c r="V64">
        <v>5</v>
      </c>
      <c r="W64">
        <v>37</v>
      </c>
      <c r="X64" s="20" t="s">
        <v>39</v>
      </c>
      <c r="Y64" t="s">
        <v>502</v>
      </c>
      <c r="Z64">
        <v>10</v>
      </c>
      <c r="AA64">
        <v>10</v>
      </c>
      <c r="AB64">
        <v>11</v>
      </c>
      <c r="AC64">
        <v>10</v>
      </c>
      <c r="AF64" t="s">
        <v>46</v>
      </c>
    </row>
    <row r="65" spans="1:32" x14ac:dyDescent="0.25">
      <c r="A65" s="16" t="s">
        <v>1</v>
      </c>
      <c r="B65" s="20" t="s">
        <v>37</v>
      </c>
      <c r="C65">
        <v>41.6</v>
      </c>
      <c r="D65">
        <v>41.5</v>
      </c>
      <c r="E65">
        <v>7</v>
      </c>
      <c r="F65" s="50" t="s">
        <v>565</v>
      </c>
      <c r="G65" s="28">
        <v>3</v>
      </c>
      <c r="H65" s="62" t="s">
        <v>120</v>
      </c>
      <c r="I65">
        <v>9</v>
      </c>
      <c r="J65" s="36" t="s">
        <v>410</v>
      </c>
      <c r="K65">
        <v>9.4</v>
      </c>
      <c r="L65">
        <v>130</v>
      </c>
      <c r="M65">
        <v>134</v>
      </c>
      <c r="N65">
        <v>1650</v>
      </c>
      <c r="O65">
        <v>1</v>
      </c>
      <c r="P65">
        <v>7</v>
      </c>
      <c r="Q65">
        <v>5</v>
      </c>
      <c r="R65">
        <v>25</v>
      </c>
      <c r="S65" s="32" t="s">
        <v>432</v>
      </c>
      <c r="T65">
        <v>1053</v>
      </c>
      <c r="U65" s="33" t="s">
        <v>417</v>
      </c>
      <c r="V65">
        <v>5</v>
      </c>
      <c r="W65">
        <v>37</v>
      </c>
      <c r="X65" s="20" t="s">
        <v>39</v>
      </c>
      <c r="Y65" s="12">
        <v>1</v>
      </c>
      <c r="Z65">
        <v>8</v>
      </c>
      <c r="AA65">
        <v>9</v>
      </c>
      <c r="AB65">
        <v>9</v>
      </c>
      <c r="AC65">
        <v>3</v>
      </c>
      <c r="AF65" t="s">
        <v>46</v>
      </c>
    </row>
    <row r="66" spans="1:32" x14ac:dyDescent="0.25">
      <c r="A66" s="16" t="s">
        <v>1</v>
      </c>
      <c r="B66" s="20" t="s">
        <v>37</v>
      </c>
      <c r="C66">
        <v>10.76</v>
      </c>
      <c r="D66">
        <v>10.46</v>
      </c>
      <c r="E66">
        <v>7</v>
      </c>
      <c r="F66" s="50" t="s">
        <v>565</v>
      </c>
      <c r="G66">
        <v>9</v>
      </c>
      <c r="H66" s="67" t="s">
        <v>195</v>
      </c>
      <c r="I66">
        <v>11</v>
      </c>
      <c r="J66" s="36" t="s">
        <v>410</v>
      </c>
      <c r="K66">
        <v>9.6999999999999993</v>
      </c>
      <c r="L66">
        <v>130</v>
      </c>
      <c r="M66">
        <v>133</v>
      </c>
      <c r="N66" s="40">
        <v>1200</v>
      </c>
      <c r="O66">
        <v>1</v>
      </c>
      <c r="P66">
        <v>13</v>
      </c>
      <c r="Q66">
        <v>4</v>
      </c>
      <c r="R66">
        <v>25</v>
      </c>
      <c r="S66" t="s">
        <v>508</v>
      </c>
      <c r="T66">
        <v>1052</v>
      </c>
      <c r="U66" s="33" t="s">
        <v>417</v>
      </c>
      <c r="V66">
        <v>5</v>
      </c>
      <c r="W66">
        <v>38</v>
      </c>
      <c r="X66" s="20" t="s">
        <v>39</v>
      </c>
      <c r="Y66" t="s">
        <v>484</v>
      </c>
      <c r="Z66">
        <v>8</v>
      </c>
      <c r="AA66">
        <v>7</v>
      </c>
      <c r="AB66">
        <v>9</v>
      </c>
      <c r="AF66" t="s">
        <v>46</v>
      </c>
    </row>
    <row r="67" spans="1:32" x14ac:dyDescent="0.25">
      <c r="A67" s="16" t="s">
        <v>1</v>
      </c>
      <c r="B67" s="20" t="s">
        <v>37</v>
      </c>
      <c r="C67">
        <v>34.96</v>
      </c>
      <c r="D67">
        <v>34.86</v>
      </c>
      <c r="E67">
        <v>7</v>
      </c>
      <c r="F67" s="50" t="s">
        <v>565</v>
      </c>
      <c r="G67">
        <v>6</v>
      </c>
      <c r="H67" s="55" t="s">
        <v>64</v>
      </c>
      <c r="I67">
        <v>7</v>
      </c>
      <c r="J67" s="37" t="s">
        <v>409</v>
      </c>
      <c r="K67">
        <v>3.1</v>
      </c>
      <c r="L67">
        <v>130</v>
      </c>
      <c r="M67">
        <v>133</v>
      </c>
      <c r="N67">
        <v>1600</v>
      </c>
      <c r="O67">
        <v>1</v>
      </c>
      <c r="P67">
        <v>16</v>
      </c>
      <c r="Q67">
        <v>2</v>
      </c>
      <c r="R67">
        <v>25</v>
      </c>
      <c r="S67" t="s">
        <v>479</v>
      </c>
      <c r="T67">
        <v>1074</v>
      </c>
      <c r="U67" s="33" t="s">
        <v>427</v>
      </c>
      <c r="V67">
        <v>5</v>
      </c>
      <c r="W67">
        <v>38</v>
      </c>
      <c r="X67" s="20" t="s">
        <v>39</v>
      </c>
      <c r="Y67">
        <v>3</v>
      </c>
      <c r="Z67">
        <v>6</v>
      </c>
      <c r="AA67">
        <v>7</v>
      </c>
      <c r="AB67">
        <v>6</v>
      </c>
      <c r="AC67">
        <v>6</v>
      </c>
      <c r="AF67" t="s">
        <v>46</v>
      </c>
    </row>
    <row r="68" spans="1:32" x14ac:dyDescent="0.25">
      <c r="A68" s="16" t="s">
        <v>1</v>
      </c>
      <c r="B68" s="20" t="s">
        <v>37</v>
      </c>
      <c r="C68">
        <v>40.729999999999997</v>
      </c>
      <c r="D68">
        <v>40.729999999999997</v>
      </c>
      <c r="E68">
        <v>7</v>
      </c>
      <c r="F68" s="50" t="s">
        <v>565</v>
      </c>
      <c r="G68" s="28">
        <v>2</v>
      </c>
      <c r="H68" s="62" t="s">
        <v>120</v>
      </c>
      <c r="I68">
        <v>6</v>
      </c>
      <c r="J68" s="36" t="s">
        <v>410</v>
      </c>
      <c r="K68">
        <v>3.5</v>
      </c>
      <c r="L68">
        <v>130</v>
      </c>
      <c r="M68">
        <v>131</v>
      </c>
      <c r="N68">
        <v>1650</v>
      </c>
      <c r="O68">
        <v>1</v>
      </c>
      <c r="P68">
        <v>5</v>
      </c>
      <c r="Q68">
        <v>2</v>
      </c>
      <c r="R68">
        <v>25</v>
      </c>
      <c r="S68" s="32" t="s">
        <v>432</v>
      </c>
      <c r="T68">
        <v>1075</v>
      </c>
      <c r="U68" s="33" t="s">
        <v>417</v>
      </c>
      <c r="V68">
        <v>5</v>
      </c>
      <c r="W68">
        <v>36</v>
      </c>
      <c r="X68" s="20" t="s">
        <v>39</v>
      </c>
      <c r="Y68" s="12" t="s">
        <v>581</v>
      </c>
      <c r="Z68">
        <v>8</v>
      </c>
      <c r="AA68">
        <v>8</v>
      </c>
      <c r="AB68">
        <v>10</v>
      </c>
      <c r="AC68">
        <v>2</v>
      </c>
      <c r="AF68" t="s">
        <v>46</v>
      </c>
    </row>
    <row r="69" spans="1:32" x14ac:dyDescent="0.25">
      <c r="A69" s="16" t="s">
        <v>1</v>
      </c>
      <c r="B69" s="20" t="s">
        <v>37</v>
      </c>
      <c r="C69">
        <v>42.34</v>
      </c>
      <c r="D69">
        <v>42.34</v>
      </c>
      <c r="E69">
        <v>7</v>
      </c>
      <c r="F69" s="50" t="s">
        <v>565</v>
      </c>
      <c r="G69" s="28">
        <v>2</v>
      </c>
      <c r="H69" s="62" t="s">
        <v>120</v>
      </c>
      <c r="I69">
        <v>8</v>
      </c>
      <c r="J69" s="37" t="s">
        <v>409</v>
      </c>
      <c r="K69">
        <v>9.9</v>
      </c>
      <c r="L69">
        <v>130</v>
      </c>
      <c r="M69">
        <v>129</v>
      </c>
      <c r="N69">
        <v>1650</v>
      </c>
      <c r="O69">
        <v>1</v>
      </c>
      <c r="P69">
        <v>8</v>
      </c>
      <c r="Q69">
        <v>1</v>
      </c>
      <c r="R69">
        <v>25</v>
      </c>
      <c r="S69" s="32" t="s">
        <v>432</v>
      </c>
      <c r="T69">
        <v>1067</v>
      </c>
      <c r="U69" s="33" t="s">
        <v>417</v>
      </c>
      <c r="V69">
        <v>5</v>
      </c>
      <c r="W69">
        <v>34</v>
      </c>
      <c r="X69" s="20" t="s">
        <v>39</v>
      </c>
      <c r="Y69" s="12" t="s">
        <v>584</v>
      </c>
      <c r="Z69">
        <v>7</v>
      </c>
      <c r="AA69">
        <v>7</v>
      </c>
      <c r="AB69">
        <v>7</v>
      </c>
      <c r="AC69">
        <v>2</v>
      </c>
      <c r="AF69" t="s">
        <v>46</v>
      </c>
    </row>
    <row r="70" spans="1:32" x14ac:dyDescent="0.25">
      <c r="A70" s="16" t="s">
        <v>1</v>
      </c>
      <c r="B70" s="20" t="s">
        <v>37</v>
      </c>
      <c r="C70">
        <v>22.5</v>
      </c>
      <c r="D70">
        <v>22.400000000000002</v>
      </c>
      <c r="E70">
        <v>7</v>
      </c>
      <c r="F70" s="50" t="s">
        <v>565</v>
      </c>
      <c r="G70" s="30">
        <v>4</v>
      </c>
      <c r="H70" s="62" t="s">
        <v>120</v>
      </c>
      <c r="I70">
        <v>14</v>
      </c>
      <c r="J70" s="38" t="s">
        <v>411</v>
      </c>
      <c r="K70">
        <v>24</v>
      </c>
      <c r="L70">
        <v>130</v>
      </c>
      <c r="M70">
        <v>127</v>
      </c>
      <c r="N70">
        <v>1400</v>
      </c>
      <c r="O70">
        <v>1</v>
      </c>
      <c r="P70">
        <v>15</v>
      </c>
      <c r="Q70">
        <v>12</v>
      </c>
      <c r="R70">
        <v>24</v>
      </c>
      <c r="S70" t="s">
        <v>479</v>
      </c>
      <c r="T70">
        <v>1060</v>
      </c>
      <c r="U70" s="33" t="s">
        <v>417</v>
      </c>
      <c r="V70">
        <v>5</v>
      </c>
      <c r="W70">
        <v>34</v>
      </c>
      <c r="X70" s="20" t="s">
        <v>39</v>
      </c>
      <c r="Y70" t="s">
        <v>435</v>
      </c>
      <c r="Z70">
        <v>13</v>
      </c>
      <c r="AA70">
        <v>13</v>
      </c>
      <c r="AB70">
        <v>13</v>
      </c>
      <c r="AC70">
        <v>4</v>
      </c>
      <c r="AF70" t="s">
        <v>46</v>
      </c>
    </row>
    <row r="71" spans="1:32" x14ac:dyDescent="0.25">
      <c r="A71" s="16" t="s">
        <v>1</v>
      </c>
      <c r="B71" s="20" t="s">
        <v>37</v>
      </c>
      <c r="C71">
        <v>10.93</v>
      </c>
      <c r="D71">
        <v>10.83</v>
      </c>
      <c r="E71">
        <v>7</v>
      </c>
      <c r="F71" s="50" t="s">
        <v>565</v>
      </c>
      <c r="G71">
        <v>10</v>
      </c>
      <c r="H71" s="62" t="s">
        <v>120</v>
      </c>
      <c r="I71">
        <v>11</v>
      </c>
      <c r="J71" s="38" t="s">
        <v>411</v>
      </c>
      <c r="K71">
        <v>9</v>
      </c>
      <c r="L71">
        <v>130</v>
      </c>
      <c r="M71">
        <v>127</v>
      </c>
      <c r="N71" s="40">
        <v>1200</v>
      </c>
      <c r="O71">
        <v>1</v>
      </c>
      <c r="P71">
        <v>20</v>
      </c>
      <c r="Q71">
        <v>11</v>
      </c>
      <c r="R71">
        <v>24</v>
      </c>
      <c r="S71" s="32" t="s">
        <v>416</v>
      </c>
      <c r="T71">
        <v>1058</v>
      </c>
      <c r="U71" s="34" t="s">
        <v>438</v>
      </c>
      <c r="V71">
        <v>5</v>
      </c>
      <c r="W71">
        <v>34</v>
      </c>
      <c r="X71" s="20" t="s">
        <v>39</v>
      </c>
      <c r="Y71" t="s">
        <v>589</v>
      </c>
      <c r="Z71">
        <v>11</v>
      </c>
      <c r="AA71">
        <v>11</v>
      </c>
      <c r="AB71">
        <v>10</v>
      </c>
      <c r="AF71" t="s">
        <v>46</v>
      </c>
    </row>
    <row r="72" spans="1:32" x14ac:dyDescent="0.25">
      <c r="A72" s="16" t="s">
        <v>1</v>
      </c>
      <c r="B72" s="20" t="s">
        <v>37</v>
      </c>
      <c r="C72">
        <v>9.8000000000000007</v>
      </c>
      <c r="D72">
        <v>10.100000000000001</v>
      </c>
      <c r="E72">
        <v>7</v>
      </c>
      <c r="F72" s="50" t="s">
        <v>565</v>
      </c>
      <c r="G72" s="28">
        <v>1</v>
      </c>
      <c r="H72" s="62" t="s">
        <v>120</v>
      </c>
      <c r="I72">
        <v>9</v>
      </c>
      <c r="J72" s="38" t="s">
        <v>411</v>
      </c>
      <c r="K72">
        <v>9.1</v>
      </c>
      <c r="L72">
        <v>130</v>
      </c>
      <c r="M72">
        <v>120</v>
      </c>
      <c r="N72" s="40">
        <v>1200</v>
      </c>
      <c r="O72">
        <v>1</v>
      </c>
      <c r="P72">
        <v>6</v>
      </c>
      <c r="Q72">
        <v>11</v>
      </c>
      <c r="R72">
        <v>24</v>
      </c>
      <c r="S72" s="32" t="s">
        <v>432</v>
      </c>
      <c r="T72">
        <v>1061</v>
      </c>
      <c r="U72" s="33" t="s">
        <v>417</v>
      </c>
      <c r="V72">
        <v>5</v>
      </c>
      <c r="W72">
        <v>27</v>
      </c>
      <c r="X72" s="20" t="s">
        <v>39</v>
      </c>
      <c r="Y72" s="12" t="s">
        <v>539</v>
      </c>
      <c r="Z72">
        <v>11</v>
      </c>
      <c r="AA72">
        <v>10</v>
      </c>
      <c r="AB72">
        <v>1</v>
      </c>
      <c r="AF72" t="s">
        <v>46</v>
      </c>
    </row>
    <row r="73" spans="1:32" x14ac:dyDescent="0.25">
      <c r="A73" s="16" t="s">
        <v>1</v>
      </c>
      <c r="B73" s="20" t="s">
        <v>37</v>
      </c>
      <c r="C73">
        <v>10.29</v>
      </c>
      <c r="D73">
        <v>10.59</v>
      </c>
      <c r="E73">
        <v>7</v>
      </c>
      <c r="F73" s="50" t="s">
        <v>565</v>
      </c>
      <c r="G73" s="30">
        <v>4</v>
      </c>
      <c r="H73" s="62" t="s">
        <v>120</v>
      </c>
      <c r="I73">
        <v>4</v>
      </c>
      <c r="J73" s="37" t="s">
        <v>409</v>
      </c>
      <c r="K73">
        <v>10</v>
      </c>
      <c r="L73">
        <v>130</v>
      </c>
      <c r="M73">
        <v>121</v>
      </c>
      <c r="N73" s="40">
        <v>1200</v>
      </c>
      <c r="O73">
        <v>1</v>
      </c>
      <c r="P73">
        <v>16</v>
      </c>
      <c r="Q73">
        <v>10</v>
      </c>
      <c r="R73">
        <v>24</v>
      </c>
      <c r="S73" s="31" t="s">
        <v>420</v>
      </c>
      <c r="T73">
        <v>1045</v>
      </c>
      <c r="U73" s="33" t="s">
        <v>417</v>
      </c>
      <c r="V73">
        <v>5</v>
      </c>
      <c r="W73">
        <v>27</v>
      </c>
      <c r="X73" s="20" t="s">
        <v>39</v>
      </c>
      <c r="Y73" s="12">
        <v>1</v>
      </c>
      <c r="Z73">
        <v>7</v>
      </c>
      <c r="AA73">
        <v>5</v>
      </c>
      <c r="AB73">
        <v>4</v>
      </c>
      <c r="AF73" t="s">
        <v>594</v>
      </c>
    </row>
    <row r="74" spans="1:32" x14ac:dyDescent="0.25">
      <c r="A74" s="16" t="s">
        <v>1</v>
      </c>
      <c r="B74" s="20" t="s">
        <v>37</v>
      </c>
      <c r="C74">
        <v>41.68</v>
      </c>
      <c r="D74">
        <v>41.98</v>
      </c>
      <c r="E74">
        <v>7</v>
      </c>
      <c r="F74" s="50" t="s">
        <v>565</v>
      </c>
      <c r="G74">
        <v>7</v>
      </c>
      <c r="H74" s="75" t="s">
        <v>596</v>
      </c>
      <c r="I74">
        <v>6</v>
      </c>
      <c r="J74" s="35" t="s">
        <v>408</v>
      </c>
      <c r="K74">
        <v>31</v>
      </c>
      <c r="L74">
        <v>130</v>
      </c>
      <c r="M74">
        <v>122</v>
      </c>
      <c r="N74">
        <v>1650</v>
      </c>
      <c r="O74">
        <v>1</v>
      </c>
      <c r="P74">
        <v>4</v>
      </c>
      <c r="Q74">
        <v>7</v>
      </c>
      <c r="R74">
        <v>24</v>
      </c>
      <c r="S74" s="32" t="s">
        <v>432</v>
      </c>
      <c r="T74">
        <v>1044</v>
      </c>
      <c r="U74" s="33" t="s">
        <v>417</v>
      </c>
      <c r="V74">
        <v>5</v>
      </c>
      <c r="W74">
        <v>32</v>
      </c>
      <c r="X74" s="21" t="s">
        <v>168</v>
      </c>
      <c r="Y74" t="s">
        <v>597</v>
      </c>
      <c r="Z74">
        <v>3</v>
      </c>
      <c r="AA74">
        <v>2</v>
      </c>
      <c r="AB74">
        <v>2</v>
      </c>
      <c r="AC74">
        <v>7</v>
      </c>
      <c r="AF74" t="s">
        <v>599</v>
      </c>
    </row>
    <row r="75" spans="1:32" x14ac:dyDescent="0.25">
      <c r="A75" s="16" t="s">
        <v>1</v>
      </c>
      <c r="B75" s="20" t="s">
        <v>37</v>
      </c>
      <c r="C75">
        <v>11.1</v>
      </c>
      <c r="D75">
        <v>11.299999999999999</v>
      </c>
      <c r="E75">
        <v>7</v>
      </c>
      <c r="F75" s="50" t="s">
        <v>565</v>
      </c>
      <c r="G75">
        <v>11</v>
      </c>
      <c r="H75" s="75" t="s">
        <v>596</v>
      </c>
      <c r="I75">
        <v>7</v>
      </c>
      <c r="J75" s="36" t="s">
        <v>410</v>
      </c>
      <c r="K75">
        <v>71</v>
      </c>
      <c r="L75">
        <v>130</v>
      </c>
      <c r="M75">
        <v>125</v>
      </c>
      <c r="N75" s="40">
        <v>1200</v>
      </c>
      <c r="O75">
        <v>1</v>
      </c>
      <c r="P75">
        <v>15</v>
      </c>
      <c r="Q75">
        <v>5</v>
      </c>
      <c r="R75">
        <v>24</v>
      </c>
      <c r="S75" s="32" t="s">
        <v>416</v>
      </c>
      <c r="T75">
        <v>1052</v>
      </c>
      <c r="U75" s="33" t="s">
        <v>417</v>
      </c>
      <c r="V75">
        <v>5</v>
      </c>
      <c r="W75">
        <v>35</v>
      </c>
      <c r="X75" s="21" t="s">
        <v>168</v>
      </c>
      <c r="Y75" t="s">
        <v>453</v>
      </c>
      <c r="Z75">
        <v>8</v>
      </c>
      <c r="AA75">
        <v>8</v>
      </c>
      <c r="AB75">
        <v>11</v>
      </c>
      <c r="AF75" t="s">
        <v>17</v>
      </c>
    </row>
    <row r="76" spans="1:32" x14ac:dyDescent="0.25">
      <c r="A76" s="16" t="s">
        <v>1</v>
      </c>
      <c r="B76" s="20" t="s">
        <v>37</v>
      </c>
      <c r="C76">
        <v>12.12</v>
      </c>
      <c r="D76">
        <v>11.82</v>
      </c>
      <c r="E76">
        <v>7</v>
      </c>
      <c r="F76" s="50" t="s">
        <v>565</v>
      </c>
      <c r="G76">
        <v>12</v>
      </c>
      <c r="H76" s="66" t="s">
        <v>173</v>
      </c>
      <c r="I76">
        <v>11</v>
      </c>
      <c r="J76" s="38" t="s">
        <v>411</v>
      </c>
      <c r="K76">
        <v>44</v>
      </c>
      <c r="L76">
        <v>130</v>
      </c>
      <c r="M76">
        <v>133</v>
      </c>
      <c r="N76" s="40">
        <v>1200</v>
      </c>
      <c r="O76">
        <v>1</v>
      </c>
      <c r="P76">
        <v>24</v>
      </c>
      <c r="Q76">
        <v>4</v>
      </c>
      <c r="R76">
        <v>24</v>
      </c>
      <c r="S76" s="32" t="s">
        <v>426</v>
      </c>
      <c r="T76">
        <v>1042</v>
      </c>
      <c r="U76" s="33" t="s">
        <v>417</v>
      </c>
      <c r="V76">
        <v>5</v>
      </c>
      <c r="W76">
        <v>38</v>
      </c>
      <c r="X76" s="21" t="s">
        <v>168</v>
      </c>
      <c r="Y76" t="s">
        <v>603</v>
      </c>
      <c r="Z76">
        <v>11</v>
      </c>
      <c r="AA76">
        <v>12</v>
      </c>
      <c r="AB76">
        <v>12</v>
      </c>
      <c r="AF76" t="s">
        <v>17</v>
      </c>
    </row>
    <row r="77" spans="1:32" x14ac:dyDescent="0.25">
      <c r="A77" s="16" t="s">
        <v>1</v>
      </c>
      <c r="B77" s="20" t="s">
        <v>37</v>
      </c>
      <c r="C77">
        <v>22.76</v>
      </c>
      <c r="D77">
        <v>23.36</v>
      </c>
      <c r="E77">
        <v>7</v>
      </c>
      <c r="F77" s="50" t="s">
        <v>565</v>
      </c>
      <c r="G77">
        <v>13</v>
      </c>
      <c r="H77" s="76" t="s">
        <v>407</v>
      </c>
      <c r="I77">
        <v>2</v>
      </c>
      <c r="J77" s="36" t="s">
        <v>410</v>
      </c>
      <c r="K77">
        <v>97</v>
      </c>
      <c r="L77">
        <v>130</v>
      </c>
      <c r="M77">
        <v>118</v>
      </c>
      <c r="N77">
        <v>1400</v>
      </c>
      <c r="O77">
        <v>1</v>
      </c>
      <c r="P77">
        <v>24</v>
      </c>
      <c r="Q77">
        <v>3</v>
      </c>
      <c r="R77">
        <v>24</v>
      </c>
      <c r="S77" t="s">
        <v>483</v>
      </c>
      <c r="T77">
        <v>1053</v>
      </c>
      <c r="U77" s="33" t="s">
        <v>427</v>
      </c>
      <c r="V77">
        <v>4</v>
      </c>
      <c r="W77">
        <v>41</v>
      </c>
      <c r="X77" s="21" t="s">
        <v>168</v>
      </c>
      <c r="Y77" t="s">
        <v>522</v>
      </c>
      <c r="Z77">
        <v>8</v>
      </c>
      <c r="AA77">
        <v>7</v>
      </c>
      <c r="AB77">
        <v>7</v>
      </c>
      <c r="AC77">
        <v>13</v>
      </c>
      <c r="AF77" t="s">
        <v>17</v>
      </c>
    </row>
    <row r="78" spans="1:32" x14ac:dyDescent="0.25">
      <c r="A78" s="16" t="s">
        <v>1</v>
      </c>
      <c r="B78" s="20" t="s">
        <v>37</v>
      </c>
      <c r="C78">
        <v>10.83</v>
      </c>
      <c r="D78">
        <v>11.23</v>
      </c>
      <c r="E78">
        <v>7</v>
      </c>
      <c r="F78" s="50" t="s">
        <v>565</v>
      </c>
      <c r="G78">
        <v>10</v>
      </c>
      <c r="H78" s="65" t="s">
        <v>167</v>
      </c>
      <c r="I78">
        <v>10</v>
      </c>
      <c r="J78" s="38" t="s">
        <v>411</v>
      </c>
      <c r="K78">
        <v>73</v>
      </c>
      <c r="L78">
        <v>130</v>
      </c>
      <c r="M78">
        <v>118</v>
      </c>
      <c r="N78" s="40">
        <v>1200</v>
      </c>
      <c r="O78">
        <v>1</v>
      </c>
      <c r="P78">
        <v>3</v>
      </c>
      <c r="Q78">
        <v>3</v>
      </c>
      <c r="R78">
        <v>24</v>
      </c>
      <c r="S78" t="s">
        <v>501</v>
      </c>
      <c r="T78">
        <v>1046</v>
      </c>
      <c r="U78" s="33" t="s">
        <v>417</v>
      </c>
      <c r="V78">
        <v>4</v>
      </c>
      <c r="W78">
        <v>43</v>
      </c>
      <c r="X78" s="21" t="s">
        <v>168</v>
      </c>
      <c r="Y78" t="s">
        <v>589</v>
      </c>
      <c r="Z78">
        <v>12</v>
      </c>
      <c r="AA78">
        <v>13</v>
      </c>
      <c r="AB78">
        <v>10</v>
      </c>
      <c r="AF78" t="s">
        <v>17</v>
      </c>
    </row>
    <row r="79" spans="1:32" x14ac:dyDescent="0.25">
      <c r="A79" s="16" t="s">
        <v>1</v>
      </c>
      <c r="B79" s="20" t="s">
        <v>37</v>
      </c>
      <c r="C79">
        <v>23.1</v>
      </c>
      <c r="D79">
        <v>23.200000000000003</v>
      </c>
      <c r="E79">
        <v>7</v>
      </c>
      <c r="F79" s="50" t="s">
        <v>565</v>
      </c>
      <c r="G79">
        <v>10</v>
      </c>
      <c r="H79" s="65" t="s">
        <v>167</v>
      </c>
      <c r="I79">
        <v>14</v>
      </c>
      <c r="J79" s="38" t="s">
        <v>411</v>
      </c>
      <c r="K79">
        <v>50</v>
      </c>
      <c r="L79">
        <v>130</v>
      </c>
      <c r="M79">
        <v>120</v>
      </c>
      <c r="N79">
        <v>1400</v>
      </c>
      <c r="O79">
        <v>1</v>
      </c>
      <c r="P79">
        <v>18</v>
      </c>
      <c r="Q79">
        <v>2</v>
      </c>
      <c r="R79">
        <v>24</v>
      </c>
      <c r="S79" t="s">
        <v>479</v>
      </c>
      <c r="T79">
        <v>1056</v>
      </c>
      <c r="U79" s="33" t="s">
        <v>417</v>
      </c>
      <c r="V79">
        <v>4</v>
      </c>
      <c r="W79">
        <v>45</v>
      </c>
      <c r="X79" s="21" t="s">
        <v>168</v>
      </c>
      <c r="Y79" t="s">
        <v>589</v>
      </c>
      <c r="Z79">
        <v>14</v>
      </c>
      <c r="AA79">
        <v>14</v>
      </c>
      <c r="AB79">
        <v>12</v>
      </c>
      <c r="AC79">
        <v>10</v>
      </c>
      <c r="AF79" t="s">
        <v>17</v>
      </c>
    </row>
    <row r="80" spans="1:32" x14ac:dyDescent="0.25">
      <c r="A80" s="16" t="s">
        <v>1</v>
      </c>
      <c r="B80" s="20" t="s">
        <v>37</v>
      </c>
      <c r="C80">
        <v>11.12</v>
      </c>
      <c r="D80">
        <v>11.42</v>
      </c>
      <c r="E80">
        <v>7</v>
      </c>
      <c r="F80" s="50" t="s">
        <v>565</v>
      </c>
      <c r="G80">
        <v>8</v>
      </c>
      <c r="H80" s="76" t="s">
        <v>407</v>
      </c>
      <c r="I80">
        <v>7</v>
      </c>
      <c r="J80" s="36" t="s">
        <v>410</v>
      </c>
      <c r="K80">
        <v>31</v>
      </c>
      <c r="L80">
        <v>130</v>
      </c>
      <c r="M80">
        <v>122</v>
      </c>
      <c r="N80" s="40">
        <v>1200</v>
      </c>
      <c r="O80">
        <v>1</v>
      </c>
      <c r="P80">
        <v>17</v>
      </c>
      <c r="Q80">
        <v>1</v>
      </c>
      <c r="R80">
        <v>24</v>
      </c>
      <c r="S80" s="32" t="s">
        <v>416</v>
      </c>
      <c r="T80">
        <v>1046</v>
      </c>
      <c r="U80" s="33" t="s">
        <v>417</v>
      </c>
      <c r="V80">
        <v>4</v>
      </c>
      <c r="W80">
        <v>47</v>
      </c>
      <c r="X80" s="21" t="s">
        <v>168</v>
      </c>
      <c r="Y80" t="s">
        <v>589</v>
      </c>
      <c r="Z80">
        <v>10</v>
      </c>
      <c r="AA80">
        <v>8</v>
      </c>
      <c r="AB80">
        <v>8</v>
      </c>
      <c r="AF80" t="s">
        <v>569</v>
      </c>
    </row>
    <row r="81" spans="1:32" x14ac:dyDescent="0.25">
      <c r="A81" s="16" t="s">
        <v>1</v>
      </c>
      <c r="B81" s="20" t="s">
        <v>37</v>
      </c>
      <c r="C81">
        <v>41.31</v>
      </c>
      <c r="D81">
        <v>41.410000000000004</v>
      </c>
      <c r="E81">
        <v>7</v>
      </c>
      <c r="F81" s="50" t="s">
        <v>565</v>
      </c>
      <c r="G81">
        <v>8</v>
      </c>
      <c r="H81" s="66" t="s">
        <v>173</v>
      </c>
      <c r="I81">
        <v>4</v>
      </c>
      <c r="J81" s="36" t="s">
        <v>410</v>
      </c>
      <c r="K81">
        <v>12</v>
      </c>
      <c r="L81">
        <v>130</v>
      </c>
      <c r="M81">
        <v>128</v>
      </c>
      <c r="N81">
        <v>1650</v>
      </c>
      <c r="O81">
        <v>1</v>
      </c>
      <c r="P81">
        <v>29</v>
      </c>
      <c r="Q81">
        <v>12</v>
      </c>
      <c r="R81">
        <v>23</v>
      </c>
      <c r="S81" s="32" t="s">
        <v>426</v>
      </c>
      <c r="T81">
        <v>1053</v>
      </c>
      <c r="U81" s="33" t="s">
        <v>417</v>
      </c>
      <c r="V81">
        <v>4</v>
      </c>
      <c r="W81">
        <v>49</v>
      </c>
      <c r="X81" s="21" t="s">
        <v>168</v>
      </c>
      <c r="Y81" t="s">
        <v>474</v>
      </c>
      <c r="Z81">
        <v>9</v>
      </c>
      <c r="AA81">
        <v>10</v>
      </c>
      <c r="AB81">
        <v>12</v>
      </c>
      <c r="AC81">
        <v>8</v>
      </c>
      <c r="AF81" t="s">
        <v>615</v>
      </c>
    </row>
    <row r="82" spans="1:32" x14ac:dyDescent="0.25">
      <c r="A82" s="16" t="s">
        <v>1</v>
      </c>
      <c r="B82" s="20" t="s">
        <v>37</v>
      </c>
      <c r="C82">
        <v>10.36</v>
      </c>
      <c r="D82">
        <v>10.459999999999999</v>
      </c>
      <c r="E82">
        <v>7</v>
      </c>
      <c r="F82" s="50" t="s">
        <v>565</v>
      </c>
      <c r="G82">
        <v>6</v>
      </c>
      <c r="H82" s="66" t="s">
        <v>173</v>
      </c>
      <c r="I82">
        <v>5</v>
      </c>
      <c r="J82" s="37" t="s">
        <v>409</v>
      </c>
      <c r="K82">
        <v>10</v>
      </c>
      <c r="L82">
        <v>130</v>
      </c>
      <c r="M82">
        <v>126</v>
      </c>
      <c r="N82" s="40">
        <v>1200</v>
      </c>
      <c r="O82">
        <v>1</v>
      </c>
      <c r="P82">
        <v>8</v>
      </c>
      <c r="Q82">
        <v>11</v>
      </c>
      <c r="R82">
        <v>23</v>
      </c>
      <c r="S82" s="32" t="s">
        <v>432</v>
      </c>
      <c r="T82">
        <v>1042</v>
      </c>
      <c r="U82" s="33" t="s">
        <v>417</v>
      </c>
      <c r="V82">
        <v>4</v>
      </c>
      <c r="W82">
        <v>51</v>
      </c>
      <c r="X82" s="22" t="s">
        <v>135</v>
      </c>
      <c r="Y82" t="s">
        <v>441</v>
      </c>
      <c r="Z82">
        <v>7</v>
      </c>
      <c r="AA82">
        <v>8</v>
      </c>
      <c r="AB82">
        <v>6</v>
      </c>
      <c r="AF82" t="s">
        <v>252</v>
      </c>
    </row>
    <row r="83" spans="1:32" x14ac:dyDescent="0.25">
      <c r="A83" s="16" t="s">
        <v>1</v>
      </c>
      <c r="B83" s="20" t="s">
        <v>37</v>
      </c>
      <c r="C83">
        <v>11.87</v>
      </c>
      <c r="D83">
        <v>12.069999999999999</v>
      </c>
      <c r="E83">
        <v>7</v>
      </c>
      <c r="F83" s="50" t="s">
        <v>565</v>
      </c>
      <c r="G83">
        <v>12</v>
      </c>
      <c r="H83" s="66" t="s">
        <v>173</v>
      </c>
      <c r="I83">
        <v>3</v>
      </c>
      <c r="J83" s="37" t="s">
        <v>409</v>
      </c>
      <c r="K83">
        <v>19</v>
      </c>
      <c r="L83">
        <v>130</v>
      </c>
      <c r="M83">
        <v>129</v>
      </c>
      <c r="N83" s="40">
        <v>1200</v>
      </c>
      <c r="O83">
        <v>1</v>
      </c>
      <c r="P83">
        <v>25</v>
      </c>
      <c r="Q83">
        <v>10</v>
      </c>
      <c r="R83">
        <v>23</v>
      </c>
      <c r="S83" t="s">
        <v>457</v>
      </c>
      <c r="T83">
        <v>1048</v>
      </c>
      <c r="U83" s="33" t="s">
        <v>417</v>
      </c>
      <c r="V83">
        <v>4</v>
      </c>
      <c r="W83">
        <v>53</v>
      </c>
      <c r="X83" s="22" t="s">
        <v>135</v>
      </c>
      <c r="Y83">
        <v>19</v>
      </c>
      <c r="Z83">
        <v>7</v>
      </c>
      <c r="AA83">
        <v>10</v>
      </c>
      <c r="AB83">
        <v>12</v>
      </c>
      <c r="AF83" t="s">
        <v>252</v>
      </c>
    </row>
    <row r="84" spans="1:32" x14ac:dyDescent="0.25">
      <c r="A84" s="16" t="s">
        <v>1</v>
      </c>
      <c r="B84" s="20" t="s">
        <v>37</v>
      </c>
      <c r="C84">
        <v>9.9</v>
      </c>
      <c r="D84">
        <v>9.9</v>
      </c>
      <c r="E84">
        <v>7</v>
      </c>
      <c r="F84" s="50" t="s">
        <v>565</v>
      </c>
      <c r="G84">
        <v>6</v>
      </c>
      <c r="H84" s="52" t="s">
        <v>49</v>
      </c>
      <c r="I84">
        <v>4</v>
      </c>
      <c r="J84" s="37" t="s">
        <v>409</v>
      </c>
      <c r="K84">
        <v>21</v>
      </c>
      <c r="L84">
        <v>130</v>
      </c>
      <c r="M84">
        <v>131</v>
      </c>
      <c r="N84" s="40">
        <v>1200</v>
      </c>
      <c r="O84">
        <v>1</v>
      </c>
      <c r="P84">
        <v>17</v>
      </c>
      <c r="Q84">
        <v>9</v>
      </c>
      <c r="R84">
        <v>23</v>
      </c>
      <c r="S84" t="s">
        <v>477</v>
      </c>
      <c r="T84">
        <v>1060</v>
      </c>
      <c r="U84" s="33" t="s">
        <v>417</v>
      </c>
      <c r="V84">
        <v>4</v>
      </c>
      <c r="W84">
        <v>54</v>
      </c>
      <c r="X84" s="22" t="s">
        <v>135</v>
      </c>
      <c r="Y84" t="s">
        <v>474</v>
      </c>
      <c r="Z84">
        <v>6</v>
      </c>
      <c r="AA84">
        <v>4</v>
      </c>
      <c r="AB84">
        <v>6</v>
      </c>
      <c r="AF84" t="s">
        <v>621</v>
      </c>
    </row>
    <row r="85" spans="1:32" x14ac:dyDescent="0.25">
      <c r="A85" s="16" t="s">
        <v>1</v>
      </c>
      <c r="B85" s="21" t="s">
        <v>42</v>
      </c>
      <c r="C85">
        <v>9.6300000000000008</v>
      </c>
      <c r="D85">
        <v>10.23</v>
      </c>
      <c r="E85">
        <v>12</v>
      </c>
      <c r="F85" s="51" t="s">
        <v>43</v>
      </c>
      <c r="G85" s="28">
        <v>1</v>
      </c>
      <c r="H85" s="51" t="s">
        <v>43</v>
      </c>
      <c r="I85">
        <v>3</v>
      </c>
      <c r="J85" s="37" t="s">
        <v>409</v>
      </c>
      <c r="K85">
        <v>9.9</v>
      </c>
      <c r="L85">
        <v>131</v>
      </c>
      <c r="M85">
        <v>124</v>
      </c>
      <c r="N85" s="40">
        <v>1200</v>
      </c>
      <c r="O85">
        <v>1</v>
      </c>
      <c r="P85">
        <v>23</v>
      </c>
      <c r="Q85">
        <v>12</v>
      </c>
      <c r="R85">
        <v>25</v>
      </c>
      <c r="S85" s="32" t="s">
        <v>416</v>
      </c>
      <c r="T85">
        <v>1045</v>
      </c>
      <c r="U85" s="33" t="s">
        <v>417</v>
      </c>
      <c r="V85">
        <v>5</v>
      </c>
      <c r="W85">
        <v>29</v>
      </c>
      <c r="X85" s="23" t="s">
        <v>44</v>
      </c>
      <c r="Y85" s="12" t="s">
        <v>418</v>
      </c>
      <c r="Z85">
        <v>6</v>
      </c>
      <c r="AA85">
        <v>5</v>
      </c>
      <c r="AB85">
        <v>1</v>
      </c>
      <c r="AF85" t="s">
        <v>622</v>
      </c>
    </row>
    <row r="86" spans="1:32" x14ac:dyDescent="0.25">
      <c r="A86" s="16" t="s">
        <v>1</v>
      </c>
      <c r="B86" s="21" t="s">
        <v>42</v>
      </c>
      <c r="C86">
        <v>22.88</v>
      </c>
      <c r="D86">
        <v>23.08</v>
      </c>
      <c r="E86">
        <v>12</v>
      </c>
      <c r="F86" s="51" t="s">
        <v>43</v>
      </c>
      <c r="G86">
        <v>9</v>
      </c>
      <c r="H86" s="51" t="s">
        <v>43</v>
      </c>
      <c r="I86">
        <v>12</v>
      </c>
      <c r="J86" s="38" t="s">
        <v>411</v>
      </c>
      <c r="K86">
        <v>169</v>
      </c>
      <c r="L86">
        <v>131</v>
      </c>
      <c r="M86">
        <v>126</v>
      </c>
      <c r="N86">
        <v>1400</v>
      </c>
      <c r="O86">
        <v>1</v>
      </c>
      <c r="P86">
        <v>19</v>
      </c>
      <c r="Q86">
        <v>10</v>
      </c>
      <c r="R86">
        <v>25</v>
      </c>
      <c r="S86" t="s">
        <v>479</v>
      </c>
      <c r="T86">
        <v>1044</v>
      </c>
      <c r="U86" s="33" t="s">
        <v>427</v>
      </c>
      <c r="V86">
        <v>5</v>
      </c>
      <c r="W86">
        <v>31</v>
      </c>
      <c r="X86" s="23" t="s">
        <v>44</v>
      </c>
      <c r="Y86">
        <v>7</v>
      </c>
      <c r="Z86">
        <v>12</v>
      </c>
      <c r="AA86">
        <v>13</v>
      </c>
      <c r="AB86">
        <v>14</v>
      </c>
      <c r="AC86">
        <v>9</v>
      </c>
      <c r="AF86" t="s">
        <v>624</v>
      </c>
    </row>
    <row r="87" spans="1:32" x14ac:dyDescent="0.25">
      <c r="A87" s="16" t="s">
        <v>1</v>
      </c>
      <c r="B87" s="21" t="s">
        <v>42</v>
      </c>
      <c r="C87">
        <v>11.77</v>
      </c>
      <c r="D87">
        <v>11.87</v>
      </c>
      <c r="E87">
        <v>12</v>
      </c>
      <c r="F87" s="51" t="s">
        <v>43</v>
      </c>
      <c r="G87">
        <v>14</v>
      </c>
      <c r="H87" s="48" t="s">
        <v>26</v>
      </c>
      <c r="I87">
        <v>12</v>
      </c>
      <c r="J87" s="35" t="s">
        <v>408</v>
      </c>
      <c r="K87">
        <v>139</v>
      </c>
      <c r="L87">
        <v>131</v>
      </c>
      <c r="M87">
        <v>129</v>
      </c>
      <c r="N87" s="40">
        <v>1200</v>
      </c>
      <c r="O87">
        <v>1</v>
      </c>
      <c r="P87">
        <v>1</v>
      </c>
      <c r="Q87">
        <v>10</v>
      </c>
      <c r="R87">
        <v>25</v>
      </c>
      <c r="S87" t="s">
        <v>465</v>
      </c>
      <c r="T87">
        <v>1053</v>
      </c>
      <c r="U87" s="33" t="s">
        <v>427</v>
      </c>
      <c r="V87">
        <v>5</v>
      </c>
      <c r="W87">
        <v>33</v>
      </c>
      <c r="X87" s="23" t="s">
        <v>44</v>
      </c>
      <c r="Y87" t="s">
        <v>625</v>
      </c>
      <c r="Z87">
        <v>3</v>
      </c>
      <c r="AA87">
        <v>8</v>
      </c>
      <c r="AB87">
        <v>14</v>
      </c>
      <c r="AF87" t="s">
        <v>627</v>
      </c>
    </row>
    <row r="88" spans="1:32" x14ac:dyDescent="0.25">
      <c r="A88" s="16" t="s">
        <v>1</v>
      </c>
      <c r="B88" s="21" t="s">
        <v>42</v>
      </c>
      <c r="C88">
        <v>10.220000000000001</v>
      </c>
      <c r="D88">
        <v>10.120000000000001</v>
      </c>
      <c r="E88">
        <v>12</v>
      </c>
      <c r="F88" s="51" t="s">
        <v>43</v>
      </c>
      <c r="G88">
        <v>8</v>
      </c>
      <c r="H88" s="59" t="s">
        <v>85</v>
      </c>
      <c r="I88">
        <v>11</v>
      </c>
      <c r="J88" s="38" t="s">
        <v>411</v>
      </c>
      <c r="K88">
        <v>140</v>
      </c>
      <c r="L88">
        <v>131</v>
      </c>
      <c r="M88">
        <v>133</v>
      </c>
      <c r="N88" s="40">
        <v>1200</v>
      </c>
      <c r="O88">
        <v>1</v>
      </c>
      <c r="P88">
        <v>28</v>
      </c>
      <c r="Q88">
        <v>5</v>
      </c>
      <c r="R88">
        <v>25</v>
      </c>
      <c r="S88" s="32" t="s">
        <v>426</v>
      </c>
      <c r="T88">
        <v>1049</v>
      </c>
      <c r="U88" s="33" t="s">
        <v>427</v>
      </c>
      <c r="V88">
        <v>5</v>
      </c>
      <c r="W88">
        <v>38</v>
      </c>
      <c r="X88" s="23" t="s">
        <v>44</v>
      </c>
      <c r="Y88" t="s">
        <v>484</v>
      </c>
      <c r="Z88">
        <v>11</v>
      </c>
      <c r="AA88">
        <v>11</v>
      </c>
      <c r="AB88">
        <v>8</v>
      </c>
      <c r="AF88" t="s">
        <v>46</v>
      </c>
    </row>
    <row r="89" spans="1:32" x14ac:dyDescent="0.25">
      <c r="A89" s="16" t="s">
        <v>1</v>
      </c>
      <c r="B89" s="21" t="s">
        <v>42</v>
      </c>
      <c r="C89">
        <v>10.51</v>
      </c>
      <c r="D89">
        <v>11.209999999999999</v>
      </c>
      <c r="E89">
        <v>12</v>
      </c>
      <c r="F89" s="51" t="s">
        <v>43</v>
      </c>
      <c r="G89">
        <v>12</v>
      </c>
      <c r="H89" s="56" t="s">
        <v>69</v>
      </c>
      <c r="I89">
        <v>7</v>
      </c>
      <c r="J89" s="36" t="s">
        <v>410</v>
      </c>
      <c r="K89">
        <v>97</v>
      </c>
      <c r="L89">
        <v>131</v>
      </c>
      <c r="M89">
        <v>117</v>
      </c>
      <c r="N89" s="40">
        <v>1200</v>
      </c>
      <c r="O89">
        <v>1</v>
      </c>
      <c r="P89">
        <v>4</v>
      </c>
      <c r="Q89">
        <v>5</v>
      </c>
      <c r="R89">
        <v>25</v>
      </c>
      <c r="S89" t="s">
        <v>477</v>
      </c>
      <c r="T89">
        <v>1043</v>
      </c>
      <c r="U89" s="33" t="s">
        <v>427</v>
      </c>
      <c r="V89">
        <v>4</v>
      </c>
      <c r="W89">
        <v>40</v>
      </c>
      <c r="X89" s="23" t="s">
        <v>44</v>
      </c>
      <c r="Y89" t="s">
        <v>487</v>
      </c>
      <c r="Z89">
        <v>9</v>
      </c>
      <c r="AA89">
        <v>10</v>
      </c>
      <c r="AB89">
        <v>12</v>
      </c>
      <c r="AF89" t="s">
        <v>572</v>
      </c>
    </row>
    <row r="90" spans="1:32" x14ac:dyDescent="0.25">
      <c r="A90" s="16" t="s">
        <v>1</v>
      </c>
      <c r="B90" s="21" t="s">
        <v>42</v>
      </c>
      <c r="C90">
        <v>10.66</v>
      </c>
      <c r="D90">
        <v>11.56</v>
      </c>
      <c r="E90">
        <v>12</v>
      </c>
      <c r="F90" s="51" t="s">
        <v>43</v>
      </c>
      <c r="G90">
        <v>10</v>
      </c>
      <c r="H90" s="47" t="s">
        <v>504</v>
      </c>
      <c r="I90">
        <v>3</v>
      </c>
      <c r="J90" s="37" t="s">
        <v>409</v>
      </c>
      <c r="K90">
        <v>69</v>
      </c>
      <c r="L90">
        <v>131</v>
      </c>
      <c r="M90">
        <v>115</v>
      </c>
      <c r="N90" s="40">
        <v>1200</v>
      </c>
      <c r="O90">
        <v>1</v>
      </c>
      <c r="P90">
        <v>29</v>
      </c>
      <c r="Q90">
        <v>12</v>
      </c>
      <c r="R90">
        <v>24</v>
      </c>
      <c r="S90" t="s">
        <v>457</v>
      </c>
      <c r="T90">
        <v>1045</v>
      </c>
      <c r="U90" s="33" t="s">
        <v>417</v>
      </c>
      <c r="V90">
        <v>4</v>
      </c>
      <c r="W90">
        <v>42</v>
      </c>
      <c r="X90" s="23" t="s">
        <v>44</v>
      </c>
      <c r="Y90">
        <v>10</v>
      </c>
      <c r="Z90">
        <v>5</v>
      </c>
      <c r="AA90">
        <v>4</v>
      </c>
      <c r="AB90">
        <v>10</v>
      </c>
      <c r="AF90" t="s">
        <v>17</v>
      </c>
    </row>
    <row r="91" spans="1:32" x14ac:dyDescent="0.25">
      <c r="A91" s="16" t="s">
        <v>1</v>
      </c>
      <c r="B91" s="21" t="s">
        <v>42</v>
      </c>
      <c r="C91">
        <v>23.97</v>
      </c>
      <c r="D91">
        <v>24.369999999999997</v>
      </c>
      <c r="E91">
        <v>12</v>
      </c>
      <c r="F91" s="51" t="s">
        <v>43</v>
      </c>
      <c r="G91">
        <v>12</v>
      </c>
      <c r="H91" s="66" t="s">
        <v>173</v>
      </c>
      <c r="I91">
        <v>14</v>
      </c>
      <c r="J91" s="38" t="s">
        <v>411</v>
      </c>
      <c r="K91">
        <v>123</v>
      </c>
      <c r="L91">
        <v>131</v>
      </c>
      <c r="M91">
        <v>119</v>
      </c>
      <c r="N91">
        <v>1400</v>
      </c>
      <c r="O91">
        <v>1</v>
      </c>
      <c r="P91">
        <v>17</v>
      </c>
      <c r="Q91">
        <v>11</v>
      </c>
      <c r="R91">
        <v>24</v>
      </c>
      <c r="S91" t="s">
        <v>501</v>
      </c>
      <c r="T91">
        <v>1042</v>
      </c>
      <c r="U91" s="33" t="s">
        <v>417</v>
      </c>
      <c r="V91">
        <v>4</v>
      </c>
      <c r="W91">
        <v>44</v>
      </c>
      <c r="X91" s="23" t="s">
        <v>44</v>
      </c>
      <c r="Y91" t="s">
        <v>632</v>
      </c>
      <c r="Z91">
        <v>14</v>
      </c>
      <c r="AA91">
        <v>12</v>
      </c>
      <c r="AB91">
        <v>14</v>
      </c>
      <c r="AC91">
        <v>12</v>
      </c>
      <c r="AF91" t="s">
        <v>262</v>
      </c>
    </row>
    <row r="92" spans="1:32" x14ac:dyDescent="0.25">
      <c r="A92" s="16" t="s">
        <v>1</v>
      </c>
      <c r="B92" s="21" t="s">
        <v>42</v>
      </c>
      <c r="C92">
        <v>9.84</v>
      </c>
      <c r="D92">
        <v>10.64</v>
      </c>
      <c r="E92">
        <v>12</v>
      </c>
      <c r="F92" s="51" t="s">
        <v>43</v>
      </c>
      <c r="G92">
        <v>9</v>
      </c>
      <c r="H92" s="64" t="s">
        <v>150</v>
      </c>
      <c r="I92">
        <v>3</v>
      </c>
      <c r="J92" s="37" t="s">
        <v>409</v>
      </c>
      <c r="K92">
        <v>54</v>
      </c>
      <c r="L92">
        <v>131</v>
      </c>
      <c r="M92">
        <v>120</v>
      </c>
      <c r="N92" s="40">
        <v>1200</v>
      </c>
      <c r="O92">
        <v>1</v>
      </c>
      <c r="P92">
        <v>13</v>
      </c>
      <c r="Q92">
        <v>10</v>
      </c>
      <c r="R92">
        <v>24</v>
      </c>
      <c r="S92" t="s">
        <v>465</v>
      </c>
      <c r="T92">
        <v>1051</v>
      </c>
      <c r="U92" s="33" t="s">
        <v>427</v>
      </c>
      <c r="V92" t="s">
        <v>635</v>
      </c>
      <c r="W92">
        <v>46</v>
      </c>
      <c r="X92" s="23" t="s">
        <v>44</v>
      </c>
      <c r="Y92" s="12" t="s">
        <v>549</v>
      </c>
      <c r="Z92">
        <v>4</v>
      </c>
      <c r="AA92">
        <v>4</v>
      </c>
      <c r="AB92">
        <v>9</v>
      </c>
      <c r="AF92" t="s">
        <v>46</v>
      </c>
    </row>
    <row r="93" spans="1:32" x14ac:dyDescent="0.25">
      <c r="A93" s="16" t="s">
        <v>1</v>
      </c>
      <c r="B93" s="21" t="s">
        <v>42</v>
      </c>
      <c r="C93">
        <v>10.9</v>
      </c>
      <c r="D93">
        <v>11.1</v>
      </c>
      <c r="E93">
        <v>12</v>
      </c>
      <c r="F93" s="51" t="s">
        <v>43</v>
      </c>
      <c r="G93">
        <v>10</v>
      </c>
      <c r="H93" s="64" t="s">
        <v>150</v>
      </c>
      <c r="I93">
        <v>10</v>
      </c>
      <c r="J93" s="35" t="s">
        <v>408</v>
      </c>
      <c r="K93">
        <v>55</v>
      </c>
      <c r="L93">
        <v>131</v>
      </c>
      <c r="M93">
        <v>124</v>
      </c>
      <c r="N93" s="40">
        <v>1200</v>
      </c>
      <c r="O93">
        <v>1</v>
      </c>
      <c r="P93">
        <v>22</v>
      </c>
      <c r="Q93">
        <v>9</v>
      </c>
      <c r="R93">
        <v>24</v>
      </c>
      <c r="S93" t="s">
        <v>501</v>
      </c>
      <c r="T93">
        <v>1051</v>
      </c>
      <c r="U93" s="33" t="s">
        <v>417</v>
      </c>
      <c r="V93" t="s">
        <v>635</v>
      </c>
      <c r="W93">
        <v>48</v>
      </c>
      <c r="X93" s="23" t="s">
        <v>44</v>
      </c>
      <c r="Y93" t="s">
        <v>502</v>
      </c>
      <c r="Z93">
        <v>2</v>
      </c>
      <c r="AA93">
        <v>2</v>
      </c>
      <c r="AB93">
        <v>10</v>
      </c>
      <c r="AF93" t="s">
        <v>46</v>
      </c>
    </row>
    <row r="94" spans="1:32" x14ac:dyDescent="0.25">
      <c r="A94" s="16" t="s">
        <v>1</v>
      </c>
      <c r="B94" s="21" t="s">
        <v>42</v>
      </c>
      <c r="C94">
        <v>10.28</v>
      </c>
      <c r="D94">
        <v>10.98</v>
      </c>
      <c r="E94">
        <v>12</v>
      </c>
      <c r="F94" s="51" t="s">
        <v>43</v>
      </c>
      <c r="G94">
        <v>8</v>
      </c>
      <c r="H94" s="64" t="s">
        <v>150</v>
      </c>
      <c r="I94">
        <v>4</v>
      </c>
      <c r="J94" s="37" t="s">
        <v>409</v>
      </c>
      <c r="K94">
        <v>93</v>
      </c>
      <c r="L94">
        <v>131</v>
      </c>
      <c r="M94">
        <v>121</v>
      </c>
      <c r="N94" s="40">
        <v>1200</v>
      </c>
      <c r="O94">
        <v>1</v>
      </c>
      <c r="P94">
        <v>26</v>
      </c>
      <c r="Q94">
        <v>5</v>
      </c>
      <c r="R94">
        <v>24</v>
      </c>
      <c r="S94" t="s">
        <v>483</v>
      </c>
      <c r="T94">
        <v>1045</v>
      </c>
      <c r="U94" s="33" t="s">
        <v>417</v>
      </c>
      <c r="V94" t="s">
        <v>638</v>
      </c>
      <c r="W94" t="s">
        <v>624</v>
      </c>
      <c r="X94" s="23" t="s">
        <v>44</v>
      </c>
      <c r="Y94" t="s">
        <v>474</v>
      </c>
      <c r="Z94">
        <v>6</v>
      </c>
      <c r="AA94">
        <v>5</v>
      </c>
      <c r="AB94">
        <v>8</v>
      </c>
      <c r="AF94" t="s">
        <v>639</v>
      </c>
    </row>
    <row r="95" spans="1:32" x14ac:dyDescent="0.25">
      <c r="A95" s="16" t="s">
        <v>1</v>
      </c>
      <c r="B95" s="21" t="s">
        <v>42</v>
      </c>
      <c r="C95">
        <v>58.69</v>
      </c>
      <c r="D95">
        <v>59.389999999999993</v>
      </c>
      <c r="E95">
        <v>12</v>
      </c>
      <c r="F95" s="51" t="s">
        <v>43</v>
      </c>
      <c r="G95">
        <v>7</v>
      </c>
      <c r="H95" s="63" t="s">
        <v>140</v>
      </c>
      <c r="I95">
        <v>1</v>
      </c>
      <c r="J95" s="35" t="s">
        <v>408</v>
      </c>
      <c r="K95">
        <v>73</v>
      </c>
      <c r="L95">
        <v>131</v>
      </c>
      <c r="M95">
        <v>121</v>
      </c>
      <c r="N95">
        <v>1000</v>
      </c>
      <c r="O95">
        <v>0</v>
      </c>
      <c r="P95">
        <v>5</v>
      </c>
      <c r="Q95">
        <v>5</v>
      </c>
      <c r="R95">
        <v>24</v>
      </c>
      <c r="S95" t="s">
        <v>477</v>
      </c>
      <c r="T95">
        <v>1035</v>
      </c>
      <c r="U95" s="34" t="s">
        <v>438</v>
      </c>
      <c r="V95" t="s">
        <v>638</v>
      </c>
      <c r="W95" t="s">
        <v>624</v>
      </c>
      <c r="X95" s="23" t="s">
        <v>44</v>
      </c>
      <c r="Y95" t="s">
        <v>516</v>
      </c>
      <c r="Z95">
        <v>1</v>
      </c>
      <c r="AA95">
        <v>2</v>
      </c>
      <c r="AB95">
        <v>7</v>
      </c>
      <c r="AF95" t="s">
        <v>624</v>
      </c>
    </row>
    <row r="96" spans="1:32" x14ac:dyDescent="0.25">
      <c r="A96" s="16" t="s">
        <v>1</v>
      </c>
      <c r="B96" s="22" t="s">
        <v>48</v>
      </c>
      <c r="C96">
        <v>11.42</v>
      </c>
      <c r="D96">
        <v>10.92</v>
      </c>
      <c r="E96">
        <v>2</v>
      </c>
      <c r="F96" s="52" t="s">
        <v>49</v>
      </c>
      <c r="G96">
        <v>10</v>
      </c>
      <c r="H96" s="60" t="s">
        <v>90</v>
      </c>
      <c r="I96">
        <v>12</v>
      </c>
      <c r="J96" s="38" t="s">
        <v>411</v>
      </c>
      <c r="K96">
        <v>53</v>
      </c>
      <c r="L96">
        <v>130</v>
      </c>
      <c r="M96">
        <v>132</v>
      </c>
      <c r="N96" s="40">
        <v>1200</v>
      </c>
      <c r="O96">
        <v>1</v>
      </c>
      <c r="P96">
        <v>10</v>
      </c>
      <c r="Q96">
        <v>12</v>
      </c>
      <c r="R96">
        <v>25</v>
      </c>
      <c r="S96" s="32" t="s">
        <v>432</v>
      </c>
      <c r="T96">
        <v>1001</v>
      </c>
      <c r="U96" s="33" t="s">
        <v>417</v>
      </c>
      <c r="V96">
        <v>5</v>
      </c>
      <c r="W96">
        <v>37</v>
      </c>
      <c r="X96" s="24" t="s">
        <v>50</v>
      </c>
      <c r="Y96" t="s">
        <v>429</v>
      </c>
      <c r="Z96">
        <v>11</v>
      </c>
      <c r="AA96">
        <v>9</v>
      </c>
      <c r="AB96">
        <v>10</v>
      </c>
      <c r="AF96" t="s">
        <v>262</v>
      </c>
    </row>
    <row r="97" spans="1:32" x14ac:dyDescent="0.25">
      <c r="A97" s="16" t="s">
        <v>1</v>
      </c>
      <c r="B97" s="22" t="s">
        <v>48</v>
      </c>
      <c r="C97">
        <v>9.91</v>
      </c>
      <c r="D97">
        <v>9.7100000000000009</v>
      </c>
      <c r="E97">
        <v>2</v>
      </c>
      <c r="F97" s="52" t="s">
        <v>49</v>
      </c>
      <c r="G97" s="30">
        <v>5</v>
      </c>
      <c r="H97" s="50" t="s">
        <v>565</v>
      </c>
      <c r="I97">
        <v>6</v>
      </c>
      <c r="J97" s="36" t="s">
        <v>410</v>
      </c>
      <c r="K97">
        <v>45</v>
      </c>
      <c r="L97">
        <v>130</v>
      </c>
      <c r="M97">
        <v>131</v>
      </c>
      <c r="N97" s="40">
        <v>1200</v>
      </c>
      <c r="O97">
        <v>1</v>
      </c>
      <c r="P97">
        <v>12</v>
      </c>
      <c r="Q97">
        <v>11</v>
      </c>
      <c r="R97">
        <v>25</v>
      </c>
      <c r="S97" s="32" t="s">
        <v>432</v>
      </c>
      <c r="T97">
        <v>1006</v>
      </c>
      <c r="U97" s="33" t="s">
        <v>417</v>
      </c>
      <c r="V97">
        <v>5</v>
      </c>
      <c r="W97">
        <v>38</v>
      </c>
      <c r="X97" s="24" t="s">
        <v>50</v>
      </c>
      <c r="Y97" s="12" t="s">
        <v>418</v>
      </c>
      <c r="Z97">
        <v>10</v>
      </c>
      <c r="AA97">
        <v>9</v>
      </c>
      <c r="AB97">
        <v>5</v>
      </c>
      <c r="AF97" t="s">
        <v>46</v>
      </c>
    </row>
    <row r="98" spans="1:32" x14ac:dyDescent="0.25">
      <c r="A98" s="16" t="s">
        <v>1</v>
      </c>
      <c r="B98" s="22" t="s">
        <v>48</v>
      </c>
      <c r="C98">
        <v>40.54</v>
      </c>
      <c r="D98">
        <v>40.94</v>
      </c>
      <c r="E98">
        <v>2</v>
      </c>
      <c r="F98" s="52" t="s">
        <v>49</v>
      </c>
      <c r="G98">
        <v>10</v>
      </c>
      <c r="H98" s="72" t="s">
        <v>434</v>
      </c>
      <c r="I98">
        <v>5</v>
      </c>
      <c r="J98" s="36" t="s">
        <v>410</v>
      </c>
      <c r="K98">
        <v>128</v>
      </c>
      <c r="L98">
        <v>130</v>
      </c>
      <c r="M98">
        <v>117</v>
      </c>
      <c r="N98">
        <v>1650</v>
      </c>
      <c r="O98">
        <v>1</v>
      </c>
      <c r="P98">
        <v>25</v>
      </c>
      <c r="Q98">
        <v>6</v>
      </c>
      <c r="R98">
        <v>25</v>
      </c>
      <c r="S98" s="32" t="s">
        <v>416</v>
      </c>
      <c r="T98">
        <v>997</v>
      </c>
      <c r="U98" s="33" t="s">
        <v>427</v>
      </c>
      <c r="V98">
        <v>4</v>
      </c>
      <c r="W98">
        <v>42</v>
      </c>
      <c r="X98" s="24" t="s">
        <v>50</v>
      </c>
      <c r="Y98" t="s">
        <v>502</v>
      </c>
      <c r="Z98">
        <v>8</v>
      </c>
      <c r="AA98">
        <v>9</v>
      </c>
      <c r="AB98">
        <v>9</v>
      </c>
      <c r="AC98">
        <v>10</v>
      </c>
      <c r="AF98" t="s">
        <v>46</v>
      </c>
    </row>
    <row r="99" spans="1:32" x14ac:dyDescent="0.25">
      <c r="A99" s="16" t="s">
        <v>1</v>
      </c>
      <c r="B99" s="22" t="s">
        <v>48</v>
      </c>
      <c r="C99">
        <v>40.61</v>
      </c>
      <c r="D99">
        <v>40.61</v>
      </c>
      <c r="E99">
        <v>2</v>
      </c>
      <c r="F99" s="52" t="s">
        <v>49</v>
      </c>
      <c r="G99">
        <v>8</v>
      </c>
      <c r="H99" s="61" t="s">
        <v>106</v>
      </c>
      <c r="I99">
        <v>10</v>
      </c>
      <c r="J99" s="36" t="s">
        <v>410</v>
      </c>
      <c r="K99">
        <v>67</v>
      </c>
      <c r="L99">
        <v>130</v>
      </c>
      <c r="M99">
        <v>119</v>
      </c>
      <c r="N99">
        <v>1650</v>
      </c>
      <c r="O99">
        <v>1</v>
      </c>
      <c r="P99">
        <v>28</v>
      </c>
      <c r="Q99">
        <v>5</v>
      </c>
      <c r="R99">
        <v>25</v>
      </c>
      <c r="S99" s="32" t="s">
        <v>426</v>
      </c>
      <c r="T99">
        <v>987</v>
      </c>
      <c r="U99" s="33" t="s">
        <v>427</v>
      </c>
      <c r="V99">
        <v>4</v>
      </c>
      <c r="W99">
        <v>44</v>
      </c>
      <c r="X99" s="24" t="s">
        <v>50</v>
      </c>
      <c r="Y99" t="s">
        <v>643</v>
      </c>
      <c r="Z99">
        <v>9</v>
      </c>
      <c r="AA99">
        <v>9</v>
      </c>
      <c r="AB99">
        <v>10</v>
      </c>
      <c r="AC99">
        <v>8</v>
      </c>
      <c r="AF99" t="s">
        <v>46</v>
      </c>
    </row>
    <row r="100" spans="1:32" x14ac:dyDescent="0.25">
      <c r="A100" s="16" t="s">
        <v>1</v>
      </c>
      <c r="B100" s="22" t="s">
        <v>48</v>
      </c>
      <c r="C100">
        <v>40.93</v>
      </c>
      <c r="D100">
        <v>41.23</v>
      </c>
      <c r="E100">
        <v>2</v>
      </c>
      <c r="F100" s="52" t="s">
        <v>49</v>
      </c>
      <c r="G100">
        <v>9</v>
      </c>
      <c r="H100" s="56" t="s">
        <v>69</v>
      </c>
      <c r="I100">
        <v>5</v>
      </c>
      <c r="J100" s="37" t="s">
        <v>409</v>
      </c>
      <c r="K100">
        <v>92</v>
      </c>
      <c r="L100">
        <v>130</v>
      </c>
      <c r="M100">
        <v>121</v>
      </c>
      <c r="N100">
        <v>1650</v>
      </c>
      <c r="O100">
        <v>1</v>
      </c>
      <c r="P100">
        <v>7</v>
      </c>
      <c r="Q100">
        <v>5</v>
      </c>
      <c r="R100">
        <v>25</v>
      </c>
      <c r="S100" s="32" t="s">
        <v>432</v>
      </c>
      <c r="T100">
        <v>982</v>
      </c>
      <c r="U100" s="33" t="s">
        <v>417</v>
      </c>
      <c r="V100">
        <v>4</v>
      </c>
      <c r="W100">
        <v>46</v>
      </c>
      <c r="X100" s="24" t="s">
        <v>50</v>
      </c>
      <c r="Y100" t="s">
        <v>429</v>
      </c>
      <c r="Z100">
        <v>7</v>
      </c>
      <c r="AA100">
        <v>8</v>
      </c>
      <c r="AB100">
        <v>8</v>
      </c>
      <c r="AC100">
        <v>9</v>
      </c>
      <c r="AF100" t="s">
        <v>46</v>
      </c>
    </row>
    <row r="101" spans="1:32" x14ac:dyDescent="0.25">
      <c r="A101" s="16" t="s">
        <v>1</v>
      </c>
      <c r="B101" s="22" t="s">
        <v>48</v>
      </c>
      <c r="C101">
        <v>10.18</v>
      </c>
      <c r="D101">
        <v>10.379999999999999</v>
      </c>
      <c r="E101">
        <v>2</v>
      </c>
      <c r="F101" s="52" t="s">
        <v>49</v>
      </c>
      <c r="G101">
        <v>7</v>
      </c>
      <c r="H101" s="65" t="s">
        <v>167</v>
      </c>
      <c r="I101">
        <v>5</v>
      </c>
      <c r="J101" s="36" t="s">
        <v>410</v>
      </c>
      <c r="K101">
        <v>151</v>
      </c>
      <c r="L101">
        <v>130</v>
      </c>
      <c r="M101">
        <v>125</v>
      </c>
      <c r="N101" s="40">
        <v>1200</v>
      </c>
      <c r="O101">
        <v>1</v>
      </c>
      <c r="P101">
        <v>9</v>
      </c>
      <c r="Q101">
        <v>4</v>
      </c>
      <c r="R101">
        <v>25</v>
      </c>
      <c r="S101" s="32" t="s">
        <v>432</v>
      </c>
      <c r="T101">
        <v>987</v>
      </c>
      <c r="U101" s="33" t="s">
        <v>427</v>
      </c>
      <c r="V101">
        <v>4</v>
      </c>
      <c r="W101">
        <v>48</v>
      </c>
      <c r="X101" s="24" t="s">
        <v>50</v>
      </c>
      <c r="Y101">
        <v>4</v>
      </c>
      <c r="Z101">
        <v>8</v>
      </c>
      <c r="AA101">
        <v>9</v>
      </c>
      <c r="AB101">
        <v>7</v>
      </c>
      <c r="AF101" t="s">
        <v>46</v>
      </c>
    </row>
    <row r="102" spans="1:32" x14ac:dyDescent="0.25">
      <c r="A102" s="16" t="s">
        <v>1</v>
      </c>
      <c r="B102" s="22" t="s">
        <v>48</v>
      </c>
      <c r="C102">
        <v>10.37</v>
      </c>
      <c r="D102">
        <v>10.469999999999999</v>
      </c>
      <c r="E102">
        <v>2</v>
      </c>
      <c r="F102" s="52" t="s">
        <v>49</v>
      </c>
      <c r="G102">
        <v>11</v>
      </c>
      <c r="H102" s="51" t="s">
        <v>43</v>
      </c>
      <c r="I102">
        <v>4</v>
      </c>
      <c r="J102" s="36" t="s">
        <v>410</v>
      </c>
      <c r="K102">
        <v>99</v>
      </c>
      <c r="L102">
        <v>130</v>
      </c>
      <c r="M102">
        <v>126</v>
      </c>
      <c r="N102" s="40">
        <v>1200</v>
      </c>
      <c r="O102">
        <v>1</v>
      </c>
      <c r="P102">
        <v>12</v>
      </c>
      <c r="Q102">
        <v>3</v>
      </c>
      <c r="R102">
        <v>25</v>
      </c>
      <c r="S102" s="32" t="s">
        <v>432</v>
      </c>
      <c r="T102">
        <v>991</v>
      </c>
      <c r="U102" s="33" t="s">
        <v>427</v>
      </c>
      <c r="V102">
        <v>4</v>
      </c>
      <c r="W102">
        <v>50</v>
      </c>
      <c r="X102" s="24" t="s">
        <v>50</v>
      </c>
      <c r="Y102">
        <v>6</v>
      </c>
      <c r="Z102">
        <v>8</v>
      </c>
      <c r="AA102">
        <v>7</v>
      </c>
      <c r="AB102">
        <v>11</v>
      </c>
      <c r="AF102" t="s">
        <v>46</v>
      </c>
    </row>
    <row r="103" spans="1:32" x14ac:dyDescent="0.25">
      <c r="A103" s="16" t="s">
        <v>1</v>
      </c>
      <c r="B103" s="22" t="s">
        <v>48</v>
      </c>
      <c r="C103">
        <v>10.71</v>
      </c>
      <c r="D103">
        <v>10.81</v>
      </c>
      <c r="E103">
        <v>2</v>
      </c>
      <c r="F103" s="52" t="s">
        <v>49</v>
      </c>
      <c r="G103">
        <v>12</v>
      </c>
      <c r="H103" s="77" t="s">
        <v>648</v>
      </c>
      <c r="I103">
        <v>2</v>
      </c>
      <c r="J103" s="36" t="s">
        <v>410</v>
      </c>
      <c r="K103">
        <v>173</v>
      </c>
      <c r="L103">
        <v>130</v>
      </c>
      <c r="M103">
        <v>127</v>
      </c>
      <c r="N103" s="40">
        <v>1200</v>
      </c>
      <c r="O103">
        <v>1</v>
      </c>
      <c r="P103">
        <v>19</v>
      </c>
      <c r="Q103">
        <v>1</v>
      </c>
      <c r="R103">
        <v>25</v>
      </c>
      <c r="S103" t="s">
        <v>483</v>
      </c>
      <c r="T103">
        <v>1002</v>
      </c>
      <c r="U103" s="33" t="s">
        <v>417</v>
      </c>
      <c r="V103">
        <v>4</v>
      </c>
      <c r="W103">
        <v>52</v>
      </c>
      <c r="X103" s="24" t="s">
        <v>50</v>
      </c>
      <c r="Y103">
        <v>6</v>
      </c>
      <c r="Z103">
        <v>8</v>
      </c>
      <c r="AA103">
        <v>11</v>
      </c>
      <c r="AB103">
        <v>12</v>
      </c>
      <c r="AF103" t="s">
        <v>46</v>
      </c>
    </row>
    <row r="104" spans="1:32" x14ac:dyDescent="0.25">
      <c r="A104" s="16" t="s">
        <v>1</v>
      </c>
      <c r="B104" s="22" t="s">
        <v>48</v>
      </c>
      <c r="C104">
        <v>58.3</v>
      </c>
      <c r="D104">
        <v>58</v>
      </c>
      <c r="E104">
        <v>2</v>
      </c>
      <c r="F104" s="52" t="s">
        <v>49</v>
      </c>
      <c r="G104">
        <v>11</v>
      </c>
      <c r="H104" s="62" t="s">
        <v>120</v>
      </c>
      <c r="I104">
        <v>10</v>
      </c>
      <c r="J104" s="38" t="s">
        <v>411</v>
      </c>
      <c r="K104">
        <v>89</v>
      </c>
      <c r="L104">
        <v>130</v>
      </c>
      <c r="M104">
        <v>128</v>
      </c>
      <c r="N104">
        <v>1000</v>
      </c>
      <c r="O104">
        <v>0</v>
      </c>
      <c r="P104">
        <v>26</v>
      </c>
      <c r="Q104">
        <v>12</v>
      </c>
      <c r="R104">
        <v>24</v>
      </c>
      <c r="S104" s="32" t="s">
        <v>426</v>
      </c>
      <c r="T104">
        <v>997</v>
      </c>
      <c r="U104" s="33" t="s">
        <v>417</v>
      </c>
      <c r="V104">
        <v>4</v>
      </c>
      <c r="W104">
        <v>52</v>
      </c>
      <c r="X104" s="24" t="s">
        <v>50</v>
      </c>
      <c r="Y104" t="s">
        <v>490</v>
      </c>
      <c r="Z104">
        <v>12</v>
      </c>
      <c r="AA104">
        <v>11</v>
      </c>
      <c r="AB104">
        <v>11</v>
      </c>
      <c r="AF104" t="s">
        <v>639</v>
      </c>
    </row>
    <row r="105" spans="1:32" x14ac:dyDescent="0.25">
      <c r="A105" s="16" t="s">
        <v>1</v>
      </c>
      <c r="B105" s="23" t="s">
        <v>52</v>
      </c>
      <c r="C105">
        <v>10.39</v>
      </c>
      <c r="D105">
        <v>9.89</v>
      </c>
      <c r="E105">
        <v>1</v>
      </c>
      <c r="F105" s="53" t="s">
        <v>53</v>
      </c>
      <c r="G105">
        <v>9</v>
      </c>
      <c r="H105" s="53" t="s">
        <v>53</v>
      </c>
      <c r="I105">
        <v>12</v>
      </c>
      <c r="J105" s="38" t="s">
        <v>411</v>
      </c>
      <c r="K105">
        <v>16</v>
      </c>
      <c r="L105">
        <v>126</v>
      </c>
      <c r="M105">
        <v>128</v>
      </c>
      <c r="N105" s="40">
        <v>1200</v>
      </c>
      <c r="O105">
        <v>1</v>
      </c>
      <c r="P105">
        <v>1</v>
      </c>
      <c r="Q105">
        <v>1</v>
      </c>
      <c r="R105">
        <v>26</v>
      </c>
      <c r="S105" t="s">
        <v>501</v>
      </c>
      <c r="T105">
        <v>1080</v>
      </c>
      <c r="U105" s="33" t="s">
        <v>417</v>
      </c>
      <c r="V105">
        <v>5</v>
      </c>
      <c r="W105">
        <v>33</v>
      </c>
      <c r="X105" s="25" t="s">
        <v>54</v>
      </c>
      <c r="Y105" t="s">
        <v>502</v>
      </c>
      <c r="Z105">
        <v>13</v>
      </c>
      <c r="AA105">
        <v>11</v>
      </c>
      <c r="AB105">
        <v>9</v>
      </c>
      <c r="AF105" t="s">
        <v>17</v>
      </c>
    </row>
    <row r="106" spans="1:32" x14ac:dyDescent="0.25">
      <c r="A106" s="16" t="s">
        <v>1</v>
      </c>
      <c r="B106" s="23" t="s">
        <v>52</v>
      </c>
      <c r="C106">
        <v>57.41</v>
      </c>
      <c r="D106">
        <v>57.309999999999995</v>
      </c>
      <c r="E106">
        <v>1</v>
      </c>
      <c r="F106" s="53" t="s">
        <v>53</v>
      </c>
      <c r="G106" s="28">
        <v>3</v>
      </c>
      <c r="H106" s="74" t="s">
        <v>404</v>
      </c>
      <c r="I106">
        <v>4</v>
      </c>
      <c r="J106" s="37" t="s">
        <v>409</v>
      </c>
      <c r="K106">
        <v>3.6</v>
      </c>
      <c r="L106">
        <v>126</v>
      </c>
      <c r="M106">
        <v>129</v>
      </c>
      <c r="N106">
        <v>1000</v>
      </c>
      <c r="O106">
        <v>0</v>
      </c>
      <c r="P106">
        <v>17</v>
      </c>
      <c r="Q106">
        <v>12</v>
      </c>
      <c r="R106">
        <v>25</v>
      </c>
      <c r="S106" s="31" t="s">
        <v>420</v>
      </c>
      <c r="T106">
        <v>1067</v>
      </c>
      <c r="U106" s="33" t="s">
        <v>417</v>
      </c>
      <c r="V106">
        <v>5</v>
      </c>
      <c r="W106">
        <v>33</v>
      </c>
      <c r="X106" s="25" t="s">
        <v>54</v>
      </c>
      <c r="Y106" s="12" t="s">
        <v>654</v>
      </c>
      <c r="Z106">
        <v>7</v>
      </c>
      <c r="AA106">
        <v>5</v>
      </c>
      <c r="AB106">
        <v>3</v>
      </c>
      <c r="AF106" t="s">
        <v>17</v>
      </c>
    </row>
    <row r="107" spans="1:32" x14ac:dyDescent="0.25">
      <c r="A107" s="16" t="s">
        <v>1</v>
      </c>
      <c r="B107" s="23" t="s">
        <v>52</v>
      </c>
      <c r="C107">
        <v>10.76</v>
      </c>
      <c r="D107">
        <v>10.46</v>
      </c>
      <c r="E107">
        <v>1</v>
      </c>
      <c r="F107" s="53" t="s">
        <v>53</v>
      </c>
      <c r="G107">
        <v>6</v>
      </c>
      <c r="H107" s="49" t="s">
        <v>31</v>
      </c>
      <c r="I107">
        <v>6</v>
      </c>
      <c r="J107" s="35" t="s">
        <v>408</v>
      </c>
      <c r="K107">
        <v>6.4</v>
      </c>
      <c r="L107">
        <v>126</v>
      </c>
      <c r="M107">
        <v>129</v>
      </c>
      <c r="N107" s="40">
        <v>1200</v>
      </c>
      <c r="O107">
        <v>1</v>
      </c>
      <c r="P107">
        <v>10</v>
      </c>
      <c r="Q107">
        <v>12</v>
      </c>
      <c r="R107">
        <v>25</v>
      </c>
      <c r="S107" s="32" t="s">
        <v>432</v>
      </c>
      <c r="T107">
        <v>1076</v>
      </c>
      <c r="U107" s="33" t="s">
        <v>417</v>
      </c>
      <c r="V107">
        <v>5</v>
      </c>
      <c r="W107">
        <v>34</v>
      </c>
      <c r="X107" s="25" t="s">
        <v>54</v>
      </c>
      <c r="Y107" s="12" t="s">
        <v>418</v>
      </c>
      <c r="Z107">
        <v>1</v>
      </c>
      <c r="AA107">
        <v>1</v>
      </c>
      <c r="AB107">
        <v>6</v>
      </c>
      <c r="AF107" t="s">
        <v>17</v>
      </c>
    </row>
    <row r="108" spans="1:32" x14ac:dyDescent="0.25">
      <c r="A108" s="16" t="s">
        <v>1</v>
      </c>
      <c r="B108" s="23" t="s">
        <v>52</v>
      </c>
      <c r="C108">
        <v>10.87</v>
      </c>
      <c r="D108">
        <v>10.57</v>
      </c>
      <c r="E108">
        <v>1</v>
      </c>
      <c r="F108" s="53" t="s">
        <v>53</v>
      </c>
      <c r="G108">
        <v>6</v>
      </c>
      <c r="H108" s="63" t="s">
        <v>140</v>
      </c>
      <c r="I108">
        <v>6</v>
      </c>
      <c r="J108" s="37" t="s">
        <v>409</v>
      </c>
      <c r="K108">
        <v>9.1999999999999993</v>
      </c>
      <c r="L108">
        <v>126</v>
      </c>
      <c r="M108">
        <v>129</v>
      </c>
      <c r="N108" s="40">
        <v>1200</v>
      </c>
      <c r="O108">
        <v>1</v>
      </c>
      <c r="P108">
        <v>19</v>
      </c>
      <c r="Q108">
        <v>11</v>
      </c>
      <c r="R108">
        <v>25</v>
      </c>
      <c r="S108" s="31" t="s">
        <v>420</v>
      </c>
      <c r="T108">
        <v>1069</v>
      </c>
      <c r="U108" s="33" t="s">
        <v>417</v>
      </c>
      <c r="V108">
        <v>5</v>
      </c>
      <c r="W108">
        <v>34</v>
      </c>
      <c r="X108" s="25" t="s">
        <v>54</v>
      </c>
      <c r="Y108" t="s">
        <v>484</v>
      </c>
      <c r="Z108">
        <v>5</v>
      </c>
      <c r="AA108">
        <v>4</v>
      </c>
      <c r="AB108">
        <v>6</v>
      </c>
      <c r="AF108" t="s">
        <v>17</v>
      </c>
    </row>
    <row r="109" spans="1:32" x14ac:dyDescent="0.25">
      <c r="A109" s="16" t="s">
        <v>1</v>
      </c>
      <c r="B109" s="23" t="s">
        <v>52</v>
      </c>
      <c r="C109">
        <v>57.22</v>
      </c>
      <c r="D109">
        <v>56.919999999999995</v>
      </c>
      <c r="E109">
        <v>1</v>
      </c>
      <c r="F109" s="53" t="s">
        <v>53</v>
      </c>
      <c r="G109" s="28">
        <v>2</v>
      </c>
      <c r="H109" s="63" t="s">
        <v>140</v>
      </c>
      <c r="I109">
        <v>6</v>
      </c>
      <c r="J109" s="37" t="s">
        <v>409</v>
      </c>
      <c r="K109">
        <v>5.9</v>
      </c>
      <c r="L109">
        <v>126</v>
      </c>
      <c r="M109">
        <v>128</v>
      </c>
      <c r="N109">
        <v>1000</v>
      </c>
      <c r="O109">
        <v>0</v>
      </c>
      <c r="P109">
        <v>5</v>
      </c>
      <c r="Q109">
        <v>11</v>
      </c>
      <c r="R109">
        <v>25</v>
      </c>
      <c r="S109" s="32" t="s">
        <v>426</v>
      </c>
      <c r="T109">
        <v>1060</v>
      </c>
      <c r="U109" s="33" t="s">
        <v>417</v>
      </c>
      <c r="V109">
        <v>5</v>
      </c>
      <c r="W109">
        <v>33</v>
      </c>
      <c r="X109" s="25" t="s">
        <v>54</v>
      </c>
      <c r="Y109" s="12" t="s">
        <v>654</v>
      </c>
      <c r="Z109">
        <v>7</v>
      </c>
      <c r="AA109">
        <v>4</v>
      </c>
      <c r="AB109">
        <v>2</v>
      </c>
      <c r="AF109" t="s">
        <v>17</v>
      </c>
    </row>
    <row r="110" spans="1:32" x14ac:dyDescent="0.25">
      <c r="A110" s="16" t="s">
        <v>1</v>
      </c>
      <c r="B110" s="23" t="s">
        <v>52</v>
      </c>
      <c r="C110">
        <v>11.24</v>
      </c>
      <c r="D110">
        <v>11.14</v>
      </c>
      <c r="E110">
        <v>1</v>
      </c>
      <c r="F110" s="53" t="s">
        <v>53</v>
      </c>
      <c r="G110">
        <v>6</v>
      </c>
      <c r="H110" s="63" t="s">
        <v>140</v>
      </c>
      <c r="I110">
        <v>1</v>
      </c>
      <c r="J110" s="37" t="s">
        <v>409</v>
      </c>
      <c r="K110">
        <v>9.4</v>
      </c>
      <c r="L110">
        <v>126</v>
      </c>
      <c r="M110">
        <v>129</v>
      </c>
      <c r="N110" s="40">
        <v>1200</v>
      </c>
      <c r="O110">
        <v>1</v>
      </c>
      <c r="P110">
        <v>30</v>
      </c>
      <c r="Q110">
        <v>10</v>
      </c>
      <c r="R110">
        <v>25</v>
      </c>
      <c r="S110" t="s">
        <v>457</v>
      </c>
      <c r="T110">
        <v>1065</v>
      </c>
      <c r="U110" s="33" t="s">
        <v>417</v>
      </c>
      <c r="V110">
        <v>5</v>
      </c>
      <c r="W110">
        <v>35</v>
      </c>
      <c r="X110" s="25" t="s">
        <v>54</v>
      </c>
      <c r="Y110" t="s">
        <v>441</v>
      </c>
      <c r="Z110">
        <v>4</v>
      </c>
      <c r="AA110">
        <v>2</v>
      </c>
      <c r="AB110">
        <v>6</v>
      </c>
      <c r="AF110" t="s">
        <v>17</v>
      </c>
    </row>
    <row r="111" spans="1:32" x14ac:dyDescent="0.25">
      <c r="A111" s="16" t="s">
        <v>1</v>
      </c>
      <c r="B111" s="23" t="s">
        <v>52</v>
      </c>
      <c r="C111">
        <v>9.49</v>
      </c>
      <c r="D111">
        <v>8.89</v>
      </c>
      <c r="E111">
        <v>1</v>
      </c>
      <c r="F111" s="53" t="s">
        <v>53</v>
      </c>
      <c r="G111" s="30">
        <v>4</v>
      </c>
      <c r="H111" s="67" t="s">
        <v>195</v>
      </c>
      <c r="I111">
        <v>12</v>
      </c>
      <c r="J111" s="38" t="s">
        <v>411</v>
      </c>
      <c r="K111">
        <v>13</v>
      </c>
      <c r="L111">
        <v>126</v>
      </c>
      <c r="M111">
        <v>132</v>
      </c>
      <c r="N111" s="40">
        <v>1200</v>
      </c>
      <c r="O111">
        <v>1</v>
      </c>
      <c r="P111">
        <v>12</v>
      </c>
      <c r="Q111">
        <v>10</v>
      </c>
      <c r="R111">
        <v>25</v>
      </c>
      <c r="S111" t="s">
        <v>508</v>
      </c>
      <c r="T111">
        <v>1052</v>
      </c>
      <c r="U111" s="33" t="s">
        <v>417</v>
      </c>
      <c r="V111">
        <v>5</v>
      </c>
      <c r="W111">
        <v>37</v>
      </c>
      <c r="X111" s="25" t="s">
        <v>54</v>
      </c>
      <c r="Y111">
        <v>5</v>
      </c>
      <c r="Z111">
        <v>11</v>
      </c>
      <c r="AA111">
        <v>11</v>
      </c>
      <c r="AB111">
        <v>4</v>
      </c>
      <c r="AF111" t="s">
        <v>661</v>
      </c>
    </row>
    <row r="112" spans="1:32" x14ac:dyDescent="0.25">
      <c r="A112" s="16" t="s">
        <v>1</v>
      </c>
      <c r="B112" s="23" t="s">
        <v>52</v>
      </c>
      <c r="C112">
        <v>21.73</v>
      </c>
      <c r="D112">
        <v>21.130000000000003</v>
      </c>
      <c r="E112">
        <v>1</v>
      </c>
      <c r="F112" s="53" t="s">
        <v>53</v>
      </c>
      <c r="G112">
        <v>6</v>
      </c>
      <c r="H112" s="67" t="s">
        <v>195</v>
      </c>
      <c r="I112">
        <v>10</v>
      </c>
      <c r="J112" s="35" t="s">
        <v>408</v>
      </c>
      <c r="K112">
        <v>17</v>
      </c>
      <c r="L112">
        <v>126</v>
      </c>
      <c r="M112">
        <v>133</v>
      </c>
      <c r="N112">
        <v>1400</v>
      </c>
      <c r="O112">
        <v>1</v>
      </c>
      <c r="P112">
        <v>14</v>
      </c>
      <c r="Q112">
        <v>9</v>
      </c>
      <c r="R112">
        <v>25</v>
      </c>
      <c r="S112" t="s">
        <v>477</v>
      </c>
      <c r="T112">
        <v>1060</v>
      </c>
      <c r="U112" s="33" t="s">
        <v>427</v>
      </c>
      <c r="V112">
        <v>5</v>
      </c>
      <c r="W112">
        <v>38</v>
      </c>
      <c r="X112" s="25" t="s">
        <v>54</v>
      </c>
      <c r="Y112" s="12">
        <v>2</v>
      </c>
      <c r="Z112">
        <v>2</v>
      </c>
      <c r="AA112">
        <v>3</v>
      </c>
      <c r="AB112">
        <v>4</v>
      </c>
      <c r="AC112">
        <v>6</v>
      </c>
      <c r="AF112" t="s">
        <v>141</v>
      </c>
    </row>
    <row r="113" spans="1:32" x14ac:dyDescent="0.25">
      <c r="A113" s="16" t="s">
        <v>1</v>
      </c>
      <c r="B113" s="23" t="s">
        <v>52</v>
      </c>
      <c r="C113">
        <v>9.35</v>
      </c>
      <c r="D113">
        <v>8.9500000000000011</v>
      </c>
      <c r="E113">
        <v>1</v>
      </c>
      <c r="F113" s="53" t="s">
        <v>53</v>
      </c>
      <c r="G113" s="30">
        <v>4</v>
      </c>
      <c r="H113" s="67" t="s">
        <v>195</v>
      </c>
      <c r="I113">
        <v>7</v>
      </c>
      <c r="J113" s="36" t="s">
        <v>410</v>
      </c>
      <c r="K113">
        <v>10</v>
      </c>
      <c r="L113">
        <v>126</v>
      </c>
      <c r="M113">
        <v>133</v>
      </c>
      <c r="N113" s="40">
        <v>1200</v>
      </c>
      <c r="O113">
        <v>1</v>
      </c>
      <c r="P113">
        <v>7</v>
      </c>
      <c r="Q113">
        <v>9</v>
      </c>
      <c r="R113">
        <v>25</v>
      </c>
      <c r="S113" t="s">
        <v>483</v>
      </c>
      <c r="T113">
        <v>1061</v>
      </c>
      <c r="U113" s="33" t="s">
        <v>417</v>
      </c>
      <c r="V113">
        <v>5</v>
      </c>
      <c r="W113">
        <v>38</v>
      </c>
      <c r="X113" s="25" t="s">
        <v>54</v>
      </c>
      <c r="Y113" s="12">
        <v>1</v>
      </c>
      <c r="Z113">
        <v>8</v>
      </c>
      <c r="AA113">
        <v>9</v>
      </c>
      <c r="AB113">
        <v>4</v>
      </c>
      <c r="AF113" t="s">
        <v>141</v>
      </c>
    </row>
    <row r="114" spans="1:32" x14ac:dyDescent="0.25">
      <c r="A114" s="16" t="s">
        <v>1</v>
      </c>
      <c r="B114" s="23" t="s">
        <v>52</v>
      </c>
      <c r="C114">
        <v>9.8699999999999992</v>
      </c>
      <c r="D114">
        <v>9.5699999999999985</v>
      </c>
      <c r="E114">
        <v>1</v>
      </c>
      <c r="F114" s="53" t="s">
        <v>53</v>
      </c>
      <c r="G114" s="28">
        <v>3</v>
      </c>
      <c r="H114" s="73" t="s">
        <v>452</v>
      </c>
      <c r="I114">
        <v>3</v>
      </c>
      <c r="J114" s="37" t="s">
        <v>409</v>
      </c>
      <c r="K114">
        <v>46</v>
      </c>
      <c r="L114">
        <v>126</v>
      </c>
      <c r="M114">
        <v>135</v>
      </c>
      <c r="N114" s="40">
        <v>1200</v>
      </c>
      <c r="O114">
        <v>1</v>
      </c>
      <c r="P114">
        <v>28</v>
      </c>
      <c r="Q114">
        <v>5</v>
      </c>
      <c r="R114">
        <v>25</v>
      </c>
      <c r="S114" s="32" t="s">
        <v>426</v>
      </c>
      <c r="T114">
        <v>1055</v>
      </c>
      <c r="U114" s="33" t="s">
        <v>427</v>
      </c>
      <c r="V114">
        <v>5</v>
      </c>
      <c r="W114">
        <v>40</v>
      </c>
      <c r="X114" s="25" t="s">
        <v>54</v>
      </c>
      <c r="Y114" s="12" t="s">
        <v>539</v>
      </c>
      <c r="Z114">
        <v>6</v>
      </c>
      <c r="AA114">
        <v>3</v>
      </c>
      <c r="AB114">
        <v>3</v>
      </c>
      <c r="AF114" t="s">
        <v>141</v>
      </c>
    </row>
    <row r="115" spans="1:32" x14ac:dyDescent="0.25">
      <c r="A115" s="16" t="s">
        <v>1</v>
      </c>
      <c r="B115" s="23" t="s">
        <v>52</v>
      </c>
      <c r="C115">
        <v>41.32</v>
      </c>
      <c r="D115">
        <v>41.419999999999995</v>
      </c>
      <c r="E115">
        <v>1</v>
      </c>
      <c r="F115" s="53" t="s">
        <v>53</v>
      </c>
      <c r="G115">
        <v>10</v>
      </c>
      <c r="H115" s="73" t="s">
        <v>452</v>
      </c>
      <c r="I115">
        <v>6</v>
      </c>
      <c r="J115" s="35" t="s">
        <v>408</v>
      </c>
      <c r="K115">
        <v>113</v>
      </c>
      <c r="L115">
        <v>126</v>
      </c>
      <c r="M115">
        <v>117</v>
      </c>
      <c r="N115">
        <v>1650</v>
      </c>
      <c r="O115">
        <v>1</v>
      </c>
      <c r="P115">
        <v>7</v>
      </c>
      <c r="Q115">
        <v>5</v>
      </c>
      <c r="R115">
        <v>25</v>
      </c>
      <c r="S115" s="32" t="s">
        <v>432</v>
      </c>
      <c r="T115">
        <v>1047</v>
      </c>
      <c r="U115" s="33" t="s">
        <v>417</v>
      </c>
      <c r="V115">
        <v>4</v>
      </c>
      <c r="W115">
        <v>42</v>
      </c>
      <c r="X115" s="25" t="s">
        <v>54</v>
      </c>
      <c r="Y115">
        <v>4</v>
      </c>
      <c r="Z115">
        <v>2</v>
      </c>
      <c r="AA115">
        <v>4</v>
      </c>
      <c r="AB115">
        <v>4</v>
      </c>
      <c r="AC115">
        <v>10</v>
      </c>
      <c r="AF115" t="s">
        <v>141</v>
      </c>
    </row>
    <row r="116" spans="1:32" x14ac:dyDescent="0.25">
      <c r="A116" s="16" t="s">
        <v>1</v>
      </c>
      <c r="B116" s="23" t="s">
        <v>52</v>
      </c>
      <c r="C116">
        <v>40.92</v>
      </c>
      <c r="D116">
        <v>40.92</v>
      </c>
      <c r="E116">
        <v>1</v>
      </c>
      <c r="F116" s="53" t="s">
        <v>53</v>
      </c>
      <c r="G116">
        <v>11</v>
      </c>
      <c r="H116" s="73" t="s">
        <v>452</v>
      </c>
      <c r="I116">
        <v>6</v>
      </c>
      <c r="J116" s="37" t="s">
        <v>409</v>
      </c>
      <c r="K116">
        <v>115</v>
      </c>
      <c r="L116">
        <v>126</v>
      </c>
      <c r="M116">
        <v>121</v>
      </c>
      <c r="N116">
        <v>1650</v>
      </c>
      <c r="O116">
        <v>1</v>
      </c>
      <c r="P116">
        <v>23</v>
      </c>
      <c r="Q116">
        <v>4</v>
      </c>
      <c r="R116">
        <v>25</v>
      </c>
      <c r="S116" s="32" t="s">
        <v>416</v>
      </c>
      <c r="T116">
        <v>1034</v>
      </c>
      <c r="U116" s="33" t="s">
        <v>417</v>
      </c>
      <c r="V116">
        <v>4</v>
      </c>
      <c r="W116">
        <v>45</v>
      </c>
      <c r="X116" s="25" t="s">
        <v>54</v>
      </c>
      <c r="Y116">
        <v>9</v>
      </c>
      <c r="Z116">
        <v>4</v>
      </c>
      <c r="AA116">
        <v>5</v>
      </c>
      <c r="AB116">
        <v>6</v>
      </c>
      <c r="AC116">
        <v>11</v>
      </c>
      <c r="AF116" t="s">
        <v>668</v>
      </c>
    </row>
    <row r="117" spans="1:32" x14ac:dyDescent="0.25">
      <c r="A117" s="16" t="s">
        <v>1</v>
      </c>
      <c r="B117" s="23" t="s">
        <v>52</v>
      </c>
      <c r="C117">
        <v>10.66</v>
      </c>
      <c r="D117">
        <v>10.760000000000002</v>
      </c>
      <c r="E117">
        <v>1</v>
      </c>
      <c r="F117" s="53" t="s">
        <v>53</v>
      </c>
      <c r="G117">
        <v>10</v>
      </c>
      <c r="H117" s="68" t="s">
        <v>316</v>
      </c>
      <c r="I117">
        <v>7</v>
      </c>
      <c r="J117" s="35" t="s">
        <v>408</v>
      </c>
      <c r="K117">
        <v>83</v>
      </c>
      <c r="L117">
        <v>126</v>
      </c>
      <c r="M117">
        <v>118</v>
      </c>
      <c r="N117" s="40">
        <v>1200</v>
      </c>
      <c r="O117">
        <v>1</v>
      </c>
      <c r="P117">
        <v>9</v>
      </c>
      <c r="Q117">
        <v>4</v>
      </c>
      <c r="R117">
        <v>25</v>
      </c>
      <c r="S117" s="32" t="s">
        <v>432</v>
      </c>
      <c r="T117">
        <v>1037</v>
      </c>
      <c r="U117" s="33" t="s">
        <v>427</v>
      </c>
      <c r="V117">
        <v>4</v>
      </c>
      <c r="W117">
        <v>48</v>
      </c>
      <c r="X117" s="25" t="s">
        <v>54</v>
      </c>
      <c r="Y117">
        <v>7</v>
      </c>
      <c r="Z117">
        <v>3</v>
      </c>
      <c r="AA117">
        <v>4</v>
      </c>
      <c r="AB117">
        <v>10</v>
      </c>
      <c r="AF117" t="s">
        <v>669</v>
      </c>
    </row>
    <row r="118" spans="1:32" x14ac:dyDescent="0.25">
      <c r="A118" s="16" t="s">
        <v>1</v>
      </c>
      <c r="B118" s="23" t="s">
        <v>52</v>
      </c>
      <c r="C118">
        <v>13.29</v>
      </c>
      <c r="D118">
        <v>12.79</v>
      </c>
      <c r="E118">
        <v>1</v>
      </c>
      <c r="F118" s="53" t="s">
        <v>53</v>
      </c>
      <c r="G118">
        <v>11</v>
      </c>
      <c r="H118" s="73" t="s">
        <v>452</v>
      </c>
      <c r="I118">
        <v>11</v>
      </c>
      <c r="J118" s="36" t="s">
        <v>410</v>
      </c>
      <c r="K118">
        <v>99</v>
      </c>
      <c r="L118">
        <v>126</v>
      </c>
      <c r="M118">
        <v>128</v>
      </c>
      <c r="N118" s="40">
        <v>1200</v>
      </c>
      <c r="O118">
        <v>1</v>
      </c>
      <c r="P118">
        <v>12</v>
      </c>
      <c r="Q118">
        <v>2</v>
      </c>
      <c r="R118">
        <v>25</v>
      </c>
      <c r="S118" t="s">
        <v>457</v>
      </c>
      <c r="T118">
        <v>1073</v>
      </c>
      <c r="U118" s="34" t="s">
        <v>671</v>
      </c>
      <c r="V118">
        <v>4</v>
      </c>
      <c r="W118">
        <v>50</v>
      </c>
      <c r="X118" s="25" t="s">
        <v>54</v>
      </c>
      <c r="Y118" t="s">
        <v>672</v>
      </c>
      <c r="Z118">
        <v>8</v>
      </c>
      <c r="AA118">
        <v>10</v>
      </c>
      <c r="AB118">
        <v>11</v>
      </c>
      <c r="AF118" t="s">
        <v>674</v>
      </c>
    </row>
    <row r="119" spans="1:32" x14ac:dyDescent="0.25">
      <c r="A119" s="16" t="s">
        <v>1</v>
      </c>
      <c r="B119" s="23" t="s">
        <v>52</v>
      </c>
      <c r="C119">
        <v>25.41</v>
      </c>
      <c r="D119">
        <v>25.21</v>
      </c>
      <c r="E119">
        <v>1</v>
      </c>
      <c r="F119" s="53" t="s">
        <v>53</v>
      </c>
      <c r="G119">
        <v>14</v>
      </c>
      <c r="H119" s="73" t="s">
        <v>452</v>
      </c>
      <c r="I119">
        <v>5</v>
      </c>
      <c r="J119" s="37" t="s">
        <v>409</v>
      </c>
      <c r="K119">
        <v>25</v>
      </c>
      <c r="L119">
        <v>126</v>
      </c>
      <c r="M119">
        <v>125</v>
      </c>
      <c r="N119">
        <v>1400</v>
      </c>
      <c r="O119">
        <v>1</v>
      </c>
      <c r="P119">
        <v>1</v>
      </c>
      <c r="Q119">
        <v>1</v>
      </c>
      <c r="R119">
        <v>25</v>
      </c>
      <c r="S119" t="s">
        <v>508</v>
      </c>
      <c r="T119">
        <v>1071</v>
      </c>
      <c r="U119" s="33" t="s">
        <v>417</v>
      </c>
      <c r="V119">
        <v>4</v>
      </c>
      <c r="W119">
        <v>50</v>
      </c>
      <c r="X119" s="25" t="s">
        <v>54</v>
      </c>
      <c r="Y119" t="s">
        <v>676</v>
      </c>
      <c r="Z119">
        <v>6</v>
      </c>
      <c r="AA119">
        <v>6</v>
      </c>
      <c r="AB119">
        <v>8</v>
      </c>
      <c r="AC119">
        <v>14</v>
      </c>
      <c r="AF119" t="s">
        <v>624</v>
      </c>
    </row>
    <row r="120" spans="1:32" x14ac:dyDescent="0.25">
      <c r="A120" s="16" t="s">
        <v>1</v>
      </c>
      <c r="B120" s="23" t="s">
        <v>52</v>
      </c>
      <c r="C120">
        <v>10.77</v>
      </c>
      <c r="D120">
        <v>10.27</v>
      </c>
      <c r="E120">
        <v>1</v>
      </c>
      <c r="F120" s="53" t="s">
        <v>53</v>
      </c>
      <c r="G120" s="30">
        <v>5</v>
      </c>
      <c r="H120" s="73" t="s">
        <v>452</v>
      </c>
      <c r="I120">
        <v>9</v>
      </c>
      <c r="J120" s="36" t="s">
        <v>410</v>
      </c>
      <c r="K120">
        <v>139</v>
      </c>
      <c r="L120">
        <v>126</v>
      </c>
      <c r="M120">
        <v>129</v>
      </c>
      <c r="N120" s="40">
        <v>1200</v>
      </c>
      <c r="O120">
        <v>1</v>
      </c>
      <c r="P120">
        <v>15</v>
      </c>
      <c r="Q120">
        <v>12</v>
      </c>
      <c r="R120">
        <v>24</v>
      </c>
      <c r="S120" t="s">
        <v>479</v>
      </c>
      <c r="T120">
        <v>1058</v>
      </c>
      <c r="U120" s="33" t="s">
        <v>417</v>
      </c>
      <c r="V120">
        <v>4</v>
      </c>
      <c r="W120">
        <v>52</v>
      </c>
      <c r="X120" s="25" t="s">
        <v>54</v>
      </c>
      <c r="Y120" t="s">
        <v>435</v>
      </c>
      <c r="Z120">
        <v>8</v>
      </c>
      <c r="AA120">
        <v>6</v>
      </c>
      <c r="AB120">
        <v>5</v>
      </c>
      <c r="AF120" t="s">
        <v>678</v>
      </c>
    </row>
    <row r="121" spans="1:32" x14ac:dyDescent="0.25">
      <c r="A121" s="16" t="s">
        <v>1</v>
      </c>
      <c r="B121" s="23" t="s">
        <v>52</v>
      </c>
      <c r="C121">
        <v>11.2</v>
      </c>
      <c r="D121">
        <v>10.9</v>
      </c>
      <c r="E121">
        <v>1</v>
      </c>
      <c r="F121" s="53" t="s">
        <v>53</v>
      </c>
      <c r="G121">
        <v>9</v>
      </c>
      <c r="H121" s="73" t="s">
        <v>452</v>
      </c>
      <c r="I121">
        <v>8</v>
      </c>
      <c r="J121" s="38" t="s">
        <v>411</v>
      </c>
      <c r="K121">
        <v>57</v>
      </c>
      <c r="L121">
        <v>126</v>
      </c>
      <c r="M121">
        <v>130</v>
      </c>
      <c r="N121" s="40">
        <v>1200</v>
      </c>
      <c r="O121">
        <v>1</v>
      </c>
      <c r="P121">
        <v>20</v>
      </c>
      <c r="Q121">
        <v>11</v>
      </c>
      <c r="R121">
        <v>24</v>
      </c>
      <c r="S121" s="32" t="s">
        <v>416</v>
      </c>
      <c r="T121">
        <v>1079</v>
      </c>
      <c r="U121" s="34" t="s">
        <v>438</v>
      </c>
      <c r="V121">
        <v>4</v>
      </c>
      <c r="W121">
        <v>52</v>
      </c>
      <c r="X121" s="25" t="s">
        <v>54</v>
      </c>
      <c r="Y121" t="s">
        <v>487</v>
      </c>
      <c r="Z121">
        <v>11</v>
      </c>
      <c r="AA121">
        <v>11</v>
      </c>
      <c r="AB121">
        <v>9</v>
      </c>
      <c r="AF121" t="s">
        <v>680</v>
      </c>
    </row>
    <row r="122" spans="1:32" x14ac:dyDescent="0.25">
      <c r="A122" s="16" t="s">
        <v>1</v>
      </c>
      <c r="B122" s="24" t="s">
        <v>57</v>
      </c>
      <c r="C122">
        <v>10.48</v>
      </c>
      <c r="D122">
        <v>10.38</v>
      </c>
      <c r="E122">
        <v>4</v>
      </c>
      <c r="F122" s="54" t="s">
        <v>58</v>
      </c>
      <c r="G122">
        <v>9</v>
      </c>
      <c r="H122" s="69" t="s">
        <v>385</v>
      </c>
      <c r="I122">
        <v>7</v>
      </c>
      <c r="J122" s="35" t="s">
        <v>408</v>
      </c>
      <c r="K122">
        <v>47</v>
      </c>
      <c r="L122">
        <v>125</v>
      </c>
      <c r="M122">
        <v>127</v>
      </c>
      <c r="N122" s="40">
        <v>1200</v>
      </c>
      <c r="O122">
        <v>1</v>
      </c>
      <c r="P122">
        <v>23</v>
      </c>
      <c r="Q122">
        <v>12</v>
      </c>
      <c r="R122">
        <v>25</v>
      </c>
      <c r="S122" s="32" t="s">
        <v>416</v>
      </c>
      <c r="T122">
        <v>1186</v>
      </c>
      <c r="U122" s="33" t="s">
        <v>417</v>
      </c>
      <c r="V122">
        <v>5</v>
      </c>
      <c r="W122">
        <v>32</v>
      </c>
      <c r="X122" s="26" t="s">
        <v>59</v>
      </c>
      <c r="Y122" t="s">
        <v>533</v>
      </c>
      <c r="Z122">
        <v>2</v>
      </c>
      <c r="AA122">
        <v>2</v>
      </c>
      <c r="AB122">
        <v>9</v>
      </c>
      <c r="AF122" t="s">
        <v>61</v>
      </c>
    </row>
    <row r="123" spans="1:32" x14ac:dyDescent="0.25">
      <c r="A123" s="16" t="s">
        <v>1</v>
      </c>
      <c r="B123" s="24" t="s">
        <v>57</v>
      </c>
      <c r="C123">
        <v>10.71</v>
      </c>
      <c r="D123">
        <v>10.510000000000002</v>
      </c>
      <c r="E123">
        <v>4</v>
      </c>
      <c r="F123" s="54" t="s">
        <v>58</v>
      </c>
      <c r="G123">
        <v>9</v>
      </c>
      <c r="H123" s="69" t="s">
        <v>385</v>
      </c>
      <c r="I123">
        <v>6</v>
      </c>
      <c r="J123" s="37" t="s">
        <v>409</v>
      </c>
      <c r="K123">
        <v>46</v>
      </c>
      <c r="L123">
        <v>125</v>
      </c>
      <c r="M123">
        <v>131</v>
      </c>
      <c r="N123" s="40">
        <v>1200</v>
      </c>
      <c r="O123">
        <v>1</v>
      </c>
      <c r="P123">
        <v>26</v>
      </c>
      <c r="Q123">
        <v>11</v>
      </c>
      <c r="R123">
        <v>25</v>
      </c>
      <c r="S123" s="32" t="s">
        <v>416</v>
      </c>
      <c r="T123">
        <v>1179</v>
      </c>
      <c r="U123" s="33" t="s">
        <v>427</v>
      </c>
      <c r="V123">
        <v>5</v>
      </c>
      <c r="W123">
        <v>34</v>
      </c>
      <c r="X123" s="26" t="s">
        <v>59</v>
      </c>
      <c r="Y123" t="s">
        <v>435</v>
      </c>
      <c r="Z123">
        <v>6</v>
      </c>
      <c r="AA123">
        <v>7</v>
      </c>
      <c r="AB123">
        <v>9</v>
      </c>
      <c r="AF123" t="s">
        <v>681</v>
      </c>
    </row>
    <row r="124" spans="1:32" x14ac:dyDescent="0.25">
      <c r="A124" s="16" t="s">
        <v>1</v>
      </c>
      <c r="B124" s="24" t="s">
        <v>57</v>
      </c>
      <c r="C124">
        <v>11.67</v>
      </c>
      <c r="D124">
        <v>11.47</v>
      </c>
      <c r="E124">
        <v>4</v>
      </c>
      <c r="F124" s="54" t="s">
        <v>58</v>
      </c>
      <c r="G124">
        <v>12</v>
      </c>
      <c r="H124" s="55" t="s">
        <v>64</v>
      </c>
      <c r="I124">
        <v>5</v>
      </c>
      <c r="J124" s="35" t="s">
        <v>408</v>
      </c>
      <c r="K124">
        <v>47</v>
      </c>
      <c r="L124">
        <v>125</v>
      </c>
      <c r="M124">
        <v>131</v>
      </c>
      <c r="N124" s="40">
        <v>1200</v>
      </c>
      <c r="O124">
        <v>1</v>
      </c>
      <c r="P124">
        <v>28</v>
      </c>
      <c r="Q124">
        <v>9</v>
      </c>
      <c r="R124">
        <v>25</v>
      </c>
      <c r="S124" t="s">
        <v>457</v>
      </c>
      <c r="T124">
        <v>1186</v>
      </c>
      <c r="U124" s="34" t="s">
        <v>671</v>
      </c>
      <c r="V124">
        <v>5</v>
      </c>
      <c r="W124">
        <v>36</v>
      </c>
      <c r="X124" s="26" t="s">
        <v>59</v>
      </c>
      <c r="Y124" t="s">
        <v>683</v>
      </c>
      <c r="Z124">
        <v>3</v>
      </c>
      <c r="AA124">
        <v>4</v>
      </c>
      <c r="AB124">
        <v>12</v>
      </c>
      <c r="AF124" t="s">
        <v>685</v>
      </c>
    </row>
    <row r="125" spans="1:32" x14ac:dyDescent="0.25">
      <c r="A125" s="16" t="s">
        <v>1</v>
      </c>
      <c r="B125" s="24" t="s">
        <v>57</v>
      </c>
      <c r="C125">
        <v>9.49</v>
      </c>
      <c r="D125">
        <v>9.2900000000000009</v>
      </c>
      <c r="E125">
        <v>4</v>
      </c>
      <c r="F125" s="54" t="s">
        <v>58</v>
      </c>
      <c r="G125">
        <v>7</v>
      </c>
      <c r="H125" s="55" t="s">
        <v>64</v>
      </c>
      <c r="I125">
        <v>6</v>
      </c>
      <c r="J125" s="37" t="s">
        <v>409</v>
      </c>
      <c r="K125">
        <v>38</v>
      </c>
      <c r="L125">
        <v>125</v>
      </c>
      <c r="M125">
        <v>132</v>
      </c>
      <c r="N125" s="40">
        <v>1200</v>
      </c>
      <c r="O125">
        <v>1</v>
      </c>
      <c r="P125">
        <v>7</v>
      </c>
      <c r="Q125">
        <v>9</v>
      </c>
      <c r="R125">
        <v>25</v>
      </c>
      <c r="S125" t="s">
        <v>483</v>
      </c>
      <c r="T125">
        <v>1169</v>
      </c>
      <c r="U125" s="33" t="s">
        <v>417</v>
      </c>
      <c r="V125">
        <v>5</v>
      </c>
      <c r="W125">
        <v>37</v>
      </c>
      <c r="X125" s="26" t="s">
        <v>59</v>
      </c>
      <c r="Y125" s="12">
        <v>2</v>
      </c>
      <c r="Z125">
        <v>5</v>
      </c>
      <c r="AA125">
        <v>6</v>
      </c>
      <c r="AB125">
        <v>7</v>
      </c>
      <c r="AF125" t="s">
        <v>686</v>
      </c>
    </row>
    <row r="126" spans="1:32" x14ac:dyDescent="0.25">
      <c r="A126" s="16" t="s">
        <v>1</v>
      </c>
      <c r="B126" s="24" t="s">
        <v>57</v>
      </c>
      <c r="C126">
        <v>12.65</v>
      </c>
      <c r="D126">
        <v>13.25</v>
      </c>
      <c r="E126">
        <v>4</v>
      </c>
      <c r="F126" s="54" t="s">
        <v>58</v>
      </c>
      <c r="G126">
        <v>9</v>
      </c>
      <c r="H126" s="78" t="s">
        <v>687</v>
      </c>
      <c r="I126">
        <v>5</v>
      </c>
      <c r="J126" s="35" t="s">
        <v>408</v>
      </c>
      <c r="K126">
        <v>40</v>
      </c>
      <c r="L126">
        <v>125</v>
      </c>
      <c r="M126">
        <v>108</v>
      </c>
      <c r="N126" s="40">
        <v>1200</v>
      </c>
      <c r="O126">
        <v>1</v>
      </c>
      <c r="P126">
        <v>12</v>
      </c>
      <c r="Q126">
        <v>2</v>
      </c>
      <c r="R126">
        <v>25</v>
      </c>
      <c r="S126" t="s">
        <v>457</v>
      </c>
      <c r="T126">
        <v>1159</v>
      </c>
      <c r="U126" s="34" t="s">
        <v>671</v>
      </c>
      <c r="V126">
        <v>4</v>
      </c>
      <c r="W126">
        <v>42</v>
      </c>
      <c r="X126" s="26" t="s">
        <v>59</v>
      </c>
      <c r="Y126" t="s">
        <v>688</v>
      </c>
      <c r="Z126">
        <v>2</v>
      </c>
      <c r="AA126">
        <v>3</v>
      </c>
      <c r="AB126">
        <v>9</v>
      </c>
      <c r="AF126" t="s">
        <v>690</v>
      </c>
    </row>
    <row r="127" spans="1:32" x14ac:dyDescent="0.25">
      <c r="A127" s="16" t="s">
        <v>1</v>
      </c>
      <c r="B127" s="24" t="s">
        <v>57</v>
      </c>
      <c r="C127">
        <v>43.34</v>
      </c>
      <c r="D127">
        <v>43.540000000000006</v>
      </c>
      <c r="E127">
        <v>4</v>
      </c>
      <c r="F127" s="54" t="s">
        <v>58</v>
      </c>
      <c r="G127">
        <v>11</v>
      </c>
      <c r="H127" s="77" t="s">
        <v>648</v>
      </c>
      <c r="I127">
        <v>5</v>
      </c>
      <c r="J127" s="37" t="s">
        <v>409</v>
      </c>
      <c r="K127">
        <v>67</v>
      </c>
      <c r="L127">
        <v>125</v>
      </c>
      <c r="M127">
        <v>120</v>
      </c>
      <c r="N127">
        <v>1650</v>
      </c>
      <c r="O127">
        <v>1</v>
      </c>
      <c r="P127">
        <v>15</v>
      </c>
      <c r="Q127">
        <v>1</v>
      </c>
      <c r="R127">
        <v>25</v>
      </c>
      <c r="S127" s="31" t="s">
        <v>420</v>
      </c>
      <c r="T127">
        <v>1161</v>
      </c>
      <c r="U127" s="33" t="s">
        <v>417</v>
      </c>
      <c r="V127">
        <v>4</v>
      </c>
      <c r="W127">
        <v>45</v>
      </c>
      <c r="X127" s="26" t="s">
        <v>59</v>
      </c>
      <c r="Y127" t="s">
        <v>676</v>
      </c>
      <c r="Z127">
        <v>6</v>
      </c>
      <c r="AA127">
        <v>6</v>
      </c>
      <c r="AB127">
        <v>5</v>
      </c>
      <c r="AC127">
        <v>11</v>
      </c>
      <c r="AF127" t="s">
        <v>693</v>
      </c>
    </row>
    <row r="128" spans="1:32" x14ac:dyDescent="0.25">
      <c r="A128" s="16" t="s">
        <v>1</v>
      </c>
      <c r="B128" s="24" t="s">
        <v>57</v>
      </c>
      <c r="C128">
        <v>24.76</v>
      </c>
      <c r="D128">
        <v>24.460000000000004</v>
      </c>
      <c r="E128">
        <v>4</v>
      </c>
      <c r="F128" s="54" t="s">
        <v>58</v>
      </c>
      <c r="G128">
        <v>14</v>
      </c>
      <c r="H128" s="63" t="s">
        <v>140</v>
      </c>
      <c r="I128">
        <v>12</v>
      </c>
      <c r="J128" s="35" t="s">
        <v>408</v>
      </c>
      <c r="K128">
        <v>151</v>
      </c>
      <c r="L128">
        <v>125</v>
      </c>
      <c r="M128">
        <v>123</v>
      </c>
      <c r="N128">
        <v>1400</v>
      </c>
      <c r="O128">
        <v>1</v>
      </c>
      <c r="P128">
        <v>29</v>
      </c>
      <c r="Q128">
        <v>12</v>
      </c>
      <c r="R128">
        <v>24</v>
      </c>
      <c r="S128" t="s">
        <v>501</v>
      </c>
      <c r="T128">
        <v>1168</v>
      </c>
      <c r="U128" s="33" t="s">
        <v>417</v>
      </c>
      <c r="V128">
        <v>4</v>
      </c>
      <c r="W128">
        <v>48</v>
      </c>
      <c r="X128" s="26" t="s">
        <v>59</v>
      </c>
      <c r="Y128" t="s">
        <v>694</v>
      </c>
      <c r="Z128">
        <v>1</v>
      </c>
      <c r="AA128">
        <v>1</v>
      </c>
      <c r="AB128">
        <v>2</v>
      </c>
      <c r="AC128">
        <v>14</v>
      </c>
      <c r="AF128" t="s">
        <v>693</v>
      </c>
    </row>
    <row r="129" spans="1:32" x14ac:dyDescent="0.25">
      <c r="A129" s="16" t="s">
        <v>1</v>
      </c>
      <c r="B129" s="24" t="s">
        <v>57</v>
      </c>
      <c r="C129">
        <v>23.28</v>
      </c>
      <c r="D129">
        <v>22.880000000000003</v>
      </c>
      <c r="E129">
        <v>4</v>
      </c>
      <c r="F129" s="54" t="s">
        <v>58</v>
      </c>
      <c r="G129">
        <v>11</v>
      </c>
      <c r="H129" s="63" t="s">
        <v>140</v>
      </c>
      <c r="I129">
        <v>13</v>
      </c>
      <c r="J129" s="38" t="s">
        <v>411</v>
      </c>
      <c r="K129">
        <v>183</v>
      </c>
      <c r="L129">
        <v>125</v>
      </c>
      <c r="M129">
        <v>125</v>
      </c>
      <c r="N129">
        <v>1400</v>
      </c>
      <c r="O129">
        <v>1</v>
      </c>
      <c r="P129">
        <v>1</v>
      </c>
      <c r="Q129">
        <v>12</v>
      </c>
      <c r="R129">
        <v>24</v>
      </c>
      <c r="S129" t="s">
        <v>479</v>
      </c>
      <c r="T129">
        <v>1183</v>
      </c>
      <c r="U129" s="33" t="s">
        <v>417</v>
      </c>
      <c r="V129">
        <v>4</v>
      </c>
      <c r="W129">
        <v>50</v>
      </c>
      <c r="X129" s="26" t="s">
        <v>59</v>
      </c>
      <c r="Y129">
        <v>7</v>
      </c>
      <c r="Z129">
        <v>14</v>
      </c>
      <c r="AA129">
        <v>14</v>
      </c>
      <c r="AB129">
        <v>14</v>
      </c>
      <c r="AC129">
        <v>11</v>
      </c>
      <c r="AF129" t="s">
        <v>697</v>
      </c>
    </row>
    <row r="130" spans="1:32" x14ac:dyDescent="0.25">
      <c r="A130" s="16" t="s">
        <v>1</v>
      </c>
      <c r="B130" s="24" t="s">
        <v>57</v>
      </c>
      <c r="C130">
        <v>10.41</v>
      </c>
      <c r="D130">
        <v>9.91</v>
      </c>
      <c r="E130">
        <v>4</v>
      </c>
      <c r="F130" s="54" t="s">
        <v>58</v>
      </c>
      <c r="G130">
        <v>12</v>
      </c>
      <c r="H130" s="59" t="s">
        <v>85</v>
      </c>
      <c r="I130">
        <v>14</v>
      </c>
      <c r="J130" s="38" t="s">
        <v>411</v>
      </c>
      <c r="K130">
        <v>97</v>
      </c>
      <c r="L130">
        <v>125</v>
      </c>
      <c r="M130">
        <v>128</v>
      </c>
      <c r="N130" s="40">
        <v>1200</v>
      </c>
      <c r="O130">
        <v>1</v>
      </c>
      <c r="P130">
        <v>9</v>
      </c>
      <c r="Q130">
        <v>11</v>
      </c>
      <c r="R130">
        <v>24</v>
      </c>
      <c r="S130" t="s">
        <v>465</v>
      </c>
      <c r="T130">
        <v>1186</v>
      </c>
      <c r="U130" s="33" t="s">
        <v>417</v>
      </c>
      <c r="V130">
        <v>4</v>
      </c>
      <c r="W130">
        <v>52</v>
      </c>
      <c r="X130" s="26" t="s">
        <v>59</v>
      </c>
      <c r="Y130" t="s">
        <v>519</v>
      </c>
      <c r="Z130">
        <v>14</v>
      </c>
      <c r="AA130">
        <v>14</v>
      </c>
      <c r="AB130">
        <v>12</v>
      </c>
      <c r="AF130" t="s">
        <v>289</v>
      </c>
    </row>
    <row r="131" spans="1:32" x14ac:dyDescent="0.25">
      <c r="A131" s="16" t="s">
        <v>1</v>
      </c>
      <c r="B131" s="24" t="s">
        <v>57</v>
      </c>
      <c r="C131">
        <v>57.98</v>
      </c>
      <c r="D131">
        <v>57.679999999999993</v>
      </c>
      <c r="E131">
        <v>4</v>
      </c>
      <c r="F131" s="54" t="s">
        <v>58</v>
      </c>
      <c r="G131">
        <v>6</v>
      </c>
      <c r="H131" s="61" t="s">
        <v>106</v>
      </c>
      <c r="I131">
        <v>8</v>
      </c>
      <c r="J131" s="36" t="s">
        <v>410</v>
      </c>
      <c r="K131">
        <v>15</v>
      </c>
      <c r="L131">
        <v>125</v>
      </c>
      <c r="M131">
        <v>129</v>
      </c>
      <c r="N131">
        <v>1000</v>
      </c>
      <c r="O131">
        <v>0</v>
      </c>
      <c r="P131">
        <v>6</v>
      </c>
      <c r="Q131">
        <v>10</v>
      </c>
      <c r="R131">
        <v>24</v>
      </c>
      <c r="S131" t="s">
        <v>483</v>
      </c>
      <c r="T131">
        <v>1167</v>
      </c>
      <c r="U131" s="33" t="s">
        <v>427</v>
      </c>
      <c r="V131">
        <v>4</v>
      </c>
      <c r="W131">
        <v>52</v>
      </c>
      <c r="X131" s="26" t="s">
        <v>59</v>
      </c>
      <c r="Y131">
        <v>5</v>
      </c>
      <c r="Z131">
        <v>8</v>
      </c>
      <c r="AA131">
        <v>7</v>
      </c>
      <c r="AB131">
        <v>6</v>
      </c>
      <c r="AF131" t="s">
        <v>563</v>
      </c>
    </row>
    <row r="132" spans="1:32" x14ac:dyDescent="0.25">
      <c r="A132" s="16" t="s">
        <v>1</v>
      </c>
      <c r="B132" s="25" t="s">
        <v>63</v>
      </c>
      <c r="C132">
        <v>10.65</v>
      </c>
      <c r="D132">
        <v>10.450000000000001</v>
      </c>
      <c r="E132">
        <v>3</v>
      </c>
      <c r="F132" s="55" t="s">
        <v>64</v>
      </c>
      <c r="G132">
        <v>11</v>
      </c>
      <c r="H132" s="51" t="s">
        <v>43</v>
      </c>
      <c r="I132">
        <v>10</v>
      </c>
      <c r="J132" s="37" t="s">
        <v>409</v>
      </c>
      <c r="K132">
        <v>26</v>
      </c>
      <c r="L132">
        <v>124</v>
      </c>
      <c r="M132">
        <v>124</v>
      </c>
      <c r="N132" s="40">
        <v>1200</v>
      </c>
      <c r="O132">
        <v>1</v>
      </c>
      <c r="P132">
        <v>1</v>
      </c>
      <c r="Q132">
        <v>1</v>
      </c>
      <c r="R132">
        <v>26</v>
      </c>
      <c r="S132" t="s">
        <v>501</v>
      </c>
      <c r="T132">
        <v>1074</v>
      </c>
      <c r="U132" s="33" t="s">
        <v>417</v>
      </c>
      <c r="V132">
        <v>5</v>
      </c>
      <c r="W132">
        <v>29</v>
      </c>
      <c r="X132" s="27" t="s">
        <v>65</v>
      </c>
      <c r="Y132">
        <v>6</v>
      </c>
      <c r="Z132">
        <v>7</v>
      </c>
      <c r="AA132">
        <v>12</v>
      </c>
      <c r="AB132">
        <v>11</v>
      </c>
      <c r="AF132" t="s">
        <v>624</v>
      </c>
    </row>
    <row r="133" spans="1:32" x14ac:dyDescent="0.25">
      <c r="A133" s="16" t="s">
        <v>1</v>
      </c>
      <c r="B133" s="25" t="s">
        <v>63</v>
      </c>
      <c r="C133">
        <v>10.51</v>
      </c>
      <c r="D133">
        <v>10.709999999999999</v>
      </c>
      <c r="E133">
        <v>3</v>
      </c>
      <c r="F133" s="55" t="s">
        <v>64</v>
      </c>
      <c r="G133" s="28">
        <v>1</v>
      </c>
      <c r="H133" s="79" t="s">
        <v>702</v>
      </c>
      <c r="I133">
        <v>4</v>
      </c>
      <c r="J133" s="37" t="s">
        <v>409</v>
      </c>
      <c r="K133">
        <v>6.1</v>
      </c>
      <c r="L133">
        <v>124</v>
      </c>
      <c r="M133">
        <v>118</v>
      </c>
      <c r="N133" s="40">
        <v>1200</v>
      </c>
      <c r="O133">
        <v>1</v>
      </c>
      <c r="P133">
        <v>10</v>
      </c>
      <c r="Q133">
        <v>12</v>
      </c>
      <c r="R133">
        <v>25</v>
      </c>
      <c r="S133" s="32" t="s">
        <v>432</v>
      </c>
      <c r="T133">
        <v>1072</v>
      </c>
      <c r="U133" s="33" t="s">
        <v>417</v>
      </c>
      <c r="V133">
        <v>5</v>
      </c>
      <c r="W133">
        <v>23</v>
      </c>
      <c r="X133" s="27" t="s">
        <v>65</v>
      </c>
      <c r="Y133" s="12" t="s">
        <v>539</v>
      </c>
      <c r="Z133">
        <v>4</v>
      </c>
      <c r="AA133">
        <v>3</v>
      </c>
      <c r="AB133">
        <v>1</v>
      </c>
      <c r="AF133" t="s">
        <v>624</v>
      </c>
    </row>
    <row r="134" spans="1:32" x14ac:dyDescent="0.25">
      <c r="A134" s="16" t="s">
        <v>1</v>
      </c>
      <c r="B134" s="25" t="s">
        <v>63</v>
      </c>
      <c r="C134">
        <v>10.66</v>
      </c>
      <c r="D134">
        <v>10.76</v>
      </c>
      <c r="E134">
        <v>3</v>
      </c>
      <c r="F134" s="55" t="s">
        <v>64</v>
      </c>
      <c r="G134" s="30">
        <v>4</v>
      </c>
      <c r="H134" s="66" t="s">
        <v>173</v>
      </c>
      <c r="I134">
        <v>4</v>
      </c>
      <c r="J134" s="38" t="s">
        <v>411</v>
      </c>
      <c r="K134">
        <v>15</v>
      </c>
      <c r="L134">
        <v>124</v>
      </c>
      <c r="M134">
        <v>120</v>
      </c>
      <c r="N134" s="40">
        <v>1200</v>
      </c>
      <c r="O134">
        <v>1</v>
      </c>
      <c r="P134">
        <v>19</v>
      </c>
      <c r="Q134">
        <v>11</v>
      </c>
      <c r="R134">
        <v>25</v>
      </c>
      <c r="S134" s="31" t="s">
        <v>420</v>
      </c>
      <c r="T134">
        <v>1075</v>
      </c>
      <c r="U134" s="33" t="s">
        <v>417</v>
      </c>
      <c r="V134">
        <v>5</v>
      </c>
      <c r="W134">
        <v>25</v>
      </c>
      <c r="X134" s="27" t="s">
        <v>65</v>
      </c>
      <c r="Y134" s="12" t="s">
        <v>552</v>
      </c>
      <c r="Z134">
        <v>11</v>
      </c>
      <c r="AA134">
        <v>11</v>
      </c>
      <c r="AB134">
        <v>4</v>
      </c>
      <c r="AF134" t="s">
        <v>624</v>
      </c>
    </row>
    <row r="135" spans="1:32" x14ac:dyDescent="0.25">
      <c r="A135" s="16" t="s">
        <v>1</v>
      </c>
      <c r="B135" s="25" t="s">
        <v>63</v>
      </c>
      <c r="C135">
        <v>23.62</v>
      </c>
      <c r="D135">
        <v>23.62</v>
      </c>
      <c r="E135">
        <v>3</v>
      </c>
      <c r="F135" s="55" t="s">
        <v>64</v>
      </c>
      <c r="G135">
        <v>13</v>
      </c>
      <c r="H135" s="68" t="s">
        <v>316</v>
      </c>
      <c r="I135">
        <v>7</v>
      </c>
      <c r="J135" s="37" t="s">
        <v>409</v>
      </c>
      <c r="K135">
        <v>15</v>
      </c>
      <c r="L135">
        <v>124</v>
      </c>
      <c r="M135">
        <v>117</v>
      </c>
      <c r="N135">
        <v>1400</v>
      </c>
      <c r="O135">
        <v>1</v>
      </c>
      <c r="P135">
        <v>4</v>
      </c>
      <c r="Q135">
        <v>10</v>
      </c>
      <c r="R135">
        <v>25</v>
      </c>
      <c r="S135" t="s">
        <v>501</v>
      </c>
      <c r="T135">
        <v>1046</v>
      </c>
      <c r="U135" s="33" t="s">
        <v>427</v>
      </c>
      <c r="V135">
        <v>5</v>
      </c>
      <c r="W135">
        <v>27</v>
      </c>
      <c r="X135" s="27" t="s">
        <v>65</v>
      </c>
      <c r="Y135" t="s">
        <v>468</v>
      </c>
      <c r="Z135">
        <v>6</v>
      </c>
      <c r="AA135">
        <v>6</v>
      </c>
      <c r="AB135">
        <v>7</v>
      </c>
      <c r="AC135">
        <v>13</v>
      </c>
      <c r="AF135" t="s">
        <v>704</v>
      </c>
    </row>
    <row r="136" spans="1:32" x14ac:dyDescent="0.25">
      <c r="A136" s="16" t="s">
        <v>1</v>
      </c>
      <c r="B136" s="25" t="s">
        <v>63</v>
      </c>
      <c r="C136">
        <v>10.44</v>
      </c>
      <c r="D136">
        <v>10.039999999999999</v>
      </c>
      <c r="E136">
        <v>3</v>
      </c>
      <c r="F136" s="55" t="s">
        <v>64</v>
      </c>
      <c r="G136">
        <v>6</v>
      </c>
      <c r="H136" s="51" t="s">
        <v>43</v>
      </c>
      <c r="I136">
        <v>11</v>
      </c>
      <c r="J136" s="38" t="s">
        <v>411</v>
      </c>
      <c r="K136">
        <v>16</v>
      </c>
      <c r="L136">
        <v>124</v>
      </c>
      <c r="M136">
        <v>123</v>
      </c>
      <c r="N136" s="40">
        <v>1200</v>
      </c>
      <c r="O136">
        <v>1</v>
      </c>
      <c r="P136">
        <v>10</v>
      </c>
      <c r="Q136">
        <v>9</v>
      </c>
      <c r="R136">
        <v>25</v>
      </c>
      <c r="S136" s="32" t="s">
        <v>432</v>
      </c>
      <c r="T136">
        <v>1063</v>
      </c>
      <c r="U136" s="33" t="s">
        <v>417</v>
      </c>
      <c r="V136">
        <v>5</v>
      </c>
      <c r="W136">
        <v>28</v>
      </c>
      <c r="X136" s="27" t="s">
        <v>65</v>
      </c>
      <c r="Y136" t="s">
        <v>435</v>
      </c>
      <c r="Z136">
        <v>12</v>
      </c>
      <c r="AA136">
        <v>12</v>
      </c>
      <c r="AB136">
        <v>6</v>
      </c>
      <c r="AF136" t="s">
        <v>705</v>
      </c>
    </row>
    <row r="137" spans="1:32" x14ac:dyDescent="0.25">
      <c r="A137" s="16" t="s">
        <v>1</v>
      </c>
      <c r="B137" s="25" t="s">
        <v>63</v>
      </c>
      <c r="C137">
        <v>10.32</v>
      </c>
      <c r="D137">
        <v>10.220000000000001</v>
      </c>
      <c r="E137">
        <v>3</v>
      </c>
      <c r="F137" s="55" t="s">
        <v>64</v>
      </c>
      <c r="G137">
        <v>6</v>
      </c>
      <c r="H137" s="54" t="s">
        <v>58</v>
      </c>
      <c r="I137">
        <v>5</v>
      </c>
      <c r="J137" s="36" t="s">
        <v>410</v>
      </c>
      <c r="K137">
        <v>4</v>
      </c>
      <c r="L137">
        <v>124</v>
      </c>
      <c r="M137">
        <v>126</v>
      </c>
      <c r="N137" s="40">
        <v>1200</v>
      </c>
      <c r="O137">
        <v>1</v>
      </c>
      <c r="P137">
        <v>5</v>
      </c>
      <c r="Q137">
        <v>7</v>
      </c>
      <c r="R137">
        <v>25</v>
      </c>
      <c r="S137" t="s">
        <v>457</v>
      </c>
      <c r="T137">
        <v>1061</v>
      </c>
      <c r="U137" s="33" t="s">
        <v>417</v>
      </c>
      <c r="V137">
        <v>5</v>
      </c>
      <c r="W137">
        <v>32</v>
      </c>
      <c r="X137" s="27" t="s">
        <v>65</v>
      </c>
      <c r="Y137" t="s">
        <v>429</v>
      </c>
      <c r="Z137">
        <v>8</v>
      </c>
      <c r="AA137">
        <v>7</v>
      </c>
      <c r="AB137">
        <v>6</v>
      </c>
      <c r="AF137" t="s">
        <v>705</v>
      </c>
    </row>
    <row r="138" spans="1:32" x14ac:dyDescent="0.25">
      <c r="A138" s="16" t="s">
        <v>1</v>
      </c>
      <c r="B138" s="25" t="s">
        <v>63</v>
      </c>
      <c r="C138">
        <v>22.82</v>
      </c>
      <c r="D138">
        <v>22.52</v>
      </c>
      <c r="E138">
        <v>3</v>
      </c>
      <c r="F138" s="55" t="s">
        <v>64</v>
      </c>
      <c r="G138" s="30">
        <v>5</v>
      </c>
      <c r="H138" s="53" t="s">
        <v>53</v>
      </c>
      <c r="I138">
        <v>9</v>
      </c>
      <c r="J138" s="38" t="s">
        <v>411</v>
      </c>
      <c r="K138">
        <v>15</v>
      </c>
      <c r="L138">
        <v>124</v>
      </c>
      <c r="M138">
        <v>128</v>
      </c>
      <c r="N138">
        <v>1400</v>
      </c>
      <c r="O138">
        <v>1</v>
      </c>
      <c r="P138">
        <v>31</v>
      </c>
      <c r="Q138">
        <v>5</v>
      </c>
      <c r="R138">
        <v>25</v>
      </c>
      <c r="S138" t="s">
        <v>477</v>
      </c>
      <c r="T138">
        <v>1062</v>
      </c>
      <c r="U138" s="33" t="s">
        <v>417</v>
      </c>
      <c r="V138">
        <v>5</v>
      </c>
      <c r="W138">
        <v>34</v>
      </c>
      <c r="X138" s="27" t="s">
        <v>65</v>
      </c>
      <c r="Y138" t="s">
        <v>519</v>
      </c>
      <c r="Z138">
        <v>13</v>
      </c>
      <c r="AA138">
        <v>12</v>
      </c>
      <c r="AB138">
        <v>11</v>
      </c>
      <c r="AC138">
        <v>5</v>
      </c>
      <c r="AF138" t="s">
        <v>705</v>
      </c>
    </row>
    <row r="139" spans="1:32" x14ac:dyDescent="0.25">
      <c r="A139" s="16" t="s">
        <v>1</v>
      </c>
      <c r="B139" s="25" t="s">
        <v>63</v>
      </c>
      <c r="C139">
        <v>10.01</v>
      </c>
      <c r="D139">
        <v>9.61</v>
      </c>
      <c r="E139">
        <v>3</v>
      </c>
      <c r="F139" s="55" t="s">
        <v>64</v>
      </c>
      <c r="G139">
        <v>6</v>
      </c>
      <c r="H139" s="68" t="s">
        <v>316</v>
      </c>
      <c r="I139">
        <v>12</v>
      </c>
      <c r="J139" s="38" t="s">
        <v>411</v>
      </c>
      <c r="K139">
        <v>10</v>
      </c>
      <c r="L139">
        <v>124</v>
      </c>
      <c r="M139">
        <v>124</v>
      </c>
      <c r="N139" s="40">
        <v>1200</v>
      </c>
      <c r="O139">
        <v>1</v>
      </c>
      <c r="P139">
        <v>18</v>
      </c>
      <c r="Q139">
        <v>5</v>
      </c>
      <c r="R139">
        <v>25</v>
      </c>
      <c r="S139" t="s">
        <v>457</v>
      </c>
      <c r="T139">
        <v>1064</v>
      </c>
      <c r="U139" s="33" t="s">
        <v>417</v>
      </c>
      <c r="V139">
        <v>5</v>
      </c>
      <c r="W139">
        <v>36</v>
      </c>
      <c r="X139" s="27" t="s">
        <v>65</v>
      </c>
      <c r="Y139">
        <v>4</v>
      </c>
      <c r="Z139">
        <v>12</v>
      </c>
      <c r="AA139">
        <v>12</v>
      </c>
      <c r="AB139">
        <v>6</v>
      </c>
      <c r="AF139" t="s">
        <v>711</v>
      </c>
    </row>
    <row r="140" spans="1:32" x14ac:dyDescent="0.25">
      <c r="A140" s="16" t="s">
        <v>1</v>
      </c>
      <c r="B140" s="25" t="s">
        <v>63</v>
      </c>
      <c r="C140">
        <v>10.210000000000001</v>
      </c>
      <c r="D140">
        <v>9.7100000000000009</v>
      </c>
      <c r="E140">
        <v>3</v>
      </c>
      <c r="F140" s="55" t="s">
        <v>64</v>
      </c>
      <c r="G140">
        <v>6</v>
      </c>
      <c r="H140" s="53" t="s">
        <v>53</v>
      </c>
      <c r="I140">
        <v>8</v>
      </c>
      <c r="J140" s="36" t="s">
        <v>410</v>
      </c>
      <c r="K140">
        <v>11</v>
      </c>
      <c r="L140">
        <v>124</v>
      </c>
      <c r="M140">
        <v>133</v>
      </c>
      <c r="N140" s="40">
        <v>1200</v>
      </c>
      <c r="O140">
        <v>1</v>
      </c>
      <c r="P140">
        <v>23</v>
      </c>
      <c r="Q140">
        <v>4</v>
      </c>
      <c r="R140">
        <v>25</v>
      </c>
      <c r="S140" s="32" t="s">
        <v>416</v>
      </c>
      <c r="T140">
        <v>1069</v>
      </c>
      <c r="U140" s="33" t="s">
        <v>417</v>
      </c>
      <c r="V140">
        <v>5</v>
      </c>
      <c r="W140">
        <v>38</v>
      </c>
      <c r="X140" s="27" t="s">
        <v>65</v>
      </c>
      <c r="Y140" s="12" t="s">
        <v>552</v>
      </c>
      <c r="Z140">
        <v>10</v>
      </c>
      <c r="AA140">
        <v>10</v>
      </c>
      <c r="AB140">
        <v>6</v>
      </c>
      <c r="AF140" t="s">
        <v>285</v>
      </c>
    </row>
    <row r="141" spans="1:32" x14ac:dyDescent="0.25">
      <c r="A141" s="16" t="s">
        <v>1</v>
      </c>
      <c r="B141" s="25" t="s">
        <v>63</v>
      </c>
      <c r="C141">
        <v>10.79</v>
      </c>
      <c r="D141">
        <v>10.389999999999999</v>
      </c>
      <c r="E141">
        <v>3</v>
      </c>
      <c r="F141" s="55" t="s">
        <v>64</v>
      </c>
      <c r="G141">
        <v>9</v>
      </c>
      <c r="H141" s="67" t="s">
        <v>195</v>
      </c>
      <c r="I141">
        <v>3</v>
      </c>
      <c r="J141" s="37" t="s">
        <v>409</v>
      </c>
      <c r="K141">
        <v>17</v>
      </c>
      <c r="L141">
        <v>124</v>
      </c>
      <c r="M141">
        <v>135</v>
      </c>
      <c r="N141" s="40">
        <v>1200</v>
      </c>
      <c r="O141">
        <v>1</v>
      </c>
      <c r="P141">
        <v>2</v>
      </c>
      <c r="Q141">
        <v>4</v>
      </c>
      <c r="R141">
        <v>25</v>
      </c>
      <c r="S141" s="32" t="s">
        <v>426</v>
      </c>
      <c r="T141">
        <v>1073</v>
      </c>
      <c r="U141" s="33" t="s">
        <v>427</v>
      </c>
      <c r="V141">
        <v>5</v>
      </c>
      <c r="W141">
        <v>40</v>
      </c>
      <c r="X141" s="27" t="s">
        <v>65</v>
      </c>
      <c r="Y141" t="s">
        <v>453</v>
      </c>
      <c r="Z141">
        <v>7</v>
      </c>
      <c r="AA141">
        <v>8</v>
      </c>
      <c r="AB141">
        <v>9</v>
      </c>
      <c r="AF141" t="s">
        <v>285</v>
      </c>
    </row>
    <row r="142" spans="1:32" x14ac:dyDescent="0.25">
      <c r="A142" s="16" t="s">
        <v>1</v>
      </c>
      <c r="B142" s="25" t="s">
        <v>63</v>
      </c>
      <c r="C142">
        <v>10.61</v>
      </c>
      <c r="D142">
        <v>10.809999999999999</v>
      </c>
      <c r="E142">
        <v>3</v>
      </c>
      <c r="F142" s="55" t="s">
        <v>64</v>
      </c>
      <c r="G142">
        <v>9</v>
      </c>
      <c r="H142" s="66" t="s">
        <v>173</v>
      </c>
      <c r="I142">
        <v>3</v>
      </c>
      <c r="J142" s="36" t="s">
        <v>410</v>
      </c>
      <c r="K142">
        <v>13</v>
      </c>
      <c r="L142">
        <v>124</v>
      </c>
      <c r="M142">
        <v>117</v>
      </c>
      <c r="N142" s="40">
        <v>1200</v>
      </c>
      <c r="O142">
        <v>1</v>
      </c>
      <c r="P142">
        <v>12</v>
      </c>
      <c r="Q142">
        <v>3</v>
      </c>
      <c r="R142">
        <v>25</v>
      </c>
      <c r="S142" s="32" t="s">
        <v>432</v>
      </c>
      <c r="T142">
        <v>1059</v>
      </c>
      <c r="U142" s="33" t="s">
        <v>427</v>
      </c>
      <c r="V142">
        <v>4</v>
      </c>
      <c r="W142">
        <v>42</v>
      </c>
      <c r="X142" s="27" t="s">
        <v>65</v>
      </c>
      <c r="Y142" t="s">
        <v>435</v>
      </c>
      <c r="Z142">
        <v>9</v>
      </c>
      <c r="AA142">
        <v>7</v>
      </c>
      <c r="AB142">
        <v>9</v>
      </c>
      <c r="AF142" t="s">
        <v>713</v>
      </c>
    </row>
    <row r="143" spans="1:32" x14ac:dyDescent="0.25">
      <c r="A143" s="16" t="s">
        <v>1</v>
      </c>
      <c r="B143" s="25" t="s">
        <v>63</v>
      </c>
      <c r="C143">
        <v>35.380000000000003</v>
      </c>
      <c r="D143">
        <v>35.080000000000005</v>
      </c>
      <c r="E143">
        <v>3</v>
      </c>
      <c r="F143" s="55" t="s">
        <v>64</v>
      </c>
      <c r="G143">
        <v>12</v>
      </c>
      <c r="H143" s="67" t="s">
        <v>195</v>
      </c>
      <c r="I143">
        <v>13</v>
      </c>
      <c r="J143" s="38" t="s">
        <v>411</v>
      </c>
      <c r="K143">
        <v>44</v>
      </c>
      <c r="L143">
        <v>124</v>
      </c>
      <c r="M143">
        <v>121</v>
      </c>
      <c r="N143">
        <v>1600</v>
      </c>
      <c r="O143">
        <v>1</v>
      </c>
      <c r="P143">
        <v>23</v>
      </c>
      <c r="Q143">
        <v>2</v>
      </c>
      <c r="R143">
        <v>25</v>
      </c>
      <c r="S143" t="s">
        <v>483</v>
      </c>
      <c r="T143">
        <v>1066</v>
      </c>
      <c r="U143" s="33" t="s">
        <v>417</v>
      </c>
      <c r="V143">
        <v>4</v>
      </c>
      <c r="W143">
        <v>44</v>
      </c>
      <c r="X143" s="27" t="s">
        <v>65</v>
      </c>
      <c r="Y143" t="s">
        <v>490</v>
      </c>
      <c r="Z143">
        <v>11</v>
      </c>
      <c r="AA143">
        <v>11</v>
      </c>
      <c r="AB143">
        <v>12</v>
      </c>
      <c r="AC143">
        <v>12</v>
      </c>
      <c r="AF143" t="s">
        <v>323</v>
      </c>
    </row>
    <row r="144" spans="1:32" x14ac:dyDescent="0.25">
      <c r="A144" s="16" t="s">
        <v>1</v>
      </c>
      <c r="B144" s="25" t="s">
        <v>63</v>
      </c>
      <c r="C144">
        <v>22.49</v>
      </c>
      <c r="D144">
        <v>22.39</v>
      </c>
      <c r="E144">
        <v>3</v>
      </c>
      <c r="F144" s="55" t="s">
        <v>64</v>
      </c>
      <c r="G144">
        <v>6</v>
      </c>
      <c r="H144" s="59" t="s">
        <v>85</v>
      </c>
      <c r="I144">
        <v>8</v>
      </c>
      <c r="J144" s="38" t="s">
        <v>411</v>
      </c>
      <c r="K144">
        <v>20</v>
      </c>
      <c r="L144">
        <v>124</v>
      </c>
      <c r="M144">
        <v>121</v>
      </c>
      <c r="N144">
        <v>1400</v>
      </c>
      <c r="O144">
        <v>1</v>
      </c>
      <c r="P144">
        <v>9</v>
      </c>
      <c r="Q144">
        <v>2</v>
      </c>
      <c r="R144">
        <v>25</v>
      </c>
      <c r="S144" t="s">
        <v>508</v>
      </c>
      <c r="T144">
        <v>1062</v>
      </c>
      <c r="U144" s="33" t="s">
        <v>417</v>
      </c>
      <c r="V144">
        <v>4</v>
      </c>
      <c r="W144">
        <v>46</v>
      </c>
      <c r="X144" s="27" t="s">
        <v>65</v>
      </c>
      <c r="Y144" t="s">
        <v>435</v>
      </c>
      <c r="Z144">
        <v>11</v>
      </c>
      <c r="AA144">
        <v>11</v>
      </c>
      <c r="AB144">
        <v>12</v>
      </c>
      <c r="AC144">
        <v>6</v>
      </c>
      <c r="AF144" t="s">
        <v>716</v>
      </c>
    </row>
    <row r="145" spans="1:32" x14ac:dyDescent="0.25">
      <c r="A145" s="16" t="s">
        <v>1</v>
      </c>
      <c r="B145" s="25" t="s">
        <v>63</v>
      </c>
      <c r="C145">
        <v>11.2</v>
      </c>
      <c r="D145">
        <v>11.2</v>
      </c>
      <c r="E145">
        <v>3</v>
      </c>
      <c r="F145" s="55" t="s">
        <v>64</v>
      </c>
      <c r="G145">
        <v>9</v>
      </c>
      <c r="H145" s="59" t="s">
        <v>85</v>
      </c>
      <c r="I145">
        <v>5</v>
      </c>
      <c r="J145" s="37" t="s">
        <v>409</v>
      </c>
      <c r="K145">
        <v>7.1</v>
      </c>
      <c r="L145">
        <v>124</v>
      </c>
      <c r="M145">
        <v>124</v>
      </c>
      <c r="N145" s="40">
        <v>1200</v>
      </c>
      <c r="O145">
        <v>1</v>
      </c>
      <c r="P145">
        <v>8</v>
      </c>
      <c r="Q145">
        <v>1</v>
      </c>
      <c r="R145">
        <v>25</v>
      </c>
      <c r="S145" s="32" t="s">
        <v>432</v>
      </c>
      <c r="T145">
        <v>1053</v>
      </c>
      <c r="U145" s="33" t="s">
        <v>417</v>
      </c>
      <c r="V145">
        <v>4</v>
      </c>
      <c r="W145">
        <v>48</v>
      </c>
      <c r="X145" s="27" t="s">
        <v>65</v>
      </c>
      <c r="Y145" t="s">
        <v>484</v>
      </c>
      <c r="Z145">
        <v>7</v>
      </c>
      <c r="AA145">
        <v>6</v>
      </c>
      <c r="AB145">
        <v>9</v>
      </c>
      <c r="AF145" t="s">
        <v>285</v>
      </c>
    </row>
    <row r="146" spans="1:32" x14ac:dyDescent="0.25">
      <c r="A146" s="16" t="s">
        <v>1</v>
      </c>
      <c r="B146" s="25" t="s">
        <v>63</v>
      </c>
      <c r="C146">
        <v>10.98</v>
      </c>
      <c r="D146">
        <v>10.88</v>
      </c>
      <c r="E146">
        <v>3</v>
      </c>
      <c r="F146" s="55" t="s">
        <v>64</v>
      </c>
      <c r="G146" s="30">
        <v>4</v>
      </c>
      <c r="H146" s="59" t="s">
        <v>85</v>
      </c>
      <c r="I146">
        <v>5</v>
      </c>
      <c r="J146" s="36" t="s">
        <v>410</v>
      </c>
      <c r="K146">
        <v>16</v>
      </c>
      <c r="L146">
        <v>124</v>
      </c>
      <c r="M146">
        <v>126</v>
      </c>
      <c r="N146" s="40">
        <v>1200</v>
      </c>
      <c r="O146">
        <v>1</v>
      </c>
      <c r="P146">
        <v>26</v>
      </c>
      <c r="Q146">
        <v>12</v>
      </c>
      <c r="R146">
        <v>24</v>
      </c>
      <c r="S146" s="32" t="s">
        <v>426</v>
      </c>
      <c r="T146">
        <v>1046</v>
      </c>
      <c r="U146" s="33" t="s">
        <v>417</v>
      </c>
      <c r="V146">
        <v>4</v>
      </c>
      <c r="W146">
        <v>50</v>
      </c>
      <c r="X146" s="27" t="s">
        <v>65</v>
      </c>
      <c r="Y146" t="s">
        <v>474</v>
      </c>
      <c r="Z146">
        <v>9</v>
      </c>
      <c r="AA146">
        <v>10</v>
      </c>
      <c r="AB146">
        <v>4</v>
      </c>
      <c r="AF146" t="s">
        <v>285</v>
      </c>
    </row>
    <row r="147" spans="1:32" x14ac:dyDescent="0.25">
      <c r="A147" s="16" t="s">
        <v>1</v>
      </c>
      <c r="B147" s="25" t="s">
        <v>63</v>
      </c>
      <c r="C147">
        <v>10.39</v>
      </c>
      <c r="D147">
        <v>10.190000000000001</v>
      </c>
      <c r="E147">
        <v>3</v>
      </c>
      <c r="F147" s="55" t="s">
        <v>64</v>
      </c>
      <c r="G147" s="30">
        <v>4</v>
      </c>
      <c r="H147" s="59" t="s">
        <v>85</v>
      </c>
      <c r="I147">
        <v>8</v>
      </c>
      <c r="J147" s="36" t="s">
        <v>410</v>
      </c>
      <c r="K147">
        <v>78</v>
      </c>
      <c r="L147">
        <v>124</v>
      </c>
      <c r="M147">
        <v>125</v>
      </c>
      <c r="N147" s="40">
        <v>1200</v>
      </c>
      <c r="O147">
        <v>1</v>
      </c>
      <c r="P147">
        <v>11</v>
      </c>
      <c r="Q147">
        <v>12</v>
      </c>
      <c r="R147">
        <v>24</v>
      </c>
      <c r="S147" s="31" t="s">
        <v>420</v>
      </c>
      <c r="T147">
        <v>1054</v>
      </c>
      <c r="U147" s="33" t="s">
        <v>417</v>
      </c>
      <c r="V147">
        <v>4</v>
      </c>
      <c r="W147">
        <v>50</v>
      </c>
      <c r="X147" s="27" t="s">
        <v>65</v>
      </c>
      <c r="Y147" s="12" t="s">
        <v>471</v>
      </c>
      <c r="Z147">
        <v>8</v>
      </c>
      <c r="AA147">
        <v>7</v>
      </c>
      <c r="AB147">
        <v>4</v>
      </c>
      <c r="AF147" t="s">
        <v>719</v>
      </c>
    </row>
    <row r="148" spans="1:32" x14ac:dyDescent="0.25">
      <c r="A148" s="16" t="s">
        <v>1</v>
      </c>
      <c r="B148" s="25" t="s">
        <v>63</v>
      </c>
      <c r="C148">
        <v>10.78</v>
      </c>
      <c r="D148">
        <v>10.48</v>
      </c>
      <c r="E148">
        <v>3</v>
      </c>
      <c r="F148" s="55" t="s">
        <v>64</v>
      </c>
      <c r="G148">
        <v>13</v>
      </c>
      <c r="H148" s="55" t="s">
        <v>64</v>
      </c>
      <c r="I148">
        <v>10</v>
      </c>
      <c r="J148" s="38" t="s">
        <v>411</v>
      </c>
      <c r="K148">
        <v>18</v>
      </c>
      <c r="L148">
        <v>124</v>
      </c>
      <c r="M148">
        <v>128</v>
      </c>
      <c r="N148" s="40">
        <v>1200</v>
      </c>
      <c r="O148">
        <v>1</v>
      </c>
      <c r="P148">
        <v>20</v>
      </c>
      <c r="Q148">
        <v>10</v>
      </c>
      <c r="R148">
        <v>24</v>
      </c>
      <c r="S148" t="s">
        <v>501</v>
      </c>
      <c r="T148">
        <v>1074</v>
      </c>
      <c r="U148" s="33" t="s">
        <v>427</v>
      </c>
      <c r="V148">
        <v>4</v>
      </c>
      <c r="W148">
        <v>52</v>
      </c>
      <c r="X148" s="27" t="s">
        <v>65</v>
      </c>
      <c r="Y148" t="s">
        <v>721</v>
      </c>
      <c r="Z148">
        <v>12</v>
      </c>
      <c r="AA148">
        <v>13</v>
      </c>
      <c r="AB148">
        <v>13</v>
      </c>
      <c r="AF148" t="s">
        <v>110</v>
      </c>
    </row>
    <row r="149" spans="1:32" x14ac:dyDescent="0.25">
      <c r="A149" s="16" t="s">
        <v>1</v>
      </c>
      <c r="B149" s="25" t="s">
        <v>63</v>
      </c>
      <c r="C149">
        <v>10.17</v>
      </c>
      <c r="D149">
        <v>10.17</v>
      </c>
      <c r="E149">
        <v>3</v>
      </c>
      <c r="F149" s="55" t="s">
        <v>64</v>
      </c>
      <c r="G149">
        <v>7</v>
      </c>
      <c r="H149" s="55" t="s">
        <v>64</v>
      </c>
      <c r="I149">
        <v>4</v>
      </c>
      <c r="J149" s="36" t="s">
        <v>410</v>
      </c>
      <c r="K149">
        <v>33</v>
      </c>
      <c r="L149">
        <v>124</v>
      </c>
      <c r="M149">
        <v>125</v>
      </c>
      <c r="N149" s="40">
        <v>1200</v>
      </c>
      <c r="O149">
        <v>1</v>
      </c>
      <c r="P149">
        <v>14</v>
      </c>
      <c r="Q149">
        <v>7</v>
      </c>
      <c r="R149">
        <v>24</v>
      </c>
      <c r="S149" t="s">
        <v>483</v>
      </c>
      <c r="T149">
        <v>1059</v>
      </c>
      <c r="U149" s="33" t="s">
        <v>417</v>
      </c>
      <c r="V149">
        <v>4</v>
      </c>
      <c r="W149">
        <v>52</v>
      </c>
      <c r="X149" s="27" t="s">
        <v>65</v>
      </c>
      <c r="Y149" s="12" t="s">
        <v>549</v>
      </c>
      <c r="Z149">
        <v>10</v>
      </c>
      <c r="AA149">
        <v>8</v>
      </c>
      <c r="AB149">
        <v>7</v>
      </c>
      <c r="AF149" t="s">
        <v>724</v>
      </c>
    </row>
    <row r="150" spans="1:32" x14ac:dyDescent="0.25">
      <c r="A150" s="16" t="s">
        <v>1</v>
      </c>
      <c r="B150" s="26" t="s">
        <v>68</v>
      </c>
      <c r="C150">
        <v>59.02</v>
      </c>
      <c r="D150">
        <v>58.92</v>
      </c>
      <c r="E150">
        <v>8</v>
      </c>
      <c r="F150" s="56" t="s">
        <v>69</v>
      </c>
      <c r="G150">
        <v>12</v>
      </c>
      <c r="H150" s="62" t="s">
        <v>120</v>
      </c>
      <c r="I150">
        <v>8</v>
      </c>
      <c r="J150" s="35" t="s">
        <v>408</v>
      </c>
      <c r="K150">
        <v>43</v>
      </c>
      <c r="L150">
        <v>118</v>
      </c>
      <c r="M150">
        <v>122</v>
      </c>
      <c r="N150">
        <v>1000</v>
      </c>
      <c r="O150">
        <v>0</v>
      </c>
      <c r="P150">
        <v>17</v>
      </c>
      <c r="Q150">
        <v>12</v>
      </c>
      <c r="R150">
        <v>25</v>
      </c>
      <c r="S150" s="31" t="s">
        <v>420</v>
      </c>
      <c r="T150">
        <v>1182</v>
      </c>
      <c r="U150" s="33" t="s">
        <v>417</v>
      </c>
      <c r="V150">
        <v>5</v>
      </c>
      <c r="W150">
        <v>26</v>
      </c>
      <c r="X150" s="16" t="s">
        <v>70</v>
      </c>
      <c r="Y150" t="s">
        <v>725</v>
      </c>
      <c r="Z150">
        <v>3</v>
      </c>
      <c r="AA150">
        <v>4</v>
      </c>
      <c r="AB150">
        <v>12</v>
      </c>
      <c r="AF150" t="s">
        <v>727</v>
      </c>
    </row>
    <row r="151" spans="1:32" x14ac:dyDescent="0.25">
      <c r="A151" s="16" t="s">
        <v>1</v>
      </c>
      <c r="B151" s="26" t="s">
        <v>68</v>
      </c>
      <c r="C151">
        <v>25.02</v>
      </c>
      <c r="D151">
        <v>24.82</v>
      </c>
      <c r="E151">
        <v>8</v>
      </c>
      <c r="F151" s="56" t="s">
        <v>69</v>
      </c>
      <c r="G151">
        <v>14</v>
      </c>
      <c r="H151" s="69" t="s">
        <v>385</v>
      </c>
      <c r="I151">
        <v>10</v>
      </c>
      <c r="J151" s="35" t="s">
        <v>408</v>
      </c>
      <c r="K151">
        <v>75</v>
      </c>
      <c r="L151">
        <v>118</v>
      </c>
      <c r="M151">
        <v>123</v>
      </c>
      <c r="N151">
        <v>1400</v>
      </c>
      <c r="O151">
        <v>1</v>
      </c>
      <c r="P151">
        <v>30</v>
      </c>
      <c r="Q151">
        <v>11</v>
      </c>
      <c r="R151">
        <v>25</v>
      </c>
      <c r="S151" t="s">
        <v>508</v>
      </c>
      <c r="T151">
        <v>1191</v>
      </c>
      <c r="U151" s="33" t="s">
        <v>417</v>
      </c>
      <c r="V151">
        <v>5</v>
      </c>
      <c r="W151">
        <v>28</v>
      </c>
      <c r="X151" s="16" t="s">
        <v>70</v>
      </c>
      <c r="Y151">
        <v>17</v>
      </c>
      <c r="Z151">
        <v>1</v>
      </c>
      <c r="AA151">
        <v>2</v>
      </c>
      <c r="AB151">
        <v>5</v>
      </c>
      <c r="AC151">
        <v>14</v>
      </c>
      <c r="AF151" t="s">
        <v>730</v>
      </c>
    </row>
    <row r="152" spans="1:32" x14ac:dyDescent="0.25">
      <c r="A152" s="16" t="s">
        <v>1</v>
      </c>
      <c r="B152" s="26" t="s">
        <v>68</v>
      </c>
      <c r="C152">
        <v>10.49</v>
      </c>
      <c r="D152">
        <v>10.290000000000001</v>
      </c>
      <c r="E152">
        <v>8</v>
      </c>
      <c r="F152" s="56" t="s">
        <v>69</v>
      </c>
      <c r="G152">
        <v>8</v>
      </c>
      <c r="H152" s="69" t="s">
        <v>385</v>
      </c>
      <c r="I152">
        <v>5</v>
      </c>
      <c r="J152" s="35" t="s">
        <v>408</v>
      </c>
      <c r="K152">
        <v>18</v>
      </c>
      <c r="L152">
        <v>118</v>
      </c>
      <c r="M152">
        <v>125</v>
      </c>
      <c r="N152" s="40">
        <v>1200</v>
      </c>
      <c r="O152">
        <v>1</v>
      </c>
      <c r="P152">
        <v>2</v>
      </c>
      <c r="Q152">
        <v>11</v>
      </c>
      <c r="R152">
        <v>25</v>
      </c>
      <c r="S152" s="32" t="s">
        <v>416</v>
      </c>
      <c r="T152">
        <v>1194</v>
      </c>
      <c r="U152" s="33" t="s">
        <v>427</v>
      </c>
      <c r="V152">
        <v>5</v>
      </c>
      <c r="W152">
        <v>30</v>
      </c>
      <c r="X152" s="16" t="s">
        <v>70</v>
      </c>
      <c r="Y152" t="s">
        <v>519</v>
      </c>
      <c r="Z152">
        <v>2</v>
      </c>
      <c r="AA152">
        <v>1</v>
      </c>
      <c r="AB152">
        <v>8</v>
      </c>
      <c r="AF152" t="s">
        <v>17</v>
      </c>
    </row>
    <row r="153" spans="1:32" x14ac:dyDescent="0.25">
      <c r="A153" s="16" t="s">
        <v>1</v>
      </c>
      <c r="B153" s="26" t="s">
        <v>68</v>
      </c>
      <c r="C153">
        <v>10.43</v>
      </c>
      <c r="D153">
        <v>10.329999999999998</v>
      </c>
      <c r="E153">
        <v>8</v>
      </c>
      <c r="F153" s="56" t="s">
        <v>69</v>
      </c>
      <c r="G153" s="30">
        <v>5</v>
      </c>
      <c r="H153" s="76" t="s">
        <v>407</v>
      </c>
      <c r="I153">
        <v>4</v>
      </c>
      <c r="J153" s="35" t="s">
        <v>408</v>
      </c>
      <c r="K153">
        <v>16</v>
      </c>
      <c r="L153">
        <v>118</v>
      </c>
      <c r="M153">
        <v>127</v>
      </c>
      <c r="N153" s="40">
        <v>1200</v>
      </c>
      <c r="O153">
        <v>1</v>
      </c>
      <c r="P153">
        <v>22</v>
      </c>
      <c r="Q153">
        <v>10</v>
      </c>
      <c r="R153">
        <v>25</v>
      </c>
      <c r="S153" s="31" t="s">
        <v>420</v>
      </c>
      <c r="T153">
        <v>1198</v>
      </c>
      <c r="U153" s="33" t="s">
        <v>417</v>
      </c>
      <c r="V153">
        <v>5</v>
      </c>
      <c r="W153">
        <v>32</v>
      </c>
      <c r="X153" s="16" t="s">
        <v>70</v>
      </c>
      <c r="Y153" t="s">
        <v>484</v>
      </c>
      <c r="Z153">
        <v>1</v>
      </c>
      <c r="AA153">
        <v>1</v>
      </c>
      <c r="AB153">
        <v>5</v>
      </c>
      <c r="AF153" t="s">
        <v>569</v>
      </c>
    </row>
    <row r="154" spans="1:32" x14ac:dyDescent="0.25">
      <c r="A154" s="16" t="s">
        <v>1</v>
      </c>
      <c r="B154" s="26" t="s">
        <v>68</v>
      </c>
      <c r="C154">
        <v>22.67</v>
      </c>
      <c r="D154">
        <v>22.470000000000002</v>
      </c>
      <c r="E154">
        <v>8</v>
      </c>
      <c r="F154" s="56" t="s">
        <v>69</v>
      </c>
      <c r="G154">
        <v>6</v>
      </c>
      <c r="H154" s="76" t="s">
        <v>407</v>
      </c>
      <c r="I154">
        <v>1</v>
      </c>
      <c r="J154" s="35" t="s">
        <v>408</v>
      </c>
      <c r="K154">
        <v>50</v>
      </c>
      <c r="L154">
        <v>118</v>
      </c>
      <c r="M154">
        <v>129</v>
      </c>
      <c r="N154">
        <v>1400</v>
      </c>
      <c r="O154">
        <v>1</v>
      </c>
      <c r="P154">
        <v>4</v>
      </c>
      <c r="Q154">
        <v>10</v>
      </c>
      <c r="R154">
        <v>25</v>
      </c>
      <c r="S154" t="s">
        <v>501</v>
      </c>
      <c r="T154">
        <v>1189</v>
      </c>
      <c r="U154" s="33" t="s">
        <v>427</v>
      </c>
      <c r="V154">
        <v>5</v>
      </c>
      <c r="W154">
        <v>34</v>
      </c>
      <c r="X154" s="16" t="s">
        <v>70</v>
      </c>
      <c r="Y154" t="s">
        <v>435</v>
      </c>
      <c r="Z154">
        <v>2</v>
      </c>
      <c r="AA154">
        <v>3</v>
      </c>
      <c r="AB154">
        <v>3</v>
      </c>
      <c r="AC154">
        <v>6</v>
      </c>
      <c r="AF154" t="s">
        <v>46</v>
      </c>
    </row>
    <row r="155" spans="1:32" x14ac:dyDescent="0.25">
      <c r="A155" s="16" t="s">
        <v>1</v>
      </c>
      <c r="B155" s="26" t="s">
        <v>68</v>
      </c>
      <c r="C155">
        <v>22.11</v>
      </c>
      <c r="D155">
        <v>21.81</v>
      </c>
      <c r="E155">
        <v>8</v>
      </c>
      <c r="F155" s="56" t="s">
        <v>69</v>
      </c>
      <c r="G155">
        <v>7</v>
      </c>
      <c r="H155" s="76" t="s">
        <v>407</v>
      </c>
      <c r="I155">
        <v>4</v>
      </c>
      <c r="J155" s="35" t="s">
        <v>408</v>
      </c>
      <c r="K155">
        <v>91</v>
      </c>
      <c r="L155">
        <v>118</v>
      </c>
      <c r="M155">
        <v>132</v>
      </c>
      <c r="N155">
        <v>1400</v>
      </c>
      <c r="O155">
        <v>1</v>
      </c>
      <c r="P155">
        <v>14</v>
      </c>
      <c r="Q155">
        <v>9</v>
      </c>
      <c r="R155">
        <v>25</v>
      </c>
      <c r="S155" t="s">
        <v>477</v>
      </c>
      <c r="T155">
        <v>1195</v>
      </c>
      <c r="U155" s="33" t="s">
        <v>427</v>
      </c>
      <c r="V155">
        <v>5</v>
      </c>
      <c r="W155">
        <v>36</v>
      </c>
      <c r="X155" s="16" t="s">
        <v>70</v>
      </c>
      <c r="Y155" t="s">
        <v>589</v>
      </c>
      <c r="Z155">
        <v>1</v>
      </c>
      <c r="AA155">
        <v>1</v>
      </c>
      <c r="AB155">
        <v>1</v>
      </c>
      <c r="AC155">
        <v>7</v>
      </c>
      <c r="AF155" t="s">
        <v>46</v>
      </c>
    </row>
    <row r="156" spans="1:32" x14ac:dyDescent="0.25">
      <c r="A156" s="16" t="s">
        <v>1</v>
      </c>
      <c r="B156" s="26" t="s">
        <v>68</v>
      </c>
      <c r="C156">
        <v>10.130000000000001</v>
      </c>
      <c r="D156">
        <v>9.6300000000000008</v>
      </c>
      <c r="E156">
        <v>8</v>
      </c>
      <c r="F156" s="56" t="s">
        <v>69</v>
      </c>
      <c r="G156">
        <v>13</v>
      </c>
      <c r="H156" s="54" t="s">
        <v>58</v>
      </c>
      <c r="I156">
        <v>5</v>
      </c>
      <c r="J156" s="35" t="s">
        <v>408</v>
      </c>
      <c r="K156">
        <v>28</v>
      </c>
      <c r="L156">
        <v>118</v>
      </c>
      <c r="M156">
        <v>133</v>
      </c>
      <c r="N156" s="40">
        <v>1200</v>
      </c>
      <c r="O156">
        <v>1</v>
      </c>
      <c r="P156">
        <v>7</v>
      </c>
      <c r="Q156">
        <v>9</v>
      </c>
      <c r="R156">
        <v>25</v>
      </c>
      <c r="S156" t="s">
        <v>483</v>
      </c>
      <c r="T156">
        <v>1182</v>
      </c>
      <c r="U156" s="33" t="s">
        <v>417</v>
      </c>
      <c r="V156">
        <v>5</v>
      </c>
      <c r="W156">
        <v>38</v>
      </c>
      <c r="X156" s="16" t="s">
        <v>70</v>
      </c>
      <c r="Y156">
        <v>6</v>
      </c>
      <c r="Z156">
        <v>2</v>
      </c>
      <c r="AA156">
        <v>3</v>
      </c>
      <c r="AB156">
        <v>13</v>
      </c>
      <c r="AF156" t="s">
        <v>572</v>
      </c>
    </row>
    <row r="157" spans="1:32" x14ac:dyDescent="0.25">
      <c r="A157" s="16" t="s">
        <v>1</v>
      </c>
      <c r="B157" s="26" t="s">
        <v>68</v>
      </c>
      <c r="C157">
        <v>57.02</v>
      </c>
      <c r="D157">
        <v>56.720000000000006</v>
      </c>
      <c r="E157">
        <v>8</v>
      </c>
      <c r="F157" s="56" t="s">
        <v>69</v>
      </c>
      <c r="G157">
        <v>6</v>
      </c>
      <c r="H157" s="68" t="s">
        <v>316</v>
      </c>
      <c r="I157">
        <v>11</v>
      </c>
      <c r="J157" s="35" t="s">
        <v>408</v>
      </c>
      <c r="K157">
        <v>31</v>
      </c>
      <c r="L157">
        <v>118</v>
      </c>
      <c r="M157">
        <v>128</v>
      </c>
      <c r="N157">
        <v>1000</v>
      </c>
      <c r="O157">
        <v>0</v>
      </c>
      <c r="P157">
        <v>9</v>
      </c>
      <c r="Q157">
        <v>7</v>
      </c>
      <c r="R157">
        <v>25</v>
      </c>
      <c r="S157" s="32" t="s">
        <v>432</v>
      </c>
      <c r="T157">
        <v>1175</v>
      </c>
      <c r="U157" s="33" t="s">
        <v>427</v>
      </c>
      <c r="V157">
        <v>5</v>
      </c>
      <c r="W157">
        <v>40</v>
      </c>
      <c r="X157" s="16" t="s">
        <v>70</v>
      </c>
      <c r="Y157" s="12">
        <v>2</v>
      </c>
      <c r="Z157">
        <v>1</v>
      </c>
      <c r="AA157">
        <v>2</v>
      </c>
      <c r="AB157">
        <v>6</v>
      </c>
      <c r="AF157" t="s">
        <v>569</v>
      </c>
    </row>
    <row r="158" spans="1:32" x14ac:dyDescent="0.25">
      <c r="A158" s="16" t="s">
        <v>1</v>
      </c>
      <c r="B158" s="26" t="s">
        <v>68</v>
      </c>
      <c r="C158">
        <v>11.36</v>
      </c>
      <c r="D158">
        <v>11.36</v>
      </c>
      <c r="E158">
        <v>8</v>
      </c>
      <c r="F158" s="56" t="s">
        <v>69</v>
      </c>
      <c r="G158">
        <v>11</v>
      </c>
      <c r="H158" s="73" t="s">
        <v>452</v>
      </c>
      <c r="I158">
        <v>10</v>
      </c>
      <c r="J158" s="38" t="s">
        <v>411</v>
      </c>
      <c r="K158">
        <v>80</v>
      </c>
      <c r="L158">
        <v>118</v>
      </c>
      <c r="M158">
        <v>117</v>
      </c>
      <c r="N158" s="40">
        <v>1200</v>
      </c>
      <c r="O158">
        <v>1</v>
      </c>
      <c r="P158">
        <v>25</v>
      </c>
      <c r="Q158">
        <v>6</v>
      </c>
      <c r="R158">
        <v>25</v>
      </c>
      <c r="S158" s="32" t="s">
        <v>416</v>
      </c>
      <c r="T158">
        <v>1182</v>
      </c>
      <c r="U158" s="33" t="s">
        <v>427</v>
      </c>
      <c r="V158">
        <v>4</v>
      </c>
      <c r="W158">
        <v>42</v>
      </c>
      <c r="X158" s="16" t="s">
        <v>70</v>
      </c>
      <c r="Y158" t="s">
        <v>738</v>
      </c>
      <c r="Z158">
        <v>11</v>
      </c>
      <c r="AA158">
        <v>12</v>
      </c>
      <c r="AB158">
        <v>11</v>
      </c>
      <c r="AF158" t="s">
        <v>46</v>
      </c>
    </row>
    <row r="159" spans="1:32" x14ac:dyDescent="0.25">
      <c r="A159" s="16" t="s">
        <v>1</v>
      </c>
      <c r="B159" s="26" t="s">
        <v>68</v>
      </c>
      <c r="C159">
        <v>11.3</v>
      </c>
      <c r="D159">
        <v>11.100000000000001</v>
      </c>
      <c r="E159">
        <v>8</v>
      </c>
      <c r="F159" s="56" t="s">
        <v>69</v>
      </c>
      <c r="G159">
        <v>9</v>
      </c>
      <c r="H159" s="73" t="s">
        <v>452</v>
      </c>
      <c r="I159">
        <v>7</v>
      </c>
      <c r="J159" s="35" t="s">
        <v>408</v>
      </c>
      <c r="K159">
        <v>51</v>
      </c>
      <c r="L159">
        <v>118</v>
      </c>
      <c r="M159">
        <v>123</v>
      </c>
      <c r="N159" s="40">
        <v>1200</v>
      </c>
      <c r="O159">
        <v>1</v>
      </c>
      <c r="P159">
        <v>11</v>
      </c>
      <c r="Q159">
        <v>6</v>
      </c>
      <c r="R159">
        <v>25</v>
      </c>
      <c r="S159" s="31" t="s">
        <v>420</v>
      </c>
      <c r="T159">
        <v>1187</v>
      </c>
      <c r="U159" s="33" t="s">
        <v>427</v>
      </c>
      <c r="V159">
        <v>4</v>
      </c>
      <c r="W159">
        <v>44</v>
      </c>
      <c r="X159" s="16" t="s">
        <v>70</v>
      </c>
      <c r="Y159">
        <v>6</v>
      </c>
      <c r="Z159">
        <v>1</v>
      </c>
      <c r="AA159">
        <v>1</v>
      </c>
      <c r="AB159">
        <v>9</v>
      </c>
      <c r="AF159" t="s">
        <v>741</v>
      </c>
    </row>
    <row r="160" spans="1:32" x14ac:dyDescent="0.25">
      <c r="A160" s="16" t="s">
        <v>1</v>
      </c>
      <c r="B160" s="26" t="s">
        <v>68</v>
      </c>
      <c r="C160">
        <v>10.73</v>
      </c>
      <c r="D160">
        <v>10.63</v>
      </c>
      <c r="E160">
        <v>8</v>
      </c>
      <c r="F160" s="56" t="s">
        <v>69</v>
      </c>
      <c r="G160">
        <v>10</v>
      </c>
      <c r="H160" s="63" t="s">
        <v>140</v>
      </c>
      <c r="I160">
        <v>10</v>
      </c>
      <c r="J160" s="35" t="s">
        <v>408</v>
      </c>
      <c r="K160">
        <v>44</v>
      </c>
      <c r="L160">
        <v>118</v>
      </c>
      <c r="M160">
        <v>121</v>
      </c>
      <c r="N160" s="40">
        <v>1200</v>
      </c>
      <c r="O160">
        <v>1</v>
      </c>
      <c r="P160">
        <v>30</v>
      </c>
      <c r="Q160">
        <v>4</v>
      </c>
      <c r="R160">
        <v>25</v>
      </c>
      <c r="S160" s="32" t="s">
        <v>426</v>
      </c>
      <c r="T160">
        <v>1198</v>
      </c>
      <c r="U160" s="33" t="s">
        <v>427</v>
      </c>
      <c r="V160">
        <v>4</v>
      </c>
      <c r="W160">
        <v>46</v>
      </c>
      <c r="X160" s="19" t="s">
        <v>32</v>
      </c>
      <c r="Y160">
        <v>8</v>
      </c>
      <c r="Z160">
        <v>1</v>
      </c>
      <c r="AA160">
        <v>1</v>
      </c>
      <c r="AB160">
        <v>10</v>
      </c>
      <c r="AF160" t="s">
        <v>161</v>
      </c>
    </row>
    <row r="161" spans="1:32" x14ac:dyDescent="0.25">
      <c r="A161" s="16" t="s">
        <v>1</v>
      </c>
      <c r="B161" s="26" t="s">
        <v>68</v>
      </c>
      <c r="C161">
        <v>10.42</v>
      </c>
      <c r="D161">
        <v>10.220000000000001</v>
      </c>
      <c r="E161">
        <v>8</v>
      </c>
      <c r="F161" s="56" t="s">
        <v>69</v>
      </c>
      <c r="G161">
        <v>12</v>
      </c>
      <c r="H161" s="67" t="s">
        <v>195</v>
      </c>
      <c r="I161">
        <v>9</v>
      </c>
      <c r="J161" s="35" t="s">
        <v>408</v>
      </c>
      <c r="K161">
        <v>30</v>
      </c>
      <c r="L161">
        <v>118</v>
      </c>
      <c r="M161">
        <v>124</v>
      </c>
      <c r="N161" s="40">
        <v>1200</v>
      </c>
      <c r="O161">
        <v>1</v>
      </c>
      <c r="P161">
        <v>5</v>
      </c>
      <c r="Q161">
        <v>3</v>
      </c>
      <c r="R161">
        <v>25</v>
      </c>
      <c r="S161" s="32" t="s">
        <v>426</v>
      </c>
      <c r="T161">
        <v>1196</v>
      </c>
      <c r="U161" s="33" t="s">
        <v>417</v>
      </c>
      <c r="V161">
        <v>4</v>
      </c>
      <c r="W161">
        <v>48</v>
      </c>
      <c r="X161" s="19" t="s">
        <v>32</v>
      </c>
      <c r="Y161" t="s">
        <v>474</v>
      </c>
      <c r="Z161">
        <v>1</v>
      </c>
      <c r="AA161">
        <v>1</v>
      </c>
      <c r="AB161">
        <v>12</v>
      </c>
      <c r="AF161" t="s">
        <v>161</v>
      </c>
    </row>
    <row r="162" spans="1:32" x14ac:dyDescent="0.25">
      <c r="A162" s="16" t="s">
        <v>1</v>
      </c>
      <c r="B162" s="26" t="s">
        <v>68</v>
      </c>
      <c r="C162">
        <v>11.26</v>
      </c>
      <c r="D162">
        <v>11.159999999999998</v>
      </c>
      <c r="E162">
        <v>8</v>
      </c>
      <c r="F162" s="56" t="s">
        <v>69</v>
      </c>
      <c r="G162">
        <v>11</v>
      </c>
      <c r="H162" s="67" t="s">
        <v>195</v>
      </c>
      <c r="I162">
        <v>3</v>
      </c>
      <c r="J162" s="35" t="s">
        <v>408</v>
      </c>
      <c r="K162">
        <v>15</v>
      </c>
      <c r="L162">
        <v>118</v>
      </c>
      <c r="M162">
        <v>126</v>
      </c>
      <c r="N162" s="40">
        <v>1200</v>
      </c>
      <c r="O162">
        <v>1</v>
      </c>
      <c r="P162">
        <v>5</v>
      </c>
      <c r="Q162">
        <v>2</v>
      </c>
      <c r="R162">
        <v>25</v>
      </c>
      <c r="S162" s="32" t="s">
        <v>432</v>
      </c>
      <c r="T162">
        <v>1187</v>
      </c>
      <c r="U162" s="33" t="s">
        <v>417</v>
      </c>
      <c r="V162">
        <v>4</v>
      </c>
      <c r="W162">
        <v>50</v>
      </c>
      <c r="X162" s="19" t="s">
        <v>32</v>
      </c>
      <c r="Y162" t="s">
        <v>487</v>
      </c>
      <c r="Z162">
        <v>2</v>
      </c>
      <c r="AA162">
        <v>4</v>
      </c>
      <c r="AB162">
        <v>11</v>
      </c>
      <c r="AF162" t="s">
        <v>161</v>
      </c>
    </row>
    <row r="163" spans="1:32" x14ac:dyDescent="0.25">
      <c r="A163" s="16" t="s">
        <v>1</v>
      </c>
      <c r="B163" s="26" t="s">
        <v>68</v>
      </c>
      <c r="C163">
        <v>10.41</v>
      </c>
      <c r="D163">
        <v>10.210000000000001</v>
      </c>
      <c r="E163">
        <v>8</v>
      </c>
      <c r="F163" s="56" t="s">
        <v>69</v>
      </c>
      <c r="G163">
        <v>11</v>
      </c>
      <c r="H163" s="78" t="s">
        <v>687</v>
      </c>
      <c r="I163">
        <v>12</v>
      </c>
      <c r="J163" s="35" t="s">
        <v>408</v>
      </c>
      <c r="K163">
        <v>33</v>
      </c>
      <c r="L163">
        <v>118</v>
      </c>
      <c r="M163">
        <v>117</v>
      </c>
      <c r="N163" s="40">
        <v>1200</v>
      </c>
      <c r="O163">
        <v>1</v>
      </c>
      <c r="P163">
        <v>5</v>
      </c>
      <c r="Q163">
        <v>1</v>
      </c>
      <c r="R163">
        <v>25</v>
      </c>
      <c r="S163" t="s">
        <v>479</v>
      </c>
      <c r="T163">
        <v>1198</v>
      </c>
      <c r="U163" s="33" t="s">
        <v>417</v>
      </c>
      <c r="V163">
        <v>4</v>
      </c>
      <c r="W163">
        <v>52</v>
      </c>
      <c r="X163" s="19" t="s">
        <v>32</v>
      </c>
      <c r="Y163">
        <v>7</v>
      </c>
      <c r="Z163">
        <v>2</v>
      </c>
      <c r="AA163">
        <v>3</v>
      </c>
      <c r="AB163">
        <v>11</v>
      </c>
      <c r="AF163" t="s">
        <v>161</v>
      </c>
    </row>
    <row r="164" spans="1:32" x14ac:dyDescent="0.25">
      <c r="A164" s="16" t="s">
        <v>1</v>
      </c>
      <c r="B164" s="26" t="s">
        <v>68</v>
      </c>
      <c r="C164">
        <v>9.92</v>
      </c>
      <c r="D164">
        <v>10.119999999999999</v>
      </c>
      <c r="E164">
        <v>8</v>
      </c>
      <c r="F164" s="56" t="s">
        <v>69</v>
      </c>
      <c r="G164">
        <v>7</v>
      </c>
      <c r="H164" s="78" t="s">
        <v>687</v>
      </c>
      <c r="I164">
        <v>1</v>
      </c>
      <c r="J164" s="35" t="s">
        <v>408</v>
      </c>
      <c r="K164">
        <v>28</v>
      </c>
      <c r="L164">
        <v>118</v>
      </c>
      <c r="M164">
        <v>119</v>
      </c>
      <c r="N164" s="40">
        <v>1200</v>
      </c>
      <c r="O164">
        <v>1</v>
      </c>
      <c r="P164">
        <v>22</v>
      </c>
      <c r="Q164">
        <v>12</v>
      </c>
      <c r="R164">
        <v>24</v>
      </c>
      <c r="S164" t="s">
        <v>465</v>
      </c>
      <c r="T164">
        <v>1197</v>
      </c>
      <c r="U164" s="33" t="s">
        <v>417</v>
      </c>
      <c r="V164">
        <v>4</v>
      </c>
      <c r="W164">
        <v>53</v>
      </c>
      <c r="X164" s="19" t="s">
        <v>32</v>
      </c>
      <c r="Y164" t="s">
        <v>484</v>
      </c>
      <c r="Z164">
        <v>1</v>
      </c>
      <c r="AA164">
        <v>1</v>
      </c>
      <c r="AB164">
        <v>7</v>
      </c>
      <c r="AF164" t="s">
        <v>161</v>
      </c>
    </row>
    <row r="165" spans="1:32" x14ac:dyDescent="0.25">
      <c r="A165" s="16" t="s">
        <v>1</v>
      </c>
      <c r="B165" s="26" t="s">
        <v>68</v>
      </c>
      <c r="C165">
        <v>10.94</v>
      </c>
      <c r="D165">
        <v>10.54</v>
      </c>
      <c r="E165">
        <v>8</v>
      </c>
      <c r="F165" s="56" t="s">
        <v>69</v>
      </c>
      <c r="G165">
        <v>10</v>
      </c>
      <c r="H165" s="67" t="s">
        <v>195</v>
      </c>
      <c r="I165">
        <v>5</v>
      </c>
      <c r="J165" s="35" t="s">
        <v>408</v>
      </c>
      <c r="K165">
        <v>5.8</v>
      </c>
      <c r="L165">
        <v>118</v>
      </c>
      <c r="M165">
        <v>130</v>
      </c>
      <c r="N165" s="40">
        <v>1200</v>
      </c>
      <c r="O165">
        <v>1</v>
      </c>
      <c r="P165">
        <v>27</v>
      </c>
      <c r="Q165">
        <v>11</v>
      </c>
      <c r="R165">
        <v>24</v>
      </c>
      <c r="S165" s="32" t="s">
        <v>426</v>
      </c>
      <c r="T165">
        <v>1192</v>
      </c>
      <c r="U165" s="33" t="s">
        <v>417</v>
      </c>
      <c r="V165">
        <v>4</v>
      </c>
      <c r="W165">
        <v>53</v>
      </c>
      <c r="X165" s="19" t="s">
        <v>32</v>
      </c>
      <c r="Y165" t="s">
        <v>490</v>
      </c>
      <c r="Z165">
        <v>1</v>
      </c>
      <c r="AA165">
        <v>1</v>
      </c>
      <c r="AB165">
        <v>10</v>
      </c>
      <c r="AF165" t="s">
        <v>161</v>
      </c>
    </row>
    <row r="166" spans="1:32" x14ac:dyDescent="0.25">
      <c r="A166" s="16" t="s">
        <v>1</v>
      </c>
      <c r="B166" s="26" t="s">
        <v>68</v>
      </c>
      <c r="C166">
        <v>10.52</v>
      </c>
      <c r="D166">
        <v>10.119999999999999</v>
      </c>
      <c r="E166">
        <v>8</v>
      </c>
      <c r="F166" s="56" t="s">
        <v>69</v>
      </c>
      <c r="G166">
        <v>12</v>
      </c>
      <c r="H166" s="67" t="s">
        <v>195</v>
      </c>
      <c r="I166">
        <v>11</v>
      </c>
      <c r="J166" s="35" t="s">
        <v>408</v>
      </c>
      <c r="K166">
        <v>26</v>
      </c>
      <c r="L166">
        <v>118</v>
      </c>
      <c r="M166">
        <v>129</v>
      </c>
      <c r="N166" s="40">
        <v>1200</v>
      </c>
      <c r="O166">
        <v>1</v>
      </c>
      <c r="P166">
        <v>3</v>
      </c>
      <c r="Q166">
        <v>11</v>
      </c>
      <c r="R166">
        <v>24</v>
      </c>
      <c r="S166" t="s">
        <v>479</v>
      </c>
      <c r="T166">
        <v>1192</v>
      </c>
      <c r="U166" s="33" t="s">
        <v>427</v>
      </c>
      <c r="V166">
        <v>4</v>
      </c>
      <c r="W166">
        <v>53</v>
      </c>
      <c r="X166" s="19" t="s">
        <v>32</v>
      </c>
      <c r="Y166" t="s">
        <v>460</v>
      </c>
      <c r="Z166">
        <v>2</v>
      </c>
      <c r="AA166">
        <v>2</v>
      </c>
      <c r="AB166">
        <v>12</v>
      </c>
      <c r="AF166" t="s">
        <v>161</v>
      </c>
    </row>
    <row r="167" spans="1:32" x14ac:dyDescent="0.25">
      <c r="A167" s="16" t="s">
        <v>1</v>
      </c>
      <c r="B167" s="26" t="s">
        <v>68</v>
      </c>
      <c r="C167">
        <v>9.59</v>
      </c>
      <c r="D167">
        <v>9.39</v>
      </c>
      <c r="E167">
        <v>8</v>
      </c>
      <c r="F167" s="56" t="s">
        <v>69</v>
      </c>
      <c r="G167" s="28">
        <v>1</v>
      </c>
      <c r="H167" s="67" t="s">
        <v>195</v>
      </c>
      <c r="I167">
        <v>7</v>
      </c>
      <c r="J167" s="35" t="s">
        <v>408</v>
      </c>
      <c r="K167">
        <v>13</v>
      </c>
      <c r="L167">
        <v>118</v>
      </c>
      <c r="M167">
        <v>123</v>
      </c>
      <c r="N167" s="40">
        <v>1200</v>
      </c>
      <c r="O167">
        <v>1</v>
      </c>
      <c r="P167">
        <v>16</v>
      </c>
      <c r="Q167">
        <v>10</v>
      </c>
      <c r="R167">
        <v>24</v>
      </c>
      <c r="S167" s="31" t="s">
        <v>420</v>
      </c>
      <c r="T167">
        <v>1184</v>
      </c>
      <c r="U167" s="33" t="s">
        <v>427</v>
      </c>
      <c r="V167">
        <v>4</v>
      </c>
      <c r="W167">
        <v>47</v>
      </c>
      <c r="X167" s="19" t="s">
        <v>32</v>
      </c>
      <c r="Y167" s="12" t="s">
        <v>446</v>
      </c>
      <c r="Z167">
        <v>1</v>
      </c>
      <c r="AA167">
        <v>1</v>
      </c>
      <c r="AB167">
        <v>1</v>
      </c>
      <c r="AF167" t="s">
        <v>161</v>
      </c>
    </row>
    <row r="168" spans="1:32" x14ac:dyDescent="0.25">
      <c r="A168" s="16" t="s">
        <v>1</v>
      </c>
      <c r="B168" s="26" t="s">
        <v>68</v>
      </c>
      <c r="C168">
        <v>10.17</v>
      </c>
      <c r="D168">
        <v>10.27</v>
      </c>
      <c r="E168">
        <v>8</v>
      </c>
      <c r="F168" s="56" t="s">
        <v>69</v>
      </c>
      <c r="G168" s="28">
        <v>1</v>
      </c>
      <c r="H168" s="61" t="s">
        <v>106</v>
      </c>
      <c r="I168">
        <v>5</v>
      </c>
      <c r="J168" s="35" t="s">
        <v>408</v>
      </c>
      <c r="K168">
        <v>12</v>
      </c>
      <c r="L168">
        <v>118</v>
      </c>
      <c r="M168">
        <v>115</v>
      </c>
      <c r="N168" s="40">
        <v>1200</v>
      </c>
      <c r="O168">
        <v>1</v>
      </c>
      <c r="P168">
        <v>25</v>
      </c>
      <c r="Q168">
        <v>9</v>
      </c>
      <c r="R168">
        <v>24</v>
      </c>
      <c r="S168" s="32" t="s">
        <v>416</v>
      </c>
      <c r="T168">
        <v>1183</v>
      </c>
      <c r="U168" s="33" t="s">
        <v>417</v>
      </c>
      <c r="V168">
        <v>4</v>
      </c>
      <c r="W168">
        <v>40</v>
      </c>
      <c r="X168" s="19" t="s">
        <v>32</v>
      </c>
      <c r="Y168" s="12" t="s">
        <v>418</v>
      </c>
      <c r="Z168">
        <v>1</v>
      </c>
      <c r="AA168">
        <v>1</v>
      </c>
      <c r="AB168">
        <v>1</v>
      </c>
      <c r="AF168" t="s">
        <v>161</v>
      </c>
    </row>
    <row r="169" spans="1:32" x14ac:dyDescent="0.25">
      <c r="A169" s="16" t="s">
        <v>1</v>
      </c>
      <c r="B169" s="26" t="s">
        <v>68</v>
      </c>
      <c r="C169">
        <v>11.4</v>
      </c>
      <c r="D169">
        <v>11.5</v>
      </c>
      <c r="E169">
        <v>8</v>
      </c>
      <c r="F169" s="56" t="s">
        <v>69</v>
      </c>
      <c r="G169">
        <v>6</v>
      </c>
      <c r="H169" s="73" t="s">
        <v>452</v>
      </c>
      <c r="I169">
        <v>7</v>
      </c>
      <c r="J169" s="35" t="s">
        <v>408</v>
      </c>
      <c r="K169">
        <v>22</v>
      </c>
      <c r="L169">
        <v>118</v>
      </c>
      <c r="M169">
        <v>116</v>
      </c>
      <c r="N169" s="40">
        <v>1200</v>
      </c>
      <c r="O169">
        <v>1</v>
      </c>
      <c r="P169">
        <v>11</v>
      </c>
      <c r="Q169">
        <v>9</v>
      </c>
      <c r="R169">
        <v>24</v>
      </c>
      <c r="S169" s="32" t="s">
        <v>432</v>
      </c>
      <c r="T169">
        <v>1173</v>
      </c>
      <c r="U169" s="33" t="s">
        <v>417</v>
      </c>
      <c r="V169">
        <v>4</v>
      </c>
      <c r="W169">
        <v>41</v>
      </c>
      <c r="X169" s="19" t="s">
        <v>32</v>
      </c>
      <c r="Y169" t="s">
        <v>513</v>
      </c>
      <c r="Z169">
        <v>1</v>
      </c>
      <c r="AA169">
        <v>1</v>
      </c>
      <c r="AB169">
        <v>6</v>
      </c>
      <c r="AF169" t="s">
        <v>752</v>
      </c>
    </row>
    <row r="170" spans="1:32" x14ac:dyDescent="0.25">
      <c r="A170" s="16" t="s">
        <v>1</v>
      </c>
      <c r="B170" s="26" t="s">
        <v>68</v>
      </c>
      <c r="C170">
        <v>11.25</v>
      </c>
      <c r="D170">
        <v>11.35</v>
      </c>
      <c r="E170">
        <v>8</v>
      </c>
      <c r="F170" s="56" t="s">
        <v>69</v>
      </c>
      <c r="G170">
        <v>11</v>
      </c>
      <c r="H170" s="57" t="s">
        <v>326</v>
      </c>
      <c r="I170">
        <v>7</v>
      </c>
      <c r="J170" s="35" t="s">
        <v>408</v>
      </c>
      <c r="K170">
        <v>18</v>
      </c>
      <c r="L170">
        <v>118</v>
      </c>
      <c r="M170">
        <v>116</v>
      </c>
      <c r="N170" s="40">
        <v>1200</v>
      </c>
      <c r="O170">
        <v>1</v>
      </c>
      <c r="P170">
        <v>4</v>
      </c>
      <c r="Q170">
        <v>7</v>
      </c>
      <c r="R170">
        <v>24</v>
      </c>
      <c r="S170" s="32" t="s">
        <v>432</v>
      </c>
      <c r="T170">
        <v>1175</v>
      </c>
      <c r="U170" s="33" t="s">
        <v>417</v>
      </c>
      <c r="V170">
        <v>4</v>
      </c>
      <c r="W170">
        <v>41</v>
      </c>
      <c r="X170" s="17" t="s">
        <v>91</v>
      </c>
      <c r="Y170" t="s">
        <v>753</v>
      </c>
      <c r="Z170">
        <v>2</v>
      </c>
      <c r="AA170">
        <v>2</v>
      </c>
      <c r="AB170">
        <v>11</v>
      </c>
      <c r="AF170" t="s">
        <v>367</v>
      </c>
    </row>
    <row r="171" spans="1:32" x14ac:dyDescent="0.25">
      <c r="A171" s="16" t="s">
        <v>1</v>
      </c>
      <c r="B171" s="26" t="s">
        <v>68</v>
      </c>
      <c r="C171">
        <v>10.81</v>
      </c>
      <c r="D171">
        <v>10.51</v>
      </c>
      <c r="E171">
        <v>8</v>
      </c>
      <c r="F171" s="56" t="s">
        <v>69</v>
      </c>
      <c r="G171" s="28">
        <v>2</v>
      </c>
      <c r="H171" s="67" t="s">
        <v>195</v>
      </c>
      <c r="I171">
        <v>3</v>
      </c>
      <c r="J171" s="35" t="s">
        <v>408</v>
      </c>
      <c r="K171">
        <v>7.9</v>
      </c>
      <c r="L171">
        <v>118</v>
      </c>
      <c r="M171">
        <v>134</v>
      </c>
      <c r="N171" s="40">
        <v>1200</v>
      </c>
      <c r="O171">
        <v>1</v>
      </c>
      <c r="P171">
        <v>15</v>
      </c>
      <c r="Q171">
        <v>6</v>
      </c>
      <c r="R171">
        <v>24</v>
      </c>
      <c r="S171" t="s">
        <v>479</v>
      </c>
      <c r="T171">
        <v>1181</v>
      </c>
      <c r="U171" s="34" t="s">
        <v>755</v>
      </c>
      <c r="V171">
        <v>5</v>
      </c>
      <c r="W171">
        <v>39</v>
      </c>
      <c r="X171" s="17" t="s">
        <v>91</v>
      </c>
      <c r="Y171" s="12" t="s">
        <v>654</v>
      </c>
      <c r="Z171">
        <v>1</v>
      </c>
      <c r="AA171">
        <v>1</v>
      </c>
      <c r="AB171">
        <v>2</v>
      </c>
      <c r="AF171" t="s">
        <v>367</v>
      </c>
    </row>
    <row r="172" spans="1:32" x14ac:dyDescent="0.25">
      <c r="A172" s="16" t="s">
        <v>1</v>
      </c>
      <c r="B172" s="26" t="s">
        <v>68</v>
      </c>
      <c r="C172">
        <v>10.25</v>
      </c>
      <c r="D172">
        <v>9.9499999999999993</v>
      </c>
      <c r="E172">
        <v>8</v>
      </c>
      <c r="F172" s="56" t="s">
        <v>69</v>
      </c>
      <c r="G172" s="30">
        <v>4</v>
      </c>
      <c r="H172" s="68" t="s">
        <v>316</v>
      </c>
      <c r="I172">
        <v>7</v>
      </c>
      <c r="J172" s="37" t="s">
        <v>409</v>
      </c>
      <c r="K172">
        <v>4.5999999999999996</v>
      </c>
      <c r="L172">
        <v>118</v>
      </c>
      <c r="M172">
        <v>128</v>
      </c>
      <c r="N172" s="40">
        <v>1200</v>
      </c>
      <c r="O172">
        <v>1</v>
      </c>
      <c r="P172">
        <v>19</v>
      </c>
      <c r="Q172">
        <v>5</v>
      </c>
      <c r="R172">
        <v>24</v>
      </c>
      <c r="S172" t="s">
        <v>479</v>
      </c>
      <c r="T172">
        <v>1187</v>
      </c>
      <c r="U172" s="33" t="s">
        <v>417</v>
      </c>
      <c r="V172">
        <v>5</v>
      </c>
      <c r="W172">
        <v>40</v>
      </c>
      <c r="X172" s="17" t="s">
        <v>91</v>
      </c>
      <c r="Y172" s="12">
        <v>2</v>
      </c>
      <c r="Z172">
        <v>4</v>
      </c>
      <c r="AA172">
        <v>4</v>
      </c>
      <c r="AB172">
        <v>4</v>
      </c>
      <c r="AF172" t="s">
        <v>367</v>
      </c>
    </row>
    <row r="173" spans="1:32" x14ac:dyDescent="0.25">
      <c r="A173" s="16" t="s">
        <v>1</v>
      </c>
      <c r="B173" s="26" t="s">
        <v>68</v>
      </c>
      <c r="C173">
        <v>10.58</v>
      </c>
      <c r="D173">
        <v>10.879999999999999</v>
      </c>
      <c r="E173">
        <v>8</v>
      </c>
      <c r="F173" s="56" t="s">
        <v>69</v>
      </c>
      <c r="G173" s="30">
        <v>4</v>
      </c>
      <c r="H173" s="62" t="s">
        <v>120</v>
      </c>
      <c r="I173">
        <v>3</v>
      </c>
      <c r="J173" s="35" t="s">
        <v>408</v>
      </c>
      <c r="K173">
        <v>6.5</v>
      </c>
      <c r="L173">
        <v>118</v>
      </c>
      <c r="M173">
        <v>116</v>
      </c>
      <c r="N173" s="40">
        <v>1200</v>
      </c>
      <c r="O173">
        <v>1</v>
      </c>
      <c r="P173">
        <v>8</v>
      </c>
      <c r="Q173">
        <v>5</v>
      </c>
      <c r="R173">
        <v>24</v>
      </c>
      <c r="S173" s="31" t="s">
        <v>420</v>
      </c>
      <c r="T173">
        <v>1181</v>
      </c>
      <c r="U173" s="33" t="s">
        <v>417</v>
      </c>
      <c r="V173">
        <v>4</v>
      </c>
      <c r="W173">
        <v>41</v>
      </c>
      <c r="X173" s="17" t="s">
        <v>91</v>
      </c>
      <c r="Y173" t="s">
        <v>484</v>
      </c>
      <c r="Z173">
        <v>2</v>
      </c>
      <c r="AA173">
        <v>2</v>
      </c>
      <c r="AB173">
        <v>4</v>
      </c>
      <c r="AF173" t="s">
        <v>367</v>
      </c>
    </row>
    <row r="174" spans="1:32" x14ac:dyDescent="0.25">
      <c r="A174" s="16" t="s">
        <v>1</v>
      </c>
      <c r="B174" s="26" t="s">
        <v>68</v>
      </c>
      <c r="C174">
        <v>11.1</v>
      </c>
      <c r="D174">
        <v>11.399999999999999</v>
      </c>
      <c r="E174">
        <v>8</v>
      </c>
      <c r="F174" s="56" t="s">
        <v>69</v>
      </c>
      <c r="G174" s="30">
        <v>5</v>
      </c>
      <c r="H174" s="57" t="s">
        <v>326</v>
      </c>
      <c r="I174">
        <v>1</v>
      </c>
      <c r="J174" s="35" t="s">
        <v>408</v>
      </c>
      <c r="K174">
        <v>16</v>
      </c>
      <c r="L174">
        <v>118</v>
      </c>
      <c r="M174">
        <v>115</v>
      </c>
      <c r="N174" s="40">
        <v>1200</v>
      </c>
      <c r="O174">
        <v>1</v>
      </c>
      <c r="P174">
        <v>24</v>
      </c>
      <c r="Q174">
        <v>4</v>
      </c>
      <c r="R174">
        <v>24</v>
      </c>
      <c r="S174" s="32" t="s">
        <v>426</v>
      </c>
      <c r="T174">
        <v>1188</v>
      </c>
      <c r="U174" s="33" t="s">
        <v>417</v>
      </c>
      <c r="V174">
        <v>4</v>
      </c>
      <c r="W174">
        <v>42</v>
      </c>
      <c r="X174" s="17" t="s">
        <v>91</v>
      </c>
      <c r="Y174" s="12">
        <v>2</v>
      </c>
      <c r="Z174">
        <v>1</v>
      </c>
      <c r="AA174">
        <v>1</v>
      </c>
      <c r="AB174">
        <v>5</v>
      </c>
      <c r="AF174" t="s">
        <v>367</v>
      </c>
    </row>
    <row r="175" spans="1:32" x14ac:dyDescent="0.25">
      <c r="A175" s="16" t="s">
        <v>1</v>
      </c>
      <c r="B175" s="26" t="s">
        <v>68</v>
      </c>
      <c r="C175">
        <v>11.12</v>
      </c>
      <c r="D175">
        <v>11.419999999999998</v>
      </c>
      <c r="E175">
        <v>8</v>
      </c>
      <c r="F175" s="56" t="s">
        <v>69</v>
      </c>
      <c r="G175">
        <v>7</v>
      </c>
      <c r="H175" s="57" t="s">
        <v>326</v>
      </c>
      <c r="I175">
        <v>2</v>
      </c>
      <c r="J175" s="35" t="s">
        <v>408</v>
      </c>
      <c r="K175">
        <v>8</v>
      </c>
      <c r="L175">
        <v>118</v>
      </c>
      <c r="M175">
        <v>115</v>
      </c>
      <c r="N175" s="40">
        <v>1200</v>
      </c>
      <c r="O175">
        <v>1</v>
      </c>
      <c r="P175">
        <v>27</v>
      </c>
      <c r="Q175">
        <v>3</v>
      </c>
      <c r="R175">
        <v>24</v>
      </c>
      <c r="S175" s="32" t="s">
        <v>432</v>
      </c>
      <c r="T175">
        <v>1187</v>
      </c>
      <c r="U175" s="33" t="s">
        <v>417</v>
      </c>
      <c r="V175">
        <v>4</v>
      </c>
      <c r="W175">
        <v>42</v>
      </c>
      <c r="X175" s="17" t="s">
        <v>91</v>
      </c>
      <c r="Y175" t="s">
        <v>435</v>
      </c>
      <c r="Z175">
        <v>1</v>
      </c>
      <c r="AA175">
        <v>1</v>
      </c>
      <c r="AB175">
        <v>7</v>
      </c>
      <c r="AF175" t="s">
        <v>367</v>
      </c>
    </row>
    <row r="176" spans="1:32" x14ac:dyDescent="0.25">
      <c r="A176" s="16" t="s">
        <v>1</v>
      </c>
      <c r="B176" s="26" t="s">
        <v>68</v>
      </c>
      <c r="C176">
        <v>10.77</v>
      </c>
      <c r="D176">
        <v>10.969999999999999</v>
      </c>
      <c r="E176">
        <v>8</v>
      </c>
      <c r="F176" s="56" t="s">
        <v>69</v>
      </c>
      <c r="G176" s="28">
        <v>3</v>
      </c>
      <c r="H176" s="61" t="s">
        <v>106</v>
      </c>
      <c r="I176">
        <v>1</v>
      </c>
      <c r="J176" s="35" t="s">
        <v>408</v>
      </c>
      <c r="K176">
        <v>3.7</v>
      </c>
      <c r="L176">
        <v>118</v>
      </c>
      <c r="M176">
        <v>118</v>
      </c>
      <c r="N176" s="40">
        <v>1200</v>
      </c>
      <c r="O176">
        <v>1</v>
      </c>
      <c r="P176">
        <v>13</v>
      </c>
      <c r="Q176">
        <v>3</v>
      </c>
      <c r="R176">
        <v>24</v>
      </c>
      <c r="S176" s="32" t="s">
        <v>416</v>
      </c>
      <c r="T176">
        <v>1201</v>
      </c>
      <c r="U176" s="33" t="s">
        <v>417</v>
      </c>
      <c r="V176">
        <v>4</v>
      </c>
      <c r="W176">
        <v>42</v>
      </c>
      <c r="X176" s="17" t="s">
        <v>91</v>
      </c>
      <c r="Y176" s="12" t="s">
        <v>549</v>
      </c>
      <c r="Z176">
        <v>1</v>
      </c>
      <c r="AA176">
        <v>1</v>
      </c>
      <c r="AB176">
        <v>3</v>
      </c>
      <c r="AF176" t="s">
        <v>367</v>
      </c>
    </row>
    <row r="177" spans="1:32" x14ac:dyDescent="0.25">
      <c r="A177" s="16" t="s">
        <v>1</v>
      </c>
      <c r="B177" s="26" t="s">
        <v>68</v>
      </c>
      <c r="C177">
        <v>10.68</v>
      </c>
      <c r="D177">
        <v>10.379999999999999</v>
      </c>
      <c r="E177">
        <v>8</v>
      </c>
      <c r="F177" s="56" t="s">
        <v>69</v>
      </c>
      <c r="G177" s="28">
        <v>1</v>
      </c>
      <c r="H177" s="67" t="s">
        <v>195</v>
      </c>
      <c r="I177">
        <v>3</v>
      </c>
      <c r="J177" s="35" t="s">
        <v>408</v>
      </c>
      <c r="K177">
        <v>3.9</v>
      </c>
      <c r="L177">
        <v>118</v>
      </c>
      <c r="M177">
        <v>133</v>
      </c>
      <c r="N177" s="40">
        <v>1200</v>
      </c>
      <c r="O177">
        <v>1</v>
      </c>
      <c r="P177">
        <v>6</v>
      </c>
      <c r="Q177">
        <v>3</v>
      </c>
      <c r="R177">
        <v>24</v>
      </c>
      <c r="S177" s="31" t="s">
        <v>420</v>
      </c>
      <c r="T177">
        <v>1190</v>
      </c>
      <c r="U177" s="33" t="s">
        <v>417</v>
      </c>
      <c r="V177">
        <v>5</v>
      </c>
      <c r="W177">
        <v>37</v>
      </c>
      <c r="X177" s="17" t="s">
        <v>91</v>
      </c>
      <c r="Y177" s="12" t="s">
        <v>581</v>
      </c>
      <c r="Z177">
        <v>1</v>
      </c>
      <c r="AA177">
        <v>1</v>
      </c>
      <c r="AB177">
        <v>1</v>
      </c>
      <c r="AF177" t="s">
        <v>367</v>
      </c>
    </row>
    <row r="178" spans="1:32" x14ac:dyDescent="0.25">
      <c r="A178" s="16" t="s">
        <v>1</v>
      </c>
      <c r="B178" s="26" t="s">
        <v>68</v>
      </c>
      <c r="C178">
        <v>11.23</v>
      </c>
      <c r="D178">
        <v>10.73</v>
      </c>
      <c r="E178">
        <v>8</v>
      </c>
      <c r="F178" s="56" t="s">
        <v>69</v>
      </c>
      <c r="G178">
        <v>6</v>
      </c>
      <c r="H178" s="49" t="s">
        <v>31</v>
      </c>
      <c r="I178">
        <v>10</v>
      </c>
      <c r="J178" s="35" t="s">
        <v>408</v>
      </c>
      <c r="K178">
        <v>2.7</v>
      </c>
      <c r="L178">
        <v>118</v>
      </c>
      <c r="M178">
        <v>134</v>
      </c>
      <c r="N178" s="40">
        <v>1200</v>
      </c>
      <c r="O178">
        <v>1</v>
      </c>
      <c r="P178">
        <v>31</v>
      </c>
      <c r="Q178">
        <v>1</v>
      </c>
      <c r="R178">
        <v>24</v>
      </c>
      <c r="S178" s="32" t="s">
        <v>432</v>
      </c>
      <c r="T178">
        <v>1192</v>
      </c>
      <c r="U178" s="33" t="s">
        <v>417</v>
      </c>
      <c r="V178">
        <v>5</v>
      </c>
      <c r="W178">
        <v>39</v>
      </c>
      <c r="X178" s="17" t="s">
        <v>91</v>
      </c>
      <c r="Y178" s="12" t="s">
        <v>549</v>
      </c>
      <c r="Z178">
        <v>2</v>
      </c>
      <c r="AA178">
        <v>2</v>
      </c>
      <c r="AB178">
        <v>6</v>
      </c>
      <c r="AF178" t="s">
        <v>367</v>
      </c>
    </row>
    <row r="179" spans="1:32" x14ac:dyDescent="0.25">
      <c r="A179" s="16" t="s">
        <v>1</v>
      </c>
      <c r="B179" s="26" t="s">
        <v>68</v>
      </c>
      <c r="C179">
        <v>11.36</v>
      </c>
      <c r="D179">
        <v>11.459999999999999</v>
      </c>
      <c r="E179">
        <v>8</v>
      </c>
      <c r="F179" s="56" t="s">
        <v>69</v>
      </c>
      <c r="G179">
        <v>10</v>
      </c>
      <c r="H179" s="57" t="s">
        <v>326</v>
      </c>
      <c r="I179">
        <v>9</v>
      </c>
      <c r="J179" s="35" t="s">
        <v>408</v>
      </c>
      <c r="K179">
        <v>22</v>
      </c>
      <c r="L179">
        <v>118</v>
      </c>
      <c r="M179">
        <v>114</v>
      </c>
      <c r="N179" s="40">
        <v>1200</v>
      </c>
      <c r="O179">
        <v>1</v>
      </c>
      <c r="P179">
        <v>17</v>
      </c>
      <c r="Q179">
        <v>1</v>
      </c>
      <c r="R179">
        <v>24</v>
      </c>
      <c r="S179" s="32" t="s">
        <v>416</v>
      </c>
      <c r="T179">
        <v>1196</v>
      </c>
      <c r="U179" s="33" t="s">
        <v>417</v>
      </c>
      <c r="V179">
        <v>4</v>
      </c>
      <c r="W179">
        <v>41</v>
      </c>
      <c r="X179" s="17" t="s">
        <v>91</v>
      </c>
      <c r="Y179" t="s">
        <v>429</v>
      </c>
      <c r="Z179">
        <v>1</v>
      </c>
      <c r="AA179">
        <v>2</v>
      </c>
      <c r="AB179">
        <v>10</v>
      </c>
      <c r="AF179" t="s">
        <v>367</v>
      </c>
    </row>
    <row r="180" spans="1:32" x14ac:dyDescent="0.25">
      <c r="A180" s="16" t="s">
        <v>1</v>
      </c>
      <c r="B180" s="26" t="s">
        <v>68</v>
      </c>
      <c r="C180">
        <v>10.43</v>
      </c>
      <c r="D180">
        <v>10.53</v>
      </c>
      <c r="E180">
        <v>8</v>
      </c>
      <c r="F180" s="56" t="s">
        <v>69</v>
      </c>
      <c r="G180" s="28">
        <v>3</v>
      </c>
      <c r="H180" s="57" t="s">
        <v>326</v>
      </c>
      <c r="I180">
        <v>10</v>
      </c>
      <c r="J180" s="35" t="s">
        <v>408</v>
      </c>
      <c r="K180">
        <v>6.8</v>
      </c>
      <c r="L180">
        <v>118</v>
      </c>
      <c r="M180">
        <v>114</v>
      </c>
      <c r="N180" s="40">
        <v>1200</v>
      </c>
      <c r="O180">
        <v>1</v>
      </c>
      <c r="P180">
        <v>4</v>
      </c>
      <c r="Q180">
        <v>1</v>
      </c>
      <c r="R180">
        <v>24</v>
      </c>
      <c r="S180" s="32" t="s">
        <v>432</v>
      </c>
      <c r="T180">
        <v>1193</v>
      </c>
      <c r="U180" s="33" t="s">
        <v>417</v>
      </c>
      <c r="V180">
        <v>4</v>
      </c>
      <c r="W180">
        <v>41</v>
      </c>
      <c r="X180" s="17" t="s">
        <v>91</v>
      </c>
      <c r="Y180" s="12" t="s">
        <v>471</v>
      </c>
      <c r="Z180">
        <v>1</v>
      </c>
      <c r="AA180">
        <v>1</v>
      </c>
      <c r="AB180">
        <v>3</v>
      </c>
      <c r="AF180" t="s">
        <v>367</v>
      </c>
    </row>
    <row r="181" spans="1:32" x14ac:dyDescent="0.25">
      <c r="A181" s="16" t="s">
        <v>1</v>
      </c>
      <c r="B181" s="26" t="s">
        <v>68</v>
      </c>
      <c r="C181">
        <v>10.4</v>
      </c>
      <c r="D181">
        <v>10.5</v>
      </c>
      <c r="E181">
        <v>8</v>
      </c>
      <c r="F181" s="56" t="s">
        <v>69</v>
      </c>
      <c r="G181" s="30">
        <v>4</v>
      </c>
      <c r="H181" s="62" t="s">
        <v>120</v>
      </c>
      <c r="I181">
        <v>6</v>
      </c>
      <c r="J181" s="35" t="s">
        <v>408</v>
      </c>
      <c r="K181">
        <v>15</v>
      </c>
      <c r="L181">
        <v>118</v>
      </c>
      <c r="M181">
        <v>116</v>
      </c>
      <c r="N181" s="40">
        <v>1200</v>
      </c>
      <c r="O181">
        <v>1</v>
      </c>
      <c r="P181">
        <v>29</v>
      </c>
      <c r="Q181">
        <v>12</v>
      </c>
      <c r="R181">
        <v>23</v>
      </c>
      <c r="S181" s="32" t="s">
        <v>426</v>
      </c>
      <c r="T181">
        <v>1200</v>
      </c>
      <c r="U181" s="33" t="s">
        <v>417</v>
      </c>
      <c r="V181">
        <v>4</v>
      </c>
      <c r="W181">
        <v>43</v>
      </c>
      <c r="X181" s="17" t="s">
        <v>91</v>
      </c>
      <c r="Y181" t="s">
        <v>435</v>
      </c>
      <c r="Z181">
        <v>2</v>
      </c>
      <c r="AA181">
        <v>1</v>
      </c>
      <c r="AB181">
        <v>4</v>
      </c>
      <c r="AF181" t="s">
        <v>367</v>
      </c>
    </row>
    <row r="182" spans="1:32" x14ac:dyDescent="0.25">
      <c r="A182" s="16" t="s">
        <v>1</v>
      </c>
      <c r="B182" s="26" t="s">
        <v>68</v>
      </c>
      <c r="C182">
        <v>11.32</v>
      </c>
      <c r="D182">
        <v>11.22</v>
      </c>
      <c r="E182">
        <v>8</v>
      </c>
      <c r="F182" s="56" t="s">
        <v>69</v>
      </c>
      <c r="G182">
        <v>8</v>
      </c>
      <c r="H182" s="54" t="s">
        <v>58</v>
      </c>
      <c r="I182">
        <v>5</v>
      </c>
      <c r="J182" s="35" t="s">
        <v>408</v>
      </c>
      <c r="K182">
        <v>11</v>
      </c>
      <c r="L182">
        <v>118</v>
      </c>
      <c r="M182">
        <v>122</v>
      </c>
      <c r="N182" s="40">
        <v>1200</v>
      </c>
      <c r="O182">
        <v>1</v>
      </c>
      <c r="P182">
        <v>13</v>
      </c>
      <c r="Q182">
        <v>12</v>
      </c>
      <c r="R182">
        <v>23</v>
      </c>
      <c r="S182" s="31" t="s">
        <v>420</v>
      </c>
      <c r="T182">
        <v>1192</v>
      </c>
      <c r="U182" s="33" t="s">
        <v>417</v>
      </c>
      <c r="V182">
        <v>4</v>
      </c>
      <c r="W182">
        <v>45</v>
      </c>
      <c r="X182" s="17" t="s">
        <v>91</v>
      </c>
      <c r="Y182">
        <v>5</v>
      </c>
      <c r="Z182">
        <v>3</v>
      </c>
      <c r="AA182">
        <v>4</v>
      </c>
      <c r="AB182">
        <v>8</v>
      </c>
      <c r="AF182" t="s">
        <v>367</v>
      </c>
    </row>
    <row r="183" spans="1:32" x14ac:dyDescent="0.25">
      <c r="A183" s="16" t="s">
        <v>1</v>
      </c>
      <c r="B183" s="26" t="s">
        <v>68</v>
      </c>
      <c r="C183">
        <v>10.71</v>
      </c>
      <c r="D183">
        <v>10.610000000000001</v>
      </c>
      <c r="E183">
        <v>8</v>
      </c>
      <c r="F183" s="56" t="s">
        <v>69</v>
      </c>
      <c r="G183">
        <v>6</v>
      </c>
      <c r="H183" s="56" t="s">
        <v>69</v>
      </c>
      <c r="I183">
        <v>7</v>
      </c>
      <c r="J183" s="35" t="s">
        <v>408</v>
      </c>
      <c r="K183">
        <v>7.1</v>
      </c>
      <c r="L183">
        <v>118</v>
      </c>
      <c r="M183">
        <v>122</v>
      </c>
      <c r="N183" s="40">
        <v>1200</v>
      </c>
      <c r="O183">
        <v>1</v>
      </c>
      <c r="P183">
        <v>15</v>
      </c>
      <c r="Q183">
        <v>11</v>
      </c>
      <c r="R183">
        <v>23</v>
      </c>
      <c r="S183" s="31" t="s">
        <v>420</v>
      </c>
      <c r="T183">
        <v>1198</v>
      </c>
      <c r="U183" s="33" t="s">
        <v>417</v>
      </c>
      <c r="V183">
        <v>4</v>
      </c>
      <c r="W183">
        <v>47</v>
      </c>
      <c r="X183" s="17" t="s">
        <v>91</v>
      </c>
      <c r="Y183">
        <v>5</v>
      </c>
      <c r="Z183">
        <v>2</v>
      </c>
      <c r="AA183">
        <v>2</v>
      </c>
      <c r="AB183">
        <v>6</v>
      </c>
      <c r="AF183" t="s">
        <v>367</v>
      </c>
    </row>
    <row r="184" spans="1:32" x14ac:dyDescent="0.25">
      <c r="A184" s="16" t="s">
        <v>1</v>
      </c>
      <c r="B184" s="26" t="s">
        <v>68</v>
      </c>
      <c r="C184">
        <v>10.74</v>
      </c>
      <c r="D184">
        <v>10.64</v>
      </c>
      <c r="E184">
        <v>8</v>
      </c>
      <c r="F184" s="56" t="s">
        <v>69</v>
      </c>
      <c r="G184">
        <v>7</v>
      </c>
      <c r="H184" s="47" t="s">
        <v>504</v>
      </c>
      <c r="I184">
        <v>12</v>
      </c>
      <c r="J184" s="35" t="s">
        <v>408</v>
      </c>
      <c r="K184">
        <v>18</v>
      </c>
      <c r="L184">
        <v>118</v>
      </c>
      <c r="M184">
        <v>116</v>
      </c>
      <c r="N184" s="40">
        <v>1200</v>
      </c>
      <c r="O184">
        <v>1</v>
      </c>
      <c r="P184">
        <v>11</v>
      </c>
      <c r="Q184">
        <v>10</v>
      </c>
      <c r="R184">
        <v>23</v>
      </c>
      <c r="S184" s="32" t="s">
        <v>432</v>
      </c>
      <c r="T184">
        <v>1200</v>
      </c>
      <c r="U184" s="33" t="s">
        <v>417</v>
      </c>
      <c r="V184">
        <v>4</v>
      </c>
      <c r="W184">
        <v>48</v>
      </c>
      <c r="X184" s="17" t="s">
        <v>91</v>
      </c>
      <c r="Y184" t="s">
        <v>484</v>
      </c>
      <c r="Z184">
        <v>1</v>
      </c>
      <c r="AA184">
        <v>1</v>
      </c>
      <c r="AB184">
        <v>7</v>
      </c>
      <c r="AF184" t="s">
        <v>367</v>
      </c>
    </row>
    <row r="185" spans="1:32" x14ac:dyDescent="0.25">
      <c r="A185" s="16" t="s">
        <v>1</v>
      </c>
      <c r="B185" s="26" t="s">
        <v>68</v>
      </c>
      <c r="C185">
        <v>9.73</v>
      </c>
      <c r="D185">
        <v>9.93</v>
      </c>
      <c r="E185">
        <v>8</v>
      </c>
      <c r="F185" s="56" t="s">
        <v>69</v>
      </c>
      <c r="G185" s="30">
        <v>4</v>
      </c>
      <c r="H185" s="47" t="s">
        <v>504</v>
      </c>
      <c r="I185">
        <v>4</v>
      </c>
      <c r="J185" s="35" t="s">
        <v>408</v>
      </c>
      <c r="K185">
        <v>4.7</v>
      </c>
      <c r="L185">
        <v>118</v>
      </c>
      <c r="M185">
        <v>117</v>
      </c>
      <c r="N185" s="40">
        <v>1200</v>
      </c>
      <c r="O185">
        <v>1</v>
      </c>
      <c r="P185">
        <v>20</v>
      </c>
      <c r="Q185">
        <v>9</v>
      </c>
      <c r="R185">
        <v>23</v>
      </c>
      <c r="S185" s="31" t="s">
        <v>420</v>
      </c>
      <c r="T185">
        <v>1189</v>
      </c>
      <c r="U185" s="33" t="s">
        <v>417</v>
      </c>
      <c r="V185">
        <v>4</v>
      </c>
      <c r="W185">
        <v>48</v>
      </c>
      <c r="X185" s="17" t="s">
        <v>91</v>
      </c>
      <c r="Y185" s="12" t="s">
        <v>423</v>
      </c>
      <c r="Z185">
        <v>1</v>
      </c>
      <c r="AA185">
        <v>1</v>
      </c>
      <c r="AB185">
        <v>4</v>
      </c>
      <c r="AF185" t="s">
        <v>367</v>
      </c>
    </row>
    <row r="186" spans="1:32" x14ac:dyDescent="0.25">
      <c r="A186" s="16" t="s">
        <v>1</v>
      </c>
      <c r="B186" s="27" t="s">
        <v>74</v>
      </c>
      <c r="C186">
        <v>10</v>
      </c>
      <c r="D186">
        <v>9.9</v>
      </c>
      <c r="E186">
        <v>10</v>
      </c>
      <c r="F186" s="57" t="s">
        <v>326</v>
      </c>
      <c r="G186" s="30">
        <v>4</v>
      </c>
      <c r="H186" s="80" t="s">
        <v>406</v>
      </c>
      <c r="I186">
        <v>9</v>
      </c>
      <c r="J186" s="36" t="s">
        <v>410</v>
      </c>
      <c r="K186">
        <v>12</v>
      </c>
      <c r="L186">
        <v>113</v>
      </c>
      <c r="M186">
        <v>115</v>
      </c>
      <c r="N186" s="40">
        <v>1200</v>
      </c>
      <c r="O186">
        <v>1</v>
      </c>
      <c r="P186">
        <v>23</v>
      </c>
      <c r="Q186">
        <v>12</v>
      </c>
      <c r="R186">
        <v>25</v>
      </c>
      <c r="S186" s="32" t="s">
        <v>416</v>
      </c>
      <c r="T186">
        <v>1163</v>
      </c>
      <c r="U186" s="33" t="s">
        <v>417</v>
      </c>
      <c r="V186">
        <v>5</v>
      </c>
      <c r="W186">
        <v>19</v>
      </c>
      <c r="X186" s="18" t="s">
        <v>76</v>
      </c>
      <c r="Y186" s="12" t="s">
        <v>552</v>
      </c>
      <c r="Z186">
        <v>10</v>
      </c>
      <c r="AA186">
        <v>8</v>
      </c>
      <c r="AB186">
        <v>4</v>
      </c>
      <c r="AF186" t="s">
        <v>46</v>
      </c>
    </row>
    <row r="187" spans="1:32" x14ac:dyDescent="0.25">
      <c r="A187" s="16" t="s">
        <v>1</v>
      </c>
      <c r="B187" s="27" t="s">
        <v>74</v>
      </c>
      <c r="C187">
        <v>57.22</v>
      </c>
      <c r="D187">
        <v>57.32</v>
      </c>
      <c r="E187">
        <v>10</v>
      </c>
      <c r="F187" s="57" t="s">
        <v>326</v>
      </c>
      <c r="G187" s="28">
        <v>3</v>
      </c>
      <c r="H187" s="80" t="s">
        <v>406</v>
      </c>
      <c r="I187">
        <v>5</v>
      </c>
      <c r="J187" s="37" t="s">
        <v>409</v>
      </c>
      <c r="K187">
        <v>5.0999999999999996</v>
      </c>
      <c r="L187">
        <v>113</v>
      </c>
      <c r="M187">
        <v>115</v>
      </c>
      <c r="N187">
        <v>1000</v>
      </c>
      <c r="O187">
        <v>0</v>
      </c>
      <c r="P187">
        <v>3</v>
      </c>
      <c r="Q187">
        <v>12</v>
      </c>
      <c r="R187">
        <v>25</v>
      </c>
      <c r="S187" s="32" t="s">
        <v>426</v>
      </c>
      <c r="T187">
        <v>1166</v>
      </c>
      <c r="U187" s="33" t="s">
        <v>417</v>
      </c>
      <c r="V187">
        <v>5</v>
      </c>
      <c r="W187">
        <v>17</v>
      </c>
      <c r="X187" s="18" t="s">
        <v>76</v>
      </c>
      <c r="Y187" s="12" t="s">
        <v>418</v>
      </c>
      <c r="Z187">
        <v>5</v>
      </c>
      <c r="AA187">
        <v>5</v>
      </c>
      <c r="AB187">
        <v>3</v>
      </c>
      <c r="AF187" t="s">
        <v>774</v>
      </c>
    </row>
    <row r="188" spans="1:32" x14ac:dyDescent="0.25">
      <c r="A188" s="16" t="s">
        <v>1</v>
      </c>
      <c r="B188" s="27" t="s">
        <v>74</v>
      </c>
      <c r="C188">
        <v>10.68</v>
      </c>
      <c r="D188">
        <v>10.78</v>
      </c>
      <c r="E188">
        <v>10</v>
      </c>
      <c r="F188" s="57" t="s">
        <v>326</v>
      </c>
      <c r="G188">
        <v>7</v>
      </c>
      <c r="H188" s="80" t="s">
        <v>406</v>
      </c>
      <c r="I188">
        <v>4</v>
      </c>
      <c r="J188" s="36" t="s">
        <v>410</v>
      </c>
      <c r="K188">
        <v>6.4</v>
      </c>
      <c r="L188">
        <v>113</v>
      </c>
      <c r="M188">
        <v>116</v>
      </c>
      <c r="N188" s="40">
        <v>1200</v>
      </c>
      <c r="O188">
        <v>1</v>
      </c>
      <c r="P188">
        <v>26</v>
      </c>
      <c r="Q188">
        <v>11</v>
      </c>
      <c r="R188">
        <v>25</v>
      </c>
      <c r="S188" s="32" t="s">
        <v>416</v>
      </c>
      <c r="T188">
        <v>1169</v>
      </c>
      <c r="U188" s="33" t="s">
        <v>427</v>
      </c>
      <c r="V188">
        <v>5</v>
      </c>
      <c r="W188">
        <v>19</v>
      </c>
      <c r="X188" s="18" t="s">
        <v>76</v>
      </c>
      <c r="Y188" t="s">
        <v>435</v>
      </c>
      <c r="Z188">
        <v>8</v>
      </c>
      <c r="AA188">
        <v>10</v>
      </c>
      <c r="AB188">
        <v>7</v>
      </c>
      <c r="AF188" t="s">
        <v>775</v>
      </c>
    </row>
    <row r="189" spans="1:32" x14ac:dyDescent="0.25">
      <c r="A189" s="16" t="s">
        <v>1</v>
      </c>
      <c r="B189" s="27" t="s">
        <v>74</v>
      </c>
      <c r="C189">
        <v>57.59</v>
      </c>
      <c r="D189">
        <v>57.49</v>
      </c>
      <c r="E189">
        <v>10</v>
      </c>
      <c r="F189" s="57" t="s">
        <v>326</v>
      </c>
      <c r="G189">
        <v>7</v>
      </c>
      <c r="H189" s="80" t="s">
        <v>406</v>
      </c>
      <c r="I189">
        <v>7</v>
      </c>
      <c r="J189" s="38" t="s">
        <v>411</v>
      </c>
      <c r="K189">
        <v>11</v>
      </c>
      <c r="L189">
        <v>113</v>
      </c>
      <c r="M189">
        <v>116</v>
      </c>
      <c r="N189">
        <v>1000</v>
      </c>
      <c r="O189">
        <v>0</v>
      </c>
      <c r="P189">
        <v>5</v>
      </c>
      <c r="Q189">
        <v>11</v>
      </c>
      <c r="R189">
        <v>25</v>
      </c>
      <c r="S189" s="32" t="s">
        <v>426</v>
      </c>
      <c r="T189">
        <v>1161</v>
      </c>
      <c r="U189" s="33" t="s">
        <v>417</v>
      </c>
      <c r="V189">
        <v>5</v>
      </c>
      <c r="W189">
        <v>21</v>
      </c>
      <c r="X189" s="18" t="s">
        <v>76</v>
      </c>
      <c r="Y189" t="s">
        <v>441</v>
      </c>
      <c r="Z189">
        <v>12</v>
      </c>
      <c r="AA189">
        <v>11</v>
      </c>
      <c r="AB189">
        <v>7</v>
      </c>
      <c r="AF189" t="s">
        <v>262</v>
      </c>
    </row>
    <row r="190" spans="1:32" x14ac:dyDescent="0.25">
      <c r="A190" s="16" t="s">
        <v>1</v>
      </c>
      <c r="B190" s="27" t="s">
        <v>74</v>
      </c>
      <c r="C190">
        <v>9.4700000000000006</v>
      </c>
      <c r="D190">
        <v>9.4700000000000006</v>
      </c>
      <c r="E190">
        <v>10</v>
      </c>
      <c r="F190" s="57" t="s">
        <v>326</v>
      </c>
      <c r="G190" s="30">
        <v>5</v>
      </c>
      <c r="H190" s="66" t="s">
        <v>173</v>
      </c>
      <c r="I190">
        <v>3</v>
      </c>
      <c r="J190" s="37" t="s">
        <v>409</v>
      </c>
      <c r="K190">
        <v>10</v>
      </c>
      <c r="L190">
        <v>113</v>
      </c>
      <c r="M190">
        <v>119</v>
      </c>
      <c r="N190" s="40">
        <v>1200</v>
      </c>
      <c r="O190">
        <v>1</v>
      </c>
      <c r="P190">
        <v>1</v>
      </c>
      <c r="Q190">
        <v>10</v>
      </c>
      <c r="R190">
        <v>25</v>
      </c>
      <c r="S190" t="s">
        <v>465</v>
      </c>
      <c r="T190">
        <v>1147</v>
      </c>
      <c r="U190" s="33" t="s">
        <v>427</v>
      </c>
      <c r="V190">
        <v>5</v>
      </c>
      <c r="W190">
        <v>23</v>
      </c>
      <c r="X190" s="18" t="s">
        <v>76</v>
      </c>
      <c r="Y190">
        <v>4</v>
      </c>
      <c r="Z190">
        <v>5</v>
      </c>
      <c r="AA190">
        <v>3</v>
      </c>
      <c r="AB190">
        <v>5</v>
      </c>
      <c r="AF190" t="s">
        <v>46</v>
      </c>
    </row>
    <row r="191" spans="1:32" x14ac:dyDescent="0.25">
      <c r="A191" s="16" t="s">
        <v>1</v>
      </c>
      <c r="B191" s="27" t="s">
        <v>74</v>
      </c>
      <c r="C191">
        <v>10.66</v>
      </c>
      <c r="D191">
        <v>10.46</v>
      </c>
      <c r="E191">
        <v>10</v>
      </c>
      <c r="F191" s="57" t="s">
        <v>326</v>
      </c>
      <c r="G191">
        <v>9</v>
      </c>
      <c r="H191" s="66" t="s">
        <v>173</v>
      </c>
      <c r="I191">
        <v>8</v>
      </c>
      <c r="J191" s="38" t="s">
        <v>411</v>
      </c>
      <c r="K191">
        <v>7.2</v>
      </c>
      <c r="L191">
        <v>113</v>
      </c>
      <c r="M191">
        <v>120</v>
      </c>
      <c r="N191" s="40">
        <v>1200</v>
      </c>
      <c r="O191">
        <v>1</v>
      </c>
      <c r="P191">
        <v>10</v>
      </c>
      <c r="Q191">
        <v>9</v>
      </c>
      <c r="R191">
        <v>25</v>
      </c>
      <c r="S191" s="32" t="s">
        <v>432</v>
      </c>
      <c r="T191">
        <v>1128</v>
      </c>
      <c r="U191" s="33" t="s">
        <v>417</v>
      </c>
      <c r="V191">
        <v>5</v>
      </c>
      <c r="W191">
        <v>25</v>
      </c>
      <c r="X191" s="18" t="s">
        <v>76</v>
      </c>
      <c r="Y191" t="s">
        <v>453</v>
      </c>
      <c r="Z191">
        <v>11</v>
      </c>
      <c r="AA191">
        <v>10</v>
      </c>
      <c r="AB191">
        <v>9</v>
      </c>
      <c r="AF191" t="s">
        <v>46</v>
      </c>
    </row>
    <row r="192" spans="1:32" x14ac:dyDescent="0.25">
      <c r="A192" s="16" t="s">
        <v>1</v>
      </c>
      <c r="B192" s="27" t="s">
        <v>74</v>
      </c>
      <c r="C192">
        <v>10.42</v>
      </c>
      <c r="D192">
        <v>10.119999999999999</v>
      </c>
      <c r="E192">
        <v>10</v>
      </c>
      <c r="F192" s="57" t="s">
        <v>326</v>
      </c>
      <c r="G192" s="30">
        <v>5</v>
      </c>
      <c r="H192" s="50" t="s">
        <v>565</v>
      </c>
      <c r="I192">
        <v>11</v>
      </c>
      <c r="J192" s="36" t="s">
        <v>410</v>
      </c>
      <c r="K192">
        <v>21</v>
      </c>
      <c r="L192">
        <v>113</v>
      </c>
      <c r="M192">
        <v>122</v>
      </c>
      <c r="N192" s="40">
        <v>1200</v>
      </c>
      <c r="O192">
        <v>1</v>
      </c>
      <c r="P192">
        <v>16</v>
      </c>
      <c r="Q192">
        <v>7</v>
      </c>
      <c r="R192">
        <v>25</v>
      </c>
      <c r="S192" s="31" t="s">
        <v>420</v>
      </c>
      <c r="T192">
        <v>1144</v>
      </c>
      <c r="U192" s="33" t="s">
        <v>427</v>
      </c>
      <c r="V192">
        <v>5</v>
      </c>
      <c r="W192">
        <v>29</v>
      </c>
      <c r="X192" s="18" t="s">
        <v>76</v>
      </c>
      <c r="Y192" t="s">
        <v>441</v>
      </c>
      <c r="Z192">
        <v>8</v>
      </c>
      <c r="AA192">
        <v>8</v>
      </c>
      <c r="AB192">
        <v>5</v>
      </c>
      <c r="AF192" t="s">
        <v>46</v>
      </c>
    </row>
    <row r="193" spans="1:32" x14ac:dyDescent="0.25">
      <c r="A193" s="16" t="s">
        <v>1</v>
      </c>
      <c r="B193" s="27" t="s">
        <v>74</v>
      </c>
      <c r="C193">
        <v>10.31</v>
      </c>
      <c r="D193">
        <v>9.91</v>
      </c>
      <c r="E193">
        <v>10</v>
      </c>
      <c r="F193" s="57" t="s">
        <v>326</v>
      </c>
      <c r="G193">
        <v>9</v>
      </c>
      <c r="H193" s="67" t="s">
        <v>195</v>
      </c>
      <c r="I193">
        <v>12</v>
      </c>
      <c r="J193" s="38" t="s">
        <v>411</v>
      </c>
      <c r="K193">
        <v>11</v>
      </c>
      <c r="L193">
        <v>113</v>
      </c>
      <c r="M193">
        <v>126</v>
      </c>
      <c r="N193" s="40">
        <v>1200</v>
      </c>
      <c r="O193">
        <v>1</v>
      </c>
      <c r="P193">
        <v>25</v>
      </c>
      <c r="Q193">
        <v>6</v>
      </c>
      <c r="R193">
        <v>25</v>
      </c>
      <c r="S193" s="32" t="s">
        <v>416</v>
      </c>
      <c r="T193">
        <v>1141</v>
      </c>
      <c r="U193" s="33" t="s">
        <v>427</v>
      </c>
      <c r="V193">
        <v>5</v>
      </c>
      <c r="W193">
        <v>31</v>
      </c>
      <c r="X193" s="18" t="s">
        <v>76</v>
      </c>
      <c r="Y193" t="s">
        <v>453</v>
      </c>
      <c r="Z193">
        <v>12</v>
      </c>
      <c r="AA193">
        <v>12</v>
      </c>
      <c r="AB193">
        <v>9</v>
      </c>
      <c r="AF193" t="s">
        <v>46</v>
      </c>
    </row>
    <row r="194" spans="1:32" x14ac:dyDescent="0.25">
      <c r="A194" s="16" t="s">
        <v>1</v>
      </c>
      <c r="B194" s="27" t="s">
        <v>74</v>
      </c>
      <c r="C194">
        <v>23.33</v>
      </c>
      <c r="D194">
        <v>22.83</v>
      </c>
      <c r="E194">
        <v>10</v>
      </c>
      <c r="F194" s="57" t="s">
        <v>326</v>
      </c>
      <c r="G194">
        <v>11</v>
      </c>
      <c r="H194" s="66" t="s">
        <v>173</v>
      </c>
      <c r="I194">
        <v>11</v>
      </c>
      <c r="J194" s="38" t="s">
        <v>411</v>
      </c>
      <c r="K194">
        <v>13</v>
      </c>
      <c r="L194">
        <v>113</v>
      </c>
      <c r="M194">
        <v>127</v>
      </c>
      <c r="N194">
        <v>1400</v>
      </c>
      <c r="O194">
        <v>1</v>
      </c>
      <c r="P194">
        <v>8</v>
      </c>
      <c r="Q194">
        <v>6</v>
      </c>
      <c r="R194">
        <v>25</v>
      </c>
      <c r="S194" t="s">
        <v>508</v>
      </c>
      <c r="T194">
        <v>1143</v>
      </c>
      <c r="U194" s="33" t="s">
        <v>427</v>
      </c>
      <c r="V194">
        <v>5</v>
      </c>
      <c r="W194">
        <v>33</v>
      </c>
      <c r="X194" s="18" t="s">
        <v>76</v>
      </c>
      <c r="Y194" t="s">
        <v>502</v>
      </c>
      <c r="Z194">
        <v>13</v>
      </c>
      <c r="AA194">
        <v>13</v>
      </c>
      <c r="AB194">
        <v>12</v>
      </c>
      <c r="AC194">
        <v>11</v>
      </c>
      <c r="AF194" t="s">
        <v>46</v>
      </c>
    </row>
    <row r="195" spans="1:32" x14ac:dyDescent="0.25">
      <c r="A195" s="16" t="s">
        <v>1</v>
      </c>
      <c r="B195" s="27" t="s">
        <v>74</v>
      </c>
      <c r="C195">
        <v>9.86</v>
      </c>
      <c r="D195">
        <v>9.5599999999999987</v>
      </c>
      <c r="E195">
        <v>10</v>
      </c>
      <c r="F195" s="57" t="s">
        <v>326</v>
      </c>
      <c r="G195">
        <v>6</v>
      </c>
      <c r="H195" s="59" t="s">
        <v>85</v>
      </c>
      <c r="I195">
        <v>5</v>
      </c>
      <c r="J195" s="35" t="s">
        <v>408</v>
      </c>
      <c r="K195">
        <v>3.9</v>
      </c>
      <c r="L195">
        <v>113</v>
      </c>
      <c r="M195">
        <v>127</v>
      </c>
      <c r="N195" s="40">
        <v>1200</v>
      </c>
      <c r="O195">
        <v>1</v>
      </c>
      <c r="P195">
        <v>28</v>
      </c>
      <c r="Q195">
        <v>5</v>
      </c>
      <c r="R195">
        <v>25</v>
      </c>
      <c r="S195" s="32" t="s">
        <v>426</v>
      </c>
      <c r="T195">
        <v>1148</v>
      </c>
      <c r="U195" s="33" t="s">
        <v>427</v>
      </c>
      <c r="V195">
        <v>5</v>
      </c>
      <c r="W195">
        <v>33</v>
      </c>
      <c r="X195" s="18" t="s">
        <v>76</v>
      </c>
      <c r="Y195" t="s">
        <v>435</v>
      </c>
      <c r="Z195">
        <v>1</v>
      </c>
      <c r="AA195">
        <v>1</v>
      </c>
      <c r="AB195">
        <v>6</v>
      </c>
      <c r="AF195" t="s">
        <v>46</v>
      </c>
    </row>
    <row r="196" spans="1:32" x14ac:dyDescent="0.25">
      <c r="A196" s="16" t="s">
        <v>1</v>
      </c>
      <c r="B196" s="27" t="s">
        <v>74</v>
      </c>
      <c r="C196">
        <v>9.98</v>
      </c>
      <c r="D196">
        <v>9.8800000000000008</v>
      </c>
      <c r="E196">
        <v>10</v>
      </c>
      <c r="F196" s="57" t="s">
        <v>326</v>
      </c>
      <c r="G196" s="28">
        <v>2</v>
      </c>
      <c r="H196" s="59" t="s">
        <v>85</v>
      </c>
      <c r="I196">
        <v>1</v>
      </c>
      <c r="J196" s="37" t="s">
        <v>409</v>
      </c>
      <c r="K196">
        <v>3.6</v>
      </c>
      <c r="L196">
        <v>113</v>
      </c>
      <c r="M196">
        <v>128</v>
      </c>
      <c r="N196" s="40">
        <v>1200</v>
      </c>
      <c r="O196">
        <v>1</v>
      </c>
      <c r="P196">
        <v>4</v>
      </c>
      <c r="Q196">
        <v>5</v>
      </c>
      <c r="R196">
        <v>25</v>
      </c>
      <c r="S196" t="s">
        <v>477</v>
      </c>
      <c r="T196">
        <v>1144</v>
      </c>
      <c r="U196" s="33" t="s">
        <v>427</v>
      </c>
      <c r="V196">
        <v>5</v>
      </c>
      <c r="W196">
        <v>33</v>
      </c>
      <c r="X196" s="18" t="s">
        <v>76</v>
      </c>
      <c r="Y196" s="12" t="s">
        <v>539</v>
      </c>
      <c r="Z196">
        <v>5</v>
      </c>
      <c r="AA196">
        <v>3</v>
      </c>
      <c r="AB196">
        <v>2</v>
      </c>
      <c r="AF196" t="s">
        <v>46</v>
      </c>
    </row>
    <row r="197" spans="1:32" x14ac:dyDescent="0.25">
      <c r="A197" s="16" t="s">
        <v>1</v>
      </c>
      <c r="B197" s="27" t="s">
        <v>74</v>
      </c>
      <c r="C197">
        <v>10.77</v>
      </c>
      <c r="D197">
        <v>10.17</v>
      </c>
      <c r="E197">
        <v>10</v>
      </c>
      <c r="F197" s="57" t="s">
        <v>326</v>
      </c>
      <c r="G197">
        <v>8</v>
      </c>
      <c r="H197" s="59" t="s">
        <v>85</v>
      </c>
      <c r="I197">
        <v>9</v>
      </c>
      <c r="J197" s="36" t="s">
        <v>410</v>
      </c>
      <c r="K197">
        <v>9.8000000000000007</v>
      </c>
      <c r="L197">
        <v>113</v>
      </c>
      <c r="M197">
        <v>130</v>
      </c>
      <c r="N197" s="40">
        <v>1200</v>
      </c>
      <c r="O197">
        <v>1</v>
      </c>
      <c r="P197">
        <v>2</v>
      </c>
      <c r="Q197">
        <v>4</v>
      </c>
      <c r="R197">
        <v>25</v>
      </c>
      <c r="S197" s="32" t="s">
        <v>426</v>
      </c>
      <c r="T197">
        <v>1149</v>
      </c>
      <c r="U197" s="33" t="s">
        <v>427</v>
      </c>
      <c r="V197">
        <v>5</v>
      </c>
      <c r="W197">
        <v>35</v>
      </c>
      <c r="X197" s="18" t="s">
        <v>76</v>
      </c>
      <c r="Y197" t="s">
        <v>502</v>
      </c>
      <c r="Z197">
        <v>8</v>
      </c>
      <c r="AA197">
        <v>10</v>
      </c>
      <c r="AB197">
        <v>8</v>
      </c>
      <c r="AF197" t="s">
        <v>46</v>
      </c>
    </row>
    <row r="198" spans="1:32" x14ac:dyDescent="0.25">
      <c r="A198" s="16" t="s">
        <v>1</v>
      </c>
      <c r="B198" s="27" t="s">
        <v>74</v>
      </c>
      <c r="C198">
        <v>57.13</v>
      </c>
      <c r="D198">
        <v>56.730000000000004</v>
      </c>
      <c r="E198">
        <v>10</v>
      </c>
      <c r="F198" s="57" t="s">
        <v>326</v>
      </c>
      <c r="G198" s="28">
        <v>3</v>
      </c>
      <c r="H198" s="59" t="s">
        <v>85</v>
      </c>
      <c r="I198">
        <v>4</v>
      </c>
      <c r="J198" s="36" t="s">
        <v>410</v>
      </c>
      <c r="K198">
        <v>4.5</v>
      </c>
      <c r="L198">
        <v>113</v>
      </c>
      <c r="M198">
        <v>130</v>
      </c>
      <c r="N198">
        <v>1000</v>
      </c>
      <c r="O198">
        <v>0</v>
      </c>
      <c r="P198">
        <v>12</v>
      </c>
      <c r="Q198">
        <v>3</v>
      </c>
      <c r="R198">
        <v>25</v>
      </c>
      <c r="S198" s="32" t="s">
        <v>432</v>
      </c>
      <c r="T198">
        <v>1133</v>
      </c>
      <c r="U198" s="33" t="s">
        <v>427</v>
      </c>
      <c r="V198">
        <v>5</v>
      </c>
      <c r="W198">
        <v>35</v>
      </c>
      <c r="X198" s="18" t="s">
        <v>76</v>
      </c>
      <c r="Y198" s="12">
        <v>1</v>
      </c>
      <c r="Z198">
        <v>8</v>
      </c>
      <c r="AA198">
        <v>6</v>
      </c>
      <c r="AB198">
        <v>3</v>
      </c>
      <c r="AF198" t="s">
        <v>46</v>
      </c>
    </row>
    <row r="199" spans="1:32" x14ac:dyDescent="0.25">
      <c r="A199" s="16" t="s">
        <v>1</v>
      </c>
      <c r="B199" s="27" t="s">
        <v>74</v>
      </c>
      <c r="C199">
        <v>11.67</v>
      </c>
      <c r="D199">
        <v>11.07</v>
      </c>
      <c r="E199">
        <v>10</v>
      </c>
      <c r="F199" s="57" t="s">
        <v>326</v>
      </c>
      <c r="G199" s="30">
        <v>5</v>
      </c>
      <c r="H199" s="66" t="s">
        <v>173</v>
      </c>
      <c r="I199">
        <v>11</v>
      </c>
      <c r="J199" s="37" t="s">
        <v>409</v>
      </c>
      <c r="K199">
        <v>5.5</v>
      </c>
      <c r="L199">
        <v>113</v>
      </c>
      <c r="M199">
        <v>132</v>
      </c>
      <c r="N199" s="40">
        <v>1200</v>
      </c>
      <c r="O199">
        <v>1</v>
      </c>
      <c r="P199">
        <v>12</v>
      </c>
      <c r="Q199">
        <v>2</v>
      </c>
      <c r="R199">
        <v>25</v>
      </c>
      <c r="S199" t="s">
        <v>457</v>
      </c>
      <c r="T199">
        <v>1141</v>
      </c>
      <c r="U199" s="34" t="s">
        <v>671</v>
      </c>
      <c r="V199">
        <v>5</v>
      </c>
      <c r="W199">
        <v>37</v>
      </c>
      <c r="X199" s="18" t="s">
        <v>76</v>
      </c>
      <c r="Y199" t="s">
        <v>484</v>
      </c>
      <c r="Z199">
        <v>5</v>
      </c>
      <c r="AA199">
        <v>3</v>
      </c>
      <c r="AB199">
        <v>5</v>
      </c>
      <c r="AF199" t="s">
        <v>46</v>
      </c>
    </row>
    <row r="200" spans="1:32" x14ac:dyDescent="0.25">
      <c r="A200" s="16" t="s">
        <v>1</v>
      </c>
      <c r="B200" s="27" t="s">
        <v>74</v>
      </c>
      <c r="C200">
        <v>24.26</v>
      </c>
      <c r="D200">
        <v>23.360000000000003</v>
      </c>
      <c r="E200">
        <v>10</v>
      </c>
      <c r="F200" s="57" t="s">
        <v>326</v>
      </c>
      <c r="G200">
        <v>12</v>
      </c>
      <c r="H200" s="49" t="s">
        <v>31</v>
      </c>
      <c r="I200">
        <v>14</v>
      </c>
      <c r="J200" s="35" t="s">
        <v>408</v>
      </c>
      <c r="K200">
        <v>6.6</v>
      </c>
      <c r="L200">
        <v>113</v>
      </c>
      <c r="M200">
        <v>134</v>
      </c>
      <c r="N200">
        <v>1400</v>
      </c>
      <c r="O200">
        <v>1</v>
      </c>
      <c r="P200">
        <v>26</v>
      </c>
      <c r="Q200">
        <v>1</v>
      </c>
      <c r="R200">
        <v>25</v>
      </c>
      <c r="S200" t="s">
        <v>465</v>
      </c>
      <c r="T200">
        <v>1142</v>
      </c>
      <c r="U200" s="33" t="s">
        <v>417</v>
      </c>
      <c r="V200">
        <v>5</v>
      </c>
      <c r="W200">
        <v>39</v>
      </c>
      <c r="X200" s="18" t="s">
        <v>76</v>
      </c>
      <c r="Y200" t="s">
        <v>468</v>
      </c>
      <c r="Z200">
        <v>1</v>
      </c>
      <c r="AA200">
        <v>1</v>
      </c>
      <c r="AB200">
        <v>1</v>
      </c>
      <c r="AC200">
        <v>12</v>
      </c>
      <c r="AF200" t="s">
        <v>46</v>
      </c>
    </row>
    <row r="201" spans="1:32" x14ac:dyDescent="0.25">
      <c r="A201" s="16" t="s">
        <v>1</v>
      </c>
      <c r="B201" s="27" t="s">
        <v>74</v>
      </c>
      <c r="C201">
        <v>10.49</v>
      </c>
      <c r="D201">
        <v>9.7900000000000009</v>
      </c>
      <c r="E201">
        <v>10</v>
      </c>
      <c r="F201" s="57" t="s">
        <v>326</v>
      </c>
      <c r="G201" s="28">
        <v>3</v>
      </c>
      <c r="H201" s="55" t="s">
        <v>64</v>
      </c>
      <c r="I201">
        <v>9</v>
      </c>
      <c r="J201" s="38" t="s">
        <v>411</v>
      </c>
      <c r="K201">
        <v>10</v>
      </c>
      <c r="L201">
        <v>113</v>
      </c>
      <c r="M201">
        <v>134</v>
      </c>
      <c r="N201" s="40">
        <v>1200</v>
      </c>
      <c r="O201">
        <v>1</v>
      </c>
      <c r="P201">
        <v>26</v>
      </c>
      <c r="Q201">
        <v>12</v>
      </c>
      <c r="R201">
        <v>24</v>
      </c>
      <c r="S201" s="32" t="s">
        <v>426</v>
      </c>
      <c r="T201">
        <v>1150</v>
      </c>
      <c r="U201" s="33" t="s">
        <v>417</v>
      </c>
      <c r="V201">
        <v>5</v>
      </c>
      <c r="W201">
        <v>39</v>
      </c>
      <c r="X201" s="18" t="s">
        <v>76</v>
      </c>
      <c r="Y201" s="12" t="s">
        <v>552</v>
      </c>
      <c r="Z201">
        <v>11</v>
      </c>
      <c r="AA201">
        <v>11</v>
      </c>
      <c r="AB201">
        <v>3</v>
      </c>
      <c r="AF201" t="s">
        <v>46</v>
      </c>
    </row>
    <row r="202" spans="1:32" x14ac:dyDescent="0.25">
      <c r="A202" s="16" t="s">
        <v>1</v>
      </c>
      <c r="B202" s="27" t="s">
        <v>74</v>
      </c>
      <c r="C202">
        <v>10.93</v>
      </c>
      <c r="D202">
        <v>10.43</v>
      </c>
      <c r="E202">
        <v>10</v>
      </c>
      <c r="F202" s="57" t="s">
        <v>326</v>
      </c>
      <c r="G202" s="28">
        <v>3</v>
      </c>
      <c r="H202" s="74" t="s">
        <v>404</v>
      </c>
      <c r="I202">
        <v>5</v>
      </c>
      <c r="J202" s="37" t="s">
        <v>409</v>
      </c>
      <c r="K202">
        <v>3.9</v>
      </c>
      <c r="L202">
        <v>113</v>
      </c>
      <c r="M202">
        <v>135</v>
      </c>
      <c r="N202" s="40">
        <v>1200</v>
      </c>
      <c r="O202">
        <v>1</v>
      </c>
      <c r="P202">
        <v>4</v>
      </c>
      <c r="Q202">
        <v>12</v>
      </c>
      <c r="R202">
        <v>24</v>
      </c>
      <c r="S202" s="32" t="s">
        <v>432</v>
      </c>
      <c r="T202">
        <v>1144</v>
      </c>
      <c r="U202" s="33" t="s">
        <v>417</v>
      </c>
      <c r="V202">
        <v>5</v>
      </c>
      <c r="W202">
        <v>40</v>
      </c>
      <c r="X202" s="18" t="s">
        <v>76</v>
      </c>
      <c r="Y202" s="12" t="s">
        <v>471</v>
      </c>
      <c r="Z202">
        <v>4</v>
      </c>
      <c r="AA202">
        <v>3</v>
      </c>
      <c r="AB202">
        <v>3</v>
      </c>
      <c r="AF202" t="s">
        <v>786</v>
      </c>
    </row>
    <row r="203" spans="1:32" x14ac:dyDescent="0.25">
      <c r="A203" s="16" t="s">
        <v>1</v>
      </c>
      <c r="B203" s="27" t="s">
        <v>74</v>
      </c>
      <c r="C203">
        <v>22.54</v>
      </c>
      <c r="D203">
        <v>22.839999999999996</v>
      </c>
      <c r="E203">
        <v>10</v>
      </c>
      <c r="F203" s="57" t="s">
        <v>326</v>
      </c>
      <c r="G203">
        <v>8</v>
      </c>
      <c r="H203" s="61" t="s">
        <v>106</v>
      </c>
      <c r="I203">
        <v>2</v>
      </c>
      <c r="J203" s="37" t="s">
        <v>409</v>
      </c>
      <c r="K203">
        <v>63</v>
      </c>
      <c r="L203">
        <v>113</v>
      </c>
      <c r="M203">
        <v>117</v>
      </c>
      <c r="N203">
        <v>1400</v>
      </c>
      <c r="O203">
        <v>1</v>
      </c>
      <c r="P203">
        <v>3</v>
      </c>
      <c r="Q203">
        <v>11</v>
      </c>
      <c r="R203">
        <v>24</v>
      </c>
      <c r="S203" t="s">
        <v>479</v>
      </c>
      <c r="T203">
        <v>1137</v>
      </c>
      <c r="U203" s="33" t="s">
        <v>427</v>
      </c>
      <c r="V203">
        <v>4</v>
      </c>
      <c r="W203">
        <v>42</v>
      </c>
      <c r="X203" s="18" t="s">
        <v>76</v>
      </c>
      <c r="Y203" t="s">
        <v>441</v>
      </c>
      <c r="Z203">
        <v>4</v>
      </c>
      <c r="AA203">
        <v>1</v>
      </c>
      <c r="AB203">
        <v>1</v>
      </c>
      <c r="AC203">
        <v>8</v>
      </c>
      <c r="AF203" t="s">
        <v>99</v>
      </c>
    </row>
    <row r="204" spans="1:32" x14ac:dyDescent="0.25">
      <c r="A204" s="16" t="s">
        <v>1</v>
      </c>
      <c r="B204" s="27" t="s">
        <v>74</v>
      </c>
      <c r="C204">
        <v>22.61</v>
      </c>
      <c r="D204">
        <v>22.21</v>
      </c>
      <c r="E204">
        <v>10</v>
      </c>
      <c r="F204" s="57" t="s">
        <v>326</v>
      </c>
      <c r="G204">
        <v>11</v>
      </c>
      <c r="H204" s="59" t="s">
        <v>85</v>
      </c>
      <c r="I204">
        <v>14</v>
      </c>
      <c r="J204" s="36" t="s">
        <v>410</v>
      </c>
      <c r="K204">
        <v>52</v>
      </c>
      <c r="L204">
        <v>113</v>
      </c>
      <c r="M204">
        <v>119</v>
      </c>
      <c r="N204">
        <v>1400</v>
      </c>
      <c r="O204">
        <v>1</v>
      </c>
      <c r="P204">
        <v>13</v>
      </c>
      <c r="Q204">
        <v>10</v>
      </c>
      <c r="R204">
        <v>24</v>
      </c>
      <c r="S204" t="s">
        <v>465</v>
      </c>
      <c r="T204">
        <v>1134</v>
      </c>
      <c r="U204" s="33" t="s">
        <v>427</v>
      </c>
      <c r="V204">
        <v>4</v>
      </c>
      <c r="W204">
        <v>44</v>
      </c>
      <c r="X204" s="18" t="s">
        <v>76</v>
      </c>
      <c r="Y204" t="s">
        <v>513</v>
      </c>
      <c r="Z204">
        <v>10</v>
      </c>
      <c r="AA204">
        <v>13</v>
      </c>
      <c r="AB204">
        <v>13</v>
      </c>
      <c r="AC204">
        <v>11</v>
      </c>
      <c r="AF204" t="s">
        <v>789</v>
      </c>
    </row>
    <row r="205" spans="1:32" x14ac:dyDescent="0.25">
      <c r="A205" s="16" t="s">
        <v>1</v>
      </c>
      <c r="B205" s="27" t="s">
        <v>74</v>
      </c>
      <c r="C205">
        <v>10.44</v>
      </c>
      <c r="D205">
        <v>10.24</v>
      </c>
      <c r="E205">
        <v>10</v>
      </c>
      <c r="F205" s="57" t="s">
        <v>326</v>
      </c>
      <c r="G205" s="30">
        <v>4</v>
      </c>
      <c r="H205" s="59" t="s">
        <v>85</v>
      </c>
      <c r="I205">
        <v>7</v>
      </c>
      <c r="J205" s="36" t="s">
        <v>410</v>
      </c>
      <c r="K205">
        <v>83</v>
      </c>
      <c r="L205">
        <v>113</v>
      </c>
      <c r="M205">
        <v>119</v>
      </c>
      <c r="N205" s="40">
        <v>1200</v>
      </c>
      <c r="O205">
        <v>1</v>
      </c>
      <c r="P205">
        <v>25</v>
      </c>
      <c r="Q205">
        <v>9</v>
      </c>
      <c r="R205">
        <v>24</v>
      </c>
      <c r="S205" s="32" t="s">
        <v>416</v>
      </c>
      <c r="T205">
        <v>1134</v>
      </c>
      <c r="U205" s="33" t="s">
        <v>417</v>
      </c>
      <c r="V205">
        <v>4</v>
      </c>
      <c r="W205">
        <v>44</v>
      </c>
      <c r="X205" s="18" t="s">
        <v>76</v>
      </c>
      <c r="Y205" s="12" t="s">
        <v>471</v>
      </c>
      <c r="Z205">
        <v>9</v>
      </c>
      <c r="AA205">
        <v>10</v>
      </c>
      <c r="AB205">
        <v>4</v>
      </c>
      <c r="AF205" t="s">
        <v>639</v>
      </c>
    </row>
    <row r="206" spans="1:32" x14ac:dyDescent="0.25">
      <c r="A206" s="16" t="s">
        <v>1</v>
      </c>
      <c r="B206" s="27" t="s">
        <v>74</v>
      </c>
      <c r="C206">
        <v>22.79</v>
      </c>
      <c r="D206">
        <v>22.19</v>
      </c>
      <c r="E206">
        <v>10</v>
      </c>
      <c r="F206" s="57" t="s">
        <v>326</v>
      </c>
      <c r="G206">
        <v>11</v>
      </c>
      <c r="H206" s="64" t="s">
        <v>150</v>
      </c>
      <c r="I206">
        <v>14</v>
      </c>
      <c r="J206" s="36" t="s">
        <v>410</v>
      </c>
      <c r="K206">
        <v>93</v>
      </c>
      <c r="L206">
        <v>113</v>
      </c>
      <c r="M206">
        <v>124</v>
      </c>
      <c r="N206">
        <v>1400</v>
      </c>
      <c r="O206">
        <v>1</v>
      </c>
      <c r="P206">
        <v>23</v>
      </c>
      <c r="Q206">
        <v>6</v>
      </c>
      <c r="R206">
        <v>24</v>
      </c>
      <c r="S206" t="s">
        <v>483</v>
      </c>
      <c r="T206">
        <v>1131</v>
      </c>
      <c r="U206" s="33" t="s">
        <v>427</v>
      </c>
      <c r="V206">
        <v>4</v>
      </c>
      <c r="W206">
        <v>48</v>
      </c>
      <c r="X206" s="18" t="s">
        <v>76</v>
      </c>
      <c r="Y206" t="s">
        <v>490</v>
      </c>
      <c r="Z206">
        <v>9</v>
      </c>
      <c r="AA206">
        <v>8</v>
      </c>
      <c r="AB206">
        <v>10</v>
      </c>
      <c r="AC206">
        <v>11</v>
      </c>
      <c r="AF206" t="s">
        <v>624</v>
      </c>
    </row>
    <row r="207" spans="1:32" x14ac:dyDescent="0.25">
      <c r="A207" s="16" t="s">
        <v>1</v>
      </c>
      <c r="B207" s="27" t="s">
        <v>74</v>
      </c>
      <c r="C207">
        <v>22.82</v>
      </c>
      <c r="D207">
        <v>22.42</v>
      </c>
      <c r="E207">
        <v>10</v>
      </c>
      <c r="F207" s="57" t="s">
        <v>326</v>
      </c>
      <c r="G207">
        <v>9</v>
      </c>
      <c r="H207" s="59" t="s">
        <v>85</v>
      </c>
      <c r="I207">
        <v>10</v>
      </c>
      <c r="J207" s="35" t="s">
        <v>408</v>
      </c>
      <c r="K207">
        <v>72</v>
      </c>
      <c r="L207">
        <v>113</v>
      </c>
      <c r="M207">
        <v>126</v>
      </c>
      <c r="N207">
        <v>1400</v>
      </c>
      <c r="O207">
        <v>1</v>
      </c>
      <c r="P207">
        <v>26</v>
      </c>
      <c r="Q207">
        <v>5</v>
      </c>
      <c r="R207">
        <v>24</v>
      </c>
      <c r="S207" t="s">
        <v>483</v>
      </c>
      <c r="T207">
        <v>1143</v>
      </c>
      <c r="U207" s="33" t="s">
        <v>417</v>
      </c>
      <c r="V207">
        <v>4</v>
      </c>
      <c r="W207">
        <v>50</v>
      </c>
      <c r="X207" s="18" t="s">
        <v>76</v>
      </c>
      <c r="Y207" t="s">
        <v>643</v>
      </c>
      <c r="Z207">
        <v>2</v>
      </c>
      <c r="AA207">
        <v>1</v>
      </c>
      <c r="AB207">
        <v>1</v>
      </c>
      <c r="AC207">
        <v>9</v>
      </c>
      <c r="AF207" t="s">
        <v>624</v>
      </c>
    </row>
    <row r="208" spans="1:32" x14ac:dyDescent="0.25">
      <c r="A208" s="16" t="s">
        <v>1</v>
      </c>
      <c r="B208" s="27" t="s">
        <v>74</v>
      </c>
      <c r="C208">
        <v>11.2</v>
      </c>
      <c r="D208">
        <v>10.899999999999999</v>
      </c>
      <c r="E208">
        <v>10</v>
      </c>
      <c r="F208" s="57" t="s">
        <v>326</v>
      </c>
      <c r="G208">
        <v>8</v>
      </c>
      <c r="H208" s="59" t="s">
        <v>85</v>
      </c>
      <c r="I208">
        <v>6</v>
      </c>
      <c r="J208" s="36" t="s">
        <v>410</v>
      </c>
      <c r="K208">
        <v>11</v>
      </c>
      <c r="L208">
        <v>113</v>
      </c>
      <c r="M208">
        <v>129</v>
      </c>
      <c r="N208" s="40">
        <v>1200</v>
      </c>
      <c r="O208">
        <v>1</v>
      </c>
      <c r="P208">
        <v>8</v>
      </c>
      <c r="Q208">
        <v>5</v>
      </c>
      <c r="R208">
        <v>24</v>
      </c>
      <c r="S208" s="31" t="s">
        <v>420</v>
      </c>
      <c r="T208">
        <v>1142</v>
      </c>
      <c r="U208" s="33" t="s">
        <v>417</v>
      </c>
      <c r="V208">
        <v>4</v>
      </c>
      <c r="W208">
        <v>52</v>
      </c>
      <c r="X208" s="18" t="s">
        <v>76</v>
      </c>
      <c r="Y208" t="s">
        <v>643</v>
      </c>
      <c r="Z208">
        <v>8</v>
      </c>
      <c r="AA208">
        <v>8</v>
      </c>
      <c r="AB208">
        <v>8</v>
      </c>
      <c r="AF208" t="s">
        <v>624</v>
      </c>
    </row>
    <row r="209" spans="1:32" x14ac:dyDescent="0.25">
      <c r="A209" s="16" t="s">
        <v>1</v>
      </c>
      <c r="B209" s="27" t="s">
        <v>74</v>
      </c>
      <c r="C209">
        <v>10.8</v>
      </c>
      <c r="D209">
        <v>10.5</v>
      </c>
      <c r="E209">
        <v>10</v>
      </c>
      <c r="F209" s="57" t="s">
        <v>326</v>
      </c>
      <c r="G209">
        <v>6</v>
      </c>
      <c r="H209" s="59" t="s">
        <v>85</v>
      </c>
      <c r="I209">
        <v>13</v>
      </c>
      <c r="J209" s="36" t="s">
        <v>410</v>
      </c>
      <c r="K209">
        <v>30</v>
      </c>
      <c r="L209">
        <v>113</v>
      </c>
      <c r="M209">
        <v>123</v>
      </c>
      <c r="N209" s="40">
        <v>1200</v>
      </c>
      <c r="O209">
        <v>1</v>
      </c>
      <c r="P209">
        <v>7</v>
      </c>
      <c r="Q209">
        <v>4</v>
      </c>
      <c r="R209">
        <v>24</v>
      </c>
      <c r="S209" t="s">
        <v>501</v>
      </c>
      <c r="T209">
        <v>1135</v>
      </c>
      <c r="U209" s="33" t="s">
        <v>417</v>
      </c>
      <c r="V209">
        <v>4</v>
      </c>
      <c r="W209">
        <v>52</v>
      </c>
      <c r="X209" s="18" t="s">
        <v>76</v>
      </c>
      <c r="Y209" t="s">
        <v>753</v>
      </c>
      <c r="Z209">
        <v>8</v>
      </c>
      <c r="AA209">
        <v>8</v>
      </c>
      <c r="AB209">
        <v>6</v>
      </c>
      <c r="AF209" t="s">
        <v>624</v>
      </c>
    </row>
    <row r="210" spans="1:32" x14ac:dyDescent="0.25">
      <c r="A210" s="16" t="s">
        <v>1</v>
      </c>
      <c r="B210" s="16" t="s">
        <v>2486</v>
      </c>
      <c r="C210">
        <v>11.49</v>
      </c>
      <c r="D210">
        <v>7.19</v>
      </c>
      <c r="F210" s="58" t="s">
        <v>2503</v>
      </c>
      <c r="G210">
        <v>12</v>
      </c>
      <c r="H210" s="65" t="s">
        <v>167</v>
      </c>
      <c r="I210">
        <v>1</v>
      </c>
      <c r="J210" s="35" t="s">
        <v>408</v>
      </c>
      <c r="K210">
        <v>13</v>
      </c>
      <c r="M210">
        <v>129</v>
      </c>
      <c r="N210" s="40">
        <v>1200</v>
      </c>
      <c r="O210">
        <v>1</v>
      </c>
      <c r="P210">
        <v>23</v>
      </c>
      <c r="Q210">
        <v>12</v>
      </c>
      <c r="R210">
        <v>25</v>
      </c>
      <c r="S210" s="32" t="s">
        <v>416</v>
      </c>
      <c r="T210">
        <v>1010</v>
      </c>
      <c r="U210" s="33" t="s">
        <v>417</v>
      </c>
      <c r="V210">
        <v>5</v>
      </c>
      <c r="W210">
        <v>34</v>
      </c>
      <c r="X210" s="21" t="s">
        <v>168</v>
      </c>
      <c r="Y210" t="s">
        <v>794</v>
      </c>
      <c r="Z210">
        <v>3</v>
      </c>
      <c r="AA210">
        <v>3</v>
      </c>
      <c r="AB210">
        <v>12</v>
      </c>
      <c r="AF210" t="s">
        <v>367</v>
      </c>
    </row>
    <row r="211" spans="1:32" x14ac:dyDescent="0.25">
      <c r="A211" s="16" t="s">
        <v>1</v>
      </c>
      <c r="B211" s="16" t="s">
        <v>2486</v>
      </c>
      <c r="C211">
        <v>11.73</v>
      </c>
      <c r="D211">
        <v>7.2300000000000013</v>
      </c>
      <c r="F211" s="58" t="s">
        <v>2503</v>
      </c>
      <c r="G211">
        <v>12</v>
      </c>
      <c r="H211" s="64" t="s">
        <v>150</v>
      </c>
      <c r="I211">
        <v>7</v>
      </c>
      <c r="J211" s="35" t="s">
        <v>408</v>
      </c>
      <c r="K211">
        <v>14</v>
      </c>
      <c r="M211">
        <v>129</v>
      </c>
      <c r="N211" s="40">
        <v>1200</v>
      </c>
      <c r="O211">
        <v>1</v>
      </c>
      <c r="P211">
        <v>22</v>
      </c>
      <c r="Q211">
        <v>10</v>
      </c>
      <c r="R211">
        <v>25</v>
      </c>
      <c r="S211" s="31" t="s">
        <v>420</v>
      </c>
      <c r="T211">
        <v>1044</v>
      </c>
      <c r="U211" s="33" t="s">
        <v>417</v>
      </c>
      <c r="V211">
        <v>5</v>
      </c>
      <c r="W211">
        <v>34</v>
      </c>
      <c r="X211" s="21" t="s">
        <v>168</v>
      </c>
      <c r="Y211" t="s">
        <v>794</v>
      </c>
      <c r="Z211">
        <v>3</v>
      </c>
      <c r="AA211">
        <v>4</v>
      </c>
      <c r="AB211">
        <v>12</v>
      </c>
      <c r="AF211" t="s">
        <v>367</v>
      </c>
    </row>
    <row r="212" spans="1:32" x14ac:dyDescent="0.25">
      <c r="A212" s="16" t="s">
        <v>1</v>
      </c>
      <c r="B212" s="16" t="s">
        <v>2486</v>
      </c>
      <c r="C212">
        <v>10.27</v>
      </c>
      <c r="D212">
        <v>5.7700000000000005</v>
      </c>
      <c r="F212" s="58" t="s">
        <v>2503</v>
      </c>
      <c r="G212" s="30">
        <v>4</v>
      </c>
      <c r="H212" s="64" t="s">
        <v>150</v>
      </c>
      <c r="I212">
        <v>7</v>
      </c>
      <c r="J212" s="37" t="s">
        <v>409</v>
      </c>
      <c r="K212">
        <v>11</v>
      </c>
      <c r="M212">
        <v>129</v>
      </c>
      <c r="N212" s="40">
        <v>1200</v>
      </c>
      <c r="O212">
        <v>1</v>
      </c>
      <c r="P212">
        <v>10</v>
      </c>
      <c r="Q212">
        <v>9</v>
      </c>
      <c r="R212">
        <v>25</v>
      </c>
      <c r="S212" s="32" t="s">
        <v>432</v>
      </c>
      <c r="T212">
        <v>1008</v>
      </c>
      <c r="U212" s="33" t="s">
        <v>417</v>
      </c>
      <c r="V212">
        <v>5</v>
      </c>
      <c r="W212">
        <v>34</v>
      </c>
      <c r="X212" s="21" t="s">
        <v>168</v>
      </c>
      <c r="Y212" s="12" t="s">
        <v>552</v>
      </c>
      <c r="Z212">
        <v>4</v>
      </c>
      <c r="AA212">
        <v>4</v>
      </c>
      <c r="AB212">
        <v>4</v>
      </c>
      <c r="AF212" t="s">
        <v>367</v>
      </c>
    </row>
    <row r="213" spans="1:32" x14ac:dyDescent="0.25">
      <c r="A213" s="16" t="s">
        <v>1</v>
      </c>
      <c r="B213" s="16" t="s">
        <v>2486</v>
      </c>
      <c r="C213">
        <v>9.5299999999999994</v>
      </c>
      <c r="D213">
        <v>5.2299999999999995</v>
      </c>
      <c r="F213" s="58" t="s">
        <v>2503</v>
      </c>
      <c r="G213" s="28">
        <v>1</v>
      </c>
      <c r="H213" s="64" t="s">
        <v>150</v>
      </c>
      <c r="I213">
        <v>6</v>
      </c>
      <c r="J213" s="35" t="s">
        <v>408</v>
      </c>
      <c r="K213">
        <v>11</v>
      </c>
      <c r="M213">
        <v>124</v>
      </c>
      <c r="N213" s="40">
        <v>1200</v>
      </c>
      <c r="O213">
        <v>1</v>
      </c>
      <c r="P213">
        <v>25</v>
      </c>
      <c r="Q213">
        <v>6</v>
      </c>
      <c r="R213">
        <v>25</v>
      </c>
      <c r="S213" s="32" t="s">
        <v>416</v>
      </c>
      <c r="T213">
        <v>1036</v>
      </c>
      <c r="U213" s="33" t="s">
        <v>427</v>
      </c>
      <c r="V213">
        <v>5</v>
      </c>
      <c r="W213">
        <v>29</v>
      </c>
      <c r="X213" s="21" t="s">
        <v>168</v>
      </c>
      <c r="Y213" s="12" t="s">
        <v>581</v>
      </c>
      <c r="Z213">
        <v>1</v>
      </c>
      <c r="AA213">
        <v>1</v>
      </c>
      <c r="AB213">
        <v>1</v>
      </c>
      <c r="AF213" t="s">
        <v>798</v>
      </c>
    </row>
    <row r="214" spans="1:32" x14ac:dyDescent="0.25">
      <c r="A214" s="16" t="s">
        <v>1</v>
      </c>
      <c r="B214" s="16" t="s">
        <v>2486</v>
      </c>
      <c r="C214">
        <v>42.17</v>
      </c>
      <c r="D214">
        <v>37.470000000000006</v>
      </c>
      <c r="F214" s="58" t="s">
        <v>2503</v>
      </c>
      <c r="G214">
        <v>8</v>
      </c>
      <c r="H214" s="64" t="s">
        <v>150</v>
      </c>
      <c r="I214">
        <v>11</v>
      </c>
      <c r="J214" s="38" t="s">
        <v>411</v>
      </c>
      <c r="K214">
        <v>14</v>
      </c>
      <c r="M214">
        <v>128</v>
      </c>
      <c r="N214">
        <v>1650</v>
      </c>
      <c r="O214">
        <v>1</v>
      </c>
      <c r="P214">
        <v>7</v>
      </c>
      <c r="Q214">
        <v>5</v>
      </c>
      <c r="R214">
        <v>25</v>
      </c>
      <c r="S214" s="32" t="s">
        <v>432</v>
      </c>
      <c r="T214">
        <v>1031</v>
      </c>
      <c r="U214" s="33" t="s">
        <v>417</v>
      </c>
      <c r="V214">
        <v>5</v>
      </c>
      <c r="W214">
        <v>31</v>
      </c>
      <c r="X214" s="21" t="s">
        <v>168</v>
      </c>
      <c r="Y214" t="s">
        <v>502</v>
      </c>
      <c r="Z214">
        <v>11</v>
      </c>
      <c r="AA214">
        <v>10</v>
      </c>
      <c r="AB214">
        <v>10</v>
      </c>
      <c r="AC214">
        <v>8</v>
      </c>
      <c r="AF214" t="s">
        <v>800</v>
      </c>
    </row>
    <row r="215" spans="1:32" x14ac:dyDescent="0.25">
      <c r="A215" s="16" t="s">
        <v>1</v>
      </c>
      <c r="B215" s="16" t="s">
        <v>2486</v>
      </c>
      <c r="C215">
        <v>10.32</v>
      </c>
      <c r="D215">
        <v>5.72</v>
      </c>
      <c r="F215" s="58" t="s">
        <v>2503</v>
      </c>
      <c r="G215" s="30">
        <v>4</v>
      </c>
      <c r="H215" s="64" t="s">
        <v>150</v>
      </c>
      <c r="I215">
        <v>11</v>
      </c>
      <c r="J215" s="36" t="s">
        <v>410</v>
      </c>
      <c r="K215">
        <v>54</v>
      </c>
      <c r="M215">
        <v>127</v>
      </c>
      <c r="N215" s="40">
        <v>1200</v>
      </c>
      <c r="O215">
        <v>1</v>
      </c>
      <c r="P215">
        <v>2</v>
      </c>
      <c r="Q215">
        <v>4</v>
      </c>
      <c r="R215">
        <v>25</v>
      </c>
      <c r="S215" s="32" t="s">
        <v>426</v>
      </c>
      <c r="T215">
        <v>1032</v>
      </c>
      <c r="U215" s="33" t="s">
        <v>427</v>
      </c>
      <c r="V215">
        <v>5</v>
      </c>
      <c r="W215">
        <v>32</v>
      </c>
      <c r="X215" s="21" t="s">
        <v>168</v>
      </c>
      <c r="Y215" s="12" t="s">
        <v>471</v>
      </c>
      <c r="Z215">
        <v>10</v>
      </c>
      <c r="AA215">
        <v>11</v>
      </c>
      <c r="AB215">
        <v>4</v>
      </c>
      <c r="AF215" t="s">
        <v>367</v>
      </c>
    </row>
    <row r="216" spans="1:32" x14ac:dyDescent="0.25">
      <c r="A216" s="16" t="s">
        <v>1</v>
      </c>
      <c r="B216" s="16" t="s">
        <v>2486</v>
      </c>
      <c r="C216">
        <v>10.130000000000001</v>
      </c>
      <c r="D216">
        <v>5.33</v>
      </c>
      <c r="F216" s="58" t="s">
        <v>2503</v>
      </c>
      <c r="G216">
        <v>8</v>
      </c>
      <c r="H216" s="65" t="s">
        <v>167</v>
      </c>
      <c r="I216">
        <v>9</v>
      </c>
      <c r="J216" s="35" t="s">
        <v>408</v>
      </c>
      <c r="K216">
        <v>35</v>
      </c>
      <c r="M216">
        <v>131</v>
      </c>
      <c r="N216" s="40">
        <v>1200</v>
      </c>
      <c r="O216">
        <v>1</v>
      </c>
      <c r="P216">
        <v>2</v>
      </c>
      <c r="Q216">
        <v>3</v>
      </c>
      <c r="R216">
        <v>25</v>
      </c>
      <c r="S216" t="s">
        <v>477</v>
      </c>
      <c r="T216">
        <v>1026</v>
      </c>
      <c r="U216" s="33" t="s">
        <v>417</v>
      </c>
      <c r="V216">
        <v>5</v>
      </c>
      <c r="W216">
        <v>34</v>
      </c>
      <c r="X216" s="21" t="s">
        <v>168</v>
      </c>
      <c r="Y216" t="s">
        <v>435</v>
      </c>
      <c r="Z216">
        <v>3</v>
      </c>
      <c r="AA216">
        <v>2</v>
      </c>
      <c r="AB216">
        <v>8</v>
      </c>
      <c r="AF216" t="s">
        <v>801</v>
      </c>
    </row>
    <row r="217" spans="1:32" x14ac:dyDescent="0.25">
      <c r="A217" s="16" t="s">
        <v>1</v>
      </c>
      <c r="B217" s="16" t="s">
        <v>2486</v>
      </c>
      <c r="C217">
        <v>23.48</v>
      </c>
      <c r="D217">
        <v>19.079999999999998</v>
      </c>
      <c r="F217" s="58" t="s">
        <v>2503</v>
      </c>
      <c r="G217">
        <v>6</v>
      </c>
      <c r="H217" s="65" t="s">
        <v>167</v>
      </c>
      <c r="I217">
        <v>3</v>
      </c>
      <c r="J217" s="37" t="s">
        <v>409</v>
      </c>
      <c r="K217">
        <v>36</v>
      </c>
      <c r="M217">
        <v>131</v>
      </c>
      <c r="N217">
        <v>1400</v>
      </c>
      <c r="O217">
        <v>1</v>
      </c>
      <c r="P217">
        <v>26</v>
      </c>
      <c r="Q217">
        <v>1</v>
      </c>
      <c r="R217">
        <v>25</v>
      </c>
      <c r="S217" t="s">
        <v>465</v>
      </c>
      <c r="T217">
        <v>1034</v>
      </c>
      <c r="U217" s="33" t="s">
        <v>417</v>
      </c>
      <c r="V217">
        <v>5</v>
      </c>
      <c r="W217">
        <v>36</v>
      </c>
      <c r="X217" s="21" t="s">
        <v>168</v>
      </c>
      <c r="Y217" t="s">
        <v>589</v>
      </c>
      <c r="Z217">
        <v>4</v>
      </c>
      <c r="AA217">
        <v>3</v>
      </c>
      <c r="AB217">
        <v>3</v>
      </c>
      <c r="AC217">
        <v>6</v>
      </c>
      <c r="AF217" t="s">
        <v>387</v>
      </c>
    </row>
    <row r="218" spans="1:32" x14ac:dyDescent="0.25">
      <c r="A218" s="16" t="s">
        <v>1</v>
      </c>
      <c r="B218" s="16" t="s">
        <v>2486</v>
      </c>
      <c r="C218">
        <v>9.98</v>
      </c>
      <c r="D218">
        <v>5.3800000000000008</v>
      </c>
      <c r="F218" s="58" t="s">
        <v>2503</v>
      </c>
      <c r="G218">
        <v>7</v>
      </c>
      <c r="H218" s="65" t="s">
        <v>167</v>
      </c>
      <c r="I218">
        <v>7</v>
      </c>
      <c r="J218" s="37" t="s">
        <v>409</v>
      </c>
      <c r="K218">
        <v>25</v>
      </c>
      <c r="M218">
        <v>132</v>
      </c>
      <c r="N218" s="40">
        <v>1200</v>
      </c>
      <c r="O218">
        <v>1</v>
      </c>
      <c r="P218">
        <v>5</v>
      </c>
      <c r="Q218">
        <v>1</v>
      </c>
      <c r="R218">
        <v>25</v>
      </c>
      <c r="S218" t="s">
        <v>479</v>
      </c>
      <c r="T218">
        <v>1034</v>
      </c>
      <c r="U218" s="33" t="s">
        <v>417</v>
      </c>
      <c r="V218">
        <v>5</v>
      </c>
      <c r="W218">
        <v>37</v>
      </c>
      <c r="X218" s="21" t="s">
        <v>168</v>
      </c>
      <c r="Y218" t="s">
        <v>484</v>
      </c>
      <c r="Z218">
        <v>5</v>
      </c>
      <c r="AA218">
        <v>5</v>
      </c>
      <c r="AB218">
        <v>7</v>
      </c>
      <c r="AF218" t="s">
        <v>803</v>
      </c>
    </row>
    <row r="219" spans="1:32" x14ac:dyDescent="0.25">
      <c r="A219" s="16" t="s">
        <v>1</v>
      </c>
      <c r="B219" s="16" t="s">
        <v>2486</v>
      </c>
      <c r="C219">
        <v>10.52</v>
      </c>
      <c r="D219">
        <v>5.92</v>
      </c>
      <c r="F219" s="58" t="s">
        <v>2503</v>
      </c>
      <c r="G219">
        <v>8</v>
      </c>
      <c r="H219" s="65" t="s">
        <v>167</v>
      </c>
      <c r="I219">
        <v>5</v>
      </c>
      <c r="J219" s="35" t="s">
        <v>408</v>
      </c>
      <c r="K219">
        <v>14</v>
      </c>
      <c r="M219">
        <v>132</v>
      </c>
      <c r="N219" s="40">
        <v>1200</v>
      </c>
      <c r="O219">
        <v>1</v>
      </c>
      <c r="P219">
        <v>18</v>
      </c>
      <c r="Q219">
        <v>12</v>
      </c>
      <c r="R219">
        <v>24</v>
      </c>
      <c r="S219" t="s">
        <v>457</v>
      </c>
      <c r="T219">
        <v>1035</v>
      </c>
      <c r="U219" s="33" t="s">
        <v>417</v>
      </c>
      <c r="V219">
        <v>5</v>
      </c>
      <c r="W219">
        <v>37</v>
      </c>
      <c r="X219" s="21" t="s">
        <v>168</v>
      </c>
      <c r="Y219" t="s">
        <v>502</v>
      </c>
      <c r="Z219">
        <v>3</v>
      </c>
      <c r="AA219">
        <v>4</v>
      </c>
      <c r="AB219">
        <v>8</v>
      </c>
      <c r="AF219" t="s">
        <v>141</v>
      </c>
    </row>
    <row r="220" spans="1:32" x14ac:dyDescent="0.25">
      <c r="A220" s="16" t="s">
        <v>1</v>
      </c>
      <c r="B220" s="16" t="s">
        <v>2486</v>
      </c>
      <c r="C220">
        <v>10.23</v>
      </c>
      <c r="D220">
        <v>5.43</v>
      </c>
      <c r="F220" s="58" t="s">
        <v>2503</v>
      </c>
      <c r="G220">
        <v>7</v>
      </c>
      <c r="H220" s="52" t="s">
        <v>49</v>
      </c>
      <c r="I220">
        <v>11</v>
      </c>
      <c r="J220" s="37" t="s">
        <v>409</v>
      </c>
      <c r="K220">
        <v>9.8000000000000007</v>
      </c>
      <c r="M220">
        <v>132</v>
      </c>
      <c r="N220" s="40">
        <v>1200</v>
      </c>
      <c r="O220">
        <v>1</v>
      </c>
      <c r="P220">
        <v>6</v>
      </c>
      <c r="Q220">
        <v>11</v>
      </c>
      <c r="R220">
        <v>24</v>
      </c>
      <c r="S220" s="32" t="s">
        <v>432</v>
      </c>
      <c r="T220">
        <v>1030</v>
      </c>
      <c r="U220" s="33" t="s">
        <v>417</v>
      </c>
      <c r="V220">
        <v>5</v>
      </c>
      <c r="W220">
        <v>37</v>
      </c>
      <c r="X220" s="21" t="s">
        <v>168</v>
      </c>
      <c r="Y220" t="s">
        <v>441</v>
      </c>
      <c r="Z220">
        <v>4</v>
      </c>
      <c r="AA220">
        <v>3</v>
      </c>
      <c r="AB220">
        <v>7</v>
      </c>
      <c r="AF220" t="s">
        <v>141</v>
      </c>
    </row>
    <row r="221" spans="1:32" x14ac:dyDescent="0.25">
      <c r="A221" s="16" t="s">
        <v>1</v>
      </c>
      <c r="B221" s="16" t="s">
        <v>2486</v>
      </c>
      <c r="C221">
        <v>10.119999999999999</v>
      </c>
      <c r="D221">
        <v>5.62</v>
      </c>
      <c r="F221" s="58" t="s">
        <v>2503</v>
      </c>
      <c r="G221" s="28">
        <v>1</v>
      </c>
      <c r="H221" s="52" t="s">
        <v>49</v>
      </c>
      <c r="I221">
        <v>7</v>
      </c>
      <c r="J221" s="35" t="s">
        <v>408</v>
      </c>
      <c r="K221">
        <v>8.3000000000000007</v>
      </c>
      <c r="M221">
        <v>128</v>
      </c>
      <c r="N221" s="40">
        <v>1200</v>
      </c>
      <c r="O221">
        <v>1</v>
      </c>
      <c r="P221">
        <v>16</v>
      </c>
      <c r="Q221">
        <v>10</v>
      </c>
      <c r="R221">
        <v>24</v>
      </c>
      <c r="S221" s="31" t="s">
        <v>420</v>
      </c>
      <c r="T221">
        <v>1030</v>
      </c>
      <c r="U221" s="33" t="s">
        <v>417</v>
      </c>
      <c r="V221">
        <v>5</v>
      </c>
      <c r="W221">
        <v>32</v>
      </c>
      <c r="X221" s="21" t="s">
        <v>168</v>
      </c>
      <c r="Y221" s="12" t="s">
        <v>654</v>
      </c>
      <c r="Z221">
        <v>2</v>
      </c>
      <c r="AA221">
        <v>2</v>
      </c>
      <c r="AB221">
        <v>1</v>
      </c>
      <c r="AF221" t="s">
        <v>141</v>
      </c>
    </row>
    <row r="222" spans="1:32" x14ac:dyDescent="0.25">
      <c r="A222" s="16" t="s">
        <v>1</v>
      </c>
      <c r="B222" s="16" t="s">
        <v>2486</v>
      </c>
      <c r="C222">
        <v>10.7</v>
      </c>
      <c r="D222">
        <v>6.3</v>
      </c>
      <c r="F222" s="58" t="s">
        <v>2503</v>
      </c>
      <c r="G222" s="28">
        <v>3</v>
      </c>
      <c r="H222" s="65" t="s">
        <v>167</v>
      </c>
      <c r="I222">
        <v>6</v>
      </c>
      <c r="J222" s="35" t="s">
        <v>408</v>
      </c>
      <c r="K222">
        <v>27</v>
      </c>
      <c r="M222">
        <v>126</v>
      </c>
      <c r="N222" s="40">
        <v>1200</v>
      </c>
      <c r="O222">
        <v>1</v>
      </c>
      <c r="P222">
        <v>25</v>
      </c>
      <c r="Q222">
        <v>9</v>
      </c>
      <c r="R222">
        <v>24</v>
      </c>
      <c r="S222" s="32" t="s">
        <v>416</v>
      </c>
      <c r="T222">
        <v>1024</v>
      </c>
      <c r="U222" s="33" t="s">
        <v>417</v>
      </c>
      <c r="V222">
        <v>5</v>
      </c>
      <c r="W222">
        <v>32</v>
      </c>
      <c r="X222" s="21" t="s">
        <v>168</v>
      </c>
      <c r="Y222" s="12" t="s">
        <v>423</v>
      </c>
      <c r="Z222">
        <v>1</v>
      </c>
      <c r="AA222">
        <v>1</v>
      </c>
      <c r="AB222">
        <v>3</v>
      </c>
      <c r="AF222" t="s">
        <v>125</v>
      </c>
    </row>
    <row r="223" spans="1:32" x14ac:dyDescent="0.25">
      <c r="A223" s="16" t="s">
        <v>1</v>
      </c>
      <c r="B223" s="16" t="s">
        <v>2486</v>
      </c>
      <c r="C223">
        <v>40.74</v>
      </c>
      <c r="D223">
        <v>36.340000000000003</v>
      </c>
      <c r="F223" s="58" t="s">
        <v>2503</v>
      </c>
      <c r="G223">
        <v>8</v>
      </c>
      <c r="H223" s="64" t="s">
        <v>150</v>
      </c>
      <c r="I223">
        <v>1</v>
      </c>
      <c r="J223" s="37" t="s">
        <v>409</v>
      </c>
      <c r="K223">
        <v>46</v>
      </c>
      <c r="M223">
        <v>132</v>
      </c>
      <c r="N223">
        <v>1650</v>
      </c>
      <c r="O223">
        <v>1</v>
      </c>
      <c r="P223">
        <v>29</v>
      </c>
      <c r="Q223">
        <v>5</v>
      </c>
      <c r="R223">
        <v>24</v>
      </c>
      <c r="S223" t="s">
        <v>457</v>
      </c>
      <c r="T223">
        <v>988</v>
      </c>
      <c r="U223" s="33" t="s">
        <v>417</v>
      </c>
      <c r="V223">
        <v>5</v>
      </c>
      <c r="W223">
        <v>36</v>
      </c>
      <c r="X223" s="21" t="s">
        <v>168</v>
      </c>
      <c r="Y223" t="s">
        <v>589</v>
      </c>
      <c r="Z223">
        <v>4</v>
      </c>
      <c r="AA223">
        <v>4</v>
      </c>
      <c r="AB223">
        <v>3</v>
      </c>
      <c r="AC223">
        <v>8</v>
      </c>
      <c r="AF223" t="s">
        <v>46</v>
      </c>
    </row>
    <row r="224" spans="1:32" x14ac:dyDescent="0.25">
      <c r="A224" s="16" t="s">
        <v>1</v>
      </c>
      <c r="B224" s="16" t="s">
        <v>2486</v>
      </c>
      <c r="C224">
        <v>11.45</v>
      </c>
      <c r="D224">
        <v>6.85</v>
      </c>
      <c r="F224" s="58" t="s">
        <v>2503</v>
      </c>
      <c r="G224">
        <v>9</v>
      </c>
      <c r="H224" s="54" t="s">
        <v>58</v>
      </c>
      <c r="I224">
        <v>6</v>
      </c>
      <c r="J224" s="37" t="s">
        <v>409</v>
      </c>
      <c r="K224">
        <v>16</v>
      </c>
      <c r="M224">
        <v>133</v>
      </c>
      <c r="N224" s="40">
        <v>1200</v>
      </c>
      <c r="O224">
        <v>1</v>
      </c>
      <c r="P224">
        <v>8</v>
      </c>
      <c r="Q224">
        <v>5</v>
      </c>
      <c r="R224">
        <v>24</v>
      </c>
      <c r="S224" s="31" t="s">
        <v>420</v>
      </c>
      <c r="T224">
        <v>995</v>
      </c>
      <c r="U224" s="33" t="s">
        <v>417</v>
      </c>
      <c r="V224">
        <v>5</v>
      </c>
      <c r="W224">
        <v>38</v>
      </c>
      <c r="X224" s="21" t="s">
        <v>168</v>
      </c>
      <c r="Y224">
        <v>5</v>
      </c>
      <c r="Z224">
        <v>7</v>
      </c>
      <c r="AA224">
        <v>6</v>
      </c>
      <c r="AB224">
        <v>9</v>
      </c>
      <c r="AF224" t="s">
        <v>46</v>
      </c>
    </row>
    <row r="225" spans="1:32" x14ac:dyDescent="0.25">
      <c r="A225" s="16" t="s">
        <v>1</v>
      </c>
      <c r="B225" s="16" t="s">
        <v>2486</v>
      </c>
      <c r="C225">
        <v>10.61</v>
      </c>
      <c r="D225">
        <v>6.6099999999999994</v>
      </c>
      <c r="F225" s="58" t="s">
        <v>2503</v>
      </c>
      <c r="G225">
        <v>6</v>
      </c>
      <c r="H225" s="65" t="s">
        <v>167</v>
      </c>
      <c r="I225">
        <v>6</v>
      </c>
      <c r="J225" s="37" t="s">
        <v>409</v>
      </c>
      <c r="K225">
        <v>17</v>
      </c>
      <c r="M225">
        <v>115</v>
      </c>
      <c r="N225" s="40">
        <v>1200</v>
      </c>
      <c r="O225">
        <v>1</v>
      </c>
      <c r="P225">
        <v>10</v>
      </c>
      <c r="Q225">
        <v>4</v>
      </c>
      <c r="R225">
        <v>24</v>
      </c>
      <c r="S225" s="31" t="s">
        <v>420</v>
      </c>
      <c r="T225">
        <v>1010</v>
      </c>
      <c r="U225" s="33" t="s">
        <v>417</v>
      </c>
      <c r="V225">
        <v>4</v>
      </c>
      <c r="W225">
        <v>40</v>
      </c>
      <c r="X225" s="21" t="s">
        <v>168</v>
      </c>
      <c r="Y225" t="s">
        <v>435</v>
      </c>
      <c r="Z225">
        <v>4</v>
      </c>
      <c r="AA225">
        <v>4</v>
      </c>
      <c r="AB225">
        <v>6</v>
      </c>
      <c r="AF225" t="s">
        <v>46</v>
      </c>
    </row>
    <row r="226" spans="1:32" x14ac:dyDescent="0.25">
      <c r="A226" s="16" t="s">
        <v>1</v>
      </c>
      <c r="B226" s="16" t="s">
        <v>2486</v>
      </c>
      <c r="C226">
        <v>23.79</v>
      </c>
      <c r="D226">
        <v>19.490000000000002</v>
      </c>
      <c r="F226" s="58" t="s">
        <v>2503</v>
      </c>
      <c r="G226">
        <v>9</v>
      </c>
      <c r="H226" s="65" t="s">
        <v>167</v>
      </c>
      <c r="I226">
        <v>11</v>
      </c>
      <c r="J226" s="38" t="s">
        <v>411</v>
      </c>
      <c r="K226">
        <v>35</v>
      </c>
      <c r="M226">
        <v>117</v>
      </c>
      <c r="N226">
        <v>1400</v>
      </c>
      <c r="O226">
        <v>1</v>
      </c>
      <c r="P226">
        <v>10</v>
      </c>
      <c r="Q226">
        <v>3</v>
      </c>
      <c r="R226">
        <v>24</v>
      </c>
      <c r="S226" t="s">
        <v>508</v>
      </c>
      <c r="T226">
        <v>1004</v>
      </c>
      <c r="U226" s="33" t="s">
        <v>417</v>
      </c>
      <c r="V226">
        <v>4</v>
      </c>
      <c r="W226">
        <v>42</v>
      </c>
      <c r="X226" s="21" t="s">
        <v>168</v>
      </c>
      <c r="Y226" t="s">
        <v>468</v>
      </c>
      <c r="Z226">
        <v>11</v>
      </c>
      <c r="AA226">
        <v>14</v>
      </c>
      <c r="AB226">
        <v>12</v>
      </c>
      <c r="AC226">
        <v>9</v>
      </c>
      <c r="AF226" t="s">
        <v>46</v>
      </c>
    </row>
    <row r="227" spans="1:32" x14ac:dyDescent="0.25">
      <c r="A227" s="16" t="s">
        <v>1</v>
      </c>
      <c r="B227" s="16" t="s">
        <v>2486</v>
      </c>
      <c r="C227">
        <v>10.38</v>
      </c>
      <c r="D227">
        <v>5.98</v>
      </c>
      <c r="F227" s="58" t="s">
        <v>2503</v>
      </c>
      <c r="G227" s="30">
        <v>5</v>
      </c>
      <c r="H227" s="54" t="s">
        <v>58</v>
      </c>
      <c r="I227">
        <v>9</v>
      </c>
      <c r="J227" s="36" t="s">
        <v>410</v>
      </c>
      <c r="K227">
        <v>17</v>
      </c>
      <c r="M227">
        <v>119</v>
      </c>
      <c r="N227" s="40">
        <v>1200</v>
      </c>
      <c r="O227">
        <v>1</v>
      </c>
      <c r="P227">
        <v>21</v>
      </c>
      <c r="Q227">
        <v>2</v>
      </c>
      <c r="R227">
        <v>24</v>
      </c>
      <c r="S227" s="32" t="s">
        <v>426</v>
      </c>
      <c r="T227">
        <v>996</v>
      </c>
      <c r="U227" s="33" t="s">
        <v>417</v>
      </c>
      <c r="V227">
        <v>4</v>
      </c>
      <c r="W227">
        <v>44</v>
      </c>
      <c r="X227" s="21" t="s">
        <v>168</v>
      </c>
      <c r="Y227" s="12" t="s">
        <v>552</v>
      </c>
      <c r="Z227">
        <v>9</v>
      </c>
      <c r="AA227">
        <v>9</v>
      </c>
      <c r="AB227">
        <v>5</v>
      </c>
      <c r="AF227" t="s">
        <v>46</v>
      </c>
    </row>
    <row r="228" spans="1:32" x14ac:dyDescent="0.25">
      <c r="A228" s="16" t="s">
        <v>1</v>
      </c>
      <c r="B228" s="16" t="s">
        <v>2486</v>
      </c>
      <c r="C228">
        <v>10.66</v>
      </c>
      <c r="D228">
        <v>6.66</v>
      </c>
      <c r="F228" s="58" t="s">
        <v>2503</v>
      </c>
      <c r="G228">
        <v>7</v>
      </c>
      <c r="H228" s="63" t="s">
        <v>140</v>
      </c>
      <c r="I228">
        <v>2</v>
      </c>
      <c r="J228" s="36" t="s">
        <v>410</v>
      </c>
      <c r="K228">
        <v>24</v>
      </c>
      <c r="M228">
        <v>121</v>
      </c>
      <c r="N228" s="40">
        <v>1200</v>
      </c>
      <c r="O228">
        <v>1</v>
      </c>
      <c r="P228">
        <v>28</v>
      </c>
      <c r="Q228">
        <v>1</v>
      </c>
      <c r="R228">
        <v>24</v>
      </c>
      <c r="S228" t="s">
        <v>465</v>
      </c>
      <c r="T228">
        <v>1004</v>
      </c>
      <c r="U228" s="33" t="s">
        <v>417</v>
      </c>
      <c r="V228">
        <v>4</v>
      </c>
      <c r="W228">
        <v>46</v>
      </c>
      <c r="X228" s="21" t="s">
        <v>168</v>
      </c>
      <c r="Y228" t="s">
        <v>453</v>
      </c>
      <c r="Z228">
        <v>9</v>
      </c>
      <c r="AA228">
        <v>8</v>
      </c>
      <c r="AB228">
        <v>7</v>
      </c>
      <c r="AF228" t="s">
        <v>46</v>
      </c>
    </row>
    <row r="229" spans="1:32" x14ac:dyDescent="0.25">
      <c r="A229" s="16" t="s">
        <v>1</v>
      </c>
      <c r="B229" s="16" t="s">
        <v>2486</v>
      </c>
      <c r="C229">
        <v>10.32</v>
      </c>
      <c r="D229">
        <v>6.0200000000000005</v>
      </c>
      <c r="F229" s="58" t="s">
        <v>2503</v>
      </c>
      <c r="G229">
        <v>8</v>
      </c>
      <c r="H229" s="65" t="s">
        <v>167</v>
      </c>
      <c r="I229">
        <v>4</v>
      </c>
      <c r="J229" s="37" t="s">
        <v>409</v>
      </c>
      <c r="K229">
        <v>74</v>
      </c>
      <c r="M229">
        <v>123</v>
      </c>
      <c r="N229" s="40">
        <v>1200</v>
      </c>
      <c r="O229">
        <v>1</v>
      </c>
      <c r="P229">
        <v>26</v>
      </c>
      <c r="Q229">
        <v>12</v>
      </c>
      <c r="R229">
        <v>23</v>
      </c>
      <c r="S229" t="s">
        <v>479</v>
      </c>
      <c r="T229">
        <v>998</v>
      </c>
      <c r="U229" s="33" t="s">
        <v>417</v>
      </c>
      <c r="V229">
        <v>4</v>
      </c>
      <c r="W229">
        <v>48</v>
      </c>
      <c r="X229" s="21" t="s">
        <v>168</v>
      </c>
      <c r="Y229" t="s">
        <v>484</v>
      </c>
      <c r="Z229">
        <v>7</v>
      </c>
      <c r="AA229">
        <v>12</v>
      </c>
      <c r="AB229">
        <v>8</v>
      </c>
      <c r="AF229" t="s">
        <v>46</v>
      </c>
    </row>
    <row r="230" spans="1:32" x14ac:dyDescent="0.25">
      <c r="A230" s="16" t="s">
        <v>1</v>
      </c>
      <c r="B230" s="16" t="s">
        <v>2486</v>
      </c>
      <c r="C230">
        <v>10.86</v>
      </c>
      <c r="D230">
        <v>6.2599999999999989</v>
      </c>
      <c r="F230" s="58" t="s">
        <v>2503</v>
      </c>
      <c r="G230">
        <v>7</v>
      </c>
      <c r="H230" s="64" t="s">
        <v>150</v>
      </c>
      <c r="I230">
        <v>10</v>
      </c>
      <c r="J230" s="38" t="s">
        <v>411</v>
      </c>
      <c r="K230">
        <v>89</v>
      </c>
      <c r="M230">
        <v>125</v>
      </c>
      <c r="N230" s="40">
        <v>1200</v>
      </c>
      <c r="O230">
        <v>1</v>
      </c>
      <c r="P230">
        <v>15</v>
      </c>
      <c r="Q230">
        <v>11</v>
      </c>
      <c r="R230">
        <v>23</v>
      </c>
      <c r="S230" s="31" t="s">
        <v>420</v>
      </c>
      <c r="T230">
        <v>995</v>
      </c>
      <c r="U230" s="33" t="s">
        <v>417</v>
      </c>
      <c r="V230">
        <v>4</v>
      </c>
      <c r="W230">
        <v>50</v>
      </c>
      <c r="X230" s="21" t="s">
        <v>168</v>
      </c>
      <c r="Y230">
        <v>6</v>
      </c>
      <c r="Z230">
        <v>12</v>
      </c>
      <c r="AA230">
        <v>12</v>
      </c>
      <c r="AB230">
        <v>7</v>
      </c>
      <c r="AF230" t="s">
        <v>46</v>
      </c>
    </row>
    <row r="231" spans="1:32" x14ac:dyDescent="0.25">
      <c r="A231" s="16" t="s">
        <v>1</v>
      </c>
      <c r="B231" s="16" t="s">
        <v>2486</v>
      </c>
      <c r="C231">
        <v>57.87</v>
      </c>
      <c r="D231">
        <v>53.37</v>
      </c>
      <c r="F231" s="58" t="s">
        <v>2503</v>
      </c>
      <c r="G231">
        <v>10</v>
      </c>
      <c r="H231" s="65" t="s">
        <v>167</v>
      </c>
      <c r="I231">
        <v>9</v>
      </c>
      <c r="J231" s="38" t="s">
        <v>411</v>
      </c>
      <c r="K231">
        <v>37</v>
      </c>
      <c r="M231">
        <v>123</v>
      </c>
      <c r="N231">
        <v>1000</v>
      </c>
      <c r="O231">
        <v>0</v>
      </c>
      <c r="P231">
        <v>5</v>
      </c>
      <c r="Q231">
        <v>11</v>
      </c>
      <c r="R231">
        <v>23</v>
      </c>
      <c r="S231" t="s">
        <v>479</v>
      </c>
      <c r="T231">
        <v>1002</v>
      </c>
      <c r="U231" s="33" t="s">
        <v>417</v>
      </c>
      <c r="V231">
        <v>4</v>
      </c>
      <c r="W231">
        <v>52</v>
      </c>
      <c r="X231" s="21" t="s">
        <v>168</v>
      </c>
      <c r="Y231" t="s">
        <v>460</v>
      </c>
      <c r="Z231">
        <v>12</v>
      </c>
      <c r="AA231">
        <v>12</v>
      </c>
      <c r="AB231">
        <v>10</v>
      </c>
      <c r="AF231" t="s">
        <v>46</v>
      </c>
    </row>
    <row r="232" spans="1:32" x14ac:dyDescent="0.25">
      <c r="A232" s="16" t="s">
        <v>1</v>
      </c>
      <c r="B232" s="16" t="s">
        <v>2486</v>
      </c>
      <c r="C232">
        <v>57.26</v>
      </c>
      <c r="D232">
        <v>52.96</v>
      </c>
      <c r="F232" s="58" t="s">
        <v>2503</v>
      </c>
      <c r="G232">
        <v>6</v>
      </c>
      <c r="H232" s="65" t="s">
        <v>167</v>
      </c>
      <c r="I232">
        <v>2</v>
      </c>
      <c r="J232" s="38" t="s">
        <v>411</v>
      </c>
      <c r="K232">
        <v>113</v>
      </c>
      <c r="M232">
        <v>129</v>
      </c>
      <c r="N232">
        <v>1000</v>
      </c>
      <c r="O232">
        <v>0</v>
      </c>
      <c r="P232">
        <v>1</v>
      </c>
      <c r="Q232">
        <v>10</v>
      </c>
      <c r="R232">
        <v>23</v>
      </c>
      <c r="S232" t="s">
        <v>479</v>
      </c>
      <c r="T232">
        <v>1021</v>
      </c>
      <c r="U232" s="33" t="s">
        <v>417</v>
      </c>
      <c r="V232">
        <v>4</v>
      </c>
      <c r="W232">
        <v>52</v>
      </c>
      <c r="X232" s="21" t="s">
        <v>168</v>
      </c>
      <c r="Y232" s="12" t="s">
        <v>552</v>
      </c>
      <c r="Z232">
        <v>11</v>
      </c>
      <c r="AA232">
        <v>10</v>
      </c>
      <c r="AB232">
        <v>6</v>
      </c>
      <c r="AF232" t="s">
        <v>639</v>
      </c>
    </row>
    <row r="233" spans="1:32" x14ac:dyDescent="0.25">
      <c r="A233" s="16" t="s">
        <v>1</v>
      </c>
      <c r="B233" s="17" t="s">
        <v>2487</v>
      </c>
      <c r="C233">
        <v>10.42</v>
      </c>
      <c r="D233">
        <v>6.02</v>
      </c>
      <c r="F233" s="58" t="s">
        <v>2503</v>
      </c>
      <c r="G233">
        <v>8</v>
      </c>
      <c r="H233" s="59" t="s">
        <v>85</v>
      </c>
      <c r="I233">
        <v>10</v>
      </c>
      <c r="J233" s="37" t="s">
        <v>409</v>
      </c>
      <c r="K233">
        <v>5.8</v>
      </c>
      <c r="M233">
        <v>119</v>
      </c>
      <c r="N233" s="40">
        <v>1200</v>
      </c>
      <c r="O233">
        <v>1</v>
      </c>
      <c r="P233">
        <v>23</v>
      </c>
      <c r="Q233">
        <v>12</v>
      </c>
      <c r="R233">
        <v>25</v>
      </c>
      <c r="S233" s="32" t="s">
        <v>416</v>
      </c>
      <c r="T233">
        <v>1151</v>
      </c>
      <c r="U233" s="33" t="s">
        <v>417</v>
      </c>
      <c r="V233">
        <v>5</v>
      </c>
      <c r="W233">
        <v>24</v>
      </c>
      <c r="X233" s="19" t="s">
        <v>81</v>
      </c>
      <c r="Y233">
        <v>5</v>
      </c>
      <c r="Z233">
        <v>5</v>
      </c>
      <c r="AA233">
        <v>6</v>
      </c>
      <c r="AB233">
        <v>8</v>
      </c>
      <c r="AF233" t="s">
        <v>387</v>
      </c>
    </row>
    <row r="234" spans="1:32" x14ac:dyDescent="0.25">
      <c r="A234" s="16" t="s">
        <v>1</v>
      </c>
      <c r="B234" s="17" t="s">
        <v>2487</v>
      </c>
      <c r="C234">
        <v>10.31</v>
      </c>
      <c r="D234">
        <v>5.7100000000000009</v>
      </c>
      <c r="F234" s="58" t="s">
        <v>2503</v>
      </c>
      <c r="G234" s="28">
        <v>3</v>
      </c>
      <c r="H234" s="59" t="s">
        <v>85</v>
      </c>
      <c r="I234">
        <v>12</v>
      </c>
      <c r="J234" s="35" t="s">
        <v>408</v>
      </c>
      <c r="K234">
        <v>7.9</v>
      </c>
      <c r="M234">
        <v>121</v>
      </c>
      <c r="N234" s="40">
        <v>1200</v>
      </c>
      <c r="O234">
        <v>1</v>
      </c>
      <c r="P234">
        <v>26</v>
      </c>
      <c r="Q234">
        <v>11</v>
      </c>
      <c r="R234">
        <v>25</v>
      </c>
      <c r="S234" s="32" t="s">
        <v>416</v>
      </c>
      <c r="T234">
        <v>1132</v>
      </c>
      <c r="U234" s="33" t="s">
        <v>427</v>
      </c>
      <c r="V234">
        <v>5</v>
      </c>
      <c r="W234">
        <v>24</v>
      </c>
      <c r="X234" s="19" t="s">
        <v>81</v>
      </c>
      <c r="Y234" s="12" t="s">
        <v>423</v>
      </c>
      <c r="Z234">
        <v>1</v>
      </c>
      <c r="AA234">
        <v>1</v>
      </c>
      <c r="AB234">
        <v>3</v>
      </c>
      <c r="AF234" t="s">
        <v>803</v>
      </c>
    </row>
    <row r="235" spans="1:32" x14ac:dyDescent="0.25">
      <c r="A235" s="16" t="s">
        <v>1</v>
      </c>
      <c r="B235" s="17" t="s">
        <v>2487</v>
      </c>
      <c r="C235">
        <v>10.53</v>
      </c>
      <c r="D235">
        <v>6.5299999999999994</v>
      </c>
      <c r="F235" s="58" t="s">
        <v>2503</v>
      </c>
      <c r="G235" s="28">
        <v>3</v>
      </c>
      <c r="H235" s="61" t="s">
        <v>106</v>
      </c>
      <c r="I235">
        <v>3</v>
      </c>
      <c r="J235" s="37" t="s">
        <v>409</v>
      </c>
      <c r="K235">
        <v>10</v>
      </c>
      <c r="M235">
        <v>119</v>
      </c>
      <c r="N235" s="40">
        <v>1200</v>
      </c>
      <c r="O235">
        <v>1</v>
      </c>
      <c r="P235">
        <v>19</v>
      </c>
      <c r="Q235">
        <v>11</v>
      </c>
      <c r="R235">
        <v>25</v>
      </c>
      <c r="S235" s="31" t="s">
        <v>420</v>
      </c>
      <c r="T235">
        <v>1148</v>
      </c>
      <c r="U235" s="33" t="s">
        <v>417</v>
      </c>
      <c r="V235">
        <v>5</v>
      </c>
      <c r="W235">
        <v>24</v>
      </c>
      <c r="X235" s="19" t="s">
        <v>81</v>
      </c>
      <c r="Y235" s="12" t="s">
        <v>418</v>
      </c>
      <c r="Z235">
        <v>4</v>
      </c>
      <c r="AA235">
        <v>5</v>
      </c>
      <c r="AB235">
        <v>3</v>
      </c>
      <c r="AF235" t="s">
        <v>141</v>
      </c>
    </row>
    <row r="236" spans="1:32" x14ac:dyDescent="0.25">
      <c r="A236" s="16" t="s">
        <v>1</v>
      </c>
      <c r="B236" s="17" t="s">
        <v>2487</v>
      </c>
      <c r="C236">
        <v>10.33</v>
      </c>
      <c r="D236">
        <v>5.93</v>
      </c>
      <c r="F236" s="58" t="s">
        <v>2503</v>
      </c>
      <c r="G236">
        <v>7</v>
      </c>
      <c r="H236" s="61" t="s">
        <v>106</v>
      </c>
      <c r="I236">
        <v>8</v>
      </c>
      <c r="J236" s="37" t="s">
        <v>409</v>
      </c>
      <c r="K236">
        <v>9.6999999999999993</v>
      </c>
      <c r="M236">
        <v>119</v>
      </c>
      <c r="N236" s="40">
        <v>1200</v>
      </c>
      <c r="O236">
        <v>1</v>
      </c>
      <c r="P236">
        <v>2</v>
      </c>
      <c r="Q236">
        <v>11</v>
      </c>
      <c r="R236">
        <v>25</v>
      </c>
      <c r="S236" s="32" t="s">
        <v>416</v>
      </c>
      <c r="T236">
        <v>1150</v>
      </c>
      <c r="U236" s="33" t="s">
        <v>427</v>
      </c>
      <c r="V236">
        <v>5</v>
      </c>
      <c r="W236">
        <v>24</v>
      </c>
      <c r="X236" s="19" t="s">
        <v>81</v>
      </c>
      <c r="Y236" t="s">
        <v>502</v>
      </c>
      <c r="Z236">
        <v>4</v>
      </c>
      <c r="AA236">
        <v>6</v>
      </c>
      <c r="AB236">
        <v>7</v>
      </c>
      <c r="AF236" t="s">
        <v>141</v>
      </c>
    </row>
    <row r="237" spans="1:32" x14ac:dyDescent="0.25">
      <c r="A237" s="16" t="s">
        <v>1</v>
      </c>
      <c r="B237" s="17" t="s">
        <v>2487</v>
      </c>
      <c r="C237">
        <v>9.0299999999999994</v>
      </c>
      <c r="D237">
        <v>5.129999999999999</v>
      </c>
      <c r="F237" s="58" t="s">
        <v>2503</v>
      </c>
      <c r="G237" s="28">
        <v>2</v>
      </c>
      <c r="H237" s="61" t="s">
        <v>106</v>
      </c>
      <c r="I237">
        <v>1</v>
      </c>
      <c r="J237" s="37" t="s">
        <v>409</v>
      </c>
      <c r="K237">
        <v>7.3</v>
      </c>
      <c r="M237">
        <v>118</v>
      </c>
      <c r="N237" s="40">
        <v>1200</v>
      </c>
      <c r="O237">
        <v>1</v>
      </c>
      <c r="P237">
        <v>12</v>
      </c>
      <c r="Q237">
        <v>10</v>
      </c>
      <c r="R237">
        <v>25</v>
      </c>
      <c r="S237" t="s">
        <v>508</v>
      </c>
      <c r="T237">
        <v>1138</v>
      </c>
      <c r="U237" s="33" t="s">
        <v>417</v>
      </c>
      <c r="V237">
        <v>5</v>
      </c>
      <c r="W237">
        <v>23</v>
      </c>
      <c r="X237" s="19" t="s">
        <v>81</v>
      </c>
      <c r="Y237" s="12">
        <v>2</v>
      </c>
      <c r="Z237">
        <v>5</v>
      </c>
      <c r="AA237">
        <v>5</v>
      </c>
      <c r="AB237">
        <v>2</v>
      </c>
      <c r="AF237" t="s">
        <v>141</v>
      </c>
    </row>
    <row r="238" spans="1:32" x14ac:dyDescent="0.25">
      <c r="A238" s="16" t="s">
        <v>1</v>
      </c>
      <c r="B238" s="17" t="s">
        <v>2487</v>
      </c>
      <c r="C238">
        <v>9.92</v>
      </c>
      <c r="D238">
        <v>5.92</v>
      </c>
      <c r="F238" s="58" t="s">
        <v>2503</v>
      </c>
      <c r="G238" s="30">
        <v>5</v>
      </c>
      <c r="H238" s="61" t="s">
        <v>106</v>
      </c>
      <c r="I238">
        <v>1</v>
      </c>
      <c r="J238" s="37" t="s">
        <v>409</v>
      </c>
      <c r="K238">
        <v>5.6</v>
      </c>
      <c r="M238">
        <v>120</v>
      </c>
      <c r="N238" s="40">
        <v>1200</v>
      </c>
      <c r="O238">
        <v>1</v>
      </c>
      <c r="P238">
        <v>28</v>
      </c>
      <c r="Q238">
        <v>9</v>
      </c>
      <c r="R238">
        <v>25</v>
      </c>
      <c r="S238" t="s">
        <v>457</v>
      </c>
      <c r="T238">
        <v>1129</v>
      </c>
      <c r="U238" s="34" t="s">
        <v>671</v>
      </c>
      <c r="V238">
        <v>5</v>
      </c>
      <c r="W238">
        <v>25</v>
      </c>
      <c r="X238" s="19" t="s">
        <v>81</v>
      </c>
      <c r="Y238" t="s">
        <v>453</v>
      </c>
      <c r="Z238">
        <v>4</v>
      </c>
      <c r="AA238">
        <v>3</v>
      </c>
      <c r="AB238">
        <v>5</v>
      </c>
      <c r="AF238" t="s">
        <v>141</v>
      </c>
    </row>
    <row r="239" spans="1:32" x14ac:dyDescent="0.25">
      <c r="A239" s="16" t="s">
        <v>1</v>
      </c>
      <c r="B239" s="17" t="s">
        <v>2487</v>
      </c>
      <c r="C239">
        <v>9.34</v>
      </c>
      <c r="D239">
        <v>4.74</v>
      </c>
      <c r="F239" s="58" t="s">
        <v>2503</v>
      </c>
      <c r="G239" s="28">
        <v>3</v>
      </c>
      <c r="H239" s="61" t="s">
        <v>106</v>
      </c>
      <c r="I239">
        <v>13</v>
      </c>
      <c r="J239" s="36" t="s">
        <v>410</v>
      </c>
      <c r="K239">
        <v>23</v>
      </c>
      <c r="M239">
        <v>120</v>
      </c>
      <c r="N239" s="40">
        <v>1200</v>
      </c>
      <c r="O239">
        <v>1</v>
      </c>
      <c r="P239">
        <v>7</v>
      </c>
      <c r="Q239">
        <v>9</v>
      </c>
      <c r="R239">
        <v>25</v>
      </c>
      <c r="S239" t="s">
        <v>483</v>
      </c>
      <c r="T239">
        <v>1114</v>
      </c>
      <c r="U239" s="33" t="s">
        <v>417</v>
      </c>
      <c r="V239">
        <v>5</v>
      </c>
      <c r="W239">
        <v>25</v>
      </c>
      <c r="X239" s="19" t="s">
        <v>81</v>
      </c>
      <c r="Y239" s="12">
        <v>1</v>
      </c>
      <c r="Z239">
        <v>9</v>
      </c>
      <c r="AA239">
        <v>7</v>
      </c>
      <c r="AB239">
        <v>3</v>
      </c>
      <c r="AF239" t="s">
        <v>141</v>
      </c>
    </row>
    <row r="240" spans="1:32" x14ac:dyDescent="0.25">
      <c r="A240" s="16" t="s">
        <v>1</v>
      </c>
      <c r="B240" s="17" t="s">
        <v>2487</v>
      </c>
      <c r="C240">
        <v>10.54</v>
      </c>
      <c r="D240">
        <v>5.839999999999999</v>
      </c>
      <c r="F240" s="58" t="s">
        <v>2503</v>
      </c>
      <c r="G240">
        <v>9</v>
      </c>
      <c r="H240" s="65" t="s">
        <v>167</v>
      </c>
      <c r="I240">
        <v>12</v>
      </c>
      <c r="J240" s="35" t="s">
        <v>408</v>
      </c>
      <c r="K240">
        <v>14</v>
      </c>
      <c r="M240">
        <v>123</v>
      </c>
      <c r="N240" s="40">
        <v>1200</v>
      </c>
      <c r="O240">
        <v>1</v>
      </c>
      <c r="P240">
        <v>5</v>
      </c>
      <c r="Q240">
        <v>7</v>
      </c>
      <c r="R240">
        <v>25</v>
      </c>
      <c r="S240" t="s">
        <v>457</v>
      </c>
      <c r="T240">
        <v>1134</v>
      </c>
      <c r="U240" s="33" t="s">
        <v>417</v>
      </c>
      <c r="V240">
        <v>5</v>
      </c>
      <c r="W240">
        <v>29</v>
      </c>
      <c r="X240" s="19" t="s">
        <v>81</v>
      </c>
      <c r="Y240" t="s">
        <v>643</v>
      </c>
      <c r="Z240">
        <v>3</v>
      </c>
      <c r="AA240">
        <v>3</v>
      </c>
      <c r="AB240">
        <v>9</v>
      </c>
      <c r="AF240" t="s">
        <v>141</v>
      </c>
    </row>
    <row r="241" spans="1:32" x14ac:dyDescent="0.25">
      <c r="A241" s="16" t="s">
        <v>1</v>
      </c>
      <c r="B241" s="17" t="s">
        <v>2487</v>
      </c>
      <c r="C241">
        <v>9.92</v>
      </c>
      <c r="D241">
        <v>5.3199999999999994</v>
      </c>
      <c r="F241" s="58" t="s">
        <v>2503</v>
      </c>
      <c r="G241" s="30">
        <v>4</v>
      </c>
      <c r="H241" s="65" t="s">
        <v>167</v>
      </c>
      <c r="I241">
        <v>8</v>
      </c>
      <c r="J241" s="35" t="s">
        <v>408</v>
      </c>
      <c r="K241">
        <v>36</v>
      </c>
      <c r="M241">
        <v>125</v>
      </c>
      <c r="N241" s="40">
        <v>1200</v>
      </c>
      <c r="O241">
        <v>1</v>
      </c>
      <c r="P241">
        <v>28</v>
      </c>
      <c r="Q241">
        <v>5</v>
      </c>
      <c r="R241">
        <v>25</v>
      </c>
      <c r="S241" s="32" t="s">
        <v>426</v>
      </c>
      <c r="T241">
        <v>1144</v>
      </c>
      <c r="U241" s="33" t="s">
        <v>427</v>
      </c>
      <c r="V241">
        <v>5</v>
      </c>
      <c r="W241">
        <v>30</v>
      </c>
      <c r="X241" s="19" t="s">
        <v>81</v>
      </c>
      <c r="Y241" s="12" t="s">
        <v>418</v>
      </c>
      <c r="Z241">
        <v>3</v>
      </c>
      <c r="AA241">
        <v>4</v>
      </c>
      <c r="AB241">
        <v>4</v>
      </c>
      <c r="AF241" t="s">
        <v>141</v>
      </c>
    </row>
    <row r="242" spans="1:32" x14ac:dyDescent="0.25">
      <c r="A242" s="16" t="s">
        <v>1</v>
      </c>
      <c r="B242" s="17" t="s">
        <v>2487</v>
      </c>
      <c r="C242">
        <v>24.21</v>
      </c>
      <c r="D242">
        <v>19.510000000000002</v>
      </c>
      <c r="F242" s="58" t="s">
        <v>2503</v>
      </c>
      <c r="G242">
        <v>14</v>
      </c>
      <c r="H242" s="56" t="s">
        <v>69</v>
      </c>
      <c r="I242">
        <v>8</v>
      </c>
      <c r="J242" s="36" t="s">
        <v>410</v>
      </c>
      <c r="K242">
        <v>51</v>
      </c>
      <c r="M242">
        <v>129</v>
      </c>
      <c r="N242">
        <v>1400</v>
      </c>
      <c r="O242">
        <v>1</v>
      </c>
      <c r="P242">
        <v>6</v>
      </c>
      <c r="Q242">
        <v>4</v>
      </c>
      <c r="R242">
        <v>25</v>
      </c>
      <c r="S242" t="s">
        <v>501</v>
      </c>
      <c r="T242">
        <v>1165</v>
      </c>
      <c r="U242" s="33" t="s">
        <v>417</v>
      </c>
      <c r="V242">
        <v>5</v>
      </c>
      <c r="W242">
        <v>32</v>
      </c>
      <c r="X242" s="19" t="s">
        <v>81</v>
      </c>
      <c r="Y242" t="s">
        <v>632</v>
      </c>
      <c r="Z242">
        <v>8</v>
      </c>
      <c r="AA242">
        <v>9</v>
      </c>
      <c r="AB242">
        <v>9</v>
      </c>
      <c r="AC242">
        <v>14</v>
      </c>
      <c r="AF242" t="s">
        <v>125</v>
      </c>
    </row>
    <row r="243" spans="1:32" x14ac:dyDescent="0.25">
      <c r="A243" s="16" t="s">
        <v>1</v>
      </c>
      <c r="B243" s="17" t="s">
        <v>2487</v>
      </c>
      <c r="C243">
        <v>10.9</v>
      </c>
      <c r="D243">
        <v>6.2</v>
      </c>
      <c r="F243" s="58" t="s">
        <v>2503</v>
      </c>
      <c r="G243">
        <v>11</v>
      </c>
      <c r="H243" s="61" t="s">
        <v>106</v>
      </c>
      <c r="I243">
        <v>9</v>
      </c>
      <c r="J243" s="37" t="s">
        <v>409</v>
      </c>
      <c r="K243">
        <v>11</v>
      </c>
      <c r="M243">
        <v>130</v>
      </c>
      <c r="N243" s="40">
        <v>1200</v>
      </c>
      <c r="O243">
        <v>1</v>
      </c>
      <c r="P243">
        <v>26</v>
      </c>
      <c r="Q243">
        <v>3</v>
      </c>
      <c r="R243">
        <v>25</v>
      </c>
      <c r="S243" t="s">
        <v>457</v>
      </c>
      <c r="T243">
        <v>1162</v>
      </c>
      <c r="U243" s="33" t="s">
        <v>417</v>
      </c>
      <c r="V243">
        <v>5</v>
      </c>
      <c r="W243">
        <v>34</v>
      </c>
      <c r="X243" s="19" t="s">
        <v>81</v>
      </c>
      <c r="Y243" t="s">
        <v>603</v>
      </c>
      <c r="Z243">
        <v>7</v>
      </c>
      <c r="AA243">
        <v>9</v>
      </c>
      <c r="AB243">
        <v>11</v>
      </c>
      <c r="AF243" t="s">
        <v>46</v>
      </c>
    </row>
    <row r="244" spans="1:32" x14ac:dyDescent="0.25">
      <c r="A244" s="16" t="s">
        <v>1</v>
      </c>
      <c r="B244" s="17" t="s">
        <v>2487</v>
      </c>
      <c r="C244">
        <v>11.81</v>
      </c>
      <c r="D244">
        <v>7.41</v>
      </c>
      <c r="F244" s="58" t="s">
        <v>2503</v>
      </c>
      <c r="G244" s="30">
        <v>4</v>
      </c>
      <c r="H244" s="61" t="s">
        <v>106</v>
      </c>
      <c r="I244">
        <v>2</v>
      </c>
      <c r="J244" s="37" t="s">
        <v>409</v>
      </c>
      <c r="K244">
        <v>5</v>
      </c>
      <c r="M244">
        <v>131</v>
      </c>
      <c r="N244" s="40">
        <v>1200</v>
      </c>
      <c r="O244">
        <v>1</v>
      </c>
      <c r="P244">
        <v>12</v>
      </c>
      <c r="Q244">
        <v>2</v>
      </c>
      <c r="R244">
        <v>25</v>
      </c>
      <c r="S244" t="s">
        <v>457</v>
      </c>
      <c r="T244">
        <v>1167</v>
      </c>
      <c r="U244" s="34" t="s">
        <v>671</v>
      </c>
      <c r="V244">
        <v>5</v>
      </c>
      <c r="W244">
        <v>36</v>
      </c>
      <c r="X244" s="19" t="s">
        <v>81</v>
      </c>
      <c r="Y244" t="s">
        <v>513</v>
      </c>
      <c r="Z244">
        <v>6</v>
      </c>
      <c r="AA244">
        <v>6</v>
      </c>
      <c r="AB244">
        <v>4</v>
      </c>
      <c r="AF244" t="s">
        <v>46</v>
      </c>
    </row>
    <row r="245" spans="1:32" x14ac:dyDescent="0.25">
      <c r="A245" s="16" t="s">
        <v>1</v>
      </c>
      <c r="B245" s="17" t="s">
        <v>2487</v>
      </c>
      <c r="C245">
        <v>41.24</v>
      </c>
      <c r="D245">
        <v>36.840000000000003</v>
      </c>
      <c r="F245" s="58" t="s">
        <v>2503</v>
      </c>
      <c r="G245">
        <v>7</v>
      </c>
      <c r="H245" s="61" t="s">
        <v>106</v>
      </c>
      <c r="I245">
        <v>3</v>
      </c>
      <c r="J245" s="37" t="s">
        <v>409</v>
      </c>
      <c r="K245">
        <v>11</v>
      </c>
      <c r="M245">
        <v>133</v>
      </c>
      <c r="N245">
        <v>1650</v>
      </c>
      <c r="O245">
        <v>1</v>
      </c>
      <c r="P245">
        <v>26</v>
      </c>
      <c r="Q245">
        <v>1</v>
      </c>
      <c r="R245">
        <v>25</v>
      </c>
      <c r="S245" t="s">
        <v>457</v>
      </c>
      <c r="T245">
        <v>1165</v>
      </c>
      <c r="U245" s="34" t="s">
        <v>826</v>
      </c>
      <c r="V245">
        <v>5</v>
      </c>
      <c r="W245">
        <v>38</v>
      </c>
      <c r="X245" s="19" t="s">
        <v>81</v>
      </c>
      <c r="Y245" t="s">
        <v>725</v>
      </c>
      <c r="Z245">
        <v>4</v>
      </c>
      <c r="AA245">
        <v>5</v>
      </c>
      <c r="AB245">
        <v>5</v>
      </c>
      <c r="AC245">
        <v>7</v>
      </c>
      <c r="AF245" t="s">
        <v>46</v>
      </c>
    </row>
    <row r="246" spans="1:32" x14ac:dyDescent="0.25">
      <c r="A246" s="16" t="s">
        <v>1</v>
      </c>
      <c r="B246" s="17" t="s">
        <v>2487</v>
      </c>
      <c r="C246">
        <v>9.85</v>
      </c>
      <c r="D246">
        <v>5.25</v>
      </c>
      <c r="F246" s="58" t="s">
        <v>2503</v>
      </c>
      <c r="G246" s="28">
        <v>3</v>
      </c>
      <c r="H246" s="61" t="s">
        <v>106</v>
      </c>
      <c r="I246">
        <v>4</v>
      </c>
      <c r="J246" s="37" t="s">
        <v>409</v>
      </c>
      <c r="K246">
        <v>5.2</v>
      </c>
      <c r="M246">
        <v>133</v>
      </c>
      <c r="N246" s="40">
        <v>1200</v>
      </c>
      <c r="O246">
        <v>1</v>
      </c>
      <c r="P246">
        <v>18</v>
      </c>
      <c r="Q246">
        <v>12</v>
      </c>
      <c r="R246">
        <v>24</v>
      </c>
      <c r="S246" t="s">
        <v>457</v>
      </c>
      <c r="T246">
        <v>1171</v>
      </c>
      <c r="U246" s="33" t="s">
        <v>417</v>
      </c>
      <c r="V246">
        <v>5</v>
      </c>
      <c r="W246">
        <v>38</v>
      </c>
      <c r="X246" s="19" t="s">
        <v>81</v>
      </c>
      <c r="Y246" s="12" t="s">
        <v>654</v>
      </c>
      <c r="Z246">
        <v>6</v>
      </c>
      <c r="AA246">
        <v>7</v>
      </c>
      <c r="AB246">
        <v>3</v>
      </c>
      <c r="AF246" t="s">
        <v>46</v>
      </c>
    </row>
    <row r="247" spans="1:32" x14ac:dyDescent="0.25">
      <c r="A247" s="16" t="s">
        <v>1</v>
      </c>
      <c r="B247" s="17" t="s">
        <v>2487</v>
      </c>
      <c r="C247">
        <v>10.26</v>
      </c>
      <c r="D247">
        <v>5.3599999999999994</v>
      </c>
      <c r="F247" s="58" t="s">
        <v>2503</v>
      </c>
      <c r="G247" s="28">
        <v>3</v>
      </c>
      <c r="H247" s="61" t="s">
        <v>106</v>
      </c>
      <c r="I247">
        <v>10</v>
      </c>
      <c r="J247" s="35" t="s">
        <v>408</v>
      </c>
      <c r="K247">
        <v>4.9000000000000004</v>
      </c>
      <c r="M247">
        <v>135</v>
      </c>
      <c r="N247" s="40">
        <v>1200</v>
      </c>
      <c r="O247">
        <v>1</v>
      </c>
      <c r="P247">
        <v>1</v>
      </c>
      <c r="Q247">
        <v>12</v>
      </c>
      <c r="R247">
        <v>24</v>
      </c>
      <c r="S247" t="s">
        <v>457</v>
      </c>
      <c r="T247">
        <v>1154</v>
      </c>
      <c r="U247" s="33" t="s">
        <v>417</v>
      </c>
      <c r="V247">
        <v>5</v>
      </c>
      <c r="W247">
        <v>39</v>
      </c>
      <c r="X247" s="19" t="s">
        <v>81</v>
      </c>
      <c r="Y247">
        <v>4</v>
      </c>
      <c r="Z247">
        <v>3</v>
      </c>
      <c r="AA247">
        <v>4</v>
      </c>
      <c r="AB247">
        <v>3</v>
      </c>
      <c r="AF247" t="s">
        <v>46</v>
      </c>
    </row>
    <row r="248" spans="1:32" x14ac:dyDescent="0.25">
      <c r="A248" s="16" t="s">
        <v>1</v>
      </c>
      <c r="B248" s="17" t="s">
        <v>2487</v>
      </c>
      <c r="C248">
        <v>10.02</v>
      </c>
      <c r="D248">
        <v>5.7199999999999989</v>
      </c>
      <c r="F248" s="58" t="s">
        <v>2503</v>
      </c>
      <c r="G248" s="28">
        <v>3</v>
      </c>
      <c r="H248" s="61" t="s">
        <v>106</v>
      </c>
      <c r="I248">
        <v>9</v>
      </c>
      <c r="J248" s="37" t="s">
        <v>409</v>
      </c>
      <c r="K248">
        <v>13</v>
      </c>
      <c r="M248">
        <v>116</v>
      </c>
      <c r="N248" s="40">
        <v>1200</v>
      </c>
      <c r="O248">
        <v>1</v>
      </c>
      <c r="P248">
        <v>23</v>
      </c>
      <c r="Q248">
        <v>10</v>
      </c>
      <c r="R248">
        <v>24</v>
      </c>
      <c r="S248" t="s">
        <v>457</v>
      </c>
      <c r="T248">
        <v>1146</v>
      </c>
      <c r="U248" s="33" t="s">
        <v>417</v>
      </c>
      <c r="V248">
        <v>4</v>
      </c>
      <c r="W248">
        <v>40</v>
      </c>
      <c r="X248" s="19" t="s">
        <v>81</v>
      </c>
      <c r="Y248" s="12" t="s">
        <v>552</v>
      </c>
      <c r="Z248">
        <v>4</v>
      </c>
      <c r="AA248">
        <v>4</v>
      </c>
      <c r="AB248">
        <v>3</v>
      </c>
      <c r="AF248" t="s">
        <v>46</v>
      </c>
    </row>
    <row r="249" spans="1:32" x14ac:dyDescent="0.25">
      <c r="A249" s="16" t="s">
        <v>1</v>
      </c>
      <c r="B249" s="17" t="s">
        <v>2487</v>
      </c>
      <c r="C249">
        <v>10.19</v>
      </c>
      <c r="D249">
        <v>5.8899999999999988</v>
      </c>
      <c r="F249" s="58" t="s">
        <v>2503</v>
      </c>
      <c r="G249">
        <v>10</v>
      </c>
      <c r="H249" s="61" t="s">
        <v>106</v>
      </c>
      <c r="I249">
        <v>10</v>
      </c>
      <c r="J249" s="37" t="s">
        <v>409</v>
      </c>
      <c r="K249">
        <v>5.7</v>
      </c>
      <c r="M249">
        <v>118</v>
      </c>
      <c r="N249" s="40">
        <v>1200</v>
      </c>
      <c r="O249">
        <v>1</v>
      </c>
      <c r="P249">
        <v>28</v>
      </c>
      <c r="Q249">
        <v>9</v>
      </c>
      <c r="R249">
        <v>24</v>
      </c>
      <c r="S249" t="s">
        <v>457</v>
      </c>
      <c r="T249">
        <v>1134</v>
      </c>
      <c r="U249" s="33" t="s">
        <v>417</v>
      </c>
      <c r="V249">
        <v>4</v>
      </c>
      <c r="W249">
        <v>40</v>
      </c>
      <c r="X249" s="19" t="s">
        <v>81</v>
      </c>
      <c r="Y249">
        <v>6</v>
      </c>
      <c r="Z249">
        <v>7</v>
      </c>
      <c r="AA249">
        <v>9</v>
      </c>
      <c r="AB249">
        <v>10</v>
      </c>
      <c r="AF249" t="s">
        <v>46</v>
      </c>
    </row>
    <row r="250" spans="1:32" x14ac:dyDescent="0.25">
      <c r="A250" s="16" t="s">
        <v>1</v>
      </c>
      <c r="B250" s="17" t="s">
        <v>2487</v>
      </c>
      <c r="C250">
        <v>9.6999999999999993</v>
      </c>
      <c r="D250">
        <v>5.6999999999999993</v>
      </c>
      <c r="F250" s="58" t="s">
        <v>2503</v>
      </c>
      <c r="G250" s="30">
        <v>4</v>
      </c>
      <c r="H250" s="47" t="s">
        <v>504</v>
      </c>
      <c r="I250">
        <v>5</v>
      </c>
      <c r="J250" s="37" t="s">
        <v>409</v>
      </c>
      <c r="K250">
        <v>12</v>
      </c>
      <c r="M250">
        <v>114</v>
      </c>
      <c r="N250" s="40">
        <v>1200</v>
      </c>
      <c r="O250">
        <v>1</v>
      </c>
      <c r="P250">
        <v>15</v>
      </c>
      <c r="Q250">
        <v>9</v>
      </c>
      <c r="R250">
        <v>24</v>
      </c>
      <c r="S250" t="s">
        <v>457</v>
      </c>
      <c r="T250">
        <v>1130</v>
      </c>
      <c r="U250" s="33" t="s">
        <v>417</v>
      </c>
      <c r="V250">
        <v>4</v>
      </c>
      <c r="W250">
        <v>40</v>
      </c>
      <c r="X250" s="19" t="s">
        <v>81</v>
      </c>
      <c r="Y250" t="s">
        <v>453</v>
      </c>
      <c r="Z250">
        <v>6</v>
      </c>
      <c r="AA250">
        <v>8</v>
      </c>
      <c r="AB250">
        <v>4</v>
      </c>
      <c r="AF250" t="s">
        <v>46</v>
      </c>
    </row>
    <row r="251" spans="1:32" x14ac:dyDescent="0.25">
      <c r="A251" s="16" t="s">
        <v>1</v>
      </c>
      <c r="B251" s="17" t="s">
        <v>2487</v>
      </c>
      <c r="C251">
        <v>9.7899999999999991</v>
      </c>
      <c r="D251">
        <v>5.089999999999999</v>
      </c>
      <c r="F251" s="58" t="s">
        <v>2503</v>
      </c>
      <c r="G251" s="28">
        <v>1</v>
      </c>
      <c r="H251" s="61" t="s">
        <v>106</v>
      </c>
      <c r="I251">
        <v>10</v>
      </c>
      <c r="J251" s="37" t="s">
        <v>409</v>
      </c>
      <c r="K251">
        <v>14</v>
      </c>
      <c r="M251">
        <v>130</v>
      </c>
      <c r="N251" s="40">
        <v>1200</v>
      </c>
      <c r="O251">
        <v>1</v>
      </c>
      <c r="P251">
        <v>6</v>
      </c>
      <c r="Q251">
        <v>7</v>
      </c>
      <c r="R251">
        <v>24</v>
      </c>
      <c r="S251" t="s">
        <v>457</v>
      </c>
      <c r="T251">
        <v>1119</v>
      </c>
      <c r="U251" s="33" t="s">
        <v>417</v>
      </c>
      <c r="V251">
        <v>5</v>
      </c>
      <c r="W251">
        <v>35</v>
      </c>
      <c r="X251" s="19" t="s">
        <v>81</v>
      </c>
      <c r="Y251" s="12" t="s">
        <v>446</v>
      </c>
      <c r="Z251">
        <v>4</v>
      </c>
      <c r="AA251">
        <v>6</v>
      </c>
      <c r="AB251">
        <v>1</v>
      </c>
      <c r="AF251" t="s">
        <v>46</v>
      </c>
    </row>
    <row r="252" spans="1:32" x14ac:dyDescent="0.25">
      <c r="A252" s="16" t="s">
        <v>1</v>
      </c>
      <c r="B252" s="17" t="s">
        <v>2487</v>
      </c>
      <c r="C252">
        <v>11.73</v>
      </c>
      <c r="D252">
        <v>7.2300000000000013</v>
      </c>
      <c r="F252" s="58" t="s">
        <v>2503</v>
      </c>
      <c r="G252">
        <v>7</v>
      </c>
      <c r="H252" s="56" t="s">
        <v>69</v>
      </c>
      <c r="I252">
        <v>5</v>
      </c>
      <c r="J252" s="37" t="s">
        <v>409</v>
      </c>
      <c r="K252">
        <v>5.4</v>
      </c>
      <c r="M252">
        <v>130</v>
      </c>
      <c r="N252" s="40">
        <v>1200</v>
      </c>
      <c r="O252">
        <v>1</v>
      </c>
      <c r="P252">
        <v>15</v>
      </c>
      <c r="Q252">
        <v>6</v>
      </c>
      <c r="R252">
        <v>24</v>
      </c>
      <c r="S252" t="s">
        <v>479</v>
      </c>
      <c r="T252">
        <v>1118</v>
      </c>
      <c r="U252" s="34" t="s">
        <v>755</v>
      </c>
      <c r="V252">
        <v>5</v>
      </c>
      <c r="W252">
        <v>35</v>
      </c>
      <c r="X252" s="19" t="s">
        <v>81</v>
      </c>
      <c r="Y252" t="s">
        <v>513</v>
      </c>
      <c r="Z252">
        <v>6</v>
      </c>
      <c r="AA252">
        <v>5</v>
      </c>
      <c r="AB252">
        <v>7</v>
      </c>
      <c r="AF252" t="s">
        <v>46</v>
      </c>
    </row>
    <row r="253" spans="1:32" x14ac:dyDescent="0.25">
      <c r="A253" s="16" t="s">
        <v>1</v>
      </c>
      <c r="B253" s="17" t="s">
        <v>2487</v>
      </c>
      <c r="C253">
        <v>10.48</v>
      </c>
      <c r="D253">
        <v>5.9800000000000013</v>
      </c>
      <c r="F253" s="58" t="s">
        <v>2503</v>
      </c>
      <c r="G253" s="28">
        <v>2</v>
      </c>
      <c r="H253" s="56" t="s">
        <v>69</v>
      </c>
      <c r="I253">
        <v>5</v>
      </c>
      <c r="J253" s="37" t="s">
        <v>409</v>
      </c>
      <c r="K253">
        <v>10</v>
      </c>
      <c r="M253">
        <v>130</v>
      </c>
      <c r="N253" s="40">
        <v>1200</v>
      </c>
      <c r="O253">
        <v>1</v>
      </c>
      <c r="P253">
        <v>15</v>
      </c>
      <c r="Q253">
        <v>5</v>
      </c>
      <c r="R253">
        <v>24</v>
      </c>
      <c r="S253" s="32" t="s">
        <v>416</v>
      </c>
      <c r="T253">
        <v>1092</v>
      </c>
      <c r="U253" s="33" t="s">
        <v>417</v>
      </c>
      <c r="V253">
        <v>5</v>
      </c>
      <c r="W253">
        <v>35</v>
      </c>
      <c r="X253" s="19" t="s">
        <v>81</v>
      </c>
      <c r="Y253" s="12" t="s">
        <v>423</v>
      </c>
      <c r="Z253">
        <v>6</v>
      </c>
      <c r="AA253">
        <v>6</v>
      </c>
      <c r="AB253">
        <v>2</v>
      </c>
      <c r="AF253" t="s">
        <v>838</v>
      </c>
    </row>
    <row r="254" spans="1:32" x14ac:dyDescent="0.25">
      <c r="A254" s="16" t="s">
        <v>1</v>
      </c>
      <c r="B254" s="17" t="s">
        <v>2487</v>
      </c>
      <c r="C254">
        <v>12.13</v>
      </c>
      <c r="D254">
        <v>7.33</v>
      </c>
      <c r="F254" s="58" t="s">
        <v>2503</v>
      </c>
      <c r="G254">
        <v>11</v>
      </c>
      <c r="H254" s="55" t="s">
        <v>64</v>
      </c>
      <c r="I254">
        <v>10</v>
      </c>
      <c r="J254" s="36" t="s">
        <v>410</v>
      </c>
      <c r="K254">
        <v>18</v>
      </c>
      <c r="M254">
        <v>133</v>
      </c>
      <c r="N254" s="40">
        <v>1200</v>
      </c>
      <c r="O254">
        <v>1</v>
      </c>
      <c r="P254">
        <v>6</v>
      </c>
      <c r="Q254">
        <v>3</v>
      </c>
      <c r="R254">
        <v>24</v>
      </c>
      <c r="S254" s="31" t="s">
        <v>420</v>
      </c>
      <c r="T254">
        <v>1111</v>
      </c>
      <c r="U254" s="33" t="s">
        <v>417</v>
      </c>
      <c r="V254">
        <v>5</v>
      </c>
      <c r="W254">
        <v>37</v>
      </c>
      <c r="X254" s="18" t="s">
        <v>27</v>
      </c>
      <c r="Y254">
        <v>9</v>
      </c>
      <c r="Z254">
        <v>9</v>
      </c>
      <c r="AA254">
        <v>8</v>
      </c>
      <c r="AB254">
        <v>11</v>
      </c>
      <c r="AF254" t="s">
        <v>61</v>
      </c>
    </row>
    <row r="255" spans="1:32" x14ac:dyDescent="0.25">
      <c r="A255" s="16" t="s">
        <v>1</v>
      </c>
      <c r="B255" s="17" t="s">
        <v>2487</v>
      </c>
      <c r="C255">
        <v>23.12</v>
      </c>
      <c r="D255">
        <v>18.420000000000002</v>
      </c>
      <c r="F255" s="58" t="s">
        <v>2503</v>
      </c>
      <c r="G255">
        <v>6</v>
      </c>
      <c r="H255" s="49" t="s">
        <v>31</v>
      </c>
      <c r="I255">
        <v>6</v>
      </c>
      <c r="J255" s="38" t="s">
        <v>411</v>
      </c>
      <c r="K255">
        <v>9.5</v>
      </c>
      <c r="M255">
        <v>134</v>
      </c>
      <c r="N255">
        <v>1400</v>
      </c>
      <c r="O255">
        <v>1</v>
      </c>
      <c r="P255">
        <v>12</v>
      </c>
      <c r="Q255">
        <v>2</v>
      </c>
      <c r="R255">
        <v>24</v>
      </c>
      <c r="S255" t="s">
        <v>483</v>
      </c>
      <c r="T255">
        <v>1119</v>
      </c>
      <c r="U255" s="33" t="s">
        <v>417</v>
      </c>
      <c r="V255">
        <v>5</v>
      </c>
      <c r="W255">
        <v>39</v>
      </c>
      <c r="X255" s="18" t="s">
        <v>27</v>
      </c>
      <c r="Y255" t="s">
        <v>474</v>
      </c>
      <c r="Z255">
        <v>11</v>
      </c>
      <c r="AA255">
        <v>10</v>
      </c>
      <c r="AB255">
        <v>6</v>
      </c>
      <c r="AC255">
        <v>6</v>
      </c>
      <c r="AF255" t="s">
        <v>61</v>
      </c>
    </row>
    <row r="256" spans="1:32" x14ac:dyDescent="0.25">
      <c r="A256" s="16" t="s">
        <v>1</v>
      </c>
      <c r="B256" s="17" t="s">
        <v>2487</v>
      </c>
      <c r="C256">
        <v>10.59</v>
      </c>
      <c r="D256">
        <v>6.2899999999999991</v>
      </c>
      <c r="F256" s="58" t="s">
        <v>2503</v>
      </c>
      <c r="G256">
        <v>6</v>
      </c>
      <c r="H256" s="66" t="s">
        <v>173</v>
      </c>
      <c r="I256">
        <v>11</v>
      </c>
      <c r="J256" s="38" t="s">
        <v>411</v>
      </c>
      <c r="K256">
        <v>20</v>
      </c>
      <c r="M256">
        <v>116</v>
      </c>
      <c r="N256" s="40">
        <v>1200</v>
      </c>
      <c r="O256">
        <v>1</v>
      </c>
      <c r="P256">
        <v>28</v>
      </c>
      <c r="Q256">
        <v>1</v>
      </c>
      <c r="R256">
        <v>24</v>
      </c>
      <c r="S256" t="s">
        <v>465</v>
      </c>
      <c r="T256">
        <v>1121</v>
      </c>
      <c r="U256" s="33" t="s">
        <v>417</v>
      </c>
      <c r="V256">
        <v>4</v>
      </c>
      <c r="W256">
        <v>41</v>
      </c>
      <c r="X256" s="18" t="s">
        <v>27</v>
      </c>
      <c r="Y256" t="s">
        <v>502</v>
      </c>
      <c r="Z256">
        <v>12</v>
      </c>
      <c r="AA256">
        <v>11</v>
      </c>
      <c r="AB256">
        <v>6</v>
      </c>
      <c r="AF256" t="s">
        <v>61</v>
      </c>
    </row>
    <row r="257" spans="1:32" x14ac:dyDescent="0.25">
      <c r="A257" s="16" t="s">
        <v>1</v>
      </c>
      <c r="B257" s="17" t="s">
        <v>2487</v>
      </c>
      <c r="C257">
        <v>10.210000000000001</v>
      </c>
      <c r="D257">
        <v>6.3100000000000005</v>
      </c>
      <c r="F257" s="58" t="s">
        <v>2503</v>
      </c>
      <c r="G257" s="30">
        <v>5</v>
      </c>
      <c r="H257" s="66" t="s">
        <v>173</v>
      </c>
      <c r="I257">
        <v>2</v>
      </c>
      <c r="J257" s="36" t="s">
        <v>410</v>
      </c>
      <c r="K257">
        <v>33</v>
      </c>
      <c r="M257">
        <v>117</v>
      </c>
      <c r="N257" s="40">
        <v>1200</v>
      </c>
      <c r="O257">
        <v>1</v>
      </c>
      <c r="P257">
        <v>7</v>
      </c>
      <c r="Q257">
        <v>1</v>
      </c>
      <c r="R257">
        <v>24</v>
      </c>
      <c r="S257" t="s">
        <v>501</v>
      </c>
      <c r="T257">
        <v>1124</v>
      </c>
      <c r="U257" s="33" t="s">
        <v>417</v>
      </c>
      <c r="V257">
        <v>4</v>
      </c>
      <c r="W257">
        <v>42</v>
      </c>
      <c r="X257" s="18" t="s">
        <v>27</v>
      </c>
      <c r="Y257" s="12" t="s">
        <v>471</v>
      </c>
      <c r="Z257">
        <v>8</v>
      </c>
      <c r="AA257">
        <v>5</v>
      </c>
      <c r="AB257">
        <v>5</v>
      </c>
      <c r="AF257" t="s">
        <v>681</v>
      </c>
    </row>
    <row r="258" spans="1:32" x14ac:dyDescent="0.25">
      <c r="A258" s="16" t="s">
        <v>1</v>
      </c>
      <c r="B258" s="17" t="s">
        <v>2487</v>
      </c>
      <c r="C258">
        <v>23.61</v>
      </c>
      <c r="D258">
        <v>19.41</v>
      </c>
      <c r="F258" s="58" t="s">
        <v>2503</v>
      </c>
      <c r="G258">
        <v>12</v>
      </c>
      <c r="H258" s="72" t="s">
        <v>434</v>
      </c>
      <c r="I258">
        <v>4</v>
      </c>
      <c r="J258" s="37" t="s">
        <v>409</v>
      </c>
      <c r="K258">
        <v>55</v>
      </c>
      <c r="M258">
        <v>120</v>
      </c>
      <c r="N258">
        <v>1400</v>
      </c>
      <c r="O258">
        <v>1</v>
      </c>
      <c r="P258">
        <v>26</v>
      </c>
      <c r="Q258">
        <v>11</v>
      </c>
      <c r="R258">
        <v>23</v>
      </c>
      <c r="S258" t="s">
        <v>508</v>
      </c>
      <c r="T258">
        <v>1124</v>
      </c>
      <c r="U258" s="33" t="s">
        <v>417</v>
      </c>
      <c r="V258">
        <v>4</v>
      </c>
      <c r="W258">
        <v>44</v>
      </c>
      <c r="X258" s="18" t="s">
        <v>27</v>
      </c>
      <c r="Y258" t="s">
        <v>522</v>
      </c>
      <c r="Z258">
        <v>6</v>
      </c>
      <c r="AA258">
        <v>5</v>
      </c>
      <c r="AB258">
        <v>5</v>
      </c>
      <c r="AC258">
        <v>12</v>
      </c>
      <c r="AF258" t="s">
        <v>685</v>
      </c>
    </row>
    <row r="259" spans="1:32" x14ac:dyDescent="0.25">
      <c r="A259" s="16" t="s">
        <v>1</v>
      </c>
      <c r="B259" s="17" t="s">
        <v>2487</v>
      </c>
      <c r="C259">
        <v>9.9499999999999993</v>
      </c>
      <c r="D259">
        <v>5.4499999999999984</v>
      </c>
      <c r="F259" s="58" t="s">
        <v>2503</v>
      </c>
      <c r="G259" s="30">
        <v>5</v>
      </c>
      <c r="H259" s="72" t="s">
        <v>434</v>
      </c>
      <c r="I259">
        <v>8</v>
      </c>
      <c r="J259" s="38" t="s">
        <v>411</v>
      </c>
      <c r="K259">
        <v>95</v>
      </c>
      <c r="M259">
        <v>122</v>
      </c>
      <c r="N259" s="40">
        <v>1200</v>
      </c>
      <c r="O259">
        <v>1</v>
      </c>
      <c r="P259">
        <v>22</v>
      </c>
      <c r="Q259">
        <v>10</v>
      </c>
      <c r="R259">
        <v>23</v>
      </c>
      <c r="S259" t="s">
        <v>501</v>
      </c>
      <c r="T259">
        <v>1099</v>
      </c>
      <c r="U259" s="33" t="s">
        <v>417</v>
      </c>
      <c r="V259">
        <v>4</v>
      </c>
      <c r="W259">
        <v>46</v>
      </c>
      <c r="X259" s="18" t="s">
        <v>27</v>
      </c>
      <c r="Y259">
        <v>4</v>
      </c>
      <c r="Z259">
        <v>12</v>
      </c>
      <c r="AA259">
        <v>13</v>
      </c>
      <c r="AB259">
        <v>5</v>
      </c>
      <c r="AF259" t="s">
        <v>685</v>
      </c>
    </row>
    <row r="260" spans="1:32" x14ac:dyDescent="0.25">
      <c r="A260" s="16" t="s">
        <v>1</v>
      </c>
      <c r="B260" s="17" t="s">
        <v>2487</v>
      </c>
      <c r="C260">
        <v>10.48</v>
      </c>
      <c r="D260">
        <v>6.2800000000000011</v>
      </c>
      <c r="F260" s="58" t="s">
        <v>2503</v>
      </c>
      <c r="G260">
        <v>7</v>
      </c>
      <c r="H260" s="67" t="s">
        <v>195</v>
      </c>
      <c r="I260">
        <v>5</v>
      </c>
      <c r="J260" s="37" t="s">
        <v>409</v>
      </c>
      <c r="K260">
        <v>36</v>
      </c>
      <c r="M260">
        <v>120</v>
      </c>
      <c r="N260" s="40">
        <v>1200</v>
      </c>
      <c r="O260">
        <v>1</v>
      </c>
      <c r="P260">
        <v>24</v>
      </c>
      <c r="Q260">
        <v>9</v>
      </c>
      <c r="R260">
        <v>23</v>
      </c>
      <c r="S260" t="s">
        <v>508</v>
      </c>
      <c r="T260">
        <v>1089</v>
      </c>
      <c r="U260" s="33" t="s">
        <v>417</v>
      </c>
      <c r="V260" t="s">
        <v>635</v>
      </c>
      <c r="W260">
        <v>48</v>
      </c>
      <c r="X260" s="18" t="s">
        <v>27</v>
      </c>
      <c r="Y260">
        <v>4</v>
      </c>
      <c r="Z260">
        <v>6</v>
      </c>
      <c r="AA260">
        <v>7</v>
      </c>
      <c r="AB260">
        <v>7</v>
      </c>
      <c r="AF260" t="s">
        <v>848</v>
      </c>
    </row>
    <row r="261" spans="1:32" x14ac:dyDescent="0.25">
      <c r="A261" s="17" t="s">
        <v>79</v>
      </c>
      <c r="B261" s="18" t="s">
        <v>80</v>
      </c>
      <c r="C261">
        <v>40.28</v>
      </c>
      <c r="D261">
        <v>40.08</v>
      </c>
      <c r="E261">
        <v>7</v>
      </c>
      <c r="F261" s="55" t="s">
        <v>64</v>
      </c>
      <c r="G261">
        <v>7</v>
      </c>
      <c r="H261" s="52" t="s">
        <v>49</v>
      </c>
      <c r="I261">
        <v>11</v>
      </c>
      <c r="J261" s="38" t="s">
        <v>411</v>
      </c>
      <c r="K261">
        <v>8.5</v>
      </c>
      <c r="L261">
        <v>135</v>
      </c>
      <c r="M261">
        <v>135</v>
      </c>
      <c r="N261" s="41">
        <v>1650</v>
      </c>
      <c r="O261">
        <v>1</v>
      </c>
      <c r="P261">
        <v>7</v>
      </c>
      <c r="Q261">
        <v>1</v>
      </c>
      <c r="R261">
        <v>26</v>
      </c>
      <c r="S261" s="32" t="s">
        <v>432</v>
      </c>
      <c r="T261">
        <v>1136</v>
      </c>
      <c r="U261" s="33" t="s">
        <v>417</v>
      </c>
      <c r="V261">
        <v>4</v>
      </c>
      <c r="W261">
        <v>60</v>
      </c>
      <c r="X261" s="19" t="s">
        <v>81</v>
      </c>
      <c r="Y261" t="s">
        <v>453</v>
      </c>
      <c r="Z261">
        <v>11</v>
      </c>
      <c r="AA261">
        <v>11</v>
      </c>
      <c r="AB261">
        <v>8</v>
      </c>
      <c r="AC261">
        <v>7</v>
      </c>
      <c r="AF261" t="s">
        <v>46</v>
      </c>
    </row>
    <row r="262" spans="1:32" x14ac:dyDescent="0.25">
      <c r="A262" s="17" t="s">
        <v>79</v>
      </c>
      <c r="B262" s="18" t="s">
        <v>80</v>
      </c>
      <c r="C262">
        <v>40.19</v>
      </c>
      <c r="D262">
        <v>40.19</v>
      </c>
      <c r="E262">
        <v>7</v>
      </c>
      <c r="F262" s="55" t="s">
        <v>64</v>
      </c>
      <c r="G262" s="28">
        <v>3</v>
      </c>
      <c r="H262" s="52" t="s">
        <v>49</v>
      </c>
      <c r="I262">
        <v>4</v>
      </c>
      <c r="J262" s="35" t="s">
        <v>408</v>
      </c>
      <c r="K262">
        <v>13</v>
      </c>
      <c r="L262">
        <v>135</v>
      </c>
      <c r="M262">
        <v>135</v>
      </c>
      <c r="N262" s="41">
        <v>1650</v>
      </c>
      <c r="O262">
        <v>1</v>
      </c>
      <c r="P262">
        <v>10</v>
      </c>
      <c r="Q262">
        <v>12</v>
      </c>
      <c r="R262">
        <v>25</v>
      </c>
      <c r="S262" s="32" t="s">
        <v>432</v>
      </c>
      <c r="T262">
        <v>1130</v>
      </c>
      <c r="U262" s="33" t="s">
        <v>417</v>
      </c>
      <c r="V262">
        <v>4</v>
      </c>
      <c r="W262">
        <v>60</v>
      </c>
      <c r="X262" s="19" t="s">
        <v>81</v>
      </c>
      <c r="Y262" s="12" t="s">
        <v>446</v>
      </c>
      <c r="Z262">
        <v>3</v>
      </c>
      <c r="AA262">
        <v>4</v>
      </c>
      <c r="AB262">
        <v>4</v>
      </c>
      <c r="AC262">
        <v>3</v>
      </c>
      <c r="AF262" t="s">
        <v>46</v>
      </c>
    </row>
    <row r="263" spans="1:32" x14ac:dyDescent="0.25">
      <c r="A263" s="17" t="s">
        <v>79</v>
      </c>
      <c r="B263" s="18" t="s">
        <v>80</v>
      </c>
      <c r="C263">
        <v>40.75</v>
      </c>
      <c r="D263">
        <v>40.75</v>
      </c>
      <c r="E263">
        <v>7</v>
      </c>
      <c r="F263" s="55" t="s">
        <v>64</v>
      </c>
      <c r="G263">
        <v>7</v>
      </c>
      <c r="H263" s="64" t="s">
        <v>150</v>
      </c>
      <c r="I263">
        <v>5</v>
      </c>
      <c r="J263" s="36" t="s">
        <v>410</v>
      </c>
      <c r="K263">
        <v>8.9</v>
      </c>
      <c r="L263">
        <v>135</v>
      </c>
      <c r="M263">
        <v>135</v>
      </c>
      <c r="N263" s="41">
        <v>1650</v>
      </c>
      <c r="O263">
        <v>1</v>
      </c>
      <c r="P263">
        <v>26</v>
      </c>
      <c r="Q263">
        <v>11</v>
      </c>
      <c r="R263">
        <v>25</v>
      </c>
      <c r="S263" s="32" t="s">
        <v>416</v>
      </c>
      <c r="T263">
        <v>1124</v>
      </c>
      <c r="U263" s="33" t="s">
        <v>427</v>
      </c>
      <c r="V263">
        <v>4</v>
      </c>
      <c r="W263">
        <v>60</v>
      </c>
      <c r="X263" s="19" t="s">
        <v>81</v>
      </c>
      <c r="Y263" s="12">
        <v>2</v>
      </c>
      <c r="Z263">
        <v>9</v>
      </c>
      <c r="AA263">
        <v>10</v>
      </c>
      <c r="AB263">
        <v>10</v>
      </c>
      <c r="AC263">
        <v>7</v>
      </c>
      <c r="AF263" t="s">
        <v>46</v>
      </c>
    </row>
    <row r="264" spans="1:32" x14ac:dyDescent="0.25">
      <c r="A264" s="17" t="s">
        <v>79</v>
      </c>
      <c r="B264" s="18" t="s">
        <v>80</v>
      </c>
      <c r="C264">
        <v>39.28</v>
      </c>
      <c r="D264">
        <v>39.480000000000004</v>
      </c>
      <c r="E264">
        <v>7</v>
      </c>
      <c r="F264" s="55" t="s">
        <v>64</v>
      </c>
      <c r="G264" s="28">
        <v>1</v>
      </c>
      <c r="H264" s="64" t="s">
        <v>150</v>
      </c>
      <c r="I264">
        <v>7</v>
      </c>
      <c r="J264" s="37" t="s">
        <v>409</v>
      </c>
      <c r="K264">
        <v>11</v>
      </c>
      <c r="L264">
        <v>135</v>
      </c>
      <c r="M264">
        <v>128</v>
      </c>
      <c r="N264" s="41">
        <v>1650</v>
      </c>
      <c r="O264">
        <v>1</v>
      </c>
      <c r="P264">
        <v>5</v>
      </c>
      <c r="Q264">
        <v>11</v>
      </c>
      <c r="R264">
        <v>25</v>
      </c>
      <c r="S264" s="32" t="s">
        <v>426</v>
      </c>
      <c r="T264">
        <v>1127</v>
      </c>
      <c r="U264" s="33" t="s">
        <v>427</v>
      </c>
      <c r="V264">
        <v>4</v>
      </c>
      <c r="W264">
        <v>53</v>
      </c>
      <c r="X264" s="19" t="s">
        <v>81</v>
      </c>
      <c r="Y264" s="12" t="s">
        <v>418</v>
      </c>
      <c r="Z264">
        <v>6</v>
      </c>
      <c r="AA264">
        <v>6</v>
      </c>
      <c r="AB264">
        <v>5</v>
      </c>
      <c r="AC264">
        <v>1</v>
      </c>
      <c r="AF264" t="s">
        <v>46</v>
      </c>
    </row>
    <row r="265" spans="1:32" x14ac:dyDescent="0.25">
      <c r="A265" s="17" t="s">
        <v>79</v>
      </c>
      <c r="B265" s="18" t="s">
        <v>80</v>
      </c>
      <c r="C265">
        <v>40.98</v>
      </c>
      <c r="D265">
        <v>40.879999999999995</v>
      </c>
      <c r="E265">
        <v>7</v>
      </c>
      <c r="F265" s="55" t="s">
        <v>64</v>
      </c>
      <c r="G265">
        <v>10</v>
      </c>
      <c r="H265" s="64" t="s">
        <v>150</v>
      </c>
      <c r="I265">
        <v>12</v>
      </c>
      <c r="J265" s="36" t="s">
        <v>410</v>
      </c>
      <c r="K265">
        <v>11</v>
      </c>
      <c r="L265">
        <v>135</v>
      </c>
      <c r="M265">
        <v>132</v>
      </c>
      <c r="N265" s="41">
        <v>1650</v>
      </c>
      <c r="O265">
        <v>1</v>
      </c>
      <c r="P265">
        <v>15</v>
      </c>
      <c r="Q265">
        <v>10</v>
      </c>
      <c r="R265">
        <v>25</v>
      </c>
      <c r="S265" s="32" t="s">
        <v>432</v>
      </c>
      <c r="T265">
        <v>1128</v>
      </c>
      <c r="U265" s="33" t="s">
        <v>427</v>
      </c>
      <c r="V265">
        <v>4</v>
      </c>
      <c r="W265">
        <v>55</v>
      </c>
      <c r="X265" s="19" t="s">
        <v>81</v>
      </c>
      <c r="Y265" t="s">
        <v>435</v>
      </c>
      <c r="Z265">
        <v>9</v>
      </c>
      <c r="AA265">
        <v>9</v>
      </c>
      <c r="AB265">
        <v>8</v>
      </c>
      <c r="AC265">
        <v>10</v>
      </c>
      <c r="AF265" t="s">
        <v>46</v>
      </c>
    </row>
    <row r="266" spans="1:32" x14ac:dyDescent="0.25">
      <c r="A266" s="17" t="s">
        <v>79</v>
      </c>
      <c r="B266" s="18" t="s">
        <v>80</v>
      </c>
      <c r="C266">
        <v>49.5</v>
      </c>
      <c r="D266">
        <v>49.7</v>
      </c>
      <c r="E266">
        <v>7</v>
      </c>
      <c r="F266" s="55" t="s">
        <v>64</v>
      </c>
      <c r="G266">
        <v>9</v>
      </c>
      <c r="H266" s="64" t="s">
        <v>150</v>
      </c>
      <c r="I266">
        <v>2</v>
      </c>
      <c r="J266" s="37" t="s">
        <v>409</v>
      </c>
      <c r="K266">
        <v>4</v>
      </c>
      <c r="L266">
        <v>135</v>
      </c>
      <c r="M266">
        <v>134</v>
      </c>
      <c r="N266">
        <v>1800</v>
      </c>
      <c r="O266">
        <v>1</v>
      </c>
      <c r="P266">
        <v>16</v>
      </c>
      <c r="Q266">
        <v>7</v>
      </c>
      <c r="R266">
        <v>25</v>
      </c>
      <c r="S266" s="31" t="s">
        <v>420</v>
      </c>
      <c r="T266">
        <v>1077</v>
      </c>
      <c r="U266" s="33" t="s">
        <v>427</v>
      </c>
      <c r="V266">
        <v>4</v>
      </c>
      <c r="W266">
        <v>58</v>
      </c>
      <c r="X266" s="19" t="s">
        <v>81</v>
      </c>
      <c r="Y266" t="s">
        <v>589</v>
      </c>
      <c r="Z266">
        <v>6</v>
      </c>
      <c r="AA266">
        <v>6</v>
      </c>
      <c r="AB266">
        <v>8</v>
      </c>
      <c r="AC266">
        <v>12</v>
      </c>
      <c r="AD266">
        <v>9</v>
      </c>
      <c r="AF266" t="s">
        <v>46</v>
      </c>
    </row>
    <row r="267" spans="1:32" x14ac:dyDescent="0.25">
      <c r="A267" s="17" t="s">
        <v>79</v>
      </c>
      <c r="B267" s="18" t="s">
        <v>80</v>
      </c>
      <c r="C267">
        <v>22.62</v>
      </c>
      <c r="D267">
        <v>22.62</v>
      </c>
      <c r="E267">
        <v>7</v>
      </c>
      <c r="F267" s="55" t="s">
        <v>64</v>
      </c>
      <c r="G267">
        <v>8</v>
      </c>
      <c r="H267" s="49" t="s">
        <v>31</v>
      </c>
      <c r="I267">
        <v>7</v>
      </c>
      <c r="J267" s="38" t="s">
        <v>411</v>
      </c>
      <c r="K267">
        <v>3.4</v>
      </c>
      <c r="L267">
        <v>135</v>
      </c>
      <c r="M267">
        <v>135</v>
      </c>
      <c r="N267">
        <v>1400</v>
      </c>
      <c r="O267">
        <v>1</v>
      </c>
      <c r="P267">
        <v>1</v>
      </c>
      <c r="Q267">
        <v>7</v>
      </c>
      <c r="R267">
        <v>25</v>
      </c>
      <c r="S267" t="s">
        <v>508</v>
      </c>
      <c r="T267">
        <v>1071</v>
      </c>
      <c r="U267" s="33" t="s">
        <v>417</v>
      </c>
      <c r="V267">
        <v>4</v>
      </c>
      <c r="W267">
        <v>60</v>
      </c>
      <c r="X267" s="19" t="s">
        <v>81</v>
      </c>
      <c r="Y267" t="s">
        <v>502</v>
      </c>
      <c r="Z267">
        <v>11</v>
      </c>
      <c r="AA267">
        <v>10</v>
      </c>
      <c r="AB267">
        <v>12</v>
      </c>
      <c r="AC267">
        <v>8</v>
      </c>
      <c r="AF267" t="s">
        <v>741</v>
      </c>
    </row>
    <row r="268" spans="1:32" x14ac:dyDescent="0.25">
      <c r="A268" s="17" t="s">
        <v>79</v>
      </c>
      <c r="B268" s="18" t="s">
        <v>80</v>
      </c>
      <c r="C268">
        <v>39.85</v>
      </c>
      <c r="D268">
        <v>40.450000000000003</v>
      </c>
      <c r="E268">
        <v>7</v>
      </c>
      <c r="F268" s="55" t="s">
        <v>64</v>
      </c>
      <c r="G268">
        <v>7</v>
      </c>
      <c r="H268" s="59" t="s">
        <v>85</v>
      </c>
      <c r="I268">
        <v>6</v>
      </c>
      <c r="J268" s="37" t="s">
        <v>409</v>
      </c>
      <c r="K268">
        <v>9.6</v>
      </c>
      <c r="L268">
        <v>135</v>
      </c>
      <c r="M268">
        <v>116</v>
      </c>
      <c r="N268" s="41">
        <v>1650</v>
      </c>
      <c r="O268">
        <v>1</v>
      </c>
      <c r="P268">
        <v>7</v>
      </c>
      <c r="Q268">
        <v>5</v>
      </c>
      <c r="R268">
        <v>25</v>
      </c>
      <c r="S268" s="32" t="s">
        <v>432</v>
      </c>
      <c r="T268">
        <v>1091</v>
      </c>
      <c r="U268" s="33" t="s">
        <v>417</v>
      </c>
      <c r="V268">
        <v>3</v>
      </c>
      <c r="W268">
        <v>61</v>
      </c>
      <c r="X268" s="26" t="s">
        <v>59</v>
      </c>
      <c r="Y268">
        <v>5</v>
      </c>
      <c r="Z268">
        <v>5</v>
      </c>
      <c r="AA268">
        <v>6</v>
      </c>
      <c r="AB268">
        <v>6</v>
      </c>
      <c r="AC268">
        <v>7</v>
      </c>
      <c r="AF268" t="s">
        <v>161</v>
      </c>
    </row>
    <row r="269" spans="1:32" x14ac:dyDescent="0.25">
      <c r="A269" s="17" t="s">
        <v>79</v>
      </c>
      <c r="B269" s="18" t="s">
        <v>80</v>
      </c>
      <c r="C269">
        <v>39.39</v>
      </c>
      <c r="D269">
        <v>39.99</v>
      </c>
      <c r="E269">
        <v>7</v>
      </c>
      <c r="F269" s="55" t="s">
        <v>64</v>
      </c>
      <c r="G269" s="28">
        <v>3</v>
      </c>
      <c r="H269" s="59" t="s">
        <v>85</v>
      </c>
      <c r="I269">
        <v>5</v>
      </c>
      <c r="J269" s="37" t="s">
        <v>409</v>
      </c>
      <c r="K269">
        <v>17</v>
      </c>
      <c r="L269">
        <v>135</v>
      </c>
      <c r="M269">
        <v>116</v>
      </c>
      <c r="N269" s="41">
        <v>1650</v>
      </c>
      <c r="O269">
        <v>1</v>
      </c>
      <c r="P269">
        <v>16</v>
      </c>
      <c r="Q269">
        <v>4</v>
      </c>
      <c r="R269">
        <v>25</v>
      </c>
      <c r="S269" s="31" t="s">
        <v>420</v>
      </c>
      <c r="T269">
        <v>1078</v>
      </c>
      <c r="U269" s="33" t="s">
        <v>427</v>
      </c>
      <c r="V269">
        <v>3</v>
      </c>
      <c r="W269">
        <v>61</v>
      </c>
      <c r="X269" s="26" t="s">
        <v>59</v>
      </c>
      <c r="Y269" s="12" t="s">
        <v>423</v>
      </c>
      <c r="Z269">
        <v>5</v>
      </c>
      <c r="AA269">
        <v>5</v>
      </c>
      <c r="AB269">
        <v>6</v>
      </c>
      <c r="AC269">
        <v>3</v>
      </c>
      <c r="AF269" t="s">
        <v>161</v>
      </c>
    </row>
    <row r="270" spans="1:32" x14ac:dyDescent="0.25">
      <c r="A270" s="17" t="s">
        <v>79</v>
      </c>
      <c r="B270" s="18" t="s">
        <v>80</v>
      </c>
      <c r="C270">
        <v>22.31</v>
      </c>
      <c r="D270">
        <v>22.709999999999997</v>
      </c>
      <c r="E270">
        <v>7</v>
      </c>
      <c r="F270" s="55" t="s">
        <v>64</v>
      </c>
      <c r="G270">
        <v>10</v>
      </c>
      <c r="H270" s="56" t="s">
        <v>69</v>
      </c>
      <c r="I270">
        <v>8</v>
      </c>
      <c r="J270" s="36" t="s">
        <v>410</v>
      </c>
      <c r="K270">
        <v>27</v>
      </c>
      <c r="L270">
        <v>135</v>
      </c>
      <c r="M270">
        <v>123</v>
      </c>
      <c r="N270">
        <v>1400</v>
      </c>
      <c r="O270">
        <v>1</v>
      </c>
      <c r="P270">
        <v>6</v>
      </c>
      <c r="Q270">
        <v>4</v>
      </c>
      <c r="R270">
        <v>25</v>
      </c>
      <c r="S270" t="s">
        <v>501</v>
      </c>
      <c r="T270">
        <v>1091</v>
      </c>
      <c r="U270" s="33" t="s">
        <v>417</v>
      </c>
      <c r="V270">
        <v>3</v>
      </c>
      <c r="W270">
        <v>63</v>
      </c>
      <c r="X270" s="26" t="s">
        <v>59</v>
      </c>
      <c r="Y270">
        <v>4</v>
      </c>
      <c r="Z270">
        <v>10</v>
      </c>
      <c r="AA270">
        <v>11</v>
      </c>
      <c r="AB270">
        <v>11</v>
      </c>
      <c r="AC270">
        <v>10</v>
      </c>
      <c r="AF270" t="s">
        <v>450</v>
      </c>
    </row>
    <row r="271" spans="1:32" x14ac:dyDescent="0.25">
      <c r="A271" s="17" t="s">
        <v>79</v>
      </c>
      <c r="B271" s="18" t="s">
        <v>80</v>
      </c>
      <c r="C271">
        <v>34.54</v>
      </c>
      <c r="D271">
        <v>35.04</v>
      </c>
      <c r="E271">
        <v>7</v>
      </c>
      <c r="F271" s="55" t="s">
        <v>64</v>
      </c>
      <c r="G271">
        <v>8</v>
      </c>
      <c r="H271" s="63" t="s">
        <v>140</v>
      </c>
      <c r="I271">
        <v>7</v>
      </c>
      <c r="J271" s="36" t="s">
        <v>410</v>
      </c>
      <c r="K271">
        <v>42</v>
      </c>
      <c r="L271">
        <v>135</v>
      </c>
      <c r="M271">
        <v>120</v>
      </c>
      <c r="N271">
        <v>1600</v>
      </c>
      <c r="O271">
        <v>1</v>
      </c>
      <c r="P271">
        <v>9</v>
      </c>
      <c r="Q271">
        <v>3</v>
      </c>
      <c r="R271">
        <v>25</v>
      </c>
      <c r="S271" t="s">
        <v>508</v>
      </c>
      <c r="T271">
        <v>1083</v>
      </c>
      <c r="U271" s="33" t="s">
        <v>427</v>
      </c>
      <c r="V271">
        <v>3</v>
      </c>
      <c r="W271">
        <v>65</v>
      </c>
      <c r="X271" s="26" t="s">
        <v>59</v>
      </c>
      <c r="Y271">
        <v>5</v>
      </c>
      <c r="Z271">
        <v>9</v>
      </c>
      <c r="AA271">
        <v>10</v>
      </c>
      <c r="AB271">
        <v>11</v>
      </c>
      <c r="AC271">
        <v>8</v>
      </c>
      <c r="AF271" t="s">
        <v>863</v>
      </c>
    </row>
    <row r="272" spans="1:32" x14ac:dyDescent="0.25">
      <c r="A272" s="17" t="s">
        <v>79</v>
      </c>
      <c r="B272" s="18" t="s">
        <v>80</v>
      </c>
      <c r="C272">
        <v>48.67</v>
      </c>
      <c r="D272">
        <v>48.87</v>
      </c>
      <c r="E272">
        <v>7</v>
      </c>
      <c r="F272" s="55" t="s">
        <v>64</v>
      </c>
      <c r="G272">
        <v>9</v>
      </c>
      <c r="H272" s="63" t="s">
        <v>140</v>
      </c>
      <c r="I272">
        <v>13</v>
      </c>
      <c r="J272" s="38" t="s">
        <v>411</v>
      </c>
      <c r="K272">
        <v>41</v>
      </c>
      <c r="L272">
        <v>135</v>
      </c>
      <c r="M272">
        <v>122</v>
      </c>
      <c r="N272">
        <v>1800</v>
      </c>
      <c r="O272">
        <v>1</v>
      </c>
      <c r="P272">
        <v>9</v>
      </c>
      <c r="Q272">
        <v>2</v>
      </c>
      <c r="R272">
        <v>25</v>
      </c>
      <c r="S272" t="s">
        <v>508</v>
      </c>
      <c r="T272">
        <v>1098</v>
      </c>
      <c r="U272" s="33" t="s">
        <v>417</v>
      </c>
      <c r="V272">
        <v>3</v>
      </c>
      <c r="W272">
        <v>67</v>
      </c>
      <c r="X272" s="26" t="s">
        <v>59</v>
      </c>
      <c r="Y272" t="s">
        <v>794</v>
      </c>
      <c r="Z272">
        <v>11</v>
      </c>
      <c r="AA272">
        <v>14</v>
      </c>
      <c r="AB272">
        <v>13</v>
      </c>
      <c r="AC272">
        <v>10</v>
      </c>
      <c r="AD272">
        <v>9</v>
      </c>
      <c r="AF272" t="s">
        <v>535</v>
      </c>
    </row>
    <row r="273" spans="1:32" x14ac:dyDescent="0.25">
      <c r="A273" s="17" t="s">
        <v>79</v>
      </c>
      <c r="B273" s="18" t="s">
        <v>80</v>
      </c>
      <c r="C273">
        <v>34.630000000000003</v>
      </c>
      <c r="D273">
        <v>35.130000000000003</v>
      </c>
      <c r="E273">
        <v>7</v>
      </c>
      <c r="F273" s="55" t="s">
        <v>64</v>
      </c>
      <c r="G273">
        <v>9</v>
      </c>
      <c r="H273" s="63" t="s">
        <v>140</v>
      </c>
      <c r="I273">
        <v>9</v>
      </c>
      <c r="J273" s="36" t="s">
        <v>410</v>
      </c>
      <c r="K273">
        <v>46</v>
      </c>
      <c r="L273">
        <v>135</v>
      </c>
      <c r="M273">
        <v>120</v>
      </c>
      <c r="N273">
        <v>1600</v>
      </c>
      <c r="O273">
        <v>1</v>
      </c>
      <c r="P273">
        <v>12</v>
      </c>
      <c r="Q273">
        <v>1</v>
      </c>
      <c r="R273">
        <v>25</v>
      </c>
      <c r="S273" t="s">
        <v>479</v>
      </c>
      <c r="T273">
        <v>1092</v>
      </c>
      <c r="U273" s="33" t="s">
        <v>417</v>
      </c>
      <c r="V273" t="s">
        <v>865</v>
      </c>
      <c r="W273">
        <v>68</v>
      </c>
      <c r="X273" s="26" t="s">
        <v>59</v>
      </c>
      <c r="Y273" t="s">
        <v>441</v>
      </c>
      <c r="Z273">
        <v>10</v>
      </c>
      <c r="AA273">
        <v>7</v>
      </c>
      <c r="AB273">
        <v>10</v>
      </c>
      <c r="AC273">
        <v>9</v>
      </c>
      <c r="AF273" t="s">
        <v>867</v>
      </c>
    </row>
    <row r="274" spans="1:32" x14ac:dyDescent="0.25">
      <c r="A274" s="17" t="s">
        <v>79</v>
      </c>
      <c r="B274" s="18" t="s">
        <v>80</v>
      </c>
      <c r="C274">
        <v>48.4</v>
      </c>
      <c r="D274">
        <v>48.6</v>
      </c>
      <c r="E274">
        <v>7</v>
      </c>
      <c r="F274" s="55" t="s">
        <v>64</v>
      </c>
      <c r="G274">
        <v>9</v>
      </c>
      <c r="H274" s="81" t="s">
        <v>869</v>
      </c>
      <c r="I274">
        <v>6</v>
      </c>
      <c r="J274" s="37" t="s">
        <v>409</v>
      </c>
      <c r="K274">
        <v>35</v>
      </c>
      <c r="L274">
        <v>135</v>
      </c>
      <c r="M274">
        <v>129</v>
      </c>
      <c r="N274">
        <v>1800</v>
      </c>
      <c r="O274">
        <v>1</v>
      </c>
      <c r="P274">
        <v>8</v>
      </c>
      <c r="Q274">
        <v>12</v>
      </c>
      <c r="R274">
        <v>24</v>
      </c>
      <c r="S274" t="s">
        <v>483</v>
      </c>
      <c r="T274">
        <v>1098</v>
      </c>
      <c r="U274" s="33" t="s">
        <v>417</v>
      </c>
      <c r="V274">
        <v>3</v>
      </c>
      <c r="W274">
        <v>70</v>
      </c>
      <c r="X274" s="26" t="s">
        <v>59</v>
      </c>
      <c r="Y274" t="s">
        <v>429</v>
      </c>
      <c r="Z274">
        <v>4</v>
      </c>
      <c r="AA274">
        <v>4</v>
      </c>
      <c r="AB274">
        <v>4</v>
      </c>
      <c r="AC274">
        <v>4</v>
      </c>
      <c r="AD274">
        <v>9</v>
      </c>
      <c r="AF274" t="s">
        <v>871</v>
      </c>
    </row>
    <row r="275" spans="1:32" x14ac:dyDescent="0.25">
      <c r="A275" s="17" t="s">
        <v>79</v>
      </c>
      <c r="B275" s="18" t="s">
        <v>80</v>
      </c>
      <c r="C275">
        <v>2.42</v>
      </c>
      <c r="D275">
        <v>2.7199999999999998</v>
      </c>
      <c r="E275">
        <v>7</v>
      </c>
      <c r="F275" s="55" t="s">
        <v>64</v>
      </c>
      <c r="G275">
        <v>10</v>
      </c>
      <c r="H275" s="53" t="s">
        <v>53</v>
      </c>
      <c r="I275">
        <v>10</v>
      </c>
      <c r="J275" s="37" t="s">
        <v>409</v>
      </c>
      <c r="K275">
        <v>26</v>
      </c>
      <c r="L275">
        <v>135</v>
      </c>
      <c r="M275">
        <v>127</v>
      </c>
      <c r="N275">
        <v>2000</v>
      </c>
      <c r="O275">
        <v>2</v>
      </c>
      <c r="P275">
        <v>17</v>
      </c>
      <c r="Q275">
        <v>11</v>
      </c>
      <c r="R275">
        <v>24</v>
      </c>
      <c r="S275" t="s">
        <v>501</v>
      </c>
      <c r="T275">
        <v>1093</v>
      </c>
      <c r="U275" s="33" t="s">
        <v>417</v>
      </c>
      <c r="V275">
        <v>3</v>
      </c>
      <c r="W275">
        <v>72</v>
      </c>
      <c r="X275" s="26" t="s">
        <v>59</v>
      </c>
      <c r="Y275">
        <v>6</v>
      </c>
      <c r="Z275">
        <v>7</v>
      </c>
      <c r="AA275">
        <v>8</v>
      </c>
      <c r="AB275">
        <v>8</v>
      </c>
      <c r="AC275">
        <v>13</v>
      </c>
      <c r="AD275">
        <v>10</v>
      </c>
      <c r="AF275" t="s">
        <v>873</v>
      </c>
    </row>
    <row r="276" spans="1:32" x14ac:dyDescent="0.25">
      <c r="A276" s="17" t="s">
        <v>79</v>
      </c>
      <c r="B276" s="18" t="s">
        <v>80</v>
      </c>
      <c r="C276">
        <v>35.54</v>
      </c>
      <c r="D276">
        <v>35.74</v>
      </c>
      <c r="E276">
        <v>7</v>
      </c>
      <c r="F276" s="55" t="s">
        <v>64</v>
      </c>
      <c r="G276">
        <v>12</v>
      </c>
      <c r="H276" s="53" t="s">
        <v>53</v>
      </c>
      <c r="I276">
        <v>6</v>
      </c>
      <c r="J276" s="37" t="s">
        <v>409</v>
      </c>
      <c r="K276">
        <v>7</v>
      </c>
      <c r="L276">
        <v>135</v>
      </c>
      <c r="M276">
        <v>130</v>
      </c>
      <c r="N276">
        <v>1600</v>
      </c>
      <c r="O276">
        <v>1</v>
      </c>
      <c r="P276">
        <v>20</v>
      </c>
      <c r="Q276">
        <v>10</v>
      </c>
      <c r="R276">
        <v>24</v>
      </c>
      <c r="S276" t="s">
        <v>501</v>
      </c>
      <c r="T276">
        <v>1090</v>
      </c>
      <c r="U276" s="33" t="s">
        <v>427</v>
      </c>
      <c r="V276">
        <v>3</v>
      </c>
      <c r="W276">
        <v>73</v>
      </c>
      <c r="X276" s="26" t="s">
        <v>59</v>
      </c>
      <c r="Y276" t="s">
        <v>533</v>
      </c>
      <c r="Z276">
        <v>4</v>
      </c>
      <c r="AA276">
        <v>5</v>
      </c>
      <c r="AB276">
        <v>7</v>
      </c>
      <c r="AC276">
        <v>12</v>
      </c>
      <c r="AF276" t="s">
        <v>624</v>
      </c>
    </row>
    <row r="277" spans="1:32" x14ac:dyDescent="0.25">
      <c r="A277" s="17" t="s">
        <v>79</v>
      </c>
      <c r="B277" s="18" t="s">
        <v>80</v>
      </c>
      <c r="C277">
        <v>34.380000000000003</v>
      </c>
      <c r="D277">
        <v>34.780000000000008</v>
      </c>
      <c r="E277">
        <v>7</v>
      </c>
      <c r="F277" s="55" t="s">
        <v>64</v>
      </c>
      <c r="G277" s="28">
        <v>3</v>
      </c>
      <c r="H277" s="49" t="s">
        <v>31</v>
      </c>
      <c r="I277">
        <v>3</v>
      </c>
      <c r="J277" s="37" t="s">
        <v>409</v>
      </c>
      <c r="K277">
        <v>3.9</v>
      </c>
      <c r="L277">
        <v>135</v>
      </c>
      <c r="M277">
        <v>128</v>
      </c>
      <c r="N277">
        <v>1600</v>
      </c>
      <c r="O277">
        <v>1</v>
      </c>
      <c r="P277">
        <v>28</v>
      </c>
      <c r="Q277">
        <v>9</v>
      </c>
      <c r="R277">
        <v>24</v>
      </c>
      <c r="S277" t="s">
        <v>508</v>
      </c>
      <c r="T277">
        <v>1092</v>
      </c>
      <c r="U277" s="33" t="s">
        <v>417</v>
      </c>
      <c r="V277">
        <v>3</v>
      </c>
      <c r="W277">
        <v>72</v>
      </c>
      <c r="X277" s="26" t="s">
        <v>59</v>
      </c>
      <c r="Y277" s="12" t="s">
        <v>446</v>
      </c>
      <c r="Z277">
        <v>4</v>
      </c>
      <c r="AA277">
        <v>4</v>
      </c>
      <c r="AB277">
        <v>4</v>
      </c>
      <c r="AC277">
        <v>3</v>
      </c>
      <c r="AF277" t="s">
        <v>624</v>
      </c>
    </row>
    <row r="278" spans="1:32" x14ac:dyDescent="0.25">
      <c r="A278" s="17" t="s">
        <v>79</v>
      </c>
      <c r="B278" s="18" t="s">
        <v>80</v>
      </c>
      <c r="C278">
        <v>21.48</v>
      </c>
      <c r="D278">
        <v>21.580000000000002</v>
      </c>
      <c r="E278">
        <v>7</v>
      </c>
      <c r="F278" s="55" t="s">
        <v>64</v>
      </c>
      <c r="G278" s="28">
        <v>2</v>
      </c>
      <c r="H278" s="53" t="s">
        <v>53</v>
      </c>
      <c r="I278">
        <v>12</v>
      </c>
      <c r="J278" s="38" t="s">
        <v>411</v>
      </c>
      <c r="K278">
        <v>34</v>
      </c>
      <c r="L278">
        <v>135</v>
      </c>
      <c r="M278">
        <v>125</v>
      </c>
      <c r="N278">
        <v>1400</v>
      </c>
      <c r="O278">
        <v>1</v>
      </c>
      <c r="P278">
        <v>15</v>
      </c>
      <c r="Q278">
        <v>9</v>
      </c>
      <c r="R278">
        <v>24</v>
      </c>
      <c r="S278" t="s">
        <v>465</v>
      </c>
      <c r="T278">
        <v>1083</v>
      </c>
      <c r="U278" s="33" t="s">
        <v>427</v>
      </c>
      <c r="V278">
        <v>3</v>
      </c>
      <c r="W278">
        <v>70</v>
      </c>
      <c r="X278" s="26" t="s">
        <v>59</v>
      </c>
      <c r="Y278" s="12">
        <v>2</v>
      </c>
      <c r="Z278">
        <v>14</v>
      </c>
      <c r="AA278">
        <v>12</v>
      </c>
      <c r="AB278">
        <v>9</v>
      </c>
      <c r="AC278">
        <v>2</v>
      </c>
      <c r="AF278" t="s">
        <v>624</v>
      </c>
    </row>
    <row r="279" spans="1:32" x14ac:dyDescent="0.25">
      <c r="A279" s="17" t="s">
        <v>79</v>
      </c>
      <c r="B279" s="18" t="s">
        <v>80</v>
      </c>
      <c r="C279">
        <v>40.78</v>
      </c>
      <c r="D279">
        <v>41.28</v>
      </c>
      <c r="E279">
        <v>7</v>
      </c>
      <c r="F279" s="55" t="s">
        <v>64</v>
      </c>
      <c r="G279" s="30">
        <v>5</v>
      </c>
      <c r="H279" s="53" t="s">
        <v>53</v>
      </c>
      <c r="I279">
        <v>2</v>
      </c>
      <c r="J279" s="37" t="s">
        <v>409</v>
      </c>
      <c r="K279">
        <v>38</v>
      </c>
      <c r="L279">
        <v>135</v>
      </c>
      <c r="M279">
        <v>125</v>
      </c>
      <c r="N279" s="41">
        <v>1650</v>
      </c>
      <c r="O279">
        <v>1</v>
      </c>
      <c r="P279">
        <v>4</v>
      </c>
      <c r="Q279">
        <v>7</v>
      </c>
      <c r="R279">
        <v>24</v>
      </c>
      <c r="S279" s="32" t="s">
        <v>432</v>
      </c>
      <c r="T279">
        <v>1071</v>
      </c>
      <c r="U279" s="33" t="s">
        <v>417</v>
      </c>
      <c r="V279">
        <v>3</v>
      </c>
      <c r="W279">
        <v>70</v>
      </c>
      <c r="X279" s="26" t="s">
        <v>59</v>
      </c>
      <c r="Y279" s="12" t="s">
        <v>552</v>
      </c>
      <c r="Z279">
        <v>6</v>
      </c>
      <c r="AA279">
        <v>6</v>
      </c>
      <c r="AB279">
        <v>8</v>
      </c>
      <c r="AC279">
        <v>5</v>
      </c>
      <c r="AF279" t="s">
        <v>624</v>
      </c>
    </row>
    <row r="280" spans="1:32" x14ac:dyDescent="0.25">
      <c r="A280" s="17" t="s">
        <v>79</v>
      </c>
      <c r="B280" s="19" t="s">
        <v>84</v>
      </c>
      <c r="C280">
        <v>34.83</v>
      </c>
      <c r="D280">
        <v>34.83</v>
      </c>
      <c r="E280">
        <v>6</v>
      </c>
      <c r="F280" s="59" t="s">
        <v>85</v>
      </c>
      <c r="G280" s="30">
        <v>4</v>
      </c>
      <c r="H280" s="59" t="s">
        <v>85</v>
      </c>
      <c r="I280">
        <v>4</v>
      </c>
      <c r="J280" s="37" t="s">
        <v>409</v>
      </c>
      <c r="K280">
        <v>9.6999999999999993</v>
      </c>
      <c r="L280">
        <v>131</v>
      </c>
      <c r="M280">
        <v>132</v>
      </c>
      <c r="N280">
        <v>1600</v>
      </c>
      <c r="O280">
        <v>1</v>
      </c>
      <c r="P280">
        <v>20</v>
      </c>
      <c r="Q280">
        <v>12</v>
      </c>
      <c r="R280">
        <v>25</v>
      </c>
      <c r="S280" t="s">
        <v>479</v>
      </c>
      <c r="T280">
        <v>1128</v>
      </c>
      <c r="U280" s="33" t="s">
        <v>417</v>
      </c>
      <c r="V280">
        <v>4</v>
      </c>
      <c r="W280">
        <v>57</v>
      </c>
      <c r="X280" s="25" t="s">
        <v>54</v>
      </c>
      <c r="Y280" s="12" t="s">
        <v>539</v>
      </c>
      <c r="Z280">
        <v>5</v>
      </c>
      <c r="AA280">
        <v>5</v>
      </c>
      <c r="AB280">
        <v>5</v>
      </c>
      <c r="AC280">
        <v>4</v>
      </c>
      <c r="AF280" t="s">
        <v>87</v>
      </c>
    </row>
    <row r="281" spans="1:32" x14ac:dyDescent="0.25">
      <c r="A281" s="17" t="s">
        <v>79</v>
      </c>
      <c r="B281" s="19" t="s">
        <v>84</v>
      </c>
      <c r="C281">
        <v>22.71</v>
      </c>
      <c r="D281">
        <v>22.61</v>
      </c>
      <c r="E281">
        <v>6</v>
      </c>
      <c r="F281" s="59" t="s">
        <v>85</v>
      </c>
      <c r="G281">
        <v>6</v>
      </c>
      <c r="H281" s="53" t="s">
        <v>53</v>
      </c>
      <c r="I281">
        <v>8</v>
      </c>
      <c r="J281" s="37" t="s">
        <v>409</v>
      </c>
      <c r="K281">
        <v>6.2</v>
      </c>
      <c r="L281">
        <v>131</v>
      </c>
      <c r="M281">
        <v>134</v>
      </c>
      <c r="N281">
        <v>1400</v>
      </c>
      <c r="O281">
        <v>1</v>
      </c>
      <c r="P281">
        <v>15</v>
      </c>
      <c r="Q281">
        <v>11</v>
      </c>
      <c r="R281">
        <v>25</v>
      </c>
      <c r="S281" t="s">
        <v>465</v>
      </c>
      <c r="T281">
        <v>1132</v>
      </c>
      <c r="U281" s="33" t="s">
        <v>417</v>
      </c>
      <c r="V281">
        <v>4</v>
      </c>
      <c r="W281">
        <v>57</v>
      </c>
      <c r="X281" s="25" t="s">
        <v>54</v>
      </c>
      <c r="Y281" t="s">
        <v>441</v>
      </c>
      <c r="Z281">
        <v>4</v>
      </c>
      <c r="AA281">
        <v>5</v>
      </c>
      <c r="AB281">
        <v>3</v>
      </c>
      <c r="AC281">
        <v>6</v>
      </c>
      <c r="AF281" t="s">
        <v>87</v>
      </c>
    </row>
    <row r="282" spans="1:32" x14ac:dyDescent="0.25">
      <c r="A282" s="17" t="s">
        <v>79</v>
      </c>
      <c r="B282" s="19" t="s">
        <v>84</v>
      </c>
      <c r="C282">
        <v>21.34</v>
      </c>
      <c r="D282">
        <v>21.54</v>
      </c>
      <c r="E282">
        <v>6</v>
      </c>
      <c r="F282" s="59" t="s">
        <v>85</v>
      </c>
      <c r="G282" s="28">
        <v>2</v>
      </c>
      <c r="H282" s="53" t="s">
        <v>53</v>
      </c>
      <c r="I282">
        <v>2</v>
      </c>
      <c r="J282" s="37" t="s">
        <v>409</v>
      </c>
      <c r="K282">
        <v>36</v>
      </c>
      <c r="L282">
        <v>131</v>
      </c>
      <c r="M282">
        <v>131</v>
      </c>
      <c r="N282">
        <v>1400</v>
      </c>
      <c r="O282">
        <v>1</v>
      </c>
      <c r="P282">
        <v>19</v>
      </c>
      <c r="Q282">
        <v>10</v>
      </c>
      <c r="R282">
        <v>25</v>
      </c>
      <c r="S282" t="s">
        <v>479</v>
      </c>
      <c r="T282">
        <v>1146</v>
      </c>
      <c r="U282" s="33" t="s">
        <v>427</v>
      </c>
      <c r="V282">
        <v>4</v>
      </c>
      <c r="W282">
        <v>56</v>
      </c>
      <c r="X282" s="25" t="s">
        <v>54</v>
      </c>
      <c r="Y282" s="12" t="s">
        <v>539</v>
      </c>
      <c r="Z282">
        <v>4</v>
      </c>
      <c r="AA282">
        <v>4</v>
      </c>
      <c r="AB282">
        <v>3</v>
      </c>
      <c r="AC282">
        <v>2</v>
      </c>
      <c r="AF282" t="s">
        <v>87</v>
      </c>
    </row>
    <row r="283" spans="1:32" x14ac:dyDescent="0.25">
      <c r="A283" s="17" t="s">
        <v>79</v>
      </c>
      <c r="B283" s="19" t="s">
        <v>84</v>
      </c>
      <c r="C283">
        <v>23.67</v>
      </c>
      <c r="D283">
        <v>23.87</v>
      </c>
      <c r="E283">
        <v>6</v>
      </c>
      <c r="F283" s="59" t="s">
        <v>85</v>
      </c>
      <c r="G283">
        <v>12</v>
      </c>
      <c r="H283" s="65" t="s">
        <v>167</v>
      </c>
      <c r="I283">
        <v>1</v>
      </c>
      <c r="J283" s="38" t="s">
        <v>411</v>
      </c>
      <c r="K283">
        <v>27</v>
      </c>
      <c r="L283">
        <v>131</v>
      </c>
      <c r="M283">
        <v>132</v>
      </c>
      <c r="N283">
        <v>1400</v>
      </c>
      <c r="O283">
        <v>1</v>
      </c>
      <c r="P283">
        <v>21</v>
      </c>
      <c r="Q283">
        <v>9</v>
      </c>
      <c r="R283">
        <v>25</v>
      </c>
      <c r="S283" t="s">
        <v>508</v>
      </c>
      <c r="T283">
        <v>1166</v>
      </c>
      <c r="U283" s="34" t="s">
        <v>480</v>
      </c>
      <c r="V283">
        <v>4</v>
      </c>
      <c r="W283">
        <v>57</v>
      </c>
      <c r="X283" s="25" t="s">
        <v>54</v>
      </c>
      <c r="Y283" t="s">
        <v>487</v>
      </c>
      <c r="Z283">
        <v>11</v>
      </c>
      <c r="AA283">
        <v>7</v>
      </c>
      <c r="AB283">
        <v>6</v>
      </c>
      <c r="AC283">
        <v>12</v>
      </c>
      <c r="AF283" t="s">
        <v>87</v>
      </c>
    </row>
    <row r="284" spans="1:32" x14ac:dyDescent="0.25">
      <c r="A284" s="17" t="s">
        <v>79</v>
      </c>
      <c r="B284" s="19" t="s">
        <v>84</v>
      </c>
      <c r="C284">
        <v>22.38</v>
      </c>
      <c r="D284">
        <v>22.58</v>
      </c>
      <c r="E284">
        <v>6</v>
      </c>
      <c r="F284" s="59" t="s">
        <v>85</v>
      </c>
      <c r="G284">
        <v>9</v>
      </c>
      <c r="H284" s="65" t="s">
        <v>167</v>
      </c>
      <c r="I284">
        <v>11</v>
      </c>
      <c r="J284" s="38" t="s">
        <v>411</v>
      </c>
      <c r="K284">
        <v>49</v>
      </c>
      <c r="L284">
        <v>131</v>
      </c>
      <c r="M284">
        <v>118</v>
      </c>
      <c r="N284">
        <v>1400</v>
      </c>
      <c r="O284">
        <v>1</v>
      </c>
      <c r="P284">
        <v>28</v>
      </c>
      <c r="Q284">
        <v>6</v>
      </c>
      <c r="R284">
        <v>25</v>
      </c>
      <c r="S284" t="s">
        <v>477</v>
      </c>
      <c r="T284">
        <v>1175</v>
      </c>
      <c r="U284" s="33" t="s">
        <v>417</v>
      </c>
      <c r="V284">
        <v>3</v>
      </c>
      <c r="W284">
        <v>60</v>
      </c>
      <c r="X284" s="25" t="s">
        <v>54</v>
      </c>
      <c r="Y284" t="s">
        <v>589</v>
      </c>
      <c r="Z284">
        <v>13</v>
      </c>
      <c r="AA284">
        <v>13</v>
      </c>
      <c r="AB284">
        <v>13</v>
      </c>
      <c r="AC284">
        <v>9</v>
      </c>
      <c r="AF284" t="s">
        <v>680</v>
      </c>
    </row>
    <row r="285" spans="1:32" x14ac:dyDescent="0.25">
      <c r="A285" s="17" t="s">
        <v>79</v>
      </c>
      <c r="B285" s="19" t="s">
        <v>84</v>
      </c>
      <c r="C285">
        <v>22.44</v>
      </c>
      <c r="D285">
        <v>22.740000000000002</v>
      </c>
      <c r="E285">
        <v>6</v>
      </c>
      <c r="F285" s="59" t="s">
        <v>85</v>
      </c>
      <c r="G285">
        <v>8</v>
      </c>
      <c r="H285" s="65" t="s">
        <v>167</v>
      </c>
      <c r="I285">
        <v>11</v>
      </c>
      <c r="J285" s="38" t="s">
        <v>411</v>
      </c>
      <c r="K285">
        <v>62</v>
      </c>
      <c r="L285">
        <v>131</v>
      </c>
      <c r="M285">
        <v>116</v>
      </c>
      <c r="N285">
        <v>1400</v>
      </c>
      <c r="O285">
        <v>1</v>
      </c>
      <c r="P285">
        <v>8</v>
      </c>
      <c r="Q285">
        <v>6</v>
      </c>
      <c r="R285">
        <v>25</v>
      </c>
      <c r="S285" t="s">
        <v>508</v>
      </c>
      <c r="T285">
        <v>1162</v>
      </c>
      <c r="U285" s="33" t="s">
        <v>427</v>
      </c>
      <c r="V285">
        <v>3</v>
      </c>
      <c r="W285">
        <v>61</v>
      </c>
      <c r="X285" s="25" t="s">
        <v>54</v>
      </c>
      <c r="Y285">
        <v>3</v>
      </c>
      <c r="Z285">
        <v>13</v>
      </c>
      <c r="AA285">
        <v>13</v>
      </c>
      <c r="AB285">
        <v>13</v>
      </c>
      <c r="AC285">
        <v>8</v>
      </c>
      <c r="AF285" t="s">
        <v>624</v>
      </c>
    </row>
    <row r="286" spans="1:32" x14ac:dyDescent="0.25">
      <c r="A286" s="17" t="s">
        <v>79</v>
      </c>
      <c r="B286" s="19" t="s">
        <v>84</v>
      </c>
      <c r="C286">
        <v>57.92</v>
      </c>
      <c r="D286">
        <v>58.32</v>
      </c>
      <c r="E286">
        <v>6</v>
      </c>
      <c r="F286" s="59" t="s">
        <v>85</v>
      </c>
      <c r="G286">
        <v>6</v>
      </c>
      <c r="H286" s="65" t="s">
        <v>167</v>
      </c>
      <c r="I286">
        <v>8</v>
      </c>
      <c r="J286" s="38" t="s">
        <v>411</v>
      </c>
      <c r="K286">
        <v>19</v>
      </c>
      <c r="L286">
        <v>131</v>
      </c>
      <c r="M286">
        <v>118</v>
      </c>
      <c r="N286">
        <v>1000</v>
      </c>
      <c r="O286">
        <v>0</v>
      </c>
      <c r="P286">
        <v>25</v>
      </c>
      <c r="Q286">
        <v>5</v>
      </c>
      <c r="R286">
        <v>25</v>
      </c>
      <c r="S286" t="s">
        <v>483</v>
      </c>
      <c r="T286">
        <v>1184</v>
      </c>
      <c r="U286" s="33" t="s">
        <v>417</v>
      </c>
      <c r="V286">
        <v>3</v>
      </c>
      <c r="W286">
        <v>62</v>
      </c>
      <c r="X286" s="25" t="s">
        <v>54</v>
      </c>
      <c r="Y286" t="s">
        <v>435</v>
      </c>
      <c r="Z286">
        <v>13</v>
      </c>
      <c r="AA286">
        <v>13</v>
      </c>
      <c r="AB286">
        <v>6</v>
      </c>
      <c r="AF286" t="s">
        <v>624</v>
      </c>
    </row>
    <row r="287" spans="1:32" x14ac:dyDescent="0.25">
      <c r="A287" s="17" t="s">
        <v>79</v>
      </c>
      <c r="B287" s="19" t="s">
        <v>84</v>
      </c>
      <c r="C287">
        <v>9.15</v>
      </c>
      <c r="D287">
        <v>9.4500000000000011</v>
      </c>
      <c r="E287">
        <v>6</v>
      </c>
      <c r="F287" s="59" t="s">
        <v>85</v>
      </c>
      <c r="G287">
        <v>8</v>
      </c>
      <c r="H287" s="51" t="s">
        <v>43</v>
      </c>
      <c r="I287">
        <v>9</v>
      </c>
      <c r="J287" s="38" t="s">
        <v>411</v>
      </c>
      <c r="K287">
        <v>145</v>
      </c>
      <c r="L287">
        <v>131</v>
      </c>
      <c r="M287">
        <v>123</v>
      </c>
      <c r="N287">
        <v>1200</v>
      </c>
      <c r="O287">
        <v>1</v>
      </c>
      <c r="P287">
        <v>18</v>
      </c>
      <c r="Q287">
        <v>5</v>
      </c>
      <c r="R287">
        <v>25</v>
      </c>
      <c r="S287" t="s">
        <v>479</v>
      </c>
      <c r="T287">
        <v>1191</v>
      </c>
      <c r="U287" s="33" t="s">
        <v>427</v>
      </c>
      <c r="V287">
        <v>3</v>
      </c>
      <c r="W287">
        <v>64</v>
      </c>
      <c r="X287" s="25" t="s">
        <v>54</v>
      </c>
      <c r="Y287" s="12" t="s">
        <v>549</v>
      </c>
      <c r="Z287">
        <v>11</v>
      </c>
      <c r="AA287">
        <v>9</v>
      </c>
      <c r="AB287">
        <v>8</v>
      </c>
      <c r="AF287" t="s">
        <v>624</v>
      </c>
    </row>
    <row r="288" spans="1:32" x14ac:dyDescent="0.25">
      <c r="A288" s="17" t="s">
        <v>79</v>
      </c>
      <c r="B288" s="19" t="s">
        <v>84</v>
      </c>
      <c r="C288">
        <v>9.7100000000000009</v>
      </c>
      <c r="D288">
        <v>10.010000000000002</v>
      </c>
      <c r="E288">
        <v>6</v>
      </c>
      <c r="F288" s="59" t="s">
        <v>85</v>
      </c>
      <c r="G288">
        <v>9</v>
      </c>
      <c r="H288" s="63" t="s">
        <v>140</v>
      </c>
      <c r="I288">
        <v>6</v>
      </c>
      <c r="J288" s="36" t="s">
        <v>410</v>
      </c>
      <c r="K288">
        <v>89</v>
      </c>
      <c r="L288">
        <v>131</v>
      </c>
      <c r="M288">
        <v>123</v>
      </c>
      <c r="N288">
        <v>1200</v>
      </c>
      <c r="O288">
        <v>1</v>
      </c>
      <c r="P288">
        <v>4</v>
      </c>
      <c r="Q288">
        <v>5</v>
      </c>
      <c r="R288">
        <v>25</v>
      </c>
      <c r="S288" t="s">
        <v>477</v>
      </c>
      <c r="T288">
        <v>1191</v>
      </c>
      <c r="U288" s="33" t="s">
        <v>427</v>
      </c>
      <c r="V288">
        <v>3</v>
      </c>
      <c r="W288">
        <v>66</v>
      </c>
      <c r="X288" s="25" t="s">
        <v>54</v>
      </c>
      <c r="Y288" t="s">
        <v>519</v>
      </c>
      <c r="Z288">
        <v>8</v>
      </c>
      <c r="AA288">
        <v>9</v>
      </c>
      <c r="AB288">
        <v>9</v>
      </c>
      <c r="AF288" t="s">
        <v>624</v>
      </c>
    </row>
    <row r="289" spans="1:32" x14ac:dyDescent="0.25">
      <c r="A289" s="17" t="s">
        <v>79</v>
      </c>
      <c r="B289" s="19" t="s">
        <v>84</v>
      </c>
      <c r="C289">
        <v>9.23</v>
      </c>
      <c r="D289">
        <v>9.43</v>
      </c>
      <c r="E289">
        <v>6</v>
      </c>
      <c r="F289" s="59" t="s">
        <v>85</v>
      </c>
      <c r="G289">
        <v>8</v>
      </c>
      <c r="H289" s="54" t="s">
        <v>58</v>
      </c>
      <c r="I289">
        <v>8</v>
      </c>
      <c r="J289" s="38" t="s">
        <v>411</v>
      </c>
      <c r="K289">
        <v>71</v>
      </c>
      <c r="L289">
        <v>131</v>
      </c>
      <c r="M289">
        <v>124</v>
      </c>
      <c r="N289">
        <v>1200</v>
      </c>
      <c r="O289">
        <v>1</v>
      </c>
      <c r="P289">
        <v>20</v>
      </c>
      <c r="Q289">
        <v>4</v>
      </c>
      <c r="R289">
        <v>25</v>
      </c>
      <c r="S289" t="s">
        <v>479</v>
      </c>
      <c r="T289">
        <v>1195</v>
      </c>
      <c r="U289" s="33" t="s">
        <v>427</v>
      </c>
      <c r="V289">
        <v>3</v>
      </c>
      <c r="W289">
        <v>66</v>
      </c>
      <c r="X289" s="25" t="s">
        <v>54</v>
      </c>
      <c r="Y289" t="s">
        <v>453</v>
      </c>
      <c r="Z289">
        <v>12</v>
      </c>
      <c r="AA289">
        <v>12</v>
      </c>
      <c r="AB289">
        <v>8</v>
      </c>
      <c r="AF289" t="s">
        <v>624</v>
      </c>
    </row>
    <row r="290" spans="1:32" x14ac:dyDescent="0.25">
      <c r="A290" s="17" t="s">
        <v>79</v>
      </c>
      <c r="B290" s="20" t="s">
        <v>89</v>
      </c>
      <c r="C290">
        <v>22.79</v>
      </c>
      <c r="D290">
        <v>22.89</v>
      </c>
      <c r="E290">
        <v>12</v>
      </c>
      <c r="F290" s="60" t="s">
        <v>90</v>
      </c>
      <c r="G290">
        <v>10</v>
      </c>
      <c r="H290" s="68" t="s">
        <v>316</v>
      </c>
      <c r="I290">
        <v>12</v>
      </c>
      <c r="J290" s="37" t="s">
        <v>409</v>
      </c>
      <c r="K290">
        <v>46</v>
      </c>
      <c r="L290">
        <v>131</v>
      </c>
      <c r="M290">
        <v>128</v>
      </c>
      <c r="N290">
        <v>1400</v>
      </c>
      <c r="O290">
        <v>1</v>
      </c>
      <c r="P290">
        <v>27</v>
      </c>
      <c r="Q290">
        <v>12</v>
      </c>
      <c r="R290">
        <v>25</v>
      </c>
      <c r="S290" t="s">
        <v>465</v>
      </c>
      <c r="T290">
        <v>1104</v>
      </c>
      <c r="U290" s="33" t="s">
        <v>417</v>
      </c>
      <c r="V290">
        <v>4</v>
      </c>
      <c r="W290">
        <v>58</v>
      </c>
      <c r="X290" s="17" t="s">
        <v>91</v>
      </c>
      <c r="Y290" t="s">
        <v>589</v>
      </c>
      <c r="Z290">
        <v>6</v>
      </c>
      <c r="AA290">
        <v>5</v>
      </c>
      <c r="AB290">
        <v>8</v>
      </c>
      <c r="AC290">
        <v>10</v>
      </c>
      <c r="AF290" t="s">
        <v>46</v>
      </c>
    </row>
    <row r="291" spans="1:32" x14ac:dyDescent="0.25">
      <c r="A291" s="17" t="s">
        <v>79</v>
      </c>
      <c r="B291" s="20" t="s">
        <v>89</v>
      </c>
      <c r="C291">
        <v>50.53</v>
      </c>
      <c r="D291">
        <v>50.43</v>
      </c>
      <c r="E291">
        <v>12</v>
      </c>
      <c r="F291" s="60" t="s">
        <v>90</v>
      </c>
      <c r="G291">
        <v>10</v>
      </c>
      <c r="H291" s="62" t="s">
        <v>120</v>
      </c>
      <c r="I291">
        <v>11</v>
      </c>
      <c r="J291" s="38" t="s">
        <v>411</v>
      </c>
      <c r="K291">
        <v>38</v>
      </c>
      <c r="L291">
        <v>131</v>
      </c>
      <c r="M291">
        <v>135</v>
      </c>
      <c r="N291">
        <v>1800</v>
      </c>
      <c r="O291">
        <v>1</v>
      </c>
      <c r="P291">
        <v>17</v>
      </c>
      <c r="Q291">
        <v>12</v>
      </c>
      <c r="R291">
        <v>25</v>
      </c>
      <c r="S291" s="31" t="s">
        <v>420</v>
      </c>
      <c r="T291">
        <v>1097</v>
      </c>
      <c r="U291" s="33" t="s">
        <v>417</v>
      </c>
      <c r="V291">
        <v>4</v>
      </c>
      <c r="W291">
        <v>60</v>
      </c>
      <c r="X291" s="17" t="s">
        <v>91</v>
      </c>
      <c r="Y291">
        <v>4</v>
      </c>
      <c r="Z291">
        <v>12</v>
      </c>
      <c r="AA291">
        <v>10</v>
      </c>
      <c r="AB291">
        <v>9</v>
      </c>
      <c r="AC291">
        <v>10</v>
      </c>
      <c r="AD291">
        <v>10</v>
      </c>
      <c r="AF291" t="s">
        <v>46</v>
      </c>
    </row>
    <row r="292" spans="1:32" x14ac:dyDescent="0.25">
      <c r="A292" s="17" t="s">
        <v>79</v>
      </c>
      <c r="B292" s="20" t="s">
        <v>89</v>
      </c>
      <c r="C292">
        <v>40.83</v>
      </c>
      <c r="D292">
        <v>41.629999999999995</v>
      </c>
      <c r="E292">
        <v>12</v>
      </c>
      <c r="F292" s="60" t="s">
        <v>90</v>
      </c>
      <c r="G292">
        <v>10</v>
      </c>
      <c r="H292" s="56" t="s">
        <v>69</v>
      </c>
      <c r="I292">
        <v>1</v>
      </c>
      <c r="J292" s="37" t="s">
        <v>409</v>
      </c>
      <c r="K292">
        <v>31</v>
      </c>
      <c r="L292">
        <v>131</v>
      </c>
      <c r="M292">
        <v>119</v>
      </c>
      <c r="N292" s="41">
        <v>1650</v>
      </c>
      <c r="O292">
        <v>1</v>
      </c>
      <c r="P292">
        <v>26</v>
      </c>
      <c r="Q292">
        <v>11</v>
      </c>
      <c r="R292">
        <v>25</v>
      </c>
      <c r="S292" s="32" t="s">
        <v>416</v>
      </c>
      <c r="T292">
        <v>1095</v>
      </c>
      <c r="U292" s="33" t="s">
        <v>427</v>
      </c>
      <c r="V292">
        <v>3</v>
      </c>
      <c r="W292">
        <v>62</v>
      </c>
      <c r="X292" s="17" t="s">
        <v>91</v>
      </c>
      <c r="Y292" t="s">
        <v>484</v>
      </c>
      <c r="Z292">
        <v>4</v>
      </c>
      <c r="AA292">
        <v>7</v>
      </c>
      <c r="AB292">
        <v>7</v>
      </c>
      <c r="AC292">
        <v>10</v>
      </c>
      <c r="AF292" t="s">
        <v>46</v>
      </c>
    </row>
    <row r="293" spans="1:32" x14ac:dyDescent="0.25">
      <c r="A293" s="17" t="s">
        <v>79</v>
      </c>
      <c r="B293" s="20" t="s">
        <v>89</v>
      </c>
      <c r="C293">
        <v>49.73</v>
      </c>
      <c r="D293">
        <v>50.529999999999994</v>
      </c>
      <c r="E293">
        <v>12</v>
      </c>
      <c r="F293" s="60" t="s">
        <v>90</v>
      </c>
      <c r="G293">
        <v>12</v>
      </c>
      <c r="H293" s="62" t="s">
        <v>120</v>
      </c>
      <c r="I293">
        <v>4</v>
      </c>
      <c r="J293" s="35" t="s">
        <v>408</v>
      </c>
      <c r="K293">
        <v>45</v>
      </c>
      <c r="L293">
        <v>131</v>
      </c>
      <c r="M293">
        <v>119</v>
      </c>
      <c r="N293">
        <v>1800</v>
      </c>
      <c r="O293">
        <v>1</v>
      </c>
      <c r="P293">
        <v>15</v>
      </c>
      <c r="Q293">
        <v>10</v>
      </c>
      <c r="R293">
        <v>25</v>
      </c>
      <c r="S293" s="32" t="s">
        <v>432</v>
      </c>
      <c r="T293">
        <v>1092</v>
      </c>
      <c r="U293" s="33" t="s">
        <v>427</v>
      </c>
      <c r="V293">
        <v>3</v>
      </c>
      <c r="W293">
        <v>63</v>
      </c>
      <c r="X293" s="17" t="s">
        <v>91</v>
      </c>
      <c r="Y293" t="s">
        <v>753</v>
      </c>
      <c r="Z293">
        <v>3</v>
      </c>
      <c r="AA293">
        <v>5</v>
      </c>
      <c r="AB293">
        <v>5</v>
      </c>
      <c r="AC293">
        <v>5</v>
      </c>
      <c r="AD293">
        <v>12</v>
      </c>
      <c r="AF293" t="s">
        <v>46</v>
      </c>
    </row>
    <row r="294" spans="1:32" x14ac:dyDescent="0.25">
      <c r="A294" s="17" t="s">
        <v>79</v>
      </c>
      <c r="B294" s="20" t="s">
        <v>89</v>
      </c>
      <c r="C294">
        <v>40.44</v>
      </c>
      <c r="D294">
        <v>41.239999999999995</v>
      </c>
      <c r="E294">
        <v>12</v>
      </c>
      <c r="F294" s="60" t="s">
        <v>90</v>
      </c>
      <c r="G294">
        <v>8</v>
      </c>
      <c r="H294" s="62" t="s">
        <v>120</v>
      </c>
      <c r="I294">
        <v>2</v>
      </c>
      <c r="J294" s="37" t="s">
        <v>409</v>
      </c>
      <c r="K294">
        <v>16</v>
      </c>
      <c r="L294">
        <v>131</v>
      </c>
      <c r="M294">
        <v>120</v>
      </c>
      <c r="N294" s="41">
        <v>1650</v>
      </c>
      <c r="O294">
        <v>1</v>
      </c>
      <c r="P294">
        <v>17</v>
      </c>
      <c r="Q294">
        <v>9</v>
      </c>
      <c r="R294">
        <v>25</v>
      </c>
      <c r="S294" s="31" t="s">
        <v>420</v>
      </c>
      <c r="T294">
        <v>1076</v>
      </c>
      <c r="U294" s="33" t="s">
        <v>427</v>
      </c>
      <c r="V294">
        <v>3</v>
      </c>
      <c r="W294">
        <v>63</v>
      </c>
      <c r="X294" s="17" t="s">
        <v>91</v>
      </c>
      <c r="Y294" t="s">
        <v>435</v>
      </c>
      <c r="Z294">
        <v>4</v>
      </c>
      <c r="AA294">
        <v>4</v>
      </c>
      <c r="AB294">
        <v>4</v>
      </c>
      <c r="AC294">
        <v>8</v>
      </c>
      <c r="AF294" t="s">
        <v>46</v>
      </c>
    </row>
    <row r="295" spans="1:32" x14ac:dyDescent="0.25">
      <c r="A295" s="17" t="s">
        <v>79</v>
      </c>
      <c r="B295" s="20" t="s">
        <v>89</v>
      </c>
      <c r="C295">
        <v>40.19</v>
      </c>
      <c r="D295">
        <v>40.69</v>
      </c>
      <c r="E295">
        <v>12</v>
      </c>
      <c r="F295" s="60" t="s">
        <v>90</v>
      </c>
      <c r="G295" s="30">
        <v>4</v>
      </c>
      <c r="H295" s="51" t="s">
        <v>43</v>
      </c>
      <c r="I295">
        <v>5</v>
      </c>
      <c r="J295" s="37" t="s">
        <v>409</v>
      </c>
      <c r="K295">
        <v>22</v>
      </c>
      <c r="L295">
        <v>131</v>
      </c>
      <c r="M295">
        <v>123</v>
      </c>
      <c r="N295" s="41">
        <v>1650</v>
      </c>
      <c r="O295">
        <v>1</v>
      </c>
      <c r="P295">
        <v>11</v>
      </c>
      <c r="Q295">
        <v>6</v>
      </c>
      <c r="R295">
        <v>25</v>
      </c>
      <c r="S295" s="31" t="s">
        <v>420</v>
      </c>
      <c r="T295">
        <v>1076</v>
      </c>
      <c r="U295" s="33" t="s">
        <v>427</v>
      </c>
      <c r="V295">
        <v>3</v>
      </c>
      <c r="W295">
        <v>63</v>
      </c>
      <c r="X295" s="17" t="s">
        <v>91</v>
      </c>
      <c r="Y295" s="12" t="s">
        <v>539</v>
      </c>
      <c r="Z295">
        <v>5</v>
      </c>
      <c r="AA295">
        <v>5</v>
      </c>
      <c r="AB295">
        <v>6</v>
      </c>
      <c r="AC295">
        <v>4</v>
      </c>
      <c r="AF295" t="s">
        <v>46</v>
      </c>
    </row>
    <row r="296" spans="1:32" x14ac:dyDescent="0.25">
      <c r="A296" s="17" t="s">
        <v>79</v>
      </c>
      <c r="B296" s="20" t="s">
        <v>89</v>
      </c>
      <c r="C296">
        <v>39.76</v>
      </c>
      <c r="D296">
        <v>40.059999999999995</v>
      </c>
      <c r="E296">
        <v>12</v>
      </c>
      <c r="F296" s="60" t="s">
        <v>90</v>
      </c>
      <c r="G296" s="28">
        <v>1</v>
      </c>
      <c r="H296" s="62" t="s">
        <v>120</v>
      </c>
      <c r="I296">
        <v>3</v>
      </c>
      <c r="J296" s="37" t="s">
        <v>409</v>
      </c>
      <c r="K296">
        <v>10</v>
      </c>
      <c r="L296">
        <v>131</v>
      </c>
      <c r="M296">
        <v>134</v>
      </c>
      <c r="N296" s="41">
        <v>1650</v>
      </c>
      <c r="O296">
        <v>1</v>
      </c>
      <c r="P296">
        <v>14</v>
      </c>
      <c r="Q296">
        <v>5</v>
      </c>
      <c r="R296">
        <v>25</v>
      </c>
      <c r="S296" s="31" t="s">
        <v>420</v>
      </c>
      <c r="T296">
        <v>1069</v>
      </c>
      <c r="U296" s="33" t="s">
        <v>427</v>
      </c>
      <c r="V296">
        <v>4</v>
      </c>
      <c r="W296">
        <v>58</v>
      </c>
      <c r="X296" s="17" t="s">
        <v>91</v>
      </c>
      <c r="Y296" s="12" t="s">
        <v>581</v>
      </c>
      <c r="Z296">
        <v>7</v>
      </c>
      <c r="AA296">
        <v>5</v>
      </c>
      <c r="AB296">
        <v>4</v>
      </c>
      <c r="AC296">
        <v>1</v>
      </c>
      <c r="AF296" t="s">
        <v>46</v>
      </c>
    </row>
    <row r="297" spans="1:32" x14ac:dyDescent="0.25">
      <c r="A297" s="17" t="s">
        <v>79</v>
      </c>
      <c r="B297" s="20" t="s">
        <v>89</v>
      </c>
      <c r="C297">
        <v>40.630000000000003</v>
      </c>
      <c r="D297">
        <v>40.53</v>
      </c>
      <c r="E297">
        <v>12</v>
      </c>
      <c r="F297" s="60" t="s">
        <v>90</v>
      </c>
      <c r="G297">
        <v>9</v>
      </c>
      <c r="H297" s="61" t="s">
        <v>106</v>
      </c>
      <c r="I297">
        <v>10</v>
      </c>
      <c r="J297" s="35" t="s">
        <v>408</v>
      </c>
      <c r="K297">
        <v>15</v>
      </c>
      <c r="L297">
        <v>131</v>
      </c>
      <c r="M297">
        <v>135</v>
      </c>
      <c r="N297" s="41">
        <v>1650</v>
      </c>
      <c r="O297">
        <v>1</v>
      </c>
      <c r="P297">
        <v>16</v>
      </c>
      <c r="Q297">
        <v>4</v>
      </c>
      <c r="R297">
        <v>25</v>
      </c>
      <c r="S297" s="31" t="s">
        <v>420</v>
      </c>
      <c r="T297">
        <v>1079</v>
      </c>
      <c r="U297" s="33" t="s">
        <v>427</v>
      </c>
      <c r="V297">
        <v>4</v>
      </c>
      <c r="W297">
        <v>60</v>
      </c>
      <c r="X297" s="17" t="s">
        <v>91</v>
      </c>
      <c r="Y297" t="s">
        <v>513</v>
      </c>
      <c r="Z297">
        <v>3</v>
      </c>
      <c r="AA297">
        <v>4</v>
      </c>
      <c r="AB297">
        <v>5</v>
      </c>
      <c r="AC297">
        <v>9</v>
      </c>
      <c r="AF297" t="s">
        <v>46</v>
      </c>
    </row>
    <row r="298" spans="1:32" x14ac:dyDescent="0.25">
      <c r="A298" s="17" t="s">
        <v>79</v>
      </c>
      <c r="B298" s="20" t="s">
        <v>89</v>
      </c>
      <c r="C298">
        <v>39.29</v>
      </c>
      <c r="D298">
        <v>39.69</v>
      </c>
      <c r="E298">
        <v>12</v>
      </c>
      <c r="F298" s="60" t="s">
        <v>90</v>
      </c>
      <c r="G298">
        <v>7</v>
      </c>
      <c r="H298" s="61" t="s">
        <v>106</v>
      </c>
      <c r="I298">
        <v>11</v>
      </c>
      <c r="J298" s="38" t="s">
        <v>411</v>
      </c>
      <c r="K298">
        <v>31</v>
      </c>
      <c r="L298">
        <v>131</v>
      </c>
      <c r="M298">
        <v>118</v>
      </c>
      <c r="N298" s="41">
        <v>1650</v>
      </c>
      <c r="O298">
        <v>1</v>
      </c>
      <c r="P298">
        <v>19</v>
      </c>
      <c r="Q298">
        <v>3</v>
      </c>
      <c r="R298">
        <v>25</v>
      </c>
      <c r="S298" s="31" t="s">
        <v>420</v>
      </c>
      <c r="T298">
        <v>1083</v>
      </c>
      <c r="U298" s="33" t="s">
        <v>427</v>
      </c>
      <c r="V298">
        <v>3</v>
      </c>
      <c r="W298">
        <v>61</v>
      </c>
      <c r="X298" s="17" t="s">
        <v>91</v>
      </c>
      <c r="Y298" t="s">
        <v>474</v>
      </c>
      <c r="Z298">
        <v>12</v>
      </c>
      <c r="AA298">
        <v>12</v>
      </c>
      <c r="AB298">
        <v>12</v>
      </c>
      <c r="AC298">
        <v>7</v>
      </c>
      <c r="AF298" t="s">
        <v>46</v>
      </c>
    </row>
    <row r="299" spans="1:32" x14ac:dyDescent="0.25">
      <c r="A299" s="17" t="s">
        <v>79</v>
      </c>
      <c r="B299" s="20" t="s">
        <v>89</v>
      </c>
      <c r="C299">
        <v>48.56</v>
      </c>
      <c r="D299">
        <v>49.46</v>
      </c>
      <c r="E299">
        <v>12</v>
      </c>
      <c r="F299" s="60" t="s">
        <v>90</v>
      </c>
      <c r="G299" s="30">
        <v>4</v>
      </c>
      <c r="H299" s="61" t="s">
        <v>106</v>
      </c>
      <c r="I299">
        <v>2</v>
      </c>
      <c r="J299" s="37" t="s">
        <v>409</v>
      </c>
      <c r="K299">
        <v>27</v>
      </c>
      <c r="L299">
        <v>131</v>
      </c>
      <c r="M299">
        <v>115</v>
      </c>
      <c r="N299">
        <v>1800</v>
      </c>
      <c r="O299">
        <v>1</v>
      </c>
      <c r="P299">
        <v>19</v>
      </c>
      <c r="Q299">
        <v>2</v>
      </c>
      <c r="R299">
        <v>25</v>
      </c>
      <c r="S299" s="31" t="s">
        <v>420</v>
      </c>
      <c r="T299">
        <v>1092</v>
      </c>
      <c r="U299" s="33" t="s">
        <v>417</v>
      </c>
      <c r="V299">
        <v>3</v>
      </c>
      <c r="W299">
        <v>61</v>
      </c>
      <c r="X299" s="17" t="s">
        <v>91</v>
      </c>
      <c r="Y299" s="12">
        <v>2</v>
      </c>
      <c r="Z299">
        <v>6</v>
      </c>
      <c r="AA299">
        <v>6</v>
      </c>
      <c r="AB299">
        <v>5</v>
      </c>
      <c r="AC299">
        <v>4</v>
      </c>
      <c r="AD299">
        <v>4</v>
      </c>
      <c r="AF299" t="s">
        <v>46</v>
      </c>
    </row>
    <row r="300" spans="1:32" x14ac:dyDescent="0.25">
      <c r="A300" s="17" t="s">
        <v>79</v>
      </c>
      <c r="B300" s="20" t="s">
        <v>89</v>
      </c>
      <c r="C300">
        <v>50.04</v>
      </c>
      <c r="D300">
        <v>50.839999999999996</v>
      </c>
      <c r="E300">
        <v>12</v>
      </c>
      <c r="F300" s="60" t="s">
        <v>90</v>
      </c>
      <c r="G300" s="30">
        <v>4</v>
      </c>
      <c r="H300" s="61" t="s">
        <v>106</v>
      </c>
      <c r="I300">
        <v>2</v>
      </c>
      <c r="J300" s="35" t="s">
        <v>408</v>
      </c>
      <c r="K300">
        <v>17</v>
      </c>
      <c r="L300">
        <v>131</v>
      </c>
      <c r="M300">
        <v>118</v>
      </c>
      <c r="N300">
        <v>1800</v>
      </c>
      <c r="O300">
        <v>1</v>
      </c>
      <c r="P300">
        <v>22</v>
      </c>
      <c r="Q300">
        <v>1</v>
      </c>
      <c r="R300">
        <v>25</v>
      </c>
      <c r="S300" s="32" t="s">
        <v>416</v>
      </c>
      <c r="T300">
        <v>1103</v>
      </c>
      <c r="U300" s="33" t="s">
        <v>417</v>
      </c>
      <c r="V300">
        <v>3</v>
      </c>
      <c r="W300">
        <v>61</v>
      </c>
      <c r="X300" s="17" t="s">
        <v>91</v>
      </c>
      <c r="Y300" s="12">
        <v>2</v>
      </c>
      <c r="Z300">
        <v>2</v>
      </c>
      <c r="AA300">
        <v>1</v>
      </c>
      <c r="AB300">
        <v>1</v>
      </c>
      <c r="AC300">
        <v>1</v>
      </c>
      <c r="AD300">
        <v>4</v>
      </c>
      <c r="AF300" t="s">
        <v>46</v>
      </c>
    </row>
    <row r="301" spans="1:32" x14ac:dyDescent="0.25">
      <c r="A301" s="17" t="s">
        <v>79</v>
      </c>
      <c r="B301" s="20" t="s">
        <v>89</v>
      </c>
      <c r="C301">
        <v>50.54</v>
      </c>
      <c r="D301">
        <v>51.04</v>
      </c>
      <c r="E301">
        <v>12</v>
      </c>
      <c r="F301" s="60" t="s">
        <v>90</v>
      </c>
      <c r="G301">
        <v>11</v>
      </c>
      <c r="H301" s="61" t="s">
        <v>106</v>
      </c>
      <c r="I301">
        <v>9</v>
      </c>
      <c r="J301" s="37" t="s">
        <v>409</v>
      </c>
      <c r="K301">
        <v>23</v>
      </c>
      <c r="L301">
        <v>131</v>
      </c>
      <c r="M301">
        <v>117</v>
      </c>
      <c r="N301">
        <v>1800</v>
      </c>
      <c r="O301">
        <v>1</v>
      </c>
      <c r="P301">
        <v>8</v>
      </c>
      <c r="Q301">
        <v>1</v>
      </c>
      <c r="R301">
        <v>25</v>
      </c>
      <c r="S301" s="32" t="s">
        <v>432</v>
      </c>
      <c r="T301">
        <v>1105</v>
      </c>
      <c r="U301" s="33" t="s">
        <v>417</v>
      </c>
      <c r="V301">
        <v>3</v>
      </c>
      <c r="W301">
        <v>61</v>
      </c>
      <c r="X301" s="17" t="s">
        <v>91</v>
      </c>
      <c r="Y301" t="s">
        <v>513</v>
      </c>
      <c r="Z301">
        <v>7</v>
      </c>
      <c r="AA301">
        <v>7</v>
      </c>
      <c r="AB301">
        <v>5</v>
      </c>
      <c r="AC301">
        <v>5</v>
      </c>
      <c r="AD301">
        <v>11</v>
      </c>
      <c r="AF301" t="s">
        <v>46</v>
      </c>
    </row>
    <row r="302" spans="1:32" x14ac:dyDescent="0.25">
      <c r="A302" s="17" t="s">
        <v>79</v>
      </c>
      <c r="B302" s="20" t="s">
        <v>89</v>
      </c>
      <c r="C302">
        <v>40.96</v>
      </c>
      <c r="D302">
        <v>41.06</v>
      </c>
      <c r="E302">
        <v>12</v>
      </c>
      <c r="F302" s="60" t="s">
        <v>90</v>
      </c>
      <c r="G302" s="28">
        <v>3</v>
      </c>
      <c r="H302" s="82" t="s">
        <v>904</v>
      </c>
      <c r="I302">
        <v>8</v>
      </c>
      <c r="J302" s="36" t="s">
        <v>410</v>
      </c>
      <c r="K302">
        <v>15</v>
      </c>
      <c r="L302">
        <v>131</v>
      </c>
      <c r="M302">
        <v>135</v>
      </c>
      <c r="N302" s="41">
        <v>1650</v>
      </c>
      <c r="O302">
        <v>1</v>
      </c>
      <c r="P302">
        <v>4</v>
      </c>
      <c r="Q302">
        <v>12</v>
      </c>
      <c r="R302">
        <v>24</v>
      </c>
      <c r="S302" s="32" t="s">
        <v>432</v>
      </c>
      <c r="T302">
        <v>1086</v>
      </c>
      <c r="U302" s="33" t="s">
        <v>417</v>
      </c>
      <c r="V302">
        <v>4</v>
      </c>
      <c r="W302">
        <v>60</v>
      </c>
      <c r="X302" s="17" t="s">
        <v>91</v>
      </c>
      <c r="Y302" s="12" t="s">
        <v>446</v>
      </c>
      <c r="Z302">
        <v>9</v>
      </c>
      <c r="AA302">
        <v>9</v>
      </c>
      <c r="AB302">
        <v>9</v>
      </c>
      <c r="AC302">
        <v>3</v>
      </c>
      <c r="AF302" t="s">
        <v>46</v>
      </c>
    </row>
    <row r="303" spans="1:32" x14ac:dyDescent="0.25">
      <c r="A303" s="17" t="s">
        <v>79</v>
      </c>
      <c r="B303" s="20" t="s">
        <v>89</v>
      </c>
      <c r="C303">
        <v>40.26</v>
      </c>
      <c r="D303">
        <v>40.159999999999997</v>
      </c>
      <c r="E303">
        <v>12</v>
      </c>
      <c r="F303" s="60" t="s">
        <v>90</v>
      </c>
      <c r="G303" s="28">
        <v>2</v>
      </c>
      <c r="H303" s="61" t="s">
        <v>106</v>
      </c>
      <c r="I303">
        <v>10</v>
      </c>
      <c r="J303" s="37" t="s">
        <v>409</v>
      </c>
      <c r="K303">
        <v>10</v>
      </c>
      <c r="L303">
        <v>131</v>
      </c>
      <c r="M303">
        <v>135</v>
      </c>
      <c r="N303" s="41">
        <v>1650</v>
      </c>
      <c r="O303">
        <v>1</v>
      </c>
      <c r="P303">
        <v>6</v>
      </c>
      <c r="Q303">
        <v>11</v>
      </c>
      <c r="R303">
        <v>24</v>
      </c>
      <c r="S303" s="32" t="s">
        <v>432</v>
      </c>
      <c r="T303">
        <v>1084</v>
      </c>
      <c r="U303" s="33" t="s">
        <v>417</v>
      </c>
      <c r="V303">
        <v>4</v>
      </c>
      <c r="W303">
        <v>58</v>
      </c>
      <c r="X303" s="17" t="s">
        <v>91</v>
      </c>
      <c r="Y303" s="12" t="s">
        <v>654</v>
      </c>
      <c r="Z303">
        <v>4</v>
      </c>
      <c r="AA303">
        <v>4</v>
      </c>
      <c r="AB303">
        <v>5</v>
      </c>
      <c r="AC303">
        <v>2</v>
      </c>
      <c r="AF303" t="s">
        <v>46</v>
      </c>
    </row>
    <row r="304" spans="1:32" x14ac:dyDescent="0.25">
      <c r="A304" s="17" t="s">
        <v>79</v>
      </c>
      <c r="B304" s="20" t="s">
        <v>89</v>
      </c>
      <c r="C304">
        <v>39.68</v>
      </c>
      <c r="D304">
        <v>40.18</v>
      </c>
      <c r="E304">
        <v>12</v>
      </c>
      <c r="F304" s="60" t="s">
        <v>90</v>
      </c>
      <c r="G304" s="28">
        <v>1</v>
      </c>
      <c r="H304" s="61" t="s">
        <v>106</v>
      </c>
      <c r="I304">
        <v>1</v>
      </c>
      <c r="J304" s="35" t="s">
        <v>408</v>
      </c>
      <c r="K304">
        <v>8.1999999999999993</v>
      </c>
      <c r="L304">
        <v>131</v>
      </c>
      <c r="M304">
        <v>129</v>
      </c>
      <c r="N304" s="41">
        <v>1650</v>
      </c>
      <c r="O304">
        <v>1</v>
      </c>
      <c r="P304">
        <v>16</v>
      </c>
      <c r="Q304">
        <v>10</v>
      </c>
      <c r="R304">
        <v>24</v>
      </c>
      <c r="S304" s="31" t="s">
        <v>420</v>
      </c>
      <c r="T304">
        <v>1083</v>
      </c>
      <c r="U304" s="33" t="s">
        <v>417</v>
      </c>
      <c r="V304">
        <v>4</v>
      </c>
      <c r="W304">
        <v>52</v>
      </c>
      <c r="X304" s="17" t="s">
        <v>91</v>
      </c>
      <c r="Y304" s="12" t="s">
        <v>423</v>
      </c>
      <c r="Z304">
        <v>3</v>
      </c>
      <c r="AA304">
        <v>3</v>
      </c>
      <c r="AB304">
        <v>3</v>
      </c>
      <c r="AC304">
        <v>1</v>
      </c>
      <c r="AF304" t="s">
        <v>46</v>
      </c>
    </row>
    <row r="305" spans="1:32" x14ac:dyDescent="0.25">
      <c r="A305" s="17" t="s">
        <v>79</v>
      </c>
      <c r="B305" s="20" t="s">
        <v>89</v>
      </c>
      <c r="C305">
        <v>40.6</v>
      </c>
      <c r="D305">
        <v>41.2</v>
      </c>
      <c r="E305">
        <v>12</v>
      </c>
      <c r="F305" s="60" t="s">
        <v>90</v>
      </c>
      <c r="G305" s="30">
        <v>5</v>
      </c>
      <c r="H305" s="62" t="s">
        <v>120</v>
      </c>
      <c r="I305">
        <v>3</v>
      </c>
      <c r="J305" s="37" t="s">
        <v>409</v>
      </c>
      <c r="K305">
        <v>12</v>
      </c>
      <c r="L305">
        <v>131</v>
      </c>
      <c r="M305">
        <v>126</v>
      </c>
      <c r="N305" s="41">
        <v>1650</v>
      </c>
      <c r="O305">
        <v>1</v>
      </c>
      <c r="P305">
        <v>25</v>
      </c>
      <c r="Q305">
        <v>9</v>
      </c>
      <c r="R305">
        <v>24</v>
      </c>
      <c r="S305" s="32" t="s">
        <v>416</v>
      </c>
      <c r="T305">
        <v>1073</v>
      </c>
      <c r="U305" s="33" t="s">
        <v>417</v>
      </c>
      <c r="V305">
        <v>4</v>
      </c>
      <c r="W305">
        <v>53</v>
      </c>
      <c r="X305" s="17" t="s">
        <v>91</v>
      </c>
      <c r="Y305" t="s">
        <v>474</v>
      </c>
      <c r="Z305">
        <v>6</v>
      </c>
      <c r="AA305">
        <v>8</v>
      </c>
      <c r="AB305">
        <v>6</v>
      </c>
      <c r="AC305">
        <v>5</v>
      </c>
      <c r="AF305" t="s">
        <v>46</v>
      </c>
    </row>
    <row r="306" spans="1:32" x14ac:dyDescent="0.25">
      <c r="A306" s="17" t="s">
        <v>79</v>
      </c>
      <c r="B306" s="20" t="s">
        <v>89</v>
      </c>
      <c r="C306">
        <v>39.549999999999997</v>
      </c>
      <c r="D306">
        <v>40.15</v>
      </c>
      <c r="E306">
        <v>12</v>
      </c>
      <c r="F306" s="60" t="s">
        <v>90</v>
      </c>
      <c r="G306" s="28">
        <v>3</v>
      </c>
      <c r="H306" s="62" t="s">
        <v>120</v>
      </c>
      <c r="I306">
        <v>3</v>
      </c>
      <c r="J306" s="37" t="s">
        <v>409</v>
      </c>
      <c r="K306">
        <v>7.6</v>
      </c>
      <c r="L306">
        <v>131</v>
      </c>
      <c r="M306">
        <v>126</v>
      </c>
      <c r="N306" s="41">
        <v>1650</v>
      </c>
      <c r="O306">
        <v>1</v>
      </c>
      <c r="P306">
        <v>26</v>
      </c>
      <c r="Q306">
        <v>6</v>
      </c>
      <c r="R306">
        <v>24</v>
      </c>
      <c r="S306" s="32" t="s">
        <v>416</v>
      </c>
      <c r="T306">
        <v>1062</v>
      </c>
      <c r="U306" s="33" t="s">
        <v>417</v>
      </c>
      <c r="V306">
        <v>4</v>
      </c>
      <c r="W306">
        <v>53</v>
      </c>
      <c r="X306" s="17" t="s">
        <v>91</v>
      </c>
      <c r="Y306" s="12" t="s">
        <v>418</v>
      </c>
      <c r="Z306">
        <v>6</v>
      </c>
      <c r="AA306">
        <v>5</v>
      </c>
      <c r="AB306">
        <v>5</v>
      </c>
      <c r="AC306">
        <v>3</v>
      </c>
      <c r="AF306" t="s">
        <v>46</v>
      </c>
    </row>
    <row r="307" spans="1:32" x14ac:dyDescent="0.25">
      <c r="A307" s="17" t="s">
        <v>79</v>
      </c>
      <c r="B307" s="20" t="s">
        <v>89</v>
      </c>
      <c r="C307">
        <v>41.83</v>
      </c>
      <c r="D307">
        <v>42.33</v>
      </c>
      <c r="E307">
        <v>12</v>
      </c>
      <c r="F307" s="60" t="s">
        <v>90</v>
      </c>
      <c r="G307">
        <v>6</v>
      </c>
      <c r="H307" s="62" t="s">
        <v>120</v>
      </c>
      <c r="I307">
        <v>1</v>
      </c>
      <c r="J307" s="37" t="s">
        <v>409</v>
      </c>
      <c r="K307">
        <v>4.0999999999999996</v>
      </c>
      <c r="L307">
        <v>131</v>
      </c>
      <c r="M307">
        <v>127</v>
      </c>
      <c r="N307" s="41">
        <v>1650</v>
      </c>
      <c r="O307">
        <v>1</v>
      </c>
      <c r="P307">
        <v>8</v>
      </c>
      <c r="Q307">
        <v>5</v>
      </c>
      <c r="R307">
        <v>24</v>
      </c>
      <c r="S307" s="31" t="s">
        <v>420</v>
      </c>
      <c r="T307">
        <v>1043</v>
      </c>
      <c r="U307" s="33" t="s">
        <v>417</v>
      </c>
      <c r="V307">
        <v>4</v>
      </c>
      <c r="W307">
        <v>53</v>
      </c>
      <c r="X307" s="17" t="s">
        <v>91</v>
      </c>
      <c r="Y307" t="s">
        <v>484</v>
      </c>
      <c r="Z307">
        <v>4</v>
      </c>
      <c r="AA307">
        <v>4</v>
      </c>
      <c r="AB307">
        <v>4</v>
      </c>
      <c r="AC307">
        <v>6</v>
      </c>
      <c r="AF307" t="s">
        <v>46</v>
      </c>
    </row>
    <row r="308" spans="1:32" x14ac:dyDescent="0.25">
      <c r="A308" s="17" t="s">
        <v>79</v>
      </c>
      <c r="B308" s="20" t="s">
        <v>89</v>
      </c>
      <c r="C308">
        <v>40.64</v>
      </c>
      <c r="D308">
        <v>40.840000000000003</v>
      </c>
      <c r="E308">
        <v>12</v>
      </c>
      <c r="F308" s="60" t="s">
        <v>90</v>
      </c>
      <c r="G308" s="28">
        <v>2</v>
      </c>
      <c r="H308" s="62" t="s">
        <v>120</v>
      </c>
      <c r="I308">
        <v>9</v>
      </c>
      <c r="J308" s="36" t="s">
        <v>410</v>
      </c>
      <c r="K308">
        <v>18</v>
      </c>
      <c r="L308">
        <v>131</v>
      </c>
      <c r="M308">
        <v>124</v>
      </c>
      <c r="N308" s="41">
        <v>1650</v>
      </c>
      <c r="O308">
        <v>1</v>
      </c>
      <c r="P308">
        <v>10</v>
      </c>
      <c r="Q308">
        <v>4</v>
      </c>
      <c r="R308">
        <v>24</v>
      </c>
      <c r="S308" s="31" t="s">
        <v>420</v>
      </c>
      <c r="T308">
        <v>1053</v>
      </c>
      <c r="U308" s="33" t="s">
        <v>417</v>
      </c>
      <c r="V308">
        <v>4</v>
      </c>
      <c r="W308">
        <v>51</v>
      </c>
      <c r="X308" s="17" t="s">
        <v>91</v>
      </c>
      <c r="Y308" s="12" t="s">
        <v>446</v>
      </c>
      <c r="Z308">
        <v>9</v>
      </c>
      <c r="AA308">
        <v>9</v>
      </c>
      <c r="AB308">
        <v>6</v>
      </c>
      <c r="AC308">
        <v>2</v>
      </c>
      <c r="AF308" t="s">
        <v>639</v>
      </c>
    </row>
    <row r="309" spans="1:32" x14ac:dyDescent="0.25">
      <c r="A309" s="17" t="s">
        <v>79</v>
      </c>
      <c r="B309" s="20" t="s">
        <v>89</v>
      </c>
      <c r="C309">
        <v>42.64</v>
      </c>
      <c r="D309">
        <v>43.040000000000006</v>
      </c>
      <c r="E309">
        <v>12</v>
      </c>
      <c r="F309" s="60" t="s">
        <v>90</v>
      </c>
      <c r="G309">
        <v>7</v>
      </c>
      <c r="H309" s="55" t="s">
        <v>64</v>
      </c>
      <c r="I309">
        <v>7</v>
      </c>
      <c r="J309" s="35" t="s">
        <v>408</v>
      </c>
      <c r="K309">
        <v>3.1</v>
      </c>
      <c r="L309">
        <v>131</v>
      </c>
      <c r="M309">
        <v>126</v>
      </c>
      <c r="N309" s="41">
        <v>1650</v>
      </c>
      <c r="O309">
        <v>1</v>
      </c>
      <c r="P309">
        <v>6</v>
      </c>
      <c r="Q309">
        <v>3</v>
      </c>
      <c r="R309">
        <v>24</v>
      </c>
      <c r="S309" s="31" t="s">
        <v>420</v>
      </c>
      <c r="T309">
        <v>1073</v>
      </c>
      <c r="U309" s="33" t="s">
        <v>417</v>
      </c>
      <c r="V309">
        <v>4</v>
      </c>
      <c r="W309">
        <v>51</v>
      </c>
      <c r="X309" s="17" t="s">
        <v>91</v>
      </c>
      <c r="Y309" t="s">
        <v>453</v>
      </c>
      <c r="Z309">
        <v>2</v>
      </c>
      <c r="AA309">
        <v>3</v>
      </c>
      <c r="AB309">
        <v>4</v>
      </c>
      <c r="AC309">
        <v>7</v>
      </c>
      <c r="AF309" t="s">
        <v>624</v>
      </c>
    </row>
    <row r="310" spans="1:32" x14ac:dyDescent="0.25">
      <c r="A310" s="17" t="s">
        <v>79</v>
      </c>
      <c r="B310" s="20" t="s">
        <v>89</v>
      </c>
      <c r="C310">
        <v>41.54</v>
      </c>
      <c r="D310">
        <v>41.940000000000005</v>
      </c>
      <c r="E310">
        <v>12</v>
      </c>
      <c r="F310" s="60" t="s">
        <v>90</v>
      </c>
      <c r="G310" s="28">
        <v>2</v>
      </c>
      <c r="H310" s="62" t="s">
        <v>120</v>
      </c>
      <c r="I310">
        <v>8</v>
      </c>
      <c r="J310" s="36" t="s">
        <v>410</v>
      </c>
      <c r="K310">
        <v>7.2</v>
      </c>
      <c r="L310">
        <v>131</v>
      </c>
      <c r="M310">
        <v>124</v>
      </c>
      <c r="N310" s="41">
        <v>1650</v>
      </c>
      <c r="O310">
        <v>1</v>
      </c>
      <c r="P310">
        <v>31</v>
      </c>
      <c r="Q310">
        <v>1</v>
      </c>
      <c r="R310">
        <v>24</v>
      </c>
      <c r="S310" s="32" t="s">
        <v>432</v>
      </c>
      <c r="T310">
        <v>1078</v>
      </c>
      <c r="U310" s="33" t="s">
        <v>417</v>
      </c>
      <c r="V310">
        <v>4</v>
      </c>
      <c r="W310">
        <v>50</v>
      </c>
      <c r="X310" s="17" t="s">
        <v>91</v>
      </c>
      <c r="Y310" s="12" t="s">
        <v>539</v>
      </c>
      <c r="Z310">
        <v>8</v>
      </c>
      <c r="AA310">
        <v>8</v>
      </c>
      <c r="AB310">
        <v>8</v>
      </c>
      <c r="AC310">
        <v>2</v>
      </c>
      <c r="AF310" t="s">
        <v>624</v>
      </c>
    </row>
    <row r="311" spans="1:32" x14ac:dyDescent="0.25">
      <c r="A311" s="17" t="s">
        <v>79</v>
      </c>
      <c r="B311" s="20" t="s">
        <v>89</v>
      </c>
      <c r="C311">
        <v>41.5</v>
      </c>
      <c r="D311">
        <v>42</v>
      </c>
      <c r="E311">
        <v>12</v>
      </c>
      <c r="F311" s="60" t="s">
        <v>90</v>
      </c>
      <c r="G311" s="28">
        <v>1</v>
      </c>
      <c r="H311" s="62" t="s">
        <v>120</v>
      </c>
      <c r="I311">
        <v>8</v>
      </c>
      <c r="J311" s="35" t="s">
        <v>408</v>
      </c>
      <c r="K311">
        <v>6.6</v>
      </c>
      <c r="L311">
        <v>131</v>
      </c>
      <c r="M311">
        <v>122</v>
      </c>
      <c r="N311" s="41">
        <v>1650</v>
      </c>
      <c r="O311">
        <v>1</v>
      </c>
      <c r="P311">
        <v>4</v>
      </c>
      <c r="Q311">
        <v>1</v>
      </c>
      <c r="R311">
        <v>24</v>
      </c>
      <c r="S311" s="32" t="s">
        <v>432</v>
      </c>
      <c r="T311">
        <v>1070</v>
      </c>
      <c r="U311" s="33" t="s">
        <v>417</v>
      </c>
      <c r="V311">
        <v>4</v>
      </c>
      <c r="W311">
        <v>45</v>
      </c>
      <c r="X311" s="17" t="s">
        <v>91</v>
      </c>
      <c r="Y311" s="12" t="s">
        <v>423</v>
      </c>
      <c r="Z311">
        <v>3</v>
      </c>
      <c r="AA311">
        <v>3</v>
      </c>
      <c r="AB311">
        <v>4</v>
      </c>
      <c r="AC311">
        <v>1</v>
      </c>
      <c r="AF311" t="s">
        <v>624</v>
      </c>
    </row>
    <row r="312" spans="1:32" x14ac:dyDescent="0.25">
      <c r="A312" s="17" t="s">
        <v>79</v>
      </c>
      <c r="B312" s="20" t="s">
        <v>89</v>
      </c>
      <c r="C312">
        <v>41.49</v>
      </c>
      <c r="D312">
        <v>42.29</v>
      </c>
      <c r="E312">
        <v>12</v>
      </c>
      <c r="F312" s="60" t="s">
        <v>90</v>
      </c>
      <c r="G312" s="28">
        <v>3</v>
      </c>
      <c r="H312" s="52" t="s">
        <v>49</v>
      </c>
      <c r="I312">
        <v>2</v>
      </c>
      <c r="J312" s="37" t="s">
        <v>409</v>
      </c>
      <c r="K312">
        <v>3.6</v>
      </c>
      <c r="L312">
        <v>131</v>
      </c>
      <c r="M312">
        <v>119</v>
      </c>
      <c r="N312" s="41">
        <v>1650</v>
      </c>
      <c r="O312">
        <v>1</v>
      </c>
      <c r="P312">
        <v>6</v>
      </c>
      <c r="Q312">
        <v>12</v>
      </c>
      <c r="R312">
        <v>23</v>
      </c>
      <c r="S312" s="32" t="s">
        <v>432</v>
      </c>
      <c r="T312">
        <v>1060</v>
      </c>
      <c r="U312" s="33" t="s">
        <v>417</v>
      </c>
      <c r="V312">
        <v>4</v>
      </c>
      <c r="W312">
        <v>44</v>
      </c>
      <c r="X312" s="17" t="s">
        <v>91</v>
      </c>
      <c r="Y312" s="12">
        <v>1</v>
      </c>
      <c r="Z312">
        <v>6</v>
      </c>
      <c r="AA312">
        <v>7</v>
      </c>
      <c r="AB312">
        <v>6</v>
      </c>
      <c r="AC312">
        <v>3</v>
      </c>
      <c r="AF312" t="s">
        <v>624</v>
      </c>
    </row>
    <row r="313" spans="1:32" x14ac:dyDescent="0.25">
      <c r="A313" s="17" t="s">
        <v>79</v>
      </c>
      <c r="B313" s="20" t="s">
        <v>89</v>
      </c>
      <c r="C313">
        <v>40.24</v>
      </c>
      <c r="D313">
        <v>40.940000000000005</v>
      </c>
      <c r="E313">
        <v>12</v>
      </c>
      <c r="F313" s="60" t="s">
        <v>90</v>
      </c>
      <c r="G313" s="28">
        <v>2</v>
      </c>
      <c r="H313" s="62" t="s">
        <v>120</v>
      </c>
      <c r="I313">
        <v>7</v>
      </c>
      <c r="J313" s="36" t="s">
        <v>410</v>
      </c>
      <c r="K313">
        <v>12</v>
      </c>
      <c r="L313">
        <v>131</v>
      </c>
      <c r="M313">
        <v>116</v>
      </c>
      <c r="N313" s="41">
        <v>1650</v>
      </c>
      <c r="O313">
        <v>1</v>
      </c>
      <c r="P313">
        <v>22</v>
      </c>
      <c r="Q313">
        <v>11</v>
      </c>
      <c r="R313">
        <v>23</v>
      </c>
      <c r="S313" s="32" t="s">
        <v>416</v>
      </c>
      <c r="T313">
        <v>1068</v>
      </c>
      <c r="U313" s="33" t="s">
        <v>417</v>
      </c>
      <c r="V313">
        <v>4</v>
      </c>
      <c r="W313">
        <v>43</v>
      </c>
      <c r="X313" s="17" t="s">
        <v>91</v>
      </c>
      <c r="Y313" s="12">
        <v>1</v>
      </c>
      <c r="Z313">
        <v>8</v>
      </c>
      <c r="AA313">
        <v>7</v>
      </c>
      <c r="AB313">
        <v>7</v>
      </c>
      <c r="AC313">
        <v>2</v>
      </c>
      <c r="AF313" t="s">
        <v>624</v>
      </c>
    </row>
    <row r="314" spans="1:32" x14ac:dyDescent="0.25">
      <c r="A314" s="17" t="s">
        <v>79</v>
      </c>
      <c r="B314" s="20" t="s">
        <v>89</v>
      </c>
      <c r="C314">
        <v>41.39</v>
      </c>
      <c r="D314">
        <v>41.89</v>
      </c>
      <c r="E314">
        <v>12</v>
      </c>
      <c r="F314" s="60" t="s">
        <v>90</v>
      </c>
      <c r="G314" s="28">
        <v>3</v>
      </c>
      <c r="H314" s="62" t="s">
        <v>120</v>
      </c>
      <c r="I314">
        <v>10</v>
      </c>
      <c r="J314" s="38" t="s">
        <v>411</v>
      </c>
      <c r="K314">
        <v>18</v>
      </c>
      <c r="L314">
        <v>131</v>
      </c>
      <c r="M314">
        <v>117</v>
      </c>
      <c r="N314" s="41">
        <v>1650</v>
      </c>
      <c r="O314">
        <v>1</v>
      </c>
      <c r="P314">
        <v>1</v>
      </c>
      <c r="Q314">
        <v>11</v>
      </c>
      <c r="R314">
        <v>23</v>
      </c>
      <c r="S314" s="32" t="s">
        <v>426</v>
      </c>
      <c r="T314">
        <v>1051</v>
      </c>
      <c r="U314" s="33" t="s">
        <v>417</v>
      </c>
      <c r="V314">
        <v>4</v>
      </c>
      <c r="W314">
        <v>43</v>
      </c>
      <c r="X314" s="17" t="s">
        <v>91</v>
      </c>
      <c r="Y314" s="12" t="s">
        <v>539</v>
      </c>
      <c r="Z314">
        <v>12</v>
      </c>
      <c r="AA314">
        <v>12</v>
      </c>
      <c r="AB314">
        <v>12</v>
      </c>
      <c r="AC314">
        <v>3</v>
      </c>
      <c r="AF314" t="s">
        <v>624</v>
      </c>
    </row>
    <row r="315" spans="1:32" x14ac:dyDescent="0.25">
      <c r="A315" s="17" t="s">
        <v>79</v>
      </c>
      <c r="B315" s="20" t="s">
        <v>89</v>
      </c>
      <c r="C315">
        <v>40.630000000000003</v>
      </c>
      <c r="D315">
        <v>41.43</v>
      </c>
      <c r="E315">
        <v>12</v>
      </c>
      <c r="F315" s="60" t="s">
        <v>90</v>
      </c>
      <c r="G315">
        <v>6</v>
      </c>
      <c r="H315" s="64" t="s">
        <v>150</v>
      </c>
      <c r="I315">
        <v>3</v>
      </c>
      <c r="J315" s="37" t="s">
        <v>409</v>
      </c>
      <c r="K315">
        <v>9.9</v>
      </c>
      <c r="L315">
        <v>131</v>
      </c>
      <c r="M315">
        <v>118</v>
      </c>
      <c r="N315" s="41">
        <v>1650</v>
      </c>
      <c r="O315">
        <v>1</v>
      </c>
      <c r="P315">
        <v>11</v>
      </c>
      <c r="Q315">
        <v>10</v>
      </c>
      <c r="R315">
        <v>23</v>
      </c>
      <c r="S315" s="32" t="s">
        <v>432</v>
      </c>
      <c r="T315">
        <v>1041</v>
      </c>
      <c r="U315" s="33" t="s">
        <v>417</v>
      </c>
      <c r="V315">
        <v>4</v>
      </c>
      <c r="W315">
        <v>43</v>
      </c>
      <c r="X315" s="17" t="s">
        <v>91</v>
      </c>
      <c r="Y315" t="s">
        <v>441</v>
      </c>
      <c r="Z315">
        <v>5</v>
      </c>
      <c r="AA315">
        <v>6</v>
      </c>
      <c r="AB315">
        <v>5</v>
      </c>
      <c r="AC315">
        <v>6</v>
      </c>
      <c r="AF315" t="s">
        <v>624</v>
      </c>
    </row>
    <row r="316" spans="1:32" x14ac:dyDescent="0.25">
      <c r="A316" s="17" t="s">
        <v>79</v>
      </c>
      <c r="B316" s="20" t="s">
        <v>89</v>
      </c>
      <c r="C316">
        <v>22.37</v>
      </c>
      <c r="D316">
        <v>22.77</v>
      </c>
      <c r="E316">
        <v>12</v>
      </c>
      <c r="F316" s="60" t="s">
        <v>90</v>
      </c>
      <c r="G316" s="28">
        <v>1</v>
      </c>
      <c r="H316" s="55" t="s">
        <v>64</v>
      </c>
      <c r="I316">
        <v>4</v>
      </c>
      <c r="J316" s="37" t="s">
        <v>409</v>
      </c>
      <c r="K316">
        <v>5.3</v>
      </c>
      <c r="L316">
        <v>131</v>
      </c>
      <c r="M316">
        <v>132</v>
      </c>
      <c r="N316">
        <v>1400</v>
      </c>
      <c r="O316">
        <v>1</v>
      </c>
      <c r="P316">
        <v>17</v>
      </c>
      <c r="Q316">
        <v>9</v>
      </c>
      <c r="R316">
        <v>23</v>
      </c>
      <c r="S316" t="s">
        <v>477</v>
      </c>
      <c r="T316">
        <v>1056</v>
      </c>
      <c r="U316" s="33" t="s">
        <v>417</v>
      </c>
      <c r="V316">
        <v>5</v>
      </c>
      <c r="W316">
        <v>37</v>
      </c>
      <c r="X316" s="17" t="s">
        <v>91</v>
      </c>
      <c r="Y316" s="12" t="s">
        <v>418</v>
      </c>
      <c r="Z316">
        <v>4</v>
      </c>
      <c r="AA316">
        <v>5</v>
      </c>
      <c r="AB316">
        <v>4</v>
      </c>
      <c r="AC316">
        <v>1</v>
      </c>
      <c r="AF316" t="s">
        <v>455</v>
      </c>
    </row>
    <row r="317" spans="1:32" x14ac:dyDescent="0.25">
      <c r="A317" s="17" t="s">
        <v>79</v>
      </c>
      <c r="B317" s="21" t="s">
        <v>94</v>
      </c>
      <c r="C317">
        <v>40.049999999999997</v>
      </c>
      <c r="D317">
        <v>40.449999999999996</v>
      </c>
      <c r="E317">
        <v>10</v>
      </c>
      <c r="F317" s="52" t="s">
        <v>49</v>
      </c>
      <c r="G317" s="28">
        <v>3</v>
      </c>
      <c r="H317" s="52" t="s">
        <v>49</v>
      </c>
      <c r="I317">
        <v>1</v>
      </c>
      <c r="J317" s="37" t="s">
        <v>409</v>
      </c>
      <c r="K317">
        <v>12</v>
      </c>
      <c r="L317">
        <v>129</v>
      </c>
      <c r="M317">
        <v>129</v>
      </c>
      <c r="N317" s="41">
        <v>1650</v>
      </c>
      <c r="O317">
        <v>1</v>
      </c>
      <c r="P317">
        <v>23</v>
      </c>
      <c r="Q317">
        <v>12</v>
      </c>
      <c r="R317">
        <v>25</v>
      </c>
      <c r="S317" s="32" t="s">
        <v>416</v>
      </c>
      <c r="T317">
        <v>1113</v>
      </c>
      <c r="U317" s="33" t="s">
        <v>417</v>
      </c>
      <c r="V317">
        <v>4</v>
      </c>
      <c r="W317">
        <v>54</v>
      </c>
      <c r="X317" s="24" t="s">
        <v>50</v>
      </c>
      <c r="Y317" s="12" t="s">
        <v>549</v>
      </c>
      <c r="Z317">
        <v>7</v>
      </c>
      <c r="AA317">
        <v>5</v>
      </c>
      <c r="AB317">
        <v>4</v>
      </c>
      <c r="AC317">
        <v>3</v>
      </c>
      <c r="AF317" t="s">
        <v>35</v>
      </c>
    </row>
    <row r="318" spans="1:32" x14ac:dyDescent="0.25">
      <c r="A318" s="17" t="s">
        <v>79</v>
      </c>
      <c r="B318" s="21" t="s">
        <v>94</v>
      </c>
      <c r="C318">
        <v>40.369999999999997</v>
      </c>
      <c r="D318">
        <v>40.47</v>
      </c>
      <c r="E318">
        <v>10</v>
      </c>
      <c r="F318" s="52" t="s">
        <v>49</v>
      </c>
      <c r="G318" s="28">
        <v>1</v>
      </c>
      <c r="H318" s="52" t="s">
        <v>49</v>
      </c>
      <c r="I318">
        <v>7</v>
      </c>
      <c r="J318" s="36" t="s">
        <v>410</v>
      </c>
      <c r="K318">
        <v>16</v>
      </c>
      <c r="L318">
        <v>129</v>
      </c>
      <c r="M318">
        <v>125</v>
      </c>
      <c r="N318" s="41">
        <v>1650</v>
      </c>
      <c r="O318">
        <v>1</v>
      </c>
      <c r="P318">
        <v>12</v>
      </c>
      <c r="Q318">
        <v>11</v>
      </c>
      <c r="R318">
        <v>25</v>
      </c>
      <c r="S318" s="32" t="s">
        <v>432</v>
      </c>
      <c r="T318">
        <v>1118</v>
      </c>
      <c r="U318" s="33" t="s">
        <v>427</v>
      </c>
      <c r="V318">
        <v>4</v>
      </c>
      <c r="W318">
        <v>49</v>
      </c>
      <c r="X318" s="24" t="s">
        <v>50</v>
      </c>
      <c r="Y318" s="12" t="s">
        <v>584</v>
      </c>
      <c r="Z318">
        <v>9</v>
      </c>
      <c r="AA318">
        <v>9</v>
      </c>
      <c r="AB318">
        <v>10</v>
      </c>
      <c r="AC318">
        <v>1</v>
      </c>
      <c r="AF318" t="s">
        <v>35</v>
      </c>
    </row>
    <row r="319" spans="1:32" x14ac:dyDescent="0.25">
      <c r="A319" s="17" t="s">
        <v>79</v>
      </c>
      <c r="B319" s="21" t="s">
        <v>94</v>
      </c>
      <c r="C319">
        <v>40.15</v>
      </c>
      <c r="D319">
        <v>40.25</v>
      </c>
      <c r="E319">
        <v>10</v>
      </c>
      <c r="F319" s="52" t="s">
        <v>49</v>
      </c>
      <c r="G319">
        <v>6</v>
      </c>
      <c r="H319" s="52" t="s">
        <v>49</v>
      </c>
      <c r="I319">
        <v>12</v>
      </c>
      <c r="J319" s="38" t="s">
        <v>411</v>
      </c>
      <c r="K319">
        <v>25</v>
      </c>
      <c r="L319">
        <v>129</v>
      </c>
      <c r="M319">
        <v>126</v>
      </c>
      <c r="N319" s="41">
        <v>1650</v>
      </c>
      <c r="O319">
        <v>1</v>
      </c>
      <c r="P319">
        <v>22</v>
      </c>
      <c r="Q319">
        <v>10</v>
      </c>
      <c r="R319">
        <v>25</v>
      </c>
      <c r="S319" s="31" t="s">
        <v>420</v>
      </c>
      <c r="T319">
        <v>1100</v>
      </c>
      <c r="U319" s="33" t="s">
        <v>417</v>
      </c>
      <c r="V319">
        <v>4</v>
      </c>
      <c r="W319">
        <v>51</v>
      </c>
      <c r="X319" s="24" t="s">
        <v>50</v>
      </c>
      <c r="Y319" t="s">
        <v>474</v>
      </c>
      <c r="Z319">
        <v>11</v>
      </c>
      <c r="AA319">
        <v>10</v>
      </c>
      <c r="AB319">
        <v>10</v>
      </c>
      <c r="AC319">
        <v>6</v>
      </c>
      <c r="AF319" t="s">
        <v>35</v>
      </c>
    </row>
    <row r="320" spans="1:32" x14ac:dyDescent="0.25">
      <c r="A320" s="17" t="s">
        <v>79</v>
      </c>
      <c r="B320" s="21" t="s">
        <v>94</v>
      </c>
      <c r="C320">
        <v>40.090000000000003</v>
      </c>
      <c r="D320">
        <v>40.290000000000006</v>
      </c>
      <c r="E320">
        <v>10</v>
      </c>
      <c r="F320" s="52" t="s">
        <v>49</v>
      </c>
      <c r="G320">
        <v>9</v>
      </c>
      <c r="H320" s="67" t="s">
        <v>195</v>
      </c>
      <c r="I320">
        <v>6</v>
      </c>
      <c r="J320" s="37" t="s">
        <v>409</v>
      </c>
      <c r="K320">
        <v>26</v>
      </c>
      <c r="L320">
        <v>129</v>
      </c>
      <c r="M320">
        <v>128</v>
      </c>
      <c r="N320" s="41">
        <v>1650</v>
      </c>
      <c r="O320">
        <v>1</v>
      </c>
      <c r="P320">
        <v>9</v>
      </c>
      <c r="Q320">
        <v>7</v>
      </c>
      <c r="R320">
        <v>25</v>
      </c>
      <c r="S320" s="32" t="s">
        <v>432</v>
      </c>
      <c r="T320">
        <v>1117</v>
      </c>
      <c r="U320" s="33" t="s">
        <v>427</v>
      </c>
      <c r="V320">
        <v>4</v>
      </c>
      <c r="W320">
        <v>53</v>
      </c>
      <c r="X320" s="24" t="s">
        <v>50</v>
      </c>
      <c r="Y320" t="s">
        <v>429</v>
      </c>
      <c r="Z320">
        <v>5</v>
      </c>
      <c r="AA320">
        <v>5</v>
      </c>
      <c r="AB320">
        <v>6</v>
      </c>
      <c r="AC320">
        <v>9</v>
      </c>
      <c r="AF320" t="s">
        <v>35</v>
      </c>
    </row>
    <row r="321" spans="1:32" x14ac:dyDescent="0.25">
      <c r="A321" s="17" t="s">
        <v>79</v>
      </c>
      <c r="B321" s="21" t="s">
        <v>94</v>
      </c>
      <c r="C321">
        <v>40.5</v>
      </c>
      <c r="D321">
        <v>40.4</v>
      </c>
      <c r="E321">
        <v>10</v>
      </c>
      <c r="F321" s="52" t="s">
        <v>49</v>
      </c>
      <c r="G321">
        <v>9</v>
      </c>
      <c r="H321" s="67" t="s">
        <v>195</v>
      </c>
      <c r="I321">
        <v>7</v>
      </c>
      <c r="J321" s="38" t="s">
        <v>411</v>
      </c>
      <c r="K321">
        <v>15</v>
      </c>
      <c r="L321">
        <v>129</v>
      </c>
      <c r="M321">
        <v>131</v>
      </c>
      <c r="N321" s="41">
        <v>1650</v>
      </c>
      <c r="O321">
        <v>1</v>
      </c>
      <c r="P321">
        <v>11</v>
      </c>
      <c r="Q321">
        <v>6</v>
      </c>
      <c r="R321">
        <v>25</v>
      </c>
      <c r="S321" s="31" t="s">
        <v>420</v>
      </c>
      <c r="T321">
        <v>1127</v>
      </c>
      <c r="U321" s="33" t="s">
        <v>427</v>
      </c>
      <c r="V321">
        <v>4</v>
      </c>
      <c r="W321">
        <v>55</v>
      </c>
      <c r="X321" s="24" t="s">
        <v>50</v>
      </c>
      <c r="Y321" t="s">
        <v>522</v>
      </c>
      <c r="Z321">
        <v>11</v>
      </c>
      <c r="AA321">
        <v>11</v>
      </c>
      <c r="AB321">
        <v>11</v>
      </c>
      <c r="AC321">
        <v>9</v>
      </c>
      <c r="AF321" t="s">
        <v>35</v>
      </c>
    </row>
    <row r="322" spans="1:32" x14ac:dyDescent="0.25">
      <c r="A322" s="17" t="s">
        <v>79</v>
      </c>
      <c r="B322" s="21" t="s">
        <v>94</v>
      </c>
      <c r="C322">
        <v>39.82</v>
      </c>
      <c r="D322">
        <v>39.92</v>
      </c>
      <c r="E322">
        <v>10</v>
      </c>
      <c r="F322" s="52" t="s">
        <v>49</v>
      </c>
      <c r="G322" s="30">
        <v>4</v>
      </c>
      <c r="H322" s="67" t="s">
        <v>195</v>
      </c>
      <c r="I322">
        <v>5</v>
      </c>
      <c r="J322" s="36" t="s">
        <v>410</v>
      </c>
      <c r="K322">
        <v>26</v>
      </c>
      <c r="L322">
        <v>129</v>
      </c>
      <c r="M322">
        <v>132</v>
      </c>
      <c r="N322" s="41">
        <v>1650</v>
      </c>
      <c r="O322">
        <v>1</v>
      </c>
      <c r="P322">
        <v>21</v>
      </c>
      <c r="Q322">
        <v>5</v>
      </c>
      <c r="R322">
        <v>25</v>
      </c>
      <c r="S322" s="32" t="s">
        <v>416</v>
      </c>
      <c r="T322">
        <v>1119</v>
      </c>
      <c r="U322" s="33" t="s">
        <v>427</v>
      </c>
      <c r="V322">
        <v>4</v>
      </c>
      <c r="W322">
        <v>57</v>
      </c>
      <c r="X322" s="24" t="s">
        <v>50</v>
      </c>
      <c r="Y322" t="s">
        <v>453</v>
      </c>
      <c r="Z322">
        <v>10</v>
      </c>
      <c r="AA322">
        <v>10</v>
      </c>
      <c r="AB322">
        <v>9</v>
      </c>
      <c r="AC322">
        <v>4</v>
      </c>
      <c r="AF322" t="s">
        <v>35</v>
      </c>
    </row>
    <row r="323" spans="1:32" x14ac:dyDescent="0.25">
      <c r="A323" s="17" t="s">
        <v>79</v>
      </c>
      <c r="B323" s="21" t="s">
        <v>94</v>
      </c>
      <c r="C323">
        <v>39.729999999999997</v>
      </c>
      <c r="D323">
        <v>39.729999999999997</v>
      </c>
      <c r="E323">
        <v>10</v>
      </c>
      <c r="F323" s="52" t="s">
        <v>49</v>
      </c>
      <c r="G323" s="30">
        <v>5</v>
      </c>
      <c r="H323" s="55" t="s">
        <v>64</v>
      </c>
      <c r="I323">
        <v>3</v>
      </c>
      <c r="J323" s="37" t="s">
        <v>409</v>
      </c>
      <c r="K323">
        <v>22</v>
      </c>
      <c r="L323">
        <v>129</v>
      </c>
      <c r="M323">
        <v>135</v>
      </c>
      <c r="N323" s="41">
        <v>1650</v>
      </c>
      <c r="O323">
        <v>1</v>
      </c>
      <c r="P323">
        <v>30</v>
      </c>
      <c r="Q323">
        <v>4</v>
      </c>
      <c r="R323">
        <v>25</v>
      </c>
      <c r="S323" s="32" t="s">
        <v>426</v>
      </c>
      <c r="T323">
        <v>1112</v>
      </c>
      <c r="U323" s="33" t="s">
        <v>427</v>
      </c>
      <c r="V323">
        <v>4</v>
      </c>
      <c r="W323">
        <v>59</v>
      </c>
      <c r="X323" s="24" t="s">
        <v>50</v>
      </c>
      <c r="Y323" s="12">
        <v>2</v>
      </c>
      <c r="Z323">
        <v>5</v>
      </c>
      <c r="AA323">
        <v>5</v>
      </c>
      <c r="AB323">
        <v>5</v>
      </c>
      <c r="AC323">
        <v>5</v>
      </c>
      <c r="AF323" t="s">
        <v>35</v>
      </c>
    </row>
    <row r="324" spans="1:32" x14ac:dyDescent="0.25">
      <c r="A324" s="17" t="s">
        <v>79</v>
      </c>
      <c r="B324" s="21" t="s">
        <v>94</v>
      </c>
      <c r="C324">
        <v>39.9</v>
      </c>
      <c r="D324">
        <v>39.9</v>
      </c>
      <c r="E324">
        <v>10</v>
      </c>
      <c r="F324" s="52" t="s">
        <v>49</v>
      </c>
      <c r="G324" s="30">
        <v>5</v>
      </c>
      <c r="H324" s="67" t="s">
        <v>195</v>
      </c>
      <c r="I324">
        <v>6</v>
      </c>
      <c r="J324" s="37" t="s">
        <v>409</v>
      </c>
      <c r="K324">
        <v>42</v>
      </c>
      <c r="L324">
        <v>129</v>
      </c>
      <c r="M324">
        <v>135</v>
      </c>
      <c r="N324" s="41">
        <v>1650</v>
      </c>
      <c r="O324">
        <v>1</v>
      </c>
      <c r="P324">
        <v>9</v>
      </c>
      <c r="Q324">
        <v>4</v>
      </c>
      <c r="R324">
        <v>25</v>
      </c>
      <c r="S324" s="32" t="s">
        <v>432</v>
      </c>
      <c r="T324">
        <v>1119</v>
      </c>
      <c r="U324" s="33" t="s">
        <v>427</v>
      </c>
      <c r="V324">
        <v>4</v>
      </c>
      <c r="W324">
        <v>60</v>
      </c>
      <c r="X324" s="24" t="s">
        <v>50</v>
      </c>
      <c r="Y324" s="12" t="s">
        <v>552</v>
      </c>
      <c r="Z324">
        <v>7</v>
      </c>
      <c r="AA324">
        <v>6</v>
      </c>
      <c r="AB324">
        <v>8</v>
      </c>
      <c r="AC324">
        <v>5</v>
      </c>
      <c r="AF324" t="s">
        <v>35</v>
      </c>
    </row>
    <row r="325" spans="1:32" x14ac:dyDescent="0.25">
      <c r="A325" s="17" t="s">
        <v>79</v>
      </c>
      <c r="B325" s="21" t="s">
        <v>94</v>
      </c>
      <c r="C325">
        <v>22.89</v>
      </c>
      <c r="D325">
        <v>22.89</v>
      </c>
      <c r="E325">
        <v>10</v>
      </c>
      <c r="F325" s="52" t="s">
        <v>49</v>
      </c>
      <c r="G325">
        <v>14</v>
      </c>
      <c r="H325" s="64" t="s">
        <v>150</v>
      </c>
      <c r="I325">
        <v>4</v>
      </c>
      <c r="J325" s="37" t="s">
        <v>409</v>
      </c>
      <c r="K325">
        <v>46</v>
      </c>
      <c r="L325">
        <v>129</v>
      </c>
      <c r="M325">
        <v>135</v>
      </c>
      <c r="N325">
        <v>1400</v>
      </c>
      <c r="O325">
        <v>1</v>
      </c>
      <c r="P325">
        <v>23</v>
      </c>
      <c r="Q325">
        <v>3</v>
      </c>
      <c r="R325">
        <v>25</v>
      </c>
      <c r="S325" t="s">
        <v>483</v>
      </c>
      <c r="T325">
        <v>1112</v>
      </c>
      <c r="U325" s="33" t="s">
        <v>427</v>
      </c>
      <c r="V325">
        <v>4</v>
      </c>
      <c r="W325">
        <v>60</v>
      </c>
      <c r="X325" s="24" t="s">
        <v>50</v>
      </c>
      <c r="Y325">
        <v>10</v>
      </c>
      <c r="Z325">
        <v>5</v>
      </c>
      <c r="AA325">
        <v>6</v>
      </c>
      <c r="AB325">
        <v>8</v>
      </c>
      <c r="AC325">
        <v>14</v>
      </c>
      <c r="AF325" t="s">
        <v>35</v>
      </c>
    </row>
    <row r="326" spans="1:32" x14ac:dyDescent="0.25">
      <c r="A326" s="17" t="s">
        <v>79</v>
      </c>
      <c r="B326" s="21" t="s">
        <v>94</v>
      </c>
      <c r="C326">
        <v>41.33</v>
      </c>
      <c r="D326">
        <v>41.33</v>
      </c>
      <c r="E326">
        <v>10</v>
      </c>
      <c r="F326" s="52" t="s">
        <v>49</v>
      </c>
      <c r="G326">
        <v>6</v>
      </c>
      <c r="H326" s="51" t="s">
        <v>43</v>
      </c>
      <c r="I326">
        <v>3</v>
      </c>
      <c r="J326" s="37" t="s">
        <v>409</v>
      </c>
      <c r="K326">
        <v>11</v>
      </c>
      <c r="L326">
        <v>129</v>
      </c>
      <c r="M326">
        <v>135</v>
      </c>
      <c r="N326" s="41">
        <v>1650</v>
      </c>
      <c r="O326">
        <v>1</v>
      </c>
      <c r="P326">
        <v>5</v>
      </c>
      <c r="Q326">
        <v>3</v>
      </c>
      <c r="R326">
        <v>25</v>
      </c>
      <c r="S326" s="32" t="s">
        <v>426</v>
      </c>
      <c r="T326">
        <v>1102</v>
      </c>
      <c r="U326" s="33" t="s">
        <v>417</v>
      </c>
      <c r="V326">
        <v>4</v>
      </c>
      <c r="W326">
        <v>60</v>
      </c>
      <c r="X326" s="24" t="s">
        <v>50</v>
      </c>
      <c r="Y326" t="s">
        <v>435</v>
      </c>
      <c r="Z326">
        <v>4</v>
      </c>
      <c r="AA326">
        <v>4</v>
      </c>
      <c r="AB326">
        <v>4</v>
      </c>
      <c r="AC326">
        <v>6</v>
      </c>
      <c r="AF326" t="s">
        <v>35</v>
      </c>
    </row>
    <row r="327" spans="1:32" x14ac:dyDescent="0.25">
      <c r="A327" s="17" t="s">
        <v>79</v>
      </c>
      <c r="B327" s="21" t="s">
        <v>94</v>
      </c>
      <c r="C327">
        <v>39.96</v>
      </c>
      <c r="D327">
        <v>39.86</v>
      </c>
      <c r="E327">
        <v>10</v>
      </c>
      <c r="F327" s="52" t="s">
        <v>49</v>
      </c>
      <c r="G327" s="28">
        <v>1</v>
      </c>
      <c r="H327" s="52" t="s">
        <v>49</v>
      </c>
      <c r="I327">
        <v>11</v>
      </c>
      <c r="J327" s="38" t="s">
        <v>411</v>
      </c>
      <c r="K327">
        <v>23</v>
      </c>
      <c r="L327">
        <v>129</v>
      </c>
      <c r="M327">
        <v>131</v>
      </c>
      <c r="N327" s="41">
        <v>1650</v>
      </c>
      <c r="O327">
        <v>1</v>
      </c>
      <c r="P327">
        <v>22</v>
      </c>
      <c r="Q327">
        <v>1</v>
      </c>
      <c r="R327">
        <v>25</v>
      </c>
      <c r="S327" s="32" t="s">
        <v>416</v>
      </c>
      <c r="T327">
        <v>1114</v>
      </c>
      <c r="U327" s="33" t="s">
        <v>417</v>
      </c>
      <c r="V327">
        <v>4</v>
      </c>
      <c r="W327">
        <v>54</v>
      </c>
      <c r="X327" s="24" t="s">
        <v>50</v>
      </c>
      <c r="Y327" s="12" t="s">
        <v>654</v>
      </c>
      <c r="Z327">
        <v>11</v>
      </c>
      <c r="AA327">
        <v>10</v>
      </c>
      <c r="AB327">
        <v>10</v>
      </c>
      <c r="AC327">
        <v>1</v>
      </c>
      <c r="AF327" t="s">
        <v>35</v>
      </c>
    </row>
    <row r="328" spans="1:32" x14ac:dyDescent="0.25">
      <c r="A328" s="17" t="s">
        <v>79</v>
      </c>
      <c r="B328" s="21" t="s">
        <v>94</v>
      </c>
      <c r="C328">
        <v>40.07</v>
      </c>
      <c r="D328">
        <v>40.07</v>
      </c>
      <c r="E328">
        <v>10</v>
      </c>
      <c r="F328" s="52" t="s">
        <v>49</v>
      </c>
      <c r="G328">
        <v>7</v>
      </c>
      <c r="H328" s="49" t="s">
        <v>31</v>
      </c>
      <c r="I328">
        <v>10</v>
      </c>
      <c r="J328" s="38" t="s">
        <v>411</v>
      </c>
      <c r="K328">
        <v>12</v>
      </c>
      <c r="L328">
        <v>129</v>
      </c>
      <c r="M328">
        <v>129</v>
      </c>
      <c r="N328" s="41">
        <v>1650</v>
      </c>
      <c r="O328">
        <v>1</v>
      </c>
      <c r="P328">
        <v>26</v>
      </c>
      <c r="Q328">
        <v>12</v>
      </c>
      <c r="R328">
        <v>24</v>
      </c>
      <c r="S328" s="32" t="s">
        <v>426</v>
      </c>
      <c r="T328">
        <v>1137</v>
      </c>
      <c r="U328" s="33" t="s">
        <v>417</v>
      </c>
      <c r="V328">
        <v>4</v>
      </c>
      <c r="W328">
        <v>54</v>
      </c>
      <c r="X328" s="24" t="s">
        <v>50</v>
      </c>
      <c r="Y328" t="s">
        <v>474</v>
      </c>
      <c r="Z328">
        <v>11</v>
      </c>
      <c r="AA328">
        <v>11</v>
      </c>
      <c r="AB328">
        <v>11</v>
      </c>
      <c r="AC328">
        <v>7</v>
      </c>
      <c r="AF328" t="s">
        <v>35</v>
      </c>
    </row>
    <row r="329" spans="1:32" x14ac:dyDescent="0.25">
      <c r="A329" s="17" t="s">
        <v>79</v>
      </c>
      <c r="B329" s="21" t="s">
        <v>94</v>
      </c>
      <c r="C329">
        <v>41.1</v>
      </c>
      <c r="D329">
        <v>41.1</v>
      </c>
      <c r="E329">
        <v>10</v>
      </c>
      <c r="F329" s="52" t="s">
        <v>49</v>
      </c>
      <c r="G329" s="28">
        <v>1</v>
      </c>
      <c r="H329" s="49" t="s">
        <v>31</v>
      </c>
      <c r="I329">
        <v>10</v>
      </c>
      <c r="J329" s="36" t="s">
        <v>410</v>
      </c>
      <c r="K329">
        <v>16</v>
      </c>
      <c r="L329">
        <v>129</v>
      </c>
      <c r="M329">
        <v>128</v>
      </c>
      <c r="N329" s="41">
        <v>1650</v>
      </c>
      <c r="O329">
        <v>1</v>
      </c>
      <c r="P329">
        <v>27</v>
      </c>
      <c r="Q329">
        <v>11</v>
      </c>
      <c r="R329">
        <v>24</v>
      </c>
      <c r="S329" s="32" t="s">
        <v>426</v>
      </c>
      <c r="T329">
        <v>1120</v>
      </c>
      <c r="U329" s="33" t="s">
        <v>417</v>
      </c>
      <c r="V329">
        <v>4</v>
      </c>
      <c r="W329">
        <v>49</v>
      </c>
      <c r="X329" s="24" t="s">
        <v>50</v>
      </c>
      <c r="Y329" s="12" t="s">
        <v>446</v>
      </c>
      <c r="Z329">
        <v>10</v>
      </c>
      <c r="AA329">
        <v>10</v>
      </c>
      <c r="AB329">
        <v>9</v>
      </c>
      <c r="AC329">
        <v>1</v>
      </c>
      <c r="AF329" t="s">
        <v>35</v>
      </c>
    </row>
    <row r="330" spans="1:32" x14ac:dyDescent="0.25">
      <c r="A330" s="17" t="s">
        <v>79</v>
      </c>
      <c r="B330" s="21" t="s">
        <v>94</v>
      </c>
      <c r="C330">
        <v>41.01</v>
      </c>
      <c r="D330">
        <v>41.31</v>
      </c>
      <c r="E330">
        <v>10</v>
      </c>
      <c r="F330" s="52" t="s">
        <v>49</v>
      </c>
      <c r="G330" s="30">
        <v>5</v>
      </c>
      <c r="H330" s="49" t="s">
        <v>31</v>
      </c>
      <c r="I330">
        <v>4</v>
      </c>
      <c r="J330" s="37" t="s">
        <v>409</v>
      </c>
      <c r="K330">
        <v>14</v>
      </c>
      <c r="L330">
        <v>129</v>
      </c>
      <c r="M330">
        <v>127</v>
      </c>
      <c r="N330" s="41">
        <v>1650</v>
      </c>
      <c r="O330">
        <v>1</v>
      </c>
      <c r="P330">
        <v>30</v>
      </c>
      <c r="Q330">
        <v>10</v>
      </c>
      <c r="R330">
        <v>24</v>
      </c>
      <c r="S330" s="32" t="s">
        <v>426</v>
      </c>
      <c r="T330">
        <v>1116</v>
      </c>
      <c r="U330" s="33" t="s">
        <v>417</v>
      </c>
      <c r="V330">
        <v>4</v>
      </c>
      <c r="W330">
        <v>51</v>
      </c>
      <c r="X330" s="24" t="s">
        <v>50</v>
      </c>
      <c r="Y330" t="s">
        <v>441</v>
      </c>
      <c r="Z330">
        <v>5</v>
      </c>
      <c r="AA330">
        <v>5</v>
      </c>
      <c r="AB330">
        <v>6</v>
      </c>
      <c r="AC330">
        <v>5</v>
      </c>
      <c r="AF330" t="s">
        <v>936</v>
      </c>
    </row>
    <row r="331" spans="1:32" x14ac:dyDescent="0.25">
      <c r="A331" s="17" t="s">
        <v>79</v>
      </c>
      <c r="B331" s="21" t="s">
        <v>94</v>
      </c>
      <c r="C331">
        <v>41.29</v>
      </c>
      <c r="D331">
        <v>41.29</v>
      </c>
      <c r="E331">
        <v>10</v>
      </c>
      <c r="F331" s="52" t="s">
        <v>49</v>
      </c>
      <c r="G331">
        <v>10</v>
      </c>
      <c r="H331" s="55" t="s">
        <v>64</v>
      </c>
      <c r="I331">
        <v>7</v>
      </c>
      <c r="J331" s="35" t="s">
        <v>408</v>
      </c>
      <c r="K331">
        <v>14</v>
      </c>
      <c r="L331">
        <v>129</v>
      </c>
      <c r="M331">
        <v>129</v>
      </c>
      <c r="N331" s="41">
        <v>1650</v>
      </c>
      <c r="O331">
        <v>1</v>
      </c>
      <c r="P331">
        <v>25</v>
      </c>
      <c r="Q331">
        <v>9</v>
      </c>
      <c r="R331">
        <v>24</v>
      </c>
      <c r="S331" s="32" t="s">
        <v>416</v>
      </c>
      <c r="T331">
        <v>1107</v>
      </c>
      <c r="U331" s="33" t="s">
        <v>417</v>
      </c>
      <c r="V331">
        <v>4</v>
      </c>
      <c r="W331">
        <v>53</v>
      </c>
      <c r="X331" s="24" t="s">
        <v>50</v>
      </c>
      <c r="Y331" t="s">
        <v>513</v>
      </c>
      <c r="Z331">
        <v>2</v>
      </c>
      <c r="AA331">
        <v>3</v>
      </c>
      <c r="AB331">
        <v>5</v>
      </c>
      <c r="AC331">
        <v>10</v>
      </c>
      <c r="AF331" t="s">
        <v>252</v>
      </c>
    </row>
    <row r="332" spans="1:32" x14ac:dyDescent="0.25">
      <c r="A332" s="17" t="s">
        <v>79</v>
      </c>
      <c r="B332" s="21" t="s">
        <v>94</v>
      </c>
      <c r="C332">
        <v>41.44</v>
      </c>
      <c r="D332">
        <v>41.44</v>
      </c>
      <c r="E332">
        <v>10</v>
      </c>
      <c r="F332" s="52" t="s">
        <v>49</v>
      </c>
      <c r="G332">
        <v>11</v>
      </c>
      <c r="H332" s="64" t="s">
        <v>150</v>
      </c>
      <c r="I332">
        <v>10</v>
      </c>
      <c r="J332" s="38" t="s">
        <v>411</v>
      </c>
      <c r="K332">
        <v>18</v>
      </c>
      <c r="L332">
        <v>129</v>
      </c>
      <c r="M332">
        <v>130</v>
      </c>
      <c r="N332" s="41">
        <v>1650</v>
      </c>
      <c r="O332">
        <v>1</v>
      </c>
      <c r="P332">
        <v>10</v>
      </c>
      <c r="Q332">
        <v>7</v>
      </c>
      <c r="R332">
        <v>24</v>
      </c>
      <c r="S332" s="31" t="s">
        <v>420</v>
      </c>
      <c r="T332">
        <v>1108</v>
      </c>
      <c r="U332" s="33" t="s">
        <v>427</v>
      </c>
      <c r="V332">
        <v>4</v>
      </c>
      <c r="W332">
        <v>54</v>
      </c>
      <c r="X332" s="24" t="s">
        <v>50</v>
      </c>
      <c r="Y332" t="s">
        <v>468</v>
      </c>
      <c r="Z332">
        <v>11</v>
      </c>
      <c r="AA332">
        <v>11</v>
      </c>
      <c r="AB332">
        <v>9</v>
      </c>
      <c r="AC332">
        <v>11</v>
      </c>
      <c r="AF332" t="s">
        <v>252</v>
      </c>
    </row>
    <row r="333" spans="1:32" x14ac:dyDescent="0.25">
      <c r="A333" s="17" t="s">
        <v>79</v>
      </c>
      <c r="B333" s="21" t="s">
        <v>94</v>
      </c>
      <c r="C333">
        <v>43.19</v>
      </c>
      <c r="D333">
        <v>43.19</v>
      </c>
      <c r="E333">
        <v>10</v>
      </c>
      <c r="F333" s="52" t="s">
        <v>49</v>
      </c>
      <c r="G333">
        <v>9</v>
      </c>
      <c r="H333" s="56" t="s">
        <v>69</v>
      </c>
      <c r="I333">
        <v>7</v>
      </c>
      <c r="J333" s="36" t="s">
        <v>410</v>
      </c>
      <c r="K333">
        <v>16</v>
      </c>
      <c r="L333">
        <v>129</v>
      </c>
      <c r="M333">
        <v>130</v>
      </c>
      <c r="N333" s="41">
        <v>1650</v>
      </c>
      <c r="O333">
        <v>1</v>
      </c>
      <c r="P333">
        <v>5</v>
      </c>
      <c r="Q333">
        <v>6</v>
      </c>
      <c r="R333">
        <v>24</v>
      </c>
      <c r="S333" s="32" t="s">
        <v>432</v>
      </c>
      <c r="T333">
        <v>1104</v>
      </c>
      <c r="U333" s="34" t="s">
        <v>438</v>
      </c>
      <c r="V333">
        <v>4</v>
      </c>
      <c r="W333">
        <v>54</v>
      </c>
      <c r="X333" s="24" t="s">
        <v>50</v>
      </c>
      <c r="Y333" t="s">
        <v>460</v>
      </c>
      <c r="Z333">
        <v>9</v>
      </c>
      <c r="AA333">
        <v>9</v>
      </c>
      <c r="AB333">
        <v>9</v>
      </c>
      <c r="AC333">
        <v>9</v>
      </c>
      <c r="AF333" t="s">
        <v>252</v>
      </c>
    </row>
    <row r="334" spans="1:32" x14ac:dyDescent="0.25">
      <c r="A334" s="17" t="s">
        <v>79</v>
      </c>
      <c r="B334" s="21" t="s">
        <v>94</v>
      </c>
      <c r="C334">
        <v>41.02</v>
      </c>
      <c r="D334">
        <v>41.42</v>
      </c>
      <c r="E334">
        <v>10</v>
      </c>
      <c r="F334" s="52" t="s">
        <v>49</v>
      </c>
      <c r="G334" s="30">
        <v>5</v>
      </c>
      <c r="H334" s="56" t="s">
        <v>69</v>
      </c>
      <c r="I334">
        <v>2</v>
      </c>
      <c r="J334" s="37" t="s">
        <v>409</v>
      </c>
      <c r="K334">
        <v>4.4000000000000004</v>
      </c>
      <c r="L334">
        <v>129</v>
      </c>
      <c r="M334">
        <v>130</v>
      </c>
      <c r="N334" s="41">
        <v>1650</v>
      </c>
      <c r="O334">
        <v>1</v>
      </c>
      <c r="P334">
        <v>15</v>
      </c>
      <c r="Q334">
        <v>5</v>
      </c>
      <c r="R334">
        <v>24</v>
      </c>
      <c r="S334" s="32" t="s">
        <v>416</v>
      </c>
      <c r="T334">
        <v>1110</v>
      </c>
      <c r="U334" s="33" t="s">
        <v>417</v>
      </c>
      <c r="V334">
        <v>4</v>
      </c>
      <c r="W334">
        <v>54</v>
      </c>
      <c r="X334" s="24" t="s">
        <v>50</v>
      </c>
      <c r="Y334" s="12">
        <v>2</v>
      </c>
      <c r="Z334">
        <v>6</v>
      </c>
      <c r="AA334">
        <v>7</v>
      </c>
      <c r="AB334">
        <v>7</v>
      </c>
      <c r="AC334">
        <v>5</v>
      </c>
      <c r="AF334" t="s">
        <v>252</v>
      </c>
    </row>
    <row r="335" spans="1:32" x14ac:dyDescent="0.25">
      <c r="A335" s="17" t="s">
        <v>79</v>
      </c>
      <c r="B335" s="21" t="s">
        <v>94</v>
      </c>
      <c r="C335">
        <v>41.21</v>
      </c>
      <c r="D335">
        <v>41.510000000000005</v>
      </c>
      <c r="E335">
        <v>10</v>
      </c>
      <c r="F335" s="52" t="s">
        <v>49</v>
      </c>
      <c r="G335" s="28">
        <v>1</v>
      </c>
      <c r="H335" s="56" t="s">
        <v>69</v>
      </c>
      <c r="I335">
        <v>5</v>
      </c>
      <c r="J335" s="36" t="s">
        <v>410</v>
      </c>
      <c r="K335">
        <v>6.3</v>
      </c>
      <c r="L335">
        <v>129</v>
      </c>
      <c r="M335">
        <v>125</v>
      </c>
      <c r="N335" s="41">
        <v>1650</v>
      </c>
      <c r="O335">
        <v>1</v>
      </c>
      <c r="P335">
        <v>17</v>
      </c>
      <c r="Q335">
        <v>4</v>
      </c>
      <c r="R335">
        <v>24</v>
      </c>
      <c r="S335" s="32" t="s">
        <v>416</v>
      </c>
      <c r="T335">
        <v>1100</v>
      </c>
      <c r="U335" s="33" t="s">
        <v>417</v>
      </c>
      <c r="V335">
        <v>4</v>
      </c>
      <c r="W335">
        <v>49</v>
      </c>
      <c r="X335" s="24" t="s">
        <v>50</v>
      </c>
      <c r="Y335" s="12">
        <v>1</v>
      </c>
      <c r="Z335">
        <v>8</v>
      </c>
      <c r="AA335">
        <v>7</v>
      </c>
      <c r="AB335">
        <v>7</v>
      </c>
      <c r="AC335">
        <v>1</v>
      </c>
      <c r="AF335" t="s">
        <v>252</v>
      </c>
    </row>
    <row r="336" spans="1:32" x14ac:dyDescent="0.25">
      <c r="A336" s="17" t="s">
        <v>79</v>
      </c>
      <c r="B336" s="21" t="s">
        <v>94</v>
      </c>
      <c r="C336">
        <v>40.58</v>
      </c>
      <c r="D336">
        <v>40.68</v>
      </c>
      <c r="E336">
        <v>10</v>
      </c>
      <c r="F336" s="52" t="s">
        <v>49</v>
      </c>
      <c r="G336" s="28">
        <v>3</v>
      </c>
      <c r="H336" s="56" t="s">
        <v>69</v>
      </c>
      <c r="I336">
        <v>12</v>
      </c>
      <c r="J336" s="38" t="s">
        <v>411</v>
      </c>
      <c r="K336">
        <v>14</v>
      </c>
      <c r="L336">
        <v>129</v>
      </c>
      <c r="M336">
        <v>125</v>
      </c>
      <c r="N336" s="41">
        <v>1650</v>
      </c>
      <c r="O336">
        <v>1</v>
      </c>
      <c r="P336">
        <v>27</v>
      </c>
      <c r="Q336">
        <v>3</v>
      </c>
      <c r="R336">
        <v>24</v>
      </c>
      <c r="S336" s="32" t="s">
        <v>432</v>
      </c>
      <c r="T336">
        <v>1101</v>
      </c>
      <c r="U336" s="33" t="s">
        <v>417</v>
      </c>
      <c r="V336">
        <v>4</v>
      </c>
      <c r="W336">
        <v>50</v>
      </c>
      <c r="X336" s="24" t="s">
        <v>50</v>
      </c>
      <c r="Y336" s="12" t="s">
        <v>418</v>
      </c>
      <c r="Z336">
        <v>12</v>
      </c>
      <c r="AA336">
        <v>12</v>
      </c>
      <c r="AB336">
        <v>11</v>
      </c>
      <c r="AC336">
        <v>3</v>
      </c>
      <c r="AF336" t="s">
        <v>252</v>
      </c>
    </row>
    <row r="337" spans="1:32" x14ac:dyDescent="0.25">
      <c r="A337" s="17" t="s">
        <v>79</v>
      </c>
      <c r="B337" s="21" t="s">
        <v>94</v>
      </c>
      <c r="C337">
        <v>42.18</v>
      </c>
      <c r="D337">
        <v>42.28</v>
      </c>
      <c r="E337">
        <v>10</v>
      </c>
      <c r="F337" s="52" t="s">
        <v>49</v>
      </c>
      <c r="G337">
        <v>11</v>
      </c>
      <c r="H337" s="49" t="s">
        <v>31</v>
      </c>
      <c r="I337">
        <v>12</v>
      </c>
      <c r="J337" s="37" t="s">
        <v>409</v>
      </c>
      <c r="K337">
        <v>6.2</v>
      </c>
      <c r="L337">
        <v>129</v>
      </c>
      <c r="M337">
        <v>126</v>
      </c>
      <c r="N337" s="41">
        <v>1650</v>
      </c>
      <c r="O337">
        <v>1</v>
      </c>
      <c r="P337">
        <v>31</v>
      </c>
      <c r="Q337">
        <v>1</v>
      </c>
      <c r="R337">
        <v>24</v>
      </c>
      <c r="S337" s="32" t="s">
        <v>432</v>
      </c>
      <c r="T337">
        <v>1104</v>
      </c>
      <c r="U337" s="33" t="s">
        <v>417</v>
      </c>
      <c r="V337">
        <v>4</v>
      </c>
      <c r="W337">
        <v>50</v>
      </c>
      <c r="X337" s="24" t="s">
        <v>50</v>
      </c>
      <c r="Y337" t="s">
        <v>533</v>
      </c>
      <c r="Z337">
        <v>6</v>
      </c>
      <c r="AA337">
        <v>6</v>
      </c>
      <c r="AB337">
        <v>6</v>
      </c>
      <c r="AC337">
        <v>11</v>
      </c>
      <c r="AF337" t="s">
        <v>252</v>
      </c>
    </row>
    <row r="338" spans="1:32" x14ac:dyDescent="0.25">
      <c r="A338" s="17" t="s">
        <v>79</v>
      </c>
      <c r="B338" s="21" t="s">
        <v>94</v>
      </c>
      <c r="C338">
        <v>41.02</v>
      </c>
      <c r="D338">
        <v>41.42</v>
      </c>
      <c r="E338">
        <v>10</v>
      </c>
      <c r="F338" s="52" t="s">
        <v>49</v>
      </c>
      <c r="G338" s="28">
        <v>2</v>
      </c>
      <c r="H338" s="49" t="s">
        <v>31</v>
      </c>
      <c r="I338">
        <v>1</v>
      </c>
      <c r="J338" s="35" t="s">
        <v>408</v>
      </c>
      <c r="K338">
        <v>2.2000000000000002</v>
      </c>
      <c r="L338">
        <v>129</v>
      </c>
      <c r="M338">
        <v>128</v>
      </c>
      <c r="N338" s="41">
        <v>1650</v>
      </c>
      <c r="O338">
        <v>1</v>
      </c>
      <c r="P338">
        <v>29</v>
      </c>
      <c r="Q338">
        <v>12</v>
      </c>
      <c r="R338">
        <v>23</v>
      </c>
      <c r="S338" s="32" t="s">
        <v>426</v>
      </c>
      <c r="T338">
        <v>1088</v>
      </c>
      <c r="U338" s="33" t="s">
        <v>417</v>
      </c>
      <c r="V338">
        <v>4</v>
      </c>
      <c r="W338">
        <v>50</v>
      </c>
      <c r="X338" s="24" t="s">
        <v>50</v>
      </c>
      <c r="Y338" s="12" t="s">
        <v>418</v>
      </c>
      <c r="Z338">
        <v>3</v>
      </c>
      <c r="AA338">
        <v>3</v>
      </c>
      <c r="AB338">
        <v>3</v>
      </c>
      <c r="AC338">
        <v>2</v>
      </c>
      <c r="AF338" t="s">
        <v>252</v>
      </c>
    </row>
    <row r="339" spans="1:32" x14ac:dyDescent="0.25">
      <c r="A339" s="17" t="s">
        <v>79</v>
      </c>
      <c r="B339" s="21" t="s">
        <v>94</v>
      </c>
      <c r="C339">
        <v>41.65</v>
      </c>
      <c r="D339">
        <v>41.75</v>
      </c>
      <c r="E339">
        <v>10</v>
      </c>
      <c r="F339" s="52" t="s">
        <v>49</v>
      </c>
      <c r="G339" s="28">
        <v>3</v>
      </c>
      <c r="H339" s="49" t="s">
        <v>31</v>
      </c>
      <c r="I339">
        <v>12</v>
      </c>
      <c r="J339" s="36" t="s">
        <v>410</v>
      </c>
      <c r="K339">
        <v>4.7</v>
      </c>
      <c r="L339">
        <v>129</v>
      </c>
      <c r="M339">
        <v>125</v>
      </c>
      <c r="N339" s="41">
        <v>1650</v>
      </c>
      <c r="O339">
        <v>1</v>
      </c>
      <c r="P339">
        <v>6</v>
      </c>
      <c r="Q339">
        <v>12</v>
      </c>
      <c r="R339">
        <v>23</v>
      </c>
      <c r="S339" s="32" t="s">
        <v>432</v>
      </c>
      <c r="T339">
        <v>1086</v>
      </c>
      <c r="U339" s="33" t="s">
        <v>417</v>
      </c>
      <c r="V339">
        <v>4</v>
      </c>
      <c r="W339">
        <v>50</v>
      </c>
      <c r="X339" s="24" t="s">
        <v>50</v>
      </c>
      <c r="Y339" t="s">
        <v>519</v>
      </c>
      <c r="Z339">
        <v>9</v>
      </c>
      <c r="AA339">
        <v>9</v>
      </c>
      <c r="AB339">
        <v>9</v>
      </c>
      <c r="AC339">
        <v>3</v>
      </c>
      <c r="AF339" t="s">
        <v>252</v>
      </c>
    </row>
    <row r="340" spans="1:32" x14ac:dyDescent="0.25">
      <c r="A340" s="17" t="s">
        <v>79</v>
      </c>
      <c r="B340" s="21" t="s">
        <v>94</v>
      </c>
      <c r="C340">
        <v>41.26</v>
      </c>
      <c r="D340">
        <v>41.56</v>
      </c>
      <c r="E340">
        <v>10</v>
      </c>
      <c r="F340" s="52" t="s">
        <v>49</v>
      </c>
      <c r="G340" s="28">
        <v>2</v>
      </c>
      <c r="H340" s="49" t="s">
        <v>31</v>
      </c>
      <c r="I340">
        <v>4</v>
      </c>
      <c r="J340" s="37" t="s">
        <v>409</v>
      </c>
      <c r="K340">
        <v>1.9</v>
      </c>
      <c r="L340">
        <v>129</v>
      </c>
      <c r="M340">
        <v>125</v>
      </c>
      <c r="N340" s="41">
        <v>1650</v>
      </c>
      <c r="O340">
        <v>1</v>
      </c>
      <c r="P340">
        <v>1</v>
      </c>
      <c r="Q340">
        <v>11</v>
      </c>
      <c r="R340">
        <v>23</v>
      </c>
      <c r="S340" s="32" t="s">
        <v>426</v>
      </c>
      <c r="T340">
        <v>1083</v>
      </c>
      <c r="U340" s="33" t="s">
        <v>417</v>
      </c>
      <c r="V340">
        <v>4</v>
      </c>
      <c r="W340">
        <v>49</v>
      </c>
      <c r="X340" s="24" t="s">
        <v>50</v>
      </c>
      <c r="Y340" s="12" t="s">
        <v>654</v>
      </c>
      <c r="Z340">
        <v>4</v>
      </c>
      <c r="AA340">
        <v>4</v>
      </c>
      <c r="AB340">
        <v>4</v>
      </c>
      <c r="AC340">
        <v>2</v>
      </c>
      <c r="AF340" t="s">
        <v>252</v>
      </c>
    </row>
    <row r="341" spans="1:32" x14ac:dyDescent="0.25">
      <c r="A341" s="17" t="s">
        <v>79</v>
      </c>
      <c r="B341" s="21" t="s">
        <v>94</v>
      </c>
      <c r="C341">
        <v>40.32</v>
      </c>
      <c r="D341">
        <v>40.520000000000003</v>
      </c>
      <c r="E341">
        <v>10</v>
      </c>
      <c r="F341" s="52" t="s">
        <v>49</v>
      </c>
      <c r="G341" s="28">
        <v>2</v>
      </c>
      <c r="H341" s="49" t="s">
        <v>31</v>
      </c>
      <c r="I341">
        <v>10</v>
      </c>
      <c r="J341" s="38" t="s">
        <v>411</v>
      </c>
      <c r="K341">
        <v>3.7</v>
      </c>
      <c r="L341">
        <v>129</v>
      </c>
      <c r="M341">
        <v>123</v>
      </c>
      <c r="N341" s="41">
        <v>1650</v>
      </c>
      <c r="O341">
        <v>1</v>
      </c>
      <c r="P341">
        <v>11</v>
      </c>
      <c r="Q341">
        <v>10</v>
      </c>
      <c r="R341">
        <v>23</v>
      </c>
      <c r="S341" s="32" t="s">
        <v>432</v>
      </c>
      <c r="T341">
        <v>1086</v>
      </c>
      <c r="U341" s="33" t="s">
        <v>417</v>
      </c>
      <c r="V341">
        <v>4</v>
      </c>
      <c r="W341">
        <v>48</v>
      </c>
      <c r="X341" s="24" t="s">
        <v>50</v>
      </c>
      <c r="Y341" s="12" t="s">
        <v>446</v>
      </c>
      <c r="Z341">
        <v>11</v>
      </c>
      <c r="AA341">
        <v>11</v>
      </c>
      <c r="AB341">
        <v>9</v>
      </c>
      <c r="AC341">
        <v>2</v>
      </c>
      <c r="AF341" t="s">
        <v>252</v>
      </c>
    </row>
    <row r="342" spans="1:32" x14ac:dyDescent="0.25">
      <c r="A342" s="17" t="s">
        <v>79</v>
      </c>
      <c r="B342" s="22" t="s">
        <v>97</v>
      </c>
      <c r="C342">
        <v>39.64</v>
      </c>
      <c r="D342">
        <v>39.840000000000003</v>
      </c>
      <c r="E342">
        <v>11</v>
      </c>
      <c r="F342" s="49" t="s">
        <v>31</v>
      </c>
      <c r="G342" s="28">
        <v>1</v>
      </c>
      <c r="H342" s="49" t="s">
        <v>31</v>
      </c>
      <c r="I342">
        <v>8</v>
      </c>
      <c r="J342" s="37" t="s">
        <v>409</v>
      </c>
      <c r="K342">
        <v>6.9</v>
      </c>
      <c r="L342">
        <v>128</v>
      </c>
      <c r="M342">
        <v>122</v>
      </c>
      <c r="N342" s="41">
        <v>1650</v>
      </c>
      <c r="O342">
        <v>1</v>
      </c>
      <c r="P342">
        <v>23</v>
      </c>
      <c r="Q342">
        <v>12</v>
      </c>
      <c r="R342">
        <v>25</v>
      </c>
      <c r="S342" s="32" t="s">
        <v>416</v>
      </c>
      <c r="T342">
        <v>1088</v>
      </c>
      <c r="U342" s="33" t="s">
        <v>417</v>
      </c>
      <c r="V342">
        <v>4</v>
      </c>
      <c r="W342">
        <v>47</v>
      </c>
      <c r="X342" s="18" t="s">
        <v>76</v>
      </c>
      <c r="Y342" s="12" t="s">
        <v>446</v>
      </c>
      <c r="Z342">
        <v>5</v>
      </c>
      <c r="AA342">
        <v>6</v>
      </c>
      <c r="AB342">
        <v>9</v>
      </c>
      <c r="AC342">
        <v>1</v>
      </c>
      <c r="AF342" t="s">
        <v>99</v>
      </c>
    </row>
    <row r="343" spans="1:32" x14ac:dyDescent="0.25">
      <c r="A343" s="17" t="s">
        <v>79</v>
      </c>
      <c r="B343" s="22" t="s">
        <v>97</v>
      </c>
      <c r="C343">
        <v>41.05</v>
      </c>
      <c r="D343">
        <v>41.15</v>
      </c>
      <c r="E343">
        <v>11</v>
      </c>
      <c r="F343" s="49" t="s">
        <v>31</v>
      </c>
      <c r="G343">
        <v>7</v>
      </c>
      <c r="H343" s="66" t="s">
        <v>173</v>
      </c>
      <c r="I343">
        <v>11</v>
      </c>
      <c r="J343" s="36" t="s">
        <v>410</v>
      </c>
      <c r="K343">
        <v>6.3</v>
      </c>
      <c r="L343">
        <v>128</v>
      </c>
      <c r="M343">
        <v>124</v>
      </c>
      <c r="N343" s="41">
        <v>1650</v>
      </c>
      <c r="O343">
        <v>1</v>
      </c>
      <c r="P343">
        <v>19</v>
      </c>
      <c r="Q343">
        <v>11</v>
      </c>
      <c r="R343">
        <v>25</v>
      </c>
      <c r="S343" s="31" t="s">
        <v>420</v>
      </c>
      <c r="T343">
        <v>1080</v>
      </c>
      <c r="U343" s="33" t="s">
        <v>417</v>
      </c>
      <c r="V343">
        <v>4</v>
      </c>
      <c r="W343">
        <v>49</v>
      </c>
      <c r="X343" s="18" t="s">
        <v>76</v>
      </c>
      <c r="Y343" t="s">
        <v>474</v>
      </c>
      <c r="Z343">
        <v>10</v>
      </c>
      <c r="AA343">
        <v>10</v>
      </c>
      <c r="AB343">
        <v>9</v>
      </c>
      <c r="AC343">
        <v>7</v>
      </c>
      <c r="AF343" t="s">
        <v>99</v>
      </c>
    </row>
    <row r="344" spans="1:32" x14ac:dyDescent="0.25">
      <c r="A344" s="17" t="s">
        <v>79</v>
      </c>
      <c r="B344" s="22" t="s">
        <v>97</v>
      </c>
      <c r="C344">
        <v>38.94</v>
      </c>
      <c r="D344">
        <v>39.339999999999996</v>
      </c>
      <c r="E344">
        <v>11</v>
      </c>
      <c r="F344" s="49" t="s">
        <v>31</v>
      </c>
      <c r="G344" s="28">
        <v>3</v>
      </c>
      <c r="H344" s="66" t="s">
        <v>173</v>
      </c>
      <c r="I344">
        <v>1</v>
      </c>
      <c r="J344" s="37" t="s">
        <v>409</v>
      </c>
      <c r="K344">
        <v>12</v>
      </c>
      <c r="L344">
        <v>128</v>
      </c>
      <c r="M344">
        <v>129</v>
      </c>
      <c r="N344" s="41">
        <v>1650</v>
      </c>
      <c r="O344">
        <v>1</v>
      </c>
      <c r="P344">
        <v>5</v>
      </c>
      <c r="Q344">
        <v>11</v>
      </c>
      <c r="R344">
        <v>25</v>
      </c>
      <c r="S344" s="32" t="s">
        <v>426</v>
      </c>
      <c r="T344">
        <v>1079</v>
      </c>
      <c r="U344" s="33" t="s">
        <v>427</v>
      </c>
      <c r="V344">
        <v>4</v>
      </c>
      <c r="W344">
        <v>50</v>
      </c>
      <c r="X344" s="18" t="s">
        <v>76</v>
      </c>
      <c r="Y344">
        <v>3</v>
      </c>
      <c r="Z344">
        <v>5</v>
      </c>
      <c r="AA344">
        <v>5</v>
      </c>
      <c r="AB344">
        <v>4</v>
      </c>
      <c r="AC344">
        <v>3</v>
      </c>
      <c r="AF344" t="s">
        <v>99</v>
      </c>
    </row>
    <row r="345" spans="1:32" x14ac:dyDescent="0.25">
      <c r="A345" s="17" t="s">
        <v>79</v>
      </c>
      <c r="B345" s="22" t="s">
        <v>97</v>
      </c>
      <c r="C345">
        <v>22.14</v>
      </c>
      <c r="D345">
        <v>22.64</v>
      </c>
      <c r="E345">
        <v>11</v>
      </c>
      <c r="F345" s="49" t="s">
        <v>31</v>
      </c>
      <c r="G345">
        <v>8</v>
      </c>
      <c r="H345" s="66" t="s">
        <v>173</v>
      </c>
      <c r="I345">
        <v>3</v>
      </c>
      <c r="J345" s="36" t="s">
        <v>410</v>
      </c>
      <c r="K345">
        <v>10</v>
      </c>
      <c r="L345">
        <v>128</v>
      </c>
      <c r="M345">
        <v>126</v>
      </c>
      <c r="N345">
        <v>1400</v>
      </c>
      <c r="O345">
        <v>1</v>
      </c>
      <c r="P345">
        <v>4</v>
      </c>
      <c r="Q345">
        <v>10</v>
      </c>
      <c r="R345">
        <v>25</v>
      </c>
      <c r="S345" t="s">
        <v>501</v>
      </c>
      <c r="T345">
        <v>1095</v>
      </c>
      <c r="U345" s="33" t="s">
        <v>427</v>
      </c>
      <c r="V345">
        <v>4</v>
      </c>
      <c r="W345">
        <v>51</v>
      </c>
      <c r="X345" s="18" t="s">
        <v>76</v>
      </c>
      <c r="Y345" t="s">
        <v>484</v>
      </c>
      <c r="Z345">
        <v>9</v>
      </c>
      <c r="AA345">
        <v>10</v>
      </c>
      <c r="AB345">
        <v>11</v>
      </c>
      <c r="AC345">
        <v>8</v>
      </c>
      <c r="AF345" t="s">
        <v>46</v>
      </c>
    </row>
    <row r="346" spans="1:32" x14ac:dyDescent="0.25">
      <c r="A346" s="17" t="s">
        <v>79</v>
      </c>
      <c r="B346" s="22" t="s">
        <v>97</v>
      </c>
      <c r="C346">
        <v>21.67</v>
      </c>
      <c r="D346">
        <v>21.770000000000003</v>
      </c>
      <c r="E346">
        <v>11</v>
      </c>
      <c r="F346" s="49" t="s">
        <v>31</v>
      </c>
      <c r="G346" s="30">
        <v>4</v>
      </c>
      <c r="H346" s="66" t="s">
        <v>173</v>
      </c>
      <c r="I346">
        <v>14</v>
      </c>
      <c r="J346" s="38" t="s">
        <v>411</v>
      </c>
      <c r="K346">
        <v>110</v>
      </c>
      <c r="L346">
        <v>128</v>
      </c>
      <c r="M346">
        <v>126</v>
      </c>
      <c r="N346">
        <v>1400</v>
      </c>
      <c r="O346">
        <v>1</v>
      </c>
      <c r="P346">
        <v>7</v>
      </c>
      <c r="Q346">
        <v>9</v>
      </c>
      <c r="R346">
        <v>25</v>
      </c>
      <c r="S346" t="s">
        <v>483</v>
      </c>
      <c r="T346">
        <v>1090</v>
      </c>
      <c r="U346" s="33" t="s">
        <v>417</v>
      </c>
      <c r="V346">
        <v>4</v>
      </c>
      <c r="W346">
        <v>51</v>
      </c>
      <c r="X346" s="18" t="s">
        <v>76</v>
      </c>
      <c r="Y346" s="12" t="s">
        <v>471</v>
      </c>
      <c r="Z346">
        <v>13</v>
      </c>
      <c r="AA346">
        <v>13</v>
      </c>
      <c r="AB346">
        <v>13</v>
      </c>
      <c r="AC346">
        <v>4</v>
      </c>
      <c r="AF346" t="s">
        <v>46</v>
      </c>
    </row>
    <row r="347" spans="1:32" x14ac:dyDescent="0.25">
      <c r="A347" s="17" t="s">
        <v>79</v>
      </c>
      <c r="B347" s="22" t="s">
        <v>97</v>
      </c>
      <c r="C347">
        <v>10.41</v>
      </c>
      <c r="D347">
        <v>10.81</v>
      </c>
      <c r="E347">
        <v>11</v>
      </c>
      <c r="F347" s="49" t="s">
        <v>31</v>
      </c>
      <c r="G347">
        <v>10</v>
      </c>
      <c r="H347" s="62" t="s">
        <v>120</v>
      </c>
      <c r="I347">
        <v>2</v>
      </c>
      <c r="J347" s="37" t="s">
        <v>409</v>
      </c>
      <c r="K347">
        <v>17</v>
      </c>
      <c r="L347">
        <v>128</v>
      </c>
      <c r="M347">
        <v>127</v>
      </c>
      <c r="N347">
        <v>1200</v>
      </c>
      <c r="O347">
        <v>1</v>
      </c>
      <c r="P347">
        <v>5</v>
      </c>
      <c r="Q347">
        <v>7</v>
      </c>
      <c r="R347">
        <v>25</v>
      </c>
      <c r="S347" t="s">
        <v>479</v>
      </c>
      <c r="T347">
        <v>1101</v>
      </c>
      <c r="U347" s="33" t="s">
        <v>427</v>
      </c>
      <c r="V347">
        <v>4</v>
      </c>
      <c r="W347">
        <v>52</v>
      </c>
      <c r="X347" s="18" t="s">
        <v>76</v>
      </c>
      <c r="Y347" t="s">
        <v>522</v>
      </c>
      <c r="Z347">
        <v>7</v>
      </c>
      <c r="AA347">
        <v>9</v>
      </c>
      <c r="AB347">
        <v>10</v>
      </c>
      <c r="AF347" t="s">
        <v>639</v>
      </c>
    </row>
    <row r="348" spans="1:32" x14ac:dyDescent="0.25">
      <c r="A348" s="17" t="s">
        <v>79</v>
      </c>
      <c r="B348" s="23" t="s">
        <v>101</v>
      </c>
      <c r="C348">
        <v>40.159999999999997</v>
      </c>
      <c r="D348">
        <v>40.159999999999997</v>
      </c>
      <c r="E348">
        <v>1</v>
      </c>
      <c r="F348" s="53" t="s">
        <v>53</v>
      </c>
      <c r="G348">
        <v>6</v>
      </c>
      <c r="H348" s="65" t="s">
        <v>167</v>
      </c>
      <c r="I348">
        <v>4</v>
      </c>
      <c r="J348" s="37" t="s">
        <v>409</v>
      </c>
      <c r="K348">
        <v>13</v>
      </c>
      <c r="L348">
        <v>126</v>
      </c>
      <c r="M348">
        <v>127</v>
      </c>
      <c r="N348" s="41">
        <v>1650</v>
      </c>
      <c r="O348">
        <v>1</v>
      </c>
      <c r="P348">
        <v>23</v>
      </c>
      <c r="Q348">
        <v>12</v>
      </c>
      <c r="R348">
        <v>25</v>
      </c>
      <c r="S348" s="32" t="s">
        <v>416</v>
      </c>
      <c r="T348">
        <v>1180</v>
      </c>
      <c r="U348" s="33" t="s">
        <v>417</v>
      </c>
      <c r="V348">
        <v>4</v>
      </c>
      <c r="W348">
        <v>52</v>
      </c>
      <c r="X348" s="16" t="s">
        <v>14</v>
      </c>
      <c r="Y348" t="s">
        <v>435</v>
      </c>
      <c r="Z348">
        <v>4</v>
      </c>
      <c r="AA348">
        <v>3</v>
      </c>
      <c r="AB348">
        <v>2</v>
      </c>
      <c r="AC348">
        <v>6</v>
      </c>
      <c r="AF348" t="s">
        <v>103</v>
      </c>
    </row>
    <row r="349" spans="1:32" x14ac:dyDescent="0.25">
      <c r="A349" s="17" t="s">
        <v>79</v>
      </c>
      <c r="B349" s="23" t="s">
        <v>101</v>
      </c>
      <c r="C349">
        <v>50.78</v>
      </c>
      <c r="D349">
        <v>50.68</v>
      </c>
      <c r="E349">
        <v>1</v>
      </c>
      <c r="F349" s="53" t="s">
        <v>53</v>
      </c>
      <c r="G349">
        <v>10</v>
      </c>
      <c r="H349" s="65" t="s">
        <v>167</v>
      </c>
      <c r="I349">
        <v>1</v>
      </c>
      <c r="J349" s="35" t="s">
        <v>408</v>
      </c>
      <c r="K349">
        <v>21</v>
      </c>
      <c r="L349">
        <v>126</v>
      </c>
      <c r="M349">
        <v>128</v>
      </c>
      <c r="N349">
        <v>1800</v>
      </c>
      <c r="O349">
        <v>1</v>
      </c>
      <c r="P349">
        <v>26</v>
      </c>
      <c r="Q349">
        <v>11</v>
      </c>
      <c r="R349">
        <v>25</v>
      </c>
      <c r="S349" s="32" t="s">
        <v>416</v>
      </c>
      <c r="T349">
        <v>1171</v>
      </c>
      <c r="U349" s="33" t="s">
        <v>427</v>
      </c>
      <c r="V349">
        <v>4</v>
      </c>
      <c r="W349">
        <v>52</v>
      </c>
      <c r="X349" s="16" t="s">
        <v>14</v>
      </c>
      <c r="Y349" t="s">
        <v>589</v>
      </c>
      <c r="Z349">
        <v>2</v>
      </c>
      <c r="AA349">
        <v>2</v>
      </c>
      <c r="AB349">
        <v>3</v>
      </c>
      <c r="AC349">
        <v>2</v>
      </c>
      <c r="AD349">
        <v>10</v>
      </c>
      <c r="AF349" t="s">
        <v>103</v>
      </c>
    </row>
    <row r="350" spans="1:32" x14ac:dyDescent="0.25">
      <c r="A350" s="17" t="s">
        <v>79</v>
      </c>
      <c r="B350" s="23" t="s">
        <v>101</v>
      </c>
      <c r="C350">
        <v>48.88</v>
      </c>
      <c r="D350">
        <v>48.88</v>
      </c>
      <c r="E350">
        <v>1</v>
      </c>
      <c r="F350" s="53" t="s">
        <v>53</v>
      </c>
      <c r="G350">
        <v>11</v>
      </c>
      <c r="H350" s="53" t="s">
        <v>53</v>
      </c>
      <c r="I350">
        <v>2</v>
      </c>
      <c r="J350" s="36" t="s">
        <v>410</v>
      </c>
      <c r="K350">
        <v>3</v>
      </c>
      <c r="L350">
        <v>126</v>
      </c>
      <c r="M350">
        <v>127</v>
      </c>
      <c r="N350">
        <v>1800</v>
      </c>
      <c r="O350">
        <v>1</v>
      </c>
      <c r="P350">
        <v>14</v>
      </c>
      <c r="Q350">
        <v>6</v>
      </c>
      <c r="R350">
        <v>25</v>
      </c>
      <c r="S350" t="s">
        <v>479</v>
      </c>
      <c r="T350">
        <v>1154</v>
      </c>
      <c r="U350" s="33" t="s">
        <v>417</v>
      </c>
      <c r="V350">
        <v>4</v>
      </c>
      <c r="W350">
        <v>52</v>
      </c>
      <c r="X350" s="16" t="s">
        <v>14</v>
      </c>
      <c r="Y350">
        <v>8</v>
      </c>
      <c r="Z350">
        <v>9</v>
      </c>
      <c r="AA350">
        <v>7</v>
      </c>
      <c r="AB350">
        <v>7</v>
      </c>
      <c r="AC350">
        <v>6</v>
      </c>
      <c r="AD350">
        <v>11</v>
      </c>
      <c r="AF350" t="s">
        <v>103</v>
      </c>
    </row>
    <row r="351" spans="1:32" x14ac:dyDescent="0.25">
      <c r="A351" s="17" t="s">
        <v>79</v>
      </c>
      <c r="B351" s="23" t="s">
        <v>101</v>
      </c>
      <c r="C351">
        <v>34.75</v>
      </c>
      <c r="D351">
        <v>34.950000000000003</v>
      </c>
      <c r="E351">
        <v>1</v>
      </c>
      <c r="F351" s="53" t="s">
        <v>53</v>
      </c>
      <c r="G351" s="28">
        <v>1</v>
      </c>
      <c r="H351" s="49" t="s">
        <v>31</v>
      </c>
      <c r="I351">
        <v>1</v>
      </c>
      <c r="J351" s="37" t="s">
        <v>409</v>
      </c>
      <c r="K351">
        <v>4.8</v>
      </c>
      <c r="L351">
        <v>126</v>
      </c>
      <c r="M351">
        <v>120</v>
      </c>
      <c r="N351">
        <v>1600</v>
      </c>
      <c r="O351">
        <v>1</v>
      </c>
      <c r="P351">
        <v>8</v>
      </c>
      <c r="Q351">
        <v>6</v>
      </c>
      <c r="R351">
        <v>25</v>
      </c>
      <c r="S351" t="s">
        <v>508</v>
      </c>
      <c r="T351">
        <v>1176</v>
      </c>
      <c r="U351" s="33" t="s">
        <v>427</v>
      </c>
      <c r="V351">
        <v>4</v>
      </c>
      <c r="W351">
        <v>44</v>
      </c>
      <c r="X351" s="16" t="s">
        <v>14</v>
      </c>
      <c r="Y351" s="12">
        <v>2</v>
      </c>
      <c r="Z351">
        <v>7</v>
      </c>
      <c r="AA351">
        <v>6</v>
      </c>
      <c r="AB351">
        <v>2</v>
      </c>
      <c r="AC351">
        <v>1</v>
      </c>
      <c r="AF351" t="s">
        <v>103</v>
      </c>
    </row>
    <row r="352" spans="1:32" x14ac:dyDescent="0.25">
      <c r="A352" s="17" t="s">
        <v>79</v>
      </c>
      <c r="B352" s="23" t="s">
        <v>101</v>
      </c>
      <c r="C352">
        <v>15.42</v>
      </c>
      <c r="D352">
        <v>15.82</v>
      </c>
      <c r="E352">
        <v>1</v>
      </c>
      <c r="F352" s="53" t="s">
        <v>53</v>
      </c>
      <c r="G352" s="28">
        <v>1</v>
      </c>
      <c r="H352" s="61" t="s">
        <v>106</v>
      </c>
      <c r="I352">
        <v>1</v>
      </c>
      <c r="J352" s="35" t="s">
        <v>408</v>
      </c>
      <c r="K352">
        <v>5.5</v>
      </c>
      <c r="L352">
        <v>126</v>
      </c>
      <c r="M352">
        <v>115</v>
      </c>
      <c r="N352">
        <v>2200</v>
      </c>
      <c r="O352">
        <v>2</v>
      </c>
      <c r="P352">
        <v>28</v>
      </c>
      <c r="Q352">
        <v>5</v>
      </c>
      <c r="R352">
        <v>25</v>
      </c>
      <c r="S352" s="32" t="s">
        <v>426</v>
      </c>
      <c r="T352">
        <v>1169</v>
      </c>
      <c r="U352" s="33" t="s">
        <v>427</v>
      </c>
      <c r="V352">
        <v>4</v>
      </c>
      <c r="W352">
        <v>38</v>
      </c>
      <c r="X352" s="16" t="s">
        <v>14</v>
      </c>
      <c r="Y352" s="12" t="s">
        <v>446</v>
      </c>
      <c r="Z352">
        <v>2</v>
      </c>
      <c r="AA352">
        <v>3</v>
      </c>
      <c r="AB352">
        <v>3</v>
      </c>
      <c r="AC352">
        <v>3</v>
      </c>
      <c r="AD352">
        <v>4</v>
      </c>
      <c r="AE352">
        <v>1</v>
      </c>
      <c r="AF352" t="s">
        <v>103</v>
      </c>
    </row>
    <row r="353" spans="1:32" x14ac:dyDescent="0.25">
      <c r="A353" s="17" t="s">
        <v>79</v>
      </c>
      <c r="B353" s="23" t="s">
        <v>101</v>
      </c>
      <c r="C353">
        <v>47.94</v>
      </c>
      <c r="D353">
        <v>48.039999999999992</v>
      </c>
      <c r="E353">
        <v>1</v>
      </c>
      <c r="F353" s="53" t="s">
        <v>53</v>
      </c>
      <c r="G353" s="30">
        <v>4</v>
      </c>
      <c r="H353" s="54" t="s">
        <v>58</v>
      </c>
      <c r="I353">
        <v>7</v>
      </c>
      <c r="J353" s="37" t="s">
        <v>409</v>
      </c>
      <c r="K353">
        <v>47</v>
      </c>
      <c r="L353">
        <v>126</v>
      </c>
      <c r="M353">
        <v>116</v>
      </c>
      <c r="N353">
        <v>1800</v>
      </c>
      <c r="O353">
        <v>1</v>
      </c>
      <c r="P353">
        <v>27</v>
      </c>
      <c r="Q353">
        <v>4</v>
      </c>
      <c r="R353">
        <v>25</v>
      </c>
      <c r="S353" t="s">
        <v>483</v>
      </c>
      <c r="T353">
        <v>1166</v>
      </c>
      <c r="U353" s="33" t="s">
        <v>417</v>
      </c>
      <c r="V353">
        <v>4</v>
      </c>
      <c r="W353">
        <v>40</v>
      </c>
      <c r="X353" s="16" t="s">
        <v>14</v>
      </c>
      <c r="Y353" s="12" t="s">
        <v>552</v>
      </c>
      <c r="Z353">
        <v>7</v>
      </c>
      <c r="AA353">
        <v>5</v>
      </c>
      <c r="AB353">
        <v>5</v>
      </c>
      <c r="AC353">
        <v>4</v>
      </c>
      <c r="AD353">
        <v>4</v>
      </c>
      <c r="AF353" t="s">
        <v>103</v>
      </c>
    </row>
    <row r="354" spans="1:32" x14ac:dyDescent="0.25">
      <c r="A354" s="17" t="s">
        <v>79</v>
      </c>
      <c r="B354" s="23" t="s">
        <v>101</v>
      </c>
      <c r="C354">
        <v>35.799999999999997</v>
      </c>
      <c r="D354">
        <v>35.499999999999993</v>
      </c>
      <c r="E354">
        <v>1</v>
      </c>
      <c r="F354" s="53" t="s">
        <v>53</v>
      </c>
      <c r="G354">
        <v>8</v>
      </c>
      <c r="H354" s="54" t="s">
        <v>58</v>
      </c>
      <c r="I354">
        <v>14</v>
      </c>
      <c r="J354" s="38" t="s">
        <v>411</v>
      </c>
      <c r="K354">
        <v>72</v>
      </c>
      <c r="L354">
        <v>126</v>
      </c>
      <c r="M354">
        <v>117</v>
      </c>
      <c r="N354">
        <v>1600</v>
      </c>
      <c r="O354">
        <v>1</v>
      </c>
      <c r="P354">
        <v>6</v>
      </c>
      <c r="Q354">
        <v>4</v>
      </c>
      <c r="R354">
        <v>25</v>
      </c>
      <c r="S354" t="s">
        <v>501</v>
      </c>
      <c r="T354">
        <v>1171</v>
      </c>
      <c r="U354" s="33" t="s">
        <v>417</v>
      </c>
      <c r="V354">
        <v>4</v>
      </c>
      <c r="W354">
        <v>42</v>
      </c>
      <c r="X354" s="16" t="s">
        <v>14</v>
      </c>
      <c r="Y354" t="s">
        <v>429</v>
      </c>
      <c r="Z354">
        <v>12</v>
      </c>
      <c r="AA354">
        <v>10</v>
      </c>
      <c r="AB354">
        <v>9</v>
      </c>
      <c r="AC354">
        <v>8</v>
      </c>
      <c r="AF354" t="s">
        <v>103</v>
      </c>
    </row>
    <row r="355" spans="1:32" x14ac:dyDescent="0.25">
      <c r="A355" s="17" t="s">
        <v>79</v>
      </c>
      <c r="B355" s="23" t="s">
        <v>101</v>
      </c>
      <c r="C355">
        <v>41.66</v>
      </c>
      <c r="D355">
        <v>41.46</v>
      </c>
      <c r="E355">
        <v>1</v>
      </c>
      <c r="F355" s="53" t="s">
        <v>53</v>
      </c>
      <c r="G355">
        <v>9</v>
      </c>
      <c r="H355" s="73" t="s">
        <v>452</v>
      </c>
      <c r="I355">
        <v>12</v>
      </c>
      <c r="J355" s="38" t="s">
        <v>411</v>
      </c>
      <c r="K355">
        <v>23</v>
      </c>
      <c r="L355">
        <v>126</v>
      </c>
      <c r="M355">
        <v>119</v>
      </c>
      <c r="N355" s="41">
        <v>1650</v>
      </c>
      <c r="O355">
        <v>1</v>
      </c>
      <c r="P355">
        <v>5</v>
      </c>
      <c r="Q355">
        <v>3</v>
      </c>
      <c r="R355">
        <v>25</v>
      </c>
      <c r="S355" s="32" t="s">
        <v>426</v>
      </c>
      <c r="T355">
        <v>1170</v>
      </c>
      <c r="U355" s="33" t="s">
        <v>417</v>
      </c>
      <c r="V355">
        <v>4</v>
      </c>
      <c r="W355">
        <v>44</v>
      </c>
      <c r="X355" s="16" t="s">
        <v>14</v>
      </c>
      <c r="Y355" t="s">
        <v>533</v>
      </c>
      <c r="Z355">
        <v>12</v>
      </c>
      <c r="AA355">
        <v>12</v>
      </c>
      <c r="AB355">
        <v>12</v>
      </c>
      <c r="AC355">
        <v>9</v>
      </c>
      <c r="AF355" t="s">
        <v>103</v>
      </c>
    </row>
    <row r="356" spans="1:32" x14ac:dyDescent="0.25">
      <c r="A356" s="17" t="s">
        <v>79</v>
      </c>
      <c r="B356" s="23" t="s">
        <v>101</v>
      </c>
      <c r="C356">
        <v>41.48</v>
      </c>
      <c r="D356">
        <v>41.28</v>
      </c>
      <c r="E356">
        <v>1</v>
      </c>
      <c r="F356" s="53" t="s">
        <v>53</v>
      </c>
      <c r="G356">
        <v>13</v>
      </c>
      <c r="H356" s="72" t="s">
        <v>434</v>
      </c>
      <c r="I356">
        <v>12</v>
      </c>
      <c r="J356" s="38" t="s">
        <v>411</v>
      </c>
      <c r="K356">
        <v>43</v>
      </c>
      <c r="L356">
        <v>126</v>
      </c>
      <c r="M356">
        <v>121</v>
      </c>
      <c r="N356" s="41">
        <v>1650</v>
      </c>
      <c r="O356">
        <v>1</v>
      </c>
      <c r="P356">
        <v>18</v>
      </c>
      <c r="Q356">
        <v>12</v>
      </c>
      <c r="R356">
        <v>24</v>
      </c>
      <c r="S356" t="s">
        <v>457</v>
      </c>
      <c r="T356">
        <v>1174</v>
      </c>
      <c r="U356" s="33" t="s">
        <v>417</v>
      </c>
      <c r="V356">
        <v>4</v>
      </c>
      <c r="W356">
        <v>46</v>
      </c>
      <c r="X356" s="16" t="s">
        <v>14</v>
      </c>
      <c r="Y356" t="s">
        <v>672</v>
      </c>
      <c r="Z356">
        <v>12</v>
      </c>
      <c r="AA356">
        <v>13</v>
      </c>
      <c r="AB356">
        <v>13</v>
      </c>
      <c r="AC356">
        <v>13</v>
      </c>
      <c r="AF356" t="s">
        <v>103</v>
      </c>
    </row>
    <row r="357" spans="1:32" x14ac:dyDescent="0.25">
      <c r="A357" s="17" t="s">
        <v>79</v>
      </c>
      <c r="B357" s="23" t="s">
        <v>101</v>
      </c>
      <c r="C357">
        <v>49.79</v>
      </c>
      <c r="D357">
        <v>49.589999999999996</v>
      </c>
      <c r="E357">
        <v>1</v>
      </c>
      <c r="F357" s="53" t="s">
        <v>53</v>
      </c>
      <c r="G357">
        <v>13</v>
      </c>
      <c r="H357" s="66" t="s">
        <v>173</v>
      </c>
      <c r="I357">
        <v>5</v>
      </c>
      <c r="J357" s="37" t="s">
        <v>409</v>
      </c>
      <c r="K357">
        <v>10</v>
      </c>
      <c r="L357">
        <v>126</v>
      </c>
      <c r="M357">
        <v>125</v>
      </c>
      <c r="N357">
        <v>1800</v>
      </c>
      <c r="O357">
        <v>1</v>
      </c>
      <c r="P357">
        <v>19</v>
      </c>
      <c r="Q357">
        <v>5</v>
      </c>
      <c r="R357">
        <v>24</v>
      </c>
      <c r="S357" t="s">
        <v>479</v>
      </c>
      <c r="T357">
        <v>1138</v>
      </c>
      <c r="U357" s="33" t="s">
        <v>417</v>
      </c>
      <c r="V357">
        <v>4</v>
      </c>
      <c r="W357">
        <v>50</v>
      </c>
      <c r="X357" s="16" t="s">
        <v>14</v>
      </c>
      <c r="Y357" t="s">
        <v>688</v>
      </c>
      <c r="Z357">
        <v>4</v>
      </c>
      <c r="AA357">
        <v>4</v>
      </c>
      <c r="AB357">
        <v>5</v>
      </c>
      <c r="AC357">
        <v>6</v>
      </c>
      <c r="AD357">
        <v>13</v>
      </c>
      <c r="AF357" t="s">
        <v>103</v>
      </c>
    </row>
    <row r="358" spans="1:32" x14ac:dyDescent="0.25">
      <c r="A358" s="17" t="s">
        <v>79</v>
      </c>
      <c r="B358" s="23" t="s">
        <v>101</v>
      </c>
      <c r="C358">
        <v>35.92</v>
      </c>
      <c r="D358">
        <v>35.82</v>
      </c>
      <c r="E358">
        <v>1</v>
      </c>
      <c r="F358" s="53" t="s">
        <v>53</v>
      </c>
      <c r="G358" s="30">
        <v>4</v>
      </c>
      <c r="H358" s="66" t="s">
        <v>173</v>
      </c>
      <c r="I358">
        <v>6</v>
      </c>
      <c r="J358" s="35" t="s">
        <v>408</v>
      </c>
      <c r="K358">
        <v>42</v>
      </c>
      <c r="L358">
        <v>126</v>
      </c>
      <c r="M358">
        <v>123</v>
      </c>
      <c r="N358">
        <v>1600</v>
      </c>
      <c r="O358">
        <v>1</v>
      </c>
      <c r="P358">
        <v>20</v>
      </c>
      <c r="Q358">
        <v>4</v>
      </c>
      <c r="R358">
        <v>24</v>
      </c>
      <c r="S358" t="s">
        <v>479</v>
      </c>
      <c r="T358">
        <v>1150</v>
      </c>
      <c r="U358" s="33" t="s">
        <v>417</v>
      </c>
      <c r="V358">
        <v>4</v>
      </c>
      <c r="W358">
        <v>50</v>
      </c>
      <c r="X358" s="16" t="s">
        <v>14</v>
      </c>
      <c r="Y358" s="12" t="s">
        <v>423</v>
      </c>
      <c r="Z358">
        <v>3</v>
      </c>
      <c r="AA358">
        <v>3</v>
      </c>
      <c r="AB358">
        <v>4</v>
      </c>
      <c r="AC358">
        <v>4</v>
      </c>
      <c r="AF358" t="s">
        <v>103</v>
      </c>
    </row>
    <row r="359" spans="1:32" x14ac:dyDescent="0.25">
      <c r="A359" s="17" t="s">
        <v>79</v>
      </c>
      <c r="B359" s="23" t="s">
        <v>101</v>
      </c>
      <c r="C359">
        <v>37.19</v>
      </c>
      <c r="D359">
        <v>37.089999999999996</v>
      </c>
      <c r="E359">
        <v>1</v>
      </c>
      <c r="F359" s="53" t="s">
        <v>53</v>
      </c>
      <c r="G359">
        <v>12</v>
      </c>
      <c r="H359" s="72" t="s">
        <v>434</v>
      </c>
      <c r="I359">
        <v>4</v>
      </c>
      <c r="J359" s="37" t="s">
        <v>409</v>
      </c>
      <c r="K359">
        <v>35</v>
      </c>
      <c r="L359">
        <v>126</v>
      </c>
      <c r="M359">
        <v>128</v>
      </c>
      <c r="N359">
        <v>1600</v>
      </c>
      <c r="O359">
        <v>1</v>
      </c>
      <c r="P359">
        <v>7</v>
      </c>
      <c r="Q359">
        <v>4</v>
      </c>
      <c r="R359">
        <v>24</v>
      </c>
      <c r="S359" t="s">
        <v>501</v>
      </c>
      <c r="T359">
        <v>1161</v>
      </c>
      <c r="U359" s="33" t="s">
        <v>417</v>
      </c>
      <c r="V359">
        <v>4</v>
      </c>
      <c r="W359">
        <v>52</v>
      </c>
      <c r="X359" s="16" t="s">
        <v>14</v>
      </c>
      <c r="Y359" t="s">
        <v>643</v>
      </c>
      <c r="Z359">
        <v>6</v>
      </c>
      <c r="AA359">
        <v>4</v>
      </c>
      <c r="AB359">
        <v>5</v>
      </c>
      <c r="AC359">
        <v>12</v>
      </c>
      <c r="AF359" t="s">
        <v>103</v>
      </c>
    </row>
    <row r="360" spans="1:32" x14ac:dyDescent="0.25">
      <c r="A360" s="17" t="s">
        <v>79</v>
      </c>
      <c r="B360" s="23" t="s">
        <v>101</v>
      </c>
      <c r="C360">
        <v>36.6</v>
      </c>
      <c r="D360">
        <v>36.1</v>
      </c>
      <c r="E360">
        <v>1</v>
      </c>
      <c r="F360" s="53" t="s">
        <v>53</v>
      </c>
      <c r="G360">
        <v>14</v>
      </c>
      <c r="H360" s="64" t="s">
        <v>150</v>
      </c>
      <c r="I360">
        <v>11</v>
      </c>
      <c r="J360" s="35" t="s">
        <v>408</v>
      </c>
      <c r="K360">
        <v>8.6</v>
      </c>
      <c r="L360">
        <v>126</v>
      </c>
      <c r="M360">
        <v>129</v>
      </c>
      <c r="N360">
        <v>1600</v>
      </c>
      <c r="O360">
        <v>1</v>
      </c>
      <c r="P360">
        <v>12</v>
      </c>
      <c r="Q360">
        <v>2</v>
      </c>
      <c r="R360">
        <v>24</v>
      </c>
      <c r="S360" t="s">
        <v>483</v>
      </c>
      <c r="T360">
        <v>1160</v>
      </c>
      <c r="U360" s="33" t="s">
        <v>417</v>
      </c>
      <c r="V360">
        <v>4</v>
      </c>
      <c r="W360">
        <v>52</v>
      </c>
      <c r="X360" s="16" t="s">
        <v>14</v>
      </c>
      <c r="Y360" t="s">
        <v>643</v>
      </c>
      <c r="Z360">
        <v>3</v>
      </c>
      <c r="AA360">
        <v>3</v>
      </c>
      <c r="AB360">
        <v>3</v>
      </c>
      <c r="AC360">
        <v>14</v>
      </c>
      <c r="AF360" t="s">
        <v>968</v>
      </c>
    </row>
    <row r="361" spans="1:32" x14ac:dyDescent="0.25">
      <c r="A361" s="17" t="s">
        <v>79</v>
      </c>
      <c r="B361" s="24" t="s">
        <v>105</v>
      </c>
      <c r="C361">
        <v>22.6</v>
      </c>
      <c r="D361">
        <v>22.6</v>
      </c>
      <c r="E361">
        <v>5</v>
      </c>
      <c r="F361" s="61" t="s">
        <v>106</v>
      </c>
      <c r="G361">
        <v>7</v>
      </c>
      <c r="H361" s="61" t="s">
        <v>106</v>
      </c>
      <c r="I361">
        <v>8</v>
      </c>
      <c r="J361" s="37" t="s">
        <v>409</v>
      </c>
      <c r="K361">
        <v>32</v>
      </c>
      <c r="L361">
        <v>122</v>
      </c>
      <c r="M361">
        <v>122</v>
      </c>
      <c r="N361">
        <v>1400</v>
      </c>
      <c r="O361">
        <v>1</v>
      </c>
      <c r="P361">
        <v>27</v>
      </c>
      <c r="Q361">
        <v>12</v>
      </c>
      <c r="R361">
        <v>25</v>
      </c>
      <c r="S361" t="s">
        <v>465</v>
      </c>
      <c r="T361">
        <v>1177</v>
      </c>
      <c r="U361" s="33" t="s">
        <v>417</v>
      </c>
      <c r="V361">
        <v>4</v>
      </c>
      <c r="W361">
        <v>47</v>
      </c>
      <c r="X361" s="27" t="s">
        <v>65</v>
      </c>
      <c r="Y361" t="s">
        <v>435</v>
      </c>
      <c r="Z361">
        <v>4</v>
      </c>
      <c r="AA361">
        <v>4</v>
      </c>
      <c r="AB361">
        <v>4</v>
      </c>
      <c r="AC361">
        <v>7</v>
      </c>
      <c r="AF361" t="s">
        <v>492</v>
      </c>
    </row>
    <row r="362" spans="1:32" x14ac:dyDescent="0.25">
      <c r="A362" s="17" t="s">
        <v>79</v>
      </c>
      <c r="B362" s="24" t="s">
        <v>105</v>
      </c>
      <c r="C362">
        <v>10.94</v>
      </c>
      <c r="D362">
        <v>10.94</v>
      </c>
      <c r="E362">
        <v>5</v>
      </c>
      <c r="F362" s="61" t="s">
        <v>106</v>
      </c>
      <c r="G362">
        <v>11</v>
      </c>
      <c r="H362" s="61" t="s">
        <v>106</v>
      </c>
      <c r="I362">
        <v>4</v>
      </c>
      <c r="J362" s="35" t="s">
        <v>408</v>
      </c>
      <c r="K362">
        <v>5.7</v>
      </c>
      <c r="L362">
        <v>122</v>
      </c>
      <c r="M362">
        <v>123</v>
      </c>
      <c r="N362">
        <v>1200</v>
      </c>
      <c r="O362">
        <v>1</v>
      </c>
      <c r="P362">
        <v>17</v>
      </c>
      <c r="Q362">
        <v>12</v>
      </c>
      <c r="R362">
        <v>25</v>
      </c>
      <c r="S362" s="31" t="s">
        <v>420</v>
      </c>
      <c r="T362">
        <v>1182</v>
      </c>
      <c r="U362" s="33" t="s">
        <v>417</v>
      </c>
      <c r="V362">
        <v>4</v>
      </c>
      <c r="W362">
        <v>47</v>
      </c>
      <c r="X362" s="27" t="s">
        <v>65</v>
      </c>
      <c r="Y362" t="s">
        <v>519</v>
      </c>
      <c r="Z362">
        <v>3</v>
      </c>
      <c r="AA362">
        <v>5</v>
      </c>
      <c r="AB362">
        <v>11</v>
      </c>
      <c r="AF362" t="s">
        <v>624</v>
      </c>
    </row>
    <row r="363" spans="1:32" x14ac:dyDescent="0.25">
      <c r="A363" s="17" t="s">
        <v>79</v>
      </c>
      <c r="B363" s="24" t="s">
        <v>105</v>
      </c>
      <c r="C363">
        <v>9.89</v>
      </c>
      <c r="D363">
        <v>10.29</v>
      </c>
      <c r="E363">
        <v>5</v>
      </c>
      <c r="F363" s="61" t="s">
        <v>106</v>
      </c>
      <c r="G363" s="28">
        <v>1</v>
      </c>
      <c r="H363" s="61" t="s">
        <v>106</v>
      </c>
      <c r="I363">
        <v>1</v>
      </c>
      <c r="J363" s="37" t="s">
        <v>409</v>
      </c>
      <c r="K363">
        <v>9.1</v>
      </c>
      <c r="L363">
        <v>122</v>
      </c>
      <c r="M363">
        <v>117</v>
      </c>
      <c r="N363">
        <v>1200</v>
      </c>
      <c r="O363">
        <v>1</v>
      </c>
      <c r="P363">
        <v>26</v>
      </c>
      <c r="Q363">
        <v>11</v>
      </c>
      <c r="R363">
        <v>25</v>
      </c>
      <c r="S363" s="32" t="s">
        <v>416</v>
      </c>
      <c r="T363">
        <v>1177</v>
      </c>
      <c r="U363" s="33" t="s">
        <v>427</v>
      </c>
      <c r="V363">
        <v>4</v>
      </c>
      <c r="W363">
        <v>42</v>
      </c>
      <c r="X363" s="27" t="s">
        <v>65</v>
      </c>
      <c r="Y363" s="12" t="s">
        <v>584</v>
      </c>
      <c r="Z363">
        <v>4</v>
      </c>
      <c r="AA363">
        <v>3</v>
      </c>
      <c r="AB363">
        <v>1</v>
      </c>
      <c r="AF363" t="s">
        <v>971</v>
      </c>
    </row>
    <row r="364" spans="1:32" x14ac:dyDescent="0.25">
      <c r="A364" s="17" t="s">
        <v>79</v>
      </c>
      <c r="B364" s="24" t="s">
        <v>105</v>
      </c>
      <c r="C364">
        <v>22.62</v>
      </c>
      <c r="D364">
        <v>22.720000000000002</v>
      </c>
      <c r="E364">
        <v>5</v>
      </c>
      <c r="F364" s="61" t="s">
        <v>106</v>
      </c>
      <c r="G364">
        <v>10</v>
      </c>
      <c r="H364" s="69" t="s">
        <v>385</v>
      </c>
      <c r="I364">
        <v>3</v>
      </c>
      <c r="J364" s="37" t="s">
        <v>409</v>
      </c>
      <c r="K364">
        <v>46</v>
      </c>
      <c r="L364">
        <v>122</v>
      </c>
      <c r="M364">
        <v>120</v>
      </c>
      <c r="N364">
        <v>1400</v>
      </c>
      <c r="O364">
        <v>1</v>
      </c>
      <c r="P364">
        <v>28</v>
      </c>
      <c r="Q364">
        <v>9</v>
      </c>
      <c r="R364">
        <v>25</v>
      </c>
      <c r="S364" t="s">
        <v>479</v>
      </c>
      <c r="T364">
        <v>1150</v>
      </c>
      <c r="U364" s="33" t="s">
        <v>427</v>
      </c>
      <c r="V364">
        <v>4</v>
      </c>
      <c r="W364">
        <v>44</v>
      </c>
      <c r="X364" s="27" t="s">
        <v>65</v>
      </c>
      <c r="Y364" t="s">
        <v>429</v>
      </c>
      <c r="Z364">
        <v>7</v>
      </c>
      <c r="AA364">
        <v>7</v>
      </c>
      <c r="AB364">
        <v>7</v>
      </c>
      <c r="AC364">
        <v>10</v>
      </c>
      <c r="AF364" t="s">
        <v>35</v>
      </c>
    </row>
    <row r="365" spans="1:32" x14ac:dyDescent="0.25">
      <c r="A365" s="17" t="s">
        <v>79</v>
      </c>
      <c r="B365" s="24" t="s">
        <v>105</v>
      </c>
      <c r="C365">
        <v>10.08</v>
      </c>
      <c r="D365">
        <v>9.8800000000000008</v>
      </c>
      <c r="E365">
        <v>5</v>
      </c>
      <c r="F365" s="61" t="s">
        <v>106</v>
      </c>
      <c r="G365">
        <v>9</v>
      </c>
      <c r="H365" s="53" t="s">
        <v>53</v>
      </c>
      <c r="I365">
        <v>12</v>
      </c>
      <c r="J365" s="36" t="s">
        <v>410</v>
      </c>
      <c r="K365">
        <v>9.9</v>
      </c>
      <c r="L365">
        <v>122</v>
      </c>
      <c r="M365">
        <v>123</v>
      </c>
      <c r="N365">
        <v>1200</v>
      </c>
      <c r="O365">
        <v>1</v>
      </c>
      <c r="P365">
        <v>5</v>
      </c>
      <c r="Q365">
        <v>7</v>
      </c>
      <c r="R365">
        <v>25</v>
      </c>
      <c r="S365" t="s">
        <v>479</v>
      </c>
      <c r="T365">
        <v>1138</v>
      </c>
      <c r="U365" s="33" t="s">
        <v>427</v>
      </c>
      <c r="V365">
        <v>4</v>
      </c>
      <c r="W365">
        <v>48</v>
      </c>
      <c r="X365" s="27" t="s">
        <v>65</v>
      </c>
      <c r="Y365" t="s">
        <v>429</v>
      </c>
      <c r="Z365">
        <v>10</v>
      </c>
      <c r="AA365">
        <v>8</v>
      </c>
      <c r="AB365">
        <v>9</v>
      </c>
      <c r="AF365" t="s">
        <v>35</v>
      </c>
    </row>
    <row r="366" spans="1:32" x14ac:dyDescent="0.25">
      <c r="A366" s="17" t="s">
        <v>79</v>
      </c>
      <c r="B366" s="24" t="s">
        <v>105</v>
      </c>
      <c r="C366">
        <v>22.82</v>
      </c>
      <c r="D366">
        <v>22.72</v>
      </c>
      <c r="E366">
        <v>5</v>
      </c>
      <c r="F366" s="61" t="s">
        <v>106</v>
      </c>
      <c r="G366">
        <v>7</v>
      </c>
      <c r="H366" s="53" t="s">
        <v>53</v>
      </c>
      <c r="I366">
        <v>2</v>
      </c>
      <c r="J366" s="37" t="s">
        <v>409</v>
      </c>
      <c r="K366">
        <v>61</v>
      </c>
      <c r="L366">
        <v>122</v>
      </c>
      <c r="M366">
        <v>125</v>
      </c>
      <c r="N366">
        <v>1400</v>
      </c>
      <c r="O366">
        <v>1</v>
      </c>
      <c r="P366">
        <v>1</v>
      </c>
      <c r="Q366">
        <v>1</v>
      </c>
      <c r="R366">
        <v>25</v>
      </c>
      <c r="S366" t="s">
        <v>508</v>
      </c>
      <c r="T366">
        <v>1165</v>
      </c>
      <c r="U366" s="33" t="s">
        <v>417</v>
      </c>
      <c r="V366">
        <v>4</v>
      </c>
      <c r="W366">
        <v>50</v>
      </c>
      <c r="X366" s="27" t="s">
        <v>65</v>
      </c>
      <c r="Y366">
        <v>3</v>
      </c>
      <c r="Z366">
        <v>4</v>
      </c>
      <c r="AA366">
        <v>3</v>
      </c>
      <c r="AB366">
        <v>3</v>
      </c>
      <c r="AC366">
        <v>7</v>
      </c>
      <c r="AF366" t="s">
        <v>35</v>
      </c>
    </row>
    <row r="367" spans="1:32" x14ac:dyDescent="0.25">
      <c r="A367" s="17" t="s">
        <v>79</v>
      </c>
      <c r="B367" s="24" t="s">
        <v>105</v>
      </c>
      <c r="C367">
        <v>22.82</v>
      </c>
      <c r="D367">
        <v>22.62</v>
      </c>
      <c r="E367">
        <v>5</v>
      </c>
      <c r="F367" s="61" t="s">
        <v>106</v>
      </c>
      <c r="G367">
        <v>6</v>
      </c>
      <c r="H367" s="55" t="s">
        <v>64</v>
      </c>
      <c r="I367">
        <v>4</v>
      </c>
      <c r="J367" s="36" t="s">
        <v>410</v>
      </c>
      <c r="K367">
        <v>36</v>
      </c>
      <c r="L367">
        <v>122</v>
      </c>
      <c r="M367">
        <v>129</v>
      </c>
      <c r="N367">
        <v>1400</v>
      </c>
      <c r="O367">
        <v>1</v>
      </c>
      <c r="P367">
        <v>22</v>
      </c>
      <c r="Q367">
        <v>12</v>
      </c>
      <c r="R367">
        <v>24</v>
      </c>
      <c r="S367" t="s">
        <v>465</v>
      </c>
      <c r="T367">
        <v>1155</v>
      </c>
      <c r="U367" s="33" t="s">
        <v>417</v>
      </c>
      <c r="V367" t="s">
        <v>635</v>
      </c>
      <c r="W367">
        <v>52</v>
      </c>
      <c r="X367" s="27" t="s">
        <v>65</v>
      </c>
      <c r="Y367" t="s">
        <v>474</v>
      </c>
      <c r="Z367">
        <v>9</v>
      </c>
      <c r="AA367">
        <v>7</v>
      </c>
      <c r="AB367">
        <v>7</v>
      </c>
      <c r="AC367">
        <v>6</v>
      </c>
      <c r="AF367" t="s">
        <v>35</v>
      </c>
    </row>
    <row r="368" spans="1:32" x14ac:dyDescent="0.25">
      <c r="A368" s="17" t="s">
        <v>79</v>
      </c>
      <c r="B368" s="24" t="s">
        <v>105</v>
      </c>
      <c r="C368">
        <v>10.44</v>
      </c>
      <c r="D368">
        <v>10.139999999999999</v>
      </c>
      <c r="E368">
        <v>5</v>
      </c>
      <c r="F368" s="61" t="s">
        <v>106</v>
      </c>
      <c r="G368">
        <v>10</v>
      </c>
      <c r="H368" s="55" t="s">
        <v>64</v>
      </c>
      <c r="I368">
        <v>6</v>
      </c>
      <c r="J368" s="37" t="s">
        <v>409</v>
      </c>
      <c r="K368">
        <v>44</v>
      </c>
      <c r="L368">
        <v>122</v>
      </c>
      <c r="M368">
        <v>130</v>
      </c>
      <c r="N368">
        <v>1200</v>
      </c>
      <c r="O368">
        <v>1</v>
      </c>
      <c r="P368">
        <v>9</v>
      </c>
      <c r="Q368">
        <v>11</v>
      </c>
      <c r="R368">
        <v>24</v>
      </c>
      <c r="S368" t="s">
        <v>465</v>
      </c>
      <c r="T368">
        <v>1165</v>
      </c>
      <c r="U368" s="33" t="s">
        <v>417</v>
      </c>
      <c r="V368" t="s">
        <v>635</v>
      </c>
      <c r="W368">
        <v>52</v>
      </c>
      <c r="X368" s="27" t="s">
        <v>65</v>
      </c>
      <c r="Y368" t="s">
        <v>502</v>
      </c>
      <c r="Z368">
        <v>5</v>
      </c>
      <c r="AA368">
        <v>6</v>
      </c>
      <c r="AB368">
        <v>10</v>
      </c>
      <c r="AF368" t="s">
        <v>873</v>
      </c>
    </row>
    <row r="369" spans="1:32" x14ac:dyDescent="0.25">
      <c r="A369" s="17" t="s">
        <v>79</v>
      </c>
      <c r="B369" s="25" t="s">
        <v>109</v>
      </c>
      <c r="C369">
        <v>22.58</v>
      </c>
      <c r="D369">
        <v>22.479999999999997</v>
      </c>
      <c r="E369">
        <v>9</v>
      </c>
      <c r="F369" s="50" t="s">
        <v>565</v>
      </c>
      <c r="G369">
        <v>11</v>
      </c>
      <c r="H369" s="50" t="s">
        <v>565</v>
      </c>
      <c r="I369">
        <v>10</v>
      </c>
      <c r="J369" s="37" t="s">
        <v>409</v>
      </c>
      <c r="K369">
        <v>16</v>
      </c>
      <c r="L369">
        <v>119</v>
      </c>
      <c r="M369">
        <v>121</v>
      </c>
      <c r="N369">
        <v>1400</v>
      </c>
      <c r="O369">
        <v>1</v>
      </c>
      <c r="P369">
        <v>20</v>
      </c>
      <c r="Q369">
        <v>12</v>
      </c>
      <c r="R369">
        <v>25</v>
      </c>
      <c r="S369" t="s">
        <v>479</v>
      </c>
      <c r="T369">
        <v>1147</v>
      </c>
      <c r="U369" s="33" t="s">
        <v>417</v>
      </c>
      <c r="V369">
        <v>4</v>
      </c>
      <c r="W369">
        <v>48</v>
      </c>
      <c r="X369" s="20" t="s">
        <v>39</v>
      </c>
      <c r="Y369" t="s">
        <v>502</v>
      </c>
      <c r="Z369">
        <v>6</v>
      </c>
      <c r="AA369">
        <v>6</v>
      </c>
      <c r="AB369">
        <v>7</v>
      </c>
      <c r="AC369">
        <v>11</v>
      </c>
      <c r="AF369" t="s">
        <v>973</v>
      </c>
    </row>
    <row r="370" spans="1:32" x14ac:dyDescent="0.25">
      <c r="A370" s="17" t="s">
        <v>79</v>
      </c>
      <c r="B370" s="25" t="s">
        <v>109</v>
      </c>
      <c r="C370">
        <v>36.409999999999997</v>
      </c>
      <c r="D370">
        <v>36.209999999999994</v>
      </c>
      <c r="E370">
        <v>9</v>
      </c>
      <c r="F370" s="50" t="s">
        <v>565</v>
      </c>
      <c r="G370">
        <v>6</v>
      </c>
      <c r="H370" s="49" t="s">
        <v>31</v>
      </c>
      <c r="I370">
        <v>11</v>
      </c>
      <c r="J370" s="37" t="s">
        <v>409</v>
      </c>
      <c r="K370">
        <v>4</v>
      </c>
      <c r="L370">
        <v>119</v>
      </c>
      <c r="M370">
        <v>125</v>
      </c>
      <c r="N370">
        <v>1600</v>
      </c>
      <c r="O370">
        <v>1</v>
      </c>
      <c r="P370">
        <v>9</v>
      </c>
      <c r="Q370">
        <v>11</v>
      </c>
      <c r="R370">
        <v>25</v>
      </c>
      <c r="S370" t="s">
        <v>479</v>
      </c>
      <c r="T370">
        <v>1155</v>
      </c>
      <c r="U370" s="33" t="s">
        <v>417</v>
      </c>
      <c r="V370">
        <v>4</v>
      </c>
      <c r="W370">
        <v>50</v>
      </c>
      <c r="X370" s="20" t="s">
        <v>39</v>
      </c>
      <c r="Y370" t="s">
        <v>429</v>
      </c>
      <c r="Z370">
        <v>7</v>
      </c>
      <c r="AA370">
        <v>1</v>
      </c>
      <c r="AB370">
        <v>2</v>
      </c>
      <c r="AC370">
        <v>6</v>
      </c>
      <c r="AF370" t="s">
        <v>525</v>
      </c>
    </row>
    <row r="371" spans="1:32" x14ac:dyDescent="0.25">
      <c r="A371" s="17" t="s">
        <v>79</v>
      </c>
      <c r="B371" s="25" t="s">
        <v>109</v>
      </c>
      <c r="C371">
        <v>34.07</v>
      </c>
      <c r="D371">
        <v>33.669999999999995</v>
      </c>
      <c r="E371">
        <v>9</v>
      </c>
      <c r="F371" s="50" t="s">
        <v>565</v>
      </c>
      <c r="G371" s="28">
        <v>3</v>
      </c>
      <c r="H371" s="50" t="s">
        <v>565</v>
      </c>
      <c r="I371">
        <v>14</v>
      </c>
      <c r="J371" s="38" t="s">
        <v>411</v>
      </c>
      <c r="K371">
        <v>6.8</v>
      </c>
      <c r="L371">
        <v>119</v>
      </c>
      <c r="M371">
        <v>124</v>
      </c>
      <c r="N371">
        <v>1600</v>
      </c>
      <c r="O371">
        <v>1</v>
      </c>
      <c r="P371">
        <v>26</v>
      </c>
      <c r="Q371">
        <v>10</v>
      </c>
      <c r="R371">
        <v>25</v>
      </c>
      <c r="S371" t="s">
        <v>483</v>
      </c>
      <c r="T371">
        <v>1141</v>
      </c>
      <c r="U371" s="33" t="s">
        <v>427</v>
      </c>
      <c r="V371">
        <v>4</v>
      </c>
      <c r="W371">
        <v>50</v>
      </c>
      <c r="X371" s="20" t="s">
        <v>39</v>
      </c>
      <c r="Y371" s="12" t="s">
        <v>539</v>
      </c>
      <c r="Z371">
        <v>12</v>
      </c>
      <c r="AA371">
        <v>12</v>
      </c>
      <c r="AB371">
        <v>13</v>
      </c>
      <c r="AC371">
        <v>3</v>
      </c>
      <c r="AF371" t="s">
        <v>110</v>
      </c>
    </row>
    <row r="372" spans="1:32" x14ac:dyDescent="0.25">
      <c r="A372" s="17" t="s">
        <v>79</v>
      </c>
      <c r="B372" s="25" t="s">
        <v>109</v>
      </c>
      <c r="C372">
        <v>21.78</v>
      </c>
      <c r="D372">
        <v>22.08</v>
      </c>
      <c r="E372">
        <v>9</v>
      </c>
      <c r="F372" s="50" t="s">
        <v>565</v>
      </c>
      <c r="G372" s="30">
        <v>4</v>
      </c>
      <c r="H372" s="50" t="s">
        <v>565</v>
      </c>
      <c r="I372">
        <v>1</v>
      </c>
      <c r="J372" s="36" t="s">
        <v>410</v>
      </c>
      <c r="K372">
        <v>7.5</v>
      </c>
      <c r="L372">
        <v>119</v>
      </c>
      <c r="M372">
        <v>122</v>
      </c>
      <c r="N372">
        <v>1400</v>
      </c>
      <c r="O372">
        <v>1</v>
      </c>
      <c r="P372">
        <v>12</v>
      </c>
      <c r="Q372">
        <v>10</v>
      </c>
      <c r="R372">
        <v>25</v>
      </c>
      <c r="S372" t="s">
        <v>508</v>
      </c>
      <c r="T372">
        <v>1138</v>
      </c>
      <c r="U372" s="33" t="s">
        <v>417</v>
      </c>
      <c r="V372">
        <v>4</v>
      </c>
      <c r="W372">
        <v>49</v>
      </c>
      <c r="X372" s="20" t="s">
        <v>39</v>
      </c>
      <c r="Y372" s="12" t="s">
        <v>654</v>
      </c>
      <c r="Z372">
        <v>8</v>
      </c>
      <c r="AA372">
        <v>8</v>
      </c>
      <c r="AB372">
        <v>11</v>
      </c>
      <c r="AC372">
        <v>4</v>
      </c>
      <c r="AF372" t="s">
        <v>110</v>
      </c>
    </row>
    <row r="373" spans="1:32" x14ac:dyDescent="0.25">
      <c r="A373" s="17" t="s">
        <v>79</v>
      </c>
      <c r="B373" s="25" t="s">
        <v>109</v>
      </c>
      <c r="C373">
        <v>23.16</v>
      </c>
      <c r="D373">
        <v>22.96</v>
      </c>
      <c r="E373">
        <v>9</v>
      </c>
      <c r="F373" s="50" t="s">
        <v>565</v>
      </c>
      <c r="G373">
        <v>7</v>
      </c>
      <c r="H373" s="67" t="s">
        <v>195</v>
      </c>
      <c r="I373">
        <v>7</v>
      </c>
      <c r="J373" s="37" t="s">
        <v>409</v>
      </c>
      <c r="K373">
        <v>52</v>
      </c>
      <c r="L373">
        <v>119</v>
      </c>
      <c r="M373">
        <v>126</v>
      </c>
      <c r="N373">
        <v>1400</v>
      </c>
      <c r="O373">
        <v>1</v>
      </c>
      <c r="P373">
        <v>21</v>
      </c>
      <c r="Q373">
        <v>9</v>
      </c>
      <c r="R373">
        <v>25</v>
      </c>
      <c r="S373" t="s">
        <v>508</v>
      </c>
      <c r="T373">
        <v>1135</v>
      </c>
      <c r="U373" s="34" t="s">
        <v>480</v>
      </c>
      <c r="V373">
        <v>4</v>
      </c>
      <c r="W373">
        <v>51</v>
      </c>
      <c r="X373" s="20" t="s">
        <v>39</v>
      </c>
      <c r="Y373">
        <v>5</v>
      </c>
      <c r="Z373">
        <v>6</v>
      </c>
      <c r="AA373">
        <v>11</v>
      </c>
      <c r="AB373">
        <v>12</v>
      </c>
      <c r="AC373">
        <v>7</v>
      </c>
      <c r="AF373" t="s">
        <v>110</v>
      </c>
    </row>
    <row r="374" spans="1:32" x14ac:dyDescent="0.25">
      <c r="A374" s="17" t="s">
        <v>79</v>
      </c>
      <c r="B374" s="25" t="s">
        <v>109</v>
      </c>
      <c r="C374">
        <v>22.64</v>
      </c>
      <c r="D374">
        <v>22.54</v>
      </c>
      <c r="E374">
        <v>9</v>
      </c>
      <c r="F374" s="50" t="s">
        <v>565</v>
      </c>
      <c r="G374" s="30">
        <v>5</v>
      </c>
      <c r="H374" s="67" t="s">
        <v>195</v>
      </c>
      <c r="I374">
        <v>2</v>
      </c>
      <c r="J374" s="38" t="s">
        <v>411</v>
      </c>
      <c r="K374">
        <v>53</v>
      </c>
      <c r="L374">
        <v>119</v>
      </c>
      <c r="M374">
        <v>127</v>
      </c>
      <c r="N374">
        <v>1400</v>
      </c>
      <c r="O374">
        <v>1</v>
      </c>
      <c r="P374">
        <v>1</v>
      </c>
      <c r="Q374">
        <v>7</v>
      </c>
      <c r="R374">
        <v>25</v>
      </c>
      <c r="S374" t="s">
        <v>508</v>
      </c>
      <c r="T374">
        <v>1138</v>
      </c>
      <c r="U374" s="33" t="s">
        <v>417</v>
      </c>
      <c r="V374">
        <v>4</v>
      </c>
      <c r="W374">
        <v>52</v>
      </c>
      <c r="X374" s="20" t="s">
        <v>39</v>
      </c>
      <c r="Y374" t="s">
        <v>484</v>
      </c>
      <c r="Z374">
        <v>14</v>
      </c>
      <c r="AA374">
        <v>13</v>
      </c>
      <c r="AB374">
        <v>12</v>
      </c>
      <c r="AC374">
        <v>5</v>
      </c>
      <c r="AF374" t="s">
        <v>980</v>
      </c>
    </row>
    <row r="375" spans="1:32" x14ac:dyDescent="0.25">
      <c r="A375" s="17" t="s">
        <v>79</v>
      </c>
      <c r="B375" s="25" t="s">
        <v>109</v>
      </c>
      <c r="C375">
        <v>10.77</v>
      </c>
      <c r="D375">
        <v>10.469999999999999</v>
      </c>
      <c r="E375">
        <v>9</v>
      </c>
      <c r="F375" s="50" t="s">
        <v>565</v>
      </c>
      <c r="G375">
        <v>11</v>
      </c>
      <c r="H375" s="54" t="s">
        <v>58</v>
      </c>
      <c r="I375">
        <v>11</v>
      </c>
      <c r="J375" s="38" t="s">
        <v>411</v>
      </c>
      <c r="K375">
        <v>114</v>
      </c>
      <c r="L375">
        <v>119</v>
      </c>
      <c r="M375">
        <v>127</v>
      </c>
      <c r="N375">
        <v>1200</v>
      </c>
      <c r="O375">
        <v>1</v>
      </c>
      <c r="P375">
        <v>25</v>
      </c>
      <c r="Q375">
        <v>5</v>
      </c>
      <c r="R375">
        <v>25</v>
      </c>
      <c r="S375" t="s">
        <v>483</v>
      </c>
      <c r="T375">
        <v>1157</v>
      </c>
      <c r="U375" s="33" t="s">
        <v>417</v>
      </c>
      <c r="V375">
        <v>4</v>
      </c>
      <c r="W375">
        <v>52</v>
      </c>
      <c r="X375" s="20" t="s">
        <v>39</v>
      </c>
      <c r="Y375" t="s">
        <v>516</v>
      </c>
      <c r="Z375">
        <v>12</v>
      </c>
      <c r="AA375">
        <v>14</v>
      </c>
      <c r="AB375">
        <v>11</v>
      </c>
      <c r="AF375" t="s">
        <v>639</v>
      </c>
    </row>
    <row r="376" spans="1:32" x14ac:dyDescent="0.25">
      <c r="A376" s="17" t="s">
        <v>79</v>
      </c>
      <c r="B376" s="26" t="s">
        <v>112</v>
      </c>
      <c r="C376">
        <v>40.270000000000003</v>
      </c>
      <c r="D376">
        <v>39.97</v>
      </c>
      <c r="E376">
        <v>2</v>
      </c>
      <c r="F376" s="48" t="s">
        <v>26</v>
      </c>
      <c r="G376">
        <v>8</v>
      </c>
      <c r="H376" s="59" t="s">
        <v>85</v>
      </c>
      <c r="I376">
        <v>9</v>
      </c>
      <c r="J376" s="36" t="s">
        <v>410</v>
      </c>
      <c r="K376">
        <v>26</v>
      </c>
      <c r="L376">
        <v>120</v>
      </c>
      <c r="M376">
        <v>122</v>
      </c>
      <c r="N376" s="41">
        <v>1650</v>
      </c>
      <c r="O376">
        <v>1</v>
      </c>
      <c r="P376">
        <v>23</v>
      </c>
      <c r="Q376">
        <v>12</v>
      </c>
      <c r="R376">
        <v>25</v>
      </c>
      <c r="S376" s="32" t="s">
        <v>416</v>
      </c>
      <c r="T376">
        <v>1090</v>
      </c>
      <c r="U376" s="33" t="s">
        <v>417</v>
      </c>
      <c r="V376">
        <v>4</v>
      </c>
      <c r="W376">
        <v>47</v>
      </c>
      <c r="X376" s="26" t="s">
        <v>59</v>
      </c>
      <c r="Y376">
        <v>4</v>
      </c>
      <c r="Z376">
        <v>9</v>
      </c>
      <c r="AA376">
        <v>9</v>
      </c>
      <c r="AB376">
        <v>5</v>
      </c>
      <c r="AC376">
        <v>8</v>
      </c>
      <c r="AF376" t="s">
        <v>114</v>
      </c>
    </row>
    <row r="377" spans="1:32" x14ac:dyDescent="0.25">
      <c r="A377" s="17" t="s">
        <v>79</v>
      </c>
      <c r="B377" s="26" t="s">
        <v>112</v>
      </c>
      <c r="C377">
        <v>41.17</v>
      </c>
      <c r="D377">
        <v>40.97</v>
      </c>
      <c r="E377">
        <v>2</v>
      </c>
      <c r="F377" s="48" t="s">
        <v>26</v>
      </c>
      <c r="G377">
        <v>9</v>
      </c>
      <c r="H377" s="55" t="s">
        <v>64</v>
      </c>
      <c r="I377">
        <v>4</v>
      </c>
      <c r="J377" s="36" t="s">
        <v>410</v>
      </c>
      <c r="K377">
        <v>10</v>
      </c>
      <c r="L377">
        <v>120</v>
      </c>
      <c r="M377">
        <v>125</v>
      </c>
      <c r="N377" s="41">
        <v>1650</v>
      </c>
      <c r="O377">
        <v>1</v>
      </c>
      <c r="P377">
        <v>12</v>
      </c>
      <c r="Q377">
        <v>11</v>
      </c>
      <c r="R377">
        <v>25</v>
      </c>
      <c r="S377" s="32" t="s">
        <v>432</v>
      </c>
      <c r="T377">
        <v>1093</v>
      </c>
      <c r="U377" s="33" t="s">
        <v>427</v>
      </c>
      <c r="V377">
        <v>4</v>
      </c>
      <c r="W377">
        <v>49</v>
      </c>
      <c r="X377" s="26" t="s">
        <v>59</v>
      </c>
      <c r="Y377">
        <v>5</v>
      </c>
      <c r="Z377">
        <v>8</v>
      </c>
      <c r="AA377">
        <v>8</v>
      </c>
      <c r="AB377">
        <v>8</v>
      </c>
      <c r="AC377">
        <v>9</v>
      </c>
      <c r="AF377" t="s">
        <v>114</v>
      </c>
    </row>
    <row r="378" spans="1:32" x14ac:dyDescent="0.25">
      <c r="A378" s="17" t="s">
        <v>79</v>
      </c>
      <c r="B378" s="26" t="s">
        <v>112</v>
      </c>
      <c r="C378">
        <v>40.81</v>
      </c>
      <c r="D378">
        <v>40.110000000000007</v>
      </c>
      <c r="E378">
        <v>2</v>
      </c>
      <c r="F378" s="48" t="s">
        <v>26</v>
      </c>
      <c r="G378">
        <v>6</v>
      </c>
      <c r="H378" s="55" t="s">
        <v>64</v>
      </c>
      <c r="I378">
        <v>11</v>
      </c>
      <c r="J378" s="36" t="s">
        <v>410</v>
      </c>
      <c r="K378">
        <v>14</v>
      </c>
      <c r="L378">
        <v>120</v>
      </c>
      <c r="M378">
        <v>128</v>
      </c>
      <c r="N378" s="41">
        <v>1650</v>
      </c>
      <c r="O378">
        <v>1</v>
      </c>
      <c r="P378">
        <v>15</v>
      </c>
      <c r="Q378">
        <v>10</v>
      </c>
      <c r="R378">
        <v>25</v>
      </c>
      <c r="S378" s="32" t="s">
        <v>432</v>
      </c>
      <c r="T378">
        <v>1082</v>
      </c>
      <c r="U378" s="33" t="s">
        <v>427</v>
      </c>
      <c r="V378">
        <v>4</v>
      </c>
      <c r="W378">
        <v>51</v>
      </c>
      <c r="X378" s="26" t="s">
        <v>59</v>
      </c>
      <c r="Y378" t="s">
        <v>429</v>
      </c>
      <c r="Z378">
        <v>8</v>
      </c>
      <c r="AA378">
        <v>8</v>
      </c>
      <c r="AB378">
        <v>7</v>
      </c>
      <c r="AC378">
        <v>6</v>
      </c>
      <c r="AF378" t="s">
        <v>114</v>
      </c>
    </row>
    <row r="379" spans="1:32" x14ac:dyDescent="0.25">
      <c r="A379" s="17" t="s">
        <v>79</v>
      </c>
      <c r="B379" s="26" t="s">
        <v>112</v>
      </c>
      <c r="C379">
        <v>49.26</v>
      </c>
      <c r="D379">
        <v>48.859999999999992</v>
      </c>
      <c r="E379">
        <v>2</v>
      </c>
      <c r="F379" s="48" t="s">
        <v>26</v>
      </c>
      <c r="G379">
        <v>7</v>
      </c>
      <c r="H379" s="67" t="s">
        <v>195</v>
      </c>
      <c r="I379">
        <v>6</v>
      </c>
      <c r="J379" s="36" t="s">
        <v>410</v>
      </c>
      <c r="K379">
        <v>23</v>
      </c>
      <c r="L379">
        <v>120</v>
      </c>
      <c r="M379">
        <v>126</v>
      </c>
      <c r="N379">
        <v>1800</v>
      </c>
      <c r="O379">
        <v>1</v>
      </c>
      <c r="P379">
        <v>17</v>
      </c>
      <c r="Q379">
        <v>9</v>
      </c>
      <c r="R379">
        <v>25</v>
      </c>
      <c r="S379" s="31" t="s">
        <v>420</v>
      </c>
      <c r="T379">
        <v>1081</v>
      </c>
      <c r="U379" s="33" t="s">
        <v>427</v>
      </c>
      <c r="V379">
        <v>4</v>
      </c>
      <c r="W379">
        <v>51</v>
      </c>
      <c r="X379" s="26" t="s">
        <v>59</v>
      </c>
      <c r="Y379" t="s">
        <v>474</v>
      </c>
      <c r="Z379">
        <v>8</v>
      </c>
      <c r="AA379">
        <v>7</v>
      </c>
      <c r="AB379">
        <v>7</v>
      </c>
      <c r="AC379">
        <v>7</v>
      </c>
      <c r="AD379">
        <v>7</v>
      </c>
      <c r="AF379" t="s">
        <v>114</v>
      </c>
    </row>
    <row r="380" spans="1:32" x14ac:dyDescent="0.25">
      <c r="A380" s="17" t="s">
        <v>79</v>
      </c>
      <c r="B380" s="26" t="s">
        <v>112</v>
      </c>
      <c r="C380">
        <v>41.06</v>
      </c>
      <c r="D380">
        <v>40.760000000000005</v>
      </c>
      <c r="E380">
        <v>2</v>
      </c>
      <c r="F380" s="48" t="s">
        <v>26</v>
      </c>
      <c r="G380">
        <v>6</v>
      </c>
      <c r="H380" s="59" t="s">
        <v>85</v>
      </c>
      <c r="I380">
        <v>4</v>
      </c>
      <c r="J380" s="36" t="s">
        <v>410</v>
      </c>
      <c r="K380">
        <v>15</v>
      </c>
      <c r="L380">
        <v>120</v>
      </c>
      <c r="M380">
        <v>129</v>
      </c>
      <c r="N380" s="41">
        <v>1650</v>
      </c>
      <c r="O380">
        <v>1</v>
      </c>
      <c r="P380">
        <v>10</v>
      </c>
      <c r="Q380">
        <v>9</v>
      </c>
      <c r="R380">
        <v>25</v>
      </c>
      <c r="S380" s="32" t="s">
        <v>432</v>
      </c>
      <c r="T380">
        <v>1094</v>
      </c>
      <c r="U380" s="33" t="s">
        <v>417</v>
      </c>
      <c r="V380">
        <v>4</v>
      </c>
      <c r="W380">
        <v>53</v>
      </c>
      <c r="X380" s="26" t="s">
        <v>59</v>
      </c>
      <c r="Y380">
        <v>4</v>
      </c>
      <c r="Z380">
        <v>10</v>
      </c>
      <c r="AA380">
        <v>10</v>
      </c>
      <c r="AB380">
        <v>10</v>
      </c>
      <c r="AC380">
        <v>6</v>
      </c>
      <c r="AF380" t="s">
        <v>114</v>
      </c>
    </row>
    <row r="381" spans="1:32" x14ac:dyDescent="0.25">
      <c r="A381" s="17" t="s">
        <v>79</v>
      </c>
      <c r="B381" s="26" t="s">
        <v>112</v>
      </c>
      <c r="C381">
        <v>39.6</v>
      </c>
      <c r="D381">
        <v>39.300000000000004</v>
      </c>
      <c r="E381">
        <v>2</v>
      </c>
      <c r="F381" s="48" t="s">
        <v>26</v>
      </c>
      <c r="G381" s="30">
        <v>5</v>
      </c>
      <c r="H381" s="55" t="s">
        <v>64</v>
      </c>
      <c r="I381">
        <v>1</v>
      </c>
      <c r="J381" s="37" t="s">
        <v>409</v>
      </c>
      <c r="K381">
        <v>12</v>
      </c>
      <c r="L381">
        <v>120</v>
      </c>
      <c r="M381">
        <v>130</v>
      </c>
      <c r="N381" s="41">
        <v>1650</v>
      </c>
      <c r="O381">
        <v>1</v>
      </c>
      <c r="P381">
        <v>9</v>
      </c>
      <c r="Q381">
        <v>7</v>
      </c>
      <c r="R381">
        <v>25</v>
      </c>
      <c r="S381" s="32" t="s">
        <v>432</v>
      </c>
      <c r="T381">
        <v>1097</v>
      </c>
      <c r="U381" s="33" t="s">
        <v>427</v>
      </c>
      <c r="V381">
        <v>4</v>
      </c>
      <c r="W381">
        <v>55</v>
      </c>
      <c r="X381" s="26" t="s">
        <v>59</v>
      </c>
      <c r="Y381" t="s">
        <v>441</v>
      </c>
      <c r="Z381">
        <v>7</v>
      </c>
      <c r="AA381">
        <v>6</v>
      </c>
      <c r="AB381">
        <v>5</v>
      </c>
      <c r="AC381">
        <v>5</v>
      </c>
      <c r="AF381" t="s">
        <v>114</v>
      </c>
    </row>
    <row r="382" spans="1:32" x14ac:dyDescent="0.25">
      <c r="A382" s="17" t="s">
        <v>79</v>
      </c>
      <c r="B382" s="26" t="s">
        <v>112</v>
      </c>
      <c r="C382">
        <v>41.28</v>
      </c>
      <c r="D382">
        <v>40.480000000000004</v>
      </c>
      <c r="E382">
        <v>2</v>
      </c>
      <c r="F382" s="48" t="s">
        <v>26</v>
      </c>
      <c r="G382">
        <v>11</v>
      </c>
      <c r="H382" s="54" t="s">
        <v>58</v>
      </c>
      <c r="I382">
        <v>10</v>
      </c>
      <c r="J382" s="36" t="s">
        <v>410</v>
      </c>
      <c r="K382">
        <v>45</v>
      </c>
      <c r="L382">
        <v>120</v>
      </c>
      <c r="M382">
        <v>131</v>
      </c>
      <c r="N382" s="41">
        <v>1650</v>
      </c>
      <c r="O382">
        <v>1</v>
      </c>
      <c r="P382">
        <v>26</v>
      </c>
      <c r="Q382">
        <v>2</v>
      </c>
      <c r="R382">
        <v>25</v>
      </c>
      <c r="S382" s="32" t="s">
        <v>416</v>
      </c>
      <c r="T382">
        <v>1105</v>
      </c>
      <c r="U382" s="33" t="s">
        <v>417</v>
      </c>
      <c r="V382">
        <v>4</v>
      </c>
      <c r="W382">
        <v>56</v>
      </c>
      <c r="X382" s="26" t="s">
        <v>59</v>
      </c>
      <c r="Y382" t="s">
        <v>505</v>
      </c>
      <c r="Z382">
        <v>10</v>
      </c>
      <c r="AA382">
        <v>9</v>
      </c>
      <c r="AB382">
        <v>9</v>
      </c>
      <c r="AC382">
        <v>11</v>
      </c>
      <c r="AF382" t="s">
        <v>114</v>
      </c>
    </row>
    <row r="383" spans="1:32" x14ac:dyDescent="0.25">
      <c r="A383" s="17" t="s">
        <v>79</v>
      </c>
      <c r="B383" s="26" t="s">
        <v>112</v>
      </c>
      <c r="C383">
        <v>41.5</v>
      </c>
      <c r="D383">
        <v>41</v>
      </c>
      <c r="E383">
        <v>2</v>
      </c>
      <c r="F383" s="48" t="s">
        <v>26</v>
      </c>
      <c r="G383">
        <v>10</v>
      </c>
      <c r="H383" s="59" t="s">
        <v>85</v>
      </c>
      <c r="I383">
        <v>2</v>
      </c>
      <c r="J383" s="37" t="s">
        <v>409</v>
      </c>
      <c r="K383">
        <v>19</v>
      </c>
      <c r="L383">
        <v>120</v>
      </c>
      <c r="M383">
        <v>134</v>
      </c>
      <c r="N383" s="41">
        <v>1650</v>
      </c>
      <c r="O383">
        <v>1</v>
      </c>
      <c r="P383">
        <v>22</v>
      </c>
      <c r="Q383">
        <v>1</v>
      </c>
      <c r="R383">
        <v>25</v>
      </c>
      <c r="S383" s="32" t="s">
        <v>416</v>
      </c>
      <c r="T383">
        <v>1086</v>
      </c>
      <c r="U383" s="33" t="s">
        <v>417</v>
      </c>
      <c r="V383">
        <v>4</v>
      </c>
      <c r="W383">
        <v>56</v>
      </c>
      <c r="X383" s="26" t="s">
        <v>59</v>
      </c>
      <c r="Y383" t="s">
        <v>519</v>
      </c>
      <c r="Z383">
        <v>5</v>
      </c>
      <c r="AA383">
        <v>8</v>
      </c>
      <c r="AB383">
        <v>8</v>
      </c>
      <c r="AC383">
        <v>10</v>
      </c>
      <c r="AF383" t="s">
        <v>114</v>
      </c>
    </row>
    <row r="384" spans="1:32" x14ac:dyDescent="0.25">
      <c r="A384" s="17" t="s">
        <v>79</v>
      </c>
      <c r="B384" s="26" t="s">
        <v>112</v>
      </c>
      <c r="C384">
        <v>40.590000000000003</v>
      </c>
      <c r="D384">
        <v>40.190000000000005</v>
      </c>
      <c r="E384">
        <v>2</v>
      </c>
      <c r="F384" s="48" t="s">
        <v>26</v>
      </c>
      <c r="G384" s="30">
        <v>5</v>
      </c>
      <c r="H384" s="59" t="s">
        <v>85</v>
      </c>
      <c r="I384">
        <v>1</v>
      </c>
      <c r="J384" s="37" t="s">
        <v>409</v>
      </c>
      <c r="K384">
        <v>10</v>
      </c>
      <c r="L384">
        <v>120</v>
      </c>
      <c r="M384">
        <v>131</v>
      </c>
      <c r="N384" s="41">
        <v>1650</v>
      </c>
      <c r="O384">
        <v>1</v>
      </c>
      <c r="P384">
        <v>26</v>
      </c>
      <c r="Q384">
        <v>12</v>
      </c>
      <c r="R384">
        <v>24</v>
      </c>
      <c r="S384" s="32" t="s">
        <v>426</v>
      </c>
      <c r="T384">
        <v>1092</v>
      </c>
      <c r="U384" s="33" t="s">
        <v>417</v>
      </c>
      <c r="V384">
        <v>4</v>
      </c>
      <c r="W384">
        <v>56</v>
      </c>
      <c r="X384" s="26" t="s">
        <v>59</v>
      </c>
      <c r="Y384" t="s">
        <v>589</v>
      </c>
      <c r="Z384">
        <v>6</v>
      </c>
      <c r="AA384">
        <v>7</v>
      </c>
      <c r="AB384">
        <v>7</v>
      </c>
      <c r="AC384">
        <v>5</v>
      </c>
      <c r="AF384" t="s">
        <v>114</v>
      </c>
    </row>
    <row r="385" spans="1:32" x14ac:dyDescent="0.25">
      <c r="A385" s="17" t="s">
        <v>79</v>
      </c>
      <c r="B385" s="26" t="s">
        <v>112</v>
      </c>
      <c r="C385">
        <v>40.86</v>
      </c>
      <c r="D385">
        <v>40.659999999999997</v>
      </c>
      <c r="E385">
        <v>2</v>
      </c>
      <c r="F385" s="48" t="s">
        <v>26</v>
      </c>
      <c r="G385" s="28">
        <v>1</v>
      </c>
      <c r="H385" s="74" t="s">
        <v>404</v>
      </c>
      <c r="I385">
        <v>5</v>
      </c>
      <c r="J385" s="37" t="s">
        <v>409</v>
      </c>
      <c r="K385">
        <v>10</v>
      </c>
      <c r="L385">
        <v>120</v>
      </c>
      <c r="M385">
        <v>125</v>
      </c>
      <c r="N385" s="41">
        <v>1650</v>
      </c>
      <c r="O385">
        <v>1</v>
      </c>
      <c r="P385">
        <v>4</v>
      </c>
      <c r="Q385">
        <v>12</v>
      </c>
      <c r="R385">
        <v>24</v>
      </c>
      <c r="S385" s="32" t="s">
        <v>432</v>
      </c>
      <c r="T385">
        <v>1086</v>
      </c>
      <c r="U385" s="33" t="s">
        <v>417</v>
      </c>
      <c r="V385">
        <v>4</v>
      </c>
      <c r="W385">
        <v>50</v>
      </c>
      <c r="X385" s="26" t="s">
        <v>59</v>
      </c>
      <c r="Y385" s="12" t="s">
        <v>989</v>
      </c>
      <c r="Z385">
        <v>5</v>
      </c>
      <c r="AA385">
        <v>5</v>
      </c>
      <c r="AB385">
        <v>5</v>
      </c>
      <c r="AC385">
        <v>1</v>
      </c>
      <c r="AF385" t="s">
        <v>114</v>
      </c>
    </row>
    <row r="386" spans="1:32" x14ac:dyDescent="0.25">
      <c r="A386" s="17" t="s">
        <v>79</v>
      </c>
      <c r="B386" s="26" t="s">
        <v>112</v>
      </c>
      <c r="C386">
        <v>40.21</v>
      </c>
      <c r="D386">
        <v>40.11</v>
      </c>
      <c r="E386">
        <v>2</v>
      </c>
      <c r="F386" s="48" t="s">
        <v>26</v>
      </c>
      <c r="G386" s="28">
        <v>1</v>
      </c>
      <c r="H386" s="59" t="s">
        <v>85</v>
      </c>
      <c r="I386">
        <v>5</v>
      </c>
      <c r="J386" s="37" t="s">
        <v>409</v>
      </c>
      <c r="K386">
        <v>8.9</v>
      </c>
      <c r="L386">
        <v>120</v>
      </c>
      <c r="M386">
        <v>122</v>
      </c>
      <c r="N386" s="41">
        <v>1650</v>
      </c>
      <c r="O386">
        <v>1</v>
      </c>
      <c r="P386">
        <v>6</v>
      </c>
      <c r="Q386">
        <v>11</v>
      </c>
      <c r="R386">
        <v>24</v>
      </c>
      <c r="S386" s="32" t="s">
        <v>432</v>
      </c>
      <c r="T386">
        <v>1088</v>
      </c>
      <c r="U386" s="33" t="s">
        <v>417</v>
      </c>
      <c r="V386">
        <v>4</v>
      </c>
      <c r="W386">
        <v>45</v>
      </c>
      <c r="X386" s="26" t="s">
        <v>59</v>
      </c>
      <c r="Y386" s="12" t="s">
        <v>654</v>
      </c>
      <c r="Z386">
        <v>6</v>
      </c>
      <c r="AA386">
        <v>6</v>
      </c>
      <c r="AB386">
        <v>3</v>
      </c>
      <c r="AC386">
        <v>1</v>
      </c>
      <c r="AF386" t="s">
        <v>114</v>
      </c>
    </row>
    <row r="387" spans="1:32" x14ac:dyDescent="0.25">
      <c r="A387" s="17" t="s">
        <v>79</v>
      </c>
      <c r="B387" s="26" t="s">
        <v>112</v>
      </c>
      <c r="C387">
        <v>40.200000000000003</v>
      </c>
      <c r="D387">
        <v>40.1</v>
      </c>
      <c r="E387">
        <v>2</v>
      </c>
      <c r="F387" s="48" t="s">
        <v>26</v>
      </c>
      <c r="G387">
        <v>7</v>
      </c>
      <c r="H387" s="59" t="s">
        <v>85</v>
      </c>
      <c r="I387">
        <v>4</v>
      </c>
      <c r="J387" s="36" t="s">
        <v>410</v>
      </c>
      <c r="K387">
        <v>6.5</v>
      </c>
      <c r="L387">
        <v>120</v>
      </c>
      <c r="M387">
        <v>122</v>
      </c>
      <c r="N387" s="41">
        <v>1650</v>
      </c>
      <c r="O387">
        <v>1</v>
      </c>
      <c r="P387">
        <v>16</v>
      </c>
      <c r="Q387">
        <v>10</v>
      </c>
      <c r="R387">
        <v>24</v>
      </c>
      <c r="S387" s="31" t="s">
        <v>420</v>
      </c>
      <c r="T387">
        <v>1090</v>
      </c>
      <c r="U387" s="33" t="s">
        <v>417</v>
      </c>
      <c r="V387">
        <v>4</v>
      </c>
      <c r="W387">
        <v>45</v>
      </c>
      <c r="X387" s="26" t="s">
        <v>59</v>
      </c>
      <c r="Y387" t="s">
        <v>435</v>
      </c>
      <c r="Z387">
        <v>8</v>
      </c>
      <c r="AA387">
        <v>8</v>
      </c>
      <c r="AB387">
        <v>5</v>
      </c>
      <c r="AC387">
        <v>7</v>
      </c>
      <c r="AF387" t="s">
        <v>114</v>
      </c>
    </row>
    <row r="388" spans="1:32" x14ac:dyDescent="0.25">
      <c r="A388" s="17" t="s">
        <v>79</v>
      </c>
      <c r="B388" s="26" t="s">
        <v>112</v>
      </c>
      <c r="C388">
        <v>40.299999999999997</v>
      </c>
      <c r="D388">
        <v>40.099999999999994</v>
      </c>
      <c r="E388">
        <v>2</v>
      </c>
      <c r="F388" s="48" t="s">
        <v>26</v>
      </c>
      <c r="G388" s="28">
        <v>2</v>
      </c>
      <c r="H388" s="59" t="s">
        <v>85</v>
      </c>
      <c r="I388">
        <v>9</v>
      </c>
      <c r="J388" s="36" t="s">
        <v>410</v>
      </c>
      <c r="K388">
        <v>14</v>
      </c>
      <c r="L388">
        <v>120</v>
      </c>
      <c r="M388">
        <v>120</v>
      </c>
      <c r="N388" s="41">
        <v>1650</v>
      </c>
      <c r="O388">
        <v>1</v>
      </c>
      <c r="P388">
        <v>25</v>
      </c>
      <c r="Q388">
        <v>9</v>
      </c>
      <c r="R388">
        <v>24</v>
      </c>
      <c r="S388" s="32" t="s">
        <v>416</v>
      </c>
      <c r="T388">
        <v>1079</v>
      </c>
      <c r="U388" s="33" t="s">
        <v>417</v>
      </c>
      <c r="V388">
        <v>4</v>
      </c>
      <c r="W388">
        <v>44</v>
      </c>
      <c r="X388" s="26" t="s">
        <v>59</v>
      </c>
      <c r="Y388" s="12" t="s">
        <v>581</v>
      </c>
      <c r="Z388">
        <v>8</v>
      </c>
      <c r="AA388">
        <v>2</v>
      </c>
      <c r="AB388">
        <v>1</v>
      </c>
      <c r="AC388">
        <v>2</v>
      </c>
      <c r="AF388" t="s">
        <v>114</v>
      </c>
    </row>
    <row r="389" spans="1:32" x14ac:dyDescent="0.25">
      <c r="A389" s="17" t="s">
        <v>79</v>
      </c>
      <c r="B389" s="26" t="s">
        <v>112</v>
      </c>
      <c r="C389">
        <v>23.23</v>
      </c>
      <c r="D389">
        <v>22.93</v>
      </c>
      <c r="E389">
        <v>2</v>
      </c>
      <c r="F389" s="48" t="s">
        <v>26</v>
      </c>
      <c r="G389">
        <v>11</v>
      </c>
      <c r="H389" s="61" t="s">
        <v>106</v>
      </c>
      <c r="I389">
        <v>6</v>
      </c>
      <c r="J389" s="36" t="s">
        <v>410</v>
      </c>
      <c r="K389">
        <v>39</v>
      </c>
      <c r="L389">
        <v>120</v>
      </c>
      <c r="M389">
        <v>123</v>
      </c>
      <c r="N389">
        <v>1400</v>
      </c>
      <c r="O389">
        <v>1</v>
      </c>
      <c r="P389">
        <v>8</v>
      </c>
      <c r="Q389">
        <v>9</v>
      </c>
      <c r="R389">
        <v>24</v>
      </c>
      <c r="S389" t="s">
        <v>483</v>
      </c>
      <c r="T389">
        <v>1073</v>
      </c>
      <c r="U389" s="33" t="s">
        <v>417</v>
      </c>
      <c r="V389">
        <v>4</v>
      </c>
      <c r="W389">
        <v>46</v>
      </c>
      <c r="X389" s="26" t="s">
        <v>59</v>
      </c>
      <c r="Y389" t="s">
        <v>435</v>
      </c>
      <c r="Z389">
        <v>10</v>
      </c>
      <c r="AA389">
        <v>8</v>
      </c>
      <c r="AB389">
        <v>6</v>
      </c>
      <c r="AC389">
        <v>11</v>
      </c>
      <c r="AF389" t="s">
        <v>114</v>
      </c>
    </row>
    <row r="390" spans="1:32" x14ac:dyDescent="0.25">
      <c r="A390" s="17" t="s">
        <v>79</v>
      </c>
      <c r="B390" s="26" t="s">
        <v>112</v>
      </c>
      <c r="C390">
        <v>35.33</v>
      </c>
      <c r="D390">
        <v>34.729999999999997</v>
      </c>
      <c r="E390">
        <v>2</v>
      </c>
      <c r="F390" s="48" t="s">
        <v>26</v>
      </c>
      <c r="G390">
        <v>13</v>
      </c>
      <c r="H390" s="61" t="s">
        <v>106</v>
      </c>
      <c r="I390">
        <v>12</v>
      </c>
      <c r="J390" s="38" t="s">
        <v>411</v>
      </c>
      <c r="K390">
        <v>48</v>
      </c>
      <c r="L390">
        <v>120</v>
      </c>
      <c r="M390">
        <v>126</v>
      </c>
      <c r="N390">
        <v>1600</v>
      </c>
      <c r="O390">
        <v>1</v>
      </c>
      <c r="P390">
        <v>6</v>
      </c>
      <c r="Q390">
        <v>7</v>
      </c>
      <c r="R390">
        <v>24</v>
      </c>
      <c r="S390" t="s">
        <v>508</v>
      </c>
      <c r="T390">
        <v>1071</v>
      </c>
      <c r="U390" s="33" t="s">
        <v>427</v>
      </c>
      <c r="V390">
        <v>4</v>
      </c>
      <c r="W390">
        <v>51</v>
      </c>
      <c r="X390" s="26" t="s">
        <v>59</v>
      </c>
      <c r="Y390" t="s">
        <v>487</v>
      </c>
      <c r="Z390">
        <v>12</v>
      </c>
      <c r="AA390">
        <v>13</v>
      </c>
      <c r="AB390">
        <v>14</v>
      </c>
      <c r="AC390">
        <v>13</v>
      </c>
      <c r="AF390" t="s">
        <v>114</v>
      </c>
    </row>
    <row r="391" spans="1:32" x14ac:dyDescent="0.25">
      <c r="A391" s="17" t="s">
        <v>79</v>
      </c>
      <c r="B391" s="26" t="s">
        <v>112</v>
      </c>
      <c r="C391">
        <v>41.83</v>
      </c>
      <c r="D391">
        <v>41.53</v>
      </c>
      <c r="E391">
        <v>2</v>
      </c>
      <c r="F391" s="48" t="s">
        <v>26</v>
      </c>
      <c r="G391">
        <v>7</v>
      </c>
      <c r="H391" s="63" t="s">
        <v>140</v>
      </c>
      <c r="I391">
        <v>2</v>
      </c>
      <c r="J391" s="37" t="s">
        <v>409</v>
      </c>
      <c r="K391">
        <v>8.4</v>
      </c>
      <c r="L391">
        <v>120</v>
      </c>
      <c r="M391">
        <v>130</v>
      </c>
      <c r="N391" s="41">
        <v>1650</v>
      </c>
      <c r="O391">
        <v>1</v>
      </c>
      <c r="P391">
        <v>31</v>
      </c>
      <c r="Q391">
        <v>1</v>
      </c>
      <c r="R391">
        <v>24</v>
      </c>
      <c r="S391" s="32" t="s">
        <v>432</v>
      </c>
      <c r="T391">
        <v>1061</v>
      </c>
      <c r="U391" s="33" t="s">
        <v>417</v>
      </c>
      <c r="V391">
        <v>4</v>
      </c>
      <c r="W391">
        <v>54</v>
      </c>
      <c r="X391" s="26" t="s">
        <v>59</v>
      </c>
      <c r="Y391" t="s">
        <v>435</v>
      </c>
      <c r="Z391">
        <v>7</v>
      </c>
      <c r="AA391">
        <v>7</v>
      </c>
      <c r="AB391">
        <v>7</v>
      </c>
      <c r="AC391">
        <v>7</v>
      </c>
      <c r="AF391" t="s">
        <v>996</v>
      </c>
    </row>
    <row r="392" spans="1:32" x14ac:dyDescent="0.25">
      <c r="A392" s="17" t="s">
        <v>79</v>
      </c>
      <c r="B392" s="26" t="s">
        <v>112</v>
      </c>
      <c r="C392">
        <v>36.56</v>
      </c>
      <c r="D392">
        <v>36.260000000000005</v>
      </c>
      <c r="E392">
        <v>2</v>
      </c>
      <c r="F392" s="48" t="s">
        <v>26</v>
      </c>
      <c r="G392">
        <v>8</v>
      </c>
      <c r="H392" s="63" t="s">
        <v>140</v>
      </c>
      <c r="I392">
        <v>1</v>
      </c>
      <c r="J392" s="37" t="s">
        <v>409</v>
      </c>
      <c r="K392">
        <v>9.1</v>
      </c>
      <c r="L392">
        <v>120</v>
      </c>
      <c r="M392">
        <v>129</v>
      </c>
      <c r="N392">
        <v>1600</v>
      </c>
      <c r="O392">
        <v>1</v>
      </c>
      <c r="P392">
        <v>28</v>
      </c>
      <c r="Q392">
        <v>1</v>
      </c>
      <c r="R392">
        <v>24</v>
      </c>
      <c r="S392" t="s">
        <v>465</v>
      </c>
      <c r="T392">
        <v>1073</v>
      </c>
      <c r="U392" s="33" t="s">
        <v>417</v>
      </c>
      <c r="V392">
        <v>4</v>
      </c>
      <c r="W392">
        <v>54</v>
      </c>
      <c r="X392" s="26" t="s">
        <v>59</v>
      </c>
      <c r="Y392" t="s">
        <v>603</v>
      </c>
      <c r="Z392">
        <v>6</v>
      </c>
      <c r="AA392">
        <v>4</v>
      </c>
      <c r="AB392">
        <v>4</v>
      </c>
      <c r="AC392">
        <v>8</v>
      </c>
      <c r="AF392" t="s">
        <v>998</v>
      </c>
    </row>
    <row r="393" spans="1:32" x14ac:dyDescent="0.25">
      <c r="A393" s="17" t="s">
        <v>79</v>
      </c>
      <c r="B393" s="26" t="s">
        <v>112</v>
      </c>
      <c r="C393">
        <v>41.93</v>
      </c>
      <c r="D393">
        <v>41.23</v>
      </c>
      <c r="E393">
        <v>2</v>
      </c>
      <c r="F393" s="48" t="s">
        <v>26</v>
      </c>
      <c r="G393">
        <v>8</v>
      </c>
      <c r="H393" s="54" t="s">
        <v>58</v>
      </c>
      <c r="I393">
        <v>6</v>
      </c>
      <c r="J393" s="37" t="s">
        <v>409</v>
      </c>
      <c r="K393">
        <v>8.8000000000000007</v>
      </c>
      <c r="L393">
        <v>120</v>
      </c>
      <c r="M393">
        <v>135</v>
      </c>
      <c r="N393" s="41">
        <v>1650</v>
      </c>
      <c r="O393">
        <v>1</v>
      </c>
      <c r="P393">
        <v>4</v>
      </c>
      <c r="Q393">
        <v>1</v>
      </c>
      <c r="R393">
        <v>24</v>
      </c>
      <c r="S393" s="32" t="s">
        <v>432</v>
      </c>
      <c r="T393">
        <v>1081</v>
      </c>
      <c r="U393" s="33" t="s">
        <v>417</v>
      </c>
      <c r="V393">
        <v>4</v>
      </c>
      <c r="W393">
        <v>56</v>
      </c>
      <c r="X393" s="26" t="s">
        <v>59</v>
      </c>
      <c r="Y393" t="s">
        <v>441</v>
      </c>
      <c r="Z393">
        <v>7</v>
      </c>
      <c r="AA393">
        <v>7</v>
      </c>
      <c r="AB393">
        <v>7</v>
      </c>
      <c r="AC393">
        <v>8</v>
      </c>
      <c r="AF393" t="s">
        <v>998</v>
      </c>
    </row>
    <row r="394" spans="1:32" x14ac:dyDescent="0.25">
      <c r="A394" s="17" t="s">
        <v>79</v>
      </c>
      <c r="B394" s="26" t="s">
        <v>112</v>
      </c>
      <c r="C394">
        <v>40.56</v>
      </c>
      <c r="D394">
        <v>40.06</v>
      </c>
      <c r="E394">
        <v>2</v>
      </c>
      <c r="F394" s="48" t="s">
        <v>26</v>
      </c>
      <c r="G394">
        <v>10</v>
      </c>
      <c r="H394" s="72" t="s">
        <v>434</v>
      </c>
      <c r="I394">
        <v>3</v>
      </c>
      <c r="J394" s="37" t="s">
        <v>409</v>
      </c>
      <c r="K394">
        <v>8.4</v>
      </c>
      <c r="L394">
        <v>120</v>
      </c>
      <c r="M394">
        <v>135</v>
      </c>
      <c r="N394" s="41">
        <v>1650</v>
      </c>
      <c r="O394">
        <v>1</v>
      </c>
      <c r="P394">
        <v>15</v>
      </c>
      <c r="Q394">
        <v>11</v>
      </c>
      <c r="R394">
        <v>23</v>
      </c>
      <c r="S394" s="31" t="s">
        <v>420</v>
      </c>
      <c r="T394">
        <v>1094</v>
      </c>
      <c r="U394" s="33" t="s">
        <v>417</v>
      </c>
      <c r="V394">
        <v>4</v>
      </c>
      <c r="W394">
        <v>56</v>
      </c>
      <c r="X394" s="26" t="s">
        <v>59</v>
      </c>
      <c r="Y394" t="s">
        <v>474</v>
      </c>
      <c r="Z394">
        <v>4</v>
      </c>
      <c r="AA394">
        <v>3</v>
      </c>
      <c r="AB394">
        <v>3</v>
      </c>
      <c r="AC394">
        <v>10</v>
      </c>
      <c r="AF394" t="s">
        <v>998</v>
      </c>
    </row>
    <row r="395" spans="1:32" x14ac:dyDescent="0.25">
      <c r="A395" s="17" t="s">
        <v>79</v>
      </c>
      <c r="B395" s="26" t="s">
        <v>112</v>
      </c>
      <c r="C395">
        <v>40.619999999999997</v>
      </c>
      <c r="D395">
        <v>39.82</v>
      </c>
      <c r="E395">
        <v>2</v>
      </c>
      <c r="F395" s="48" t="s">
        <v>26</v>
      </c>
      <c r="G395" s="30">
        <v>5</v>
      </c>
      <c r="H395" s="59" t="s">
        <v>85</v>
      </c>
      <c r="I395">
        <v>12</v>
      </c>
      <c r="J395" s="36" t="s">
        <v>410</v>
      </c>
      <c r="K395">
        <v>12</v>
      </c>
      <c r="L395">
        <v>120</v>
      </c>
      <c r="M395">
        <v>131</v>
      </c>
      <c r="N395" s="41">
        <v>1650</v>
      </c>
      <c r="O395">
        <v>1</v>
      </c>
      <c r="P395">
        <v>11</v>
      </c>
      <c r="Q395">
        <v>10</v>
      </c>
      <c r="R395">
        <v>23</v>
      </c>
      <c r="S395" s="32" t="s">
        <v>432</v>
      </c>
      <c r="T395">
        <v>1099</v>
      </c>
      <c r="U395" s="33" t="s">
        <v>417</v>
      </c>
      <c r="V395">
        <v>4</v>
      </c>
      <c r="W395">
        <v>56</v>
      </c>
      <c r="X395" s="26" t="s">
        <v>59</v>
      </c>
      <c r="Y395" s="12" t="s">
        <v>549</v>
      </c>
      <c r="Z395">
        <v>8</v>
      </c>
      <c r="AA395">
        <v>9</v>
      </c>
      <c r="AB395">
        <v>6</v>
      </c>
      <c r="AC395">
        <v>5</v>
      </c>
      <c r="AF395" t="s">
        <v>998</v>
      </c>
    </row>
    <row r="396" spans="1:32" x14ac:dyDescent="0.25">
      <c r="A396" s="17" t="s">
        <v>79</v>
      </c>
      <c r="B396" s="26" t="s">
        <v>112</v>
      </c>
      <c r="C396">
        <v>39.99</v>
      </c>
      <c r="D396">
        <v>39.690000000000005</v>
      </c>
      <c r="E396">
        <v>2</v>
      </c>
      <c r="F396" s="48" t="s">
        <v>26</v>
      </c>
      <c r="G396" s="28">
        <v>2</v>
      </c>
      <c r="H396" s="54" t="s">
        <v>58</v>
      </c>
      <c r="I396">
        <v>4</v>
      </c>
      <c r="J396" s="37" t="s">
        <v>409</v>
      </c>
      <c r="K396">
        <v>7.1</v>
      </c>
      <c r="L396">
        <v>120</v>
      </c>
      <c r="M396">
        <v>130</v>
      </c>
      <c r="N396" s="41">
        <v>1650</v>
      </c>
      <c r="O396">
        <v>1</v>
      </c>
      <c r="P396">
        <v>20</v>
      </c>
      <c r="Q396">
        <v>9</v>
      </c>
      <c r="R396">
        <v>23</v>
      </c>
      <c r="S396" s="31" t="s">
        <v>420</v>
      </c>
      <c r="T396">
        <v>1098</v>
      </c>
      <c r="U396" s="33" t="s">
        <v>417</v>
      </c>
      <c r="V396">
        <v>4</v>
      </c>
      <c r="W396">
        <v>55</v>
      </c>
      <c r="X396" s="26" t="s">
        <v>59</v>
      </c>
      <c r="Y396" s="12" t="s">
        <v>423</v>
      </c>
      <c r="Z396">
        <v>5</v>
      </c>
      <c r="AA396">
        <v>5</v>
      </c>
      <c r="AB396">
        <v>5</v>
      </c>
      <c r="AC396">
        <v>2</v>
      </c>
      <c r="AF396" t="s">
        <v>1003</v>
      </c>
    </row>
    <row r="397" spans="1:32" x14ac:dyDescent="0.25">
      <c r="A397" s="17" t="s">
        <v>79</v>
      </c>
      <c r="B397" s="27" t="s">
        <v>116</v>
      </c>
      <c r="C397">
        <v>39.729999999999997</v>
      </c>
      <c r="D397">
        <v>39.529999999999994</v>
      </c>
      <c r="E397">
        <v>4</v>
      </c>
      <c r="F397" s="54" t="s">
        <v>58</v>
      </c>
      <c r="G397" s="28">
        <v>2</v>
      </c>
      <c r="H397" s="54" t="s">
        <v>58</v>
      </c>
      <c r="I397">
        <v>10</v>
      </c>
      <c r="J397" s="38" t="s">
        <v>411</v>
      </c>
      <c r="K397">
        <v>20</v>
      </c>
      <c r="L397">
        <v>120</v>
      </c>
      <c r="M397">
        <v>119</v>
      </c>
      <c r="N397" s="41">
        <v>1650</v>
      </c>
      <c r="O397">
        <v>1</v>
      </c>
      <c r="P397">
        <v>23</v>
      </c>
      <c r="Q397">
        <v>12</v>
      </c>
      <c r="R397">
        <v>25</v>
      </c>
      <c r="S397" s="32" t="s">
        <v>416</v>
      </c>
      <c r="T397">
        <v>1188</v>
      </c>
      <c r="U397" s="33" t="s">
        <v>417</v>
      </c>
      <c r="V397">
        <v>4</v>
      </c>
      <c r="W397">
        <v>44</v>
      </c>
      <c r="X397" s="19" t="s">
        <v>32</v>
      </c>
      <c r="Y397" s="12" t="s">
        <v>446</v>
      </c>
      <c r="Z397">
        <v>11</v>
      </c>
      <c r="AA397">
        <v>12</v>
      </c>
      <c r="AB397">
        <v>12</v>
      </c>
      <c r="AC397">
        <v>2</v>
      </c>
      <c r="AF397" t="s">
        <v>17</v>
      </c>
    </row>
    <row r="398" spans="1:32" x14ac:dyDescent="0.25">
      <c r="A398" s="17" t="s">
        <v>79</v>
      </c>
      <c r="B398" s="27" t="s">
        <v>116</v>
      </c>
      <c r="C398">
        <v>40.75</v>
      </c>
      <c r="D398">
        <v>40.65</v>
      </c>
      <c r="E398">
        <v>4</v>
      </c>
      <c r="F398" s="54" t="s">
        <v>58</v>
      </c>
      <c r="G398">
        <v>7</v>
      </c>
      <c r="H398" s="67" t="s">
        <v>195</v>
      </c>
      <c r="I398">
        <v>3</v>
      </c>
      <c r="J398" s="37" t="s">
        <v>409</v>
      </c>
      <c r="K398">
        <v>4.8</v>
      </c>
      <c r="L398">
        <v>120</v>
      </c>
      <c r="M398">
        <v>122</v>
      </c>
      <c r="N398" s="41">
        <v>1650</v>
      </c>
      <c r="O398">
        <v>1</v>
      </c>
      <c r="P398">
        <v>12</v>
      </c>
      <c r="Q398">
        <v>11</v>
      </c>
      <c r="R398">
        <v>25</v>
      </c>
      <c r="S398" s="32" t="s">
        <v>432</v>
      </c>
      <c r="T398">
        <v>1188</v>
      </c>
      <c r="U398" s="33" t="s">
        <v>427</v>
      </c>
      <c r="V398">
        <v>4</v>
      </c>
      <c r="W398">
        <v>46</v>
      </c>
      <c r="X398" s="19" t="s">
        <v>32</v>
      </c>
      <c r="Y398" s="12" t="s">
        <v>549</v>
      </c>
      <c r="Z398">
        <v>7</v>
      </c>
      <c r="AA398">
        <v>7</v>
      </c>
      <c r="AB398">
        <v>9</v>
      </c>
      <c r="AC398">
        <v>7</v>
      </c>
      <c r="AF398" t="s">
        <v>17</v>
      </c>
    </row>
    <row r="399" spans="1:32" x14ac:dyDescent="0.25">
      <c r="A399" s="17" t="s">
        <v>79</v>
      </c>
      <c r="B399" s="27" t="s">
        <v>116</v>
      </c>
      <c r="C399">
        <v>39.659999999999997</v>
      </c>
      <c r="D399">
        <v>39.359999999999992</v>
      </c>
      <c r="E399">
        <v>4</v>
      </c>
      <c r="F399" s="54" t="s">
        <v>58</v>
      </c>
      <c r="G399">
        <v>6</v>
      </c>
      <c r="H399" s="67" t="s">
        <v>195</v>
      </c>
      <c r="I399">
        <v>9</v>
      </c>
      <c r="J399" s="36" t="s">
        <v>410</v>
      </c>
      <c r="K399">
        <v>13</v>
      </c>
      <c r="L399">
        <v>120</v>
      </c>
      <c r="M399">
        <v>123</v>
      </c>
      <c r="N399" s="41">
        <v>1650</v>
      </c>
      <c r="O399">
        <v>1</v>
      </c>
      <c r="P399">
        <v>2</v>
      </c>
      <c r="Q399">
        <v>11</v>
      </c>
      <c r="R399">
        <v>25</v>
      </c>
      <c r="S399" s="32" t="s">
        <v>416</v>
      </c>
      <c r="T399">
        <v>1192</v>
      </c>
      <c r="U399" s="33" t="s">
        <v>427</v>
      </c>
      <c r="V399">
        <v>4</v>
      </c>
      <c r="W399">
        <v>48</v>
      </c>
      <c r="X399" s="19" t="s">
        <v>32</v>
      </c>
      <c r="Y399" s="12">
        <v>2</v>
      </c>
      <c r="Z399">
        <v>10</v>
      </c>
      <c r="AA399">
        <v>10</v>
      </c>
      <c r="AB399">
        <v>11</v>
      </c>
      <c r="AC399">
        <v>6</v>
      </c>
      <c r="AF399" t="s">
        <v>17</v>
      </c>
    </row>
    <row r="400" spans="1:32" x14ac:dyDescent="0.25">
      <c r="A400" s="17" t="s">
        <v>79</v>
      </c>
      <c r="B400" s="27" t="s">
        <v>116</v>
      </c>
      <c r="C400">
        <v>40.590000000000003</v>
      </c>
      <c r="D400">
        <v>40.39</v>
      </c>
      <c r="E400">
        <v>4</v>
      </c>
      <c r="F400" s="54" t="s">
        <v>58</v>
      </c>
      <c r="G400">
        <v>10</v>
      </c>
      <c r="H400" s="67" t="s">
        <v>195</v>
      </c>
      <c r="I400">
        <v>6</v>
      </c>
      <c r="J400" s="36" t="s">
        <v>410</v>
      </c>
      <c r="K400">
        <v>8.6</v>
      </c>
      <c r="L400">
        <v>120</v>
      </c>
      <c r="M400">
        <v>125</v>
      </c>
      <c r="N400" s="41">
        <v>1650</v>
      </c>
      <c r="O400">
        <v>1</v>
      </c>
      <c r="P400">
        <v>8</v>
      </c>
      <c r="Q400">
        <v>10</v>
      </c>
      <c r="R400">
        <v>25</v>
      </c>
      <c r="S400" s="32" t="s">
        <v>426</v>
      </c>
      <c r="T400">
        <v>1192</v>
      </c>
      <c r="U400" s="33" t="s">
        <v>427</v>
      </c>
      <c r="V400">
        <v>4</v>
      </c>
      <c r="W400">
        <v>50</v>
      </c>
      <c r="X400" s="19" t="s">
        <v>32</v>
      </c>
      <c r="Y400" t="s">
        <v>453</v>
      </c>
      <c r="Z400">
        <v>10</v>
      </c>
      <c r="AA400">
        <v>10</v>
      </c>
      <c r="AB400">
        <v>12</v>
      </c>
      <c r="AC400">
        <v>10</v>
      </c>
      <c r="AF400" t="s">
        <v>17</v>
      </c>
    </row>
    <row r="401" spans="1:32" x14ac:dyDescent="0.25">
      <c r="A401" s="17" t="s">
        <v>79</v>
      </c>
      <c r="B401" s="27" t="s">
        <v>116</v>
      </c>
      <c r="C401">
        <v>40.619999999999997</v>
      </c>
      <c r="D401">
        <v>40.219999999999992</v>
      </c>
      <c r="E401">
        <v>4</v>
      </c>
      <c r="F401" s="54" t="s">
        <v>58</v>
      </c>
      <c r="G401" s="30">
        <v>4</v>
      </c>
      <c r="H401" s="67" t="s">
        <v>195</v>
      </c>
      <c r="I401">
        <v>8</v>
      </c>
      <c r="J401" s="36" t="s">
        <v>410</v>
      </c>
      <c r="K401">
        <v>11</v>
      </c>
      <c r="L401">
        <v>120</v>
      </c>
      <c r="M401">
        <v>126</v>
      </c>
      <c r="N401" s="41">
        <v>1650</v>
      </c>
      <c r="O401">
        <v>1</v>
      </c>
      <c r="P401">
        <v>10</v>
      </c>
      <c r="Q401">
        <v>9</v>
      </c>
      <c r="R401">
        <v>25</v>
      </c>
      <c r="S401" s="32" t="s">
        <v>432</v>
      </c>
      <c r="T401">
        <v>1181</v>
      </c>
      <c r="U401" s="33" t="s">
        <v>417</v>
      </c>
      <c r="V401">
        <v>4</v>
      </c>
      <c r="W401">
        <v>50</v>
      </c>
      <c r="X401" s="19" t="s">
        <v>32</v>
      </c>
      <c r="Y401" s="12" t="s">
        <v>539</v>
      </c>
      <c r="Z401">
        <v>9</v>
      </c>
      <c r="AA401">
        <v>9</v>
      </c>
      <c r="AB401">
        <v>9</v>
      </c>
      <c r="AC401">
        <v>4</v>
      </c>
      <c r="AF401" t="s">
        <v>17</v>
      </c>
    </row>
    <row r="402" spans="1:32" x14ac:dyDescent="0.25">
      <c r="A402" s="17" t="s">
        <v>79</v>
      </c>
      <c r="B402" s="27" t="s">
        <v>116</v>
      </c>
      <c r="C402">
        <v>39.81</v>
      </c>
      <c r="D402">
        <v>39.21</v>
      </c>
      <c r="E402">
        <v>4</v>
      </c>
      <c r="F402" s="54" t="s">
        <v>58</v>
      </c>
      <c r="G402" s="30">
        <v>4</v>
      </c>
      <c r="H402" s="67" t="s">
        <v>195</v>
      </c>
      <c r="I402">
        <v>12</v>
      </c>
      <c r="J402" s="38" t="s">
        <v>411</v>
      </c>
      <c r="K402">
        <v>19</v>
      </c>
      <c r="L402">
        <v>120</v>
      </c>
      <c r="M402">
        <v>127</v>
      </c>
      <c r="N402" s="41">
        <v>1650</v>
      </c>
      <c r="O402">
        <v>1</v>
      </c>
      <c r="P402">
        <v>16</v>
      </c>
      <c r="Q402">
        <v>7</v>
      </c>
      <c r="R402">
        <v>25</v>
      </c>
      <c r="S402" s="31" t="s">
        <v>420</v>
      </c>
      <c r="T402">
        <v>1183</v>
      </c>
      <c r="U402" s="33" t="s">
        <v>427</v>
      </c>
      <c r="V402">
        <v>4</v>
      </c>
      <c r="W402">
        <v>52</v>
      </c>
      <c r="X402" s="19" t="s">
        <v>32</v>
      </c>
      <c r="Y402" s="12" t="s">
        <v>539</v>
      </c>
      <c r="Z402">
        <v>12</v>
      </c>
      <c r="AA402">
        <v>12</v>
      </c>
      <c r="AB402">
        <v>11</v>
      </c>
      <c r="AC402">
        <v>4</v>
      </c>
      <c r="AF402" t="s">
        <v>17</v>
      </c>
    </row>
    <row r="403" spans="1:32" x14ac:dyDescent="0.25">
      <c r="A403" s="17" t="s">
        <v>79</v>
      </c>
      <c r="B403" s="27" t="s">
        <v>116</v>
      </c>
      <c r="C403">
        <v>40.24</v>
      </c>
      <c r="D403">
        <v>39.940000000000005</v>
      </c>
      <c r="E403">
        <v>4</v>
      </c>
      <c r="F403" s="54" t="s">
        <v>58</v>
      </c>
      <c r="G403">
        <v>6</v>
      </c>
      <c r="H403" s="67" t="s">
        <v>195</v>
      </c>
      <c r="I403">
        <v>6</v>
      </c>
      <c r="J403" s="36" t="s">
        <v>410</v>
      </c>
      <c r="K403">
        <v>13</v>
      </c>
      <c r="L403">
        <v>120</v>
      </c>
      <c r="M403">
        <v>129</v>
      </c>
      <c r="N403" s="41">
        <v>1650</v>
      </c>
      <c r="O403">
        <v>1</v>
      </c>
      <c r="P403">
        <v>25</v>
      </c>
      <c r="Q403">
        <v>6</v>
      </c>
      <c r="R403">
        <v>25</v>
      </c>
      <c r="S403" s="32" t="s">
        <v>416</v>
      </c>
      <c r="T403">
        <v>1192</v>
      </c>
      <c r="U403" s="33" t="s">
        <v>427</v>
      </c>
      <c r="V403">
        <v>4</v>
      </c>
      <c r="W403">
        <v>54</v>
      </c>
      <c r="X403" s="19" t="s">
        <v>32</v>
      </c>
      <c r="Y403" s="12" t="s">
        <v>549</v>
      </c>
      <c r="Z403">
        <v>10</v>
      </c>
      <c r="AA403">
        <v>11</v>
      </c>
      <c r="AB403">
        <v>10</v>
      </c>
      <c r="AC403">
        <v>6</v>
      </c>
      <c r="AF403" t="s">
        <v>17</v>
      </c>
    </row>
    <row r="404" spans="1:32" x14ac:dyDescent="0.25">
      <c r="A404" s="17" t="s">
        <v>79</v>
      </c>
      <c r="B404" s="27" t="s">
        <v>116</v>
      </c>
      <c r="C404">
        <v>41.93</v>
      </c>
      <c r="D404">
        <v>41.43</v>
      </c>
      <c r="E404">
        <v>4</v>
      </c>
      <c r="F404" s="54" t="s">
        <v>58</v>
      </c>
      <c r="G404" s="30">
        <v>5</v>
      </c>
      <c r="H404" s="67" t="s">
        <v>195</v>
      </c>
      <c r="I404">
        <v>2</v>
      </c>
      <c r="J404" s="36" t="s">
        <v>410</v>
      </c>
      <c r="K404">
        <v>10</v>
      </c>
      <c r="L404">
        <v>120</v>
      </c>
      <c r="M404">
        <v>134</v>
      </c>
      <c r="N404" s="41">
        <v>1650</v>
      </c>
      <c r="O404">
        <v>1</v>
      </c>
      <c r="P404">
        <v>4</v>
      </c>
      <c r="Q404">
        <v>6</v>
      </c>
      <c r="R404">
        <v>25</v>
      </c>
      <c r="S404" s="32" t="s">
        <v>432</v>
      </c>
      <c r="T404">
        <v>1184</v>
      </c>
      <c r="U404" s="34" t="s">
        <v>438</v>
      </c>
      <c r="V404">
        <v>4</v>
      </c>
      <c r="W404">
        <v>56</v>
      </c>
      <c r="X404" s="19" t="s">
        <v>32</v>
      </c>
      <c r="Y404" t="s">
        <v>441</v>
      </c>
      <c r="Z404">
        <v>10</v>
      </c>
      <c r="AA404">
        <v>10</v>
      </c>
      <c r="AB404">
        <v>12</v>
      </c>
      <c r="AC404">
        <v>5</v>
      </c>
      <c r="AF404" t="s">
        <v>17</v>
      </c>
    </row>
    <row r="405" spans="1:32" x14ac:dyDescent="0.25">
      <c r="A405" s="17" t="s">
        <v>79</v>
      </c>
      <c r="B405" s="27" t="s">
        <v>116</v>
      </c>
      <c r="C405">
        <v>34.869999999999997</v>
      </c>
      <c r="D405">
        <v>34.169999999999995</v>
      </c>
      <c r="E405">
        <v>4</v>
      </c>
      <c r="F405" s="54" t="s">
        <v>58</v>
      </c>
      <c r="G405">
        <v>8</v>
      </c>
      <c r="H405" s="55" t="s">
        <v>64</v>
      </c>
      <c r="I405">
        <v>9</v>
      </c>
      <c r="J405" s="36" t="s">
        <v>410</v>
      </c>
      <c r="K405">
        <v>34</v>
      </c>
      <c r="L405">
        <v>120</v>
      </c>
      <c r="M405">
        <v>134</v>
      </c>
      <c r="N405">
        <v>1600</v>
      </c>
      <c r="O405">
        <v>1</v>
      </c>
      <c r="P405">
        <v>25</v>
      </c>
      <c r="Q405">
        <v>5</v>
      </c>
      <c r="R405">
        <v>25</v>
      </c>
      <c r="S405" t="s">
        <v>483</v>
      </c>
      <c r="T405">
        <v>1177</v>
      </c>
      <c r="U405" s="33" t="s">
        <v>417</v>
      </c>
      <c r="V405">
        <v>4</v>
      </c>
      <c r="W405">
        <v>58</v>
      </c>
      <c r="X405" s="19" t="s">
        <v>32</v>
      </c>
      <c r="Y405" t="s">
        <v>429</v>
      </c>
      <c r="Z405">
        <v>8</v>
      </c>
      <c r="AA405">
        <v>9</v>
      </c>
      <c r="AB405">
        <v>9</v>
      </c>
      <c r="AC405">
        <v>8</v>
      </c>
      <c r="AF405" t="s">
        <v>569</v>
      </c>
    </row>
    <row r="406" spans="1:32" x14ac:dyDescent="0.25">
      <c r="A406" s="17" t="s">
        <v>79</v>
      </c>
      <c r="B406" s="27" t="s">
        <v>116</v>
      </c>
      <c r="C406">
        <v>41.15</v>
      </c>
      <c r="D406">
        <v>40.65</v>
      </c>
      <c r="E406">
        <v>4</v>
      </c>
      <c r="F406" s="54" t="s">
        <v>58</v>
      </c>
      <c r="G406">
        <v>7</v>
      </c>
      <c r="H406" s="67" t="s">
        <v>195</v>
      </c>
      <c r="I406">
        <v>2</v>
      </c>
      <c r="J406" s="36" t="s">
        <v>410</v>
      </c>
      <c r="K406">
        <v>3.6</v>
      </c>
      <c r="L406">
        <v>120</v>
      </c>
      <c r="M406">
        <v>135</v>
      </c>
      <c r="N406" s="41">
        <v>1650</v>
      </c>
      <c r="O406">
        <v>1</v>
      </c>
      <c r="P406">
        <v>7</v>
      </c>
      <c r="Q406">
        <v>5</v>
      </c>
      <c r="R406">
        <v>25</v>
      </c>
      <c r="S406" s="32" t="s">
        <v>432</v>
      </c>
      <c r="T406">
        <v>1182</v>
      </c>
      <c r="U406" s="33" t="s">
        <v>417</v>
      </c>
      <c r="V406">
        <v>4</v>
      </c>
      <c r="W406">
        <v>60</v>
      </c>
      <c r="X406" s="19" t="s">
        <v>32</v>
      </c>
      <c r="Y406">
        <v>3</v>
      </c>
      <c r="Z406">
        <v>8</v>
      </c>
      <c r="AA406">
        <v>7</v>
      </c>
      <c r="AB406">
        <v>7</v>
      </c>
      <c r="AC406">
        <v>7</v>
      </c>
      <c r="AF406" t="s">
        <v>46</v>
      </c>
    </row>
    <row r="407" spans="1:32" x14ac:dyDescent="0.25">
      <c r="A407" s="17" t="s">
        <v>79</v>
      </c>
      <c r="B407" s="27" t="s">
        <v>116</v>
      </c>
      <c r="C407">
        <v>39.200000000000003</v>
      </c>
      <c r="D407">
        <v>39.300000000000004</v>
      </c>
      <c r="E407">
        <v>4</v>
      </c>
      <c r="F407" s="54" t="s">
        <v>58</v>
      </c>
      <c r="G407" s="28">
        <v>3</v>
      </c>
      <c r="H407" s="63" t="s">
        <v>140</v>
      </c>
      <c r="I407">
        <v>4</v>
      </c>
      <c r="J407" s="37" t="s">
        <v>409</v>
      </c>
      <c r="K407">
        <v>37</v>
      </c>
      <c r="L407">
        <v>120</v>
      </c>
      <c r="M407">
        <v>118</v>
      </c>
      <c r="N407" s="41">
        <v>1650</v>
      </c>
      <c r="O407">
        <v>1</v>
      </c>
      <c r="P407">
        <v>30</v>
      </c>
      <c r="Q407">
        <v>4</v>
      </c>
      <c r="R407">
        <v>25</v>
      </c>
      <c r="S407" s="32" t="s">
        <v>426</v>
      </c>
      <c r="T407">
        <v>1180</v>
      </c>
      <c r="U407" s="33" t="s">
        <v>427</v>
      </c>
      <c r="V407">
        <v>3</v>
      </c>
      <c r="W407">
        <v>60</v>
      </c>
      <c r="X407" s="19" t="s">
        <v>32</v>
      </c>
      <c r="Y407" s="12" t="s">
        <v>471</v>
      </c>
      <c r="Z407">
        <v>7</v>
      </c>
      <c r="AA407">
        <v>6</v>
      </c>
      <c r="AB407">
        <v>6</v>
      </c>
      <c r="AC407">
        <v>3</v>
      </c>
      <c r="AF407" t="s">
        <v>572</v>
      </c>
    </row>
    <row r="408" spans="1:32" x14ac:dyDescent="0.25">
      <c r="A408" s="17" t="s">
        <v>79</v>
      </c>
      <c r="B408" s="27" t="s">
        <v>116</v>
      </c>
      <c r="C408">
        <v>40.200000000000003</v>
      </c>
      <c r="D408">
        <v>40.300000000000004</v>
      </c>
      <c r="E408">
        <v>4</v>
      </c>
      <c r="F408" s="54" t="s">
        <v>58</v>
      </c>
      <c r="G408">
        <v>8</v>
      </c>
      <c r="H408" s="63" t="s">
        <v>140</v>
      </c>
      <c r="I408">
        <v>7</v>
      </c>
      <c r="J408" s="36" t="s">
        <v>410</v>
      </c>
      <c r="K408">
        <v>14</v>
      </c>
      <c r="L408">
        <v>120</v>
      </c>
      <c r="M408">
        <v>118</v>
      </c>
      <c r="N408" s="41">
        <v>1650</v>
      </c>
      <c r="O408">
        <v>1</v>
      </c>
      <c r="P408">
        <v>9</v>
      </c>
      <c r="Q408">
        <v>4</v>
      </c>
      <c r="R408">
        <v>25</v>
      </c>
      <c r="S408" s="32" t="s">
        <v>432</v>
      </c>
      <c r="T408">
        <v>1174</v>
      </c>
      <c r="U408" s="33" t="s">
        <v>427</v>
      </c>
      <c r="V408">
        <v>3</v>
      </c>
      <c r="W408">
        <v>62</v>
      </c>
      <c r="X408" s="19" t="s">
        <v>32</v>
      </c>
      <c r="Y408" t="s">
        <v>429</v>
      </c>
      <c r="Z408">
        <v>10</v>
      </c>
      <c r="AA408">
        <v>10</v>
      </c>
      <c r="AB408">
        <v>11</v>
      </c>
      <c r="AC408">
        <v>8</v>
      </c>
      <c r="AF408" t="s">
        <v>17</v>
      </c>
    </row>
    <row r="409" spans="1:32" x14ac:dyDescent="0.25">
      <c r="A409" s="17" t="s">
        <v>79</v>
      </c>
      <c r="B409" s="27" t="s">
        <v>116</v>
      </c>
      <c r="C409">
        <v>40.9</v>
      </c>
      <c r="D409">
        <v>40.699999999999996</v>
      </c>
      <c r="E409">
        <v>4</v>
      </c>
      <c r="F409" s="54" t="s">
        <v>58</v>
      </c>
      <c r="G409">
        <v>11</v>
      </c>
      <c r="H409" s="67" t="s">
        <v>195</v>
      </c>
      <c r="I409">
        <v>10</v>
      </c>
      <c r="J409" s="36" t="s">
        <v>410</v>
      </c>
      <c r="K409">
        <v>31</v>
      </c>
      <c r="L409">
        <v>120</v>
      </c>
      <c r="M409">
        <v>121</v>
      </c>
      <c r="N409" s="41">
        <v>1650</v>
      </c>
      <c r="O409">
        <v>1</v>
      </c>
      <c r="P409">
        <v>5</v>
      </c>
      <c r="Q409">
        <v>2</v>
      </c>
      <c r="R409">
        <v>25</v>
      </c>
      <c r="S409" s="32" t="s">
        <v>432</v>
      </c>
      <c r="T409">
        <v>1207</v>
      </c>
      <c r="U409" s="33" t="s">
        <v>417</v>
      </c>
      <c r="V409">
        <v>3</v>
      </c>
      <c r="W409">
        <v>64</v>
      </c>
      <c r="X409" s="19" t="s">
        <v>32</v>
      </c>
      <c r="Y409" t="s">
        <v>519</v>
      </c>
      <c r="Z409">
        <v>10</v>
      </c>
      <c r="AA409">
        <v>11</v>
      </c>
      <c r="AB409">
        <v>11</v>
      </c>
      <c r="AC409">
        <v>11</v>
      </c>
      <c r="AF409" t="s">
        <v>17</v>
      </c>
    </row>
    <row r="410" spans="1:32" x14ac:dyDescent="0.25">
      <c r="A410" s="17" t="s">
        <v>79</v>
      </c>
      <c r="B410" s="27" t="s">
        <v>116</v>
      </c>
      <c r="C410">
        <v>39.979999999999997</v>
      </c>
      <c r="D410">
        <v>39.58</v>
      </c>
      <c r="E410">
        <v>4</v>
      </c>
      <c r="F410" s="54" t="s">
        <v>58</v>
      </c>
      <c r="G410">
        <v>7</v>
      </c>
      <c r="H410" s="67" t="s">
        <v>195</v>
      </c>
      <c r="I410">
        <v>12</v>
      </c>
      <c r="J410" s="38" t="s">
        <v>411</v>
      </c>
      <c r="K410">
        <v>21</v>
      </c>
      <c r="L410">
        <v>120</v>
      </c>
      <c r="M410">
        <v>121</v>
      </c>
      <c r="N410" s="41">
        <v>1650</v>
      </c>
      <c r="O410">
        <v>1</v>
      </c>
      <c r="P410">
        <v>15</v>
      </c>
      <c r="Q410">
        <v>1</v>
      </c>
      <c r="R410">
        <v>25</v>
      </c>
      <c r="S410" s="31" t="s">
        <v>420</v>
      </c>
      <c r="T410">
        <v>1198</v>
      </c>
      <c r="U410" s="33" t="s">
        <v>417</v>
      </c>
      <c r="V410">
        <v>3</v>
      </c>
      <c r="W410">
        <v>65</v>
      </c>
      <c r="X410" s="19" t="s">
        <v>32</v>
      </c>
      <c r="Y410" s="12" t="s">
        <v>549</v>
      </c>
      <c r="Z410">
        <v>12</v>
      </c>
      <c r="AA410">
        <v>12</v>
      </c>
      <c r="AB410">
        <v>9</v>
      </c>
      <c r="AC410">
        <v>7</v>
      </c>
      <c r="AF410" t="s">
        <v>17</v>
      </c>
    </row>
    <row r="411" spans="1:32" x14ac:dyDescent="0.25">
      <c r="A411" s="17" t="s">
        <v>79</v>
      </c>
      <c r="B411" s="27" t="s">
        <v>116</v>
      </c>
      <c r="C411">
        <v>40.58</v>
      </c>
      <c r="D411">
        <v>40.479999999999997</v>
      </c>
      <c r="E411">
        <v>4</v>
      </c>
      <c r="F411" s="54" t="s">
        <v>58</v>
      </c>
      <c r="G411" s="28">
        <v>3</v>
      </c>
      <c r="H411" s="67" t="s">
        <v>195</v>
      </c>
      <c r="I411">
        <v>2</v>
      </c>
      <c r="J411" s="37" t="s">
        <v>409</v>
      </c>
      <c r="K411">
        <v>9.6999999999999993</v>
      </c>
      <c r="L411">
        <v>120</v>
      </c>
      <c r="M411">
        <v>122</v>
      </c>
      <c r="N411" s="41">
        <v>1650</v>
      </c>
      <c r="O411">
        <v>1</v>
      </c>
      <c r="P411">
        <v>11</v>
      </c>
      <c r="Q411">
        <v>12</v>
      </c>
      <c r="R411">
        <v>24</v>
      </c>
      <c r="S411" s="31" t="s">
        <v>420</v>
      </c>
      <c r="T411">
        <v>1181</v>
      </c>
      <c r="U411" s="33" t="s">
        <v>417</v>
      </c>
      <c r="V411">
        <v>3</v>
      </c>
      <c r="W411">
        <v>65</v>
      </c>
      <c r="X411" s="19" t="s">
        <v>32</v>
      </c>
      <c r="Y411" s="12" t="s">
        <v>446</v>
      </c>
      <c r="Z411">
        <v>5</v>
      </c>
      <c r="AA411">
        <v>5</v>
      </c>
      <c r="AB411">
        <v>7</v>
      </c>
      <c r="AC411">
        <v>3</v>
      </c>
      <c r="AF411" t="s">
        <v>17</v>
      </c>
    </row>
    <row r="412" spans="1:32" x14ac:dyDescent="0.25">
      <c r="A412" s="17" t="s">
        <v>79</v>
      </c>
      <c r="B412" s="27" t="s">
        <v>116</v>
      </c>
      <c r="C412">
        <v>40.81</v>
      </c>
      <c r="D412">
        <v>40.71</v>
      </c>
      <c r="E412">
        <v>4</v>
      </c>
      <c r="F412" s="54" t="s">
        <v>58</v>
      </c>
      <c r="G412">
        <v>7</v>
      </c>
      <c r="H412" s="67" t="s">
        <v>195</v>
      </c>
      <c r="I412">
        <v>1</v>
      </c>
      <c r="J412" s="36" t="s">
        <v>410</v>
      </c>
      <c r="K412">
        <v>6.8</v>
      </c>
      <c r="L412">
        <v>120</v>
      </c>
      <c r="M412">
        <v>122</v>
      </c>
      <c r="N412" s="41">
        <v>1650</v>
      </c>
      <c r="O412">
        <v>1</v>
      </c>
      <c r="P412">
        <v>9</v>
      </c>
      <c r="Q412">
        <v>10</v>
      </c>
      <c r="R412">
        <v>24</v>
      </c>
      <c r="S412" s="32" t="s">
        <v>432</v>
      </c>
      <c r="T412">
        <v>1183</v>
      </c>
      <c r="U412" s="33" t="s">
        <v>417</v>
      </c>
      <c r="V412">
        <v>3</v>
      </c>
      <c r="W412">
        <v>65</v>
      </c>
      <c r="X412" s="19" t="s">
        <v>32</v>
      </c>
      <c r="Y412" t="s">
        <v>589</v>
      </c>
      <c r="Z412">
        <v>10</v>
      </c>
      <c r="AA412">
        <v>9</v>
      </c>
      <c r="AB412">
        <v>10</v>
      </c>
      <c r="AC412">
        <v>7</v>
      </c>
      <c r="AF412" t="s">
        <v>17</v>
      </c>
    </row>
    <row r="413" spans="1:32" x14ac:dyDescent="0.25">
      <c r="A413" s="17" t="s">
        <v>79</v>
      </c>
      <c r="B413" s="27" t="s">
        <v>116</v>
      </c>
      <c r="C413">
        <v>39.85</v>
      </c>
      <c r="D413">
        <v>39.85</v>
      </c>
      <c r="E413">
        <v>4</v>
      </c>
      <c r="F413" s="54" t="s">
        <v>58</v>
      </c>
      <c r="G413" s="28">
        <v>3</v>
      </c>
      <c r="H413" s="67" t="s">
        <v>195</v>
      </c>
      <c r="I413">
        <v>4</v>
      </c>
      <c r="J413" s="36" t="s">
        <v>410</v>
      </c>
      <c r="K413">
        <v>3</v>
      </c>
      <c r="L413">
        <v>120</v>
      </c>
      <c r="M413">
        <v>121</v>
      </c>
      <c r="N413" s="41">
        <v>1650</v>
      </c>
      <c r="O413">
        <v>1</v>
      </c>
      <c r="P413">
        <v>18</v>
      </c>
      <c r="Q413">
        <v>9</v>
      </c>
      <c r="R413">
        <v>24</v>
      </c>
      <c r="S413" s="31" t="s">
        <v>420</v>
      </c>
      <c r="T413">
        <v>1171</v>
      </c>
      <c r="U413" s="33" t="s">
        <v>417</v>
      </c>
      <c r="V413">
        <v>3</v>
      </c>
      <c r="W413">
        <v>63</v>
      </c>
      <c r="X413" s="19" t="s">
        <v>32</v>
      </c>
      <c r="Y413" s="12" t="s">
        <v>446</v>
      </c>
      <c r="Z413">
        <v>10</v>
      </c>
      <c r="AA413">
        <v>10</v>
      </c>
      <c r="AB413">
        <v>9</v>
      </c>
      <c r="AC413">
        <v>3</v>
      </c>
      <c r="AF413" t="s">
        <v>17</v>
      </c>
    </row>
    <row r="414" spans="1:32" x14ac:dyDescent="0.25">
      <c r="A414" s="17" t="s">
        <v>79</v>
      </c>
      <c r="B414" s="27" t="s">
        <v>116</v>
      </c>
      <c r="C414">
        <v>41.35</v>
      </c>
      <c r="D414">
        <v>41.15</v>
      </c>
      <c r="E414">
        <v>4</v>
      </c>
      <c r="F414" s="54" t="s">
        <v>58</v>
      </c>
      <c r="G414" s="30">
        <v>4</v>
      </c>
      <c r="H414" s="63" t="s">
        <v>140</v>
      </c>
      <c r="I414">
        <v>8</v>
      </c>
      <c r="J414" s="36" t="s">
        <v>410</v>
      </c>
      <c r="K414">
        <v>5.6</v>
      </c>
      <c r="L414">
        <v>120</v>
      </c>
      <c r="M414">
        <v>119</v>
      </c>
      <c r="N414" s="41">
        <v>1650</v>
      </c>
      <c r="O414">
        <v>1</v>
      </c>
      <c r="P414">
        <v>11</v>
      </c>
      <c r="Q414">
        <v>9</v>
      </c>
      <c r="R414">
        <v>24</v>
      </c>
      <c r="S414" s="32" t="s">
        <v>432</v>
      </c>
      <c r="T414">
        <v>1172</v>
      </c>
      <c r="U414" s="33" t="s">
        <v>417</v>
      </c>
      <c r="V414">
        <v>3</v>
      </c>
      <c r="W414">
        <v>63</v>
      </c>
      <c r="X414" s="19" t="s">
        <v>32</v>
      </c>
      <c r="Y414" s="12">
        <v>2</v>
      </c>
      <c r="Z414">
        <v>10</v>
      </c>
      <c r="AA414">
        <v>10</v>
      </c>
      <c r="AB414">
        <v>10</v>
      </c>
      <c r="AC414">
        <v>4</v>
      </c>
      <c r="AF414" t="s">
        <v>17</v>
      </c>
    </row>
    <row r="415" spans="1:32" x14ac:dyDescent="0.25">
      <c r="A415" s="17" t="s">
        <v>79</v>
      </c>
      <c r="B415" s="27" t="s">
        <v>116</v>
      </c>
      <c r="C415">
        <v>22.02</v>
      </c>
      <c r="D415">
        <v>22.02</v>
      </c>
      <c r="E415">
        <v>4</v>
      </c>
      <c r="F415" s="54" t="s">
        <v>58</v>
      </c>
      <c r="G415" s="30">
        <v>4</v>
      </c>
      <c r="H415" s="63" t="s">
        <v>140</v>
      </c>
      <c r="I415">
        <v>4</v>
      </c>
      <c r="J415" s="38" t="s">
        <v>411</v>
      </c>
      <c r="K415">
        <v>14</v>
      </c>
      <c r="L415">
        <v>120</v>
      </c>
      <c r="M415">
        <v>120</v>
      </c>
      <c r="N415">
        <v>1400</v>
      </c>
      <c r="O415">
        <v>1</v>
      </c>
      <c r="P415">
        <v>14</v>
      </c>
      <c r="Q415">
        <v>7</v>
      </c>
      <c r="R415">
        <v>24</v>
      </c>
      <c r="S415" t="s">
        <v>483</v>
      </c>
      <c r="T415">
        <v>1173</v>
      </c>
      <c r="U415" s="33" t="s">
        <v>417</v>
      </c>
      <c r="V415">
        <v>3</v>
      </c>
      <c r="W415">
        <v>63</v>
      </c>
      <c r="X415" s="19" t="s">
        <v>32</v>
      </c>
      <c r="Y415" t="s">
        <v>484</v>
      </c>
      <c r="Z415">
        <v>14</v>
      </c>
      <c r="AA415">
        <v>14</v>
      </c>
      <c r="AB415">
        <v>13</v>
      </c>
      <c r="AC415">
        <v>4</v>
      </c>
      <c r="AF415" t="s">
        <v>17</v>
      </c>
    </row>
    <row r="416" spans="1:32" x14ac:dyDescent="0.25">
      <c r="A416" s="17" t="s">
        <v>79</v>
      </c>
      <c r="B416" s="27" t="s">
        <v>116</v>
      </c>
      <c r="C416">
        <v>39.26</v>
      </c>
      <c r="D416">
        <v>38.86</v>
      </c>
      <c r="E416">
        <v>4</v>
      </c>
      <c r="F416" s="54" t="s">
        <v>58</v>
      </c>
      <c r="G416" s="28">
        <v>1</v>
      </c>
      <c r="H416" s="67" t="s">
        <v>195</v>
      </c>
      <c r="I416">
        <v>4</v>
      </c>
      <c r="J416" s="38" t="s">
        <v>411</v>
      </c>
      <c r="K416">
        <v>4.2</v>
      </c>
      <c r="L416">
        <v>120</v>
      </c>
      <c r="M416">
        <v>132</v>
      </c>
      <c r="N416" s="41">
        <v>1650</v>
      </c>
      <c r="O416">
        <v>1</v>
      </c>
      <c r="P416">
        <v>26</v>
      </c>
      <c r="Q416">
        <v>6</v>
      </c>
      <c r="R416">
        <v>24</v>
      </c>
      <c r="S416" s="32" t="s">
        <v>416</v>
      </c>
      <c r="T416">
        <v>1176</v>
      </c>
      <c r="U416" s="33" t="s">
        <v>417</v>
      </c>
      <c r="V416">
        <v>4</v>
      </c>
      <c r="W416">
        <v>56</v>
      </c>
      <c r="X416" s="19" t="s">
        <v>32</v>
      </c>
      <c r="Y416" s="12" t="s">
        <v>418</v>
      </c>
      <c r="Z416">
        <v>11</v>
      </c>
      <c r="AA416">
        <v>11</v>
      </c>
      <c r="AB416">
        <v>11</v>
      </c>
      <c r="AC416">
        <v>1</v>
      </c>
      <c r="AF416" t="s">
        <v>17</v>
      </c>
    </row>
    <row r="417" spans="1:32" x14ac:dyDescent="0.25">
      <c r="A417" s="17" t="s">
        <v>79</v>
      </c>
      <c r="B417" s="27" t="s">
        <v>116</v>
      </c>
      <c r="C417">
        <v>40.04</v>
      </c>
      <c r="D417">
        <v>39.54</v>
      </c>
      <c r="E417">
        <v>4</v>
      </c>
      <c r="F417" s="54" t="s">
        <v>58</v>
      </c>
      <c r="G417" s="28">
        <v>2</v>
      </c>
      <c r="H417" s="67" t="s">
        <v>195</v>
      </c>
      <c r="I417">
        <v>9</v>
      </c>
      <c r="J417" s="36" t="s">
        <v>410</v>
      </c>
      <c r="K417">
        <v>12</v>
      </c>
      <c r="L417">
        <v>120</v>
      </c>
      <c r="M417">
        <v>129</v>
      </c>
      <c r="N417" s="41">
        <v>1650</v>
      </c>
      <c r="O417">
        <v>1</v>
      </c>
      <c r="P417">
        <v>12</v>
      </c>
      <c r="Q417">
        <v>6</v>
      </c>
      <c r="R417">
        <v>24</v>
      </c>
      <c r="S417" s="31" t="s">
        <v>420</v>
      </c>
      <c r="T417">
        <v>1169</v>
      </c>
      <c r="U417" s="33" t="s">
        <v>417</v>
      </c>
      <c r="V417">
        <v>4</v>
      </c>
      <c r="W417">
        <v>54</v>
      </c>
      <c r="X417" s="19" t="s">
        <v>32</v>
      </c>
      <c r="Y417" s="12" t="s">
        <v>654</v>
      </c>
      <c r="Z417">
        <v>10</v>
      </c>
      <c r="AA417">
        <v>10</v>
      </c>
      <c r="AB417">
        <v>10</v>
      </c>
      <c r="AC417">
        <v>2</v>
      </c>
      <c r="AF417" t="s">
        <v>17</v>
      </c>
    </row>
    <row r="418" spans="1:32" x14ac:dyDescent="0.25">
      <c r="A418" s="17" t="s">
        <v>79</v>
      </c>
      <c r="B418" s="27" t="s">
        <v>116</v>
      </c>
      <c r="C418">
        <v>42.69</v>
      </c>
      <c r="D418">
        <v>42.39</v>
      </c>
      <c r="E418">
        <v>4</v>
      </c>
      <c r="F418" s="54" t="s">
        <v>58</v>
      </c>
      <c r="G418">
        <v>7</v>
      </c>
      <c r="H418" s="67" t="s">
        <v>195</v>
      </c>
      <c r="I418">
        <v>5</v>
      </c>
      <c r="J418" s="37" t="s">
        <v>409</v>
      </c>
      <c r="K418">
        <v>9.4</v>
      </c>
      <c r="L418">
        <v>120</v>
      </c>
      <c r="M418">
        <v>130</v>
      </c>
      <c r="N418" s="41">
        <v>1650</v>
      </c>
      <c r="O418">
        <v>1</v>
      </c>
      <c r="P418">
        <v>5</v>
      </c>
      <c r="Q418">
        <v>6</v>
      </c>
      <c r="R418">
        <v>24</v>
      </c>
      <c r="S418" s="32" t="s">
        <v>432</v>
      </c>
      <c r="T418">
        <v>1178</v>
      </c>
      <c r="U418" s="34" t="s">
        <v>438</v>
      </c>
      <c r="V418">
        <v>4</v>
      </c>
      <c r="W418">
        <v>54</v>
      </c>
      <c r="X418" s="19" t="s">
        <v>32</v>
      </c>
      <c r="Y418" t="s">
        <v>516</v>
      </c>
      <c r="Z418">
        <v>6</v>
      </c>
      <c r="AA418">
        <v>6</v>
      </c>
      <c r="AB418">
        <v>7</v>
      </c>
      <c r="AC418">
        <v>7</v>
      </c>
      <c r="AF418" t="s">
        <v>17</v>
      </c>
    </row>
    <row r="419" spans="1:32" x14ac:dyDescent="0.25">
      <c r="A419" s="17" t="s">
        <v>79</v>
      </c>
      <c r="B419" s="27" t="s">
        <v>116</v>
      </c>
      <c r="C419">
        <v>40.700000000000003</v>
      </c>
      <c r="D419">
        <v>40.299999999999997</v>
      </c>
      <c r="E419">
        <v>4</v>
      </c>
      <c r="F419" s="54" t="s">
        <v>58</v>
      </c>
      <c r="G419" s="28">
        <v>1</v>
      </c>
      <c r="H419" s="67" t="s">
        <v>195</v>
      </c>
      <c r="I419">
        <v>8</v>
      </c>
      <c r="J419" s="38" t="s">
        <v>411</v>
      </c>
      <c r="K419">
        <v>6.2</v>
      </c>
      <c r="L419">
        <v>120</v>
      </c>
      <c r="M419">
        <v>125</v>
      </c>
      <c r="N419" s="41">
        <v>1650</v>
      </c>
      <c r="O419">
        <v>1</v>
      </c>
      <c r="P419">
        <v>15</v>
      </c>
      <c r="Q419">
        <v>5</v>
      </c>
      <c r="R419">
        <v>24</v>
      </c>
      <c r="S419" s="32" t="s">
        <v>416</v>
      </c>
      <c r="T419">
        <v>1182</v>
      </c>
      <c r="U419" s="33" t="s">
        <v>417</v>
      </c>
      <c r="V419">
        <v>4</v>
      </c>
      <c r="W419">
        <v>49</v>
      </c>
      <c r="X419" s="19" t="s">
        <v>32</v>
      </c>
      <c r="Y419" s="12" t="s">
        <v>654</v>
      </c>
      <c r="Z419">
        <v>11</v>
      </c>
      <c r="AA419">
        <v>11</v>
      </c>
      <c r="AB419">
        <v>11</v>
      </c>
      <c r="AC419">
        <v>1</v>
      </c>
      <c r="AF419" t="s">
        <v>17</v>
      </c>
    </row>
    <row r="420" spans="1:32" x14ac:dyDescent="0.25">
      <c r="A420" s="17" t="s">
        <v>79</v>
      </c>
      <c r="B420" s="27" t="s">
        <v>116</v>
      </c>
      <c r="C420">
        <v>40.96</v>
      </c>
      <c r="D420">
        <v>40.660000000000004</v>
      </c>
      <c r="E420">
        <v>4</v>
      </c>
      <c r="F420" s="54" t="s">
        <v>58</v>
      </c>
      <c r="G420" s="30">
        <v>5</v>
      </c>
      <c r="H420" s="67" t="s">
        <v>195</v>
      </c>
      <c r="I420">
        <v>3</v>
      </c>
      <c r="J420" s="37" t="s">
        <v>409</v>
      </c>
      <c r="K420">
        <v>4.4000000000000004</v>
      </c>
      <c r="L420">
        <v>120</v>
      </c>
      <c r="M420">
        <v>128</v>
      </c>
      <c r="N420" s="41">
        <v>1650</v>
      </c>
      <c r="O420">
        <v>1</v>
      </c>
      <c r="P420">
        <v>1</v>
      </c>
      <c r="Q420">
        <v>5</v>
      </c>
      <c r="R420">
        <v>24</v>
      </c>
      <c r="S420" s="32" t="s">
        <v>432</v>
      </c>
      <c r="T420">
        <v>1178</v>
      </c>
      <c r="U420" s="34" t="s">
        <v>438</v>
      </c>
      <c r="V420">
        <v>4</v>
      </c>
      <c r="W420">
        <v>51</v>
      </c>
      <c r="X420" s="19" t="s">
        <v>32</v>
      </c>
      <c r="Y420" t="s">
        <v>474</v>
      </c>
      <c r="Z420">
        <v>7</v>
      </c>
      <c r="AA420">
        <v>7</v>
      </c>
      <c r="AB420">
        <v>7</v>
      </c>
      <c r="AC420">
        <v>5</v>
      </c>
      <c r="AF420" t="s">
        <v>17</v>
      </c>
    </row>
    <row r="421" spans="1:32" x14ac:dyDescent="0.25">
      <c r="A421" s="17" t="s">
        <v>79</v>
      </c>
      <c r="B421" s="27" t="s">
        <v>116</v>
      </c>
      <c r="C421">
        <v>41.38</v>
      </c>
      <c r="D421">
        <v>40.98</v>
      </c>
      <c r="E421">
        <v>4</v>
      </c>
      <c r="F421" s="54" t="s">
        <v>58</v>
      </c>
      <c r="G421" s="28">
        <v>3</v>
      </c>
      <c r="H421" s="67" t="s">
        <v>195</v>
      </c>
      <c r="I421">
        <v>9</v>
      </c>
      <c r="J421" s="38" t="s">
        <v>411</v>
      </c>
      <c r="K421">
        <v>20</v>
      </c>
      <c r="L421">
        <v>120</v>
      </c>
      <c r="M421">
        <v>127</v>
      </c>
      <c r="N421" s="41">
        <v>1650</v>
      </c>
      <c r="O421">
        <v>1</v>
      </c>
      <c r="P421">
        <v>17</v>
      </c>
      <c r="Q421">
        <v>4</v>
      </c>
      <c r="R421">
        <v>24</v>
      </c>
      <c r="S421" s="32" t="s">
        <v>416</v>
      </c>
      <c r="T421">
        <v>1181</v>
      </c>
      <c r="U421" s="33" t="s">
        <v>417</v>
      </c>
      <c r="V421">
        <v>4</v>
      </c>
      <c r="W421">
        <v>51</v>
      </c>
      <c r="X421" s="19" t="s">
        <v>32</v>
      </c>
      <c r="Y421" s="12">
        <v>1</v>
      </c>
      <c r="Z421">
        <v>11</v>
      </c>
      <c r="AA421">
        <v>11</v>
      </c>
      <c r="AB421">
        <v>11</v>
      </c>
      <c r="AC421">
        <v>3</v>
      </c>
      <c r="AF421" t="s">
        <v>17</v>
      </c>
    </row>
    <row r="422" spans="1:32" x14ac:dyDescent="0.25">
      <c r="A422" s="17" t="s">
        <v>79</v>
      </c>
      <c r="B422" s="27" t="s">
        <v>116</v>
      </c>
      <c r="C422">
        <v>23.55</v>
      </c>
      <c r="D422">
        <v>23.25</v>
      </c>
      <c r="E422">
        <v>4</v>
      </c>
      <c r="F422" s="54" t="s">
        <v>58</v>
      </c>
      <c r="G422">
        <v>6</v>
      </c>
      <c r="H422" s="61" t="s">
        <v>106</v>
      </c>
      <c r="I422">
        <v>1</v>
      </c>
      <c r="J422" s="36" t="s">
        <v>410</v>
      </c>
      <c r="K422">
        <v>10</v>
      </c>
      <c r="L422">
        <v>120</v>
      </c>
      <c r="M422">
        <v>128</v>
      </c>
      <c r="N422">
        <v>1400</v>
      </c>
      <c r="O422">
        <v>1</v>
      </c>
      <c r="P422">
        <v>31</v>
      </c>
      <c r="Q422">
        <v>3</v>
      </c>
      <c r="R422">
        <v>24</v>
      </c>
      <c r="S422" t="s">
        <v>465</v>
      </c>
      <c r="T422">
        <v>1188</v>
      </c>
      <c r="U422" s="33" t="s">
        <v>417</v>
      </c>
      <c r="V422">
        <v>4</v>
      </c>
      <c r="W422">
        <v>53</v>
      </c>
      <c r="X422" s="19" t="s">
        <v>32</v>
      </c>
      <c r="Y422" t="s">
        <v>589</v>
      </c>
      <c r="Z422">
        <v>10</v>
      </c>
      <c r="AA422">
        <v>10</v>
      </c>
      <c r="AB422">
        <v>11</v>
      </c>
      <c r="AC422">
        <v>6</v>
      </c>
      <c r="AF422" t="s">
        <v>569</v>
      </c>
    </row>
    <row r="423" spans="1:32" x14ac:dyDescent="0.25">
      <c r="A423" s="17" t="s">
        <v>79</v>
      </c>
      <c r="B423" s="27" t="s">
        <v>116</v>
      </c>
      <c r="C423">
        <v>10.02</v>
      </c>
      <c r="D423">
        <v>9.6199999999999992</v>
      </c>
      <c r="E423">
        <v>4</v>
      </c>
      <c r="F423" s="54" t="s">
        <v>58</v>
      </c>
      <c r="G423">
        <v>7</v>
      </c>
      <c r="H423" s="61" t="s">
        <v>106</v>
      </c>
      <c r="I423">
        <v>5</v>
      </c>
      <c r="J423" s="38" t="s">
        <v>411</v>
      </c>
      <c r="K423">
        <v>14</v>
      </c>
      <c r="L423">
        <v>120</v>
      </c>
      <c r="M423">
        <v>131</v>
      </c>
      <c r="N423">
        <v>1200</v>
      </c>
      <c r="O423">
        <v>1</v>
      </c>
      <c r="P423">
        <v>16</v>
      </c>
      <c r="Q423">
        <v>3</v>
      </c>
      <c r="R423">
        <v>24</v>
      </c>
      <c r="S423" t="s">
        <v>479</v>
      </c>
      <c r="T423">
        <v>1174</v>
      </c>
      <c r="U423" s="33" t="s">
        <v>417</v>
      </c>
      <c r="V423">
        <v>4</v>
      </c>
      <c r="W423">
        <v>55</v>
      </c>
      <c r="X423" s="19" t="s">
        <v>32</v>
      </c>
      <c r="Y423" t="s">
        <v>474</v>
      </c>
      <c r="Z423">
        <v>12</v>
      </c>
      <c r="AA423">
        <v>12</v>
      </c>
      <c r="AB423">
        <v>7</v>
      </c>
      <c r="AF423" t="s">
        <v>572</v>
      </c>
    </row>
    <row r="424" spans="1:32" x14ac:dyDescent="0.25">
      <c r="A424" s="17" t="s">
        <v>79</v>
      </c>
      <c r="B424" s="27" t="s">
        <v>116</v>
      </c>
      <c r="C424">
        <v>23.72</v>
      </c>
      <c r="D424">
        <v>23.22</v>
      </c>
      <c r="E424">
        <v>4</v>
      </c>
      <c r="F424" s="54" t="s">
        <v>58</v>
      </c>
      <c r="G424">
        <v>11</v>
      </c>
      <c r="H424" s="63" t="s">
        <v>140</v>
      </c>
      <c r="I424">
        <v>3</v>
      </c>
      <c r="J424" s="36" t="s">
        <v>410</v>
      </c>
      <c r="K424">
        <v>20</v>
      </c>
      <c r="L424">
        <v>120</v>
      </c>
      <c r="M424">
        <v>134</v>
      </c>
      <c r="N424">
        <v>1400</v>
      </c>
      <c r="O424">
        <v>1</v>
      </c>
      <c r="P424">
        <v>12</v>
      </c>
      <c r="Q424">
        <v>2</v>
      </c>
      <c r="R424">
        <v>24</v>
      </c>
      <c r="S424" t="s">
        <v>483</v>
      </c>
      <c r="T424">
        <v>1224</v>
      </c>
      <c r="U424" s="33" t="s">
        <v>417</v>
      </c>
      <c r="V424">
        <v>4</v>
      </c>
      <c r="W424">
        <v>58</v>
      </c>
      <c r="X424" s="25" t="s">
        <v>54</v>
      </c>
      <c r="Y424" t="s">
        <v>519</v>
      </c>
      <c r="Z424">
        <v>10</v>
      </c>
      <c r="AA424">
        <v>10</v>
      </c>
      <c r="AB424">
        <v>7</v>
      </c>
      <c r="AC424">
        <v>11</v>
      </c>
      <c r="AF424" t="s">
        <v>17</v>
      </c>
    </row>
    <row r="425" spans="1:32" x14ac:dyDescent="0.25">
      <c r="A425" s="17" t="s">
        <v>79</v>
      </c>
      <c r="B425" s="27" t="s">
        <v>116</v>
      </c>
      <c r="C425">
        <v>23.19</v>
      </c>
      <c r="D425">
        <v>22.290000000000003</v>
      </c>
      <c r="E425">
        <v>4</v>
      </c>
      <c r="F425" s="54" t="s">
        <v>58</v>
      </c>
      <c r="G425">
        <v>11</v>
      </c>
      <c r="H425" s="63" t="s">
        <v>140</v>
      </c>
      <c r="I425">
        <v>12</v>
      </c>
      <c r="J425" s="38" t="s">
        <v>411</v>
      </c>
      <c r="K425">
        <v>23</v>
      </c>
      <c r="L425">
        <v>120</v>
      </c>
      <c r="M425">
        <v>135</v>
      </c>
      <c r="N425">
        <v>1400</v>
      </c>
      <c r="O425">
        <v>1</v>
      </c>
      <c r="P425">
        <v>21</v>
      </c>
      <c r="Q425">
        <v>1</v>
      </c>
      <c r="R425">
        <v>24</v>
      </c>
      <c r="S425" t="s">
        <v>483</v>
      </c>
      <c r="T425">
        <v>1219</v>
      </c>
      <c r="U425" s="33" t="s">
        <v>417</v>
      </c>
      <c r="V425">
        <v>4</v>
      </c>
      <c r="W425">
        <v>60</v>
      </c>
      <c r="X425" s="25" t="s">
        <v>54</v>
      </c>
      <c r="Y425" t="s">
        <v>533</v>
      </c>
      <c r="Z425">
        <v>11</v>
      </c>
      <c r="AA425">
        <v>14</v>
      </c>
      <c r="AB425">
        <v>14</v>
      </c>
      <c r="AC425">
        <v>11</v>
      </c>
      <c r="AF425" t="s">
        <v>17</v>
      </c>
    </row>
    <row r="426" spans="1:32" x14ac:dyDescent="0.25">
      <c r="A426" s="17" t="s">
        <v>79</v>
      </c>
      <c r="B426" s="27" t="s">
        <v>116</v>
      </c>
      <c r="C426">
        <v>23.67</v>
      </c>
      <c r="D426">
        <v>23.470000000000002</v>
      </c>
      <c r="E426">
        <v>4</v>
      </c>
      <c r="F426" s="54" t="s">
        <v>58</v>
      </c>
      <c r="G426">
        <v>11</v>
      </c>
      <c r="H426" s="61" t="s">
        <v>106</v>
      </c>
      <c r="I426">
        <v>11</v>
      </c>
      <c r="J426" s="38" t="s">
        <v>411</v>
      </c>
      <c r="K426">
        <v>34</v>
      </c>
      <c r="L426">
        <v>120</v>
      </c>
      <c r="M426">
        <v>121</v>
      </c>
      <c r="N426">
        <v>1400</v>
      </c>
      <c r="O426">
        <v>1</v>
      </c>
      <c r="P426">
        <v>1</v>
      </c>
      <c r="Q426">
        <v>1</v>
      </c>
      <c r="R426">
        <v>24</v>
      </c>
      <c r="S426" t="s">
        <v>483</v>
      </c>
      <c r="T426">
        <v>1209</v>
      </c>
      <c r="U426" s="33" t="s">
        <v>417</v>
      </c>
      <c r="V426">
        <v>3</v>
      </c>
      <c r="W426">
        <v>62</v>
      </c>
      <c r="X426" s="25" t="s">
        <v>54</v>
      </c>
      <c r="Y426" t="s">
        <v>589</v>
      </c>
      <c r="Z426">
        <v>14</v>
      </c>
      <c r="AA426">
        <v>13</v>
      </c>
      <c r="AB426">
        <v>14</v>
      </c>
      <c r="AC426">
        <v>11</v>
      </c>
      <c r="AF426" t="s">
        <v>17</v>
      </c>
    </row>
    <row r="427" spans="1:32" x14ac:dyDescent="0.25">
      <c r="A427" s="17" t="s">
        <v>79</v>
      </c>
      <c r="B427" s="27" t="s">
        <v>116</v>
      </c>
      <c r="C427">
        <v>22.61</v>
      </c>
      <c r="D427">
        <v>22.41</v>
      </c>
      <c r="E427">
        <v>4</v>
      </c>
      <c r="F427" s="54" t="s">
        <v>58</v>
      </c>
      <c r="G427">
        <v>6</v>
      </c>
      <c r="H427" s="64" t="s">
        <v>150</v>
      </c>
      <c r="I427">
        <v>8</v>
      </c>
      <c r="J427" s="36" t="s">
        <v>410</v>
      </c>
      <c r="K427">
        <v>53</v>
      </c>
      <c r="L427">
        <v>120</v>
      </c>
      <c r="M427">
        <v>121</v>
      </c>
      <c r="N427">
        <v>1400</v>
      </c>
      <c r="O427">
        <v>1</v>
      </c>
      <c r="P427">
        <v>3</v>
      </c>
      <c r="Q427">
        <v>12</v>
      </c>
      <c r="R427">
        <v>23</v>
      </c>
      <c r="S427" t="s">
        <v>479</v>
      </c>
      <c r="T427">
        <v>1202</v>
      </c>
      <c r="U427" s="33" t="s">
        <v>417</v>
      </c>
      <c r="V427">
        <v>3</v>
      </c>
      <c r="W427">
        <v>63</v>
      </c>
      <c r="X427" s="25" t="s">
        <v>54</v>
      </c>
      <c r="Y427" s="12" t="s">
        <v>471</v>
      </c>
      <c r="Z427">
        <v>10</v>
      </c>
      <c r="AA427">
        <v>10</v>
      </c>
      <c r="AB427">
        <v>12</v>
      </c>
      <c r="AC427">
        <v>6</v>
      </c>
      <c r="AF427" t="s">
        <v>17</v>
      </c>
    </row>
    <row r="428" spans="1:32" x14ac:dyDescent="0.25">
      <c r="A428" s="17" t="s">
        <v>79</v>
      </c>
      <c r="B428" s="27" t="s">
        <v>116</v>
      </c>
      <c r="C428">
        <v>22.83</v>
      </c>
      <c r="D428">
        <v>22.529999999999998</v>
      </c>
      <c r="E428">
        <v>4</v>
      </c>
      <c r="F428" s="54" t="s">
        <v>58</v>
      </c>
      <c r="G428">
        <v>8</v>
      </c>
      <c r="H428" s="64" t="s">
        <v>150</v>
      </c>
      <c r="I428">
        <v>8</v>
      </c>
      <c r="J428" s="38" t="s">
        <v>411</v>
      </c>
      <c r="K428">
        <v>72</v>
      </c>
      <c r="L428">
        <v>120</v>
      </c>
      <c r="M428">
        <v>122</v>
      </c>
      <c r="N428">
        <v>1400</v>
      </c>
      <c r="O428">
        <v>1</v>
      </c>
      <c r="P428">
        <v>11</v>
      </c>
      <c r="Q428">
        <v>11</v>
      </c>
      <c r="R428">
        <v>23</v>
      </c>
      <c r="S428" t="s">
        <v>465</v>
      </c>
      <c r="T428">
        <v>1168</v>
      </c>
      <c r="U428" s="33" t="s">
        <v>417</v>
      </c>
      <c r="V428">
        <v>3</v>
      </c>
      <c r="W428">
        <v>65</v>
      </c>
      <c r="X428" s="25" t="s">
        <v>54</v>
      </c>
      <c r="Y428" t="s">
        <v>453</v>
      </c>
      <c r="Z428">
        <v>11</v>
      </c>
      <c r="AA428">
        <v>12</v>
      </c>
      <c r="AB428">
        <v>11</v>
      </c>
      <c r="AC428">
        <v>8</v>
      </c>
      <c r="AF428" t="s">
        <v>17</v>
      </c>
    </row>
    <row r="429" spans="1:32" x14ac:dyDescent="0.25">
      <c r="A429" s="17" t="s">
        <v>79</v>
      </c>
      <c r="B429" s="27" t="s">
        <v>116</v>
      </c>
      <c r="C429">
        <v>22.16</v>
      </c>
      <c r="D429">
        <v>21.86</v>
      </c>
      <c r="E429">
        <v>4</v>
      </c>
      <c r="F429" s="54" t="s">
        <v>58</v>
      </c>
      <c r="G429">
        <v>10</v>
      </c>
      <c r="H429" s="63" t="s">
        <v>140</v>
      </c>
      <c r="I429">
        <v>11</v>
      </c>
      <c r="J429" s="36" t="s">
        <v>410</v>
      </c>
      <c r="K429">
        <v>59</v>
      </c>
      <c r="L429">
        <v>120</v>
      </c>
      <c r="M429">
        <v>122</v>
      </c>
      <c r="N429">
        <v>1400</v>
      </c>
      <c r="O429">
        <v>1</v>
      </c>
      <c r="P429">
        <v>15</v>
      </c>
      <c r="Q429">
        <v>10</v>
      </c>
      <c r="R429">
        <v>23</v>
      </c>
      <c r="S429" t="s">
        <v>465</v>
      </c>
      <c r="T429">
        <v>1177</v>
      </c>
      <c r="U429" s="33" t="s">
        <v>417</v>
      </c>
      <c r="V429">
        <v>3</v>
      </c>
      <c r="W429">
        <v>66</v>
      </c>
      <c r="X429" s="25" t="s">
        <v>54</v>
      </c>
      <c r="Y429" t="s">
        <v>516</v>
      </c>
      <c r="Z429">
        <v>10</v>
      </c>
      <c r="AA429">
        <v>12</v>
      </c>
      <c r="AB429">
        <v>11</v>
      </c>
      <c r="AC429">
        <v>10</v>
      </c>
      <c r="AF429" t="s">
        <v>17</v>
      </c>
    </row>
    <row r="430" spans="1:32" x14ac:dyDescent="0.25">
      <c r="A430" s="17" t="s">
        <v>79</v>
      </c>
      <c r="B430" s="27" t="s">
        <v>116</v>
      </c>
      <c r="C430">
        <v>22.55</v>
      </c>
      <c r="D430">
        <v>22.150000000000002</v>
      </c>
      <c r="E430">
        <v>4</v>
      </c>
      <c r="F430" s="54" t="s">
        <v>58</v>
      </c>
      <c r="G430">
        <v>11</v>
      </c>
      <c r="H430" s="63" t="s">
        <v>140</v>
      </c>
      <c r="I430">
        <v>11</v>
      </c>
      <c r="J430" s="38" t="s">
        <v>411</v>
      </c>
      <c r="K430">
        <v>13</v>
      </c>
      <c r="L430">
        <v>120</v>
      </c>
      <c r="M430">
        <v>125</v>
      </c>
      <c r="N430">
        <v>1400</v>
      </c>
      <c r="O430">
        <v>1</v>
      </c>
      <c r="P430">
        <v>17</v>
      </c>
      <c r="Q430">
        <v>9</v>
      </c>
      <c r="R430">
        <v>23</v>
      </c>
      <c r="S430" t="s">
        <v>477</v>
      </c>
      <c r="T430">
        <v>1182</v>
      </c>
      <c r="U430" s="33" t="s">
        <v>417</v>
      </c>
      <c r="V430">
        <v>3</v>
      </c>
      <c r="W430">
        <v>66</v>
      </c>
      <c r="X430" s="25" t="s">
        <v>54</v>
      </c>
      <c r="Y430">
        <v>5</v>
      </c>
      <c r="Z430">
        <v>11</v>
      </c>
      <c r="AA430">
        <v>10</v>
      </c>
      <c r="AB430">
        <v>9</v>
      </c>
      <c r="AC430">
        <v>11</v>
      </c>
      <c r="AF430" t="s">
        <v>17</v>
      </c>
    </row>
    <row r="431" spans="1:32" x14ac:dyDescent="0.25">
      <c r="A431" s="17" t="s">
        <v>79</v>
      </c>
      <c r="B431" s="16" t="s">
        <v>119</v>
      </c>
      <c r="C431">
        <v>4.0199999999999996</v>
      </c>
      <c r="D431">
        <v>4.12</v>
      </c>
      <c r="E431">
        <v>8</v>
      </c>
      <c r="F431" s="62" t="s">
        <v>120</v>
      </c>
      <c r="G431">
        <v>9</v>
      </c>
      <c r="H431" s="56" t="s">
        <v>69</v>
      </c>
      <c r="I431">
        <v>3</v>
      </c>
      <c r="J431" s="38" t="s">
        <v>411</v>
      </c>
      <c r="K431">
        <v>9.3000000000000007</v>
      </c>
      <c r="L431">
        <v>119</v>
      </c>
      <c r="M431">
        <v>121</v>
      </c>
      <c r="N431">
        <v>2000</v>
      </c>
      <c r="O431">
        <v>2</v>
      </c>
      <c r="P431">
        <v>1</v>
      </c>
      <c r="Q431">
        <v>1</v>
      </c>
      <c r="R431">
        <v>26</v>
      </c>
      <c r="S431" t="s">
        <v>501</v>
      </c>
      <c r="T431">
        <v>1170</v>
      </c>
      <c r="U431" s="33" t="s">
        <v>417</v>
      </c>
      <c r="V431">
        <v>4</v>
      </c>
      <c r="W431">
        <v>46</v>
      </c>
      <c r="X431" s="20" t="s">
        <v>121</v>
      </c>
      <c r="Y431" t="s">
        <v>441</v>
      </c>
      <c r="Z431">
        <v>11</v>
      </c>
      <c r="AA431">
        <v>9</v>
      </c>
      <c r="AB431">
        <v>11</v>
      </c>
      <c r="AC431">
        <v>11</v>
      </c>
      <c r="AD431">
        <v>9</v>
      </c>
      <c r="AF431" t="s">
        <v>624</v>
      </c>
    </row>
    <row r="432" spans="1:32" x14ac:dyDescent="0.25">
      <c r="A432" s="17" t="s">
        <v>79</v>
      </c>
      <c r="B432" s="16" t="s">
        <v>119</v>
      </c>
      <c r="C432">
        <v>16.079999999999998</v>
      </c>
      <c r="D432">
        <v>15.979999999999999</v>
      </c>
      <c r="E432">
        <v>8</v>
      </c>
      <c r="F432" s="62" t="s">
        <v>120</v>
      </c>
      <c r="G432">
        <v>6</v>
      </c>
      <c r="H432" s="56" t="s">
        <v>69</v>
      </c>
      <c r="I432">
        <v>8</v>
      </c>
      <c r="J432" s="36" t="s">
        <v>410</v>
      </c>
      <c r="K432">
        <v>7.1</v>
      </c>
      <c r="L432">
        <v>119</v>
      </c>
      <c r="M432">
        <v>122</v>
      </c>
      <c r="N432">
        <v>2200</v>
      </c>
      <c r="O432">
        <v>2</v>
      </c>
      <c r="P432">
        <v>3</v>
      </c>
      <c r="Q432">
        <v>12</v>
      </c>
      <c r="R432">
        <v>25</v>
      </c>
      <c r="S432" s="32" t="s">
        <v>426</v>
      </c>
      <c r="T432">
        <v>1165</v>
      </c>
      <c r="U432" s="33" t="s">
        <v>417</v>
      </c>
      <c r="V432">
        <v>4</v>
      </c>
      <c r="W432">
        <v>47</v>
      </c>
      <c r="X432" s="20" t="s">
        <v>121</v>
      </c>
      <c r="Y432" s="12" t="s">
        <v>552</v>
      </c>
      <c r="Z432">
        <v>10</v>
      </c>
      <c r="AA432">
        <v>11</v>
      </c>
      <c r="AB432">
        <v>11</v>
      </c>
      <c r="AC432">
        <v>10</v>
      </c>
      <c r="AD432">
        <v>11</v>
      </c>
      <c r="AE432">
        <v>6</v>
      </c>
      <c r="AF432" t="s">
        <v>624</v>
      </c>
    </row>
    <row r="433" spans="1:32" x14ac:dyDescent="0.25">
      <c r="A433" s="17" t="s">
        <v>79</v>
      </c>
      <c r="B433" s="16" t="s">
        <v>119</v>
      </c>
      <c r="C433">
        <v>49.43</v>
      </c>
      <c r="D433">
        <v>49.23</v>
      </c>
      <c r="E433">
        <v>8</v>
      </c>
      <c r="F433" s="62" t="s">
        <v>120</v>
      </c>
      <c r="G433" s="30">
        <v>4</v>
      </c>
      <c r="H433" s="56" t="s">
        <v>69</v>
      </c>
      <c r="I433">
        <v>11</v>
      </c>
      <c r="J433" s="38" t="s">
        <v>411</v>
      </c>
      <c r="K433">
        <v>29</v>
      </c>
      <c r="L433">
        <v>119</v>
      </c>
      <c r="M433">
        <v>126</v>
      </c>
      <c r="N433">
        <v>1800</v>
      </c>
      <c r="O433">
        <v>1</v>
      </c>
      <c r="P433">
        <v>2</v>
      </c>
      <c r="Q433">
        <v>11</v>
      </c>
      <c r="R433">
        <v>25</v>
      </c>
      <c r="S433" s="32" t="s">
        <v>416</v>
      </c>
      <c r="T433">
        <v>1154</v>
      </c>
      <c r="U433" s="33" t="s">
        <v>427</v>
      </c>
      <c r="V433">
        <v>4</v>
      </c>
      <c r="W433">
        <v>47</v>
      </c>
      <c r="X433" s="20" t="s">
        <v>121</v>
      </c>
      <c r="Y433" s="12" t="s">
        <v>552</v>
      </c>
      <c r="Z433">
        <v>11</v>
      </c>
      <c r="AA433">
        <v>12</v>
      </c>
      <c r="AB433">
        <v>12</v>
      </c>
      <c r="AC433">
        <v>12</v>
      </c>
      <c r="AD433">
        <v>4</v>
      </c>
      <c r="AF433" t="s">
        <v>624</v>
      </c>
    </row>
    <row r="434" spans="1:32" x14ac:dyDescent="0.25">
      <c r="A434" s="17" t="s">
        <v>79</v>
      </c>
      <c r="B434" s="16" t="s">
        <v>119</v>
      </c>
      <c r="C434">
        <v>2.38</v>
      </c>
      <c r="D434">
        <v>2.38</v>
      </c>
      <c r="E434">
        <v>8</v>
      </c>
      <c r="F434" s="62" t="s">
        <v>120</v>
      </c>
      <c r="G434" s="28">
        <v>2</v>
      </c>
      <c r="H434" s="62" t="s">
        <v>120</v>
      </c>
      <c r="I434">
        <v>3</v>
      </c>
      <c r="J434" s="36" t="s">
        <v>410</v>
      </c>
      <c r="K434">
        <v>16</v>
      </c>
      <c r="L434">
        <v>119</v>
      </c>
      <c r="M434">
        <v>124</v>
      </c>
      <c r="N434">
        <v>2000</v>
      </c>
      <c r="O434">
        <v>2</v>
      </c>
      <c r="P434">
        <v>28</v>
      </c>
      <c r="Q434">
        <v>6</v>
      </c>
      <c r="R434">
        <v>25</v>
      </c>
      <c r="S434" t="s">
        <v>477</v>
      </c>
      <c r="T434">
        <v>1146</v>
      </c>
      <c r="U434" s="33" t="s">
        <v>417</v>
      </c>
      <c r="V434">
        <v>4</v>
      </c>
      <c r="W434">
        <v>47</v>
      </c>
      <c r="X434" s="20" t="s">
        <v>121</v>
      </c>
      <c r="Y434" s="12" t="s">
        <v>552</v>
      </c>
      <c r="Z434">
        <v>10</v>
      </c>
      <c r="AA434">
        <v>9</v>
      </c>
      <c r="AB434">
        <v>9</v>
      </c>
      <c r="AC434">
        <v>8</v>
      </c>
      <c r="AD434">
        <v>2</v>
      </c>
      <c r="AF434" t="s">
        <v>213</v>
      </c>
    </row>
    <row r="435" spans="1:32" x14ac:dyDescent="0.25">
      <c r="A435" s="17" t="s">
        <v>79</v>
      </c>
      <c r="B435" s="16" t="s">
        <v>119</v>
      </c>
      <c r="C435">
        <v>16.54</v>
      </c>
      <c r="D435">
        <v>16.54</v>
      </c>
      <c r="E435">
        <v>8</v>
      </c>
      <c r="F435" s="62" t="s">
        <v>120</v>
      </c>
      <c r="G435">
        <v>8</v>
      </c>
      <c r="H435" s="56" t="s">
        <v>69</v>
      </c>
      <c r="I435">
        <v>2</v>
      </c>
      <c r="J435" s="37" t="s">
        <v>409</v>
      </c>
      <c r="K435">
        <v>7</v>
      </c>
      <c r="L435">
        <v>119</v>
      </c>
      <c r="M435">
        <v>124</v>
      </c>
      <c r="N435">
        <v>2200</v>
      </c>
      <c r="O435">
        <v>2</v>
      </c>
      <c r="P435">
        <v>28</v>
      </c>
      <c r="Q435">
        <v>5</v>
      </c>
      <c r="R435">
        <v>25</v>
      </c>
      <c r="S435" s="32" t="s">
        <v>426</v>
      </c>
      <c r="T435">
        <v>1141</v>
      </c>
      <c r="U435" s="33" t="s">
        <v>427</v>
      </c>
      <c r="V435">
        <v>4</v>
      </c>
      <c r="W435">
        <v>47</v>
      </c>
      <c r="X435" s="20" t="s">
        <v>121</v>
      </c>
      <c r="Y435">
        <v>7</v>
      </c>
      <c r="Z435">
        <v>4</v>
      </c>
      <c r="AA435">
        <v>4</v>
      </c>
      <c r="AB435">
        <v>4</v>
      </c>
      <c r="AC435">
        <v>5</v>
      </c>
      <c r="AD435">
        <v>6</v>
      </c>
      <c r="AE435">
        <v>8</v>
      </c>
      <c r="AF435" t="s">
        <v>1038</v>
      </c>
    </row>
    <row r="436" spans="1:32" x14ac:dyDescent="0.25">
      <c r="A436" s="17" t="s">
        <v>79</v>
      </c>
      <c r="B436" s="16" t="s">
        <v>119</v>
      </c>
      <c r="C436">
        <v>18.22</v>
      </c>
      <c r="D436">
        <v>18.02</v>
      </c>
      <c r="E436">
        <v>8</v>
      </c>
      <c r="F436" s="62" t="s">
        <v>120</v>
      </c>
      <c r="G436" s="28">
        <v>3</v>
      </c>
      <c r="H436" s="56" t="s">
        <v>69</v>
      </c>
      <c r="I436">
        <v>8</v>
      </c>
      <c r="J436" s="36" t="s">
        <v>410</v>
      </c>
      <c r="K436">
        <v>6.5</v>
      </c>
      <c r="L436">
        <v>119</v>
      </c>
      <c r="M436">
        <v>125</v>
      </c>
      <c r="N436">
        <v>2200</v>
      </c>
      <c r="O436">
        <v>2</v>
      </c>
      <c r="P436">
        <v>7</v>
      </c>
      <c r="Q436">
        <v>5</v>
      </c>
      <c r="R436">
        <v>25</v>
      </c>
      <c r="S436" s="32" t="s">
        <v>432</v>
      </c>
      <c r="T436">
        <v>1154</v>
      </c>
      <c r="U436" s="33" t="s">
        <v>417</v>
      </c>
      <c r="V436">
        <v>4</v>
      </c>
      <c r="W436">
        <v>47</v>
      </c>
      <c r="X436" s="20" t="s">
        <v>121</v>
      </c>
      <c r="Y436">
        <v>3</v>
      </c>
      <c r="Z436">
        <v>9</v>
      </c>
      <c r="AA436">
        <v>9</v>
      </c>
      <c r="AB436">
        <v>8</v>
      </c>
      <c r="AC436">
        <v>8</v>
      </c>
      <c r="AD436">
        <v>7</v>
      </c>
      <c r="AE436">
        <v>3</v>
      </c>
      <c r="AF436" t="s">
        <v>624</v>
      </c>
    </row>
    <row r="437" spans="1:32" x14ac:dyDescent="0.25">
      <c r="A437" s="17" t="s">
        <v>79</v>
      </c>
      <c r="B437" s="16" t="s">
        <v>119</v>
      </c>
      <c r="C437">
        <v>16.66</v>
      </c>
      <c r="D437">
        <v>16.66</v>
      </c>
      <c r="E437">
        <v>8</v>
      </c>
      <c r="F437" s="62" t="s">
        <v>120</v>
      </c>
      <c r="G437" s="28">
        <v>1</v>
      </c>
      <c r="H437" s="56" t="s">
        <v>69</v>
      </c>
      <c r="I437">
        <v>8</v>
      </c>
      <c r="J437" s="36" t="s">
        <v>410</v>
      </c>
      <c r="K437">
        <v>3</v>
      </c>
      <c r="L437">
        <v>119</v>
      </c>
      <c r="M437">
        <v>118</v>
      </c>
      <c r="N437">
        <v>2200</v>
      </c>
      <c r="O437">
        <v>2</v>
      </c>
      <c r="P437">
        <v>16</v>
      </c>
      <c r="Q437">
        <v>4</v>
      </c>
      <c r="R437">
        <v>25</v>
      </c>
      <c r="S437" s="31" t="s">
        <v>420</v>
      </c>
      <c r="T437">
        <v>1145</v>
      </c>
      <c r="U437" s="33" t="s">
        <v>427</v>
      </c>
      <c r="V437">
        <v>4</v>
      </c>
      <c r="W437">
        <v>41</v>
      </c>
      <c r="X437" s="20" t="s">
        <v>121</v>
      </c>
      <c r="Y437" s="12" t="s">
        <v>423</v>
      </c>
      <c r="Z437">
        <v>10</v>
      </c>
      <c r="AA437">
        <v>10</v>
      </c>
      <c r="AB437">
        <v>10</v>
      </c>
      <c r="AC437">
        <v>9</v>
      </c>
      <c r="AD437">
        <v>7</v>
      </c>
      <c r="AE437">
        <v>1</v>
      </c>
      <c r="AF437" t="s">
        <v>1041</v>
      </c>
    </row>
    <row r="438" spans="1:32" x14ac:dyDescent="0.25">
      <c r="A438" s="17" t="s">
        <v>79</v>
      </c>
      <c r="B438" s="16" t="s">
        <v>119</v>
      </c>
      <c r="C438">
        <v>2.46</v>
      </c>
      <c r="D438">
        <v>2.56</v>
      </c>
      <c r="E438">
        <v>8</v>
      </c>
      <c r="F438" s="62" t="s">
        <v>120</v>
      </c>
      <c r="G438" s="28">
        <v>2</v>
      </c>
      <c r="H438" s="56" t="s">
        <v>69</v>
      </c>
      <c r="I438">
        <v>5</v>
      </c>
      <c r="J438" s="36" t="s">
        <v>410</v>
      </c>
      <c r="K438">
        <v>8.1999999999999993</v>
      </c>
      <c r="L438">
        <v>119</v>
      </c>
      <c r="M438">
        <v>117</v>
      </c>
      <c r="N438">
        <v>2000</v>
      </c>
      <c r="O438">
        <v>2</v>
      </c>
      <c r="P438">
        <v>30</v>
      </c>
      <c r="Q438">
        <v>3</v>
      </c>
      <c r="R438">
        <v>25</v>
      </c>
      <c r="S438" t="s">
        <v>465</v>
      </c>
      <c r="T438">
        <v>1141</v>
      </c>
      <c r="U438" s="33" t="s">
        <v>417</v>
      </c>
      <c r="V438">
        <v>4</v>
      </c>
      <c r="W438">
        <v>40</v>
      </c>
      <c r="X438" s="20" t="s">
        <v>121</v>
      </c>
      <c r="Y438" s="12" t="s">
        <v>423</v>
      </c>
      <c r="Z438">
        <v>10</v>
      </c>
      <c r="AA438">
        <v>10</v>
      </c>
      <c r="AB438">
        <v>12</v>
      </c>
      <c r="AC438">
        <v>10</v>
      </c>
      <c r="AD438">
        <v>2</v>
      </c>
      <c r="AF438" t="s">
        <v>367</v>
      </c>
    </row>
    <row r="439" spans="1:32" x14ac:dyDescent="0.25">
      <c r="A439" s="17" t="s">
        <v>79</v>
      </c>
      <c r="B439" s="16" t="s">
        <v>119</v>
      </c>
      <c r="C439">
        <v>17.21</v>
      </c>
      <c r="D439">
        <v>17.21</v>
      </c>
      <c r="E439">
        <v>8</v>
      </c>
      <c r="F439" s="62" t="s">
        <v>120</v>
      </c>
      <c r="G439" s="30">
        <v>4</v>
      </c>
      <c r="H439" s="56" t="s">
        <v>69</v>
      </c>
      <c r="I439">
        <v>5</v>
      </c>
      <c r="J439" s="36" t="s">
        <v>410</v>
      </c>
      <c r="K439">
        <v>5.5</v>
      </c>
      <c r="L439">
        <v>119</v>
      </c>
      <c r="M439">
        <v>118</v>
      </c>
      <c r="N439">
        <v>2200</v>
      </c>
      <c r="O439">
        <v>2</v>
      </c>
      <c r="P439">
        <v>26</v>
      </c>
      <c r="Q439">
        <v>2</v>
      </c>
      <c r="R439">
        <v>25</v>
      </c>
      <c r="S439" s="32" t="s">
        <v>416</v>
      </c>
      <c r="T439">
        <v>1139</v>
      </c>
      <c r="U439" s="33" t="s">
        <v>417</v>
      </c>
      <c r="V439">
        <v>4</v>
      </c>
      <c r="W439">
        <v>42</v>
      </c>
      <c r="X439" s="20" t="s">
        <v>121</v>
      </c>
      <c r="Y439" s="12">
        <v>2</v>
      </c>
      <c r="Z439">
        <v>10</v>
      </c>
      <c r="AA439">
        <v>7</v>
      </c>
      <c r="AB439">
        <v>7</v>
      </c>
      <c r="AC439">
        <v>7</v>
      </c>
      <c r="AD439">
        <v>8</v>
      </c>
      <c r="AE439">
        <v>4</v>
      </c>
      <c r="AF439" t="s">
        <v>1044</v>
      </c>
    </row>
    <row r="440" spans="1:32" x14ac:dyDescent="0.25">
      <c r="A440" s="17" t="s">
        <v>79</v>
      </c>
      <c r="B440" s="16" t="s">
        <v>119</v>
      </c>
      <c r="C440">
        <v>2.92</v>
      </c>
      <c r="D440">
        <v>2.92</v>
      </c>
      <c r="E440">
        <v>8</v>
      </c>
      <c r="F440" s="62" t="s">
        <v>120</v>
      </c>
      <c r="G440" s="28">
        <v>3</v>
      </c>
      <c r="H440" s="56" t="s">
        <v>69</v>
      </c>
      <c r="I440">
        <v>8</v>
      </c>
      <c r="J440" s="36" t="s">
        <v>410</v>
      </c>
      <c r="K440">
        <v>11</v>
      </c>
      <c r="L440">
        <v>119</v>
      </c>
      <c r="M440">
        <v>119</v>
      </c>
      <c r="N440">
        <v>2000</v>
      </c>
      <c r="O440">
        <v>2</v>
      </c>
      <c r="P440">
        <v>26</v>
      </c>
      <c r="Q440">
        <v>1</v>
      </c>
      <c r="R440">
        <v>25</v>
      </c>
      <c r="S440" t="s">
        <v>465</v>
      </c>
      <c r="T440">
        <v>1160</v>
      </c>
      <c r="U440" s="33" t="s">
        <v>417</v>
      </c>
      <c r="V440">
        <v>4</v>
      </c>
      <c r="W440">
        <v>43</v>
      </c>
      <c r="X440" s="20" t="s">
        <v>121</v>
      </c>
      <c r="Y440" s="12" t="s">
        <v>552</v>
      </c>
      <c r="Z440">
        <v>8</v>
      </c>
      <c r="AA440">
        <v>7</v>
      </c>
      <c r="AB440">
        <v>7</v>
      </c>
      <c r="AC440">
        <v>5</v>
      </c>
      <c r="AD440">
        <v>3</v>
      </c>
      <c r="AF440" t="s">
        <v>87</v>
      </c>
    </row>
    <row r="441" spans="1:32" x14ac:dyDescent="0.25">
      <c r="A441" s="17" t="s">
        <v>79</v>
      </c>
      <c r="B441" s="16" t="s">
        <v>119</v>
      </c>
      <c r="C441">
        <v>49.86</v>
      </c>
      <c r="D441">
        <v>49.86</v>
      </c>
      <c r="E441">
        <v>8</v>
      </c>
      <c r="F441" s="62" t="s">
        <v>120</v>
      </c>
      <c r="G441">
        <v>12</v>
      </c>
      <c r="H441" s="62" t="s">
        <v>120</v>
      </c>
      <c r="I441">
        <v>8</v>
      </c>
      <c r="J441" s="38" t="s">
        <v>411</v>
      </c>
      <c r="K441">
        <v>41</v>
      </c>
      <c r="L441">
        <v>119</v>
      </c>
      <c r="M441">
        <v>120</v>
      </c>
      <c r="N441">
        <v>1800</v>
      </c>
      <c r="O441">
        <v>1</v>
      </c>
      <c r="P441">
        <v>5</v>
      </c>
      <c r="Q441">
        <v>1</v>
      </c>
      <c r="R441">
        <v>25</v>
      </c>
      <c r="S441" t="s">
        <v>457</v>
      </c>
      <c r="T441">
        <v>1155</v>
      </c>
      <c r="U441" s="33" t="s">
        <v>417</v>
      </c>
      <c r="V441">
        <v>4</v>
      </c>
      <c r="W441">
        <v>45</v>
      </c>
      <c r="X441" s="20" t="s">
        <v>121</v>
      </c>
      <c r="Y441" t="s">
        <v>643</v>
      </c>
      <c r="Z441">
        <v>14</v>
      </c>
      <c r="AA441">
        <v>14</v>
      </c>
      <c r="AB441">
        <v>14</v>
      </c>
      <c r="AC441">
        <v>14</v>
      </c>
      <c r="AD441">
        <v>12</v>
      </c>
      <c r="AF441" t="s">
        <v>680</v>
      </c>
    </row>
    <row r="442" spans="1:32" x14ac:dyDescent="0.25">
      <c r="A442" s="17" t="s">
        <v>79</v>
      </c>
      <c r="B442" s="16" t="s">
        <v>119</v>
      </c>
      <c r="C442">
        <v>3.69</v>
      </c>
      <c r="D442">
        <v>3.89</v>
      </c>
      <c r="E442">
        <v>8</v>
      </c>
      <c r="F442" s="62" t="s">
        <v>120</v>
      </c>
      <c r="G442">
        <v>6</v>
      </c>
      <c r="H442" s="62" t="s">
        <v>120</v>
      </c>
      <c r="I442">
        <v>2</v>
      </c>
      <c r="J442" s="37" t="s">
        <v>409</v>
      </c>
      <c r="K442">
        <v>10</v>
      </c>
      <c r="L442">
        <v>119</v>
      </c>
      <c r="M442">
        <v>119</v>
      </c>
      <c r="N442">
        <v>2000</v>
      </c>
      <c r="O442">
        <v>2</v>
      </c>
      <c r="P442">
        <v>22</v>
      </c>
      <c r="Q442">
        <v>12</v>
      </c>
      <c r="R442">
        <v>24</v>
      </c>
      <c r="S442" t="s">
        <v>465</v>
      </c>
      <c r="T442">
        <v>1165</v>
      </c>
      <c r="U442" s="33" t="s">
        <v>417</v>
      </c>
      <c r="V442">
        <v>4</v>
      </c>
      <c r="W442">
        <v>45</v>
      </c>
      <c r="X442" s="20" t="s">
        <v>121</v>
      </c>
      <c r="Y442" s="12" t="s">
        <v>418</v>
      </c>
      <c r="Z442">
        <v>6</v>
      </c>
      <c r="AA442">
        <v>5</v>
      </c>
      <c r="AB442">
        <v>7</v>
      </c>
      <c r="AC442">
        <v>8</v>
      </c>
      <c r="AD442">
        <v>6</v>
      </c>
      <c r="AF442" t="s">
        <v>624</v>
      </c>
    </row>
    <row r="443" spans="1:32" x14ac:dyDescent="0.25">
      <c r="A443" s="17" t="s">
        <v>79</v>
      </c>
      <c r="B443" s="16" t="s">
        <v>119</v>
      </c>
      <c r="C443">
        <v>16.43</v>
      </c>
      <c r="D443">
        <v>16.529999999999998</v>
      </c>
      <c r="E443">
        <v>8</v>
      </c>
      <c r="F443" s="62" t="s">
        <v>120</v>
      </c>
      <c r="G443" s="28">
        <v>2</v>
      </c>
      <c r="H443" s="49" t="s">
        <v>31</v>
      </c>
      <c r="I443">
        <v>4</v>
      </c>
      <c r="J443" s="36" t="s">
        <v>410</v>
      </c>
      <c r="K443">
        <v>5.3</v>
      </c>
      <c r="L443">
        <v>119</v>
      </c>
      <c r="M443">
        <v>121</v>
      </c>
      <c r="N443">
        <v>2200</v>
      </c>
      <c r="O443">
        <v>2</v>
      </c>
      <c r="P443">
        <v>27</v>
      </c>
      <c r="Q443">
        <v>11</v>
      </c>
      <c r="R443">
        <v>24</v>
      </c>
      <c r="S443" s="32" t="s">
        <v>426</v>
      </c>
      <c r="T443">
        <v>1145</v>
      </c>
      <c r="U443" s="33" t="s">
        <v>417</v>
      </c>
      <c r="V443">
        <v>4</v>
      </c>
      <c r="W443">
        <v>44</v>
      </c>
      <c r="X443" s="20" t="s">
        <v>121</v>
      </c>
      <c r="Y443" s="12" t="s">
        <v>654</v>
      </c>
      <c r="Z443">
        <v>9</v>
      </c>
      <c r="AA443">
        <v>9</v>
      </c>
      <c r="AB443">
        <v>7</v>
      </c>
      <c r="AC443">
        <v>7</v>
      </c>
      <c r="AD443">
        <v>6</v>
      </c>
      <c r="AE443">
        <v>2</v>
      </c>
      <c r="AF443" t="s">
        <v>624</v>
      </c>
    </row>
    <row r="444" spans="1:32" x14ac:dyDescent="0.25">
      <c r="A444" s="17" t="s">
        <v>79</v>
      </c>
      <c r="B444" s="16" t="s">
        <v>119</v>
      </c>
      <c r="C444">
        <v>2.31</v>
      </c>
      <c r="D444">
        <v>2.0099999999999998</v>
      </c>
      <c r="E444">
        <v>8</v>
      </c>
      <c r="F444" s="62" t="s">
        <v>120</v>
      </c>
      <c r="G444" s="30">
        <v>5</v>
      </c>
      <c r="H444" s="62" t="s">
        <v>120</v>
      </c>
      <c r="I444">
        <v>13</v>
      </c>
      <c r="J444" s="38" t="s">
        <v>411</v>
      </c>
      <c r="K444">
        <v>33</v>
      </c>
      <c r="L444">
        <v>119</v>
      </c>
      <c r="M444">
        <v>121</v>
      </c>
      <c r="N444">
        <v>2000</v>
      </c>
      <c r="O444">
        <v>2</v>
      </c>
      <c r="P444">
        <v>9</v>
      </c>
      <c r="Q444">
        <v>11</v>
      </c>
      <c r="R444">
        <v>24</v>
      </c>
      <c r="S444" t="s">
        <v>465</v>
      </c>
      <c r="T444">
        <v>1154</v>
      </c>
      <c r="U444" s="33" t="s">
        <v>417</v>
      </c>
      <c r="V444">
        <v>4</v>
      </c>
      <c r="W444">
        <v>46</v>
      </c>
      <c r="X444" s="20" t="s">
        <v>121</v>
      </c>
      <c r="Y444" t="s">
        <v>441</v>
      </c>
      <c r="Z444">
        <v>13</v>
      </c>
      <c r="AA444">
        <v>13</v>
      </c>
      <c r="AB444">
        <v>14</v>
      </c>
      <c r="AC444">
        <v>13</v>
      </c>
      <c r="AD444">
        <v>5</v>
      </c>
      <c r="AF444" t="s">
        <v>213</v>
      </c>
    </row>
    <row r="445" spans="1:32" x14ac:dyDescent="0.25">
      <c r="A445" s="17" t="s">
        <v>79</v>
      </c>
      <c r="B445" s="16" t="s">
        <v>119</v>
      </c>
      <c r="C445">
        <v>2.99</v>
      </c>
      <c r="D445">
        <v>3.0900000000000003</v>
      </c>
      <c r="E445">
        <v>8</v>
      </c>
      <c r="F445" s="62" t="s">
        <v>120</v>
      </c>
      <c r="G445" s="30">
        <v>4</v>
      </c>
      <c r="H445" s="56" t="s">
        <v>69</v>
      </c>
      <c r="I445">
        <v>2</v>
      </c>
      <c r="J445" s="36" t="s">
        <v>410</v>
      </c>
      <c r="K445">
        <v>8</v>
      </c>
      <c r="L445">
        <v>119</v>
      </c>
      <c r="M445">
        <v>123</v>
      </c>
      <c r="N445">
        <v>2000</v>
      </c>
      <c r="O445">
        <v>2</v>
      </c>
      <c r="P445">
        <v>25</v>
      </c>
      <c r="Q445">
        <v>2</v>
      </c>
      <c r="R445">
        <v>24</v>
      </c>
      <c r="S445" t="s">
        <v>465</v>
      </c>
      <c r="T445">
        <v>1123</v>
      </c>
      <c r="U445" s="33" t="s">
        <v>417</v>
      </c>
      <c r="V445">
        <v>4</v>
      </c>
      <c r="W445">
        <v>48</v>
      </c>
      <c r="X445" s="20" t="s">
        <v>121</v>
      </c>
      <c r="Y445" s="12" t="s">
        <v>539</v>
      </c>
      <c r="Z445">
        <v>8</v>
      </c>
      <c r="AA445">
        <v>9</v>
      </c>
      <c r="AB445">
        <v>9</v>
      </c>
      <c r="AC445">
        <v>11</v>
      </c>
      <c r="AD445">
        <v>4</v>
      </c>
      <c r="AF445" t="s">
        <v>161</v>
      </c>
    </row>
    <row r="446" spans="1:32" x14ac:dyDescent="0.25">
      <c r="A446" s="17" t="s">
        <v>79</v>
      </c>
      <c r="B446" s="16" t="s">
        <v>119</v>
      </c>
      <c r="C446">
        <v>4.83</v>
      </c>
      <c r="D446">
        <v>4.53</v>
      </c>
      <c r="E446">
        <v>8</v>
      </c>
      <c r="F446" s="62" t="s">
        <v>120</v>
      </c>
      <c r="G446" s="30">
        <v>4</v>
      </c>
      <c r="H446" s="66" t="s">
        <v>173</v>
      </c>
      <c r="I446">
        <v>7</v>
      </c>
      <c r="J446" s="36" t="s">
        <v>410</v>
      </c>
      <c r="K446">
        <v>31</v>
      </c>
      <c r="L446">
        <v>119</v>
      </c>
      <c r="M446">
        <v>128</v>
      </c>
      <c r="N446">
        <v>2000</v>
      </c>
      <c r="O446">
        <v>2</v>
      </c>
      <c r="P446">
        <v>23</v>
      </c>
      <c r="Q446">
        <v>12</v>
      </c>
      <c r="R446">
        <v>23</v>
      </c>
      <c r="S446" t="s">
        <v>508</v>
      </c>
      <c r="T446">
        <v>1134</v>
      </c>
      <c r="U446" s="33" t="s">
        <v>417</v>
      </c>
      <c r="V446">
        <v>4</v>
      </c>
      <c r="W446">
        <v>50</v>
      </c>
      <c r="X446" s="20" t="s">
        <v>121</v>
      </c>
      <c r="Y446" t="s">
        <v>441</v>
      </c>
      <c r="Z446">
        <v>10</v>
      </c>
      <c r="AA446">
        <v>10</v>
      </c>
      <c r="AB446">
        <v>10</v>
      </c>
      <c r="AC446">
        <v>9</v>
      </c>
      <c r="AD446">
        <v>4</v>
      </c>
      <c r="AF446" t="s">
        <v>1038</v>
      </c>
    </row>
    <row r="447" spans="1:32" x14ac:dyDescent="0.25">
      <c r="A447" s="17" t="s">
        <v>79</v>
      </c>
      <c r="B447" s="16" t="s">
        <v>119</v>
      </c>
      <c r="C447">
        <v>17.34</v>
      </c>
      <c r="D447">
        <v>17.14</v>
      </c>
      <c r="E447">
        <v>8</v>
      </c>
      <c r="F447" s="62" t="s">
        <v>120</v>
      </c>
      <c r="G447">
        <v>9</v>
      </c>
      <c r="H447" s="53" t="s">
        <v>53</v>
      </c>
      <c r="I447">
        <v>7</v>
      </c>
      <c r="J447" s="36" t="s">
        <v>410</v>
      </c>
      <c r="K447">
        <v>9.1999999999999993</v>
      </c>
      <c r="L447">
        <v>119</v>
      </c>
      <c r="M447">
        <v>126</v>
      </c>
      <c r="N447">
        <v>2200</v>
      </c>
      <c r="O447">
        <v>2</v>
      </c>
      <c r="P447">
        <v>29</v>
      </c>
      <c r="Q447">
        <v>11</v>
      </c>
      <c r="R447">
        <v>23</v>
      </c>
      <c r="S447" s="32" t="s">
        <v>426</v>
      </c>
      <c r="T447">
        <v>1120</v>
      </c>
      <c r="U447" s="33" t="s">
        <v>417</v>
      </c>
      <c r="V447">
        <v>4</v>
      </c>
      <c r="W447">
        <v>51</v>
      </c>
      <c r="X447" s="20" t="s">
        <v>121</v>
      </c>
      <c r="Y447" t="s">
        <v>643</v>
      </c>
      <c r="Z447">
        <v>10</v>
      </c>
      <c r="AA447">
        <v>9</v>
      </c>
      <c r="AB447">
        <v>8</v>
      </c>
      <c r="AC447">
        <v>8</v>
      </c>
      <c r="AD447">
        <v>7</v>
      </c>
      <c r="AE447">
        <v>9</v>
      </c>
      <c r="AF447" t="s">
        <v>624</v>
      </c>
    </row>
    <row r="448" spans="1:32" x14ac:dyDescent="0.25">
      <c r="A448" s="17" t="s">
        <v>79</v>
      </c>
      <c r="B448" s="16" t="s">
        <v>119</v>
      </c>
      <c r="C448">
        <v>41.45</v>
      </c>
      <c r="D448">
        <v>41.25</v>
      </c>
      <c r="E448">
        <v>8</v>
      </c>
      <c r="F448" s="62" t="s">
        <v>120</v>
      </c>
      <c r="G448">
        <v>7</v>
      </c>
      <c r="H448" s="53" t="s">
        <v>53</v>
      </c>
      <c r="I448">
        <v>7</v>
      </c>
      <c r="J448" s="38" t="s">
        <v>411</v>
      </c>
      <c r="K448">
        <v>13</v>
      </c>
      <c r="L448">
        <v>119</v>
      </c>
      <c r="M448">
        <v>126</v>
      </c>
      <c r="N448" s="41">
        <v>1650</v>
      </c>
      <c r="O448">
        <v>1</v>
      </c>
      <c r="P448">
        <v>29</v>
      </c>
      <c r="Q448">
        <v>10</v>
      </c>
      <c r="R448">
        <v>23</v>
      </c>
      <c r="S448" s="32" t="s">
        <v>416</v>
      </c>
      <c r="T448">
        <v>1129</v>
      </c>
      <c r="U448" s="33" t="s">
        <v>417</v>
      </c>
      <c r="V448">
        <v>4</v>
      </c>
      <c r="W448">
        <v>51</v>
      </c>
      <c r="X448" s="20" t="s">
        <v>121</v>
      </c>
      <c r="Y448" t="s">
        <v>522</v>
      </c>
      <c r="Z448">
        <v>11</v>
      </c>
      <c r="AA448">
        <v>11</v>
      </c>
      <c r="AB448">
        <v>12</v>
      </c>
      <c r="AC448">
        <v>7</v>
      </c>
      <c r="AF448" t="s">
        <v>624</v>
      </c>
    </row>
    <row r="449" spans="1:32" x14ac:dyDescent="0.25">
      <c r="A449" s="17" t="s">
        <v>79</v>
      </c>
      <c r="B449" s="17" t="s">
        <v>123</v>
      </c>
      <c r="C449">
        <v>42.87</v>
      </c>
      <c r="D449">
        <v>41.769999999999996</v>
      </c>
      <c r="E449">
        <v>3</v>
      </c>
      <c r="F449" s="47" t="s">
        <v>504</v>
      </c>
      <c r="G449">
        <v>12</v>
      </c>
      <c r="H449" s="62" t="s">
        <v>120</v>
      </c>
      <c r="I449">
        <v>11</v>
      </c>
      <c r="J449" s="35" t="s">
        <v>408</v>
      </c>
      <c r="K449">
        <v>14</v>
      </c>
      <c r="L449">
        <v>113</v>
      </c>
      <c r="M449">
        <v>135</v>
      </c>
      <c r="N449" s="41">
        <v>1650</v>
      </c>
      <c r="O449">
        <v>1</v>
      </c>
      <c r="P449">
        <v>10</v>
      </c>
      <c r="Q449">
        <v>12</v>
      </c>
      <c r="R449">
        <v>25</v>
      </c>
      <c r="S449" s="32" t="s">
        <v>432</v>
      </c>
      <c r="T449">
        <v>1082</v>
      </c>
      <c r="U449" s="33" t="s">
        <v>417</v>
      </c>
      <c r="V449">
        <v>5</v>
      </c>
      <c r="W449">
        <v>40</v>
      </c>
      <c r="X449" s="19" t="s">
        <v>81</v>
      </c>
      <c r="Y449" t="s">
        <v>688</v>
      </c>
      <c r="Z449">
        <v>2</v>
      </c>
      <c r="AA449">
        <v>2</v>
      </c>
      <c r="AB449">
        <v>5</v>
      </c>
      <c r="AC449">
        <v>12</v>
      </c>
      <c r="AF449" t="s">
        <v>46</v>
      </c>
    </row>
    <row r="450" spans="1:32" x14ac:dyDescent="0.25">
      <c r="A450" s="17" t="s">
        <v>79</v>
      </c>
      <c r="B450" s="17" t="s">
        <v>123</v>
      </c>
      <c r="C450">
        <v>39.71</v>
      </c>
      <c r="D450">
        <v>39.11</v>
      </c>
      <c r="E450">
        <v>3</v>
      </c>
      <c r="F450" s="47" t="s">
        <v>504</v>
      </c>
      <c r="G450" s="28">
        <v>1</v>
      </c>
      <c r="H450" s="62" t="s">
        <v>120</v>
      </c>
      <c r="I450">
        <v>3</v>
      </c>
      <c r="J450" s="35" t="s">
        <v>408</v>
      </c>
      <c r="K450">
        <v>7.6</v>
      </c>
      <c r="L450">
        <v>113</v>
      </c>
      <c r="M450">
        <v>130</v>
      </c>
      <c r="N450" s="41">
        <v>1650</v>
      </c>
      <c r="O450">
        <v>1</v>
      </c>
      <c r="P450">
        <v>12</v>
      </c>
      <c r="Q450">
        <v>11</v>
      </c>
      <c r="R450">
        <v>25</v>
      </c>
      <c r="S450" s="32" t="s">
        <v>432</v>
      </c>
      <c r="T450">
        <v>1073</v>
      </c>
      <c r="U450" s="33" t="s">
        <v>417</v>
      </c>
      <c r="V450">
        <v>5</v>
      </c>
      <c r="W450">
        <v>35</v>
      </c>
      <c r="X450" s="19" t="s">
        <v>81</v>
      </c>
      <c r="Y450" s="12" t="s">
        <v>581</v>
      </c>
      <c r="Z450">
        <v>1</v>
      </c>
      <c r="AA450">
        <v>1</v>
      </c>
      <c r="AB450">
        <v>1</v>
      </c>
      <c r="AC450">
        <v>1</v>
      </c>
      <c r="AF450" t="s">
        <v>46</v>
      </c>
    </row>
    <row r="451" spans="1:32" x14ac:dyDescent="0.25">
      <c r="A451" s="17" t="s">
        <v>79</v>
      </c>
      <c r="B451" s="17" t="s">
        <v>123</v>
      </c>
      <c r="C451">
        <v>11.24</v>
      </c>
      <c r="D451">
        <v>10.84</v>
      </c>
      <c r="E451">
        <v>3</v>
      </c>
      <c r="F451" s="47" t="s">
        <v>504</v>
      </c>
      <c r="G451">
        <v>7</v>
      </c>
      <c r="H451" s="68" t="s">
        <v>316</v>
      </c>
      <c r="I451">
        <v>6</v>
      </c>
      <c r="J451" s="37" t="s">
        <v>409</v>
      </c>
      <c r="K451">
        <v>3.4</v>
      </c>
      <c r="L451">
        <v>113</v>
      </c>
      <c r="M451">
        <v>124</v>
      </c>
      <c r="N451">
        <v>1200</v>
      </c>
      <c r="O451">
        <v>1</v>
      </c>
      <c r="P451">
        <v>30</v>
      </c>
      <c r="Q451">
        <v>10</v>
      </c>
      <c r="R451">
        <v>25</v>
      </c>
      <c r="S451" t="s">
        <v>457</v>
      </c>
      <c r="T451">
        <v>1071</v>
      </c>
      <c r="U451" s="33" t="s">
        <v>417</v>
      </c>
      <c r="V451">
        <v>5</v>
      </c>
      <c r="W451">
        <v>35</v>
      </c>
      <c r="X451" s="19" t="s">
        <v>81</v>
      </c>
      <c r="Y451" t="s">
        <v>441</v>
      </c>
      <c r="Z451">
        <v>5</v>
      </c>
      <c r="AA451">
        <v>7</v>
      </c>
      <c r="AB451">
        <v>7</v>
      </c>
      <c r="AF451" t="s">
        <v>46</v>
      </c>
    </row>
    <row r="452" spans="1:32" x14ac:dyDescent="0.25">
      <c r="A452" s="17" t="s">
        <v>79</v>
      </c>
      <c r="B452" s="17" t="s">
        <v>123</v>
      </c>
      <c r="C452">
        <v>22.04</v>
      </c>
      <c r="D452">
        <v>21.64</v>
      </c>
      <c r="E452">
        <v>3</v>
      </c>
      <c r="F452" s="47" t="s">
        <v>504</v>
      </c>
      <c r="G452" s="28">
        <v>2</v>
      </c>
      <c r="H452" s="68" t="s">
        <v>316</v>
      </c>
      <c r="I452">
        <v>2</v>
      </c>
      <c r="J452" s="35" t="s">
        <v>408</v>
      </c>
      <c r="K452">
        <v>7</v>
      </c>
      <c r="L452">
        <v>113</v>
      </c>
      <c r="M452">
        <v>125</v>
      </c>
      <c r="N452">
        <v>1400</v>
      </c>
      <c r="O452">
        <v>1</v>
      </c>
      <c r="P452">
        <v>19</v>
      </c>
      <c r="Q452">
        <v>10</v>
      </c>
      <c r="R452">
        <v>25</v>
      </c>
      <c r="S452" t="s">
        <v>479</v>
      </c>
      <c r="T452">
        <v>1073</v>
      </c>
      <c r="U452" s="33" t="s">
        <v>427</v>
      </c>
      <c r="V452">
        <v>5</v>
      </c>
      <c r="W452">
        <v>35</v>
      </c>
      <c r="X452" s="19" t="s">
        <v>81</v>
      </c>
      <c r="Y452" s="12" t="s">
        <v>471</v>
      </c>
      <c r="Z452">
        <v>1</v>
      </c>
      <c r="AA452">
        <v>1</v>
      </c>
      <c r="AB452">
        <v>1</v>
      </c>
      <c r="AC452">
        <v>2</v>
      </c>
      <c r="AF452" t="s">
        <v>46</v>
      </c>
    </row>
    <row r="453" spans="1:32" x14ac:dyDescent="0.25">
      <c r="A453" s="17" t="s">
        <v>79</v>
      </c>
      <c r="B453" s="17" t="s">
        <v>123</v>
      </c>
      <c r="C453">
        <v>9.36</v>
      </c>
      <c r="D453">
        <v>8.76</v>
      </c>
      <c r="E453">
        <v>3</v>
      </c>
      <c r="F453" s="47" t="s">
        <v>504</v>
      </c>
      <c r="G453" s="30">
        <v>4</v>
      </c>
      <c r="H453" s="47" t="s">
        <v>504</v>
      </c>
      <c r="I453">
        <v>4</v>
      </c>
      <c r="J453" s="35" t="s">
        <v>408</v>
      </c>
      <c r="K453">
        <v>7.4</v>
      </c>
      <c r="L453">
        <v>113</v>
      </c>
      <c r="M453">
        <v>131</v>
      </c>
      <c r="N453">
        <v>1200</v>
      </c>
      <c r="O453">
        <v>1</v>
      </c>
      <c r="P453">
        <v>1</v>
      </c>
      <c r="Q453">
        <v>10</v>
      </c>
      <c r="R453">
        <v>25</v>
      </c>
      <c r="S453" t="s">
        <v>465</v>
      </c>
      <c r="T453">
        <v>1081</v>
      </c>
      <c r="U453" s="33" t="s">
        <v>427</v>
      </c>
      <c r="V453">
        <v>5</v>
      </c>
      <c r="W453">
        <v>37</v>
      </c>
      <c r="X453" s="19" t="s">
        <v>81</v>
      </c>
      <c r="Y453" t="s">
        <v>435</v>
      </c>
      <c r="Z453">
        <v>1</v>
      </c>
      <c r="AA453">
        <v>1</v>
      </c>
      <c r="AB453">
        <v>4</v>
      </c>
      <c r="AF453" t="s">
        <v>572</v>
      </c>
    </row>
    <row r="454" spans="1:32" x14ac:dyDescent="0.25">
      <c r="A454" s="17" t="s">
        <v>79</v>
      </c>
      <c r="B454" s="17" t="s">
        <v>123</v>
      </c>
      <c r="C454">
        <v>10.32</v>
      </c>
      <c r="D454">
        <v>9.7200000000000006</v>
      </c>
      <c r="E454">
        <v>3</v>
      </c>
      <c r="F454" s="47" t="s">
        <v>504</v>
      </c>
      <c r="G454" s="30">
        <v>5</v>
      </c>
      <c r="H454" s="47" t="s">
        <v>504</v>
      </c>
      <c r="I454">
        <v>1</v>
      </c>
      <c r="J454" s="35" t="s">
        <v>408</v>
      </c>
      <c r="K454">
        <v>4.3</v>
      </c>
      <c r="L454">
        <v>113</v>
      </c>
      <c r="M454">
        <v>131</v>
      </c>
      <c r="N454">
        <v>1200</v>
      </c>
      <c r="O454">
        <v>1</v>
      </c>
      <c r="P454">
        <v>10</v>
      </c>
      <c r="Q454">
        <v>9</v>
      </c>
      <c r="R454">
        <v>25</v>
      </c>
      <c r="S454" s="32" t="s">
        <v>432</v>
      </c>
      <c r="T454">
        <v>1077</v>
      </c>
      <c r="U454" s="33" t="s">
        <v>417</v>
      </c>
      <c r="V454">
        <v>5</v>
      </c>
      <c r="W454">
        <v>38</v>
      </c>
      <c r="X454" s="19" t="s">
        <v>81</v>
      </c>
      <c r="Y454" s="12" t="s">
        <v>549</v>
      </c>
      <c r="Z454">
        <v>1</v>
      </c>
      <c r="AA454">
        <v>1</v>
      </c>
      <c r="AB454">
        <v>5</v>
      </c>
      <c r="AF454" t="s">
        <v>151</v>
      </c>
    </row>
    <row r="455" spans="1:32" x14ac:dyDescent="0.25">
      <c r="A455" s="17" t="s">
        <v>79</v>
      </c>
      <c r="B455" s="17" t="s">
        <v>123</v>
      </c>
      <c r="C455">
        <v>10.14</v>
      </c>
      <c r="D455">
        <v>9.64</v>
      </c>
      <c r="E455">
        <v>3</v>
      </c>
      <c r="F455" s="47" t="s">
        <v>504</v>
      </c>
      <c r="G455">
        <v>7</v>
      </c>
      <c r="H455" s="47" t="s">
        <v>504</v>
      </c>
      <c r="I455">
        <v>12</v>
      </c>
      <c r="J455" s="35" t="s">
        <v>408</v>
      </c>
      <c r="K455">
        <v>13</v>
      </c>
      <c r="L455">
        <v>113</v>
      </c>
      <c r="M455">
        <v>115</v>
      </c>
      <c r="N455">
        <v>1200</v>
      </c>
      <c r="O455">
        <v>1</v>
      </c>
      <c r="P455">
        <v>19</v>
      </c>
      <c r="Q455">
        <v>3</v>
      </c>
      <c r="R455">
        <v>25</v>
      </c>
      <c r="S455" s="31" t="s">
        <v>420</v>
      </c>
      <c r="T455">
        <v>1040</v>
      </c>
      <c r="U455" s="33" t="s">
        <v>427</v>
      </c>
      <c r="V455">
        <v>4</v>
      </c>
      <c r="W455">
        <v>42</v>
      </c>
      <c r="X455" s="21" t="s">
        <v>158</v>
      </c>
      <c r="Y455" t="s">
        <v>502</v>
      </c>
      <c r="Z455">
        <v>2</v>
      </c>
      <c r="AA455">
        <v>2</v>
      </c>
      <c r="AB455">
        <v>7</v>
      </c>
      <c r="AF455" t="s">
        <v>161</v>
      </c>
    </row>
    <row r="456" spans="1:32" x14ac:dyDescent="0.25">
      <c r="A456" s="17" t="s">
        <v>79</v>
      </c>
      <c r="B456" s="17" t="s">
        <v>123</v>
      </c>
      <c r="C456">
        <v>10.41</v>
      </c>
      <c r="D456">
        <v>10.010000000000002</v>
      </c>
      <c r="E456">
        <v>3</v>
      </c>
      <c r="F456" s="47" t="s">
        <v>504</v>
      </c>
      <c r="G456">
        <v>6</v>
      </c>
      <c r="H456" s="47" t="s">
        <v>504</v>
      </c>
      <c r="I456">
        <v>7</v>
      </c>
      <c r="J456" s="35" t="s">
        <v>408</v>
      </c>
      <c r="K456">
        <v>13</v>
      </c>
      <c r="L456">
        <v>113</v>
      </c>
      <c r="M456">
        <v>119</v>
      </c>
      <c r="N456">
        <v>1200</v>
      </c>
      <c r="O456">
        <v>1</v>
      </c>
      <c r="P456">
        <v>5</v>
      </c>
      <c r="Q456">
        <v>3</v>
      </c>
      <c r="R456">
        <v>25</v>
      </c>
      <c r="S456" s="32" t="s">
        <v>426</v>
      </c>
      <c r="T456">
        <v>1034</v>
      </c>
      <c r="U456" s="33" t="s">
        <v>417</v>
      </c>
      <c r="V456">
        <v>4</v>
      </c>
      <c r="W456">
        <v>44</v>
      </c>
      <c r="X456" s="21" t="s">
        <v>158</v>
      </c>
      <c r="Y456" t="s">
        <v>441</v>
      </c>
      <c r="Z456">
        <v>3</v>
      </c>
      <c r="AA456">
        <v>3</v>
      </c>
      <c r="AB456">
        <v>6</v>
      </c>
      <c r="AF456" t="s">
        <v>161</v>
      </c>
    </row>
    <row r="457" spans="1:32" x14ac:dyDescent="0.25">
      <c r="A457" s="17" t="s">
        <v>79</v>
      </c>
      <c r="B457" s="17" t="s">
        <v>123</v>
      </c>
      <c r="C457">
        <v>22.8</v>
      </c>
      <c r="D457">
        <v>22.1</v>
      </c>
      <c r="E457">
        <v>3</v>
      </c>
      <c r="F457" s="47" t="s">
        <v>504</v>
      </c>
      <c r="G457">
        <v>12</v>
      </c>
      <c r="H457" s="83" t="s">
        <v>1061</v>
      </c>
      <c r="I457">
        <v>14</v>
      </c>
      <c r="J457" s="35" t="s">
        <v>408</v>
      </c>
      <c r="K457">
        <v>11</v>
      </c>
      <c r="L457">
        <v>113</v>
      </c>
      <c r="M457">
        <v>122</v>
      </c>
      <c r="N457">
        <v>1400</v>
      </c>
      <c r="O457">
        <v>1</v>
      </c>
      <c r="P457">
        <v>16</v>
      </c>
      <c r="Q457">
        <v>2</v>
      </c>
      <c r="R457">
        <v>25</v>
      </c>
      <c r="S457" t="s">
        <v>479</v>
      </c>
      <c r="T457">
        <v>1027</v>
      </c>
      <c r="U457" s="33" t="s">
        <v>427</v>
      </c>
      <c r="V457">
        <v>4</v>
      </c>
      <c r="W457">
        <v>46</v>
      </c>
      <c r="X457" s="21" t="s">
        <v>158</v>
      </c>
      <c r="Y457" t="s">
        <v>597</v>
      </c>
      <c r="Z457">
        <v>1</v>
      </c>
      <c r="AA457">
        <v>1</v>
      </c>
      <c r="AB457">
        <v>1</v>
      </c>
      <c r="AC457">
        <v>12</v>
      </c>
      <c r="AF457" t="s">
        <v>161</v>
      </c>
    </row>
    <row r="458" spans="1:32" x14ac:dyDescent="0.25">
      <c r="A458" s="17" t="s">
        <v>79</v>
      </c>
      <c r="B458" s="17" t="s">
        <v>123</v>
      </c>
      <c r="C458">
        <v>22.79</v>
      </c>
      <c r="D458">
        <v>22.39</v>
      </c>
      <c r="E458">
        <v>3</v>
      </c>
      <c r="F458" s="47" t="s">
        <v>504</v>
      </c>
      <c r="G458" s="30">
        <v>4</v>
      </c>
      <c r="H458" s="47" t="s">
        <v>504</v>
      </c>
      <c r="I458">
        <v>10</v>
      </c>
      <c r="J458" s="35" t="s">
        <v>408</v>
      </c>
      <c r="K458">
        <v>27</v>
      </c>
      <c r="L458">
        <v>113</v>
      </c>
      <c r="M458">
        <v>119</v>
      </c>
      <c r="N458">
        <v>1400</v>
      </c>
      <c r="O458">
        <v>1</v>
      </c>
      <c r="P458">
        <v>31</v>
      </c>
      <c r="Q458">
        <v>1</v>
      </c>
      <c r="R458">
        <v>25</v>
      </c>
      <c r="S458" t="s">
        <v>501</v>
      </c>
      <c r="T458">
        <v>1048</v>
      </c>
      <c r="U458" s="33" t="s">
        <v>417</v>
      </c>
      <c r="V458">
        <v>4</v>
      </c>
      <c r="W458">
        <v>47</v>
      </c>
      <c r="X458" s="21" t="s">
        <v>158</v>
      </c>
      <c r="Y458" s="12" t="s">
        <v>549</v>
      </c>
      <c r="Z458">
        <v>2</v>
      </c>
      <c r="AA458">
        <v>2</v>
      </c>
      <c r="AB458">
        <v>2</v>
      </c>
      <c r="AC458">
        <v>4</v>
      </c>
      <c r="AF458" t="s">
        <v>450</v>
      </c>
    </row>
    <row r="459" spans="1:32" x14ac:dyDescent="0.25">
      <c r="A459" s="17" t="s">
        <v>79</v>
      </c>
      <c r="B459" s="17" t="s">
        <v>123</v>
      </c>
      <c r="C459">
        <v>10.15</v>
      </c>
      <c r="D459">
        <v>9.4499999999999993</v>
      </c>
      <c r="E459">
        <v>3</v>
      </c>
      <c r="F459" s="47" t="s">
        <v>504</v>
      </c>
      <c r="G459">
        <v>9</v>
      </c>
      <c r="H459" s="47" t="s">
        <v>504</v>
      </c>
      <c r="I459">
        <v>11</v>
      </c>
      <c r="J459" s="37" t="s">
        <v>409</v>
      </c>
      <c r="K459">
        <v>47</v>
      </c>
      <c r="L459">
        <v>113</v>
      </c>
      <c r="M459">
        <v>121</v>
      </c>
      <c r="N459">
        <v>1200</v>
      </c>
      <c r="O459">
        <v>1</v>
      </c>
      <c r="P459">
        <v>12</v>
      </c>
      <c r="Q459">
        <v>1</v>
      </c>
      <c r="R459">
        <v>25</v>
      </c>
      <c r="S459" t="s">
        <v>479</v>
      </c>
      <c r="T459">
        <v>1059</v>
      </c>
      <c r="U459" s="33" t="s">
        <v>417</v>
      </c>
      <c r="V459">
        <v>4</v>
      </c>
      <c r="W459">
        <v>49</v>
      </c>
      <c r="X459" s="21" t="s">
        <v>158</v>
      </c>
      <c r="Y459" t="s">
        <v>589</v>
      </c>
      <c r="Z459">
        <v>4</v>
      </c>
      <c r="AA459">
        <v>6</v>
      </c>
      <c r="AB459">
        <v>9</v>
      </c>
      <c r="AF459" t="s">
        <v>624</v>
      </c>
    </row>
    <row r="460" spans="1:32" x14ac:dyDescent="0.25">
      <c r="A460" s="17" t="s">
        <v>79</v>
      </c>
      <c r="B460" s="17" t="s">
        <v>123</v>
      </c>
      <c r="C460">
        <v>9.6300000000000008</v>
      </c>
      <c r="D460">
        <v>9.5300000000000011</v>
      </c>
      <c r="E460">
        <v>3</v>
      </c>
      <c r="F460" s="47" t="s">
        <v>504</v>
      </c>
      <c r="G460" s="30">
        <v>5</v>
      </c>
      <c r="H460" s="78" t="s">
        <v>687</v>
      </c>
      <c r="I460">
        <v>5</v>
      </c>
      <c r="J460" s="35" t="s">
        <v>408</v>
      </c>
      <c r="K460">
        <v>16</v>
      </c>
      <c r="L460">
        <v>113</v>
      </c>
      <c r="M460">
        <v>116</v>
      </c>
      <c r="N460">
        <v>1200</v>
      </c>
      <c r="O460">
        <v>1</v>
      </c>
      <c r="P460">
        <v>29</v>
      </c>
      <c r="Q460">
        <v>12</v>
      </c>
      <c r="R460">
        <v>24</v>
      </c>
      <c r="S460" t="s">
        <v>501</v>
      </c>
      <c r="T460">
        <v>1056</v>
      </c>
      <c r="U460" s="33" t="s">
        <v>417</v>
      </c>
      <c r="V460">
        <v>4</v>
      </c>
      <c r="W460">
        <v>51</v>
      </c>
      <c r="X460" s="21" t="s">
        <v>158</v>
      </c>
      <c r="Y460">
        <v>3</v>
      </c>
      <c r="Z460">
        <v>2</v>
      </c>
      <c r="AA460">
        <v>2</v>
      </c>
      <c r="AB460">
        <v>5</v>
      </c>
      <c r="AF460" t="s">
        <v>624</v>
      </c>
    </row>
    <row r="461" spans="1:32" x14ac:dyDescent="0.25">
      <c r="A461" s="17" t="s">
        <v>79</v>
      </c>
      <c r="B461" s="17" t="s">
        <v>123</v>
      </c>
      <c r="C461">
        <v>9.6300000000000008</v>
      </c>
      <c r="D461">
        <v>9.2300000000000022</v>
      </c>
      <c r="E461">
        <v>3</v>
      </c>
      <c r="F461" s="47" t="s">
        <v>504</v>
      </c>
      <c r="G461">
        <v>7</v>
      </c>
      <c r="H461" s="78" t="s">
        <v>687</v>
      </c>
      <c r="I461">
        <v>8</v>
      </c>
      <c r="J461" s="35" t="s">
        <v>408</v>
      </c>
      <c r="K461">
        <v>87</v>
      </c>
      <c r="L461">
        <v>113</v>
      </c>
      <c r="M461">
        <v>118</v>
      </c>
      <c r="N461">
        <v>1200</v>
      </c>
      <c r="O461">
        <v>1</v>
      </c>
      <c r="P461">
        <v>8</v>
      </c>
      <c r="Q461">
        <v>12</v>
      </c>
      <c r="R461">
        <v>24</v>
      </c>
      <c r="S461" t="s">
        <v>483</v>
      </c>
      <c r="T461">
        <v>1038</v>
      </c>
      <c r="U461" s="33" t="s">
        <v>417</v>
      </c>
      <c r="V461">
        <v>4</v>
      </c>
      <c r="W461">
        <v>52</v>
      </c>
      <c r="X461" s="21" t="s">
        <v>158</v>
      </c>
      <c r="Y461" s="12" t="s">
        <v>552</v>
      </c>
      <c r="Z461">
        <v>1</v>
      </c>
      <c r="AA461">
        <v>1</v>
      </c>
      <c r="AB461">
        <v>7</v>
      </c>
      <c r="AF461" t="s">
        <v>624</v>
      </c>
    </row>
    <row r="462" spans="1:32" x14ac:dyDescent="0.25">
      <c r="A462" s="17" t="s">
        <v>79</v>
      </c>
      <c r="B462" s="17" t="s">
        <v>123</v>
      </c>
      <c r="C462">
        <v>10.64</v>
      </c>
      <c r="D462">
        <v>10.440000000000001</v>
      </c>
      <c r="E462">
        <v>3</v>
      </c>
      <c r="F462" s="47" t="s">
        <v>504</v>
      </c>
      <c r="G462">
        <v>11</v>
      </c>
      <c r="H462" s="78" t="s">
        <v>687</v>
      </c>
      <c r="I462">
        <v>1</v>
      </c>
      <c r="J462" s="37" t="s">
        <v>409</v>
      </c>
      <c r="K462">
        <v>19</v>
      </c>
      <c r="L462">
        <v>113</v>
      </c>
      <c r="M462">
        <v>120</v>
      </c>
      <c r="N462">
        <v>1200</v>
      </c>
      <c r="O462">
        <v>1</v>
      </c>
      <c r="P462">
        <v>9</v>
      </c>
      <c r="Q462">
        <v>11</v>
      </c>
      <c r="R462">
        <v>24</v>
      </c>
      <c r="S462" t="s">
        <v>465</v>
      </c>
      <c r="T462">
        <v>1031</v>
      </c>
      <c r="U462" s="33" t="s">
        <v>417</v>
      </c>
      <c r="V462" t="s">
        <v>635</v>
      </c>
      <c r="W462">
        <v>52</v>
      </c>
      <c r="X462" s="21" t="s">
        <v>158</v>
      </c>
      <c r="Y462" t="s">
        <v>429</v>
      </c>
      <c r="Z462">
        <v>6</v>
      </c>
      <c r="AA462">
        <v>7</v>
      </c>
      <c r="AB462">
        <v>11</v>
      </c>
      <c r="AF462" t="s">
        <v>624</v>
      </c>
    </row>
    <row r="463" spans="1:32" x14ac:dyDescent="0.25">
      <c r="A463" s="17" t="s">
        <v>79</v>
      </c>
      <c r="B463" s="18" t="s">
        <v>2488</v>
      </c>
      <c r="C463">
        <v>9.83</v>
      </c>
      <c r="D463">
        <v>5.629999999999999</v>
      </c>
      <c r="F463" s="58" t="s">
        <v>2503</v>
      </c>
      <c r="G463">
        <v>9</v>
      </c>
      <c r="H463" s="57" t="s">
        <v>326</v>
      </c>
      <c r="I463">
        <v>8</v>
      </c>
      <c r="J463" s="38" t="s">
        <v>411</v>
      </c>
      <c r="K463">
        <v>133</v>
      </c>
      <c r="M463">
        <v>114</v>
      </c>
      <c r="N463">
        <v>1200</v>
      </c>
      <c r="O463">
        <v>1</v>
      </c>
      <c r="P463">
        <v>1</v>
      </c>
      <c r="Q463">
        <v>1</v>
      </c>
      <c r="R463">
        <v>26</v>
      </c>
      <c r="S463" t="s">
        <v>501</v>
      </c>
      <c r="T463">
        <v>1153</v>
      </c>
      <c r="U463" s="33" t="s">
        <v>417</v>
      </c>
      <c r="V463">
        <v>3</v>
      </c>
      <c r="W463">
        <v>61</v>
      </c>
      <c r="X463" s="18" t="s">
        <v>76</v>
      </c>
      <c r="Y463" t="s">
        <v>435</v>
      </c>
      <c r="Z463">
        <v>14</v>
      </c>
      <c r="AA463">
        <v>14</v>
      </c>
      <c r="AB463">
        <v>9</v>
      </c>
      <c r="AF463" t="s">
        <v>387</v>
      </c>
    </row>
    <row r="464" spans="1:32" x14ac:dyDescent="0.25">
      <c r="A464" s="17" t="s">
        <v>79</v>
      </c>
      <c r="B464" s="18" t="s">
        <v>2488</v>
      </c>
      <c r="C464">
        <v>38.950000000000003</v>
      </c>
      <c r="D464">
        <v>34.75</v>
      </c>
      <c r="F464" s="58" t="s">
        <v>2503</v>
      </c>
      <c r="G464">
        <v>8</v>
      </c>
      <c r="H464" s="57" t="s">
        <v>326</v>
      </c>
      <c r="I464">
        <v>4</v>
      </c>
      <c r="J464" s="37" t="s">
        <v>409</v>
      </c>
      <c r="K464">
        <v>49</v>
      </c>
      <c r="M464">
        <v>120</v>
      </c>
      <c r="N464" s="41">
        <v>1650</v>
      </c>
      <c r="O464">
        <v>1</v>
      </c>
      <c r="P464">
        <v>7</v>
      </c>
      <c r="Q464">
        <v>12</v>
      </c>
      <c r="R464">
        <v>25</v>
      </c>
      <c r="S464" t="s">
        <v>457</v>
      </c>
      <c r="T464">
        <v>1150</v>
      </c>
      <c r="U464" s="33" t="s">
        <v>417</v>
      </c>
      <c r="V464">
        <v>3</v>
      </c>
      <c r="W464">
        <v>63</v>
      </c>
      <c r="X464" s="18" t="s">
        <v>76</v>
      </c>
      <c r="Y464" t="s">
        <v>502</v>
      </c>
      <c r="Z464">
        <v>7</v>
      </c>
      <c r="AA464">
        <v>8</v>
      </c>
      <c r="AB464">
        <v>6</v>
      </c>
      <c r="AC464">
        <v>8</v>
      </c>
      <c r="AF464" t="s">
        <v>387</v>
      </c>
    </row>
    <row r="465" spans="1:32" x14ac:dyDescent="0.25">
      <c r="A465" s="17" t="s">
        <v>79</v>
      </c>
      <c r="B465" s="18" t="s">
        <v>2488</v>
      </c>
      <c r="C465">
        <v>40.08</v>
      </c>
      <c r="D465">
        <v>35.879999999999995</v>
      </c>
      <c r="F465" s="58" t="s">
        <v>2503</v>
      </c>
      <c r="G465">
        <v>13</v>
      </c>
      <c r="H465" s="57" t="s">
        <v>326</v>
      </c>
      <c r="I465">
        <v>6</v>
      </c>
      <c r="J465" s="36" t="s">
        <v>410</v>
      </c>
      <c r="K465">
        <v>44</v>
      </c>
      <c r="M465">
        <v>121</v>
      </c>
      <c r="N465" s="41">
        <v>1650</v>
      </c>
      <c r="O465">
        <v>1</v>
      </c>
      <c r="P465">
        <v>15</v>
      </c>
      <c r="Q465">
        <v>11</v>
      </c>
      <c r="R465">
        <v>25</v>
      </c>
      <c r="S465" t="s">
        <v>457</v>
      </c>
      <c r="T465">
        <v>1149</v>
      </c>
      <c r="U465" s="33" t="s">
        <v>417</v>
      </c>
      <c r="V465">
        <v>3</v>
      </c>
      <c r="W465">
        <v>65</v>
      </c>
      <c r="X465" s="18" t="s">
        <v>76</v>
      </c>
      <c r="Y465" t="s">
        <v>468</v>
      </c>
      <c r="Z465">
        <v>9</v>
      </c>
      <c r="AA465">
        <v>9</v>
      </c>
      <c r="AB465">
        <v>10</v>
      </c>
      <c r="AC465">
        <v>13</v>
      </c>
      <c r="AF465" t="s">
        <v>387</v>
      </c>
    </row>
    <row r="466" spans="1:32" x14ac:dyDescent="0.25">
      <c r="A466" s="17" t="s">
        <v>79</v>
      </c>
      <c r="B466" s="18" t="s">
        <v>2488</v>
      </c>
      <c r="C466">
        <v>40.99</v>
      </c>
      <c r="D466">
        <v>36.99</v>
      </c>
      <c r="F466" s="58" t="s">
        <v>2503</v>
      </c>
      <c r="G466">
        <v>13</v>
      </c>
      <c r="H466" s="65" t="s">
        <v>167</v>
      </c>
      <c r="I466">
        <v>3</v>
      </c>
      <c r="J466" s="37" t="s">
        <v>409</v>
      </c>
      <c r="K466">
        <v>24</v>
      </c>
      <c r="M466">
        <v>119</v>
      </c>
      <c r="N466" s="41">
        <v>1650</v>
      </c>
      <c r="O466">
        <v>1</v>
      </c>
      <c r="P466">
        <v>30</v>
      </c>
      <c r="Q466">
        <v>10</v>
      </c>
      <c r="R466">
        <v>25</v>
      </c>
      <c r="S466" t="s">
        <v>457</v>
      </c>
      <c r="T466">
        <v>1140</v>
      </c>
      <c r="U466" s="33" t="s">
        <v>417</v>
      </c>
      <c r="V466">
        <v>3</v>
      </c>
      <c r="W466">
        <v>67</v>
      </c>
      <c r="X466" s="18" t="s">
        <v>76</v>
      </c>
      <c r="Y466" t="s">
        <v>753</v>
      </c>
      <c r="Z466">
        <v>7</v>
      </c>
      <c r="AA466">
        <v>8</v>
      </c>
      <c r="AB466">
        <v>8</v>
      </c>
      <c r="AC466">
        <v>13</v>
      </c>
      <c r="AF466" t="s">
        <v>387</v>
      </c>
    </row>
    <row r="467" spans="1:32" x14ac:dyDescent="0.25">
      <c r="A467" s="17" t="s">
        <v>79</v>
      </c>
      <c r="B467" s="18" t="s">
        <v>2488</v>
      </c>
      <c r="C467">
        <v>40.64</v>
      </c>
      <c r="D467">
        <v>36.44</v>
      </c>
      <c r="F467" s="58" t="s">
        <v>2503</v>
      </c>
      <c r="G467">
        <v>9</v>
      </c>
      <c r="H467" s="65" t="s">
        <v>167</v>
      </c>
      <c r="I467">
        <v>3</v>
      </c>
      <c r="J467" s="37" t="s">
        <v>409</v>
      </c>
      <c r="K467">
        <v>11</v>
      </c>
      <c r="M467">
        <v>127</v>
      </c>
      <c r="N467" s="41">
        <v>1650</v>
      </c>
      <c r="O467">
        <v>1</v>
      </c>
      <c r="P467">
        <v>21</v>
      </c>
      <c r="Q467">
        <v>9</v>
      </c>
      <c r="R467">
        <v>25</v>
      </c>
      <c r="S467" t="s">
        <v>457</v>
      </c>
      <c r="T467">
        <v>1138</v>
      </c>
      <c r="U467" s="34" t="s">
        <v>671</v>
      </c>
      <c r="V467">
        <v>3</v>
      </c>
      <c r="W467">
        <v>69</v>
      </c>
      <c r="X467" s="18" t="s">
        <v>76</v>
      </c>
      <c r="Y467" t="s">
        <v>738</v>
      </c>
      <c r="Z467">
        <v>4</v>
      </c>
      <c r="AA467">
        <v>6</v>
      </c>
      <c r="AB467">
        <v>7</v>
      </c>
      <c r="AC467">
        <v>9</v>
      </c>
      <c r="AF467" t="s">
        <v>387</v>
      </c>
    </row>
    <row r="468" spans="1:32" x14ac:dyDescent="0.25">
      <c r="A468" s="17" t="s">
        <v>79</v>
      </c>
      <c r="B468" s="18" t="s">
        <v>2488</v>
      </c>
      <c r="C468">
        <v>39.200000000000003</v>
      </c>
      <c r="D468">
        <v>34.500000000000007</v>
      </c>
      <c r="F468" s="58" t="s">
        <v>2503</v>
      </c>
      <c r="G468">
        <v>6</v>
      </c>
      <c r="H468" s="65" t="s">
        <v>167</v>
      </c>
      <c r="I468">
        <v>8</v>
      </c>
      <c r="J468" s="37" t="s">
        <v>409</v>
      </c>
      <c r="K468">
        <v>19</v>
      </c>
      <c r="M468">
        <v>130</v>
      </c>
      <c r="N468" s="41">
        <v>1650</v>
      </c>
      <c r="O468">
        <v>1</v>
      </c>
      <c r="P468">
        <v>28</v>
      </c>
      <c r="Q468">
        <v>6</v>
      </c>
      <c r="R468">
        <v>25</v>
      </c>
      <c r="S468" t="s">
        <v>457</v>
      </c>
      <c r="T468">
        <v>1128</v>
      </c>
      <c r="U468" s="34" t="s">
        <v>671</v>
      </c>
      <c r="V468">
        <v>3</v>
      </c>
      <c r="W468">
        <v>71</v>
      </c>
      <c r="X468" s="18" t="s">
        <v>76</v>
      </c>
      <c r="Y468" t="s">
        <v>453</v>
      </c>
      <c r="Z468">
        <v>7</v>
      </c>
      <c r="AA468">
        <v>7</v>
      </c>
      <c r="AB468">
        <v>5</v>
      </c>
      <c r="AC468">
        <v>6</v>
      </c>
      <c r="AF468" t="s">
        <v>387</v>
      </c>
    </row>
    <row r="469" spans="1:32" x14ac:dyDescent="0.25">
      <c r="A469" s="17" t="s">
        <v>79</v>
      </c>
      <c r="B469" s="18" t="s">
        <v>2488</v>
      </c>
      <c r="C469">
        <v>35.840000000000003</v>
      </c>
      <c r="D469">
        <v>31.140000000000004</v>
      </c>
      <c r="F469" s="58" t="s">
        <v>2503</v>
      </c>
      <c r="G469">
        <v>11</v>
      </c>
      <c r="H469" s="65" t="s">
        <v>167</v>
      </c>
      <c r="I469">
        <v>11</v>
      </c>
      <c r="J469" s="35" t="s">
        <v>408</v>
      </c>
      <c r="K469">
        <v>43</v>
      </c>
      <c r="M469">
        <v>129</v>
      </c>
      <c r="N469">
        <v>1600</v>
      </c>
      <c r="O469">
        <v>1</v>
      </c>
      <c r="P469">
        <v>31</v>
      </c>
      <c r="Q469">
        <v>5</v>
      </c>
      <c r="R469">
        <v>25</v>
      </c>
      <c r="S469" t="s">
        <v>477</v>
      </c>
      <c r="T469">
        <v>1129</v>
      </c>
      <c r="U469" s="33" t="s">
        <v>417</v>
      </c>
      <c r="V469">
        <v>3</v>
      </c>
      <c r="W469">
        <v>72</v>
      </c>
      <c r="X469" s="18" t="s">
        <v>76</v>
      </c>
      <c r="Y469" t="s">
        <v>643</v>
      </c>
      <c r="Z469">
        <v>1</v>
      </c>
      <c r="AA469">
        <v>1</v>
      </c>
      <c r="AB469">
        <v>1</v>
      </c>
      <c r="AC469">
        <v>11</v>
      </c>
      <c r="AF469" t="s">
        <v>387</v>
      </c>
    </row>
    <row r="470" spans="1:32" x14ac:dyDescent="0.25">
      <c r="A470" s="17" t="s">
        <v>79</v>
      </c>
      <c r="B470" s="18" t="s">
        <v>2488</v>
      </c>
      <c r="C470">
        <v>39.6</v>
      </c>
      <c r="D470">
        <v>34.900000000000006</v>
      </c>
      <c r="F470" s="58" t="s">
        <v>2503</v>
      </c>
      <c r="G470">
        <v>11</v>
      </c>
      <c r="H470" s="65" t="s">
        <v>167</v>
      </c>
      <c r="I470">
        <v>9</v>
      </c>
      <c r="J470" s="37" t="s">
        <v>409</v>
      </c>
      <c r="K470">
        <v>9.1999999999999993</v>
      </c>
      <c r="M470">
        <v>128</v>
      </c>
      <c r="N470" s="41">
        <v>1650</v>
      </c>
      <c r="O470">
        <v>1</v>
      </c>
      <c r="P470">
        <v>10</v>
      </c>
      <c r="Q470">
        <v>5</v>
      </c>
      <c r="R470">
        <v>25</v>
      </c>
      <c r="S470" t="s">
        <v>457</v>
      </c>
      <c r="T470">
        <v>1130</v>
      </c>
      <c r="U470" s="33" t="s">
        <v>417</v>
      </c>
      <c r="V470">
        <v>3</v>
      </c>
      <c r="W470">
        <v>72</v>
      </c>
      <c r="X470" s="18" t="s">
        <v>76</v>
      </c>
      <c r="Y470">
        <v>6</v>
      </c>
      <c r="Z470">
        <v>7</v>
      </c>
      <c r="AA470">
        <v>3</v>
      </c>
      <c r="AB470">
        <v>4</v>
      </c>
      <c r="AC470">
        <v>11</v>
      </c>
      <c r="AF470" t="s">
        <v>387</v>
      </c>
    </row>
    <row r="471" spans="1:32" x14ac:dyDescent="0.25">
      <c r="A471" s="17" t="s">
        <v>79</v>
      </c>
      <c r="B471" s="18" t="s">
        <v>2488</v>
      </c>
      <c r="C471">
        <v>38.340000000000003</v>
      </c>
      <c r="D471">
        <v>33.940000000000005</v>
      </c>
      <c r="F471" s="58" t="s">
        <v>2503</v>
      </c>
      <c r="G471" s="28">
        <v>2</v>
      </c>
      <c r="H471" s="65" t="s">
        <v>167</v>
      </c>
      <c r="I471">
        <v>8</v>
      </c>
      <c r="J471" s="36" t="s">
        <v>410</v>
      </c>
      <c r="K471">
        <v>9.6999999999999993</v>
      </c>
      <c r="M471">
        <v>120</v>
      </c>
      <c r="N471" s="41">
        <v>1650</v>
      </c>
      <c r="O471">
        <v>1</v>
      </c>
      <c r="P471">
        <v>26</v>
      </c>
      <c r="Q471">
        <v>3</v>
      </c>
      <c r="R471">
        <v>25</v>
      </c>
      <c r="S471" t="s">
        <v>457</v>
      </c>
      <c r="T471">
        <v>1134</v>
      </c>
      <c r="U471" s="33" t="s">
        <v>417</v>
      </c>
      <c r="V471">
        <v>3</v>
      </c>
      <c r="W471">
        <v>70</v>
      </c>
      <c r="X471" s="18" t="s">
        <v>76</v>
      </c>
      <c r="Y471" s="12" t="s">
        <v>581</v>
      </c>
      <c r="Z471">
        <v>9</v>
      </c>
      <c r="AA471">
        <v>7</v>
      </c>
      <c r="AB471">
        <v>5</v>
      </c>
      <c r="AC471">
        <v>2</v>
      </c>
      <c r="AF471" t="s">
        <v>387</v>
      </c>
    </row>
    <row r="472" spans="1:32" x14ac:dyDescent="0.25">
      <c r="A472" s="17" t="s">
        <v>79</v>
      </c>
      <c r="B472" s="18" t="s">
        <v>2488</v>
      </c>
      <c r="C472">
        <v>39.18</v>
      </c>
      <c r="D472">
        <v>34.879999999999995</v>
      </c>
      <c r="F472" s="58" t="s">
        <v>2503</v>
      </c>
      <c r="G472" s="30">
        <v>4</v>
      </c>
      <c r="H472" s="65" t="s">
        <v>167</v>
      </c>
      <c r="I472">
        <v>4</v>
      </c>
      <c r="J472" s="37" t="s">
        <v>409</v>
      </c>
      <c r="K472">
        <v>4.7</v>
      </c>
      <c r="M472">
        <v>122</v>
      </c>
      <c r="N472" s="41">
        <v>1650</v>
      </c>
      <c r="O472">
        <v>1</v>
      </c>
      <c r="P472">
        <v>2</v>
      </c>
      <c r="Q472">
        <v>3</v>
      </c>
      <c r="R472">
        <v>25</v>
      </c>
      <c r="S472" t="s">
        <v>457</v>
      </c>
      <c r="T472">
        <v>1133</v>
      </c>
      <c r="U472" s="33" t="s">
        <v>417</v>
      </c>
      <c r="V472">
        <v>3</v>
      </c>
      <c r="W472">
        <v>70</v>
      </c>
      <c r="X472" s="18" t="s">
        <v>76</v>
      </c>
      <c r="Y472" s="12">
        <v>2</v>
      </c>
      <c r="Z472">
        <v>4</v>
      </c>
      <c r="AA472">
        <v>4</v>
      </c>
      <c r="AB472">
        <v>5</v>
      </c>
      <c r="AC472">
        <v>4</v>
      </c>
      <c r="AF472" t="s">
        <v>387</v>
      </c>
    </row>
    <row r="473" spans="1:32" x14ac:dyDescent="0.25">
      <c r="A473" s="17" t="s">
        <v>79</v>
      </c>
      <c r="B473" s="18" t="s">
        <v>2488</v>
      </c>
      <c r="C473">
        <v>41.36</v>
      </c>
      <c r="D473">
        <v>37.36</v>
      </c>
      <c r="F473" s="58" t="s">
        <v>2503</v>
      </c>
      <c r="G473" s="28">
        <v>1</v>
      </c>
      <c r="H473" s="57" t="s">
        <v>326</v>
      </c>
      <c r="I473">
        <v>6</v>
      </c>
      <c r="J473" s="37" t="s">
        <v>409</v>
      </c>
      <c r="K473">
        <v>6.4</v>
      </c>
      <c r="M473">
        <v>113</v>
      </c>
      <c r="N473" s="41">
        <v>1650</v>
      </c>
      <c r="O473">
        <v>1</v>
      </c>
      <c r="P473">
        <v>12</v>
      </c>
      <c r="Q473">
        <v>2</v>
      </c>
      <c r="R473">
        <v>25</v>
      </c>
      <c r="S473" t="s">
        <v>457</v>
      </c>
      <c r="T473">
        <v>1123</v>
      </c>
      <c r="U473" s="34" t="s">
        <v>671</v>
      </c>
      <c r="V473">
        <v>3</v>
      </c>
      <c r="W473">
        <v>62</v>
      </c>
      <c r="X473" s="18" t="s">
        <v>76</v>
      </c>
      <c r="Y473" s="12" t="s">
        <v>446</v>
      </c>
      <c r="Z473">
        <v>7</v>
      </c>
      <c r="AA473">
        <v>4</v>
      </c>
      <c r="AB473">
        <v>4</v>
      </c>
      <c r="AC473">
        <v>1</v>
      </c>
      <c r="AF473" t="s">
        <v>387</v>
      </c>
    </row>
    <row r="474" spans="1:32" x14ac:dyDescent="0.25">
      <c r="A474" s="17" t="s">
        <v>79</v>
      </c>
      <c r="B474" s="18" t="s">
        <v>2488</v>
      </c>
      <c r="C474">
        <v>38.9</v>
      </c>
      <c r="D474">
        <v>34.1</v>
      </c>
      <c r="F474" s="58" t="s">
        <v>2503</v>
      </c>
      <c r="G474" s="28">
        <v>1</v>
      </c>
      <c r="H474" s="65" t="s">
        <v>167</v>
      </c>
      <c r="I474">
        <v>11</v>
      </c>
      <c r="J474" s="37" t="s">
        <v>409</v>
      </c>
      <c r="K474">
        <v>9.1</v>
      </c>
      <c r="M474">
        <v>132</v>
      </c>
      <c r="N474" s="41">
        <v>1650</v>
      </c>
      <c r="O474">
        <v>1</v>
      </c>
      <c r="P474">
        <v>26</v>
      </c>
      <c r="Q474">
        <v>1</v>
      </c>
      <c r="R474">
        <v>25</v>
      </c>
      <c r="S474" t="s">
        <v>457</v>
      </c>
      <c r="T474">
        <v>1130</v>
      </c>
      <c r="U474" s="33" t="s">
        <v>417</v>
      </c>
      <c r="V474">
        <v>4</v>
      </c>
      <c r="W474">
        <v>56</v>
      </c>
      <c r="X474" s="18" t="s">
        <v>76</v>
      </c>
      <c r="Y474" s="12" t="s">
        <v>989</v>
      </c>
      <c r="Z474">
        <v>7</v>
      </c>
      <c r="AA474">
        <v>7</v>
      </c>
      <c r="AB474">
        <v>8</v>
      </c>
      <c r="AC474">
        <v>1</v>
      </c>
      <c r="AF474" t="s">
        <v>387</v>
      </c>
    </row>
    <row r="475" spans="1:32" x14ac:dyDescent="0.25">
      <c r="A475" s="17" t="s">
        <v>79</v>
      </c>
      <c r="B475" s="18" t="s">
        <v>2488</v>
      </c>
      <c r="C475">
        <v>38.9</v>
      </c>
      <c r="D475">
        <v>34.799999999999997</v>
      </c>
      <c r="F475" s="58" t="s">
        <v>2503</v>
      </c>
      <c r="G475" s="28">
        <v>1</v>
      </c>
      <c r="H475" s="65" t="s">
        <v>167</v>
      </c>
      <c r="I475">
        <v>3</v>
      </c>
      <c r="J475" s="37" t="s">
        <v>409</v>
      </c>
      <c r="K475">
        <v>6.2</v>
      </c>
      <c r="M475">
        <v>124</v>
      </c>
      <c r="N475" s="41">
        <v>1650</v>
      </c>
      <c r="O475">
        <v>1</v>
      </c>
      <c r="P475">
        <v>18</v>
      </c>
      <c r="Q475">
        <v>12</v>
      </c>
      <c r="R475">
        <v>24</v>
      </c>
      <c r="S475" t="s">
        <v>457</v>
      </c>
      <c r="T475">
        <v>1123</v>
      </c>
      <c r="U475" s="33" t="s">
        <v>417</v>
      </c>
      <c r="V475">
        <v>4</v>
      </c>
      <c r="W475">
        <v>49</v>
      </c>
      <c r="X475" s="18" t="s">
        <v>76</v>
      </c>
      <c r="Y475" s="12">
        <v>1</v>
      </c>
      <c r="Z475">
        <v>4</v>
      </c>
      <c r="AA475">
        <v>5</v>
      </c>
      <c r="AB475">
        <v>3</v>
      </c>
      <c r="AC475">
        <v>1</v>
      </c>
      <c r="AF475" t="s">
        <v>803</v>
      </c>
    </row>
    <row r="476" spans="1:32" x14ac:dyDescent="0.25">
      <c r="A476" s="17" t="s">
        <v>79</v>
      </c>
      <c r="B476" s="18" t="s">
        <v>2488</v>
      </c>
      <c r="C476">
        <v>48.97</v>
      </c>
      <c r="D476">
        <v>44.769999999999996</v>
      </c>
      <c r="F476" s="58" t="s">
        <v>2503</v>
      </c>
      <c r="G476" s="30">
        <v>4</v>
      </c>
      <c r="H476" s="65" t="s">
        <v>167</v>
      </c>
      <c r="I476">
        <v>1</v>
      </c>
      <c r="J476" s="37" t="s">
        <v>409</v>
      </c>
      <c r="K476">
        <v>6.5</v>
      </c>
      <c r="M476">
        <v>126</v>
      </c>
      <c r="N476">
        <v>1800</v>
      </c>
      <c r="O476">
        <v>1</v>
      </c>
      <c r="P476">
        <v>1</v>
      </c>
      <c r="Q476">
        <v>12</v>
      </c>
      <c r="R476">
        <v>24</v>
      </c>
      <c r="S476" t="s">
        <v>457</v>
      </c>
      <c r="T476">
        <v>1149</v>
      </c>
      <c r="U476" s="33" t="s">
        <v>417</v>
      </c>
      <c r="V476">
        <v>4</v>
      </c>
      <c r="W476">
        <v>49</v>
      </c>
      <c r="X476" s="18" t="s">
        <v>76</v>
      </c>
      <c r="Y476" t="s">
        <v>435</v>
      </c>
      <c r="Z476">
        <v>4</v>
      </c>
      <c r="AA476">
        <v>3</v>
      </c>
      <c r="AB476">
        <v>3</v>
      </c>
      <c r="AC476">
        <v>3</v>
      </c>
      <c r="AD476">
        <v>4</v>
      </c>
      <c r="AF476" t="s">
        <v>141</v>
      </c>
    </row>
    <row r="477" spans="1:32" x14ac:dyDescent="0.25">
      <c r="A477" s="17" t="s">
        <v>79</v>
      </c>
      <c r="B477" s="18" t="s">
        <v>2488</v>
      </c>
      <c r="C477">
        <v>38.85</v>
      </c>
      <c r="D477">
        <v>34.449999999999996</v>
      </c>
      <c r="F477" s="58" t="s">
        <v>2503</v>
      </c>
      <c r="G477" s="28">
        <v>3</v>
      </c>
      <c r="H477" s="65" t="s">
        <v>167</v>
      </c>
      <c r="I477">
        <v>7</v>
      </c>
      <c r="J477" s="37" t="s">
        <v>409</v>
      </c>
      <c r="K477">
        <v>6.3</v>
      </c>
      <c r="M477">
        <v>126</v>
      </c>
      <c r="N477" s="41">
        <v>1650</v>
      </c>
      <c r="O477">
        <v>1</v>
      </c>
      <c r="P477">
        <v>9</v>
      </c>
      <c r="Q477">
        <v>11</v>
      </c>
      <c r="R477">
        <v>24</v>
      </c>
      <c r="S477" t="s">
        <v>457</v>
      </c>
      <c r="T477">
        <v>1134</v>
      </c>
      <c r="U477" s="33" t="s">
        <v>417</v>
      </c>
      <c r="V477">
        <v>4</v>
      </c>
      <c r="W477">
        <v>49</v>
      </c>
      <c r="X477" s="18" t="s">
        <v>76</v>
      </c>
      <c r="Y477">
        <v>3</v>
      </c>
      <c r="Z477">
        <v>7</v>
      </c>
      <c r="AA477">
        <v>6</v>
      </c>
      <c r="AB477">
        <v>4</v>
      </c>
      <c r="AC477">
        <v>3</v>
      </c>
      <c r="AF477" t="s">
        <v>141</v>
      </c>
    </row>
    <row r="478" spans="1:32" x14ac:dyDescent="0.25">
      <c r="A478" s="17" t="s">
        <v>79</v>
      </c>
      <c r="B478" s="18" t="s">
        <v>2488</v>
      </c>
      <c r="C478">
        <v>40.21</v>
      </c>
      <c r="D478">
        <v>36.01</v>
      </c>
      <c r="F478" s="58" t="s">
        <v>2503</v>
      </c>
      <c r="G478" s="28">
        <v>1</v>
      </c>
      <c r="H478" s="65" t="s">
        <v>167</v>
      </c>
      <c r="I478">
        <v>7</v>
      </c>
      <c r="J478" s="37" t="s">
        <v>409</v>
      </c>
      <c r="K478">
        <v>15</v>
      </c>
      <c r="M478">
        <v>119</v>
      </c>
      <c r="N478" s="41">
        <v>1650</v>
      </c>
      <c r="O478">
        <v>1</v>
      </c>
      <c r="P478">
        <v>23</v>
      </c>
      <c r="Q478">
        <v>10</v>
      </c>
      <c r="R478">
        <v>24</v>
      </c>
      <c r="S478" t="s">
        <v>457</v>
      </c>
      <c r="T478">
        <v>1126</v>
      </c>
      <c r="U478" s="33" t="s">
        <v>417</v>
      </c>
      <c r="V478">
        <v>4</v>
      </c>
      <c r="W478">
        <v>43</v>
      </c>
      <c r="X478" s="18" t="s">
        <v>76</v>
      </c>
      <c r="Y478" s="12" t="s">
        <v>446</v>
      </c>
      <c r="Z478">
        <v>6</v>
      </c>
      <c r="AA478">
        <v>6</v>
      </c>
      <c r="AB478">
        <v>6</v>
      </c>
      <c r="AC478">
        <v>1</v>
      </c>
      <c r="AF478" t="s">
        <v>141</v>
      </c>
    </row>
    <row r="479" spans="1:32" x14ac:dyDescent="0.25">
      <c r="A479" s="17" t="s">
        <v>79</v>
      </c>
      <c r="B479" s="18" t="s">
        <v>2488</v>
      </c>
      <c r="C479">
        <v>10.79</v>
      </c>
      <c r="D479">
        <v>6.7899999999999991</v>
      </c>
      <c r="F479" s="58" t="s">
        <v>2503</v>
      </c>
      <c r="G479">
        <v>7</v>
      </c>
      <c r="H479" s="65" t="s">
        <v>167</v>
      </c>
      <c r="I479">
        <v>1</v>
      </c>
      <c r="J479" s="37" t="s">
        <v>409</v>
      </c>
      <c r="K479">
        <v>8</v>
      </c>
      <c r="M479">
        <v>119</v>
      </c>
      <c r="N479">
        <v>1200</v>
      </c>
      <c r="O479">
        <v>1</v>
      </c>
      <c r="P479">
        <v>9</v>
      </c>
      <c r="Q479">
        <v>10</v>
      </c>
      <c r="R479">
        <v>24</v>
      </c>
      <c r="S479" s="32" t="s">
        <v>432</v>
      </c>
      <c r="T479">
        <v>1121</v>
      </c>
      <c r="U479" s="33" t="s">
        <v>417</v>
      </c>
      <c r="V479">
        <v>4</v>
      </c>
      <c r="W479">
        <v>44</v>
      </c>
      <c r="X479" s="18" t="s">
        <v>76</v>
      </c>
      <c r="Y479">
        <v>5</v>
      </c>
      <c r="Z479">
        <v>5</v>
      </c>
      <c r="AA479">
        <v>5</v>
      </c>
      <c r="AB479">
        <v>7</v>
      </c>
      <c r="AF479" t="s">
        <v>141</v>
      </c>
    </row>
    <row r="480" spans="1:32" x14ac:dyDescent="0.25">
      <c r="A480" s="17" t="s">
        <v>79</v>
      </c>
      <c r="B480" s="18" t="s">
        <v>2488</v>
      </c>
      <c r="C480">
        <v>8.99</v>
      </c>
      <c r="D480">
        <v>4.29</v>
      </c>
      <c r="F480" s="58" t="s">
        <v>2503</v>
      </c>
      <c r="G480" s="30">
        <v>5</v>
      </c>
      <c r="H480" s="65" t="s">
        <v>167</v>
      </c>
      <c r="I480">
        <v>12</v>
      </c>
      <c r="J480" s="35" t="s">
        <v>408</v>
      </c>
      <c r="K480">
        <v>118</v>
      </c>
      <c r="M480">
        <v>123</v>
      </c>
      <c r="N480">
        <v>1200</v>
      </c>
      <c r="O480">
        <v>1</v>
      </c>
      <c r="P480">
        <v>6</v>
      </c>
      <c r="Q480">
        <v>7</v>
      </c>
      <c r="R480">
        <v>24</v>
      </c>
      <c r="S480" t="s">
        <v>508</v>
      </c>
      <c r="T480">
        <v>1094</v>
      </c>
      <c r="U480" s="33" t="s">
        <v>427</v>
      </c>
      <c r="V480">
        <v>4</v>
      </c>
      <c r="W480">
        <v>46</v>
      </c>
      <c r="X480" s="19" t="s">
        <v>81</v>
      </c>
      <c r="Y480" s="12" t="s">
        <v>552</v>
      </c>
      <c r="Z480">
        <v>3</v>
      </c>
      <c r="AA480">
        <v>3</v>
      </c>
      <c r="AB480">
        <v>5</v>
      </c>
      <c r="AF480" t="s">
        <v>141</v>
      </c>
    </row>
    <row r="481" spans="1:32" x14ac:dyDescent="0.25">
      <c r="A481" s="17" t="s">
        <v>79</v>
      </c>
      <c r="B481" s="18" t="s">
        <v>2488</v>
      </c>
      <c r="C481">
        <v>57.3</v>
      </c>
      <c r="D481">
        <v>52.9</v>
      </c>
      <c r="F481" s="58" t="s">
        <v>2503</v>
      </c>
      <c r="G481">
        <v>12</v>
      </c>
      <c r="H481" s="50" t="s">
        <v>565</v>
      </c>
      <c r="I481">
        <v>9</v>
      </c>
      <c r="J481" s="38" t="s">
        <v>411</v>
      </c>
      <c r="K481">
        <v>292</v>
      </c>
      <c r="M481">
        <v>121</v>
      </c>
      <c r="N481">
        <v>1000</v>
      </c>
      <c r="O481">
        <v>0</v>
      </c>
      <c r="P481">
        <v>26</v>
      </c>
      <c r="Q481">
        <v>5</v>
      </c>
      <c r="R481">
        <v>24</v>
      </c>
      <c r="S481" t="s">
        <v>483</v>
      </c>
      <c r="T481">
        <v>1078</v>
      </c>
      <c r="U481" s="33" t="s">
        <v>417</v>
      </c>
      <c r="V481">
        <v>4</v>
      </c>
      <c r="W481">
        <v>48</v>
      </c>
      <c r="X481" s="19" t="s">
        <v>81</v>
      </c>
      <c r="Y481" t="s">
        <v>490</v>
      </c>
      <c r="Z481">
        <v>12</v>
      </c>
      <c r="AA481">
        <v>13</v>
      </c>
      <c r="AB481">
        <v>12</v>
      </c>
      <c r="AF481" t="s">
        <v>141</v>
      </c>
    </row>
    <row r="482" spans="1:32" x14ac:dyDescent="0.25">
      <c r="A482" s="17" t="s">
        <v>79</v>
      </c>
      <c r="B482" s="18" t="s">
        <v>2488</v>
      </c>
      <c r="C482">
        <v>23.46</v>
      </c>
      <c r="D482">
        <v>19.060000000000002</v>
      </c>
      <c r="F482" s="58" t="s">
        <v>2503</v>
      </c>
      <c r="G482">
        <v>12</v>
      </c>
      <c r="H482" s="61" t="s">
        <v>106</v>
      </c>
      <c r="I482">
        <v>6</v>
      </c>
      <c r="J482" s="36" t="s">
        <v>410</v>
      </c>
      <c r="K482">
        <v>172</v>
      </c>
      <c r="M482">
        <v>125</v>
      </c>
      <c r="N482">
        <v>1400</v>
      </c>
      <c r="O482">
        <v>1</v>
      </c>
      <c r="P482">
        <v>11</v>
      </c>
      <c r="Q482">
        <v>5</v>
      </c>
      <c r="R482">
        <v>24</v>
      </c>
      <c r="S482" t="s">
        <v>508</v>
      </c>
      <c r="T482">
        <v>1083</v>
      </c>
      <c r="U482" s="33" t="s">
        <v>427</v>
      </c>
      <c r="V482">
        <v>4</v>
      </c>
      <c r="W482">
        <v>50</v>
      </c>
      <c r="X482" s="19" t="s">
        <v>81</v>
      </c>
      <c r="Y482" t="s">
        <v>513</v>
      </c>
      <c r="Z482">
        <v>8</v>
      </c>
      <c r="AA482">
        <v>9</v>
      </c>
      <c r="AB482">
        <v>11</v>
      </c>
      <c r="AC482">
        <v>12</v>
      </c>
      <c r="AF482" t="s">
        <v>730</v>
      </c>
    </row>
    <row r="483" spans="1:32" x14ac:dyDescent="0.25">
      <c r="A483" s="17" t="s">
        <v>79</v>
      </c>
      <c r="B483" s="18" t="s">
        <v>2488</v>
      </c>
      <c r="C483">
        <v>23.1</v>
      </c>
      <c r="D483">
        <v>18.600000000000001</v>
      </c>
      <c r="F483" s="58" t="s">
        <v>2503</v>
      </c>
      <c r="G483">
        <v>13</v>
      </c>
      <c r="H483" s="56" t="s">
        <v>69</v>
      </c>
      <c r="I483">
        <v>4</v>
      </c>
      <c r="J483" s="37" t="s">
        <v>409</v>
      </c>
      <c r="K483">
        <v>37</v>
      </c>
      <c r="M483">
        <v>128</v>
      </c>
      <c r="N483">
        <v>1400</v>
      </c>
      <c r="O483">
        <v>1</v>
      </c>
      <c r="P483">
        <v>14</v>
      </c>
      <c r="Q483">
        <v>4</v>
      </c>
      <c r="R483">
        <v>24</v>
      </c>
      <c r="S483" t="s">
        <v>508</v>
      </c>
      <c r="T483">
        <v>1084</v>
      </c>
      <c r="U483" s="33" t="s">
        <v>427</v>
      </c>
      <c r="V483">
        <v>4</v>
      </c>
      <c r="W483">
        <v>52</v>
      </c>
      <c r="X483" s="19" t="s">
        <v>81</v>
      </c>
      <c r="Y483" t="s">
        <v>603</v>
      </c>
      <c r="Z483">
        <v>5</v>
      </c>
      <c r="AA483">
        <v>6</v>
      </c>
      <c r="AB483">
        <v>7</v>
      </c>
      <c r="AC483">
        <v>13</v>
      </c>
      <c r="AF483" t="s">
        <v>151</v>
      </c>
    </row>
    <row r="484" spans="1:32" x14ac:dyDescent="0.25">
      <c r="A484" s="17" t="s">
        <v>79</v>
      </c>
      <c r="B484" s="18" t="s">
        <v>2488</v>
      </c>
      <c r="C484">
        <v>10.18</v>
      </c>
      <c r="D484">
        <v>5.9799999999999995</v>
      </c>
      <c r="F484" s="58" t="s">
        <v>2503</v>
      </c>
      <c r="G484">
        <v>8</v>
      </c>
      <c r="H484" s="67" t="s">
        <v>195</v>
      </c>
      <c r="I484">
        <v>3</v>
      </c>
      <c r="J484" s="36" t="s">
        <v>410</v>
      </c>
      <c r="K484">
        <v>84</v>
      </c>
      <c r="M484">
        <v>127</v>
      </c>
      <c r="N484">
        <v>1200</v>
      </c>
      <c r="O484">
        <v>1</v>
      </c>
      <c r="P484">
        <v>18</v>
      </c>
      <c r="Q484">
        <v>2</v>
      </c>
      <c r="R484">
        <v>24</v>
      </c>
      <c r="S484" t="s">
        <v>479</v>
      </c>
      <c r="T484">
        <v>1110</v>
      </c>
      <c r="U484" s="33" t="s">
        <v>417</v>
      </c>
      <c r="V484">
        <v>4</v>
      </c>
      <c r="W484">
        <v>52</v>
      </c>
      <c r="X484" s="26" t="s">
        <v>59</v>
      </c>
      <c r="Y484" t="s">
        <v>474</v>
      </c>
      <c r="Z484">
        <v>10</v>
      </c>
      <c r="AA484">
        <v>11</v>
      </c>
      <c r="AB484">
        <v>8</v>
      </c>
      <c r="AF484" t="s">
        <v>450</v>
      </c>
    </row>
    <row r="485" spans="1:32" x14ac:dyDescent="0.25">
      <c r="A485" s="17" t="s">
        <v>79</v>
      </c>
      <c r="B485" s="19" t="s">
        <v>2489</v>
      </c>
      <c r="C485">
        <v>35.450000000000003</v>
      </c>
      <c r="D485">
        <v>31.15</v>
      </c>
      <c r="F485" s="58" t="s">
        <v>2503</v>
      </c>
      <c r="G485">
        <v>10</v>
      </c>
      <c r="H485" s="61" t="s">
        <v>106</v>
      </c>
      <c r="I485">
        <v>7</v>
      </c>
      <c r="J485" s="37" t="s">
        <v>409</v>
      </c>
      <c r="K485">
        <v>18</v>
      </c>
      <c r="M485">
        <v>123</v>
      </c>
      <c r="N485">
        <v>1600</v>
      </c>
      <c r="O485">
        <v>1</v>
      </c>
      <c r="P485">
        <v>1</v>
      </c>
      <c r="Q485">
        <v>1</v>
      </c>
      <c r="R485">
        <v>26</v>
      </c>
      <c r="S485" t="s">
        <v>501</v>
      </c>
      <c r="T485">
        <v>1180</v>
      </c>
      <c r="U485" s="33" t="s">
        <v>417</v>
      </c>
      <c r="V485">
        <v>4</v>
      </c>
      <c r="W485">
        <v>48</v>
      </c>
      <c r="X485" s="19" t="s">
        <v>81</v>
      </c>
      <c r="Y485" t="s">
        <v>490</v>
      </c>
      <c r="Z485">
        <v>7</v>
      </c>
      <c r="AA485">
        <v>5</v>
      </c>
      <c r="AB485">
        <v>7</v>
      </c>
      <c r="AC485">
        <v>10</v>
      </c>
      <c r="AF485" t="s">
        <v>17</v>
      </c>
    </row>
    <row r="486" spans="1:32" x14ac:dyDescent="0.25">
      <c r="A486" s="17" t="s">
        <v>79</v>
      </c>
      <c r="B486" s="19" t="s">
        <v>2489</v>
      </c>
      <c r="C486">
        <v>23.47</v>
      </c>
      <c r="D486">
        <v>18.669999999999998</v>
      </c>
      <c r="F486" s="58" t="s">
        <v>2503</v>
      </c>
      <c r="G486">
        <v>9</v>
      </c>
      <c r="H486" s="61" t="s">
        <v>106</v>
      </c>
      <c r="I486">
        <v>12</v>
      </c>
      <c r="J486" s="37" t="s">
        <v>409</v>
      </c>
      <c r="K486">
        <v>13</v>
      </c>
      <c r="M486">
        <v>126</v>
      </c>
      <c r="N486">
        <v>1400</v>
      </c>
      <c r="O486">
        <v>1</v>
      </c>
      <c r="P486">
        <v>7</v>
      </c>
      <c r="Q486">
        <v>12</v>
      </c>
      <c r="R486">
        <v>25</v>
      </c>
      <c r="S486" t="s">
        <v>479</v>
      </c>
      <c r="T486">
        <v>1160</v>
      </c>
      <c r="U486" s="33" t="s">
        <v>417</v>
      </c>
      <c r="V486">
        <v>4</v>
      </c>
      <c r="W486">
        <v>50</v>
      </c>
      <c r="X486" s="19" t="s">
        <v>81</v>
      </c>
      <c r="Y486">
        <v>8</v>
      </c>
      <c r="Z486">
        <v>4</v>
      </c>
      <c r="AA486">
        <v>4</v>
      </c>
      <c r="AB486">
        <v>8</v>
      </c>
      <c r="AC486">
        <v>9</v>
      </c>
      <c r="AF486" t="s">
        <v>17</v>
      </c>
    </row>
    <row r="487" spans="1:32" x14ac:dyDescent="0.25">
      <c r="A487" s="17" t="s">
        <v>79</v>
      </c>
      <c r="B487" s="19" t="s">
        <v>2489</v>
      </c>
      <c r="C487">
        <v>39.44</v>
      </c>
      <c r="D487">
        <v>34.839999999999996</v>
      </c>
      <c r="F487" s="58" t="s">
        <v>2503</v>
      </c>
      <c r="G487" s="30">
        <v>5</v>
      </c>
      <c r="H487" s="61" t="s">
        <v>106</v>
      </c>
      <c r="I487">
        <v>9</v>
      </c>
      <c r="J487" s="35" t="s">
        <v>408</v>
      </c>
      <c r="K487">
        <v>14</v>
      </c>
      <c r="M487">
        <v>126</v>
      </c>
      <c r="N487" s="41">
        <v>1650</v>
      </c>
      <c r="O487">
        <v>1</v>
      </c>
      <c r="P487">
        <v>12</v>
      </c>
      <c r="Q487">
        <v>11</v>
      </c>
      <c r="R487">
        <v>25</v>
      </c>
      <c r="S487" s="32" t="s">
        <v>432</v>
      </c>
      <c r="T487">
        <v>1158</v>
      </c>
      <c r="U487" s="33" t="s">
        <v>427</v>
      </c>
      <c r="V487">
        <v>4</v>
      </c>
      <c r="W487">
        <v>50</v>
      </c>
      <c r="X487" s="19" t="s">
        <v>81</v>
      </c>
      <c r="Y487" s="12" t="s">
        <v>418</v>
      </c>
      <c r="Z487">
        <v>2</v>
      </c>
      <c r="AA487">
        <v>2</v>
      </c>
      <c r="AB487">
        <v>2</v>
      </c>
      <c r="AC487">
        <v>5</v>
      </c>
      <c r="AF487" t="s">
        <v>17</v>
      </c>
    </row>
    <row r="488" spans="1:32" x14ac:dyDescent="0.25">
      <c r="A488" s="17" t="s">
        <v>79</v>
      </c>
      <c r="B488" s="19" t="s">
        <v>2489</v>
      </c>
      <c r="C488">
        <v>21.29</v>
      </c>
      <c r="D488">
        <v>16.989999999999998</v>
      </c>
      <c r="F488" s="58" t="s">
        <v>2503</v>
      </c>
      <c r="G488" s="28">
        <v>2</v>
      </c>
      <c r="H488" s="61" t="s">
        <v>106</v>
      </c>
      <c r="I488">
        <v>7</v>
      </c>
      <c r="J488" s="35" t="s">
        <v>408</v>
      </c>
      <c r="K488">
        <v>26</v>
      </c>
      <c r="M488">
        <v>124</v>
      </c>
      <c r="N488">
        <v>1400</v>
      </c>
      <c r="O488">
        <v>1</v>
      </c>
      <c r="P488">
        <v>26</v>
      </c>
      <c r="Q488">
        <v>10</v>
      </c>
      <c r="R488">
        <v>25</v>
      </c>
      <c r="S488" t="s">
        <v>483</v>
      </c>
      <c r="T488">
        <v>1160</v>
      </c>
      <c r="U488" s="33" t="s">
        <v>427</v>
      </c>
      <c r="V488">
        <v>4</v>
      </c>
      <c r="W488">
        <v>49</v>
      </c>
      <c r="X488" s="19" t="s">
        <v>81</v>
      </c>
      <c r="Y488" s="12" t="s">
        <v>423</v>
      </c>
      <c r="Z488">
        <v>3</v>
      </c>
      <c r="AA488">
        <v>4</v>
      </c>
      <c r="AB488">
        <v>4</v>
      </c>
      <c r="AC488">
        <v>2</v>
      </c>
      <c r="AF488" t="s">
        <v>17</v>
      </c>
    </row>
    <row r="489" spans="1:32" x14ac:dyDescent="0.25">
      <c r="A489" s="17" t="s">
        <v>79</v>
      </c>
      <c r="B489" s="19" t="s">
        <v>2489</v>
      </c>
      <c r="C489">
        <v>9.74</v>
      </c>
      <c r="D489">
        <v>5.14</v>
      </c>
      <c r="F489" s="58" t="s">
        <v>2503</v>
      </c>
      <c r="G489">
        <v>10</v>
      </c>
      <c r="H489" s="61" t="s">
        <v>106</v>
      </c>
      <c r="I489">
        <v>11</v>
      </c>
      <c r="J489" s="37" t="s">
        <v>409</v>
      </c>
      <c r="K489">
        <v>36</v>
      </c>
      <c r="M489">
        <v>127</v>
      </c>
      <c r="N489">
        <v>1200</v>
      </c>
      <c r="O489">
        <v>1</v>
      </c>
      <c r="P489">
        <v>28</v>
      </c>
      <c r="Q489">
        <v>9</v>
      </c>
      <c r="R489">
        <v>25</v>
      </c>
      <c r="S489" t="s">
        <v>479</v>
      </c>
      <c r="T489">
        <v>1166</v>
      </c>
      <c r="U489" s="33" t="s">
        <v>427</v>
      </c>
      <c r="V489">
        <v>4</v>
      </c>
      <c r="W489">
        <v>51</v>
      </c>
      <c r="X489" s="19" t="s">
        <v>81</v>
      </c>
      <c r="Y489" t="s">
        <v>516</v>
      </c>
      <c r="Z489">
        <v>6</v>
      </c>
      <c r="AA489">
        <v>8</v>
      </c>
      <c r="AB489">
        <v>10</v>
      </c>
      <c r="AF489" t="s">
        <v>17</v>
      </c>
    </row>
    <row r="490" spans="1:32" x14ac:dyDescent="0.25">
      <c r="A490" s="17" t="s">
        <v>79</v>
      </c>
      <c r="B490" s="19" t="s">
        <v>2489</v>
      </c>
      <c r="C490">
        <v>34.79</v>
      </c>
      <c r="D490">
        <v>30.389999999999997</v>
      </c>
      <c r="F490" s="58" t="s">
        <v>2503</v>
      </c>
      <c r="G490" s="28">
        <v>3</v>
      </c>
      <c r="H490" s="47" t="s">
        <v>504</v>
      </c>
      <c r="I490">
        <v>4</v>
      </c>
      <c r="J490" s="37" t="s">
        <v>409</v>
      </c>
      <c r="K490">
        <v>9.6999999999999993</v>
      </c>
      <c r="M490">
        <v>125</v>
      </c>
      <c r="N490">
        <v>1600</v>
      </c>
      <c r="O490">
        <v>1</v>
      </c>
      <c r="P490">
        <v>13</v>
      </c>
      <c r="Q490">
        <v>7</v>
      </c>
      <c r="R490">
        <v>25</v>
      </c>
      <c r="S490" t="s">
        <v>483</v>
      </c>
      <c r="T490">
        <v>1155</v>
      </c>
      <c r="U490" s="33" t="s">
        <v>427</v>
      </c>
      <c r="V490">
        <v>4</v>
      </c>
      <c r="W490">
        <v>52</v>
      </c>
      <c r="X490" s="19" t="s">
        <v>81</v>
      </c>
      <c r="Y490" s="12">
        <v>1</v>
      </c>
      <c r="Z490">
        <v>7</v>
      </c>
      <c r="AA490">
        <v>9</v>
      </c>
      <c r="AB490">
        <v>9</v>
      </c>
      <c r="AC490">
        <v>3</v>
      </c>
      <c r="AF490" t="s">
        <v>17</v>
      </c>
    </row>
    <row r="491" spans="1:32" x14ac:dyDescent="0.25">
      <c r="A491" s="17" t="s">
        <v>79</v>
      </c>
      <c r="B491" s="19" t="s">
        <v>2489</v>
      </c>
      <c r="C491">
        <v>35.090000000000003</v>
      </c>
      <c r="D491">
        <v>30.79</v>
      </c>
      <c r="F491" s="58" t="s">
        <v>2503</v>
      </c>
      <c r="G491" s="30">
        <v>4</v>
      </c>
      <c r="H491" s="47" t="s">
        <v>504</v>
      </c>
      <c r="I491">
        <v>6</v>
      </c>
      <c r="J491" s="37" t="s">
        <v>409</v>
      </c>
      <c r="K491">
        <v>102</v>
      </c>
      <c r="M491">
        <v>124</v>
      </c>
      <c r="N491">
        <v>1600</v>
      </c>
      <c r="O491">
        <v>1</v>
      </c>
      <c r="P491">
        <v>22</v>
      </c>
      <c r="Q491">
        <v>6</v>
      </c>
      <c r="R491">
        <v>25</v>
      </c>
      <c r="S491" t="s">
        <v>483</v>
      </c>
      <c r="T491">
        <v>1149</v>
      </c>
      <c r="U491" s="33" t="s">
        <v>417</v>
      </c>
      <c r="V491">
        <v>4</v>
      </c>
      <c r="W491">
        <v>51</v>
      </c>
      <c r="X491" s="19" t="s">
        <v>81</v>
      </c>
      <c r="Y491" s="12" t="s">
        <v>446</v>
      </c>
      <c r="Z491">
        <v>5</v>
      </c>
      <c r="AA491">
        <v>5</v>
      </c>
      <c r="AB491">
        <v>5</v>
      </c>
      <c r="AC491">
        <v>4</v>
      </c>
      <c r="AF491" t="s">
        <v>1090</v>
      </c>
    </row>
    <row r="492" spans="1:32" x14ac:dyDescent="0.25">
      <c r="A492" s="17" t="s">
        <v>79</v>
      </c>
      <c r="B492" s="19" t="s">
        <v>2489</v>
      </c>
      <c r="C492">
        <v>35.549999999999997</v>
      </c>
      <c r="D492">
        <v>30.95</v>
      </c>
      <c r="F492" s="58" t="s">
        <v>2503</v>
      </c>
      <c r="G492">
        <v>10</v>
      </c>
      <c r="H492" s="47" t="s">
        <v>504</v>
      </c>
      <c r="I492">
        <v>10</v>
      </c>
      <c r="J492" s="38" t="s">
        <v>411</v>
      </c>
      <c r="K492">
        <v>65</v>
      </c>
      <c r="M492">
        <v>126</v>
      </c>
      <c r="N492">
        <v>1600</v>
      </c>
      <c r="O492">
        <v>1</v>
      </c>
      <c r="P492">
        <v>3</v>
      </c>
      <c r="Q492">
        <v>11</v>
      </c>
      <c r="R492">
        <v>24</v>
      </c>
      <c r="S492" t="s">
        <v>479</v>
      </c>
      <c r="T492">
        <v>1128</v>
      </c>
      <c r="U492" s="33" t="s">
        <v>427</v>
      </c>
      <c r="V492">
        <v>4</v>
      </c>
      <c r="W492">
        <v>53</v>
      </c>
      <c r="X492" s="19" t="s">
        <v>81</v>
      </c>
      <c r="Y492" t="s">
        <v>505</v>
      </c>
      <c r="Z492">
        <v>12</v>
      </c>
      <c r="AA492">
        <v>13</v>
      </c>
      <c r="AB492">
        <v>11</v>
      </c>
      <c r="AC492">
        <v>10</v>
      </c>
      <c r="AF492" t="s">
        <v>141</v>
      </c>
    </row>
    <row r="493" spans="1:32" x14ac:dyDescent="0.25">
      <c r="A493" s="17" t="s">
        <v>79</v>
      </c>
      <c r="B493" s="19" t="s">
        <v>2489</v>
      </c>
      <c r="C493">
        <v>22.49</v>
      </c>
      <c r="D493">
        <v>17.89</v>
      </c>
      <c r="F493" s="58" t="s">
        <v>2503</v>
      </c>
      <c r="G493">
        <v>6</v>
      </c>
      <c r="H493" s="47" t="s">
        <v>504</v>
      </c>
      <c r="I493">
        <v>11</v>
      </c>
      <c r="J493" s="38" t="s">
        <v>411</v>
      </c>
      <c r="K493">
        <v>44</v>
      </c>
      <c r="M493">
        <v>126</v>
      </c>
      <c r="N493">
        <v>1400</v>
      </c>
      <c r="O493">
        <v>1</v>
      </c>
      <c r="P493">
        <v>28</v>
      </c>
      <c r="Q493">
        <v>9</v>
      </c>
      <c r="R493">
        <v>24</v>
      </c>
      <c r="S493" t="s">
        <v>508</v>
      </c>
      <c r="T493">
        <v>1114</v>
      </c>
      <c r="U493" s="33" t="s">
        <v>417</v>
      </c>
      <c r="V493">
        <v>4</v>
      </c>
      <c r="W493">
        <v>54</v>
      </c>
      <c r="X493" s="19" t="s">
        <v>81</v>
      </c>
      <c r="Y493" t="s">
        <v>589</v>
      </c>
      <c r="Z493">
        <v>12</v>
      </c>
      <c r="AA493">
        <v>12</v>
      </c>
      <c r="AB493">
        <v>12</v>
      </c>
      <c r="AC493">
        <v>6</v>
      </c>
      <c r="AF493" t="s">
        <v>141</v>
      </c>
    </row>
    <row r="494" spans="1:32" x14ac:dyDescent="0.25">
      <c r="A494" s="17" t="s">
        <v>79</v>
      </c>
      <c r="B494" s="19" t="s">
        <v>2489</v>
      </c>
      <c r="C494">
        <v>9.7200000000000006</v>
      </c>
      <c r="D494">
        <v>5.22</v>
      </c>
      <c r="F494" s="58" t="s">
        <v>2503</v>
      </c>
      <c r="G494" s="28">
        <v>3</v>
      </c>
      <c r="H494" s="47" t="s">
        <v>504</v>
      </c>
      <c r="I494">
        <v>11</v>
      </c>
      <c r="J494" s="38" t="s">
        <v>411</v>
      </c>
      <c r="K494">
        <v>138</v>
      </c>
      <c r="M494">
        <v>123</v>
      </c>
      <c r="N494">
        <v>1200</v>
      </c>
      <c r="O494">
        <v>1</v>
      </c>
      <c r="P494">
        <v>6</v>
      </c>
      <c r="Q494">
        <v>7</v>
      </c>
      <c r="R494">
        <v>24</v>
      </c>
      <c r="S494" t="s">
        <v>508</v>
      </c>
      <c r="T494">
        <v>1131</v>
      </c>
      <c r="U494" s="33" t="s">
        <v>427</v>
      </c>
      <c r="V494" t="s">
        <v>638</v>
      </c>
      <c r="W494" t="s">
        <v>624</v>
      </c>
      <c r="X494" s="19" t="s">
        <v>81</v>
      </c>
      <c r="Y494" s="12" t="s">
        <v>446</v>
      </c>
      <c r="Z494">
        <v>12</v>
      </c>
      <c r="AA494">
        <v>11</v>
      </c>
      <c r="AB494">
        <v>3</v>
      </c>
      <c r="AF494" t="s">
        <v>141</v>
      </c>
    </row>
    <row r="495" spans="1:32" x14ac:dyDescent="0.25">
      <c r="A495" s="17" t="s">
        <v>79</v>
      </c>
      <c r="B495" s="19" t="s">
        <v>2489</v>
      </c>
      <c r="C495">
        <v>58.44</v>
      </c>
      <c r="D495">
        <v>53.94</v>
      </c>
      <c r="F495" s="58" t="s">
        <v>2503</v>
      </c>
      <c r="G495">
        <v>7</v>
      </c>
      <c r="H495" s="47" t="s">
        <v>504</v>
      </c>
      <c r="I495">
        <v>8</v>
      </c>
      <c r="J495" s="38" t="s">
        <v>411</v>
      </c>
      <c r="K495">
        <v>85</v>
      </c>
      <c r="M495">
        <v>123</v>
      </c>
      <c r="N495">
        <v>1000</v>
      </c>
      <c r="O495">
        <v>0</v>
      </c>
      <c r="P495">
        <v>15</v>
      </c>
      <c r="Q495">
        <v>6</v>
      </c>
      <c r="R495">
        <v>24</v>
      </c>
      <c r="S495" t="s">
        <v>479</v>
      </c>
      <c r="T495">
        <v>1131</v>
      </c>
      <c r="U495" s="34" t="s">
        <v>755</v>
      </c>
      <c r="V495" t="s">
        <v>638</v>
      </c>
      <c r="W495" t="s">
        <v>624</v>
      </c>
      <c r="X495" s="19" t="s">
        <v>81</v>
      </c>
      <c r="Y495" t="s">
        <v>643</v>
      </c>
      <c r="Z495">
        <v>13</v>
      </c>
      <c r="AA495">
        <v>14</v>
      </c>
      <c r="AB495">
        <v>7</v>
      </c>
      <c r="AF495" t="s">
        <v>141</v>
      </c>
    </row>
    <row r="496" spans="1:32" x14ac:dyDescent="0.25">
      <c r="A496" s="17" t="s">
        <v>79</v>
      </c>
      <c r="B496" s="19" t="s">
        <v>2489</v>
      </c>
      <c r="C496">
        <v>10.29</v>
      </c>
      <c r="D496">
        <v>5.7899999999999983</v>
      </c>
      <c r="F496" s="58" t="s">
        <v>2503</v>
      </c>
      <c r="G496">
        <v>9</v>
      </c>
      <c r="H496" s="47" t="s">
        <v>504</v>
      </c>
      <c r="I496">
        <v>8</v>
      </c>
      <c r="J496" s="36" t="s">
        <v>410</v>
      </c>
      <c r="K496">
        <v>159</v>
      </c>
      <c r="M496">
        <v>123</v>
      </c>
      <c r="N496">
        <v>1200</v>
      </c>
      <c r="O496">
        <v>1</v>
      </c>
      <c r="P496">
        <v>26</v>
      </c>
      <c r="Q496">
        <v>5</v>
      </c>
      <c r="R496">
        <v>24</v>
      </c>
      <c r="S496" t="s">
        <v>483</v>
      </c>
      <c r="T496">
        <v>1117</v>
      </c>
      <c r="U496" s="33" t="s">
        <v>417</v>
      </c>
      <c r="V496" t="s">
        <v>638</v>
      </c>
      <c r="W496" t="s">
        <v>624</v>
      </c>
      <c r="X496" s="19" t="s">
        <v>81</v>
      </c>
      <c r="Y496" t="s">
        <v>474</v>
      </c>
      <c r="Z496">
        <v>8</v>
      </c>
      <c r="AA496">
        <v>9</v>
      </c>
      <c r="AB496">
        <v>9</v>
      </c>
      <c r="AF496" t="s">
        <v>141</v>
      </c>
    </row>
    <row r="497" spans="1:32" x14ac:dyDescent="0.25">
      <c r="A497" s="17" t="s">
        <v>79</v>
      </c>
      <c r="B497" s="19" t="s">
        <v>2489</v>
      </c>
      <c r="C497">
        <v>58.68</v>
      </c>
      <c r="D497">
        <v>54.08</v>
      </c>
      <c r="F497" s="58" t="s">
        <v>2503</v>
      </c>
      <c r="G497">
        <v>6</v>
      </c>
      <c r="H497" s="67" t="s">
        <v>195</v>
      </c>
      <c r="I497">
        <v>8</v>
      </c>
      <c r="J497" s="37" t="s">
        <v>409</v>
      </c>
      <c r="K497">
        <v>80</v>
      </c>
      <c r="M497">
        <v>126</v>
      </c>
      <c r="N497">
        <v>1000</v>
      </c>
      <c r="O497">
        <v>0</v>
      </c>
      <c r="P497">
        <v>5</v>
      </c>
      <c r="Q497">
        <v>5</v>
      </c>
      <c r="R497">
        <v>24</v>
      </c>
      <c r="S497" t="s">
        <v>477</v>
      </c>
      <c r="T497">
        <v>1122</v>
      </c>
      <c r="U497" s="34" t="s">
        <v>438</v>
      </c>
      <c r="V497" t="s">
        <v>638</v>
      </c>
      <c r="W497" t="s">
        <v>624</v>
      </c>
      <c r="X497" s="19" t="s">
        <v>81</v>
      </c>
      <c r="Y497" t="s">
        <v>513</v>
      </c>
      <c r="Z497">
        <v>6</v>
      </c>
      <c r="AA497">
        <v>7</v>
      </c>
      <c r="AB497">
        <v>6</v>
      </c>
      <c r="AF497" t="s">
        <v>125</v>
      </c>
    </row>
    <row r="498" spans="1:32" x14ac:dyDescent="0.25">
      <c r="A498" s="17" t="s">
        <v>79</v>
      </c>
      <c r="B498" s="19" t="s">
        <v>2489</v>
      </c>
      <c r="C498">
        <v>57.26</v>
      </c>
      <c r="D498">
        <v>52.66</v>
      </c>
      <c r="F498" s="58" t="s">
        <v>2503</v>
      </c>
      <c r="G498">
        <v>8</v>
      </c>
      <c r="H498" s="67" t="s">
        <v>195</v>
      </c>
      <c r="I498">
        <v>9</v>
      </c>
      <c r="J498" s="36" t="s">
        <v>410</v>
      </c>
      <c r="K498">
        <v>42</v>
      </c>
      <c r="M498">
        <v>126</v>
      </c>
      <c r="N498">
        <v>1000</v>
      </c>
      <c r="O498">
        <v>0</v>
      </c>
      <c r="P498">
        <v>14</v>
      </c>
      <c r="Q498">
        <v>4</v>
      </c>
      <c r="R498">
        <v>24</v>
      </c>
      <c r="S498" t="s">
        <v>508</v>
      </c>
      <c r="T498">
        <v>1130</v>
      </c>
      <c r="U498" s="33" t="s">
        <v>417</v>
      </c>
      <c r="V498" t="s">
        <v>638</v>
      </c>
      <c r="W498" t="s">
        <v>624</v>
      </c>
      <c r="X498" s="19" t="s">
        <v>81</v>
      </c>
      <c r="Y498" t="s">
        <v>533</v>
      </c>
      <c r="Z498">
        <v>8</v>
      </c>
      <c r="AA498">
        <v>9</v>
      </c>
      <c r="AB498">
        <v>8</v>
      </c>
      <c r="AF498" t="s">
        <v>639</v>
      </c>
    </row>
    <row r="499" spans="1:32" x14ac:dyDescent="0.25">
      <c r="A499" s="18" t="s">
        <v>127</v>
      </c>
      <c r="B499" s="20" t="s">
        <v>128</v>
      </c>
      <c r="C499">
        <v>9.5500000000000007</v>
      </c>
      <c r="D499">
        <v>10.25</v>
      </c>
      <c r="E499">
        <v>6</v>
      </c>
      <c r="F499" s="62" t="s">
        <v>120</v>
      </c>
      <c r="G499" s="28">
        <v>3</v>
      </c>
      <c r="H499" s="62" t="s">
        <v>120</v>
      </c>
      <c r="I499">
        <v>4</v>
      </c>
      <c r="J499" s="35" t="s">
        <v>408</v>
      </c>
      <c r="K499">
        <v>12</v>
      </c>
      <c r="L499">
        <v>135</v>
      </c>
      <c r="M499">
        <v>115</v>
      </c>
      <c r="N499" s="40">
        <v>1200</v>
      </c>
      <c r="O499">
        <v>1</v>
      </c>
      <c r="P499">
        <v>23</v>
      </c>
      <c r="Q499">
        <v>12</v>
      </c>
      <c r="R499">
        <v>25</v>
      </c>
      <c r="S499" s="32" t="s">
        <v>416</v>
      </c>
      <c r="T499">
        <v>1091</v>
      </c>
      <c r="U499" s="33" t="s">
        <v>417</v>
      </c>
      <c r="V499">
        <v>3</v>
      </c>
      <c r="W499">
        <v>60</v>
      </c>
      <c r="X499" s="19" t="s">
        <v>81</v>
      </c>
      <c r="Y499">
        <v>3</v>
      </c>
      <c r="Z499">
        <v>1</v>
      </c>
      <c r="AA499">
        <v>1</v>
      </c>
      <c r="AB499">
        <v>3</v>
      </c>
      <c r="AF499" t="s">
        <v>17</v>
      </c>
    </row>
    <row r="500" spans="1:32" x14ac:dyDescent="0.25">
      <c r="A500" s="18" t="s">
        <v>127</v>
      </c>
      <c r="B500" s="20" t="s">
        <v>128</v>
      </c>
      <c r="C500">
        <v>10.16</v>
      </c>
      <c r="D500">
        <v>10.46</v>
      </c>
      <c r="E500">
        <v>6</v>
      </c>
      <c r="F500" s="62" t="s">
        <v>120</v>
      </c>
      <c r="G500">
        <v>6</v>
      </c>
      <c r="H500" s="62" t="s">
        <v>120</v>
      </c>
      <c r="I500">
        <v>12</v>
      </c>
      <c r="J500" s="35" t="s">
        <v>408</v>
      </c>
      <c r="K500">
        <v>47</v>
      </c>
      <c r="L500">
        <v>135</v>
      </c>
      <c r="M500">
        <v>120</v>
      </c>
      <c r="N500" s="40">
        <v>1200</v>
      </c>
      <c r="O500">
        <v>1</v>
      </c>
      <c r="P500">
        <v>26</v>
      </c>
      <c r="Q500">
        <v>11</v>
      </c>
      <c r="R500">
        <v>25</v>
      </c>
      <c r="S500" s="32" t="s">
        <v>416</v>
      </c>
      <c r="T500">
        <v>1091</v>
      </c>
      <c r="U500" s="33" t="s">
        <v>427</v>
      </c>
      <c r="V500">
        <v>3</v>
      </c>
      <c r="W500">
        <v>60</v>
      </c>
      <c r="X500" s="19" t="s">
        <v>81</v>
      </c>
      <c r="Y500" s="12" t="s">
        <v>446</v>
      </c>
      <c r="Z500">
        <v>2</v>
      </c>
      <c r="AA500">
        <v>2</v>
      </c>
      <c r="AB500">
        <v>6</v>
      </c>
      <c r="AF500" t="s">
        <v>17</v>
      </c>
    </row>
    <row r="501" spans="1:32" x14ac:dyDescent="0.25">
      <c r="A501" s="18" t="s">
        <v>127</v>
      </c>
      <c r="B501" s="20" t="s">
        <v>128</v>
      </c>
      <c r="C501">
        <v>10.51</v>
      </c>
      <c r="D501">
        <v>11.31</v>
      </c>
      <c r="E501">
        <v>6</v>
      </c>
      <c r="F501" s="62" t="s">
        <v>120</v>
      </c>
      <c r="G501">
        <v>10</v>
      </c>
      <c r="H501" s="78" t="s">
        <v>687</v>
      </c>
      <c r="I501">
        <v>4</v>
      </c>
      <c r="J501" s="35" t="s">
        <v>408</v>
      </c>
      <c r="K501">
        <v>7.1</v>
      </c>
      <c r="L501">
        <v>135</v>
      </c>
      <c r="M501">
        <v>111</v>
      </c>
      <c r="N501" s="40">
        <v>1200</v>
      </c>
      <c r="O501">
        <v>1</v>
      </c>
      <c r="P501">
        <v>2</v>
      </c>
      <c r="Q501">
        <v>11</v>
      </c>
      <c r="R501">
        <v>25</v>
      </c>
      <c r="S501" s="32" t="s">
        <v>416</v>
      </c>
      <c r="T501">
        <v>1093</v>
      </c>
      <c r="U501" s="33" t="s">
        <v>427</v>
      </c>
      <c r="V501">
        <v>3</v>
      </c>
      <c r="W501">
        <v>62</v>
      </c>
      <c r="X501" s="19" t="s">
        <v>81</v>
      </c>
      <c r="Y501" t="s">
        <v>522</v>
      </c>
      <c r="Z501">
        <v>1</v>
      </c>
      <c r="AA501">
        <v>1</v>
      </c>
      <c r="AB501">
        <v>10</v>
      </c>
      <c r="AF501" t="s">
        <v>17</v>
      </c>
    </row>
    <row r="502" spans="1:32" x14ac:dyDescent="0.25">
      <c r="A502" s="18" t="s">
        <v>127</v>
      </c>
      <c r="B502" s="20" t="s">
        <v>128</v>
      </c>
      <c r="C502">
        <v>9.6</v>
      </c>
      <c r="D502">
        <v>10.199999999999999</v>
      </c>
      <c r="E502">
        <v>6</v>
      </c>
      <c r="F502" s="62" t="s">
        <v>120</v>
      </c>
      <c r="G502" s="28">
        <v>3</v>
      </c>
      <c r="H502" s="62" t="s">
        <v>120</v>
      </c>
      <c r="I502">
        <v>5</v>
      </c>
      <c r="J502" s="35" t="s">
        <v>408</v>
      </c>
      <c r="K502">
        <v>20</v>
      </c>
      <c r="L502">
        <v>135</v>
      </c>
      <c r="M502">
        <v>118</v>
      </c>
      <c r="N502" s="40">
        <v>1200</v>
      </c>
      <c r="O502">
        <v>1</v>
      </c>
      <c r="P502">
        <v>15</v>
      </c>
      <c r="Q502">
        <v>10</v>
      </c>
      <c r="R502">
        <v>25</v>
      </c>
      <c r="S502" s="32" t="s">
        <v>432</v>
      </c>
      <c r="T502">
        <v>1090</v>
      </c>
      <c r="U502" s="33" t="s">
        <v>427</v>
      </c>
      <c r="V502">
        <v>3</v>
      </c>
      <c r="W502">
        <v>62</v>
      </c>
      <c r="X502" s="19" t="s">
        <v>81</v>
      </c>
      <c r="Y502" s="12">
        <v>1</v>
      </c>
      <c r="Z502">
        <v>1</v>
      </c>
      <c r="AA502">
        <v>1</v>
      </c>
      <c r="AB502">
        <v>3</v>
      </c>
      <c r="AF502" t="s">
        <v>17</v>
      </c>
    </row>
    <row r="503" spans="1:32" x14ac:dyDescent="0.25">
      <c r="A503" s="18" t="s">
        <v>127</v>
      </c>
      <c r="B503" s="20" t="s">
        <v>128</v>
      </c>
      <c r="C503">
        <v>9.43</v>
      </c>
      <c r="D503">
        <v>9.93</v>
      </c>
      <c r="E503">
        <v>6</v>
      </c>
      <c r="F503" s="62" t="s">
        <v>120</v>
      </c>
      <c r="G503">
        <v>11</v>
      </c>
      <c r="H503" s="62" t="s">
        <v>120</v>
      </c>
      <c r="I503">
        <v>9</v>
      </c>
      <c r="J503" s="35" t="s">
        <v>408</v>
      </c>
      <c r="K503">
        <v>51</v>
      </c>
      <c r="L503">
        <v>135</v>
      </c>
      <c r="M503">
        <v>119</v>
      </c>
      <c r="N503" s="40">
        <v>1200</v>
      </c>
      <c r="O503">
        <v>1</v>
      </c>
      <c r="P503">
        <v>1</v>
      </c>
      <c r="Q503">
        <v>10</v>
      </c>
      <c r="R503">
        <v>25</v>
      </c>
      <c r="S503" t="s">
        <v>465</v>
      </c>
      <c r="T503">
        <v>1085</v>
      </c>
      <c r="U503" s="33" t="s">
        <v>427</v>
      </c>
      <c r="V503">
        <v>3</v>
      </c>
      <c r="W503">
        <v>64</v>
      </c>
      <c r="X503" s="19" t="s">
        <v>81</v>
      </c>
      <c r="Y503" t="s">
        <v>589</v>
      </c>
      <c r="Z503">
        <v>1</v>
      </c>
      <c r="AA503">
        <v>1</v>
      </c>
      <c r="AB503">
        <v>11</v>
      </c>
      <c r="AF503" t="s">
        <v>17</v>
      </c>
    </row>
    <row r="504" spans="1:32" x14ac:dyDescent="0.25">
      <c r="A504" s="18" t="s">
        <v>127</v>
      </c>
      <c r="B504" s="20" t="s">
        <v>128</v>
      </c>
      <c r="C504">
        <v>10.54</v>
      </c>
      <c r="D504">
        <v>11.04</v>
      </c>
      <c r="E504">
        <v>6</v>
      </c>
      <c r="F504" s="62" t="s">
        <v>120</v>
      </c>
      <c r="G504">
        <v>8</v>
      </c>
      <c r="H504" s="62" t="s">
        <v>120</v>
      </c>
      <c r="I504">
        <v>8</v>
      </c>
      <c r="J504" s="37" t="s">
        <v>409</v>
      </c>
      <c r="K504">
        <v>52</v>
      </c>
      <c r="L504">
        <v>135</v>
      </c>
      <c r="M504">
        <v>119</v>
      </c>
      <c r="N504" s="40">
        <v>1200</v>
      </c>
      <c r="O504">
        <v>1</v>
      </c>
      <c r="P504">
        <v>10</v>
      </c>
      <c r="Q504">
        <v>9</v>
      </c>
      <c r="R504">
        <v>25</v>
      </c>
      <c r="S504" s="32" t="s">
        <v>432</v>
      </c>
      <c r="T504">
        <v>1065</v>
      </c>
      <c r="U504" s="33" t="s">
        <v>417</v>
      </c>
      <c r="V504">
        <v>3</v>
      </c>
      <c r="W504">
        <v>64</v>
      </c>
      <c r="X504" s="19" t="s">
        <v>81</v>
      </c>
      <c r="Y504">
        <v>4</v>
      </c>
      <c r="Z504">
        <v>7</v>
      </c>
      <c r="AA504">
        <v>3</v>
      </c>
      <c r="AB504">
        <v>8</v>
      </c>
      <c r="AF504" t="s">
        <v>17</v>
      </c>
    </row>
    <row r="505" spans="1:32" x14ac:dyDescent="0.25">
      <c r="A505" s="18" t="s">
        <v>127</v>
      </c>
      <c r="B505" s="20" t="s">
        <v>128</v>
      </c>
      <c r="C505">
        <v>10.19</v>
      </c>
      <c r="D505">
        <v>10.19</v>
      </c>
      <c r="E505">
        <v>6</v>
      </c>
      <c r="F505" s="62" t="s">
        <v>120</v>
      </c>
      <c r="G505">
        <v>13</v>
      </c>
      <c r="H505" s="61" t="s">
        <v>106</v>
      </c>
      <c r="I505">
        <v>14</v>
      </c>
      <c r="J505" s="37" t="s">
        <v>409</v>
      </c>
      <c r="K505">
        <v>72</v>
      </c>
      <c r="L505">
        <v>135</v>
      </c>
      <c r="M505">
        <v>122</v>
      </c>
      <c r="N505" s="40">
        <v>1200</v>
      </c>
      <c r="O505">
        <v>1</v>
      </c>
      <c r="P505">
        <v>13</v>
      </c>
      <c r="Q505">
        <v>7</v>
      </c>
      <c r="R505">
        <v>25</v>
      </c>
      <c r="S505" t="s">
        <v>483</v>
      </c>
      <c r="T505">
        <v>1071</v>
      </c>
      <c r="U505" s="33" t="s">
        <v>427</v>
      </c>
      <c r="V505">
        <v>3</v>
      </c>
      <c r="W505">
        <v>65</v>
      </c>
      <c r="X505" s="19" t="s">
        <v>81</v>
      </c>
      <c r="Y505" t="s">
        <v>468</v>
      </c>
      <c r="Z505">
        <v>5</v>
      </c>
      <c r="AA505">
        <v>7</v>
      </c>
      <c r="AB505">
        <v>13</v>
      </c>
      <c r="AF505" t="s">
        <v>17</v>
      </c>
    </row>
    <row r="506" spans="1:32" x14ac:dyDescent="0.25">
      <c r="A506" s="18" t="s">
        <v>127</v>
      </c>
      <c r="B506" s="20" t="s">
        <v>128</v>
      </c>
      <c r="C506">
        <v>11.27</v>
      </c>
      <c r="D506">
        <v>11.969999999999999</v>
      </c>
      <c r="E506">
        <v>6</v>
      </c>
      <c r="F506" s="62" t="s">
        <v>120</v>
      </c>
      <c r="G506">
        <v>11</v>
      </c>
      <c r="H506" s="61" t="s">
        <v>106</v>
      </c>
      <c r="I506">
        <v>1</v>
      </c>
      <c r="J506" s="35" t="s">
        <v>408</v>
      </c>
      <c r="K506">
        <v>16</v>
      </c>
      <c r="L506">
        <v>135</v>
      </c>
      <c r="M506">
        <v>120</v>
      </c>
      <c r="N506" s="40">
        <v>1200</v>
      </c>
      <c r="O506">
        <v>1</v>
      </c>
      <c r="P506">
        <v>14</v>
      </c>
      <c r="Q506">
        <v>6</v>
      </c>
      <c r="R506">
        <v>25</v>
      </c>
      <c r="S506" t="s">
        <v>457</v>
      </c>
      <c r="T506">
        <v>1071</v>
      </c>
      <c r="U506" s="34" t="s">
        <v>1098</v>
      </c>
      <c r="V506">
        <v>3</v>
      </c>
      <c r="W506">
        <v>65</v>
      </c>
      <c r="X506" s="19" t="s">
        <v>81</v>
      </c>
      <c r="Y506">
        <v>19</v>
      </c>
      <c r="Z506">
        <v>3</v>
      </c>
      <c r="AA506">
        <v>4</v>
      </c>
      <c r="AB506">
        <v>11</v>
      </c>
      <c r="AF506" t="s">
        <v>17</v>
      </c>
    </row>
    <row r="507" spans="1:32" x14ac:dyDescent="0.25">
      <c r="A507" s="18" t="s">
        <v>127</v>
      </c>
      <c r="B507" s="20" t="s">
        <v>128</v>
      </c>
      <c r="C507">
        <v>10.45</v>
      </c>
      <c r="D507">
        <v>10.95</v>
      </c>
      <c r="E507">
        <v>6</v>
      </c>
      <c r="F507" s="62" t="s">
        <v>120</v>
      </c>
      <c r="G507">
        <v>9</v>
      </c>
      <c r="H507" s="61" t="s">
        <v>106</v>
      </c>
      <c r="I507">
        <v>7</v>
      </c>
      <c r="J507" s="35" t="s">
        <v>408</v>
      </c>
      <c r="K507">
        <v>5.2</v>
      </c>
      <c r="L507">
        <v>135</v>
      </c>
      <c r="M507">
        <v>120</v>
      </c>
      <c r="N507" s="40">
        <v>1200</v>
      </c>
      <c r="O507">
        <v>1</v>
      </c>
      <c r="P507">
        <v>7</v>
      </c>
      <c r="Q507">
        <v>5</v>
      </c>
      <c r="R507">
        <v>25</v>
      </c>
      <c r="S507" s="32" t="s">
        <v>432</v>
      </c>
      <c r="T507">
        <v>1072</v>
      </c>
      <c r="U507" s="33" t="s">
        <v>417</v>
      </c>
      <c r="V507">
        <v>3</v>
      </c>
      <c r="W507">
        <v>65</v>
      </c>
      <c r="X507" s="19" t="s">
        <v>81</v>
      </c>
      <c r="Y507" t="s">
        <v>513</v>
      </c>
      <c r="Z507">
        <v>2</v>
      </c>
      <c r="AA507">
        <v>2</v>
      </c>
      <c r="AB507">
        <v>9</v>
      </c>
      <c r="AF507" t="s">
        <v>17</v>
      </c>
    </row>
    <row r="508" spans="1:32" x14ac:dyDescent="0.25">
      <c r="A508" s="18" t="s">
        <v>127</v>
      </c>
      <c r="B508" s="20" t="s">
        <v>128</v>
      </c>
      <c r="C508">
        <v>9.64</v>
      </c>
      <c r="D508">
        <v>9.84</v>
      </c>
      <c r="E508">
        <v>6</v>
      </c>
      <c r="F508" s="62" t="s">
        <v>120</v>
      </c>
      <c r="G508" s="28">
        <v>1</v>
      </c>
      <c r="H508" s="61" t="s">
        <v>106</v>
      </c>
      <c r="I508">
        <v>8</v>
      </c>
      <c r="J508" s="35" t="s">
        <v>408</v>
      </c>
      <c r="K508">
        <v>4.9000000000000004</v>
      </c>
      <c r="L508">
        <v>135</v>
      </c>
      <c r="M508">
        <v>130</v>
      </c>
      <c r="N508" s="40">
        <v>1200</v>
      </c>
      <c r="O508">
        <v>1</v>
      </c>
      <c r="P508">
        <v>16</v>
      </c>
      <c r="Q508">
        <v>4</v>
      </c>
      <c r="R508">
        <v>25</v>
      </c>
      <c r="S508" s="31" t="s">
        <v>420</v>
      </c>
      <c r="T508">
        <v>1084</v>
      </c>
      <c r="U508" s="33" t="s">
        <v>427</v>
      </c>
      <c r="V508">
        <v>4</v>
      </c>
      <c r="W508">
        <v>54</v>
      </c>
      <c r="X508" s="19" t="s">
        <v>81</v>
      </c>
      <c r="Y508">
        <v>4</v>
      </c>
      <c r="Z508">
        <v>1</v>
      </c>
      <c r="AA508">
        <v>1</v>
      </c>
      <c r="AB508">
        <v>1</v>
      </c>
      <c r="AF508" t="s">
        <v>17</v>
      </c>
    </row>
    <row r="509" spans="1:32" x14ac:dyDescent="0.25">
      <c r="A509" s="18" t="s">
        <v>127</v>
      </c>
      <c r="B509" s="20" t="s">
        <v>128</v>
      </c>
      <c r="C509">
        <v>8.6300000000000008</v>
      </c>
      <c r="D509">
        <v>9.1300000000000008</v>
      </c>
      <c r="E509">
        <v>6</v>
      </c>
      <c r="F509" s="62" t="s">
        <v>120</v>
      </c>
      <c r="G509" s="28">
        <v>1</v>
      </c>
      <c r="H509" s="61" t="s">
        <v>106</v>
      </c>
      <c r="I509">
        <v>9</v>
      </c>
      <c r="J509" s="35" t="s">
        <v>408</v>
      </c>
      <c r="K509">
        <v>29</v>
      </c>
      <c r="L509">
        <v>135</v>
      </c>
      <c r="M509">
        <v>121</v>
      </c>
      <c r="N509" s="40">
        <v>1200</v>
      </c>
      <c r="O509">
        <v>1</v>
      </c>
      <c r="P509">
        <v>23</v>
      </c>
      <c r="Q509">
        <v>3</v>
      </c>
      <c r="R509">
        <v>25</v>
      </c>
      <c r="S509" t="s">
        <v>483</v>
      </c>
      <c r="T509">
        <v>1084</v>
      </c>
      <c r="U509" s="33" t="s">
        <v>427</v>
      </c>
      <c r="V509">
        <v>4</v>
      </c>
      <c r="W509">
        <v>46</v>
      </c>
      <c r="X509" s="19" t="s">
        <v>81</v>
      </c>
      <c r="Y509" s="12" t="s">
        <v>471</v>
      </c>
      <c r="Z509">
        <v>1</v>
      </c>
      <c r="AA509">
        <v>1</v>
      </c>
      <c r="AB509">
        <v>1</v>
      </c>
      <c r="AF509" t="s">
        <v>17</v>
      </c>
    </row>
    <row r="510" spans="1:32" x14ac:dyDescent="0.25">
      <c r="A510" s="18" t="s">
        <v>127</v>
      </c>
      <c r="B510" s="20" t="s">
        <v>128</v>
      </c>
      <c r="C510">
        <v>10.08</v>
      </c>
      <c r="D510">
        <v>10.68</v>
      </c>
      <c r="E510">
        <v>6</v>
      </c>
      <c r="F510" s="62" t="s">
        <v>120</v>
      </c>
      <c r="G510" s="28">
        <v>3</v>
      </c>
      <c r="H510" s="61" t="s">
        <v>106</v>
      </c>
      <c r="I510">
        <v>1</v>
      </c>
      <c r="J510" s="35" t="s">
        <v>408</v>
      </c>
      <c r="K510">
        <v>3.3</v>
      </c>
      <c r="L510">
        <v>135</v>
      </c>
      <c r="M510">
        <v>122</v>
      </c>
      <c r="N510" s="40">
        <v>1200</v>
      </c>
      <c r="O510">
        <v>1</v>
      </c>
      <c r="P510">
        <v>5</v>
      </c>
      <c r="Q510">
        <v>3</v>
      </c>
      <c r="R510">
        <v>25</v>
      </c>
      <c r="S510" s="32" t="s">
        <v>426</v>
      </c>
      <c r="T510">
        <v>1080</v>
      </c>
      <c r="U510" s="33" t="s">
        <v>417</v>
      </c>
      <c r="V510">
        <v>4</v>
      </c>
      <c r="W510">
        <v>46</v>
      </c>
      <c r="X510" s="19" t="s">
        <v>81</v>
      </c>
      <c r="Y510" s="12" t="s">
        <v>471</v>
      </c>
      <c r="Z510">
        <v>3</v>
      </c>
      <c r="AA510">
        <v>3</v>
      </c>
      <c r="AB510">
        <v>3</v>
      </c>
      <c r="AF510" t="s">
        <v>17</v>
      </c>
    </row>
    <row r="511" spans="1:32" x14ac:dyDescent="0.25">
      <c r="A511" s="18" t="s">
        <v>127</v>
      </c>
      <c r="B511" s="20" t="s">
        <v>128</v>
      </c>
      <c r="C511">
        <v>11.26</v>
      </c>
      <c r="D511">
        <v>11.66</v>
      </c>
      <c r="E511">
        <v>6</v>
      </c>
      <c r="F511" s="62" t="s">
        <v>120</v>
      </c>
      <c r="G511">
        <v>9</v>
      </c>
      <c r="H511" s="77" t="s">
        <v>648</v>
      </c>
      <c r="I511">
        <v>4</v>
      </c>
      <c r="J511" s="37" t="s">
        <v>409</v>
      </c>
      <c r="K511">
        <v>23</v>
      </c>
      <c r="L511">
        <v>135</v>
      </c>
      <c r="M511">
        <v>124</v>
      </c>
      <c r="N511" s="40">
        <v>1200</v>
      </c>
      <c r="O511">
        <v>1</v>
      </c>
      <c r="P511">
        <v>8</v>
      </c>
      <c r="Q511">
        <v>1</v>
      </c>
      <c r="R511">
        <v>25</v>
      </c>
      <c r="S511" s="32" t="s">
        <v>432</v>
      </c>
      <c r="T511">
        <v>1064</v>
      </c>
      <c r="U511" s="33" t="s">
        <v>417</v>
      </c>
      <c r="V511">
        <v>4</v>
      </c>
      <c r="W511">
        <v>48</v>
      </c>
      <c r="X511" s="26" t="s">
        <v>59</v>
      </c>
      <c r="Y511" t="s">
        <v>519</v>
      </c>
      <c r="Z511">
        <v>5</v>
      </c>
      <c r="AA511">
        <v>7</v>
      </c>
      <c r="AB511">
        <v>9</v>
      </c>
      <c r="AF511" t="s">
        <v>17</v>
      </c>
    </row>
    <row r="512" spans="1:32" x14ac:dyDescent="0.25">
      <c r="A512" s="18" t="s">
        <v>127</v>
      </c>
      <c r="B512" s="20" t="s">
        <v>128</v>
      </c>
      <c r="C512">
        <v>11.46</v>
      </c>
      <c r="D512">
        <v>11.560000000000002</v>
      </c>
      <c r="E512">
        <v>6</v>
      </c>
      <c r="F512" s="62" t="s">
        <v>120</v>
      </c>
      <c r="G512">
        <v>11</v>
      </c>
      <c r="H512" s="67" t="s">
        <v>195</v>
      </c>
      <c r="I512">
        <v>11</v>
      </c>
      <c r="J512" s="35" t="s">
        <v>408</v>
      </c>
      <c r="K512">
        <v>34</v>
      </c>
      <c r="L512">
        <v>135</v>
      </c>
      <c r="M512">
        <v>127</v>
      </c>
      <c r="N512" s="40">
        <v>1200</v>
      </c>
      <c r="O512">
        <v>1</v>
      </c>
      <c r="P512">
        <v>20</v>
      </c>
      <c r="Q512">
        <v>11</v>
      </c>
      <c r="R512">
        <v>24</v>
      </c>
      <c r="S512" s="32" t="s">
        <v>416</v>
      </c>
      <c r="T512">
        <v>1071</v>
      </c>
      <c r="U512" s="34" t="s">
        <v>438</v>
      </c>
      <c r="V512">
        <v>4</v>
      </c>
      <c r="W512">
        <v>49</v>
      </c>
      <c r="X512" s="26" t="s">
        <v>59</v>
      </c>
      <c r="Y512">
        <v>10</v>
      </c>
      <c r="Z512">
        <v>3</v>
      </c>
      <c r="AA512">
        <v>3</v>
      </c>
      <c r="AB512">
        <v>11</v>
      </c>
      <c r="AF512" t="s">
        <v>17</v>
      </c>
    </row>
    <row r="513" spans="1:32" x14ac:dyDescent="0.25">
      <c r="A513" s="18" t="s">
        <v>127</v>
      </c>
      <c r="B513" s="20" t="s">
        <v>128</v>
      </c>
      <c r="C513">
        <v>10.86</v>
      </c>
      <c r="D513">
        <v>11.36</v>
      </c>
      <c r="E513">
        <v>6</v>
      </c>
      <c r="F513" s="62" t="s">
        <v>120</v>
      </c>
      <c r="G513">
        <v>6</v>
      </c>
      <c r="H513" s="59" t="s">
        <v>85</v>
      </c>
      <c r="I513">
        <v>1</v>
      </c>
      <c r="J513" s="35" t="s">
        <v>408</v>
      </c>
      <c r="K513">
        <v>2.5</v>
      </c>
      <c r="L513">
        <v>135</v>
      </c>
      <c r="M513">
        <v>125</v>
      </c>
      <c r="N513" s="40">
        <v>1200</v>
      </c>
      <c r="O513">
        <v>1</v>
      </c>
      <c r="P513">
        <v>27</v>
      </c>
      <c r="Q513">
        <v>10</v>
      </c>
      <c r="R513">
        <v>24</v>
      </c>
      <c r="S513" s="32" t="s">
        <v>416</v>
      </c>
      <c r="T513">
        <v>1057</v>
      </c>
      <c r="U513" s="33" t="s">
        <v>417</v>
      </c>
      <c r="V513">
        <v>4</v>
      </c>
      <c r="W513">
        <v>49</v>
      </c>
      <c r="X513" s="26" t="s">
        <v>59</v>
      </c>
      <c r="Y513" t="s">
        <v>453</v>
      </c>
      <c r="Z513">
        <v>1</v>
      </c>
      <c r="AA513">
        <v>1</v>
      </c>
      <c r="AB513">
        <v>6</v>
      </c>
      <c r="AF513" t="s">
        <v>17</v>
      </c>
    </row>
    <row r="514" spans="1:32" x14ac:dyDescent="0.25">
      <c r="A514" s="18" t="s">
        <v>127</v>
      </c>
      <c r="B514" s="20" t="s">
        <v>128</v>
      </c>
      <c r="C514">
        <v>10.8</v>
      </c>
      <c r="D514">
        <v>11.200000000000001</v>
      </c>
      <c r="E514">
        <v>6</v>
      </c>
      <c r="F514" s="62" t="s">
        <v>120</v>
      </c>
      <c r="G514">
        <v>7</v>
      </c>
      <c r="H514" s="61" t="s">
        <v>106</v>
      </c>
      <c r="I514">
        <v>3</v>
      </c>
      <c r="J514" s="35" t="s">
        <v>408</v>
      </c>
      <c r="K514">
        <v>2.9</v>
      </c>
      <c r="L514">
        <v>135</v>
      </c>
      <c r="M514">
        <v>124</v>
      </c>
      <c r="N514" s="40">
        <v>1200</v>
      </c>
      <c r="O514">
        <v>1</v>
      </c>
      <c r="P514">
        <v>18</v>
      </c>
      <c r="Q514">
        <v>9</v>
      </c>
      <c r="R514">
        <v>24</v>
      </c>
      <c r="S514" s="31" t="s">
        <v>420</v>
      </c>
      <c r="T514">
        <v>1084</v>
      </c>
      <c r="U514" s="33" t="s">
        <v>417</v>
      </c>
      <c r="V514">
        <v>4</v>
      </c>
      <c r="W514">
        <v>49</v>
      </c>
      <c r="X514" s="26" t="s">
        <v>59</v>
      </c>
      <c r="Y514" t="s">
        <v>502</v>
      </c>
      <c r="Z514">
        <v>1</v>
      </c>
      <c r="AA514">
        <v>1</v>
      </c>
      <c r="AB514">
        <v>7</v>
      </c>
      <c r="AF514" t="s">
        <v>17</v>
      </c>
    </row>
    <row r="515" spans="1:32" x14ac:dyDescent="0.25">
      <c r="A515" s="18" t="s">
        <v>127</v>
      </c>
      <c r="B515" s="20" t="s">
        <v>128</v>
      </c>
      <c r="C515">
        <v>9.17</v>
      </c>
      <c r="D515">
        <v>9.9699999999999989</v>
      </c>
      <c r="E515">
        <v>6</v>
      </c>
      <c r="F515" s="62" t="s">
        <v>120</v>
      </c>
      <c r="G515" s="28">
        <v>1</v>
      </c>
      <c r="H515" s="61" t="s">
        <v>106</v>
      </c>
      <c r="I515">
        <v>1</v>
      </c>
      <c r="J515" s="35" t="s">
        <v>408</v>
      </c>
      <c r="K515">
        <v>2.6</v>
      </c>
      <c r="L515">
        <v>135</v>
      </c>
      <c r="M515">
        <v>117</v>
      </c>
      <c r="N515" s="40">
        <v>1200</v>
      </c>
      <c r="O515">
        <v>1</v>
      </c>
      <c r="P515">
        <v>10</v>
      </c>
      <c r="Q515">
        <v>7</v>
      </c>
      <c r="R515">
        <v>24</v>
      </c>
      <c r="S515" s="31" t="s">
        <v>420</v>
      </c>
      <c r="T515">
        <v>1085</v>
      </c>
      <c r="U515" s="33" t="s">
        <v>427</v>
      </c>
      <c r="V515">
        <v>4</v>
      </c>
      <c r="W515">
        <v>40</v>
      </c>
      <c r="X515" s="26" t="s">
        <v>59</v>
      </c>
      <c r="Y515" s="12" t="s">
        <v>552</v>
      </c>
      <c r="Z515">
        <v>1</v>
      </c>
      <c r="AA515">
        <v>1</v>
      </c>
      <c r="AB515">
        <v>1</v>
      </c>
      <c r="AF515" t="s">
        <v>17</v>
      </c>
    </row>
    <row r="516" spans="1:32" x14ac:dyDescent="0.25">
      <c r="A516" s="18" t="s">
        <v>127</v>
      </c>
      <c r="B516" s="20" t="s">
        <v>128</v>
      </c>
      <c r="C516">
        <v>21.92</v>
      </c>
      <c r="D516">
        <v>22.320000000000004</v>
      </c>
      <c r="E516">
        <v>6</v>
      </c>
      <c r="F516" s="62" t="s">
        <v>120</v>
      </c>
      <c r="G516" s="30">
        <v>5</v>
      </c>
      <c r="H516" s="61" t="s">
        <v>106</v>
      </c>
      <c r="I516">
        <v>12</v>
      </c>
      <c r="J516" s="35" t="s">
        <v>408</v>
      </c>
      <c r="K516">
        <v>24</v>
      </c>
      <c r="L516">
        <v>135</v>
      </c>
      <c r="M516">
        <v>118</v>
      </c>
      <c r="N516">
        <v>1400</v>
      </c>
      <c r="O516">
        <v>1</v>
      </c>
      <c r="P516">
        <v>23</v>
      </c>
      <c r="Q516">
        <v>6</v>
      </c>
      <c r="R516">
        <v>24</v>
      </c>
      <c r="S516" t="s">
        <v>483</v>
      </c>
      <c r="T516">
        <v>1081</v>
      </c>
      <c r="U516" s="33" t="s">
        <v>427</v>
      </c>
      <c r="V516">
        <v>4</v>
      </c>
      <c r="W516">
        <v>42</v>
      </c>
      <c r="X516" s="26" t="s">
        <v>59</v>
      </c>
      <c r="Y516" s="12">
        <v>2</v>
      </c>
      <c r="Z516">
        <v>2</v>
      </c>
      <c r="AA516">
        <v>2</v>
      </c>
      <c r="AB516">
        <v>2</v>
      </c>
      <c r="AC516">
        <v>5</v>
      </c>
      <c r="AF516" t="s">
        <v>17</v>
      </c>
    </row>
    <row r="517" spans="1:32" x14ac:dyDescent="0.25">
      <c r="A517" s="18" t="s">
        <v>127</v>
      </c>
      <c r="B517" s="20" t="s">
        <v>128</v>
      </c>
      <c r="C517">
        <v>9.3800000000000008</v>
      </c>
      <c r="D517">
        <v>9.8800000000000008</v>
      </c>
      <c r="E517">
        <v>6</v>
      </c>
      <c r="F517" s="62" t="s">
        <v>120</v>
      </c>
      <c r="G517">
        <v>7</v>
      </c>
      <c r="H517" s="59" t="s">
        <v>85</v>
      </c>
      <c r="I517">
        <v>5</v>
      </c>
      <c r="J517" s="35" t="s">
        <v>408</v>
      </c>
      <c r="K517">
        <v>11</v>
      </c>
      <c r="L517">
        <v>135</v>
      </c>
      <c r="M517">
        <v>119</v>
      </c>
      <c r="N517" s="40">
        <v>1200</v>
      </c>
      <c r="O517">
        <v>1</v>
      </c>
      <c r="P517">
        <v>26</v>
      </c>
      <c r="Q517">
        <v>5</v>
      </c>
      <c r="R517">
        <v>24</v>
      </c>
      <c r="S517" t="s">
        <v>483</v>
      </c>
      <c r="T517">
        <v>1083</v>
      </c>
      <c r="U517" s="33" t="s">
        <v>417</v>
      </c>
      <c r="V517">
        <v>4</v>
      </c>
      <c r="W517">
        <v>44</v>
      </c>
      <c r="X517" s="26" t="s">
        <v>59</v>
      </c>
      <c r="Y517" s="12" t="s">
        <v>552</v>
      </c>
      <c r="Z517">
        <v>3</v>
      </c>
      <c r="AA517">
        <v>3</v>
      </c>
      <c r="AB517">
        <v>7</v>
      </c>
      <c r="AF517" t="s">
        <v>17</v>
      </c>
    </row>
    <row r="518" spans="1:32" x14ac:dyDescent="0.25">
      <c r="A518" s="18" t="s">
        <v>127</v>
      </c>
      <c r="B518" s="20" t="s">
        <v>128</v>
      </c>
      <c r="C518">
        <v>9.42</v>
      </c>
      <c r="D518">
        <v>9.7200000000000006</v>
      </c>
      <c r="E518">
        <v>6</v>
      </c>
      <c r="F518" s="62" t="s">
        <v>120</v>
      </c>
      <c r="G518" s="30">
        <v>4</v>
      </c>
      <c r="H518" s="59" t="s">
        <v>85</v>
      </c>
      <c r="I518">
        <v>11</v>
      </c>
      <c r="J518" s="35" t="s">
        <v>408</v>
      </c>
      <c r="K518">
        <v>12</v>
      </c>
      <c r="L518">
        <v>135</v>
      </c>
      <c r="M518">
        <v>119</v>
      </c>
      <c r="N518" s="40">
        <v>1200</v>
      </c>
      <c r="O518">
        <v>1</v>
      </c>
      <c r="P518">
        <v>24</v>
      </c>
      <c r="Q518">
        <v>3</v>
      </c>
      <c r="R518">
        <v>24</v>
      </c>
      <c r="S518" t="s">
        <v>483</v>
      </c>
      <c r="T518">
        <v>1089</v>
      </c>
      <c r="U518" s="33" t="s">
        <v>417</v>
      </c>
      <c r="V518">
        <v>4</v>
      </c>
      <c r="W518">
        <v>44</v>
      </c>
      <c r="X518" s="26" t="s">
        <v>59</v>
      </c>
      <c r="Y518" s="12" t="s">
        <v>549</v>
      </c>
      <c r="Z518">
        <v>2</v>
      </c>
      <c r="AA518">
        <v>2</v>
      </c>
      <c r="AB518">
        <v>4</v>
      </c>
      <c r="AF518" t="s">
        <v>151</v>
      </c>
    </row>
    <row r="519" spans="1:32" x14ac:dyDescent="0.25">
      <c r="A519" s="18" t="s">
        <v>127</v>
      </c>
      <c r="B519" s="20" t="s">
        <v>128</v>
      </c>
      <c r="C519">
        <v>11.09</v>
      </c>
      <c r="D519">
        <v>11.59</v>
      </c>
      <c r="E519">
        <v>6</v>
      </c>
      <c r="F519" s="62" t="s">
        <v>120</v>
      </c>
      <c r="G519" s="28">
        <v>2</v>
      </c>
      <c r="H519" s="59" t="s">
        <v>85</v>
      </c>
      <c r="I519">
        <v>9</v>
      </c>
      <c r="J519" s="35" t="s">
        <v>408</v>
      </c>
      <c r="K519">
        <v>8</v>
      </c>
      <c r="L519">
        <v>135</v>
      </c>
      <c r="M519">
        <v>119</v>
      </c>
      <c r="N519" s="40">
        <v>1200</v>
      </c>
      <c r="O519">
        <v>1</v>
      </c>
      <c r="P519">
        <v>6</v>
      </c>
      <c r="Q519">
        <v>3</v>
      </c>
      <c r="R519">
        <v>24</v>
      </c>
      <c r="S519" s="31" t="s">
        <v>420</v>
      </c>
      <c r="T519">
        <v>1070</v>
      </c>
      <c r="U519" s="33" t="s">
        <v>417</v>
      </c>
      <c r="V519">
        <v>4</v>
      </c>
      <c r="W519">
        <v>44</v>
      </c>
      <c r="X519" s="26" t="s">
        <v>59</v>
      </c>
      <c r="Y519" s="12">
        <v>2</v>
      </c>
      <c r="Z519">
        <v>3</v>
      </c>
      <c r="AA519">
        <v>4</v>
      </c>
      <c r="AB519">
        <v>2</v>
      </c>
      <c r="AF519" t="s">
        <v>161</v>
      </c>
    </row>
    <row r="520" spans="1:32" x14ac:dyDescent="0.25">
      <c r="A520" s="18" t="s">
        <v>127</v>
      </c>
      <c r="B520" s="20" t="s">
        <v>128</v>
      </c>
      <c r="C520">
        <v>22.88</v>
      </c>
      <c r="D520">
        <v>23.38</v>
      </c>
      <c r="E520">
        <v>6</v>
      </c>
      <c r="F520" s="62" t="s">
        <v>120</v>
      </c>
      <c r="G520">
        <v>7</v>
      </c>
      <c r="H520" s="56" t="s">
        <v>69</v>
      </c>
      <c r="I520">
        <v>3</v>
      </c>
      <c r="J520" s="37" t="s">
        <v>409</v>
      </c>
      <c r="K520">
        <v>4.0999999999999996</v>
      </c>
      <c r="L520">
        <v>135</v>
      </c>
      <c r="M520">
        <v>119</v>
      </c>
      <c r="N520">
        <v>1400</v>
      </c>
      <c r="O520">
        <v>1</v>
      </c>
      <c r="P520">
        <v>21</v>
      </c>
      <c r="Q520">
        <v>1</v>
      </c>
      <c r="R520">
        <v>24</v>
      </c>
      <c r="S520" t="s">
        <v>483</v>
      </c>
      <c r="T520">
        <v>1076</v>
      </c>
      <c r="U520" s="33" t="s">
        <v>417</v>
      </c>
      <c r="V520">
        <v>4</v>
      </c>
      <c r="W520">
        <v>44</v>
      </c>
      <c r="X520" s="26" t="s">
        <v>59</v>
      </c>
      <c r="Y520" t="s">
        <v>435</v>
      </c>
      <c r="Z520">
        <v>6</v>
      </c>
      <c r="AA520">
        <v>6</v>
      </c>
      <c r="AB520">
        <v>5</v>
      </c>
      <c r="AC520">
        <v>7</v>
      </c>
      <c r="AF520" t="s">
        <v>161</v>
      </c>
    </row>
    <row r="521" spans="1:32" x14ac:dyDescent="0.25">
      <c r="A521" s="18" t="s">
        <v>127</v>
      </c>
      <c r="B521" s="20" t="s">
        <v>128</v>
      </c>
      <c r="C521">
        <v>23.83</v>
      </c>
      <c r="D521">
        <v>24.529999999999998</v>
      </c>
      <c r="E521">
        <v>6</v>
      </c>
      <c r="F521" s="62" t="s">
        <v>120</v>
      </c>
      <c r="G521" s="28">
        <v>2</v>
      </c>
      <c r="H521" s="56" t="s">
        <v>69</v>
      </c>
      <c r="I521">
        <v>1</v>
      </c>
      <c r="J521" s="35" t="s">
        <v>408</v>
      </c>
      <c r="K521">
        <v>4.7</v>
      </c>
      <c r="L521">
        <v>135</v>
      </c>
      <c r="M521">
        <v>119</v>
      </c>
      <c r="N521">
        <v>1400</v>
      </c>
      <c r="O521">
        <v>1</v>
      </c>
      <c r="P521">
        <v>1</v>
      </c>
      <c r="Q521">
        <v>1</v>
      </c>
      <c r="R521">
        <v>24</v>
      </c>
      <c r="S521" t="s">
        <v>483</v>
      </c>
      <c r="T521">
        <v>1086</v>
      </c>
      <c r="U521" s="33" t="s">
        <v>417</v>
      </c>
      <c r="V521">
        <v>4</v>
      </c>
      <c r="W521">
        <v>43</v>
      </c>
      <c r="X521" s="26" t="s">
        <v>59</v>
      </c>
      <c r="Y521" s="12" t="s">
        <v>446</v>
      </c>
      <c r="Z521">
        <v>3</v>
      </c>
      <c r="AA521">
        <v>3</v>
      </c>
      <c r="AB521">
        <v>3</v>
      </c>
      <c r="AC521">
        <v>2</v>
      </c>
      <c r="AF521" t="s">
        <v>161</v>
      </c>
    </row>
    <row r="522" spans="1:32" x14ac:dyDescent="0.25">
      <c r="A522" s="18" t="s">
        <v>127</v>
      </c>
      <c r="B522" s="20" t="s">
        <v>128</v>
      </c>
      <c r="C522">
        <v>10.47</v>
      </c>
      <c r="D522">
        <v>10.97</v>
      </c>
      <c r="E522">
        <v>6</v>
      </c>
      <c r="F522" s="62" t="s">
        <v>120</v>
      </c>
      <c r="G522" s="28">
        <v>3</v>
      </c>
      <c r="H522" s="56" t="s">
        <v>69</v>
      </c>
      <c r="I522">
        <v>3</v>
      </c>
      <c r="J522" s="36" t="s">
        <v>410</v>
      </c>
      <c r="K522">
        <v>11</v>
      </c>
      <c r="L522">
        <v>135</v>
      </c>
      <c r="M522">
        <v>120</v>
      </c>
      <c r="N522" s="40">
        <v>1200</v>
      </c>
      <c r="O522">
        <v>1</v>
      </c>
      <c r="P522">
        <v>10</v>
      </c>
      <c r="Q522">
        <v>12</v>
      </c>
      <c r="R522">
        <v>23</v>
      </c>
      <c r="S522" t="s">
        <v>483</v>
      </c>
      <c r="T522">
        <v>1084</v>
      </c>
      <c r="U522" s="33" t="s">
        <v>417</v>
      </c>
      <c r="V522">
        <v>4</v>
      </c>
      <c r="W522">
        <v>44</v>
      </c>
      <c r="X522" s="26" t="s">
        <v>59</v>
      </c>
      <c r="Y522" t="s">
        <v>429</v>
      </c>
      <c r="Z522">
        <v>10</v>
      </c>
      <c r="AA522">
        <v>8</v>
      </c>
      <c r="AB522">
        <v>3</v>
      </c>
      <c r="AF522" t="s">
        <v>161</v>
      </c>
    </row>
    <row r="523" spans="1:32" x14ac:dyDescent="0.25">
      <c r="A523" s="18" t="s">
        <v>127</v>
      </c>
      <c r="B523" s="20" t="s">
        <v>128</v>
      </c>
      <c r="C523">
        <v>10.43</v>
      </c>
      <c r="D523">
        <v>10.73</v>
      </c>
      <c r="E523">
        <v>6</v>
      </c>
      <c r="F523" s="62" t="s">
        <v>120</v>
      </c>
      <c r="G523" s="30">
        <v>4</v>
      </c>
      <c r="H523" s="56" t="s">
        <v>69</v>
      </c>
      <c r="I523">
        <v>12</v>
      </c>
      <c r="J523" s="36" t="s">
        <v>410</v>
      </c>
      <c r="K523">
        <v>10</v>
      </c>
      <c r="L523">
        <v>135</v>
      </c>
      <c r="M523">
        <v>120</v>
      </c>
      <c r="N523" s="40">
        <v>1200</v>
      </c>
      <c r="O523">
        <v>1</v>
      </c>
      <c r="P523">
        <v>15</v>
      </c>
      <c r="Q523">
        <v>11</v>
      </c>
      <c r="R523">
        <v>23</v>
      </c>
      <c r="S523" s="31" t="s">
        <v>420</v>
      </c>
      <c r="T523">
        <v>1085</v>
      </c>
      <c r="U523" s="33" t="s">
        <v>417</v>
      </c>
      <c r="V523">
        <v>4</v>
      </c>
      <c r="W523">
        <v>45</v>
      </c>
      <c r="X523" s="26" t="s">
        <v>59</v>
      </c>
      <c r="Y523" s="12" t="s">
        <v>552</v>
      </c>
      <c r="Z523">
        <v>9</v>
      </c>
      <c r="AA523">
        <v>9</v>
      </c>
      <c r="AB523">
        <v>4</v>
      </c>
      <c r="AF523" t="s">
        <v>161</v>
      </c>
    </row>
    <row r="524" spans="1:32" x14ac:dyDescent="0.25">
      <c r="A524" s="18" t="s">
        <v>127</v>
      </c>
      <c r="B524" s="20" t="s">
        <v>128</v>
      </c>
      <c r="C524">
        <v>10.38</v>
      </c>
      <c r="D524">
        <v>11.08</v>
      </c>
      <c r="E524">
        <v>6</v>
      </c>
      <c r="F524" s="62" t="s">
        <v>120</v>
      </c>
      <c r="G524" s="28">
        <v>3</v>
      </c>
      <c r="H524" s="76" t="s">
        <v>407</v>
      </c>
      <c r="I524">
        <v>2</v>
      </c>
      <c r="J524" s="37" t="s">
        <v>409</v>
      </c>
      <c r="K524">
        <v>4.8</v>
      </c>
      <c r="L524">
        <v>135</v>
      </c>
      <c r="M524">
        <v>121</v>
      </c>
      <c r="N524" s="40">
        <v>1200</v>
      </c>
      <c r="O524">
        <v>1</v>
      </c>
      <c r="P524">
        <v>29</v>
      </c>
      <c r="Q524">
        <v>10</v>
      </c>
      <c r="R524">
        <v>23</v>
      </c>
      <c r="S524" s="32" t="s">
        <v>416</v>
      </c>
      <c r="T524">
        <v>1085</v>
      </c>
      <c r="U524" s="33" t="s">
        <v>417</v>
      </c>
      <c r="V524">
        <v>4</v>
      </c>
      <c r="W524">
        <v>46</v>
      </c>
      <c r="X524" s="26" t="s">
        <v>59</v>
      </c>
      <c r="Y524">
        <v>4</v>
      </c>
      <c r="Z524">
        <v>6</v>
      </c>
      <c r="AA524">
        <v>3</v>
      </c>
      <c r="AB524">
        <v>3</v>
      </c>
      <c r="AF524" t="s">
        <v>1112</v>
      </c>
    </row>
    <row r="525" spans="1:32" x14ac:dyDescent="0.25">
      <c r="A525" s="18" t="s">
        <v>127</v>
      </c>
      <c r="B525" s="20" t="s">
        <v>128</v>
      </c>
      <c r="C525">
        <v>23.23</v>
      </c>
      <c r="D525">
        <v>23.63</v>
      </c>
      <c r="E525">
        <v>6</v>
      </c>
      <c r="F525" s="62" t="s">
        <v>120</v>
      </c>
      <c r="G525">
        <v>13</v>
      </c>
      <c r="H525" s="63" t="s">
        <v>140</v>
      </c>
      <c r="I525">
        <v>5</v>
      </c>
      <c r="J525" s="37" t="s">
        <v>409</v>
      </c>
      <c r="K525">
        <v>10</v>
      </c>
      <c r="L525">
        <v>135</v>
      </c>
      <c r="M525">
        <v>124</v>
      </c>
      <c r="N525">
        <v>1400</v>
      </c>
      <c r="O525">
        <v>1</v>
      </c>
      <c r="P525">
        <v>1</v>
      </c>
      <c r="Q525">
        <v>10</v>
      </c>
      <c r="R525">
        <v>23</v>
      </c>
      <c r="S525" t="s">
        <v>479</v>
      </c>
      <c r="T525">
        <v>1077</v>
      </c>
      <c r="U525" s="33" t="s">
        <v>417</v>
      </c>
      <c r="V525">
        <v>4</v>
      </c>
      <c r="W525">
        <v>48</v>
      </c>
      <c r="X525" s="26" t="s">
        <v>59</v>
      </c>
      <c r="Y525" t="s">
        <v>516</v>
      </c>
      <c r="Z525">
        <v>4</v>
      </c>
      <c r="AA525">
        <v>6</v>
      </c>
      <c r="AB525">
        <v>6</v>
      </c>
      <c r="AC525">
        <v>13</v>
      </c>
      <c r="AF525" t="s">
        <v>535</v>
      </c>
    </row>
    <row r="526" spans="1:32" x14ac:dyDescent="0.25">
      <c r="A526" s="18" t="s">
        <v>127</v>
      </c>
      <c r="B526" s="21" t="s">
        <v>131</v>
      </c>
      <c r="C526">
        <v>9.48</v>
      </c>
      <c r="D526">
        <v>9.3800000000000008</v>
      </c>
      <c r="E526">
        <v>1</v>
      </c>
      <c r="F526" s="47" t="s">
        <v>504</v>
      </c>
      <c r="G526" s="28">
        <v>2</v>
      </c>
      <c r="H526" s="47" t="s">
        <v>504</v>
      </c>
      <c r="I526">
        <v>5</v>
      </c>
      <c r="J526" s="37" t="s">
        <v>409</v>
      </c>
      <c r="K526">
        <v>16</v>
      </c>
      <c r="L526">
        <v>128</v>
      </c>
      <c r="M526">
        <v>125</v>
      </c>
      <c r="N526" s="40">
        <v>1200</v>
      </c>
      <c r="O526">
        <v>1</v>
      </c>
      <c r="P526">
        <v>23</v>
      </c>
      <c r="Q526">
        <v>12</v>
      </c>
      <c r="R526">
        <v>25</v>
      </c>
      <c r="S526" s="32" t="s">
        <v>416</v>
      </c>
      <c r="T526">
        <v>1107</v>
      </c>
      <c r="U526" s="33" t="s">
        <v>417</v>
      </c>
      <c r="V526">
        <v>4</v>
      </c>
      <c r="W526">
        <v>52</v>
      </c>
      <c r="X526" s="17" t="s">
        <v>21</v>
      </c>
      <c r="Y526" s="12" t="s">
        <v>989</v>
      </c>
      <c r="Z526">
        <v>6</v>
      </c>
      <c r="AA526">
        <v>7</v>
      </c>
      <c r="AB526">
        <v>2</v>
      </c>
      <c r="AF526" t="s">
        <v>639</v>
      </c>
    </row>
    <row r="527" spans="1:32" x14ac:dyDescent="0.25">
      <c r="A527" s="18" t="s">
        <v>127</v>
      </c>
      <c r="B527" s="22" t="s">
        <v>134</v>
      </c>
      <c r="C527">
        <v>9.93</v>
      </c>
      <c r="D527">
        <v>10.029999999999999</v>
      </c>
      <c r="E527">
        <v>3</v>
      </c>
      <c r="F527" s="52" t="s">
        <v>49</v>
      </c>
      <c r="G527" s="28">
        <v>3</v>
      </c>
      <c r="H527" s="52" t="s">
        <v>49</v>
      </c>
      <c r="I527">
        <v>6</v>
      </c>
      <c r="J527" s="37" t="s">
        <v>409</v>
      </c>
      <c r="K527">
        <v>3.8</v>
      </c>
      <c r="L527">
        <v>129</v>
      </c>
      <c r="M527">
        <v>127</v>
      </c>
      <c r="N527" s="40">
        <v>1200</v>
      </c>
      <c r="O527">
        <v>1</v>
      </c>
      <c r="P527">
        <v>26</v>
      </c>
      <c r="Q527">
        <v>11</v>
      </c>
      <c r="R527">
        <v>25</v>
      </c>
      <c r="S527" s="32" t="s">
        <v>416</v>
      </c>
      <c r="T527">
        <v>1167</v>
      </c>
      <c r="U527" s="33" t="s">
        <v>427</v>
      </c>
      <c r="V527">
        <v>4</v>
      </c>
      <c r="W527">
        <v>52</v>
      </c>
      <c r="X527" s="22" t="s">
        <v>135</v>
      </c>
      <c r="Y527" s="12" t="s">
        <v>989</v>
      </c>
      <c r="Z527">
        <v>5</v>
      </c>
      <c r="AA527">
        <v>5</v>
      </c>
      <c r="AB527">
        <v>3</v>
      </c>
      <c r="AF527" t="s">
        <v>46</v>
      </c>
    </row>
    <row r="528" spans="1:32" x14ac:dyDescent="0.25">
      <c r="A528" s="18" t="s">
        <v>127</v>
      </c>
      <c r="B528" s="22" t="s">
        <v>134</v>
      </c>
      <c r="C528">
        <v>9.65</v>
      </c>
      <c r="D528">
        <v>9.65</v>
      </c>
      <c r="E528">
        <v>3</v>
      </c>
      <c r="F528" s="52" t="s">
        <v>49</v>
      </c>
      <c r="G528" s="28">
        <v>3</v>
      </c>
      <c r="H528" s="52" t="s">
        <v>49</v>
      </c>
      <c r="I528">
        <v>5</v>
      </c>
      <c r="J528" s="37" t="s">
        <v>409</v>
      </c>
      <c r="K528">
        <v>39</v>
      </c>
      <c r="L528">
        <v>129</v>
      </c>
      <c r="M528">
        <v>129</v>
      </c>
      <c r="N528" s="40">
        <v>1200</v>
      </c>
      <c r="O528">
        <v>1</v>
      </c>
      <c r="P528">
        <v>5</v>
      </c>
      <c r="Q528">
        <v>11</v>
      </c>
      <c r="R528">
        <v>25</v>
      </c>
      <c r="S528" s="32" t="s">
        <v>426</v>
      </c>
      <c r="T528">
        <v>1173</v>
      </c>
      <c r="U528" s="33" t="s">
        <v>417</v>
      </c>
      <c r="V528">
        <v>4</v>
      </c>
      <c r="W528">
        <v>52</v>
      </c>
      <c r="X528" s="22" t="s">
        <v>135</v>
      </c>
      <c r="Y528" s="12">
        <v>1</v>
      </c>
      <c r="Z528">
        <v>7</v>
      </c>
      <c r="AA528">
        <v>8</v>
      </c>
      <c r="AB528">
        <v>3</v>
      </c>
      <c r="AF528" t="s">
        <v>639</v>
      </c>
    </row>
    <row r="529" spans="1:32" x14ac:dyDescent="0.25">
      <c r="A529" s="18" t="s">
        <v>127</v>
      </c>
      <c r="B529" s="23" t="s">
        <v>139</v>
      </c>
      <c r="C529">
        <v>9.6300000000000008</v>
      </c>
      <c r="D529">
        <v>9.73</v>
      </c>
      <c r="E529">
        <v>11</v>
      </c>
      <c r="F529" s="63" t="s">
        <v>140</v>
      </c>
      <c r="G529" s="28">
        <v>2</v>
      </c>
      <c r="H529" s="63" t="s">
        <v>140</v>
      </c>
      <c r="I529">
        <v>8</v>
      </c>
      <c r="J529" s="37" t="s">
        <v>409</v>
      </c>
      <c r="K529">
        <v>18</v>
      </c>
      <c r="L529">
        <v>128</v>
      </c>
      <c r="M529">
        <v>126</v>
      </c>
      <c r="N529" s="40">
        <v>1200</v>
      </c>
      <c r="O529">
        <v>1</v>
      </c>
      <c r="P529">
        <v>23</v>
      </c>
      <c r="Q529">
        <v>12</v>
      </c>
      <c r="R529">
        <v>25</v>
      </c>
      <c r="S529" s="32" t="s">
        <v>416</v>
      </c>
      <c r="T529">
        <v>1120</v>
      </c>
      <c r="U529" s="33" t="s">
        <v>417</v>
      </c>
      <c r="V529">
        <v>4</v>
      </c>
      <c r="W529">
        <v>50</v>
      </c>
      <c r="X529" s="26" t="s">
        <v>59</v>
      </c>
      <c r="Y529" s="12" t="s">
        <v>446</v>
      </c>
      <c r="Z529">
        <v>5</v>
      </c>
      <c r="AA529">
        <v>5</v>
      </c>
      <c r="AB529">
        <v>2</v>
      </c>
      <c r="AF529" t="s">
        <v>141</v>
      </c>
    </row>
    <row r="530" spans="1:32" x14ac:dyDescent="0.25">
      <c r="A530" s="18" t="s">
        <v>127</v>
      </c>
      <c r="B530" s="23" t="s">
        <v>139</v>
      </c>
      <c r="C530">
        <v>10.119999999999999</v>
      </c>
      <c r="D530">
        <v>10.119999999999999</v>
      </c>
      <c r="E530">
        <v>11</v>
      </c>
      <c r="F530" s="63" t="s">
        <v>140</v>
      </c>
      <c r="G530">
        <v>8</v>
      </c>
      <c r="H530" s="63" t="s">
        <v>140</v>
      </c>
      <c r="I530">
        <v>9</v>
      </c>
      <c r="J530" s="38" t="s">
        <v>411</v>
      </c>
      <c r="K530">
        <v>33</v>
      </c>
      <c r="L530">
        <v>128</v>
      </c>
      <c r="M530">
        <v>127</v>
      </c>
      <c r="N530" s="40">
        <v>1200</v>
      </c>
      <c r="O530">
        <v>1</v>
      </c>
      <c r="P530">
        <v>3</v>
      </c>
      <c r="Q530">
        <v>12</v>
      </c>
      <c r="R530">
        <v>25</v>
      </c>
      <c r="S530" s="32" t="s">
        <v>426</v>
      </c>
      <c r="T530">
        <v>1128</v>
      </c>
      <c r="U530" s="33" t="s">
        <v>417</v>
      </c>
      <c r="V530">
        <v>4</v>
      </c>
      <c r="W530">
        <v>51</v>
      </c>
      <c r="X530" s="26" t="s">
        <v>59</v>
      </c>
      <c r="Y530" s="12" t="s">
        <v>552</v>
      </c>
      <c r="Z530">
        <v>12</v>
      </c>
      <c r="AA530">
        <v>11</v>
      </c>
      <c r="AB530">
        <v>8</v>
      </c>
      <c r="AF530" t="s">
        <v>1113</v>
      </c>
    </row>
    <row r="531" spans="1:32" x14ac:dyDescent="0.25">
      <c r="A531" s="18" t="s">
        <v>127</v>
      </c>
      <c r="B531" s="23" t="s">
        <v>139</v>
      </c>
      <c r="C531">
        <v>59.21</v>
      </c>
      <c r="D531">
        <v>59.410000000000004</v>
      </c>
      <c r="E531">
        <v>11</v>
      </c>
      <c r="F531" s="63" t="s">
        <v>140</v>
      </c>
      <c r="G531">
        <v>14</v>
      </c>
      <c r="H531" s="67" t="s">
        <v>195</v>
      </c>
      <c r="I531">
        <v>6</v>
      </c>
      <c r="J531" s="35" t="s">
        <v>408</v>
      </c>
      <c r="K531">
        <v>20</v>
      </c>
      <c r="L531">
        <v>128</v>
      </c>
      <c r="M531">
        <v>127</v>
      </c>
      <c r="N531">
        <v>1000</v>
      </c>
      <c r="O531">
        <v>0</v>
      </c>
      <c r="P531">
        <v>9</v>
      </c>
      <c r="Q531">
        <v>11</v>
      </c>
      <c r="R531">
        <v>25</v>
      </c>
      <c r="S531" t="s">
        <v>479</v>
      </c>
      <c r="T531">
        <v>1139</v>
      </c>
      <c r="U531" s="33" t="s">
        <v>417</v>
      </c>
      <c r="V531">
        <v>4</v>
      </c>
      <c r="W531">
        <v>52</v>
      </c>
      <c r="X531" s="26" t="s">
        <v>59</v>
      </c>
      <c r="Y531" t="s">
        <v>468</v>
      </c>
      <c r="Z531">
        <v>1</v>
      </c>
      <c r="AA531">
        <v>1</v>
      </c>
      <c r="AB531">
        <v>14</v>
      </c>
      <c r="AF531" t="s">
        <v>161</v>
      </c>
    </row>
    <row r="532" spans="1:32" x14ac:dyDescent="0.25">
      <c r="A532" s="18" t="s">
        <v>127</v>
      </c>
      <c r="B532" s="23" t="s">
        <v>139</v>
      </c>
      <c r="C532">
        <v>57.08</v>
      </c>
      <c r="D532">
        <v>57.18</v>
      </c>
      <c r="E532">
        <v>11</v>
      </c>
      <c r="F532" s="63" t="s">
        <v>140</v>
      </c>
      <c r="G532" s="30">
        <v>4</v>
      </c>
      <c r="H532" s="67" t="s">
        <v>195</v>
      </c>
      <c r="I532">
        <v>9</v>
      </c>
      <c r="J532" s="36" t="s">
        <v>410</v>
      </c>
      <c r="K532">
        <v>72</v>
      </c>
      <c r="L532">
        <v>128</v>
      </c>
      <c r="M532">
        <v>125</v>
      </c>
      <c r="N532">
        <v>1000</v>
      </c>
      <c r="O532">
        <v>0</v>
      </c>
      <c r="P532">
        <v>19</v>
      </c>
      <c r="Q532">
        <v>10</v>
      </c>
      <c r="R532">
        <v>25</v>
      </c>
      <c r="S532" t="s">
        <v>479</v>
      </c>
      <c r="T532">
        <v>1143</v>
      </c>
      <c r="U532" s="33" t="s">
        <v>427</v>
      </c>
      <c r="V532">
        <v>4</v>
      </c>
      <c r="W532">
        <v>52</v>
      </c>
      <c r="X532" s="26" t="s">
        <v>59</v>
      </c>
      <c r="Y532" s="12" t="s">
        <v>471</v>
      </c>
      <c r="Z532">
        <v>10</v>
      </c>
      <c r="AA532">
        <v>9</v>
      </c>
      <c r="AB532">
        <v>4</v>
      </c>
      <c r="AF532" t="s">
        <v>450</v>
      </c>
    </row>
    <row r="533" spans="1:32" x14ac:dyDescent="0.25">
      <c r="A533" s="18" t="s">
        <v>127</v>
      </c>
      <c r="B533" s="24" t="s">
        <v>143</v>
      </c>
      <c r="C533">
        <v>10.1</v>
      </c>
      <c r="D533">
        <v>10.299999999999999</v>
      </c>
      <c r="E533">
        <v>10</v>
      </c>
      <c r="F533" s="49" t="s">
        <v>31</v>
      </c>
      <c r="G533" s="28">
        <v>3</v>
      </c>
      <c r="H533" s="74" t="s">
        <v>404</v>
      </c>
      <c r="I533">
        <v>4</v>
      </c>
      <c r="J533" s="37" t="s">
        <v>409</v>
      </c>
      <c r="K533">
        <v>8.6999999999999993</v>
      </c>
      <c r="L533">
        <v>127</v>
      </c>
      <c r="M533">
        <v>127</v>
      </c>
      <c r="N533" s="40">
        <v>1200</v>
      </c>
      <c r="O533">
        <v>1</v>
      </c>
      <c r="P533">
        <v>17</v>
      </c>
      <c r="Q533">
        <v>12</v>
      </c>
      <c r="R533">
        <v>25</v>
      </c>
      <c r="S533" s="31" t="s">
        <v>420</v>
      </c>
      <c r="T533">
        <v>1079</v>
      </c>
      <c r="U533" s="33" t="s">
        <v>417</v>
      </c>
      <c r="V533">
        <v>4</v>
      </c>
      <c r="W533">
        <v>51</v>
      </c>
      <c r="X533" s="20" t="s">
        <v>121</v>
      </c>
      <c r="Y533" s="12" t="s">
        <v>423</v>
      </c>
      <c r="Z533">
        <v>4</v>
      </c>
      <c r="AA533">
        <v>3</v>
      </c>
      <c r="AB533">
        <v>3</v>
      </c>
      <c r="AF533" t="s">
        <v>624</v>
      </c>
    </row>
    <row r="534" spans="1:32" x14ac:dyDescent="0.25">
      <c r="A534" s="18" t="s">
        <v>127</v>
      </c>
      <c r="B534" s="24" t="s">
        <v>143</v>
      </c>
      <c r="C534">
        <v>10.43</v>
      </c>
      <c r="D534">
        <v>10.629999999999999</v>
      </c>
      <c r="E534">
        <v>10</v>
      </c>
      <c r="F534" s="49" t="s">
        <v>31</v>
      </c>
      <c r="G534">
        <v>7</v>
      </c>
      <c r="H534" s="49" t="s">
        <v>31</v>
      </c>
      <c r="I534">
        <v>5</v>
      </c>
      <c r="J534" s="37" t="s">
        <v>409</v>
      </c>
      <c r="K534">
        <v>5.8</v>
      </c>
      <c r="L534">
        <v>127</v>
      </c>
      <c r="M534">
        <v>126</v>
      </c>
      <c r="N534" s="40">
        <v>1200</v>
      </c>
      <c r="O534">
        <v>1</v>
      </c>
      <c r="P534">
        <v>26</v>
      </c>
      <c r="Q534">
        <v>11</v>
      </c>
      <c r="R534">
        <v>25</v>
      </c>
      <c r="S534" s="32" t="s">
        <v>416</v>
      </c>
      <c r="T534">
        <v>1068</v>
      </c>
      <c r="U534" s="33" t="s">
        <v>427</v>
      </c>
      <c r="V534">
        <v>4</v>
      </c>
      <c r="W534">
        <v>51</v>
      </c>
      <c r="X534" s="20" t="s">
        <v>121</v>
      </c>
      <c r="Y534" t="s">
        <v>435</v>
      </c>
      <c r="Z534">
        <v>6</v>
      </c>
      <c r="AA534">
        <v>6</v>
      </c>
      <c r="AB534">
        <v>7</v>
      </c>
      <c r="AF534" t="s">
        <v>624</v>
      </c>
    </row>
    <row r="535" spans="1:32" x14ac:dyDescent="0.25">
      <c r="A535" s="18" t="s">
        <v>127</v>
      </c>
      <c r="B535" s="24" t="s">
        <v>143</v>
      </c>
      <c r="C535">
        <v>9.57</v>
      </c>
      <c r="D535">
        <v>10.07</v>
      </c>
      <c r="E535">
        <v>10</v>
      </c>
      <c r="F535" s="49" t="s">
        <v>31</v>
      </c>
      <c r="G535" s="28">
        <v>2</v>
      </c>
      <c r="H535" s="78" t="s">
        <v>687</v>
      </c>
      <c r="I535">
        <v>3</v>
      </c>
      <c r="J535" s="35" t="s">
        <v>408</v>
      </c>
      <c r="K535">
        <v>8.6999999999999993</v>
      </c>
      <c r="L535">
        <v>127</v>
      </c>
      <c r="M535">
        <v>118</v>
      </c>
      <c r="N535" s="40">
        <v>1200</v>
      </c>
      <c r="O535">
        <v>1</v>
      </c>
      <c r="P535">
        <v>5</v>
      </c>
      <c r="Q535">
        <v>11</v>
      </c>
      <c r="R535">
        <v>25</v>
      </c>
      <c r="S535" s="32" t="s">
        <v>426</v>
      </c>
      <c r="T535">
        <v>1060</v>
      </c>
      <c r="U535" s="33" t="s">
        <v>427</v>
      </c>
      <c r="V535">
        <v>4</v>
      </c>
      <c r="W535">
        <v>50</v>
      </c>
      <c r="X535" s="20" t="s">
        <v>121</v>
      </c>
      <c r="Y535" s="12">
        <v>1</v>
      </c>
      <c r="Z535">
        <v>1</v>
      </c>
      <c r="AA535">
        <v>1</v>
      </c>
      <c r="AB535">
        <v>2</v>
      </c>
      <c r="AF535" t="s">
        <v>624</v>
      </c>
    </row>
    <row r="536" spans="1:32" x14ac:dyDescent="0.25">
      <c r="A536" s="18" t="s">
        <v>127</v>
      </c>
      <c r="B536" s="24" t="s">
        <v>143</v>
      </c>
      <c r="C536">
        <v>10.61</v>
      </c>
      <c r="D536">
        <v>10.709999999999999</v>
      </c>
      <c r="E536">
        <v>10</v>
      </c>
      <c r="F536" s="49" t="s">
        <v>31</v>
      </c>
      <c r="G536">
        <v>7</v>
      </c>
      <c r="H536" s="78" t="s">
        <v>687</v>
      </c>
      <c r="I536">
        <v>7</v>
      </c>
      <c r="J536" s="37" t="s">
        <v>409</v>
      </c>
      <c r="K536">
        <v>11</v>
      </c>
      <c r="L536">
        <v>127</v>
      </c>
      <c r="M536">
        <v>124</v>
      </c>
      <c r="N536" s="40">
        <v>1200</v>
      </c>
      <c r="O536">
        <v>1</v>
      </c>
      <c r="P536">
        <v>12</v>
      </c>
      <c r="Q536">
        <v>10</v>
      </c>
      <c r="R536">
        <v>25</v>
      </c>
      <c r="S536" t="s">
        <v>457</v>
      </c>
      <c r="T536">
        <v>1058</v>
      </c>
      <c r="U536" s="34" t="s">
        <v>671</v>
      </c>
      <c r="V536">
        <v>4</v>
      </c>
      <c r="W536">
        <v>51</v>
      </c>
      <c r="X536" s="20" t="s">
        <v>121</v>
      </c>
      <c r="Y536" t="s">
        <v>516</v>
      </c>
      <c r="Z536">
        <v>6</v>
      </c>
      <c r="AA536">
        <v>6</v>
      </c>
      <c r="AB536">
        <v>7</v>
      </c>
      <c r="AF536" t="s">
        <v>624</v>
      </c>
    </row>
    <row r="537" spans="1:32" x14ac:dyDescent="0.25">
      <c r="A537" s="18" t="s">
        <v>127</v>
      </c>
      <c r="B537" s="24" t="s">
        <v>143</v>
      </c>
      <c r="C537">
        <v>9.7200000000000006</v>
      </c>
      <c r="D537">
        <v>9.82</v>
      </c>
      <c r="E537">
        <v>10</v>
      </c>
      <c r="F537" s="49" t="s">
        <v>31</v>
      </c>
      <c r="G537" s="30">
        <v>5</v>
      </c>
      <c r="H537" s="50" t="s">
        <v>565</v>
      </c>
      <c r="I537">
        <v>7</v>
      </c>
      <c r="J537" s="37" t="s">
        <v>409</v>
      </c>
      <c r="K537">
        <v>18</v>
      </c>
      <c r="L537">
        <v>127</v>
      </c>
      <c r="M537">
        <v>125</v>
      </c>
      <c r="N537" s="40">
        <v>1200</v>
      </c>
      <c r="O537">
        <v>1</v>
      </c>
      <c r="P537">
        <v>16</v>
      </c>
      <c r="Q537">
        <v>7</v>
      </c>
      <c r="R537">
        <v>25</v>
      </c>
      <c r="S537" s="31" t="s">
        <v>420</v>
      </c>
      <c r="T537">
        <v>1037</v>
      </c>
      <c r="U537" s="33" t="s">
        <v>427</v>
      </c>
      <c r="V537">
        <v>4</v>
      </c>
      <c r="W537">
        <v>51</v>
      </c>
      <c r="X537" s="21" t="s">
        <v>158</v>
      </c>
      <c r="Y537" s="12" t="s">
        <v>471</v>
      </c>
      <c r="Z537">
        <v>4</v>
      </c>
      <c r="AA537">
        <v>4</v>
      </c>
      <c r="AB537">
        <v>5</v>
      </c>
      <c r="AF537" t="s">
        <v>624</v>
      </c>
    </row>
    <row r="538" spans="1:32" x14ac:dyDescent="0.25">
      <c r="A538" s="18" t="s">
        <v>127</v>
      </c>
      <c r="B538" s="24" t="s">
        <v>143</v>
      </c>
      <c r="C538">
        <v>10.6</v>
      </c>
      <c r="D538">
        <v>10.7</v>
      </c>
      <c r="E538">
        <v>10</v>
      </c>
      <c r="F538" s="49" t="s">
        <v>31</v>
      </c>
      <c r="G538">
        <v>6</v>
      </c>
      <c r="H538" s="47" t="s">
        <v>504</v>
      </c>
      <c r="I538">
        <v>7</v>
      </c>
      <c r="J538" s="37" t="s">
        <v>409</v>
      </c>
      <c r="K538">
        <v>19</v>
      </c>
      <c r="L538">
        <v>127</v>
      </c>
      <c r="M538">
        <v>124</v>
      </c>
      <c r="N538" s="40">
        <v>1200</v>
      </c>
      <c r="O538">
        <v>1</v>
      </c>
      <c r="P538">
        <v>25</v>
      </c>
      <c r="Q538">
        <v>6</v>
      </c>
      <c r="R538">
        <v>25</v>
      </c>
      <c r="S538" s="32" t="s">
        <v>416</v>
      </c>
      <c r="T538">
        <v>1043</v>
      </c>
      <c r="U538" s="33" t="s">
        <v>427</v>
      </c>
      <c r="V538">
        <v>4</v>
      </c>
      <c r="W538">
        <v>51</v>
      </c>
      <c r="X538" s="21" t="s">
        <v>158</v>
      </c>
      <c r="Y538" t="s">
        <v>589</v>
      </c>
      <c r="Z538">
        <v>6</v>
      </c>
      <c r="AA538">
        <v>6</v>
      </c>
      <c r="AB538">
        <v>6</v>
      </c>
      <c r="AF538" t="s">
        <v>624</v>
      </c>
    </row>
    <row r="539" spans="1:32" x14ac:dyDescent="0.25">
      <c r="A539" s="18" t="s">
        <v>127</v>
      </c>
      <c r="B539" s="24" t="s">
        <v>143</v>
      </c>
      <c r="C539">
        <v>10.119999999999999</v>
      </c>
      <c r="D539">
        <v>10.52</v>
      </c>
      <c r="E539">
        <v>10</v>
      </c>
      <c r="F539" s="49" t="s">
        <v>31</v>
      </c>
      <c r="G539" s="28">
        <v>1</v>
      </c>
      <c r="H539" s="68" t="s">
        <v>316</v>
      </c>
      <c r="I539">
        <v>11</v>
      </c>
      <c r="J539" s="35" t="s">
        <v>408</v>
      </c>
      <c r="K539">
        <v>20</v>
      </c>
      <c r="L539">
        <v>127</v>
      </c>
      <c r="M539">
        <v>114</v>
      </c>
      <c r="N539" s="40">
        <v>1200</v>
      </c>
      <c r="O539">
        <v>1</v>
      </c>
      <c r="P539">
        <v>28</v>
      </c>
      <c r="Q539">
        <v>5</v>
      </c>
      <c r="R539">
        <v>25</v>
      </c>
      <c r="S539" s="32" t="s">
        <v>426</v>
      </c>
      <c r="T539">
        <v>1045</v>
      </c>
      <c r="U539" s="33" t="s">
        <v>427</v>
      </c>
      <c r="V539">
        <v>4</v>
      </c>
      <c r="W539">
        <v>46</v>
      </c>
      <c r="X539" s="21" t="s">
        <v>158</v>
      </c>
      <c r="Y539" s="12" t="s">
        <v>581</v>
      </c>
      <c r="Z539">
        <v>2</v>
      </c>
      <c r="AA539">
        <v>2</v>
      </c>
      <c r="AB539">
        <v>1</v>
      </c>
      <c r="AF539" t="s">
        <v>624</v>
      </c>
    </row>
    <row r="540" spans="1:32" x14ac:dyDescent="0.25">
      <c r="A540" s="18" t="s">
        <v>127</v>
      </c>
      <c r="B540" s="24" t="s">
        <v>143</v>
      </c>
      <c r="C540">
        <v>10.45</v>
      </c>
      <c r="D540">
        <v>10.85</v>
      </c>
      <c r="E540">
        <v>10</v>
      </c>
      <c r="F540" s="49" t="s">
        <v>31</v>
      </c>
      <c r="G540" s="28">
        <v>3</v>
      </c>
      <c r="H540" s="68" t="s">
        <v>316</v>
      </c>
      <c r="I540">
        <v>7</v>
      </c>
      <c r="J540" s="37" t="s">
        <v>409</v>
      </c>
      <c r="K540">
        <v>35</v>
      </c>
      <c r="L540">
        <v>127</v>
      </c>
      <c r="M540">
        <v>115</v>
      </c>
      <c r="N540" s="40">
        <v>1200</v>
      </c>
      <c r="O540">
        <v>1</v>
      </c>
      <c r="P540">
        <v>7</v>
      </c>
      <c r="Q540">
        <v>5</v>
      </c>
      <c r="R540">
        <v>25</v>
      </c>
      <c r="S540" s="32" t="s">
        <v>432</v>
      </c>
      <c r="T540">
        <v>1040</v>
      </c>
      <c r="U540" s="33" t="s">
        <v>417</v>
      </c>
      <c r="V540">
        <v>4</v>
      </c>
      <c r="W540">
        <v>46</v>
      </c>
      <c r="X540" s="21" t="s">
        <v>158</v>
      </c>
      <c r="Y540" s="12" t="s">
        <v>446</v>
      </c>
      <c r="Z540">
        <v>4</v>
      </c>
      <c r="AA540">
        <v>1</v>
      </c>
      <c r="AB540">
        <v>3</v>
      </c>
      <c r="AF540" t="s">
        <v>455</v>
      </c>
    </row>
    <row r="541" spans="1:32" x14ac:dyDescent="0.25">
      <c r="A541" s="18" t="s">
        <v>127</v>
      </c>
      <c r="B541" s="24" t="s">
        <v>143</v>
      </c>
      <c r="C541">
        <v>10.77</v>
      </c>
      <c r="D541">
        <v>10.969999999999999</v>
      </c>
      <c r="E541">
        <v>10</v>
      </c>
      <c r="F541" s="49" t="s">
        <v>31</v>
      </c>
      <c r="G541">
        <v>8</v>
      </c>
      <c r="H541" s="50" t="s">
        <v>565</v>
      </c>
      <c r="I541">
        <v>12</v>
      </c>
      <c r="J541" s="37" t="s">
        <v>409</v>
      </c>
      <c r="K541">
        <v>78</v>
      </c>
      <c r="L541">
        <v>127</v>
      </c>
      <c r="M541">
        <v>121</v>
      </c>
      <c r="N541" s="40">
        <v>1200</v>
      </c>
      <c r="O541">
        <v>1</v>
      </c>
      <c r="P541">
        <v>19</v>
      </c>
      <c r="Q541">
        <v>2</v>
      </c>
      <c r="R541">
        <v>25</v>
      </c>
      <c r="S541" s="31" t="s">
        <v>420</v>
      </c>
      <c r="T541">
        <v>1050</v>
      </c>
      <c r="U541" s="33" t="s">
        <v>417</v>
      </c>
      <c r="V541">
        <v>4</v>
      </c>
      <c r="W541">
        <v>48</v>
      </c>
      <c r="X541" s="21" t="s">
        <v>158</v>
      </c>
      <c r="Y541" t="s">
        <v>519</v>
      </c>
      <c r="Z541">
        <v>5</v>
      </c>
      <c r="AA541">
        <v>7</v>
      </c>
      <c r="AB541">
        <v>8</v>
      </c>
      <c r="AF541" t="s">
        <v>107</v>
      </c>
    </row>
    <row r="542" spans="1:32" x14ac:dyDescent="0.25">
      <c r="A542" s="18" t="s">
        <v>127</v>
      </c>
      <c r="B542" s="24" t="s">
        <v>143</v>
      </c>
      <c r="C542">
        <v>10.68</v>
      </c>
      <c r="D542">
        <v>10.78</v>
      </c>
      <c r="E542">
        <v>10</v>
      </c>
      <c r="F542" s="49" t="s">
        <v>31</v>
      </c>
      <c r="G542">
        <v>6</v>
      </c>
      <c r="H542" s="50" t="s">
        <v>565</v>
      </c>
      <c r="I542">
        <v>7</v>
      </c>
      <c r="J542" s="37" t="s">
        <v>409</v>
      </c>
      <c r="K542">
        <v>108</v>
      </c>
      <c r="L542">
        <v>127</v>
      </c>
      <c r="M542">
        <v>123</v>
      </c>
      <c r="N542" s="40">
        <v>1200</v>
      </c>
      <c r="O542">
        <v>1</v>
      </c>
      <c r="P542">
        <v>5</v>
      </c>
      <c r="Q542">
        <v>2</v>
      </c>
      <c r="R542">
        <v>25</v>
      </c>
      <c r="S542" s="32" t="s">
        <v>432</v>
      </c>
      <c r="T542">
        <v>1031</v>
      </c>
      <c r="U542" s="33" t="s">
        <v>417</v>
      </c>
      <c r="V542">
        <v>4</v>
      </c>
      <c r="W542">
        <v>50</v>
      </c>
      <c r="X542" s="21" t="s">
        <v>158</v>
      </c>
      <c r="Y542" t="s">
        <v>502</v>
      </c>
      <c r="Z542">
        <v>4</v>
      </c>
      <c r="AA542">
        <v>5</v>
      </c>
      <c r="AB542">
        <v>6</v>
      </c>
      <c r="AF542" t="s">
        <v>107</v>
      </c>
    </row>
    <row r="543" spans="1:32" x14ac:dyDescent="0.25">
      <c r="A543" s="18" t="s">
        <v>127</v>
      </c>
      <c r="B543" s="24" t="s">
        <v>143</v>
      </c>
      <c r="C543">
        <v>11.58</v>
      </c>
      <c r="D543">
        <v>11.58</v>
      </c>
      <c r="E543">
        <v>10</v>
      </c>
      <c r="F543" s="49" t="s">
        <v>31</v>
      </c>
      <c r="G543">
        <v>12</v>
      </c>
      <c r="H543" s="72" t="s">
        <v>434</v>
      </c>
      <c r="I543">
        <v>12</v>
      </c>
      <c r="J543" s="36" t="s">
        <v>410</v>
      </c>
      <c r="K543">
        <v>115</v>
      </c>
      <c r="L543">
        <v>127</v>
      </c>
      <c r="M543">
        <v>127</v>
      </c>
      <c r="N543" s="40">
        <v>1200</v>
      </c>
      <c r="O543">
        <v>1</v>
      </c>
      <c r="P543">
        <v>22</v>
      </c>
      <c r="Q543">
        <v>1</v>
      </c>
      <c r="R543">
        <v>25</v>
      </c>
      <c r="S543" s="32" t="s">
        <v>416</v>
      </c>
      <c r="T543">
        <v>1046</v>
      </c>
      <c r="U543" s="33" t="s">
        <v>417</v>
      </c>
      <c r="V543">
        <v>4</v>
      </c>
      <c r="W543">
        <v>52</v>
      </c>
      <c r="X543" s="21" t="s">
        <v>158</v>
      </c>
      <c r="Y543">
        <v>10</v>
      </c>
      <c r="Z543">
        <v>10</v>
      </c>
      <c r="AA543">
        <v>8</v>
      </c>
      <c r="AB543">
        <v>12</v>
      </c>
      <c r="AF543" t="s">
        <v>107</v>
      </c>
    </row>
    <row r="544" spans="1:32" x14ac:dyDescent="0.25">
      <c r="A544" s="18" t="s">
        <v>127</v>
      </c>
      <c r="B544" s="24" t="s">
        <v>143</v>
      </c>
      <c r="C544">
        <v>57.78</v>
      </c>
      <c r="D544">
        <v>57.88</v>
      </c>
      <c r="E544">
        <v>10</v>
      </c>
      <c r="F544" s="49" t="s">
        <v>31</v>
      </c>
      <c r="G544">
        <v>9</v>
      </c>
      <c r="H544" s="56" t="s">
        <v>69</v>
      </c>
      <c r="I544">
        <v>3</v>
      </c>
      <c r="J544" s="37" t="s">
        <v>409</v>
      </c>
      <c r="K544">
        <v>16</v>
      </c>
      <c r="L544">
        <v>127</v>
      </c>
      <c r="M544">
        <v>129</v>
      </c>
      <c r="N544">
        <v>1000</v>
      </c>
      <c r="O544">
        <v>0</v>
      </c>
      <c r="P544">
        <v>15</v>
      </c>
      <c r="Q544">
        <v>1</v>
      </c>
      <c r="R544">
        <v>25</v>
      </c>
      <c r="S544" s="31" t="s">
        <v>420</v>
      </c>
      <c r="T544">
        <v>1047</v>
      </c>
      <c r="U544" s="33" t="s">
        <v>417</v>
      </c>
      <c r="V544">
        <v>4</v>
      </c>
      <c r="W544">
        <v>54</v>
      </c>
      <c r="X544" s="21" t="s">
        <v>158</v>
      </c>
      <c r="Y544" t="s">
        <v>474</v>
      </c>
      <c r="Z544">
        <v>7</v>
      </c>
      <c r="AA544">
        <v>7</v>
      </c>
      <c r="AB544">
        <v>9</v>
      </c>
      <c r="AF544" t="s">
        <v>107</v>
      </c>
    </row>
    <row r="545" spans="1:32" x14ac:dyDescent="0.25">
      <c r="A545" s="18" t="s">
        <v>127</v>
      </c>
      <c r="B545" s="24" t="s">
        <v>143</v>
      </c>
      <c r="C545">
        <v>57.7</v>
      </c>
      <c r="D545">
        <v>57.5</v>
      </c>
      <c r="E545">
        <v>10</v>
      </c>
      <c r="F545" s="49" t="s">
        <v>31</v>
      </c>
      <c r="G545" s="30">
        <v>5</v>
      </c>
      <c r="H545" s="63" t="s">
        <v>140</v>
      </c>
      <c r="I545">
        <v>11</v>
      </c>
      <c r="J545" s="36" t="s">
        <v>410</v>
      </c>
      <c r="K545">
        <v>98</v>
      </c>
      <c r="L545">
        <v>127</v>
      </c>
      <c r="M545">
        <v>132</v>
      </c>
      <c r="N545">
        <v>1000</v>
      </c>
      <c r="O545">
        <v>0</v>
      </c>
      <c r="P545">
        <v>26</v>
      </c>
      <c r="Q545">
        <v>12</v>
      </c>
      <c r="R545">
        <v>24</v>
      </c>
      <c r="S545" s="32" t="s">
        <v>426</v>
      </c>
      <c r="T545">
        <v>1045</v>
      </c>
      <c r="U545" s="33" t="s">
        <v>417</v>
      </c>
      <c r="V545">
        <v>4</v>
      </c>
      <c r="W545">
        <v>56</v>
      </c>
      <c r="X545" s="21" t="s">
        <v>158</v>
      </c>
      <c r="Y545" t="s">
        <v>474</v>
      </c>
      <c r="Z545">
        <v>10</v>
      </c>
      <c r="AA545">
        <v>8</v>
      </c>
      <c r="AB545">
        <v>5</v>
      </c>
      <c r="AF545" t="s">
        <v>107</v>
      </c>
    </row>
    <row r="546" spans="1:32" x14ac:dyDescent="0.25">
      <c r="A546" s="18" t="s">
        <v>127</v>
      </c>
      <c r="B546" s="24" t="s">
        <v>143</v>
      </c>
      <c r="C546">
        <v>10.9</v>
      </c>
      <c r="D546">
        <v>10.700000000000001</v>
      </c>
      <c r="E546">
        <v>10</v>
      </c>
      <c r="F546" s="49" t="s">
        <v>31</v>
      </c>
      <c r="G546">
        <v>9</v>
      </c>
      <c r="H546" s="63" t="s">
        <v>140</v>
      </c>
      <c r="I546">
        <v>8</v>
      </c>
      <c r="J546" s="37" t="s">
        <v>409</v>
      </c>
      <c r="K546">
        <v>44</v>
      </c>
      <c r="L546">
        <v>127</v>
      </c>
      <c r="M546">
        <v>133</v>
      </c>
      <c r="N546" s="40">
        <v>1200</v>
      </c>
      <c r="O546">
        <v>1</v>
      </c>
      <c r="P546">
        <v>11</v>
      </c>
      <c r="Q546">
        <v>12</v>
      </c>
      <c r="R546">
        <v>24</v>
      </c>
      <c r="S546" s="31" t="s">
        <v>420</v>
      </c>
      <c r="T546">
        <v>1048</v>
      </c>
      <c r="U546" s="33" t="s">
        <v>417</v>
      </c>
      <c r="V546">
        <v>4</v>
      </c>
      <c r="W546">
        <v>58</v>
      </c>
      <c r="X546" s="21" t="s">
        <v>158</v>
      </c>
      <c r="Y546">
        <v>5</v>
      </c>
      <c r="Z546">
        <v>6</v>
      </c>
      <c r="AA546">
        <v>6</v>
      </c>
      <c r="AB546">
        <v>9</v>
      </c>
      <c r="AF546" t="s">
        <v>107</v>
      </c>
    </row>
    <row r="547" spans="1:32" x14ac:dyDescent="0.25">
      <c r="A547" s="18" t="s">
        <v>127</v>
      </c>
      <c r="B547" s="24" t="s">
        <v>143</v>
      </c>
      <c r="C547">
        <v>10.49</v>
      </c>
      <c r="D547">
        <v>10.69</v>
      </c>
      <c r="E547">
        <v>10</v>
      </c>
      <c r="F547" s="49" t="s">
        <v>31</v>
      </c>
      <c r="G547">
        <v>8</v>
      </c>
      <c r="H547" s="63" t="s">
        <v>140</v>
      </c>
      <c r="I547">
        <v>9</v>
      </c>
      <c r="J547" s="37" t="s">
        <v>409</v>
      </c>
      <c r="K547">
        <v>56</v>
      </c>
      <c r="L547">
        <v>127</v>
      </c>
      <c r="M547">
        <v>120</v>
      </c>
      <c r="N547" s="40">
        <v>1200</v>
      </c>
      <c r="O547">
        <v>1</v>
      </c>
      <c r="P547">
        <v>30</v>
      </c>
      <c r="Q547">
        <v>10</v>
      </c>
      <c r="R547">
        <v>24</v>
      </c>
      <c r="S547" s="32" t="s">
        <v>426</v>
      </c>
      <c r="T547">
        <v>1039</v>
      </c>
      <c r="U547" s="33" t="s">
        <v>417</v>
      </c>
      <c r="V547">
        <v>3</v>
      </c>
      <c r="W547">
        <v>60</v>
      </c>
      <c r="X547" s="21" t="s">
        <v>158</v>
      </c>
      <c r="Y547" t="s">
        <v>533</v>
      </c>
      <c r="Z547">
        <v>7</v>
      </c>
      <c r="AA547">
        <v>7</v>
      </c>
      <c r="AB547">
        <v>8</v>
      </c>
      <c r="AF547" t="s">
        <v>1119</v>
      </c>
    </row>
    <row r="548" spans="1:32" x14ac:dyDescent="0.25">
      <c r="A548" s="18" t="s">
        <v>127</v>
      </c>
      <c r="B548" s="24" t="s">
        <v>143</v>
      </c>
      <c r="C548">
        <v>9.81</v>
      </c>
      <c r="D548">
        <v>10.209999999999999</v>
      </c>
      <c r="E548">
        <v>10</v>
      </c>
      <c r="F548" s="49" t="s">
        <v>31</v>
      </c>
      <c r="G548">
        <v>11</v>
      </c>
      <c r="H548" s="52" t="s">
        <v>49</v>
      </c>
      <c r="I548">
        <v>5</v>
      </c>
      <c r="J548" s="36" t="s">
        <v>410</v>
      </c>
      <c r="K548">
        <v>87</v>
      </c>
      <c r="L548">
        <v>127</v>
      </c>
      <c r="M548">
        <v>121</v>
      </c>
      <c r="N548" s="40">
        <v>1200</v>
      </c>
      <c r="O548">
        <v>1</v>
      </c>
      <c r="P548">
        <v>6</v>
      </c>
      <c r="Q548">
        <v>10</v>
      </c>
      <c r="R548">
        <v>24</v>
      </c>
      <c r="S548" t="s">
        <v>483</v>
      </c>
      <c r="T548">
        <v>1056</v>
      </c>
      <c r="U548" s="33" t="s">
        <v>427</v>
      </c>
      <c r="V548">
        <v>3</v>
      </c>
      <c r="W548">
        <v>62</v>
      </c>
      <c r="X548" s="21" t="s">
        <v>158</v>
      </c>
      <c r="Y548">
        <v>6</v>
      </c>
      <c r="Z548">
        <v>8</v>
      </c>
      <c r="AA548">
        <v>7</v>
      </c>
      <c r="AB548">
        <v>11</v>
      </c>
      <c r="AF548" t="s">
        <v>1121</v>
      </c>
    </row>
    <row r="549" spans="1:32" x14ac:dyDescent="0.25">
      <c r="A549" s="18" t="s">
        <v>127</v>
      </c>
      <c r="B549" s="24" t="s">
        <v>143</v>
      </c>
      <c r="C549">
        <v>57.81</v>
      </c>
      <c r="D549">
        <v>58.210000000000008</v>
      </c>
      <c r="E549">
        <v>10</v>
      </c>
      <c r="F549" s="49" t="s">
        <v>31</v>
      </c>
      <c r="G549">
        <v>11</v>
      </c>
      <c r="H549" s="62" t="s">
        <v>120</v>
      </c>
      <c r="I549">
        <v>4</v>
      </c>
      <c r="J549" s="37" t="s">
        <v>409</v>
      </c>
      <c r="K549">
        <v>26</v>
      </c>
      <c r="L549">
        <v>127</v>
      </c>
      <c r="M549">
        <v>121</v>
      </c>
      <c r="N549">
        <v>1000</v>
      </c>
      <c r="O549">
        <v>0</v>
      </c>
      <c r="P549">
        <v>25</v>
      </c>
      <c r="Q549">
        <v>9</v>
      </c>
      <c r="R549">
        <v>24</v>
      </c>
      <c r="S549" s="32" t="s">
        <v>416</v>
      </c>
      <c r="T549">
        <v>1070</v>
      </c>
      <c r="U549" s="33" t="s">
        <v>417</v>
      </c>
      <c r="V549">
        <v>3</v>
      </c>
      <c r="W549">
        <v>64</v>
      </c>
      <c r="X549" s="21" t="s">
        <v>158</v>
      </c>
      <c r="Y549" t="s">
        <v>533</v>
      </c>
      <c r="Z549">
        <v>6</v>
      </c>
      <c r="AA549">
        <v>9</v>
      </c>
      <c r="AB549">
        <v>11</v>
      </c>
      <c r="AF549" t="s">
        <v>669</v>
      </c>
    </row>
    <row r="550" spans="1:32" x14ac:dyDescent="0.25">
      <c r="A550" s="18" t="s">
        <v>127</v>
      </c>
      <c r="B550" s="24" t="s">
        <v>143</v>
      </c>
      <c r="C550">
        <v>10.96</v>
      </c>
      <c r="D550">
        <v>10.96</v>
      </c>
      <c r="E550">
        <v>10</v>
      </c>
      <c r="F550" s="49" t="s">
        <v>31</v>
      </c>
      <c r="G550">
        <v>13</v>
      </c>
      <c r="H550" s="56" t="s">
        <v>69</v>
      </c>
      <c r="I550">
        <v>14</v>
      </c>
      <c r="J550" s="35" t="s">
        <v>408</v>
      </c>
      <c r="K550">
        <v>23</v>
      </c>
      <c r="L550">
        <v>127</v>
      </c>
      <c r="M550">
        <v>120</v>
      </c>
      <c r="N550" s="40">
        <v>1200</v>
      </c>
      <c r="O550">
        <v>1</v>
      </c>
      <c r="P550">
        <v>14</v>
      </c>
      <c r="Q550">
        <v>7</v>
      </c>
      <c r="R550">
        <v>24</v>
      </c>
      <c r="S550" t="s">
        <v>483</v>
      </c>
      <c r="T550">
        <v>1051</v>
      </c>
      <c r="U550" s="33" t="s">
        <v>417</v>
      </c>
      <c r="V550">
        <v>3</v>
      </c>
      <c r="W550">
        <v>65</v>
      </c>
      <c r="X550" s="21" t="s">
        <v>158</v>
      </c>
      <c r="Y550" t="s">
        <v>1123</v>
      </c>
      <c r="Z550">
        <v>1</v>
      </c>
      <c r="AA550">
        <v>2</v>
      </c>
      <c r="AB550">
        <v>13</v>
      </c>
      <c r="AF550" t="s">
        <v>680</v>
      </c>
    </row>
    <row r="551" spans="1:32" x14ac:dyDescent="0.25">
      <c r="A551" s="18" t="s">
        <v>127</v>
      </c>
      <c r="B551" s="25" t="s">
        <v>146</v>
      </c>
      <c r="C551">
        <v>22.23</v>
      </c>
      <c r="D551">
        <v>22.43</v>
      </c>
      <c r="E551">
        <v>12</v>
      </c>
      <c r="F551" s="50" t="s">
        <v>565</v>
      </c>
      <c r="G551">
        <v>7</v>
      </c>
      <c r="H551" s="50" t="s">
        <v>565</v>
      </c>
      <c r="I551">
        <v>5</v>
      </c>
      <c r="J551" s="35" t="s">
        <v>408</v>
      </c>
      <c r="K551">
        <v>26</v>
      </c>
      <c r="L551">
        <v>122</v>
      </c>
      <c r="M551">
        <v>123</v>
      </c>
      <c r="N551">
        <v>1400</v>
      </c>
      <c r="O551">
        <v>1</v>
      </c>
      <c r="P551">
        <v>27</v>
      </c>
      <c r="Q551">
        <v>12</v>
      </c>
      <c r="R551">
        <v>25</v>
      </c>
      <c r="S551" t="s">
        <v>465</v>
      </c>
      <c r="T551">
        <v>1089</v>
      </c>
      <c r="U551" s="33" t="s">
        <v>417</v>
      </c>
      <c r="V551" t="s">
        <v>635</v>
      </c>
      <c r="W551">
        <v>50</v>
      </c>
      <c r="X551" s="22" t="s">
        <v>147</v>
      </c>
      <c r="Y551" t="s">
        <v>519</v>
      </c>
      <c r="Z551">
        <v>2</v>
      </c>
      <c r="AA551">
        <v>6</v>
      </c>
      <c r="AB551">
        <v>5</v>
      </c>
      <c r="AC551">
        <v>7</v>
      </c>
      <c r="AF551" t="s">
        <v>46</v>
      </c>
    </row>
    <row r="552" spans="1:32" x14ac:dyDescent="0.25">
      <c r="A552" s="18" t="s">
        <v>127</v>
      </c>
      <c r="B552" s="25" t="s">
        <v>146</v>
      </c>
      <c r="C552">
        <v>10.39</v>
      </c>
      <c r="D552">
        <v>10.39</v>
      </c>
      <c r="E552">
        <v>12</v>
      </c>
      <c r="F552" s="50" t="s">
        <v>565</v>
      </c>
      <c r="G552">
        <v>7</v>
      </c>
      <c r="H552" s="50" t="s">
        <v>565</v>
      </c>
      <c r="I552">
        <v>13</v>
      </c>
      <c r="J552" s="38" t="s">
        <v>411</v>
      </c>
      <c r="K552">
        <v>114</v>
      </c>
      <c r="L552">
        <v>122</v>
      </c>
      <c r="M552">
        <v>122</v>
      </c>
      <c r="N552" s="40">
        <v>1200</v>
      </c>
      <c r="O552">
        <v>1</v>
      </c>
      <c r="P552">
        <v>15</v>
      </c>
      <c r="Q552">
        <v>11</v>
      </c>
      <c r="R552">
        <v>25</v>
      </c>
      <c r="S552" t="s">
        <v>465</v>
      </c>
      <c r="T552">
        <v>1087</v>
      </c>
      <c r="U552" s="33" t="s">
        <v>417</v>
      </c>
      <c r="V552" t="s">
        <v>635</v>
      </c>
      <c r="W552">
        <v>52</v>
      </c>
      <c r="X552" s="22" t="s">
        <v>147</v>
      </c>
      <c r="Y552" t="s">
        <v>516</v>
      </c>
      <c r="Z552">
        <v>12</v>
      </c>
      <c r="AA552">
        <v>13</v>
      </c>
      <c r="AB552">
        <v>7</v>
      </c>
      <c r="AF552" t="s">
        <v>639</v>
      </c>
    </row>
    <row r="553" spans="1:32" x14ac:dyDescent="0.25">
      <c r="A553" s="18" t="s">
        <v>127</v>
      </c>
      <c r="B553" s="25" t="s">
        <v>146</v>
      </c>
      <c r="C553">
        <v>11.15</v>
      </c>
      <c r="D553">
        <v>11.450000000000001</v>
      </c>
      <c r="E553">
        <v>12</v>
      </c>
      <c r="F553" s="50" t="s">
        <v>565</v>
      </c>
      <c r="G553">
        <v>9</v>
      </c>
      <c r="H553" s="50" t="s">
        <v>565</v>
      </c>
      <c r="I553">
        <v>4</v>
      </c>
      <c r="J553" s="37" t="s">
        <v>409</v>
      </c>
      <c r="K553">
        <v>36</v>
      </c>
      <c r="L553">
        <v>122</v>
      </c>
      <c r="M553">
        <v>124</v>
      </c>
      <c r="N553" s="40">
        <v>1200</v>
      </c>
      <c r="O553">
        <v>1</v>
      </c>
      <c r="P553">
        <v>21</v>
      </c>
      <c r="Q553">
        <v>9</v>
      </c>
      <c r="R553">
        <v>25</v>
      </c>
      <c r="S553" t="s">
        <v>508</v>
      </c>
      <c r="T553">
        <v>1074</v>
      </c>
      <c r="U553" s="34" t="s">
        <v>755</v>
      </c>
      <c r="V553" t="s">
        <v>635</v>
      </c>
      <c r="W553">
        <v>52</v>
      </c>
      <c r="X553" s="22" t="s">
        <v>147</v>
      </c>
      <c r="Y553" t="s">
        <v>505</v>
      </c>
      <c r="Z553">
        <v>6</v>
      </c>
      <c r="AA553">
        <v>7</v>
      </c>
      <c r="AB553">
        <v>9</v>
      </c>
      <c r="AF553" t="s">
        <v>624</v>
      </c>
    </row>
    <row r="554" spans="1:32" x14ac:dyDescent="0.25">
      <c r="A554" s="18" t="s">
        <v>127</v>
      </c>
      <c r="B554" s="26" t="s">
        <v>149</v>
      </c>
      <c r="C554">
        <v>9.91</v>
      </c>
      <c r="D554">
        <v>9.91</v>
      </c>
      <c r="E554">
        <v>7</v>
      </c>
      <c r="F554" s="64" t="s">
        <v>150</v>
      </c>
      <c r="G554">
        <v>7</v>
      </c>
      <c r="H554" s="50" t="s">
        <v>565</v>
      </c>
      <c r="I554">
        <v>4</v>
      </c>
      <c r="J554" s="35" t="s">
        <v>408</v>
      </c>
      <c r="K554">
        <v>7.7</v>
      </c>
      <c r="L554">
        <v>124</v>
      </c>
      <c r="M554">
        <v>123</v>
      </c>
      <c r="N554" s="40">
        <v>1200</v>
      </c>
      <c r="O554">
        <v>1</v>
      </c>
      <c r="P554">
        <v>23</v>
      </c>
      <c r="Q554">
        <v>12</v>
      </c>
      <c r="R554">
        <v>25</v>
      </c>
      <c r="S554" s="32" t="s">
        <v>416</v>
      </c>
      <c r="T554">
        <v>1097</v>
      </c>
      <c r="U554" s="33" t="s">
        <v>417</v>
      </c>
      <c r="V554">
        <v>4</v>
      </c>
      <c r="W554">
        <v>50</v>
      </c>
      <c r="X554" s="18" t="s">
        <v>76</v>
      </c>
      <c r="Y554">
        <v>3</v>
      </c>
      <c r="Z554">
        <v>2</v>
      </c>
      <c r="AA554">
        <v>2</v>
      </c>
      <c r="AB554">
        <v>7</v>
      </c>
      <c r="AF554" t="s">
        <v>161</v>
      </c>
    </row>
    <row r="555" spans="1:32" x14ac:dyDescent="0.25">
      <c r="A555" s="18" t="s">
        <v>127</v>
      </c>
      <c r="B555" s="26" t="s">
        <v>149</v>
      </c>
      <c r="C555">
        <v>10.15</v>
      </c>
      <c r="D555">
        <v>10.25</v>
      </c>
      <c r="E555">
        <v>7</v>
      </c>
      <c r="F555" s="64" t="s">
        <v>150</v>
      </c>
      <c r="G555" s="30">
        <v>4</v>
      </c>
      <c r="H555" s="50" t="s">
        <v>565</v>
      </c>
      <c r="I555">
        <v>3</v>
      </c>
      <c r="J555" s="35" t="s">
        <v>408</v>
      </c>
      <c r="K555">
        <v>4</v>
      </c>
      <c r="L555">
        <v>124</v>
      </c>
      <c r="M555">
        <v>126</v>
      </c>
      <c r="N555" s="40">
        <v>1200</v>
      </c>
      <c r="O555">
        <v>1</v>
      </c>
      <c r="P555">
        <v>19</v>
      </c>
      <c r="Q555">
        <v>11</v>
      </c>
      <c r="R555">
        <v>25</v>
      </c>
      <c r="S555" s="31" t="s">
        <v>420</v>
      </c>
      <c r="T555">
        <v>1103</v>
      </c>
      <c r="U555" s="33" t="s">
        <v>417</v>
      </c>
      <c r="V555">
        <v>4</v>
      </c>
      <c r="W555">
        <v>52</v>
      </c>
      <c r="X555" s="18" t="s">
        <v>76</v>
      </c>
      <c r="Y555">
        <v>3</v>
      </c>
      <c r="Z555">
        <v>3</v>
      </c>
      <c r="AA555">
        <v>3</v>
      </c>
      <c r="AB555">
        <v>4</v>
      </c>
      <c r="AF555" t="s">
        <v>161</v>
      </c>
    </row>
    <row r="556" spans="1:32" x14ac:dyDescent="0.25">
      <c r="A556" s="18" t="s">
        <v>127</v>
      </c>
      <c r="B556" s="26" t="s">
        <v>149</v>
      </c>
      <c r="C556">
        <v>9.6</v>
      </c>
      <c r="D556">
        <v>9.3000000000000007</v>
      </c>
      <c r="E556">
        <v>7</v>
      </c>
      <c r="F556" s="64" t="s">
        <v>150</v>
      </c>
      <c r="G556">
        <v>10</v>
      </c>
      <c r="H556" s="66" t="s">
        <v>173</v>
      </c>
      <c r="I556">
        <v>14</v>
      </c>
      <c r="J556" s="35" t="s">
        <v>408</v>
      </c>
      <c r="K556">
        <v>104</v>
      </c>
      <c r="L556">
        <v>124</v>
      </c>
      <c r="M556">
        <v>126</v>
      </c>
      <c r="N556" s="40">
        <v>1200</v>
      </c>
      <c r="O556">
        <v>1</v>
      </c>
      <c r="P556">
        <v>26</v>
      </c>
      <c r="Q556">
        <v>10</v>
      </c>
      <c r="R556">
        <v>25</v>
      </c>
      <c r="S556" t="s">
        <v>483</v>
      </c>
      <c r="T556">
        <v>1094</v>
      </c>
      <c r="U556" s="33" t="s">
        <v>427</v>
      </c>
      <c r="V556">
        <v>4</v>
      </c>
      <c r="W556">
        <v>52</v>
      </c>
      <c r="X556" s="18" t="s">
        <v>76</v>
      </c>
      <c r="Y556" t="s">
        <v>533</v>
      </c>
      <c r="Z556">
        <v>1</v>
      </c>
      <c r="AA556">
        <v>3</v>
      </c>
      <c r="AB556">
        <v>10</v>
      </c>
      <c r="AF556" t="s">
        <v>450</v>
      </c>
    </row>
    <row r="557" spans="1:32" x14ac:dyDescent="0.25">
      <c r="A557" s="18" t="s">
        <v>127</v>
      </c>
      <c r="B557" s="27" t="s">
        <v>153</v>
      </c>
      <c r="C557">
        <v>11.27</v>
      </c>
      <c r="D557">
        <v>10.97</v>
      </c>
      <c r="E557">
        <v>5</v>
      </c>
      <c r="F557" s="57" t="s">
        <v>326</v>
      </c>
      <c r="G557">
        <v>12</v>
      </c>
      <c r="H557" s="65" t="s">
        <v>167</v>
      </c>
      <c r="I557">
        <v>11</v>
      </c>
      <c r="J557" s="36" t="s">
        <v>410</v>
      </c>
      <c r="K557">
        <v>97</v>
      </c>
      <c r="L557">
        <v>120</v>
      </c>
      <c r="M557">
        <v>124</v>
      </c>
      <c r="N557" s="40">
        <v>1200</v>
      </c>
      <c r="O557">
        <v>1</v>
      </c>
      <c r="P557">
        <v>17</v>
      </c>
      <c r="Q557">
        <v>12</v>
      </c>
      <c r="R557">
        <v>25</v>
      </c>
      <c r="S557" s="31" t="s">
        <v>420</v>
      </c>
      <c r="T557">
        <v>1205</v>
      </c>
      <c r="U557" s="33" t="s">
        <v>417</v>
      </c>
      <c r="V557">
        <v>4</v>
      </c>
      <c r="W557">
        <v>48</v>
      </c>
      <c r="X557" s="23" t="s">
        <v>154</v>
      </c>
      <c r="Y557" t="s">
        <v>487</v>
      </c>
      <c r="Z557">
        <v>9</v>
      </c>
      <c r="AA557">
        <v>9</v>
      </c>
      <c r="AB557">
        <v>12</v>
      </c>
      <c r="AF557" t="s">
        <v>46</v>
      </c>
    </row>
    <row r="558" spans="1:32" x14ac:dyDescent="0.25">
      <c r="A558" s="18" t="s">
        <v>127</v>
      </c>
      <c r="B558" s="27" t="s">
        <v>153</v>
      </c>
      <c r="C558">
        <v>11.04</v>
      </c>
      <c r="D558">
        <v>10.64</v>
      </c>
      <c r="E558">
        <v>5</v>
      </c>
      <c r="F558" s="57" t="s">
        <v>326</v>
      </c>
      <c r="G558">
        <v>12</v>
      </c>
      <c r="H558" s="65" t="s">
        <v>167</v>
      </c>
      <c r="I558">
        <v>9</v>
      </c>
      <c r="J558" s="38" t="s">
        <v>411</v>
      </c>
      <c r="K558">
        <v>65</v>
      </c>
      <c r="L558">
        <v>120</v>
      </c>
      <c r="M558">
        <v>125</v>
      </c>
      <c r="N558" s="40">
        <v>1200</v>
      </c>
      <c r="O558">
        <v>1</v>
      </c>
      <c r="P558">
        <v>26</v>
      </c>
      <c r="Q558">
        <v>11</v>
      </c>
      <c r="R558">
        <v>25</v>
      </c>
      <c r="S558" s="32" t="s">
        <v>416</v>
      </c>
      <c r="T558">
        <v>1212</v>
      </c>
      <c r="U558" s="33" t="s">
        <v>427</v>
      </c>
      <c r="V558">
        <v>4</v>
      </c>
      <c r="W558">
        <v>50</v>
      </c>
      <c r="X558" s="23" t="s">
        <v>154</v>
      </c>
      <c r="Y558" t="s">
        <v>533</v>
      </c>
      <c r="Z558">
        <v>11</v>
      </c>
      <c r="AA558">
        <v>10</v>
      </c>
      <c r="AB558">
        <v>12</v>
      </c>
      <c r="AF558" t="s">
        <v>46</v>
      </c>
    </row>
    <row r="559" spans="1:32" x14ac:dyDescent="0.25">
      <c r="A559" s="18" t="s">
        <v>127</v>
      </c>
      <c r="B559" s="27" t="s">
        <v>153</v>
      </c>
      <c r="C559">
        <v>58.77</v>
      </c>
      <c r="D559">
        <v>58.57</v>
      </c>
      <c r="E559">
        <v>5</v>
      </c>
      <c r="F559" s="57" t="s">
        <v>326</v>
      </c>
      <c r="G559">
        <v>8</v>
      </c>
      <c r="H559" s="65" t="s">
        <v>167</v>
      </c>
      <c r="I559">
        <v>7</v>
      </c>
      <c r="J559" s="37" t="s">
        <v>409</v>
      </c>
      <c r="K559">
        <v>151</v>
      </c>
      <c r="L559">
        <v>120</v>
      </c>
      <c r="M559">
        <v>127</v>
      </c>
      <c r="N559">
        <v>1000</v>
      </c>
      <c r="O559">
        <v>0</v>
      </c>
      <c r="P559">
        <v>9</v>
      </c>
      <c r="Q559">
        <v>11</v>
      </c>
      <c r="R559">
        <v>25</v>
      </c>
      <c r="S559" t="s">
        <v>479</v>
      </c>
      <c r="T559">
        <v>1220</v>
      </c>
      <c r="U559" s="33" t="s">
        <v>417</v>
      </c>
      <c r="V559">
        <v>4</v>
      </c>
      <c r="W559">
        <v>52</v>
      </c>
      <c r="X559" s="23" t="s">
        <v>154</v>
      </c>
      <c r="Y559" t="s">
        <v>516</v>
      </c>
      <c r="Z559">
        <v>7</v>
      </c>
      <c r="AA559">
        <v>12</v>
      </c>
      <c r="AB559">
        <v>8</v>
      </c>
      <c r="AF559" t="s">
        <v>46</v>
      </c>
    </row>
    <row r="560" spans="1:32" x14ac:dyDescent="0.25">
      <c r="A560" s="18" t="s">
        <v>127</v>
      </c>
      <c r="B560" s="27" t="s">
        <v>153</v>
      </c>
      <c r="C560">
        <v>57.89</v>
      </c>
      <c r="D560">
        <v>57.79</v>
      </c>
      <c r="E560">
        <v>5</v>
      </c>
      <c r="F560" s="57" t="s">
        <v>326</v>
      </c>
      <c r="G560">
        <v>12</v>
      </c>
      <c r="H560" s="57" t="s">
        <v>326</v>
      </c>
      <c r="I560">
        <v>2</v>
      </c>
      <c r="J560" s="37" t="s">
        <v>409</v>
      </c>
      <c r="K560">
        <v>105</v>
      </c>
      <c r="L560">
        <v>120</v>
      </c>
      <c r="M560">
        <v>123</v>
      </c>
      <c r="N560">
        <v>1000</v>
      </c>
      <c r="O560">
        <v>0</v>
      </c>
      <c r="P560">
        <v>19</v>
      </c>
      <c r="Q560">
        <v>10</v>
      </c>
      <c r="R560">
        <v>25</v>
      </c>
      <c r="S560" t="s">
        <v>479</v>
      </c>
      <c r="T560">
        <v>1222</v>
      </c>
      <c r="U560" s="33" t="s">
        <v>427</v>
      </c>
      <c r="V560">
        <v>4</v>
      </c>
      <c r="W560">
        <v>52</v>
      </c>
      <c r="X560" s="23" t="s">
        <v>154</v>
      </c>
      <c r="Y560" t="s">
        <v>505</v>
      </c>
      <c r="Z560">
        <v>6</v>
      </c>
      <c r="AA560">
        <v>7</v>
      </c>
      <c r="AB560">
        <v>12</v>
      </c>
      <c r="AF560" t="s">
        <v>639</v>
      </c>
    </row>
    <row r="561" spans="1:32" x14ac:dyDescent="0.25">
      <c r="A561" s="18" t="s">
        <v>127</v>
      </c>
      <c r="B561" s="16" t="s">
        <v>157</v>
      </c>
      <c r="C561">
        <v>22.9</v>
      </c>
      <c r="D561">
        <v>22.7</v>
      </c>
      <c r="E561">
        <v>9</v>
      </c>
      <c r="F561" s="56" t="s">
        <v>69</v>
      </c>
      <c r="G561">
        <v>11</v>
      </c>
      <c r="H561" s="50" t="s">
        <v>565</v>
      </c>
      <c r="I561">
        <v>14</v>
      </c>
      <c r="J561" s="38" t="s">
        <v>411</v>
      </c>
      <c r="K561">
        <v>99</v>
      </c>
      <c r="L561">
        <v>121</v>
      </c>
      <c r="M561">
        <v>121</v>
      </c>
      <c r="N561">
        <v>1400</v>
      </c>
      <c r="O561">
        <v>1</v>
      </c>
      <c r="P561">
        <v>1</v>
      </c>
      <c r="Q561">
        <v>1</v>
      </c>
      <c r="R561">
        <v>26</v>
      </c>
      <c r="S561" t="s">
        <v>501</v>
      </c>
      <c r="T561">
        <v>1049</v>
      </c>
      <c r="U561" s="33" t="s">
        <v>417</v>
      </c>
      <c r="V561">
        <v>4</v>
      </c>
      <c r="W561">
        <v>47</v>
      </c>
      <c r="X561" s="21" t="s">
        <v>158</v>
      </c>
      <c r="Y561">
        <v>5</v>
      </c>
      <c r="Z561">
        <v>12</v>
      </c>
      <c r="AA561">
        <v>10</v>
      </c>
      <c r="AB561">
        <v>10</v>
      </c>
      <c r="AC561">
        <v>11</v>
      </c>
      <c r="AF561" t="s">
        <v>161</v>
      </c>
    </row>
    <row r="562" spans="1:32" x14ac:dyDescent="0.25">
      <c r="A562" s="18" t="s">
        <v>127</v>
      </c>
      <c r="B562" s="16" t="s">
        <v>157</v>
      </c>
      <c r="C562">
        <v>10.15</v>
      </c>
      <c r="D562">
        <v>10.050000000000001</v>
      </c>
      <c r="E562">
        <v>9</v>
      </c>
      <c r="F562" s="56" t="s">
        <v>69</v>
      </c>
      <c r="G562">
        <v>11</v>
      </c>
      <c r="H562" s="54" t="s">
        <v>58</v>
      </c>
      <c r="I562">
        <v>12</v>
      </c>
      <c r="J562" s="35" t="s">
        <v>408</v>
      </c>
      <c r="K562">
        <v>71</v>
      </c>
      <c r="L562">
        <v>121</v>
      </c>
      <c r="M562">
        <v>125</v>
      </c>
      <c r="N562" s="40">
        <v>1200</v>
      </c>
      <c r="O562">
        <v>1</v>
      </c>
      <c r="P562">
        <v>7</v>
      </c>
      <c r="Q562">
        <v>12</v>
      </c>
      <c r="R562">
        <v>25</v>
      </c>
      <c r="S562" t="s">
        <v>457</v>
      </c>
      <c r="T562">
        <v>1039</v>
      </c>
      <c r="U562" s="33" t="s">
        <v>417</v>
      </c>
      <c r="V562">
        <v>4</v>
      </c>
      <c r="W562">
        <v>49</v>
      </c>
      <c r="X562" s="21" t="s">
        <v>158</v>
      </c>
      <c r="Y562" t="s">
        <v>487</v>
      </c>
      <c r="Z562">
        <v>3</v>
      </c>
      <c r="AA562">
        <v>3</v>
      </c>
      <c r="AB562">
        <v>11</v>
      </c>
      <c r="AF562" t="s">
        <v>669</v>
      </c>
    </row>
    <row r="563" spans="1:32" x14ac:dyDescent="0.25">
      <c r="A563" s="18" t="s">
        <v>127</v>
      </c>
      <c r="B563" s="16" t="s">
        <v>157</v>
      </c>
      <c r="C563">
        <v>11.87</v>
      </c>
      <c r="D563">
        <v>11.87</v>
      </c>
      <c r="E563">
        <v>9</v>
      </c>
      <c r="F563" s="56" t="s">
        <v>69</v>
      </c>
      <c r="G563">
        <v>11</v>
      </c>
      <c r="H563" s="68" t="s">
        <v>316</v>
      </c>
      <c r="I563">
        <v>10</v>
      </c>
      <c r="J563" s="37" t="s">
        <v>409</v>
      </c>
      <c r="K563">
        <v>78</v>
      </c>
      <c r="L563">
        <v>121</v>
      </c>
      <c r="M563">
        <v>121</v>
      </c>
      <c r="N563" s="40">
        <v>1200</v>
      </c>
      <c r="O563">
        <v>1</v>
      </c>
      <c r="P563">
        <v>5</v>
      </c>
      <c r="Q563">
        <v>11</v>
      </c>
      <c r="R563">
        <v>25</v>
      </c>
      <c r="S563" s="32" t="s">
        <v>426</v>
      </c>
      <c r="T563">
        <v>1042</v>
      </c>
      <c r="U563" s="33" t="s">
        <v>427</v>
      </c>
      <c r="V563">
        <v>4</v>
      </c>
      <c r="W563">
        <v>51</v>
      </c>
      <c r="X563" s="21" t="s">
        <v>158</v>
      </c>
      <c r="Y563" t="s">
        <v>1130</v>
      </c>
      <c r="Z563">
        <v>5</v>
      </c>
      <c r="AA563">
        <v>7</v>
      </c>
      <c r="AB563">
        <v>11</v>
      </c>
      <c r="AF563" t="s">
        <v>680</v>
      </c>
    </row>
    <row r="564" spans="1:32" x14ac:dyDescent="0.25">
      <c r="A564" s="18" t="s">
        <v>127</v>
      </c>
      <c r="B564" s="16" t="s">
        <v>157</v>
      </c>
      <c r="C564">
        <v>56.8</v>
      </c>
      <c r="D564">
        <v>57</v>
      </c>
      <c r="E564">
        <v>9</v>
      </c>
      <c r="F564" s="56" t="s">
        <v>69</v>
      </c>
      <c r="G564">
        <v>8</v>
      </c>
      <c r="H564" s="68" t="s">
        <v>316</v>
      </c>
      <c r="I564">
        <v>4</v>
      </c>
      <c r="J564" s="37" t="s">
        <v>409</v>
      </c>
      <c r="K564">
        <v>38</v>
      </c>
      <c r="L564">
        <v>121</v>
      </c>
      <c r="M564">
        <v>121</v>
      </c>
      <c r="N564">
        <v>1000</v>
      </c>
      <c r="O564">
        <v>0</v>
      </c>
      <c r="P564">
        <v>8</v>
      </c>
      <c r="Q564">
        <v>6</v>
      </c>
      <c r="R564">
        <v>25</v>
      </c>
      <c r="S564" t="s">
        <v>508</v>
      </c>
      <c r="T564">
        <v>1053</v>
      </c>
      <c r="U564" s="33" t="s">
        <v>427</v>
      </c>
      <c r="V564">
        <v>4</v>
      </c>
      <c r="W564">
        <v>52</v>
      </c>
      <c r="X564" s="21" t="s">
        <v>158</v>
      </c>
      <c r="Y564" t="s">
        <v>429</v>
      </c>
      <c r="Z564">
        <v>7</v>
      </c>
      <c r="AA564">
        <v>7</v>
      </c>
      <c r="AB564">
        <v>8</v>
      </c>
      <c r="AF564" t="s">
        <v>624</v>
      </c>
    </row>
    <row r="565" spans="1:32" x14ac:dyDescent="0.25">
      <c r="A565" s="18" t="s">
        <v>127</v>
      </c>
      <c r="B565" s="17" t="s">
        <v>163</v>
      </c>
      <c r="C565">
        <v>10.15</v>
      </c>
      <c r="D565">
        <v>9.8500000000000014</v>
      </c>
      <c r="E565">
        <v>2</v>
      </c>
      <c r="F565" s="59" t="s">
        <v>85</v>
      </c>
      <c r="G565">
        <v>8</v>
      </c>
      <c r="H565" s="67" t="s">
        <v>195</v>
      </c>
      <c r="I565">
        <v>7</v>
      </c>
      <c r="J565" s="37" t="s">
        <v>409</v>
      </c>
      <c r="K565">
        <v>67</v>
      </c>
      <c r="L565">
        <v>120</v>
      </c>
      <c r="M565">
        <v>122</v>
      </c>
      <c r="N565" s="40">
        <v>1200</v>
      </c>
      <c r="O565">
        <v>1</v>
      </c>
      <c r="P565">
        <v>23</v>
      </c>
      <c r="Q565">
        <v>12</v>
      </c>
      <c r="R565">
        <v>25</v>
      </c>
      <c r="S565" s="32" t="s">
        <v>416</v>
      </c>
      <c r="T565">
        <v>1083</v>
      </c>
      <c r="U565" s="33" t="s">
        <v>417</v>
      </c>
      <c r="V565">
        <v>4</v>
      </c>
      <c r="W565">
        <v>46</v>
      </c>
      <c r="X565" s="25" t="s">
        <v>54</v>
      </c>
      <c r="Y565" t="s">
        <v>474</v>
      </c>
      <c r="Z565">
        <v>7</v>
      </c>
      <c r="AA565">
        <v>7</v>
      </c>
      <c r="AB565">
        <v>8</v>
      </c>
      <c r="AF565" t="s">
        <v>87</v>
      </c>
    </row>
    <row r="566" spans="1:32" x14ac:dyDescent="0.25">
      <c r="A566" s="18" t="s">
        <v>127</v>
      </c>
      <c r="B566" s="17" t="s">
        <v>163</v>
      </c>
      <c r="C566">
        <v>10.94</v>
      </c>
      <c r="D566">
        <v>10.74</v>
      </c>
      <c r="E566">
        <v>2</v>
      </c>
      <c r="F566" s="59" t="s">
        <v>85</v>
      </c>
      <c r="G566">
        <v>9</v>
      </c>
      <c r="H566" s="64" t="s">
        <v>150</v>
      </c>
      <c r="I566">
        <v>1</v>
      </c>
      <c r="J566" s="36" t="s">
        <v>410</v>
      </c>
      <c r="K566">
        <v>36</v>
      </c>
      <c r="L566">
        <v>120</v>
      </c>
      <c r="M566">
        <v>126</v>
      </c>
      <c r="N566" s="40">
        <v>1200</v>
      </c>
      <c r="O566">
        <v>1</v>
      </c>
      <c r="P566">
        <v>30</v>
      </c>
      <c r="Q566">
        <v>11</v>
      </c>
      <c r="R566">
        <v>25</v>
      </c>
      <c r="S566" t="s">
        <v>457</v>
      </c>
      <c r="T566">
        <v>1077</v>
      </c>
      <c r="U566" s="33" t="s">
        <v>417</v>
      </c>
      <c r="V566">
        <v>4</v>
      </c>
      <c r="W566">
        <v>49</v>
      </c>
      <c r="X566" s="25" t="s">
        <v>54</v>
      </c>
      <c r="Y566">
        <v>14</v>
      </c>
      <c r="Z566">
        <v>9</v>
      </c>
      <c r="AA566">
        <v>8</v>
      </c>
      <c r="AB566">
        <v>9</v>
      </c>
      <c r="AF566" t="s">
        <v>87</v>
      </c>
    </row>
    <row r="567" spans="1:32" x14ac:dyDescent="0.25">
      <c r="A567" s="18" t="s">
        <v>127</v>
      </c>
      <c r="B567" s="17" t="s">
        <v>163</v>
      </c>
      <c r="C567">
        <v>11.13</v>
      </c>
      <c r="D567">
        <v>10.730000000000002</v>
      </c>
      <c r="E567">
        <v>2</v>
      </c>
      <c r="F567" s="59" t="s">
        <v>85</v>
      </c>
      <c r="G567">
        <v>12</v>
      </c>
      <c r="H567" s="64" t="s">
        <v>150</v>
      </c>
      <c r="I567">
        <v>7</v>
      </c>
      <c r="J567" s="38" t="s">
        <v>411</v>
      </c>
      <c r="K567">
        <v>52</v>
      </c>
      <c r="L567">
        <v>120</v>
      </c>
      <c r="M567">
        <v>126</v>
      </c>
      <c r="N567" s="40">
        <v>1200</v>
      </c>
      <c r="O567">
        <v>1</v>
      </c>
      <c r="P567">
        <v>2</v>
      </c>
      <c r="Q567">
        <v>11</v>
      </c>
      <c r="R567">
        <v>25</v>
      </c>
      <c r="S567" s="32" t="s">
        <v>416</v>
      </c>
      <c r="T567">
        <v>1090</v>
      </c>
      <c r="U567" s="33" t="s">
        <v>427</v>
      </c>
      <c r="V567">
        <v>4</v>
      </c>
      <c r="W567">
        <v>51</v>
      </c>
      <c r="X567" s="25" t="s">
        <v>54</v>
      </c>
      <c r="Y567" t="s">
        <v>516</v>
      </c>
      <c r="Z567">
        <v>12</v>
      </c>
      <c r="AA567">
        <v>11</v>
      </c>
      <c r="AB567">
        <v>12</v>
      </c>
      <c r="AF567" t="s">
        <v>680</v>
      </c>
    </row>
    <row r="568" spans="1:32" x14ac:dyDescent="0.25">
      <c r="A568" s="18" t="s">
        <v>127</v>
      </c>
      <c r="B568" s="17" t="s">
        <v>163</v>
      </c>
      <c r="C568">
        <v>12.99</v>
      </c>
      <c r="D568">
        <v>12.590000000000002</v>
      </c>
      <c r="E568">
        <v>2</v>
      </c>
      <c r="F568" s="59" t="s">
        <v>85</v>
      </c>
      <c r="G568">
        <v>12</v>
      </c>
      <c r="H568" s="55" t="s">
        <v>64</v>
      </c>
      <c r="I568">
        <v>6</v>
      </c>
      <c r="J568" s="37" t="s">
        <v>409</v>
      </c>
      <c r="K568">
        <v>23</v>
      </c>
      <c r="L568">
        <v>120</v>
      </c>
      <c r="M568">
        <v>127</v>
      </c>
      <c r="N568" s="40">
        <v>1200</v>
      </c>
      <c r="O568">
        <v>1</v>
      </c>
      <c r="P568">
        <v>5</v>
      </c>
      <c r="Q568">
        <v>7</v>
      </c>
      <c r="R568">
        <v>25</v>
      </c>
      <c r="S568" t="s">
        <v>479</v>
      </c>
      <c r="T568">
        <v>1075</v>
      </c>
      <c r="U568" s="33" t="s">
        <v>427</v>
      </c>
      <c r="V568">
        <v>4</v>
      </c>
      <c r="W568">
        <v>52</v>
      </c>
      <c r="X568" s="25" t="s">
        <v>54</v>
      </c>
      <c r="Y568" t="s">
        <v>1133</v>
      </c>
      <c r="Z568">
        <v>7</v>
      </c>
      <c r="AA568">
        <v>6</v>
      </c>
      <c r="AB568">
        <v>12</v>
      </c>
      <c r="AF568" t="s">
        <v>624</v>
      </c>
    </row>
    <row r="569" spans="1:32" x14ac:dyDescent="0.25">
      <c r="A569" s="18" t="s">
        <v>127</v>
      </c>
      <c r="B569" s="17" t="s">
        <v>163</v>
      </c>
      <c r="C569">
        <v>57.67</v>
      </c>
      <c r="D569">
        <v>57.07</v>
      </c>
      <c r="E569">
        <v>2</v>
      </c>
      <c r="F569" s="59" t="s">
        <v>85</v>
      </c>
      <c r="G569">
        <v>9</v>
      </c>
      <c r="H569" s="49" t="s">
        <v>31</v>
      </c>
      <c r="I569">
        <v>12</v>
      </c>
      <c r="J569" s="36" t="s">
        <v>410</v>
      </c>
      <c r="K569">
        <v>13</v>
      </c>
      <c r="L569">
        <v>120</v>
      </c>
      <c r="M569">
        <v>127</v>
      </c>
      <c r="N569">
        <v>1000</v>
      </c>
      <c r="O569">
        <v>0</v>
      </c>
      <c r="P569">
        <v>11</v>
      </c>
      <c r="Q569">
        <v>6</v>
      </c>
      <c r="R569">
        <v>25</v>
      </c>
      <c r="S569" s="31" t="s">
        <v>420</v>
      </c>
      <c r="T569">
        <v>1073</v>
      </c>
      <c r="U569" s="33" t="s">
        <v>427</v>
      </c>
      <c r="V569">
        <v>4</v>
      </c>
      <c r="W569">
        <v>52</v>
      </c>
      <c r="X569" s="25" t="s">
        <v>54</v>
      </c>
      <c r="Y569">
        <v>5</v>
      </c>
      <c r="Z569">
        <v>9</v>
      </c>
      <c r="AA569">
        <v>11</v>
      </c>
      <c r="AB569">
        <v>9</v>
      </c>
      <c r="AF569" t="s">
        <v>624</v>
      </c>
    </row>
    <row r="570" spans="1:32" x14ac:dyDescent="0.25">
      <c r="A570" s="18" t="s">
        <v>127</v>
      </c>
      <c r="B570" s="18" t="s">
        <v>166</v>
      </c>
      <c r="C570">
        <v>10.1</v>
      </c>
      <c r="D570">
        <v>10.1</v>
      </c>
      <c r="E570">
        <v>8</v>
      </c>
      <c r="F570" s="65" t="s">
        <v>167</v>
      </c>
      <c r="G570">
        <v>10</v>
      </c>
      <c r="H570" s="65" t="s">
        <v>167</v>
      </c>
      <c r="I570">
        <v>8</v>
      </c>
      <c r="J570" s="36" t="s">
        <v>410</v>
      </c>
      <c r="K570">
        <v>17</v>
      </c>
      <c r="L570">
        <v>119</v>
      </c>
      <c r="M570">
        <v>120</v>
      </c>
      <c r="N570" s="40">
        <v>1200</v>
      </c>
      <c r="O570">
        <v>1</v>
      </c>
      <c r="P570">
        <v>23</v>
      </c>
      <c r="Q570">
        <v>12</v>
      </c>
      <c r="R570">
        <v>25</v>
      </c>
      <c r="S570" s="32" t="s">
        <v>416</v>
      </c>
      <c r="T570">
        <v>1252</v>
      </c>
      <c r="U570" s="33" t="s">
        <v>417</v>
      </c>
      <c r="V570">
        <v>4</v>
      </c>
      <c r="W570">
        <v>45</v>
      </c>
      <c r="X570" s="21" t="s">
        <v>168</v>
      </c>
      <c r="Y570">
        <v>4</v>
      </c>
      <c r="Z570">
        <v>8</v>
      </c>
      <c r="AA570">
        <v>9</v>
      </c>
      <c r="AB570">
        <v>10</v>
      </c>
      <c r="AF570" t="s">
        <v>99</v>
      </c>
    </row>
    <row r="571" spans="1:32" x14ac:dyDescent="0.25">
      <c r="A571" s="18" t="s">
        <v>127</v>
      </c>
      <c r="B571" s="18" t="s">
        <v>166</v>
      </c>
      <c r="C571">
        <v>10.050000000000001</v>
      </c>
      <c r="D571">
        <v>9.7500000000000018</v>
      </c>
      <c r="E571">
        <v>8</v>
      </c>
      <c r="F571" s="65" t="s">
        <v>167</v>
      </c>
      <c r="G571" s="30">
        <v>5</v>
      </c>
      <c r="H571" s="65" t="s">
        <v>167</v>
      </c>
      <c r="I571">
        <v>12</v>
      </c>
      <c r="J571" s="35" t="s">
        <v>408</v>
      </c>
      <c r="K571">
        <v>73</v>
      </c>
      <c r="L571">
        <v>119</v>
      </c>
      <c r="M571">
        <v>122</v>
      </c>
      <c r="N571" s="40">
        <v>1200</v>
      </c>
      <c r="O571">
        <v>1</v>
      </c>
      <c r="P571">
        <v>3</v>
      </c>
      <c r="Q571">
        <v>12</v>
      </c>
      <c r="R571">
        <v>25</v>
      </c>
      <c r="S571" s="32" t="s">
        <v>426</v>
      </c>
      <c r="T571">
        <v>1257</v>
      </c>
      <c r="U571" s="33" t="s">
        <v>417</v>
      </c>
      <c r="V571">
        <v>4</v>
      </c>
      <c r="W571">
        <v>46</v>
      </c>
      <c r="X571" s="21" t="s">
        <v>168</v>
      </c>
      <c r="Y571" s="12" t="s">
        <v>471</v>
      </c>
      <c r="Z571">
        <v>3</v>
      </c>
      <c r="AA571">
        <v>3</v>
      </c>
      <c r="AB571">
        <v>5</v>
      </c>
      <c r="AF571" t="s">
        <v>99</v>
      </c>
    </row>
    <row r="572" spans="1:32" x14ac:dyDescent="0.25">
      <c r="A572" s="18" t="s">
        <v>127</v>
      </c>
      <c r="B572" s="18" t="s">
        <v>166</v>
      </c>
      <c r="C572">
        <v>57.76</v>
      </c>
      <c r="D572">
        <v>57.66</v>
      </c>
      <c r="E572">
        <v>8</v>
      </c>
      <c r="F572" s="65" t="s">
        <v>167</v>
      </c>
      <c r="G572" s="30">
        <v>5</v>
      </c>
      <c r="H572" s="63" t="s">
        <v>140</v>
      </c>
      <c r="I572">
        <v>5</v>
      </c>
      <c r="J572" s="36" t="s">
        <v>410</v>
      </c>
      <c r="K572">
        <v>101</v>
      </c>
      <c r="L572">
        <v>119</v>
      </c>
      <c r="M572">
        <v>122</v>
      </c>
      <c r="N572">
        <v>1000</v>
      </c>
      <c r="O572">
        <v>0</v>
      </c>
      <c r="P572">
        <v>19</v>
      </c>
      <c r="Q572">
        <v>11</v>
      </c>
      <c r="R572">
        <v>25</v>
      </c>
      <c r="S572" s="31" t="s">
        <v>420</v>
      </c>
      <c r="T572">
        <v>1262</v>
      </c>
      <c r="U572" s="33" t="s">
        <v>417</v>
      </c>
      <c r="V572">
        <v>4</v>
      </c>
      <c r="W572">
        <v>47</v>
      </c>
      <c r="X572" s="21" t="s">
        <v>168</v>
      </c>
      <c r="Y572">
        <v>3</v>
      </c>
      <c r="Z572">
        <v>8</v>
      </c>
      <c r="AA572">
        <v>6</v>
      </c>
      <c r="AB572">
        <v>5</v>
      </c>
      <c r="AF572" t="s">
        <v>99</v>
      </c>
    </row>
    <row r="573" spans="1:32" x14ac:dyDescent="0.25">
      <c r="A573" s="18" t="s">
        <v>127</v>
      </c>
      <c r="B573" s="18" t="s">
        <v>166</v>
      </c>
      <c r="C573">
        <v>10.47</v>
      </c>
      <c r="D573">
        <v>10.17</v>
      </c>
      <c r="E573">
        <v>8</v>
      </c>
      <c r="F573" s="65" t="s">
        <v>167</v>
      </c>
      <c r="G573">
        <v>9</v>
      </c>
      <c r="H573" s="51" t="s">
        <v>43</v>
      </c>
      <c r="I573">
        <v>8</v>
      </c>
      <c r="J573" s="37" t="s">
        <v>409</v>
      </c>
      <c r="K573">
        <v>267</v>
      </c>
      <c r="L573">
        <v>119</v>
      </c>
      <c r="M573">
        <v>129</v>
      </c>
      <c r="N573" s="40">
        <v>1200</v>
      </c>
      <c r="O573">
        <v>1</v>
      </c>
      <c r="P573">
        <v>12</v>
      </c>
      <c r="Q573">
        <v>10</v>
      </c>
      <c r="R573">
        <v>25</v>
      </c>
      <c r="S573" t="s">
        <v>508</v>
      </c>
      <c r="T573">
        <v>1257</v>
      </c>
      <c r="U573" s="33" t="s">
        <v>417</v>
      </c>
      <c r="V573">
        <v>4</v>
      </c>
      <c r="W573">
        <v>50</v>
      </c>
      <c r="X573" s="21" t="s">
        <v>168</v>
      </c>
      <c r="Y573" t="s">
        <v>468</v>
      </c>
      <c r="Z573">
        <v>7</v>
      </c>
      <c r="AA573">
        <v>9</v>
      </c>
      <c r="AB573">
        <v>9</v>
      </c>
      <c r="AF573" t="s">
        <v>99</v>
      </c>
    </row>
    <row r="574" spans="1:32" x14ac:dyDescent="0.25">
      <c r="A574" s="18" t="s">
        <v>127</v>
      </c>
      <c r="B574" s="18" t="s">
        <v>166</v>
      </c>
      <c r="C574">
        <v>57.22</v>
      </c>
      <c r="D574">
        <v>57.120000000000005</v>
      </c>
      <c r="E574">
        <v>8</v>
      </c>
      <c r="F574" s="65" t="s">
        <v>167</v>
      </c>
      <c r="G574">
        <v>10</v>
      </c>
      <c r="H574" s="51" t="s">
        <v>43</v>
      </c>
      <c r="I574">
        <v>3</v>
      </c>
      <c r="J574" s="36" t="s">
        <v>410</v>
      </c>
      <c r="K574">
        <v>185</v>
      </c>
      <c r="L574">
        <v>119</v>
      </c>
      <c r="M574">
        <v>127</v>
      </c>
      <c r="N574">
        <v>1000</v>
      </c>
      <c r="O574">
        <v>0</v>
      </c>
      <c r="P574">
        <v>28</v>
      </c>
      <c r="Q574">
        <v>9</v>
      </c>
      <c r="R574">
        <v>25</v>
      </c>
      <c r="S574" t="s">
        <v>479</v>
      </c>
      <c r="T574">
        <v>1273</v>
      </c>
      <c r="U574" s="33" t="s">
        <v>417</v>
      </c>
      <c r="V574">
        <v>4</v>
      </c>
      <c r="W574">
        <v>52</v>
      </c>
      <c r="X574" s="21" t="s">
        <v>168</v>
      </c>
      <c r="Y574" t="s">
        <v>519</v>
      </c>
      <c r="Z574">
        <v>9</v>
      </c>
      <c r="AA574">
        <v>11</v>
      </c>
      <c r="AB574">
        <v>10</v>
      </c>
      <c r="AF574" t="s">
        <v>1137</v>
      </c>
    </row>
    <row r="575" spans="1:32" x14ac:dyDescent="0.25">
      <c r="A575" s="18" t="s">
        <v>127</v>
      </c>
      <c r="B575" s="18" t="s">
        <v>166</v>
      </c>
      <c r="C575">
        <v>10.87</v>
      </c>
      <c r="D575">
        <v>10.569999999999999</v>
      </c>
      <c r="E575">
        <v>8</v>
      </c>
      <c r="F575" s="65" t="s">
        <v>167</v>
      </c>
      <c r="G575">
        <v>12</v>
      </c>
      <c r="H575" s="50" t="s">
        <v>565</v>
      </c>
      <c r="I575">
        <v>7</v>
      </c>
      <c r="J575" s="37" t="s">
        <v>409</v>
      </c>
      <c r="K575">
        <v>33</v>
      </c>
      <c r="L575">
        <v>119</v>
      </c>
      <c r="M575">
        <v>129</v>
      </c>
      <c r="N575" s="40">
        <v>1200</v>
      </c>
      <c r="O575">
        <v>1</v>
      </c>
      <c r="P575">
        <v>25</v>
      </c>
      <c r="Q575">
        <v>5</v>
      </c>
      <c r="R575">
        <v>25</v>
      </c>
      <c r="S575" t="s">
        <v>483</v>
      </c>
      <c r="T575">
        <v>1256</v>
      </c>
      <c r="U575" s="33" t="s">
        <v>417</v>
      </c>
      <c r="V575">
        <v>4</v>
      </c>
      <c r="W575">
        <v>56</v>
      </c>
      <c r="X575" s="21" t="s">
        <v>168</v>
      </c>
      <c r="Y575" t="s">
        <v>643</v>
      </c>
      <c r="Z575">
        <v>6</v>
      </c>
      <c r="AA575">
        <v>11</v>
      </c>
      <c r="AB575">
        <v>12</v>
      </c>
      <c r="AF575" t="s">
        <v>1138</v>
      </c>
    </row>
    <row r="576" spans="1:32" x14ac:dyDescent="0.25">
      <c r="A576" s="18" t="s">
        <v>127</v>
      </c>
      <c r="B576" s="18" t="s">
        <v>166</v>
      </c>
      <c r="C576">
        <v>58.23</v>
      </c>
      <c r="D576">
        <v>57.93</v>
      </c>
      <c r="E576">
        <v>8</v>
      </c>
      <c r="F576" s="65" t="s">
        <v>167</v>
      </c>
      <c r="G576">
        <v>14</v>
      </c>
      <c r="H576" s="62" t="s">
        <v>120</v>
      </c>
      <c r="I576">
        <v>3</v>
      </c>
      <c r="J576" s="36" t="s">
        <v>410</v>
      </c>
      <c r="K576">
        <v>137</v>
      </c>
      <c r="L576">
        <v>119</v>
      </c>
      <c r="M576">
        <v>134</v>
      </c>
      <c r="N576">
        <v>1000</v>
      </c>
      <c r="O576">
        <v>0</v>
      </c>
      <c r="P576">
        <v>10</v>
      </c>
      <c r="Q576">
        <v>5</v>
      </c>
      <c r="R576">
        <v>25</v>
      </c>
      <c r="S576" t="s">
        <v>508</v>
      </c>
      <c r="T576">
        <v>1258</v>
      </c>
      <c r="U576" s="33" t="s">
        <v>417</v>
      </c>
      <c r="V576">
        <v>4</v>
      </c>
      <c r="W576">
        <v>59</v>
      </c>
      <c r="X576" s="21" t="s">
        <v>168</v>
      </c>
      <c r="Y576" t="s">
        <v>753</v>
      </c>
      <c r="Z576">
        <v>10</v>
      </c>
      <c r="AA576">
        <v>9</v>
      </c>
      <c r="AB576">
        <v>14</v>
      </c>
      <c r="AF576" t="s">
        <v>1138</v>
      </c>
    </row>
    <row r="577" spans="1:32" x14ac:dyDescent="0.25">
      <c r="A577" s="18" t="s">
        <v>127</v>
      </c>
      <c r="B577" s="18" t="s">
        <v>166</v>
      </c>
      <c r="C577">
        <v>57.45</v>
      </c>
      <c r="D577">
        <v>57.25</v>
      </c>
      <c r="E577">
        <v>8</v>
      </c>
      <c r="F577" s="65" t="s">
        <v>167</v>
      </c>
      <c r="G577">
        <v>11</v>
      </c>
      <c r="H577" s="65" t="s">
        <v>167</v>
      </c>
      <c r="I577">
        <v>12</v>
      </c>
      <c r="J577" s="38" t="s">
        <v>411</v>
      </c>
      <c r="K577">
        <v>139</v>
      </c>
      <c r="L577">
        <v>119</v>
      </c>
      <c r="M577">
        <v>119</v>
      </c>
      <c r="N577">
        <v>1000</v>
      </c>
      <c r="O577">
        <v>0</v>
      </c>
      <c r="P577">
        <v>13</v>
      </c>
      <c r="Q577">
        <v>4</v>
      </c>
      <c r="R577">
        <v>25</v>
      </c>
      <c r="S577" t="s">
        <v>508</v>
      </c>
      <c r="T577">
        <v>1249</v>
      </c>
      <c r="U577" s="33" t="s">
        <v>417</v>
      </c>
      <c r="V577">
        <v>3</v>
      </c>
      <c r="W577">
        <v>61</v>
      </c>
      <c r="X577" s="21" t="s">
        <v>168</v>
      </c>
      <c r="Y577" t="s">
        <v>589</v>
      </c>
      <c r="Z577">
        <v>12</v>
      </c>
      <c r="AA577">
        <v>11</v>
      </c>
      <c r="AB577">
        <v>11</v>
      </c>
      <c r="AF577" t="s">
        <v>1138</v>
      </c>
    </row>
    <row r="578" spans="1:32" x14ac:dyDescent="0.25">
      <c r="A578" s="18" t="s">
        <v>127</v>
      </c>
      <c r="B578" s="18" t="s">
        <v>166</v>
      </c>
      <c r="C578">
        <v>10.130000000000001</v>
      </c>
      <c r="D578">
        <v>9.9300000000000015</v>
      </c>
      <c r="E578">
        <v>8</v>
      </c>
      <c r="F578" s="65" t="s">
        <v>167</v>
      </c>
      <c r="G578">
        <v>11</v>
      </c>
      <c r="H578" s="62" t="s">
        <v>120</v>
      </c>
      <c r="I578">
        <v>12</v>
      </c>
      <c r="J578" s="37" t="s">
        <v>409</v>
      </c>
      <c r="K578">
        <v>231</v>
      </c>
      <c r="L578">
        <v>119</v>
      </c>
      <c r="M578">
        <v>119</v>
      </c>
      <c r="N578" s="40">
        <v>1200</v>
      </c>
      <c r="O578">
        <v>1</v>
      </c>
      <c r="P578">
        <v>23</v>
      </c>
      <c r="Q578">
        <v>3</v>
      </c>
      <c r="R578">
        <v>25</v>
      </c>
      <c r="S578" t="s">
        <v>483</v>
      </c>
      <c r="T578">
        <v>1265</v>
      </c>
      <c r="U578" s="33" t="s">
        <v>427</v>
      </c>
      <c r="V578">
        <v>3</v>
      </c>
      <c r="W578">
        <v>63</v>
      </c>
      <c r="X578" s="21" t="s">
        <v>168</v>
      </c>
      <c r="Y578">
        <v>10</v>
      </c>
      <c r="Z578">
        <v>6</v>
      </c>
      <c r="AA578">
        <v>9</v>
      </c>
      <c r="AB578">
        <v>11</v>
      </c>
      <c r="AF578" t="s">
        <v>1141</v>
      </c>
    </row>
    <row r="579" spans="1:32" x14ac:dyDescent="0.25">
      <c r="A579" s="18" t="s">
        <v>127</v>
      </c>
      <c r="B579" s="18" t="s">
        <v>166</v>
      </c>
      <c r="C579">
        <v>10.51</v>
      </c>
      <c r="D579">
        <v>10.51</v>
      </c>
      <c r="E579">
        <v>8</v>
      </c>
      <c r="F579" s="65" t="s">
        <v>167</v>
      </c>
      <c r="G579">
        <v>12</v>
      </c>
      <c r="H579" s="84" t="s">
        <v>1142</v>
      </c>
      <c r="I579">
        <v>10</v>
      </c>
      <c r="J579" s="36" t="s">
        <v>410</v>
      </c>
      <c r="K579">
        <v>91</v>
      </c>
      <c r="L579">
        <v>119</v>
      </c>
      <c r="M579">
        <v>120</v>
      </c>
      <c r="N579" s="40">
        <v>1200</v>
      </c>
      <c r="O579">
        <v>1</v>
      </c>
      <c r="P579">
        <v>9</v>
      </c>
      <c r="Q579">
        <v>3</v>
      </c>
      <c r="R579">
        <v>25</v>
      </c>
      <c r="S579" t="s">
        <v>457</v>
      </c>
      <c r="T579">
        <v>1250</v>
      </c>
      <c r="U579" s="33" t="s">
        <v>417</v>
      </c>
      <c r="V579">
        <v>3</v>
      </c>
      <c r="W579">
        <v>63</v>
      </c>
      <c r="X579" s="21" t="s">
        <v>168</v>
      </c>
      <c r="Y579" t="s">
        <v>738</v>
      </c>
      <c r="Z579">
        <v>8</v>
      </c>
      <c r="AA579">
        <v>12</v>
      </c>
      <c r="AB579">
        <v>12</v>
      </c>
      <c r="AF579" t="s">
        <v>1143</v>
      </c>
    </row>
    <row r="580" spans="1:32" x14ac:dyDescent="0.25">
      <c r="A580" s="18" t="s">
        <v>127</v>
      </c>
      <c r="B580" s="19" t="s">
        <v>172</v>
      </c>
      <c r="C580">
        <v>10.18</v>
      </c>
      <c r="D580">
        <v>10.18</v>
      </c>
      <c r="E580">
        <v>4</v>
      </c>
      <c r="F580" s="66" t="s">
        <v>173</v>
      </c>
      <c r="G580">
        <v>11</v>
      </c>
      <c r="H580" s="54" t="s">
        <v>58</v>
      </c>
      <c r="I580">
        <v>6</v>
      </c>
      <c r="J580" s="37" t="s">
        <v>409</v>
      </c>
      <c r="K580">
        <v>3.9</v>
      </c>
      <c r="L580">
        <v>118</v>
      </c>
      <c r="M580">
        <v>119</v>
      </c>
      <c r="N580" s="40">
        <v>1200</v>
      </c>
      <c r="O580">
        <v>1</v>
      </c>
      <c r="P580">
        <v>23</v>
      </c>
      <c r="Q580">
        <v>12</v>
      </c>
      <c r="R580">
        <v>25</v>
      </c>
      <c r="S580" s="32" t="s">
        <v>416</v>
      </c>
      <c r="T580">
        <v>1258</v>
      </c>
      <c r="U580" s="33" t="s">
        <v>417</v>
      </c>
      <c r="V580">
        <v>4</v>
      </c>
      <c r="W580">
        <v>44</v>
      </c>
      <c r="X580" s="16" t="s">
        <v>70</v>
      </c>
      <c r="Y580" t="s">
        <v>502</v>
      </c>
      <c r="Z580">
        <v>5</v>
      </c>
      <c r="AA580">
        <v>3</v>
      </c>
      <c r="AB580">
        <v>11</v>
      </c>
      <c r="AF580" t="s">
        <v>685</v>
      </c>
    </row>
    <row r="581" spans="1:32" x14ac:dyDescent="0.25">
      <c r="A581" s="18" t="s">
        <v>127</v>
      </c>
      <c r="B581" s="19" t="s">
        <v>172</v>
      </c>
      <c r="C581">
        <v>9.98</v>
      </c>
      <c r="D581">
        <v>9.58</v>
      </c>
      <c r="E581">
        <v>4</v>
      </c>
      <c r="F581" s="66" t="s">
        <v>173</v>
      </c>
      <c r="G581" s="30">
        <v>4</v>
      </c>
      <c r="H581" s="54" t="s">
        <v>58</v>
      </c>
      <c r="I581">
        <v>12</v>
      </c>
      <c r="J581" s="35" t="s">
        <v>408</v>
      </c>
      <c r="K581">
        <v>13</v>
      </c>
      <c r="L581">
        <v>118</v>
      </c>
      <c r="M581">
        <v>119</v>
      </c>
      <c r="N581" s="40">
        <v>1200</v>
      </c>
      <c r="O581">
        <v>1</v>
      </c>
      <c r="P581">
        <v>26</v>
      </c>
      <c r="Q581">
        <v>11</v>
      </c>
      <c r="R581">
        <v>25</v>
      </c>
      <c r="S581" s="32" t="s">
        <v>416</v>
      </c>
      <c r="T581">
        <v>1262</v>
      </c>
      <c r="U581" s="33" t="s">
        <v>427</v>
      </c>
      <c r="V581">
        <v>4</v>
      </c>
      <c r="W581">
        <v>44</v>
      </c>
      <c r="X581" s="16" t="s">
        <v>70</v>
      </c>
      <c r="Y581" s="12" t="s">
        <v>446</v>
      </c>
      <c r="Z581">
        <v>2</v>
      </c>
      <c r="AA581">
        <v>2</v>
      </c>
      <c r="AB581">
        <v>4</v>
      </c>
      <c r="AF581" t="s">
        <v>685</v>
      </c>
    </row>
    <row r="582" spans="1:32" x14ac:dyDescent="0.25">
      <c r="A582" s="18" t="s">
        <v>127</v>
      </c>
      <c r="B582" s="19" t="s">
        <v>172</v>
      </c>
      <c r="C582">
        <v>9.6199999999999992</v>
      </c>
      <c r="D582">
        <v>9.52</v>
      </c>
      <c r="E582">
        <v>4</v>
      </c>
      <c r="F582" s="66" t="s">
        <v>173</v>
      </c>
      <c r="G582" s="28">
        <v>3</v>
      </c>
      <c r="H582" s="66" t="s">
        <v>173</v>
      </c>
      <c r="I582">
        <v>6</v>
      </c>
      <c r="J582" s="35" t="s">
        <v>408</v>
      </c>
      <c r="K582">
        <v>20</v>
      </c>
      <c r="L582">
        <v>118</v>
      </c>
      <c r="M582">
        <v>120</v>
      </c>
      <c r="N582" s="40">
        <v>1200</v>
      </c>
      <c r="O582">
        <v>1</v>
      </c>
      <c r="P582">
        <v>2</v>
      </c>
      <c r="Q582">
        <v>11</v>
      </c>
      <c r="R582">
        <v>25</v>
      </c>
      <c r="S582" s="32" t="s">
        <v>416</v>
      </c>
      <c r="T582">
        <v>1275</v>
      </c>
      <c r="U582" s="33" t="s">
        <v>427</v>
      </c>
      <c r="V582">
        <v>4</v>
      </c>
      <c r="W582">
        <v>44</v>
      </c>
      <c r="X582" s="16" t="s">
        <v>70</v>
      </c>
      <c r="Y582" s="12" t="s">
        <v>552</v>
      </c>
      <c r="Z582">
        <v>2</v>
      </c>
      <c r="AA582">
        <v>2</v>
      </c>
      <c r="AB582">
        <v>3</v>
      </c>
      <c r="AF582" t="s">
        <v>1144</v>
      </c>
    </row>
    <row r="583" spans="1:32" x14ac:dyDescent="0.25">
      <c r="A583" s="18" t="s">
        <v>127</v>
      </c>
      <c r="B583" s="19" t="s">
        <v>172</v>
      </c>
      <c r="C583">
        <v>9.9</v>
      </c>
      <c r="D583">
        <v>9.8000000000000007</v>
      </c>
      <c r="E583">
        <v>4</v>
      </c>
      <c r="F583" s="66" t="s">
        <v>173</v>
      </c>
      <c r="G583" s="30">
        <v>5</v>
      </c>
      <c r="H583" s="64" t="s">
        <v>150</v>
      </c>
      <c r="I583">
        <v>4</v>
      </c>
      <c r="J583" s="37" t="s">
        <v>409</v>
      </c>
      <c r="K583">
        <v>54</v>
      </c>
      <c r="L583">
        <v>118</v>
      </c>
      <c r="M583">
        <v>121</v>
      </c>
      <c r="N583" s="40">
        <v>1200</v>
      </c>
      <c r="O583">
        <v>1</v>
      </c>
      <c r="P583">
        <v>26</v>
      </c>
      <c r="Q583">
        <v>2</v>
      </c>
      <c r="R583">
        <v>25</v>
      </c>
      <c r="S583" s="32" t="s">
        <v>416</v>
      </c>
      <c r="T583">
        <v>1200</v>
      </c>
      <c r="U583" s="33" t="s">
        <v>417</v>
      </c>
      <c r="V583">
        <v>4</v>
      </c>
      <c r="W583">
        <v>46</v>
      </c>
      <c r="X583" s="16" t="s">
        <v>70</v>
      </c>
      <c r="Y583" s="12" t="s">
        <v>423</v>
      </c>
      <c r="Z583">
        <v>7</v>
      </c>
      <c r="AA583">
        <v>7</v>
      </c>
      <c r="AB583">
        <v>5</v>
      </c>
      <c r="AF583" t="s">
        <v>1145</v>
      </c>
    </row>
    <row r="584" spans="1:32" x14ac:dyDescent="0.25">
      <c r="A584" s="18" t="s">
        <v>127</v>
      </c>
      <c r="B584" s="19" t="s">
        <v>172</v>
      </c>
      <c r="C584">
        <v>58.79</v>
      </c>
      <c r="D584">
        <v>58.19</v>
      </c>
      <c r="E584">
        <v>4</v>
      </c>
      <c r="F584" s="66" t="s">
        <v>173</v>
      </c>
      <c r="G584">
        <v>12</v>
      </c>
      <c r="H584" s="66" t="s">
        <v>173</v>
      </c>
      <c r="I584">
        <v>13</v>
      </c>
      <c r="J584" s="37" t="s">
        <v>409</v>
      </c>
      <c r="K584">
        <v>38</v>
      </c>
      <c r="L584">
        <v>118</v>
      </c>
      <c r="M584">
        <v>123</v>
      </c>
      <c r="N584">
        <v>1000</v>
      </c>
      <c r="O584">
        <v>0</v>
      </c>
      <c r="P584">
        <v>26</v>
      </c>
      <c r="Q584">
        <v>1</v>
      </c>
      <c r="R584">
        <v>25</v>
      </c>
      <c r="S584" t="s">
        <v>465</v>
      </c>
      <c r="T584">
        <v>1203</v>
      </c>
      <c r="U584" s="33" t="s">
        <v>417</v>
      </c>
      <c r="V584">
        <v>4</v>
      </c>
      <c r="W584">
        <v>48</v>
      </c>
      <c r="X584" s="16" t="s">
        <v>70</v>
      </c>
      <c r="Y584" t="s">
        <v>603</v>
      </c>
      <c r="Z584">
        <v>4</v>
      </c>
      <c r="AA584">
        <v>8</v>
      </c>
      <c r="AB584">
        <v>12</v>
      </c>
      <c r="AF584" t="s">
        <v>125</v>
      </c>
    </row>
    <row r="585" spans="1:32" x14ac:dyDescent="0.25">
      <c r="A585" s="18" t="s">
        <v>127</v>
      </c>
      <c r="B585" s="19" t="s">
        <v>172</v>
      </c>
      <c r="C585">
        <v>57.45</v>
      </c>
      <c r="D585">
        <v>57.15</v>
      </c>
      <c r="E585">
        <v>4</v>
      </c>
      <c r="F585" s="66" t="s">
        <v>173</v>
      </c>
      <c r="G585">
        <v>6</v>
      </c>
      <c r="H585" s="52" t="s">
        <v>49</v>
      </c>
      <c r="I585">
        <v>8</v>
      </c>
      <c r="J585" s="36" t="s">
        <v>410</v>
      </c>
      <c r="K585">
        <v>34</v>
      </c>
      <c r="L585">
        <v>118</v>
      </c>
      <c r="M585">
        <v>122</v>
      </c>
      <c r="N585">
        <v>1000</v>
      </c>
      <c r="O585">
        <v>0</v>
      </c>
      <c r="P585">
        <v>5</v>
      </c>
      <c r="Q585">
        <v>1</v>
      </c>
      <c r="R585">
        <v>25</v>
      </c>
      <c r="S585" t="s">
        <v>479</v>
      </c>
      <c r="T585">
        <v>1195</v>
      </c>
      <c r="U585" s="33" t="s">
        <v>417</v>
      </c>
      <c r="V585">
        <v>4</v>
      </c>
      <c r="W585">
        <v>50</v>
      </c>
      <c r="X585" s="16" t="s">
        <v>70</v>
      </c>
      <c r="Y585" t="s">
        <v>429</v>
      </c>
      <c r="Z585">
        <v>9</v>
      </c>
      <c r="AA585">
        <v>12</v>
      </c>
      <c r="AB585">
        <v>6</v>
      </c>
      <c r="AF585" t="s">
        <v>46</v>
      </c>
    </row>
    <row r="586" spans="1:32" x14ac:dyDescent="0.25">
      <c r="A586" s="18" t="s">
        <v>127</v>
      </c>
      <c r="B586" s="19" t="s">
        <v>172</v>
      </c>
      <c r="C586">
        <v>10.35</v>
      </c>
      <c r="D586">
        <v>10.049999999999999</v>
      </c>
      <c r="E586">
        <v>4</v>
      </c>
      <c r="F586" s="66" t="s">
        <v>173</v>
      </c>
      <c r="G586">
        <v>11</v>
      </c>
      <c r="H586" s="52" t="s">
        <v>49</v>
      </c>
      <c r="I586">
        <v>7</v>
      </c>
      <c r="J586" s="36" t="s">
        <v>410</v>
      </c>
      <c r="K586">
        <v>27</v>
      </c>
      <c r="L586">
        <v>118</v>
      </c>
      <c r="M586">
        <v>128</v>
      </c>
      <c r="N586" s="40">
        <v>1200</v>
      </c>
      <c r="O586">
        <v>1</v>
      </c>
      <c r="P586">
        <v>8</v>
      </c>
      <c r="Q586">
        <v>12</v>
      </c>
      <c r="R586">
        <v>24</v>
      </c>
      <c r="S586" t="s">
        <v>483</v>
      </c>
      <c r="T586">
        <v>1209</v>
      </c>
      <c r="U586" s="33" t="s">
        <v>417</v>
      </c>
      <c r="V586">
        <v>4</v>
      </c>
      <c r="W586">
        <v>52</v>
      </c>
      <c r="X586" s="16" t="s">
        <v>70</v>
      </c>
      <c r="Y586" t="s">
        <v>505</v>
      </c>
      <c r="Z586">
        <v>10</v>
      </c>
      <c r="AA586">
        <v>11</v>
      </c>
      <c r="AB586">
        <v>11</v>
      </c>
      <c r="AF586" t="s">
        <v>46</v>
      </c>
    </row>
    <row r="587" spans="1:32" x14ac:dyDescent="0.25">
      <c r="A587" s="18" t="s">
        <v>127</v>
      </c>
      <c r="B587" s="19" t="s">
        <v>172</v>
      </c>
      <c r="C587">
        <v>10.41</v>
      </c>
      <c r="D587">
        <v>9.61</v>
      </c>
      <c r="E587">
        <v>4</v>
      </c>
      <c r="F587" s="66" t="s">
        <v>173</v>
      </c>
      <c r="G587">
        <v>9</v>
      </c>
      <c r="H587" s="52" t="s">
        <v>49</v>
      </c>
      <c r="I587">
        <v>14</v>
      </c>
      <c r="J587" s="38" t="s">
        <v>411</v>
      </c>
      <c r="K587">
        <v>15</v>
      </c>
      <c r="L587">
        <v>118</v>
      </c>
      <c r="M587">
        <v>130</v>
      </c>
      <c r="N587" s="40">
        <v>1200</v>
      </c>
      <c r="O587">
        <v>1</v>
      </c>
      <c r="P587">
        <v>9</v>
      </c>
      <c r="Q587">
        <v>11</v>
      </c>
      <c r="R587">
        <v>24</v>
      </c>
      <c r="S587" t="s">
        <v>465</v>
      </c>
      <c r="T587">
        <v>1211</v>
      </c>
      <c r="U587" s="33" t="s">
        <v>417</v>
      </c>
      <c r="V587" t="s">
        <v>635</v>
      </c>
      <c r="W587">
        <v>52</v>
      </c>
      <c r="X587" s="16" t="s">
        <v>70</v>
      </c>
      <c r="Y587" t="s">
        <v>589</v>
      </c>
      <c r="Z587">
        <v>14</v>
      </c>
      <c r="AA587">
        <v>14</v>
      </c>
      <c r="AB587">
        <v>9</v>
      </c>
      <c r="AF587" t="s">
        <v>639</v>
      </c>
    </row>
    <row r="588" spans="1:32" x14ac:dyDescent="0.25">
      <c r="A588" s="18" t="s">
        <v>127</v>
      </c>
      <c r="B588" s="20" t="s">
        <v>2490</v>
      </c>
      <c r="C588">
        <v>9.7899999999999991</v>
      </c>
      <c r="D588">
        <v>5.3899999999999988</v>
      </c>
      <c r="F588" s="58" t="s">
        <v>2503</v>
      </c>
      <c r="G588">
        <v>12</v>
      </c>
      <c r="H588" s="47" t="s">
        <v>504</v>
      </c>
      <c r="I588">
        <v>8</v>
      </c>
      <c r="J588" s="36" t="s">
        <v>410</v>
      </c>
      <c r="K588">
        <v>291</v>
      </c>
      <c r="M588">
        <v>121</v>
      </c>
      <c r="N588" s="40">
        <v>1200</v>
      </c>
      <c r="O588">
        <v>1</v>
      </c>
      <c r="P588">
        <v>26</v>
      </c>
      <c r="Q588">
        <v>10</v>
      </c>
      <c r="R588">
        <v>25</v>
      </c>
      <c r="S588" t="s">
        <v>483</v>
      </c>
      <c r="T588">
        <v>1095</v>
      </c>
      <c r="U588" s="33" t="s">
        <v>427</v>
      </c>
      <c r="V588">
        <v>4</v>
      </c>
      <c r="W588">
        <v>49</v>
      </c>
      <c r="X588" s="17" t="s">
        <v>21</v>
      </c>
      <c r="Y588" t="s">
        <v>513</v>
      </c>
      <c r="Z588">
        <v>10</v>
      </c>
      <c r="AA588">
        <v>14</v>
      </c>
      <c r="AB588">
        <v>12</v>
      </c>
      <c r="AF588" t="s">
        <v>46</v>
      </c>
    </row>
    <row r="589" spans="1:32" x14ac:dyDescent="0.25">
      <c r="A589" s="18" t="s">
        <v>127</v>
      </c>
      <c r="B589" s="20" t="s">
        <v>2490</v>
      </c>
      <c r="C589">
        <v>25.99</v>
      </c>
      <c r="D589">
        <v>21.289999999999996</v>
      </c>
      <c r="F589" s="58" t="s">
        <v>2503</v>
      </c>
      <c r="G589">
        <v>12</v>
      </c>
      <c r="H589" s="47" t="s">
        <v>504</v>
      </c>
      <c r="I589">
        <v>13</v>
      </c>
      <c r="J589" s="36" t="s">
        <v>410</v>
      </c>
      <c r="K589">
        <v>140</v>
      </c>
      <c r="M589">
        <v>124</v>
      </c>
      <c r="N589">
        <v>1400</v>
      </c>
      <c r="O589">
        <v>1</v>
      </c>
      <c r="P589">
        <v>22</v>
      </c>
      <c r="Q589">
        <v>6</v>
      </c>
      <c r="R589">
        <v>25</v>
      </c>
      <c r="S589" t="s">
        <v>483</v>
      </c>
      <c r="T589">
        <v>1087</v>
      </c>
      <c r="U589" s="33" t="s">
        <v>417</v>
      </c>
      <c r="V589">
        <v>4</v>
      </c>
      <c r="W589">
        <v>52</v>
      </c>
      <c r="X589" s="17" t="s">
        <v>21</v>
      </c>
      <c r="Y589">
        <v>29</v>
      </c>
      <c r="Z589">
        <v>8</v>
      </c>
      <c r="AA589">
        <v>7</v>
      </c>
      <c r="AB589">
        <v>11</v>
      </c>
      <c r="AC589">
        <v>12</v>
      </c>
      <c r="AF589" t="s">
        <v>46</v>
      </c>
    </row>
    <row r="590" spans="1:32" x14ac:dyDescent="0.25">
      <c r="A590" s="18" t="s">
        <v>127</v>
      </c>
      <c r="B590" s="20" t="s">
        <v>2490</v>
      </c>
      <c r="C590">
        <v>11.29</v>
      </c>
      <c r="D590">
        <v>6.6899999999999986</v>
      </c>
      <c r="F590" s="58" t="s">
        <v>2503</v>
      </c>
      <c r="G590">
        <v>12</v>
      </c>
      <c r="H590" s="47" t="s">
        <v>504</v>
      </c>
      <c r="I590">
        <v>8</v>
      </c>
      <c r="J590" s="37" t="s">
        <v>409</v>
      </c>
      <c r="K590">
        <v>79</v>
      </c>
      <c r="M590">
        <v>126</v>
      </c>
      <c r="N590" s="40">
        <v>1200</v>
      </c>
      <c r="O590">
        <v>1</v>
      </c>
      <c r="P590">
        <v>9</v>
      </c>
      <c r="Q590">
        <v>4</v>
      </c>
      <c r="R590">
        <v>25</v>
      </c>
      <c r="S590" s="32" t="s">
        <v>432</v>
      </c>
      <c r="T590">
        <v>1075</v>
      </c>
      <c r="U590" s="33" t="s">
        <v>427</v>
      </c>
      <c r="V590">
        <v>4</v>
      </c>
      <c r="W590">
        <v>52</v>
      </c>
      <c r="X590" s="17" t="s">
        <v>21</v>
      </c>
      <c r="Y590">
        <v>11</v>
      </c>
      <c r="Z590">
        <v>7</v>
      </c>
      <c r="AA590">
        <v>7</v>
      </c>
      <c r="AB590">
        <v>12</v>
      </c>
      <c r="AF590" t="s">
        <v>639</v>
      </c>
    </row>
    <row r="591" spans="1:32" x14ac:dyDescent="0.25">
      <c r="A591" s="18" t="s">
        <v>127</v>
      </c>
      <c r="B591" s="21" t="s">
        <v>2491</v>
      </c>
      <c r="C591">
        <v>40.18</v>
      </c>
      <c r="D591">
        <v>36.18</v>
      </c>
      <c r="F591" s="58" t="s">
        <v>2503</v>
      </c>
      <c r="G591">
        <v>6</v>
      </c>
      <c r="H591" s="59" t="s">
        <v>85</v>
      </c>
      <c r="I591">
        <v>2</v>
      </c>
      <c r="J591" s="37" t="s">
        <v>409</v>
      </c>
      <c r="K591">
        <v>7.6</v>
      </c>
      <c r="M591">
        <v>120</v>
      </c>
      <c r="N591">
        <v>1650</v>
      </c>
      <c r="O591">
        <v>1</v>
      </c>
      <c r="P591">
        <v>27</v>
      </c>
      <c r="Q591">
        <v>12</v>
      </c>
      <c r="R591">
        <v>25</v>
      </c>
      <c r="S591" t="s">
        <v>457</v>
      </c>
      <c r="T591">
        <v>1246</v>
      </c>
      <c r="U591" s="33" t="s">
        <v>417</v>
      </c>
      <c r="V591">
        <v>4</v>
      </c>
      <c r="W591">
        <v>44</v>
      </c>
      <c r="X591" s="25" t="s">
        <v>54</v>
      </c>
      <c r="Y591">
        <v>4</v>
      </c>
      <c r="Z591">
        <v>4</v>
      </c>
      <c r="AA591">
        <v>5</v>
      </c>
      <c r="AB591">
        <v>4</v>
      </c>
      <c r="AC591">
        <v>6</v>
      </c>
      <c r="AF591" t="s">
        <v>87</v>
      </c>
    </row>
    <row r="592" spans="1:32" x14ac:dyDescent="0.25">
      <c r="A592" s="18" t="s">
        <v>127</v>
      </c>
      <c r="B592" s="21" t="s">
        <v>2491</v>
      </c>
      <c r="C592">
        <v>39.549999999999997</v>
      </c>
      <c r="D592">
        <v>35.549999999999997</v>
      </c>
      <c r="F592" s="58" t="s">
        <v>2503</v>
      </c>
      <c r="G592" s="30">
        <v>5</v>
      </c>
      <c r="H592" s="53" t="s">
        <v>53</v>
      </c>
      <c r="I592">
        <v>2</v>
      </c>
      <c r="J592" s="37" t="s">
        <v>409</v>
      </c>
      <c r="K592">
        <v>4.4000000000000004</v>
      </c>
      <c r="M592">
        <v>121</v>
      </c>
      <c r="N592">
        <v>1650</v>
      </c>
      <c r="O592">
        <v>1</v>
      </c>
      <c r="P592">
        <v>15</v>
      </c>
      <c r="Q592">
        <v>11</v>
      </c>
      <c r="R592">
        <v>25</v>
      </c>
      <c r="S592" t="s">
        <v>457</v>
      </c>
      <c r="T592">
        <v>1226</v>
      </c>
      <c r="U592" s="33" t="s">
        <v>417</v>
      </c>
      <c r="V592">
        <v>4</v>
      </c>
      <c r="W592">
        <v>44</v>
      </c>
      <c r="X592" s="25" t="s">
        <v>54</v>
      </c>
      <c r="Y592" t="s">
        <v>474</v>
      </c>
      <c r="Z592">
        <v>7</v>
      </c>
      <c r="AA592">
        <v>7</v>
      </c>
      <c r="AB592">
        <v>8</v>
      </c>
      <c r="AC592">
        <v>5</v>
      </c>
      <c r="AF592" t="s">
        <v>87</v>
      </c>
    </row>
    <row r="593" spans="1:32" x14ac:dyDescent="0.25">
      <c r="A593" s="18" t="s">
        <v>127</v>
      </c>
      <c r="B593" s="21" t="s">
        <v>2491</v>
      </c>
      <c r="C593">
        <v>41.53</v>
      </c>
      <c r="D593">
        <v>36.630000000000003</v>
      </c>
      <c r="F593" s="58" t="s">
        <v>2503</v>
      </c>
      <c r="G593" s="28">
        <v>1</v>
      </c>
      <c r="H593" s="53" t="s">
        <v>53</v>
      </c>
      <c r="I593">
        <v>9</v>
      </c>
      <c r="J593" s="37" t="s">
        <v>409</v>
      </c>
      <c r="K593">
        <v>1.9</v>
      </c>
      <c r="M593">
        <v>134</v>
      </c>
      <c r="N593">
        <v>1650</v>
      </c>
      <c r="O593">
        <v>1</v>
      </c>
      <c r="P593">
        <v>30</v>
      </c>
      <c r="Q593">
        <v>10</v>
      </c>
      <c r="R593">
        <v>25</v>
      </c>
      <c r="S593" t="s">
        <v>457</v>
      </c>
      <c r="T593">
        <v>1210</v>
      </c>
      <c r="U593" s="33" t="s">
        <v>417</v>
      </c>
      <c r="V593">
        <v>5</v>
      </c>
      <c r="W593">
        <v>39</v>
      </c>
      <c r="X593" s="25" t="s">
        <v>54</v>
      </c>
      <c r="Y593" s="12" t="s">
        <v>581</v>
      </c>
      <c r="Z593">
        <v>6</v>
      </c>
      <c r="AA593">
        <v>5</v>
      </c>
      <c r="AB593">
        <v>5</v>
      </c>
      <c r="AC593">
        <v>1</v>
      </c>
      <c r="AF593" t="s">
        <v>87</v>
      </c>
    </row>
    <row r="594" spans="1:32" x14ac:dyDescent="0.25">
      <c r="A594" s="18" t="s">
        <v>127</v>
      </c>
      <c r="B594" s="21" t="s">
        <v>2491</v>
      </c>
      <c r="C594">
        <v>39.630000000000003</v>
      </c>
      <c r="D594">
        <v>34.830000000000005</v>
      </c>
      <c r="F594" s="58" t="s">
        <v>2503</v>
      </c>
      <c r="G594" s="28">
        <v>2</v>
      </c>
      <c r="H594" s="53" t="s">
        <v>53</v>
      </c>
      <c r="I594">
        <v>8</v>
      </c>
      <c r="J594" s="37" t="s">
        <v>409</v>
      </c>
      <c r="K594">
        <v>9.4</v>
      </c>
      <c r="M594">
        <v>133</v>
      </c>
      <c r="N594">
        <v>1650</v>
      </c>
      <c r="O594">
        <v>1</v>
      </c>
      <c r="P594">
        <v>4</v>
      </c>
      <c r="Q594">
        <v>10</v>
      </c>
      <c r="R594">
        <v>25</v>
      </c>
      <c r="S594" t="s">
        <v>457</v>
      </c>
      <c r="T594">
        <v>1224</v>
      </c>
      <c r="U594" s="33" t="s">
        <v>417</v>
      </c>
      <c r="V594">
        <v>5</v>
      </c>
      <c r="W594">
        <v>38</v>
      </c>
      <c r="X594" s="25" t="s">
        <v>54</v>
      </c>
      <c r="Y594" s="12" t="s">
        <v>423</v>
      </c>
      <c r="Z594">
        <v>7</v>
      </c>
      <c r="AA594">
        <v>5</v>
      </c>
      <c r="AB594">
        <v>3</v>
      </c>
      <c r="AC594">
        <v>2</v>
      </c>
      <c r="AF594" t="s">
        <v>87</v>
      </c>
    </row>
    <row r="595" spans="1:32" x14ac:dyDescent="0.25">
      <c r="A595" s="18" t="s">
        <v>127</v>
      </c>
      <c r="B595" s="21" t="s">
        <v>2491</v>
      </c>
      <c r="C595">
        <v>22.44</v>
      </c>
      <c r="D595">
        <v>17.540000000000003</v>
      </c>
      <c r="F595" s="58" t="s">
        <v>2503</v>
      </c>
      <c r="G595">
        <v>12</v>
      </c>
      <c r="H595" s="53" t="s">
        <v>53</v>
      </c>
      <c r="I595">
        <v>9</v>
      </c>
      <c r="J595" s="38" t="s">
        <v>411</v>
      </c>
      <c r="K595">
        <v>9.9</v>
      </c>
      <c r="M595">
        <v>135</v>
      </c>
      <c r="N595">
        <v>1400</v>
      </c>
      <c r="O595">
        <v>1</v>
      </c>
      <c r="P595">
        <v>14</v>
      </c>
      <c r="Q595">
        <v>9</v>
      </c>
      <c r="R595">
        <v>25</v>
      </c>
      <c r="S595" t="s">
        <v>477</v>
      </c>
      <c r="T595">
        <v>1226</v>
      </c>
      <c r="U595" s="33" t="s">
        <v>427</v>
      </c>
      <c r="V595">
        <v>5</v>
      </c>
      <c r="W595">
        <v>39</v>
      </c>
      <c r="X595" s="25" t="s">
        <v>54</v>
      </c>
      <c r="Y595" t="s">
        <v>513</v>
      </c>
      <c r="Z595">
        <v>12</v>
      </c>
      <c r="AA595">
        <v>11</v>
      </c>
      <c r="AB595">
        <v>12</v>
      </c>
      <c r="AC595">
        <v>12</v>
      </c>
      <c r="AF595" t="s">
        <v>87</v>
      </c>
    </row>
    <row r="596" spans="1:32" x14ac:dyDescent="0.25">
      <c r="A596" s="18" t="s">
        <v>127</v>
      </c>
      <c r="B596" s="21" t="s">
        <v>2491</v>
      </c>
      <c r="C596">
        <v>10</v>
      </c>
      <c r="D596">
        <v>5.9</v>
      </c>
      <c r="F596" s="58" t="s">
        <v>2503</v>
      </c>
      <c r="G596">
        <v>8</v>
      </c>
      <c r="H596" s="73" t="s">
        <v>452</v>
      </c>
      <c r="I596">
        <v>6</v>
      </c>
      <c r="J596" s="36" t="s">
        <v>410</v>
      </c>
      <c r="K596">
        <v>48</v>
      </c>
      <c r="M596">
        <v>118</v>
      </c>
      <c r="N596" s="40">
        <v>1200</v>
      </c>
      <c r="O596">
        <v>1</v>
      </c>
      <c r="P596">
        <v>16</v>
      </c>
      <c r="Q596">
        <v>7</v>
      </c>
      <c r="R596">
        <v>25</v>
      </c>
      <c r="S596" s="31" t="s">
        <v>420</v>
      </c>
      <c r="T596">
        <v>1213</v>
      </c>
      <c r="U596" s="33" t="s">
        <v>427</v>
      </c>
      <c r="V596">
        <v>4</v>
      </c>
      <c r="W596">
        <v>43</v>
      </c>
      <c r="X596" s="25" t="s">
        <v>54</v>
      </c>
      <c r="Y596">
        <v>6</v>
      </c>
      <c r="Z596">
        <v>10</v>
      </c>
      <c r="AA596">
        <v>8</v>
      </c>
      <c r="AB596">
        <v>8</v>
      </c>
      <c r="AF596" t="s">
        <v>87</v>
      </c>
    </row>
    <row r="597" spans="1:32" x14ac:dyDescent="0.25">
      <c r="A597" s="18" t="s">
        <v>127</v>
      </c>
      <c r="B597" s="21" t="s">
        <v>2491</v>
      </c>
      <c r="C597">
        <v>10.9</v>
      </c>
      <c r="D597">
        <v>6.5</v>
      </c>
      <c r="F597" s="58" t="s">
        <v>2503</v>
      </c>
      <c r="G597">
        <v>7</v>
      </c>
      <c r="H597" s="73" t="s">
        <v>452</v>
      </c>
      <c r="I597">
        <v>8</v>
      </c>
      <c r="J597" s="36" t="s">
        <v>410</v>
      </c>
      <c r="K597">
        <v>37</v>
      </c>
      <c r="M597">
        <v>120</v>
      </c>
      <c r="N597" s="40">
        <v>1200</v>
      </c>
      <c r="O597">
        <v>1</v>
      </c>
      <c r="P597">
        <v>11</v>
      </c>
      <c r="Q597">
        <v>6</v>
      </c>
      <c r="R597">
        <v>25</v>
      </c>
      <c r="S597" s="31" t="s">
        <v>420</v>
      </c>
      <c r="T597">
        <v>1214</v>
      </c>
      <c r="U597" s="33" t="s">
        <v>427</v>
      </c>
      <c r="V597">
        <v>4</v>
      </c>
      <c r="W597">
        <v>45</v>
      </c>
      <c r="X597" s="25" t="s">
        <v>54</v>
      </c>
      <c r="Y597">
        <v>5</v>
      </c>
      <c r="Z597">
        <v>10</v>
      </c>
      <c r="AA597">
        <v>10</v>
      </c>
      <c r="AB597">
        <v>7</v>
      </c>
      <c r="AF597" t="s">
        <v>87</v>
      </c>
    </row>
    <row r="598" spans="1:32" x14ac:dyDescent="0.25">
      <c r="A598" s="18" t="s">
        <v>127</v>
      </c>
      <c r="B598" s="21" t="s">
        <v>2491</v>
      </c>
      <c r="C598">
        <v>22.63</v>
      </c>
      <c r="D598">
        <v>18.529999999999998</v>
      </c>
      <c r="F598" s="58" t="s">
        <v>2503</v>
      </c>
      <c r="G598">
        <v>10</v>
      </c>
      <c r="H598" s="64" t="s">
        <v>150</v>
      </c>
      <c r="I598">
        <v>3</v>
      </c>
      <c r="J598" s="37" t="s">
        <v>409</v>
      </c>
      <c r="K598">
        <v>21</v>
      </c>
      <c r="M598">
        <v>123</v>
      </c>
      <c r="N598">
        <v>1400</v>
      </c>
      <c r="O598">
        <v>1</v>
      </c>
      <c r="P598">
        <v>13</v>
      </c>
      <c r="Q598">
        <v>4</v>
      </c>
      <c r="R598">
        <v>25</v>
      </c>
      <c r="S598" t="s">
        <v>508</v>
      </c>
      <c r="T598">
        <v>1224</v>
      </c>
      <c r="U598" s="33" t="s">
        <v>417</v>
      </c>
      <c r="V598">
        <v>4</v>
      </c>
      <c r="W598">
        <v>47</v>
      </c>
      <c r="X598" s="25" t="s">
        <v>54</v>
      </c>
      <c r="Y598" t="s">
        <v>429</v>
      </c>
      <c r="Z598">
        <v>5</v>
      </c>
      <c r="AA598">
        <v>4</v>
      </c>
      <c r="AB598">
        <v>3</v>
      </c>
      <c r="AC598">
        <v>10</v>
      </c>
      <c r="AF598" t="s">
        <v>680</v>
      </c>
    </row>
    <row r="599" spans="1:32" x14ac:dyDescent="0.25">
      <c r="A599" s="18" t="s">
        <v>127</v>
      </c>
      <c r="B599" s="21" t="s">
        <v>2491</v>
      </c>
      <c r="C599">
        <v>57.23</v>
      </c>
      <c r="D599">
        <v>52.929999999999993</v>
      </c>
      <c r="F599" s="58" t="s">
        <v>2503</v>
      </c>
      <c r="G599">
        <v>7</v>
      </c>
      <c r="H599" s="73" t="s">
        <v>452</v>
      </c>
      <c r="I599">
        <v>5</v>
      </c>
      <c r="J599" s="36" t="s">
        <v>410</v>
      </c>
      <c r="K599">
        <v>21</v>
      </c>
      <c r="M599">
        <v>124</v>
      </c>
      <c r="N599">
        <v>1000</v>
      </c>
      <c r="O599">
        <v>0</v>
      </c>
      <c r="P599">
        <v>19</v>
      </c>
      <c r="Q599">
        <v>3</v>
      </c>
      <c r="R599">
        <v>25</v>
      </c>
      <c r="S599" s="31" t="s">
        <v>420</v>
      </c>
      <c r="T599">
        <v>1224</v>
      </c>
      <c r="U599" s="33" t="s">
        <v>427</v>
      </c>
      <c r="V599">
        <v>4</v>
      </c>
      <c r="W599">
        <v>49</v>
      </c>
      <c r="X599" s="25" t="s">
        <v>54</v>
      </c>
      <c r="Y599" t="s">
        <v>441</v>
      </c>
      <c r="Z599">
        <v>10</v>
      </c>
      <c r="AA599">
        <v>8</v>
      </c>
      <c r="AB599">
        <v>7</v>
      </c>
      <c r="AF599" t="s">
        <v>624</v>
      </c>
    </row>
    <row r="600" spans="1:32" x14ac:dyDescent="0.25">
      <c r="A600" s="18" t="s">
        <v>127</v>
      </c>
      <c r="B600" s="21" t="s">
        <v>2491</v>
      </c>
      <c r="C600">
        <v>10.35</v>
      </c>
      <c r="D600">
        <v>5.8500000000000005</v>
      </c>
      <c r="F600" s="58" t="s">
        <v>2503</v>
      </c>
      <c r="G600">
        <v>11</v>
      </c>
      <c r="H600" s="81" t="s">
        <v>869</v>
      </c>
      <c r="I600">
        <v>5</v>
      </c>
      <c r="J600" s="38" t="s">
        <v>411</v>
      </c>
      <c r="K600">
        <v>60</v>
      </c>
      <c r="M600">
        <v>128</v>
      </c>
      <c r="N600" s="40">
        <v>1200</v>
      </c>
      <c r="O600">
        <v>1</v>
      </c>
      <c r="P600">
        <v>31</v>
      </c>
      <c r="Q600">
        <v>1</v>
      </c>
      <c r="R600">
        <v>25</v>
      </c>
      <c r="S600" t="s">
        <v>501</v>
      </c>
      <c r="T600">
        <v>1240</v>
      </c>
      <c r="U600" s="33" t="s">
        <v>417</v>
      </c>
      <c r="V600">
        <v>4</v>
      </c>
      <c r="W600">
        <v>50</v>
      </c>
      <c r="X600" s="25" t="s">
        <v>54</v>
      </c>
      <c r="Y600" t="s">
        <v>441</v>
      </c>
      <c r="Z600">
        <v>11</v>
      </c>
      <c r="AA600">
        <v>11</v>
      </c>
      <c r="AB600">
        <v>11</v>
      </c>
      <c r="AF600" t="s">
        <v>624</v>
      </c>
    </row>
    <row r="601" spans="1:32" x14ac:dyDescent="0.25">
      <c r="A601" s="18" t="s">
        <v>127</v>
      </c>
      <c r="B601" s="21" t="s">
        <v>2491</v>
      </c>
      <c r="C601">
        <v>10.69</v>
      </c>
      <c r="D601">
        <v>6.089999999999999</v>
      </c>
      <c r="F601" s="58" t="s">
        <v>2503</v>
      </c>
      <c r="G601">
        <v>6</v>
      </c>
      <c r="H601" s="64" t="s">
        <v>150</v>
      </c>
      <c r="I601">
        <v>8</v>
      </c>
      <c r="J601" s="36" t="s">
        <v>410</v>
      </c>
      <c r="K601">
        <v>61</v>
      </c>
      <c r="M601">
        <v>127</v>
      </c>
      <c r="N601" s="40">
        <v>1200</v>
      </c>
      <c r="O601">
        <v>1</v>
      </c>
      <c r="P601">
        <v>8</v>
      </c>
      <c r="Q601">
        <v>1</v>
      </c>
      <c r="R601">
        <v>25</v>
      </c>
      <c r="S601" s="32" t="s">
        <v>432</v>
      </c>
      <c r="T601">
        <v>1225</v>
      </c>
      <c r="U601" s="33" t="s">
        <v>417</v>
      </c>
      <c r="V601">
        <v>4</v>
      </c>
      <c r="W601">
        <v>52</v>
      </c>
      <c r="X601" s="25" t="s">
        <v>54</v>
      </c>
      <c r="Y601" t="s">
        <v>519</v>
      </c>
      <c r="Z601">
        <v>8</v>
      </c>
      <c r="AA601">
        <v>8</v>
      </c>
      <c r="AB601">
        <v>6</v>
      </c>
      <c r="AF601" t="s">
        <v>624</v>
      </c>
    </row>
    <row r="602" spans="1:32" x14ac:dyDescent="0.25">
      <c r="A602" s="18" t="s">
        <v>127</v>
      </c>
      <c r="B602" s="21" t="s">
        <v>2491</v>
      </c>
      <c r="C602">
        <v>11.38</v>
      </c>
      <c r="D602">
        <v>6.58</v>
      </c>
      <c r="F602" s="58" t="s">
        <v>2503</v>
      </c>
      <c r="G602">
        <v>11</v>
      </c>
      <c r="H602" s="65" t="s">
        <v>167</v>
      </c>
      <c r="I602">
        <v>8</v>
      </c>
      <c r="J602" s="36" t="s">
        <v>410</v>
      </c>
      <c r="K602">
        <v>123</v>
      </c>
      <c r="M602">
        <v>132</v>
      </c>
      <c r="N602" s="40">
        <v>1200</v>
      </c>
      <c r="O602">
        <v>1</v>
      </c>
      <c r="P602">
        <v>1</v>
      </c>
      <c r="Q602">
        <v>10</v>
      </c>
      <c r="R602">
        <v>24</v>
      </c>
      <c r="S602" t="s">
        <v>479</v>
      </c>
      <c r="T602">
        <v>1253</v>
      </c>
      <c r="U602" s="33" t="s">
        <v>427</v>
      </c>
      <c r="V602">
        <v>4</v>
      </c>
      <c r="W602">
        <v>52</v>
      </c>
      <c r="X602" s="25" t="s">
        <v>54</v>
      </c>
      <c r="Y602" t="s">
        <v>1155</v>
      </c>
      <c r="Z602">
        <v>8</v>
      </c>
      <c r="AA602">
        <v>9</v>
      </c>
      <c r="AB602">
        <v>11</v>
      </c>
      <c r="AF602" t="s">
        <v>624</v>
      </c>
    </row>
    <row r="603" spans="1:32" x14ac:dyDescent="0.25">
      <c r="A603" s="19" t="s">
        <v>177</v>
      </c>
      <c r="B603" s="22" t="s">
        <v>178</v>
      </c>
      <c r="C603">
        <v>35.74</v>
      </c>
      <c r="D603">
        <v>36.440000000000005</v>
      </c>
      <c r="E603">
        <v>10</v>
      </c>
      <c r="F603" s="48" t="s">
        <v>26</v>
      </c>
      <c r="G603">
        <v>9</v>
      </c>
      <c r="H603" s="48" t="s">
        <v>26</v>
      </c>
      <c r="I603">
        <v>5</v>
      </c>
      <c r="J603" s="38" t="s">
        <v>411</v>
      </c>
      <c r="K603">
        <v>47</v>
      </c>
      <c r="L603">
        <v>135</v>
      </c>
      <c r="M603">
        <v>119</v>
      </c>
      <c r="N603">
        <v>1600</v>
      </c>
      <c r="O603">
        <v>1</v>
      </c>
      <c r="P603">
        <v>4</v>
      </c>
      <c r="Q603">
        <v>1</v>
      </c>
      <c r="R603">
        <v>26</v>
      </c>
      <c r="S603" t="s">
        <v>508</v>
      </c>
      <c r="T603">
        <v>1035</v>
      </c>
      <c r="U603" s="33" t="s">
        <v>417</v>
      </c>
      <c r="V603">
        <v>3</v>
      </c>
      <c r="W603">
        <v>62</v>
      </c>
      <c r="X603" s="24" t="s">
        <v>179</v>
      </c>
      <c r="Y603">
        <v>7</v>
      </c>
      <c r="Z603">
        <v>12</v>
      </c>
      <c r="AA603">
        <v>11</v>
      </c>
      <c r="AB603">
        <v>7</v>
      </c>
      <c r="AC603">
        <v>9</v>
      </c>
      <c r="AF603" t="s">
        <v>46</v>
      </c>
    </row>
    <row r="604" spans="1:32" x14ac:dyDescent="0.25">
      <c r="A604" s="19" t="s">
        <v>177</v>
      </c>
      <c r="B604" s="22" t="s">
        <v>178</v>
      </c>
      <c r="C604">
        <v>40.78</v>
      </c>
      <c r="D604">
        <v>41.68</v>
      </c>
      <c r="E604">
        <v>10</v>
      </c>
      <c r="F604" s="48" t="s">
        <v>26</v>
      </c>
      <c r="G604">
        <v>9</v>
      </c>
      <c r="H604" s="62" t="s">
        <v>120</v>
      </c>
      <c r="I604">
        <v>2</v>
      </c>
      <c r="J604" s="36" t="s">
        <v>410</v>
      </c>
      <c r="K604">
        <v>13</v>
      </c>
      <c r="L604">
        <v>135</v>
      </c>
      <c r="M604">
        <v>121</v>
      </c>
      <c r="N604" s="41">
        <v>1650</v>
      </c>
      <c r="O604">
        <v>1</v>
      </c>
      <c r="P604">
        <v>26</v>
      </c>
      <c r="Q604">
        <v>11</v>
      </c>
      <c r="R604">
        <v>25</v>
      </c>
      <c r="S604" s="32" t="s">
        <v>416</v>
      </c>
      <c r="T604">
        <v>1025</v>
      </c>
      <c r="U604" s="33" t="s">
        <v>427</v>
      </c>
      <c r="V604">
        <v>3</v>
      </c>
      <c r="W604">
        <v>64</v>
      </c>
      <c r="X604" s="24" t="s">
        <v>179</v>
      </c>
      <c r="Y604">
        <v>3</v>
      </c>
      <c r="Z604">
        <v>8</v>
      </c>
      <c r="AA604">
        <v>10</v>
      </c>
      <c r="AB604">
        <v>11</v>
      </c>
      <c r="AC604">
        <v>9</v>
      </c>
      <c r="AF604" t="s">
        <v>46</v>
      </c>
    </row>
    <row r="605" spans="1:32" x14ac:dyDescent="0.25">
      <c r="A605" s="19" t="s">
        <v>177</v>
      </c>
      <c r="B605" s="22" t="s">
        <v>178</v>
      </c>
      <c r="C605">
        <v>40.799999999999997</v>
      </c>
      <c r="D605">
        <v>41.8</v>
      </c>
      <c r="E605">
        <v>10</v>
      </c>
      <c r="F605" s="48" t="s">
        <v>26</v>
      </c>
      <c r="G605">
        <v>12</v>
      </c>
      <c r="H605" s="62" t="s">
        <v>120</v>
      </c>
      <c r="I605">
        <v>2</v>
      </c>
      <c r="J605" s="36" t="s">
        <v>410</v>
      </c>
      <c r="K605">
        <v>20</v>
      </c>
      <c r="L605">
        <v>135</v>
      </c>
      <c r="M605">
        <v>118</v>
      </c>
      <c r="N605" s="41">
        <v>1650</v>
      </c>
      <c r="O605">
        <v>1</v>
      </c>
      <c r="P605">
        <v>30</v>
      </c>
      <c r="Q605">
        <v>10</v>
      </c>
      <c r="R605">
        <v>25</v>
      </c>
      <c r="S605" t="s">
        <v>457</v>
      </c>
      <c r="T605">
        <v>1028</v>
      </c>
      <c r="U605" s="33" t="s">
        <v>417</v>
      </c>
      <c r="V605">
        <v>3</v>
      </c>
      <c r="W605">
        <v>66</v>
      </c>
      <c r="X605" s="24" t="s">
        <v>179</v>
      </c>
      <c r="Y605" t="s">
        <v>490</v>
      </c>
      <c r="Z605">
        <v>8</v>
      </c>
      <c r="AA605">
        <v>9</v>
      </c>
      <c r="AB605">
        <v>11</v>
      </c>
      <c r="AC605">
        <v>12</v>
      </c>
      <c r="AF605" t="s">
        <v>46</v>
      </c>
    </row>
    <row r="606" spans="1:32" x14ac:dyDescent="0.25">
      <c r="A606" s="19" t="s">
        <v>177</v>
      </c>
      <c r="B606" s="22" t="s">
        <v>178</v>
      </c>
      <c r="C606">
        <v>38.89</v>
      </c>
      <c r="D606">
        <v>39.49</v>
      </c>
      <c r="E606">
        <v>10</v>
      </c>
      <c r="F606" s="48" t="s">
        <v>26</v>
      </c>
      <c r="G606" s="30">
        <v>4</v>
      </c>
      <c r="H606" s="48" t="s">
        <v>26</v>
      </c>
      <c r="I606">
        <v>6</v>
      </c>
      <c r="J606" s="37" t="s">
        <v>409</v>
      </c>
      <c r="K606">
        <v>25</v>
      </c>
      <c r="L606">
        <v>135</v>
      </c>
      <c r="M606">
        <v>122</v>
      </c>
      <c r="N606" s="41">
        <v>1650</v>
      </c>
      <c r="O606">
        <v>1</v>
      </c>
      <c r="P606">
        <v>8</v>
      </c>
      <c r="Q606">
        <v>10</v>
      </c>
      <c r="R606">
        <v>25</v>
      </c>
      <c r="S606" s="32" t="s">
        <v>426</v>
      </c>
      <c r="T606">
        <v>1028</v>
      </c>
      <c r="U606" s="33" t="s">
        <v>427</v>
      </c>
      <c r="V606">
        <v>3</v>
      </c>
      <c r="W606">
        <v>67</v>
      </c>
      <c r="X606" s="24" t="s">
        <v>179</v>
      </c>
      <c r="Y606" s="12" t="s">
        <v>552</v>
      </c>
      <c r="Z606">
        <v>7</v>
      </c>
      <c r="AA606">
        <v>6</v>
      </c>
      <c r="AB606">
        <v>5</v>
      </c>
      <c r="AC606">
        <v>4</v>
      </c>
      <c r="AF606" t="s">
        <v>46</v>
      </c>
    </row>
    <row r="607" spans="1:32" x14ac:dyDescent="0.25">
      <c r="A607" s="19" t="s">
        <v>177</v>
      </c>
      <c r="B607" s="22" t="s">
        <v>178</v>
      </c>
      <c r="C607">
        <v>40.369999999999997</v>
      </c>
      <c r="D607">
        <v>40.97</v>
      </c>
      <c r="E607">
        <v>10</v>
      </c>
      <c r="F607" s="48" t="s">
        <v>26</v>
      </c>
      <c r="G607">
        <v>7</v>
      </c>
      <c r="H607" s="50" t="s">
        <v>565</v>
      </c>
      <c r="I607">
        <v>3</v>
      </c>
      <c r="J607" s="37" t="s">
        <v>409</v>
      </c>
      <c r="K607">
        <v>13</v>
      </c>
      <c r="L607">
        <v>135</v>
      </c>
      <c r="M607">
        <v>123</v>
      </c>
      <c r="N607" s="41">
        <v>1650</v>
      </c>
      <c r="O607">
        <v>1</v>
      </c>
      <c r="P607">
        <v>17</v>
      </c>
      <c r="Q607">
        <v>9</v>
      </c>
      <c r="R607">
        <v>25</v>
      </c>
      <c r="S607" s="31" t="s">
        <v>420</v>
      </c>
      <c r="T607">
        <v>1027</v>
      </c>
      <c r="U607" s="33" t="s">
        <v>427</v>
      </c>
      <c r="V607">
        <v>3</v>
      </c>
      <c r="W607">
        <v>68</v>
      </c>
      <c r="X607" s="24" t="s">
        <v>179</v>
      </c>
      <c r="Y607" t="s">
        <v>441</v>
      </c>
      <c r="Z607">
        <v>5</v>
      </c>
      <c r="AA607">
        <v>5</v>
      </c>
      <c r="AB607">
        <v>5</v>
      </c>
      <c r="AC607">
        <v>7</v>
      </c>
      <c r="AF607" t="s">
        <v>46</v>
      </c>
    </row>
    <row r="608" spans="1:32" x14ac:dyDescent="0.25">
      <c r="A608" s="19" t="s">
        <v>177</v>
      </c>
      <c r="B608" s="22" t="s">
        <v>178</v>
      </c>
      <c r="C608">
        <v>40.39</v>
      </c>
      <c r="D608">
        <v>40.99</v>
      </c>
      <c r="E608">
        <v>10</v>
      </c>
      <c r="F608" s="48" t="s">
        <v>26</v>
      </c>
      <c r="G608">
        <v>9</v>
      </c>
      <c r="H608" s="53" t="s">
        <v>53</v>
      </c>
      <c r="I608">
        <v>5</v>
      </c>
      <c r="J608" s="37" t="s">
        <v>409</v>
      </c>
      <c r="K608">
        <v>14</v>
      </c>
      <c r="L608">
        <v>135</v>
      </c>
      <c r="M608">
        <v>123</v>
      </c>
      <c r="N608" s="41">
        <v>1650</v>
      </c>
      <c r="O608">
        <v>1</v>
      </c>
      <c r="P608">
        <v>10</v>
      </c>
      <c r="Q608">
        <v>9</v>
      </c>
      <c r="R608">
        <v>25</v>
      </c>
      <c r="S608" s="32" t="s">
        <v>432</v>
      </c>
      <c r="T608">
        <v>1010</v>
      </c>
      <c r="U608" s="33" t="s">
        <v>417</v>
      </c>
      <c r="V608">
        <v>3</v>
      </c>
      <c r="W608">
        <v>68</v>
      </c>
      <c r="X608" s="24" t="s">
        <v>179</v>
      </c>
      <c r="Y608" t="s">
        <v>453</v>
      </c>
      <c r="Z608">
        <v>5</v>
      </c>
      <c r="AA608">
        <v>6</v>
      </c>
      <c r="AB608">
        <v>6</v>
      </c>
      <c r="AC608">
        <v>9</v>
      </c>
      <c r="AF608" t="s">
        <v>46</v>
      </c>
    </row>
    <row r="609" spans="1:32" x14ac:dyDescent="0.25">
      <c r="A609" s="19" t="s">
        <v>177</v>
      </c>
      <c r="B609" s="22" t="s">
        <v>178</v>
      </c>
      <c r="C609">
        <v>39.229999999999997</v>
      </c>
      <c r="D609">
        <v>39.729999999999997</v>
      </c>
      <c r="E609">
        <v>10</v>
      </c>
      <c r="F609" s="48" t="s">
        <v>26</v>
      </c>
      <c r="G609" s="28">
        <v>3</v>
      </c>
      <c r="H609" s="53" t="s">
        <v>53</v>
      </c>
      <c r="I609">
        <v>3</v>
      </c>
      <c r="J609" s="37" t="s">
        <v>409</v>
      </c>
      <c r="K609">
        <v>11</v>
      </c>
      <c r="L609">
        <v>135</v>
      </c>
      <c r="M609">
        <v>126</v>
      </c>
      <c r="N609" s="41">
        <v>1650</v>
      </c>
      <c r="O609">
        <v>1</v>
      </c>
      <c r="P609">
        <v>25</v>
      </c>
      <c r="Q609">
        <v>6</v>
      </c>
      <c r="R609">
        <v>25</v>
      </c>
      <c r="S609" s="32" t="s">
        <v>416</v>
      </c>
      <c r="T609">
        <v>1013</v>
      </c>
      <c r="U609" s="33" t="s">
        <v>427</v>
      </c>
      <c r="V609">
        <v>3</v>
      </c>
      <c r="W609">
        <v>67</v>
      </c>
      <c r="X609" s="24" t="s">
        <v>179</v>
      </c>
      <c r="Y609" s="12" t="s">
        <v>423</v>
      </c>
      <c r="Z609">
        <v>6</v>
      </c>
      <c r="AA609">
        <v>6</v>
      </c>
      <c r="AB609">
        <v>5</v>
      </c>
      <c r="AC609">
        <v>3</v>
      </c>
      <c r="AF609" t="s">
        <v>46</v>
      </c>
    </row>
    <row r="610" spans="1:32" x14ac:dyDescent="0.25">
      <c r="A610" s="19" t="s">
        <v>177</v>
      </c>
      <c r="B610" s="22" t="s">
        <v>178</v>
      </c>
      <c r="C610">
        <v>40.729999999999997</v>
      </c>
      <c r="D610">
        <v>41.23</v>
      </c>
      <c r="E610">
        <v>10</v>
      </c>
      <c r="F610" s="48" t="s">
        <v>26</v>
      </c>
      <c r="G610">
        <v>9</v>
      </c>
      <c r="H610" s="53" t="s">
        <v>53</v>
      </c>
      <c r="I610">
        <v>3</v>
      </c>
      <c r="J610" s="36" t="s">
        <v>410</v>
      </c>
      <c r="K610">
        <v>17</v>
      </c>
      <c r="L610">
        <v>135</v>
      </c>
      <c r="M610">
        <v>125</v>
      </c>
      <c r="N610" s="41">
        <v>1650</v>
      </c>
      <c r="O610">
        <v>1</v>
      </c>
      <c r="P610">
        <v>4</v>
      </c>
      <c r="Q610">
        <v>6</v>
      </c>
      <c r="R610">
        <v>25</v>
      </c>
      <c r="S610" s="32" t="s">
        <v>432</v>
      </c>
      <c r="T610">
        <v>1008</v>
      </c>
      <c r="U610" s="34" t="s">
        <v>438</v>
      </c>
      <c r="V610">
        <v>3</v>
      </c>
      <c r="W610">
        <v>67</v>
      </c>
      <c r="X610" s="24" t="s">
        <v>179</v>
      </c>
      <c r="Y610" t="s">
        <v>490</v>
      </c>
      <c r="Z610">
        <v>8</v>
      </c>
      <c r="AA610">
        <v>6</v>
      </c>
      <c r="AB610">
        <v>5</v>
      </c>
      <c r="AC610">
        <v>9</v>
      </c>
      <c r="AF610" t="s">
        <v>46</v>
      </c>
    </row>
    <row r="611" spans="1:32" x14ac:dyDescent="0.25">
      <c r="A611" s="19" t="s">
        <v>177</v>
      </c>
      <c r="B611" s="22" t="s">
        <v>178</v>
      </c>
      <c r="C611">
        <v>48.72</v>
      </c>
      <c r="D611">
        <v>48.72</v>
      </c>
      <c r="E611">
        <v>10</v>
      </c>
      <c r="F611" s="48" t="s">
        <v>26</v>
      </c>
      <c r="G611" s="28">
        <v>1</v>
      </c>
      <c r="H611" s="53" t="s">
        <v>53</v>
      </c>
      <c r="I611">
        <v>11</v>
      </c>
      <c r="J611" s="38" t="s">
        <v>411</v>
      </c>
      <c r="K611">
        <v>20</v>
      </c>
      <c r="L611">
        <v>135</v>
      </c>
      <c r="M611">
        <v>135</v>
      </c>
      <c r="N611">
        <v>1800</v>
      </c>
      <c r="O611">
        <v>1</v>
      </c>
      <c r="P611">
        <v>30</v>
      </c>
      <c r="Q611">
        <v>4</v>
      </c>
      <c r="R611">
        <v>25</v>
      </c>
      <c r="S611" s="32" t="s">
        <v>426</v>
      </c>
      <c r="T611">
        <v>1027</v>
      </c>
      <c r="U611" s="33" t="s">
        <v>427</v>
      </c>
      <c r="V611">
        <v>4</v>
      </c>
      <c r="W611">
        <v>60</v>
      </c>
      <c r="X611" s="24" t="s">
        <v>179</v>
      </c>
      <c r="Y611" s="12" t="s">
        <v>423</v>
      </c>
      <c r="Z611">
        <v>12</v>
      </c>
      <c r="AA611">
        <v>12</v>
      </c>
      <c r="AB611">
        <v>12</v>
      </c>
      <c r="AC611">
        <v>12</v>
      </c>
      <c r="AD611">
        <v>1</v>
      </c>
      <c r="AF611" t="s">
        <v>46</v>
      </c>
    </row>
    <row r="612" spans="1:32" x14ac:dyDescent="0.25">
      <c r="A612" s="19" t="s">
        <v>177</v>
      </c>
      <c r="B612" s="22" t="s">
        <v>178</v>
      </c>
      <c r="C612">
        <v>49.36</v>
      </c>
      <c r="D612">
        <v>49.46</v>
      </c>
      <c r="E612">
        <v>10</v>
      </c>
      <c r="F612" s="48" t="s">
        <v>26</v>
      </c>
      <c r="G612" s="28">
        <v>1</v>
      </c>
      <c r="H612" s="55" t="s">
        <v>64</v>
      </c>
      <c r="I612">
        <v>10</v>
      </c>
      <c r="J612" s="38" t="s">
        <v>411</v>
      </c>
      <c r="K612">
        <v>3.6</v>
      </c>
      <c r="L612">
        <v>135</v>
      </c>
      <c r="M612">
        <v>133</v>
      </c>
      <c r="N612">
        <v>1800</v>
      </c>
      <c r="O612">
        <v>1</v>
      </c>
      <c r="P612">
        <v>9</v>
      </c>
      <c r="Q612">
        <v>4</v>
      </c>
      <c r="R612">
        <v>25</v>
      </c>
      <c r="S612" s="32" t="s">
        <v>432</v>
      </c>
      <c r="T612">
        <v>1034</v>
      </c>
      <c r="U612" s="33" t="s">
        <v>427</v>
      </c>
      <c r="V612">
        <v>4</v>
      </c>
      <c r="W612">
        <v>55</v>
      </c>
      <c r="X612" s="24" t="s">
        <v>179</v>
      </c>
      <c r="Y612" s="12" t="s">
        <v>581</v>
      </c>
      <c r="Z612">
        <v>11</v>
      </c>
      <c r="AA612">
        <v>11</v>
      </c>
      <c r="AB612">
        <v>11</v>
      </c>
      <c r="AC612">
        <v>8</v>
      </c>
      <c r="AD612">
        <v>1</v>
      </c>
      <c r="AF612" t="s">
        <v>46</v>
      </c>
    </row>
    <row r="613" spans="1:32" x14ac:dyDescent="0.25">
      <c r="A613" s="19" t="s">
        <v>177</v>
      </c>
      <c r="B613" s="22" t="s">
        <v>178</v>
      </c>
      <c r="C613">
        <v>38.5</v>
      </c>
      <c r="D613">
        <v>38.900000000000006</v>
      </c>
      <c r="E613">
        <v>10</v>
      </c>
      <c r="F613" s="48" t="s">
        <v>26</v>
      </c>
      <c r="G613" s="28">
        <v>2</v>
      </c>
      <c r="H613" s="53" t="s">
        <v>53</v>
      </c>
      <c r="I613">
        <v>5</v>
      </c>
      <c r="J613" s="36" t="s">
        <v>410</v>
      </c>
      <c r="K613">
        <v>4.5</v>
      </c>
      <c r="L613">
        <v>135</v>
      </c>
      <c r="M613">
        <v>129</v>
      </c>
      <c r="N613" s="41">
        <v>1650</v>
      </c>
      <c r="O613">
        <v>1</v>
      </c>
      <c r="P613">
        <v>2</v>
      </c>
      <c r="Q613">
        <v>4</v>
      </c>
      <c r="R613">
        <v>25</v>
      </c>
      <c r="S613" s="32" t="s">
        <v>426</v>
      </c>
      <c r="T613">
        <v>1041</v>
      </c>
      <c r="U613" s="33" t="s">
        <v>427</v>
      </c>
      <c r="V613">
        <v>4</v>
      </c>
      <c r="W613">
        <v>54</v>
      </c>
      <c r="X613" s="24" t="s">
        <v>179</v>
      </c>
      <c r="Y613" s="12" t="s">
        <v>446</v>
      </c>
      <c r="Z613">
        <v>8</v>
      </c>
      <c r="AA613">
        <v>8</v>
      </c>
      <c r="AB613">
        <v>6</v>
      </c>
      <c r="AC613">
        <v>2</v>
      </c>
      <c r="AF613" t="s">
        <v>46</v>
      </c>
    </row>
    <row r="614" spans="1:32" x14ac:dyDescent="0.25">
      <c r="A614" s="19" t="s">
        <v>177</v>
      </c>
      <c r="B614" s="22" t="s">
        <v>178</v>
      </c>
      <c r="C614">
        <v>39.79</v>
      </c>
      <c r="D614">
        <v>39.89</v>
      </c>
      <c r="E614">
        <v>10</v>
      </c>
      <c r="F614" s="48" t="s">
        <v>26</v>
      </c>
      <c r="G614" s="30">
        <v>5</v>
      </c>
      <c r="H614" s="62" t="s">
        <v>120</v>
      </c>
      <c r="I614">
        <v>12</v>
      </c>
      <c r="J614" s="38" t="s">
        <v>411</v>
      </c>
      <c r="K614">
        <v>20</v>
      </c>
      <c r="L614">
        <v>135</v>
      </c>
      <c r="M614">
        <v>131</v>
      </c>
      <c r="N614" s="41">
        <v>1650</v>
      </c>
      <c r="O614">
        <v>1</v>
      </c>
      <c r="P614">
        <v>19</v>
      </c>
      <c r="Q614">
        <v>3</v>
      </c>
      <c r="R614">
        <v>25</v>
      </c>
      <c r="S614" s="31" t="s">
        <v>420</v>
      </c>
      <c r="T614">
        <v>1039</v>
      </c>
      <c r="U614" s="33" t="s">
        <v>427</v>
      </c>
      <c r="V614">
        <v>4</v>
      </c>
      <c r="W614">
        <v>56</v>
      </c>
      <c r="X614" s="24" t="s">
        <v>179</v>
      </c>
      <c r="Y614" s="12" t="s">
        <v>549</v>
      </c>
      <c r="Z614">
        <v>12</v>
      </c>
      <c r="AA614">
        <v>12</v>
      </c>
      <c r="AB614">
        <v>12</v>
      </c>
      <c r="AC614">
        <v>5</v>
      </c>
      <c r="AF614" t="s">
        <v>46</v>
      </c>
    </row>
    <row r="615" spans="1:32" x14ac:dyDescent="0.25">
      <c r="A615" s="19" t="s">
        <v>177</v>
      </c>
      <c r="B615" s="22" t="s">
        <v>178</v>
      </c>
      <c r="C615">
        <v>40.76</v>
      </c>
      <c r="D615">
        <v>41.06</v>
      </c>
      <c r="E615">
        <v>10</v>
      </c>
      <c r="F615" s="48" t="s">
        <v>26</v>
      </c>
      <c r="G615">
        <v>7</v>
      </c>
      <c r="H615" s="84" t="s">
        <v>1142</v>
      </c>
      <c r="I615">
        <v>6</v>
      </c>
      <c r="J615" s="36" t="s">
        <v>410</v>
      </c>
      <c r="K615">
        <v>12</v>
      </c>
      <c r="L615">
        <v>135</v>
      </c>
      <c r="M615">
        <v>133</v>
      </c>
      <c r="N615" s="41">
        <v>1650</v>
      </c>
      <c r="O615">
        <v>1</v>
      </c>
      <c r="P615">
        <v>26</v>
      </c>
      <c r="Q615">
        <v>2</v>
      </c>
      <c r="R615">
        <v>25</v>
      </c>
      <c r="S615" s="32" t="s">
        <v>416</v>
      </c>
      <c r="T615">
        <v>1043</v>
      </c>
      <c r="U615" s="33" t="s">
        <v>417</v>
      </c>
      <c r="V615">
        <v>4</v>
      </c>
      <c r="W615">
        <v>58</v>
      </c>
      <c r="X615" s="24" t="s">
        <v>179</v>
      </c>
      <c r="Y615" t="s">
        <v>484</v>
      </c>
      <c r="Z615">
        <v>8</v>
      </c>
      <c r="AA615">
        <v>8</v>
      </c>
      <c r="AB615">
        <v>8</v>
      </c>
      <c r="AC615">
        <v>7</v>
      </c>
      <c r="AF615" t="s">
        <v>46</v>
      </c>
    </row>
    <row r="616" spans="1:32" x14ac:dyDescent="0.25">
      <c r="A616" s="19" t="s">
        <v>177</v>
      </c>
      <c r="B616" s="22" t="s">
        <v>178</v>
      </c>
      <c r="C616">
        <v>41.43</v>
      </c>
      <c r="D616">
        <v>41.43</v>
      </c>
      <c r="E616">
        <v>10</v>
      </c>
      <c r="F616" s="48" t="s">
        <v>26</v>
      </c>
      <c r="G616">
        <v>6</v>
      </c>
      <c r="H616" s="55" t="s">
        <v>64</v>
      </c>
      <c r="I616">
        <v>7</v>
      </c>
      <c r="J616" s="35" t="s">
        <v>408</v>
      </c>
      <c r="K616">
        <v>4</v>
      </c>
      <c r="L616">
        <v>135</v>
      </c>
      <c r="M616">
        <v>135</v>
      </c>
      <c r="N616" s="41">
        <v>1650</v>
      </c>
      <c r="O616">
        <v>1</v>
      </c>
      <c r="P616">
        <v>8</v>
      </c>
      <c r="Q616">
        <v>1</v>
      </c>
      <c r="R616">
        <v>25</v>
      </c>
      <c r="S616" s="32" t="s">
        <v>432</v>
      </c>
      <c r="T616">
        <v>1033</v>
      </c>
      <c r="U616" s="33" t="s">
        <v>417</v>
      </c>
      <c r="V616">
        <v>4</v>
      </c>
      <c r="W616">
        <v>59</v>
      </c>
      <c r="X616" s="24" t="s">
        <v>179</v>
      </c>
      <c r="Y616" s="12" t="s">
        <v>549</v>
      </c>
      <c r="Z616">
        <v>3</v>
      </c>
      <c r="AA616">
        <v>4</v>
      </c>
      <c r="AB616">
        <v>4</v>
      </c>
      <c r="AC616">
        <v>6</v>
      </c>
      <c r="AF616" t="s">
        <v>46</v>
      </c>
    </row>
    <row r="617" spans="1:32" x14ac:dyDescent="0.25">
      <c r="A617" s="19" t="s">
        <v>177</v>
      </c>
      <c r="B617" s="22" t="s">
        <v>178</v>
      </c>
      <c r="C617">
        <v>39.75</v>
      </c>
      <c r="D617">
        <v>39.75</v>
      </c>
      <c r="E617">
        <v>10</v>
      </c>
      <c r="F617" s="48" t="s">
        <v>26</v>
      </c>
      <c r="G617" s="28">
        <v>3</v>
      </c>
      <c r="H617" s="62" t="s">
        <v>120</v>
      </c>
      <c r="I617">
        <v>12</v>
      </c>
      <c r="J617" s="38" t="s">
        <v>411</v>
      </c>
      <c r="K617">
        <v>48</v>
      </c>
      <c r="L617">
        <v>135</v>
      </c>
      <c r="M617">
        <v>135</v>
      </c>
      <c r="N617" s="41">
        <v>1650</v>
      </c>
      <c r="O617">
        <v>1</v>
      </c>
      <c r="P617">
        <v>26</v>
      </c>
      <c r="Q617">
        <v>12</v>
      </c>
      <c r="R617">
        <v>24</v>
      </c>
      <c r="S617" s="32" t="s">
        <v>426</v>
      </c>
      <c r="T617">
        <v>1023</v>
      </c>
      <c r="U617" s="33" t="s">
        <v>417</v>
      </c>
      <c r="V617">
        <v>4</v>
      </c>
      <c r="W617">
        <v>58</v>
      </c>
      <c r="X617" s="24" t="s">
        <v>179</v>
      </c>
      <c r="Y617" s="12" t="s">
        <v>581</v>
      </c>
      <c r="Z617">
        <v>12</v>
      </c>
      <c r="AA617">
        <v>12</v>
      </c>
      <c r="AB617">
        <v>12</v>
      </c>
      <c r="AC617">
        <v>3</v>
      </c>
      <c r="AF617" t="s">
        <v>46</v>
      </c>
    </row>
    <row r="618" spans="1:32" x14ac:dyDescent="0.25">
      <c r="A618" s="19" t="s">
        <v>177</v>
      </c>
      <c r="B618" s="22" t="s">
        <v>178</v>
      </c>
      <c r="C618">
        <v>41.84</v>
      </c>
      <c r="D618">
        <v>41.84</v>
      </c>
      <c r="E618">
        <v>10</v>
      </c>
      <c r="F618" s="48" t="s">
        <v>26</v>
      </c>
      <c r="G618">
        <v>11</v>
      </c>
      <c r="H618" s="74" t="s">
        <v>404</v>
      </c>
      <c r="I618">
        <v>7</v>
      </c>
      <c r="J618" s="35" t="s">
        <v>408</v>
      </c>
      <c r="K618">
        <v>10</v>
      </c>
      <c r="L618">
        <v>135</v>
      </c>
      <c r="M618">
        <v>135</v>
      </c>
      <c r="N618" s="41">
        <v>1650</v>
      </c>
      <c r="O618">
        <v>1</v>
      </c>
      <c r="P618">
        <v>20</v>
      </c>
      <c r="Q618">
        <v>11</v>
      </c>
      <c r="R618">
        <v>24</v>
      </c>
      <c r="S618" s="32" t="s">
        <v>416</v>
      </c>
      <c r="T618">
        <v>1024</v>
      </c>
      <c r="U618" s="34" t="s">
        <v>438</v>
      </c>
      <c r="V618">
        <v>4</v>
      </c>
      <c r="W618">
        <v>58</v>
      </c>
      <c r="X618" s="24" t="s">
        <v>179</v>
      </c>
      <c r="Y618" t="s">
        <v>688</v>
      </c>
      <c r="Z618">
        <v>1</v>
      </c>
      <c r="AA618">
        <v>2</v>
      </c>
      <c r="AB618">
        <v>1</v>
      </c>
      <c r="AC618">
        <v>11</v>
      </c>
      <c r="AF618" t="s">
        <v>46</v>
      </c>
    </row>
    <row r="619" spans="1:32" x14ac:dyDescent="0.25">
      <c r="A619" s="19" t="s">
        <v>177</v>
      </c>
      <c r="B619" s="22" t="s">
        <v>178</v>
      </c>
      <c r="C619">
        <v>40.659999999999997</v>
      </c>
      <c r="D619">
        <v>40.96</v>
      </c>
      <c r="E619">
        <v>10</v>
      </c>
      <c r="F619" s="48" t="s">
        <v>26</v>
      </c>
      <c r="G619" s="28">
        <v>2</v>
      </c>
      <c r="H619" s="62" t="s">
        <v>120</v>
      </c>
      <c r="I619">
        <v>3</v>
      </c>
      <c r="J619" s="35" t="s">
        <v>408</v>
      </c>
      <c r="K619">
        <v>35</v>
      </c>
      <c r="L619">
        <v>135</v>
      </c>
      <c r="M619">
        <v>131</v>
      </c>
      <c r="N619" s="41">
        <v>1650</v>
      </c>
      <c r="O619">
        <v>1</v>
      </c>
      <c r="P619">
        <v>30</v>
      </c>
      <c r="Q619">
        <v>10</v>
      </c>
      <c r="R619">
        <v>24</v>
      </c>
      <c r="S619" s="32" t="s">
        <v>426</v>
      </c>
      <c r="T619">
        <v>1020</v>
      </c>
      <c r="U619" s="33" t="s">
        <v>417</v>
      </c>
      <c r="V619">
        <v>4</v>
      </c>
      <c r="W619">
        <v>57</v>
      </c>
      <c r="X619" s="24" t="s">
        <v>179</v>
      </c>
      <c r="Y619" s="12" t="s">
        <v>654</v>
      </c>
      <c r="Z619">
        <v>3</v>
      </c>
      <c r="AA619">
        <v>4</v>
      </c>
      <c r="AB619">
        <v>3</v>
      </c>
      <c r="AC619">
        <v>2</v>
      </c>
      <c r="AF619" t="s">
        <v>46</v>
      </c>
    </row>
    <row r="620" spans="1:32" x14ac:dyDescent="0.25">
      <c r="A620" s="19" t="s">
        <v>177</v>
      </c>
      <c r="B620" s="22" t="s">
        <v>178</v>
      </c>
      <c r="C620">
        <v>23.23</v>
      </c>
      <c r="D620">
        <v>23.330000000000002</v>
      </c>
      <c r="E620">
        <v>10</v>
      </c>
      <c r="F620" s="48" t="s">
        <v>26</v>
      </c>
      <c r="G620">
        <v>12</v>
      </c>
      <c r="H620" s="50" t="s">
        <v>565</v>
      </c>
      <c r="I620">
        <v>12</v>
      </c>
      <c r="J620" s="36" t="s">
        <v>410</v>
      </c>
      <c r="K620">
        <v>60</v>
      </c>
      <c r="L620">
        <v>135</v>
      </c>
      <c r="M620">
        <v>133</v>
      </c>
      <c r="N620">
        <v>1400</v>
      </c>
      <c r="O620">
        <v>1</v>
      </c>
      <c r="P620">
        <v>6</v>
      </c>
      <c r="Q620">
        <v>10</v>
      </c>
      <c r="R620">
        <v>24</v>
      </c>
      <c r="S620" t="s">
        <v>483</v>
      </c>
      <c r="T620">
        <v>1012</v>
      </c>
      <c r="U620" s="33" t="s">
        <v>427</v>
      </c>
      <c r="V620">
        <v>4</v>
      </c>
      <c r="W620">
        <v>59</v>
      </c>
      <c r="X620" s="24" t="s">
        <v>179</v>
      </c>
      <c r="Y620" t="s">
        <v>753</v>
      </c>
      <c r="Z620">
        <v>9</v>
      </c>
      <c r="AA620">
        <v>9</v>
      </c>
      <c r="AB620">
        <v>8</v>
      </c>
      <c r="AC620">
        <v>12</v>
      </c>
      <c r="AF620" t="s">
        <v>46</v>
      </c>
    </row>
    <row r="621" spans="1:32" x14ac:dyDescent="0.25">
      <c r="A621" s="19" t="s">
        <v>177</v>
      </c>
      <c r="B621" s="22" t="s">
        <v>178</v>
      </c>
      <c r="C621">
        <v>22.74</v>
      </c>
      <c r="D621">
        <v>23.24</v>
      </c>
      <c r="E621">
        <v>10</v>
      </c>
      <c r="F621" s="48" t="s">
        <v>26</v>
      </c>
      <c r="G621">
        <v>6</v>
      </c>
      <c r="H621" s="78" t="s">
        <v>687</v>
      </c>
      <c r="I621">
        <v>3</v>
      </c>
      <c r="J621" s="37" t="s">
        <v>409</v>
      </c>
      <c r="K621">
        <v>51</v>
      </c>
      <c r="L621">
        <v>135</v>
      </c>
      <c r="M621">
        <v>125</v>
      </c>
      <c r="N621">
        <v>1400</v>
      </c>
      <c r="O621">
        <v>1</v>
      </c>
      <c r="P621">
        <v>15</v>
      </c>
      <c r="Q621">
        <v>9</v>
      </c>
      <c r="R621">
        <v>24</v>
      </c>
      <c r="S621" t="s">
        <v>465</v>
      </c>
      <c r="T621">
        <v>1029</v>
      </c>
      <c r="U621" s="33" t="s">
        <v>427</v>
      </c>
      <c r="V621">
        <v>4</v>
      </c>
      <c r="W621">
        <v>60</v>
      </c>
      <c r="X621" s="24" t="s">
        <v>179</v>
      </c>
      <c r="Y621" t="s">
        <v>589</v>
      </c>
      <c r="Z621">
        <v>4</v>
      </c>
      <c r="AA621">
        <v>5</v>
      </c>
      <c r="AB621">
        <v>3</v>
      </c>
      <c r="AC621">
        <v>6</v>
      </c>
      <c r="AF621" t="s">
        <v>46</v>
      </c>
    </row>
    <row r="622" spans="1:32" x14ac:dyDescent="0.25">
      <c r="A622" s="19" t="s">
        <v>177</v>
      </c>
      <c r="B622" s="22" t="s">
        <v>178</v>
      </c>
      <c r="C622">
        <v>22.18</v>
      </c>
      <c r="D622">
        <v>22.68</v>
      </c>
      <c r="E622">
        <v>10</v>
      </c>
      <c r="F622" s="48" t="s">
        <v>26</v>
      </c>
      <c r="G622">
        <v>9</v>
      </c>
      <c r="H622" s="62" t="s">
        <v>120</v>
      </c>
      <c r="I622">
        <v>8</v>
      </c>
      <c r="J622" s="38" t="s">
        <v>411</v>
      </c>
      <c r="K622">
        <v>124</v>
      </c>
      <c r="L622">
        <v>135</v>
      </c>
      <c r="M622">
        <v>121</v>
      </c>
      <c r="N622">
        <v>1400</v>
      </c>
      <c r="O622">
        <v>1</v>
      </c>
      <c r="P622">
        <v>6</v>
      </c>
      <c r="Q622">
        <v>7</v>
      </c>
      <c r="R622">
        <v>24</v>
      </c>
      <c r="S622" t="s">
        <v>508</v>
      </c>
      <c r="T622">
        <v>1055</v>
      </c>
      <c r="U622" s="33" t="s">
        <v>427</v>
      </c>
      <c r="V622">
        <v>3</v>
      </c>
      <c r="W622">
        <v>64</v>
      </c>
      <c r="X622" s="24" t="s">
        <v>179</v>
      </c>
      <c r="Y622" t="s">
        <v>505</v>
      </c>
      <c r="Z622">
        <v>11</v>
      </c>
      <c r="AA622">
        <v>13</v>
      </c>
      <c r="AB622">
        <v>13</v>
      </c>
      <c r="AC622">
        <v>9</v>
      </c>
      <c r="AF622" t="s">
        <v>46</v>
      </c>
    </row>
    <row r="623" spans="1:32" x14ac:dyDescent="0.25">
      <c r="A623" s="19" t="s">
        <v>177</v>
      </c>
      <c r="B623" s="22" t="s">
        <v>178</v>
      </c>
      <c r="C623">
        <v>23.47</v>
      </c>
      <c r="D623">
        <v>23.97</v>
      </c>
      <c r="E623">
        <v>10</v>
      </c>
      <c r="F623" s="48" t="s">
        <v>26</v>
      </c>
      <c r="G623">
        <v>11</v>
      </c>
      <c r="H623" s="50" t="s">
        <v>565</v>
      </c>
      <c r="I623">
        <v>13</v>
      </c>
      <c r="J623" s="36" t="s">
        <v>410</v>
      </c>
      <c r="K623">
        <v>57</v>
      </c>
      <c r="L623">
        <v>135</v>
      </c>
      <c r="M623">
        <v>121</v>
      </c>
      <c r="N623">
        <v>1400</v>
      </c>
      <c r="O623">
        <v>1</v>
      </c>
      <c r="P623">
        <v>23</v>
      </c>
      <c r="Q623">
        <v>6</v>
      </c>
      <c r="R623">
        <v>24</v>
      </c>
      <c r="S623" t="s">
        <v>483</v>
      </c>
      <c r="T623">
        <v>1059</v>
      </c>
      <c r="U623" s="33" t="s">
        <v>417</v>
      </c>
      <c r="V623">
        <v>3</v>
      </c>
      <c r="W623">
        <v>66</v>
      </c>
      <c r="X623" s="24" t="s">
        <v>179</v>
      </c>
      <c r="Y623">
        <v>10</v>
      </c>
      <c r="Z623">
        <v>10</v>
      </c>
      <c r="AA623">
        <v>12</v>
      </c>
      <c r="AB623">
        <v>14</v>
      </c>
      <c r="AC623">
        <v>11</v>
      </c>
      <c r="AF623" t="s">
        <v>46</v>
      </c>
    </row>
    <row r="624" spans="1:32" x14ac:dyDescent="0.25">
      <c r="A624" s="19" t="s">
        <v>177</v>
      </c>
      <c r="B624" s="22" t="s">
        <v>178</v>
      </c>
      <c r="C624">
        <v>22.56</v>
      </c>
      <c r="D624">
        <v>23.06</v>
      </c>
      <c r="E624">
        <v>10</v>
      </c>
      <c r="F624" s="48" t="s">
        <v>26</v>
      </c>
      <c r="G624">
        <v>8</v>
      </c>
      <c r="H624" s="62" t="s">
        <v>120</v>
      </c>
      <c r="I624">
        <v>3</v>
      </c>
      <c r="J624" s="36" t="s">
        <v>410</v>
      </c>
      <c r="K624">
        <v>118</v>
      </c>
      <c r="L624">
        <v>135</v>
      </c>
      <c r="M624">
        <v>126</v>
      </c>
      <c r="N624">
        <v>1400</v>
      </c>
      <c r="O624">
        <v>1</v>
      </c>
      <c r="P624">
        <v>2</v>
      </c>
      <c r="Q624">
        <v>6</v>
      </c>
      <c r="R624">
        <v>24</v>
      </c>
      <c r="S624" t="s">
        <v>477</v>
      </c>
      <c r="T624">
        <v>1063</v>
      </c>
      <c r="U624" s="33" t="s">
        <v>427</v>
      </c>
      <c r="V624">
        <v>3</v>
      </c>
      <c r="W624">
        <v>68</v>
      </c>
      <c r="X624" s="24" t="s">
        <v>179</v>
      </c>
      <c r="Y624" t="s">
        <v>453</v>
      </c>
      <c r="Z624">
        <v>9</v>
      </c>
      <c r="AA624">
        <v>8</v>
      </c>
      <c r="AB624">
        <v>11</v>
      </c>
      <c r="AC624">
        <v>8</v>
      </c>
      <c r="AF624" t="s">
        <v>46</v>
      </c>
    </row>
    <row r="625" spans="1:32" x14ac:dyDescent="0.25">
      <c r="A625" s="19" t="s">
        <v>177</v>
      </c>
      <c r="B625" s="22" t="s">
        <v>178</v>
      </c>
      <c r="C625">
        <v>24.44</v>
      </c>
      <c r="D625">
        <v>24.84</v>
      </c>
      <c r="E625">
        <v>10</v>
      </c>
      <c r="F625" s="48" t="s">
        <v>26</v>
      </c>
      <c r="G625">
        <v>13</v>
      </c>
      <c r="H625" s="74" t="s">
        <v>404</v>
      </c>
      <c r="I625">
        <v>7</v>
      </c>
      <c r="J625" s="36" t="s">
        <v>410</v>
      </c>
      <c r="K625">
        <v>40</v>
      </c>
      <c r="L625">
        <v>135</v>
      </c>
      <c r="M625">
        <v>124</v>
      </c>
      <c r="N625">
        <v>1400</v>
      </c>
      <c r="O625">
        <v>1</v>
      </c>
      <c r="P625">
        <v>28</v>
      </c>
      <c r="Q625">
        <v>4</v>
      </c>
      <c r="R625">
        <v>24</v>
      </c>
      <c r="S625" t="s">
        <v>483</v>
      </c>
      <c r="T625">
        <v>1049</v>
      </c>
      <c r="U625" s="34" t="s">
        <v>755</v>
      </c>
      <c r="V625">
        <v>3</v>
      </c>
      <c r="W625">
        <v>68</v>
      </c>
      <c r="X625" s="24" t="s">
        <v>179</v>
      </c>
      <c r="Y625" t="s">
        <v>643</v>
      </c>
      <c r="Z625">
        <v>10</v>
      </c>
      <c r="AA625">
        <v>9</v>
      </c>
      <c r="AB625">
        <v>10</v>
      </c>
      <c r="AC625">
        <v>13</v>
      </c>
      <c r="AF625" t="s">
        <v>639</v>
      </c>
    </row>
    <row r="626" spans="1:32" x14ac:dyDescent="0.25">
      <c r="A626" s="19" t="s">
        <v>177</v>
      </c>
      <c r="B626" s="23" t="s">
        <v>182</v>
      </c>
      <c r="C626">
        <v>40.159999999999997</v>
      </c>
      <c r="D626">
        <v>40.26</v>
      </c>
      <c r="E626">
        <v>11</v>
      </c>
      <c r="F626" s="55" t="s">
        <v>64</v>
      </c>
      <c r="G626" s="30">
        <v>5</v>
      </c>
      <c r="H626" s="55" t="s">
        <v>64</v>
      </c>
      <c r="I626">
        <v>6</v>
      </c>
      <c r="J626" s="37" t="s">
        <v>409</v>
      </c>
      <c r="K626">
        <v>10</v>
      </c>
      <c r="L626">
        <v>133</v>
      </c>
      <c r="M626">
        <v>135</v>
      </c>
      <c r="N626" s="41">
        <v>1650</v>
      </c>
      <c r="O626">
        <v>1</v>
      </c>
      <c r="P626">
        <v>23</v>
      </c>
      <c r="Q626">
        <v>12</v>
      </c>
      <c r="R626">
        <v>25</v>
      </c>
      <c r="S626" s="32" t="s">
        <v>416</v>
      </c>
      <c r="T626">
        <v>1204</v>
      </c>
      <c r="U626" s="33" t="s">
        <v>417</v>
      </c>
      <c r="V626">
        <v>4</v>
      </c>
      <c r="W626">
        <v>60</v>
      </c>
      <c r="X626" s="27" t="s">
        <v>65</v>
      </c>
      <c r="Y626" t="s">
        <v>435</v>
      </c>
      <c r="Z626">
        <v>6</v>
      </c>
      <c r="AA626">
        <v>7</v>
      </c>
      <c r="AB626">
        <v>6</v>
      </c>
      <c r="AC626">
        <v>5</v>
      </c>
      <c r="AF626" t="s">
        <v>46</v>
      </c>
    </row>
    <row r="627" spans="1:32" x14ac:dyDescent="0.25">
      <c r="A627" s="19" t="s">
        <v>177</v>
      </c>
      <c r="B627" s="23" t="s">
        <v>182</v>
      </c>
      <c r="C627">
        <v>50.12</v>
      </c>
      <c r="D627">
        <v>50.62</v>
      </c>
      <c r="E627">
        <v>11</v>
      </c>
      <c r="F627" s="55" t="s">
        <v>64</v>
      </c>
      <c r="G627">
        <v>10</v>
      </c>
      <c r="H627" s="64" t="s">
        <v>150</v>
      </c>
      <c r="I627">
        <v>9</v>
      </c>
      <c r="J627" s="37" t="s">
        <v>409</v>
      </c>
      <c r="K627">
        <v>45</v>
      </c>
      <c r="L627">
        <v>133</v>
      </c>
      <c r="M627">
        <v>119</v>
      </c>
      <c r="N627">
        <v>1800</v>
      </c>
      <c r="O627">
        <v>1</v>
      </c>
      <c r="P627">
        <v>12</v>
      </c>
      <c r="Q627">
        <v>11</v>
      </c>
      <c r="R627">
        <v>25</v>
      </c>
      <c r="S627" s="32" t="s">
        <v>432</v>
      </c>
      <c r="T627">
        <v>1184</v>
      </c>
      <c r="U627" s="33" t="s">
        <v>427</v>
      </c>
      <c r="V627">
        <v>3</v>
      </c>
      <c r="W627">
        <v>62</v>
      </c>
      <c r="X627" s="27" t="s">
        <v>65</v>
      </c>
      <c r="Y627" t="s">
        <v>435</v>
      </c>
      <c r="Z627">
        <v>7</v>
      </c>
      <c r="AA627">
        <v>8</v>
      </c>
      <c r="AB627">
        <v>9</v>
      </c>
      <c r="AC627">
        <v>11</v>
      </c>
      <c r="AD627">
        <v>10</v>
      </c>
      <c r="AF627" t="s">
        <v>46</v>
      </c>
    </row>
    <row r="628" spans="1:32" x14ac:dyDescent="0.25">
      <c r="A628" s="19" t="s">
        <v>177</v>
      </c>
      <c r="B628" s="23" t="s">
        <v>182</v>
      </c>
      <c r="C628">
        <v>39.64</v>
      </c>
      <c r="D628">
        <v>40.04</v>
      </c>
      <c r="E628">
        <v>11</v>
      </c>
      <c r="F628" s="55" t="s">
        <v>64</v>
      </c>
      <c r="G628">
        <v>10</v>
      </c>
      <c r="H628" s="66" t="s">
        <v>173</v>
      </c>
      <c r="I628">
        <v>8</v>
      </c>
      <c r="J628" s="36" t="s">
        <v>410</v>
      </c>
      <c r="K628">
        <v>42</v>
      </c>
      <c r="L628">
        <v>133</v>
      </c>
      <c r="M628">
        <v>120</v>
      </c>
      <c r="N628" s="41">
        <v>1650</v>
      </c>
      <c r="O628">
        <v>1</v>
      </c>
      <c r="P628">
        <v>5</v>
      </c>
      <c r="Q628">
        <v>11</v>
      </c>
      <c r="R628">
        <v>25</v>
      </c>
      <c r="S628" s="32" t="s">
        <v>426</v>
      </c>
      <c r="T628">
        <v>1207</v>
      </c>
      <c r="U628" s="33" t="s">
        <v>427</v>
      </c>
      <c r="V628">
        <v>3</v>
      </c>
      <c r="W628">
        <v>64</v>
      </c>
      <c r="X628" s="27" t="s">
        <v>65</v>
      </c>
      <c r="Y628" t="s">
        <v>474</v>
      </c>
      <c r="Z628">
        <v>9</v>
      </c>
      <c r="AA628">
        <v>10</v>
      </c>
      <c r="AB628">
        <v>11</v>
      </c>
      <c r="AC628">
        <v>10</v>
      </c>
      <c r="AF628" t="s">
        <v>46</v>
      </c>
    </row>
    <row r="629" spans="1:32" x14ac:dyDescent="0.25">
      <c r="A629" s="19" t="s">
        <v>177</v>
      </c>
      <c r="B629" s="23" t="s">
        <v>182</v>
      </c>
      <c r="C629">
        <v>40.090000000000003</v>
      </c>
      <c r="D629">
        <v>40.590000000000003</v>
      </c>
      <c r="E629">
        <v>11</v>
      </c>
      <c r="F629" s="55" t="s">
        <v>64</v>
      </c>
      <c r="G629">
        <v>7</v>
      </c>
      <c r="H629" s="67" t="s">
        <v>195</v>
      </c>
      <c r="I629">
        <v>5</v>
      </c>
      <c r="J629" s="36" t="s">
        <v>410</v>
      </c>
      <c r="K629">
        <v>24</v>
      </c>
      <c r="L629">
        <v>133</v>
      </c>
      <c r="M629">
        <v>125</v>
      </c>
      <c r="N629" s="41">
        <v>1650</v>
      </c>
      <c r="O629">
        <v>1</v>
      </c>
      <c r="P629">
        <v>22</v>
      </c>
      <c r="Q629">
        <v>10</v>
      </c>
      <c r="R629">
        <v>25</v>
      </c>
      <c r="S629" s="31" t="s">
        <v>420</v>
      </c>
      <c r="T629">
        <v>1207</v>
      </c>
      <c r="U629" s="33" t="s">
        <v>417</v>
      </c>
      <c r="V629">
        <v>3</v>
      </c>
      <c r="W629">
        <v>66</v>
      </c>
      <c r="X629" s="27" t="s">
        <v>65</v>
      </c>
      <c r="Y629" t="s">
        <v>474</v>
      </c>
      <c r="Z629">
        <v>9</v>
      </c>
      <c r="AA629">
        <v>9</v>
      </c>
      <c r="AB629">
        <v>10</v>
      </c>
      <c r="AC629">
        <v>7</v>
      </c>
      <c r="AF629" t="s">
        <v>46</v>
      </c>
    </row>
    <row r="630" spans="1:32" x14ac:dyDescent="0.25">
      <c r="A630" s="19" t="s">
        <v>177</v>
      </c>
      <c r="B630" s="23" t="s">
        <v>182</v>
      </c>
      <c r="C630">
        <v>40.08</v>
      </c>
      <c r="D630">
        <v>40.879999999999995</v>
      </c>
      <c r="E630">
        <v>11</v>
      </c>
      <c r="F630" s="55" t="s">
        <v>64</v>
      </c>
      <c r="G630">
        <v>7</v>
      </c>
      <c r="H630" s="67" t="s">
        <v>195</v>
      </c>
      <c r="I630">
        <v>2</v>
      </c>
      <c r="J630" s="37" t="s">
        <v>409</v>
      </c>
      <c r="K630">
        <v>12</v>
      </c>
      <c r="L630">
        <v>133</v>
      </c>
      <c r="M630">
        <v>122</v>
      </c>
      <c r="N630" s="41">
        <v>1650</v>
      </c>
      <c r="O630">
        <v>1</v>
      </c>
      <c r="P630">
        <v>10</v>
      </c>
      <c r="Q630">
        <v>9</v>
      </c>
      <c r="R630">
        <v>25</v>
      </c>
      <c r="S630" s="32" t="s">
        <v>432</v>
      </c>
      <c r="T630">
        <v>1192</v>
      </c>
      <c r="U630" s="33" t="s">
        <v>417</v>
      </c>
      <c r="V630">
        <v>3</v>
      </c>
      <c r="W630">
        <v>67</v>
      </c>
      <c r="X630" s="27" t="s">
        <v>65</v>
      </c>
      <c r="Y630" t="s">
        <v>441</v>
      </c>
      <c r="Z630">
        <v>4</v>
      </c>
      <c r="AA630">
        <v>3</v>
      </c>
      <c r="AB630">
        <v>4</v>
      </c>
      <c r="AC630">
        <v>7</v>
      </c>
      <c r="AF630" t="s">
        <v>46</v>
      </c>
    </row>
    <row r="631" spans="1:32" x14ac:dyDescent="0.25">
      <c r="A631" s="19" t="s">
        <v>177</v>
      </c>
      <c r="B631" s="23" t="s">
        <v>182</v>
      </c>
      <c r="C631">
        <v>41.37</v>
      </c>
      <c r="D631">
        <v>41.67</v>
      </c>
      <c r="E631">
        <v>11</v>
      </c>
      <c r="F631" s="55" t="s">
        <v>64</v>
      </c>
      <c r="G631">
        <v>13</v>
      </c>
      <c r="H631" s="67" t="s">
        <v>195</v>
      </c>
      <c r="I631">
        <v>6</v>
      </c>
      <c r="J631" s="38" t="s">
        <v>411</v>
      </c>
      <c r="K631">
        <v>63</v>
      </c>
      <c r="L631">
        <v>133</v>
      </c>
      <c r="M631">
        <v>129</v>
      </c>
      <c r="N631" s="41">
        <v>1650</v>
      </c>
      <c r="O631">
        <v>1</v>
      </c>
      <c r="P631">
        <v>28</v>
      </c>
      <c r="Q631">
        <v>6</v>
      </c>
      <c r="R631">
        <v>25</v>
      </c>
      <c r="S631" t="s">
        <v>457</v>
      </c>
      <c r="T631">
        <v>1185</v>
      </c>
      <c r="U631" s="34" t="s">
        <v>671</v>
      </c>
      <c r="V631">
        <v>3</v>
      </c>
      <c r="W631">
        <v>70</v>
      </c>
      <c r="X631" s="27" t="s">
        <v>65</v>
      </c>
      <c r="Y631" t="s">
        <v>694</v>
      </c>
      <c r="Z631">
        <v>12</v>
      </c>
      <c r="AA631">
        <v>13</v>
      </c>
      <c r="AB631">
        <v>14</v>
      </c>
      <c r="AC631">
        <v>13</v>
      </c>
      <c r="AF631" t="s">
        <v>46</v>
      </c>
    </row>
    <row r="632" spans="1:32" x14ac:dyDescent="0.25">
      <c r="A632" s="19" t="s">
        <v>177</v>
      </c>
      <c r="B632" s="23" t="s">
        <v>182</v>
      </c>
      <c r="C632">
        <v>40.31</v>
      </c>
      <c r="D632">
        <v>40.71</v>
      </c>
      <c r="E632">
        <v>11</v>
      </c>
      <c r="F632" s="55" t="s">
        <v>64</v>
      </c>
      <c r="G632">
        <v>7</v>
      </c>
      <c r="H632" s="67" t="s">
        <v>195</v>
      </c>
      <c r="I632">
        <v>2</v>
      </c>
      <c r="J632" s="37" t="s">
        <v>409</v>
      </c>
      <c r="K632">
        <v>16</v>
      </c>
      <c r="L632">
        <v>133</v>
      </c>
      <c r="M632">
        <v>132</v>
      </c>
      <c r="N632" s="41">
        <v>1650</v>
      </c>
      <c r="O632">
        <v>1</v>
      </c>
      <c r="P632">
        <v>11</v>
      </c>
      <c r="Q632">
        <v>6</v>
      </c>
      <c r="R632">
        <v>25</v>
      </c>
      <c r="S632" s="31" t="s">
        <v>420</v>
      </c>
      <c r="T632">
        <v>1182</v>
      </c>
      <c r="U632" s="33" t="s">
        <v>427</v>
      </c>
      <c r="V632">
        <v>3</v>
      </c>
      <c r="W632">
        <v>72</v>
      </c>
      <c r="X632" s="27" t="s">
        <v>65</v>
      </c>
      <c r="Y632" s="12">
        <v>2</v>
      </c>
      <c r="Z632">
        <v>7</v>
      </c>
      <c r="AA632">
        <v>7</v>
      </c>
      <c r="AB632">
        <v>8</v>
      </c>
      <c r="AC632">
        <v>7</v>
      </c>
      <c r="AF632" t="s">
        <v>46</v>
      </c>
    </row>
    <row r="633" spans="1:32" x14ac:dyDescent="0.25">
      <c r="A633" s="19" t="s">
        <v>177</v>
      </c>
      <c r="B633" s="23" t="s">
        <v>182</v>
      </c>
      <c r="C633">
        <v>36.049999999999997</v>
      </c>
      <c r="D633">
        <v>36.349999999999994</v>
      </c>
      <c r="E633">
        <v>11</v>
      </c>
      <c r="F633" s="55" t="s">
        <v>64</v>
      </c>
      <c r="G633">
        <v>12</v>
      </c>
      <c r="H633" s="68" t="s">
        <v>316</v>
      </c>
      <c r="I633">
        <v>14</v>
      </c>
      <c r="J633" s="38" t="s">
        <v>411</v>
      </c>
      <c r="K633">
        <v>92</v>
      </c>
      <c r="L633">
        <v>133</v>
      </c>
      <c r="M633">
        <v>125</v>
      </c>
      <c r="N633">
        <v>1600</v>
      </c>
      <c r="O633">
        <v>1</v>
      </c>
      <c r="P633">
        <v>18</v>
      </c>
      <c r="Q633">
        <v>5</v>
      </c>
      <c r="R633">
        <v>25</v>
      </c>
      <c r="S633" t="s">
        <v>479</v>
      </c>
      <c r="T633">
        <v>1179</v>
      </c>
      <c r="U633" s="33" t="s">
        <v>427</v>
      </c>
      <c r="V633">
        <v>3</v>
      </c>
      <c r="W633">
        <v>74</v>
      </c>
      <c r="X633" s="27" t="s">
        <v>65</v>
      </c>
      <c r="Y633" t="s">
        <v>505</v>
      </c>
      <c r="Z633">
        <v>14</v>
      </c>
      <c r="AA633">
        <v>13</v>
      </c>
      <c r="AB633">
        <v>14</v>
      </c>
      <c r="AC633">
        <v>12</v>
      </c>
      <c r="AF633" t="s">
        <v>46</v>
      </c>
    </row>
    <row r="634" spans="1:32" x14ac:dyDescent="0.25">
      <c r="A634" s="19" t="s">
        <v>177</v>
      </c>
      <c r="B634" s="23" t="s">
        <v>182</v>
      </c>
      <c r="C634">
        <v>40.08</v>
      </c>
      <c r="D634">
        <v>40.58</v>
      </c>
      <c r="E634">
        <v>11</v>
      </c>
      <c r="F634" s="55" t="s">
        <v>64</v>
      </c>
      <c r="G634">
        <v>9</v>
      </c>
      <c r="H634" s="67" t="s">
        <v>195</v>
      </c>
      <c r="I634">
        <v>3</v>
      </c>
      <c r="J634" s="37" t="s">
        <v>409</v>
      </c>
      <c r="K634">
        <v>16</v>
      </c>
      <c r="L634">
        <v>133</v>
      </c>
      <c r="M634">
        <v>131</v>
      </c>
      <c r="N634" s="41">
        <v>1650</v>
      </c>
      <c r="O634">
        <v>1</v>
      </c>
      <c r="P634">
        <v>16</v>
      </c>
      <c r="Q634">
        <v>4</v>
      </c>
      <c r="R634">
        <v>25</v>
      </c>
      <c r="S634" s="31" t="s">
        <v>420</v>
      </c>
      <c r="T634">
        <v>1170</v>
      </c>
      <c r="U634" s="33" t="s">
        <v>427</v>
      </c>
      <c r="V634">
        <v>3</v>
      </c>
      <c r="W634">
        <v>76</v>
      </c>
      <c r="X634" s="27" t="s">
        <v>65</v>
      </c>
      <c r="Y634" t="s">
        <v>533</v>
      </c>
      <c r="Z634">
        <v>4</v>
      </c>
      <c r="AA634">
        <v>4</v>
      </c>
      <c r="AB634">
        <v>3</v>
      </c>
      <c r="AC634">
        <v>9</v>
      </c>
      <c r="AF634" t="s">
        <v>46</v>
      </c>
    </row>
    <row r="635" spans="1:32" x14ac:dyDescent="0.25">
      <c r="A635" s="19" t="s">
        <v>177</v>
      </c>
      <c r="B635" s="23" t="s">
        <v>182</v>
      </c>
      <c r="C635">
        <v>2.11</v>
      </c>
      <c r="D635">
        <v>2.71</v>
      </c>
      <c r="E635">
        <v>11</v>
      </c>
      <c r="F635" s="55" t="s">
        <v>64</v>
      </c>
      <c r="G635">
        <v>11</v>
      </c>
      <c r="H635" s="85" t="s">
        <v>1179</v>
      </c>
      <c r="I635">
        <v>6</v>
      </c>
      <c r="J635" s="36" t="s">
        <v>410</v>
      </c>
      <c r="K635">
        <v>20</v>
      </c>
      <c r="L635">
        <v>133</v>
      </c>
      <c r="M635">
        <v>122</v>
      </c>
      <c r="N635">
        <v>2000</v>
      </c>
      <c r="O635">
        <v>2</v>
      </c>
      <c r="P635">
        <v>19</v>
      </c>
      <c r="Q635">
        <v>1</v>
      </c>
      <c r="R635">
        <v>25</v>
      </c>
      <c r="S635" t="s">
        <v>483</v>
      </c>
      <c r="T635">
        <v>1187</v>
      </c>
      <c r="U635" s="33" t="s">
        <v>427</v>
      </c>
      <c r="V635">
        <v>2</v>
      </c>
      <c r="W635">
        <v>78</v>
      </c>
      <c r="X635" s="27" t="s">
        <v>65</v>
      </c>
      <c r="Y635" t="s">
        <v>490</v>
      </c>
      <c r="Z635">
        <v>8</v>
      </c>
      <c r="AA635">
        <v>8</v>
      </c>
      <c r="AB635">
        <v>8</v>
      </c>
      <c r="AC635">
        <v>10</v>
      </c>
      <c r="AD635">
        <v>11</v>
      </c>
      <c r="AF635" t="s">
        <v>46</v>
      </c>
    </row>
    <row r="636" spans="1:32" x14ac:dyDescent="0.25">
      <c r="A636" s="19" t="s">
        <v>177</v>
      </c>
      <c r="B636" s="23" t="s">
        <v>182</v>
      </c>
      <c r="C636">
        <v>49.92</v>
      </c>
      <c r="D636">
        <v>50.02</v>
      </c>
      <c r="E636">
        <v>11</v>
      </c>
      <c r="F636" s="55" t="s">
        <v>64</v>
      </c>
      <c r="G636" s="30">
        <v>4</v>
      </c>
      <c r="H636" s="55" t="s">
        <v>64</v>
      </c>
      <c r="I636">
        <v>4</v>
      </c>
      <c r="J636" s="36" t="s">
        <v>410</v>
      </c>
      <c r="K636">
        <v>7</v>
      </c>
      <c r="L636">
        <v>133</v>
      </c>
      <c r="M636">
        <v>135</v>
      </c>
      <c r="N636">
        <v>1800</v>
      </c>
      <c r="O636">
        <v>1</v>
      </c>
      <c r="P636">
        <v>8</v>
      </c>
      <c r="Q636">
        <v>1</v>
      </c>
      <c r="R636">
        <v>25</v>
      </c>
      <c r="S636" s="32" t="s">
        <v>432</v>
      </c>
      <c r="T636">
        <v>1188</v>
      </c>
      <c r="U636" s="33" t="s">
        <v>417</v>
      </c>
      <c r="V636">
        <v>3</v>
      </c>
      <c r="W636">
        <v>79</v>
      </c>
      <c r="X636" s="27" t="s">
        <v>65</v>
      </c>
      <c r="Y636" s="12" t="s">
        <v>552</v>
      </c>
      <c r="Z636">
        <v>9</v>
      </c>
      <c r="AA636">
        <v>11</v>
      </c>
      <c r="AB636">
        <v>11</v>
      </c>
      <c r="AC636">
        <v>10</v>
      </c>
      <c r="AD636">
        <v>4</v>
      </c>
      <c r="AF636" t="s">
        <v>46</v>
      </c>
    </row>
    <row r="637" spans="1:32" x14ac:dyDescent="0.25">
      <c r="A637" s="19" t="s">
        <v>177</v>
      </c>
      <c r="B637" s="23" t="s">
        <v>182</v>
      </c>
      <c r="C637">
        <v>49.21</v>
      </c>
      <c r="D637">
        <v>49.610000000000007</v>
      </c>
      <c r="E637">
        <v>11</v>
      </c>
      <c r="F637" s="55" t="s">
        <v>64</v>
      </c>
      <c r="G637" s="30">
        <v>5</v>
      </c>
      <c r="H637" s="68" t="s">
        <v>316</v>
      </c>
      <c r="I637">
        <v>5</v>
      </c>
      <c r="J637" s="37" t="s">
        <v>409</v>
      </c>
      <c r="K637">
        <v>7.4</v>
      </c>
      <c r="L637">
        <v>133</v>
      </c>
      <c r="M637">
        <v>128</v>
      </c>
      <c r="N637">
        <v>1800</v>
      </c>
      <c r="O637">
        <v>1</v>
      </c>
      <c r="P637">
        <v>6</v>
      </c>
      <c r="Q637">
        <v>11</v>
      </c>
      <c r="R637">
        <v>24</v>
      </c>
      <c r="S637" s="32" t="s">
        <v>432</v>
      </c>
      <c r="T637">
        <v>1192</v>
      </c>
      <c r="U637" s="33" t="s">
        <v>417</v>
      </c>
      <c r="V637">
        <v>3</v>
      </c>
      <c r="W637">
        <v>79</v>
      </c>
      <c r="X637" s="27" t="s">
        <v>65</v>
      </c>
      <c r="Y637" s="12" t="s">
        <v>552</v>
      </c>
      <c r="Z637">
        <v>6</v>
      </c>
      <c r="AA637">
        <v>6</v>
      </c>
      <c r="AB637">
        <v>6</v>
      </c>
      <c r="AC637">
        <v>7</v>
      </c>
      <c r="AD637">
        <v>5</v>
      </c>
      <c r="AF637" t="s">
        <v>46</v>
      </c>
    </row>
    <row r="638" spans="1:32" x14ac:dyDescent="0.25">
      <c r="A638" s="19" t="s">
        <v>177</v>
      </c>
      <c r="B638" s="23" t="s">
        <v>182</v>
      </c>
      <c r="C638">
        <v>49.34</v>
      </c>
      <c r="D638">
        <v>49.64</v>
      </c>
      <c r="E638">
        <v>11</v>
      </c>
      <c r="F638" s="55" t="s">
        <v>64</v>
      </c>
      <c r="G638" s="30">
        <v>4</v>
      </c>
      <c r="H638" s="55" t="s">
        <v>64</v>
      </c>
      <c r="I638">
        <v>3</v>
      </c>
      <c r="J638" s="37" t="s">
        <v>409</v>
      </c>
      <c r="K638">
        <v>2.1</v>
      </c>
      <c r="L638">
        <v>133</v>
      </c>
      <c r="M638">
        <v>135</v>
      </c>
      <c r="N638">
        <v>1800</v>
      </c>
      <c r="O638">
        <v>1</v>
      </c>
      <c r="P638">
        <v>27</v>
      </c>
      <c r="Q638">
        <v>10</v>
      </c>
      <c r="R638">
        <v>24</v>
      </c>
      <c r="S638" s="32" t="s">
        <v>416</v>
      </c>
      <c r="T638">
        <v>1184</v>
      </c>
      <c r="U638" s="33" t="s">
        <v>417</v>
      </c>
      <c r="V638">
        <v>3</v>
      </c>
      <c r="W638">
        <v>79</v>
      </c>
      <c r="X638" s="27" t="s">
        <v>65</v>
      </c>
      <c r="Y638" s="12" t="s">
        <v>471</v>
      </c>
      <c r="Z638">
        <v>6</v>
      </c>
      <c r="AA638">
        <v>6</v>
      </c>
      <c r="AB638">
        <v>5</v>
      </c>
      <c r="AC638">
        <v>6</v>
      </c>
      <c r="AD638">
        <v>4</v>
      </c>
      <c r="AF638" t="s">
        <v>46</v>
      </c>
    </row>
    <row r="639" spans="1:32" x14ac:dyDescent="0.25">
      <c r="A639" s="19" t="s">
        <v>177</v>
      </c>
      <c r="B639" s="23" t="s">
        <v>182</v>
      </c>
      <c r="C639">
        <v>39.549999999999997</v>
      </c>
      <c r="D639">
        <v>40.049999999999997</v>
      </c>
      <c r="E639">
        <v>11</v>
      </c>
      <c r="F639" s="55" t="s">
        <v>64</v>
      </c>
      <c r="G639" s="28">
        <v>1</v>
      </c>
      <c r="H639" s="55" t="s">
        <v>64</v>
      </c>
      <c r="I639">
        <v>2</v>
      </c>
      <c r="J639" s="36" t="s">
        <v>410</v>
      </c>
      <c r="K639">
        <v>3.4</v>
      </c>
      <c r="L639">
        <v>133</v>
      </c>
      <c r="M639">
        <v>129</v>
      </c>
      <c r="N639" s="41">
        <v>1650</v>
      </c>
      <c r="O639">
        <v>1</v>
      </c>
      <c r="P639">
        <v>25</v>
      </c>
      <c r="Q639">
        <v>9</v>
      </c>
      <c r="R639">
        <v>24</v>
      </c>
      <c r="S639" s="32" t="s">
        <v>416</v>
      </c>
      <c r="T639">
        <v>1181</v>
      </c>
      <c r="U639" s="33" t="s">
        <v>417</v>
      </c>
      <c r="V639">
        <v>3</v>
      </c>
      <c r="W639">
        <v>72</v>
      </c>
      <c r="X639" s="27" t="s">
        <v>65</v>
      </c>
      <c r="Y639" s="12" t="s">
        <v>539</v>
      </c>
      <c r="Z639">
        <v>9</v>
      </c>
      <c r="AA639">
        <v>7</v>
      </c>
      <c r="AB639">
        <v>3</v>
      </c>
      <c r="AC639">
        <v>1</v>
      </c>
      <c r="AF639" t="s">
        <v>46</v>
      </c>
    </row>
    <row r="640" spans="1:32" x14ac:dyDescent="0.25">
      <c r="A640" s="19" t="s">
        <v>177</v>
      </c>
      <c r="B640" s="23" t="s">
        <v>182</v>
      </c>
      <c r="C640">
        <v>50.03</v>
      </c>
      <c r="D640">
        <v>50.430000000000007</v>
      </c>
      <c r="E640">
        <v>11</v>
      </c>
      <c r="F640" s="55" t="s">
        <v>64</v>
      </c>
      <c r="G640">
        <v>6</v>
      </c>
      <c r="H640" s="55" t="s">
        <v>64</v>
      </c>
      <c r="I640">
        <v>6</v>
      </c>
      <c r="J640" s="37" t="s">
        <v>409</v>
      </c>
      <c r="K640">
        <v>3.2</v>
      </c>
      <c r="L640">
        <v>133</v>
      </c>
      <c r="M640">
        <v>128</v>
      </c>
      <c r="N640">
        <v>1800</v>
      </c>
      <c r="O640">
        <v>1</v>
      </c>
      <c r="P640">
        <v>15</v>
      </c>
      <c r="Q640">
        <v>5</v>
      </c>
      <c r="R640">
        <v>24</v>
      </c>
      <c r="S640" s="32" t="s">
        <v>416</v>
      </c>
      <c r="T640">
        <v>1182</v>
      </c>
      <c r="U640" s="33" t="s">
        <v>417</v>
      </c>
      <c r="V640">
        <v>3</v>
      </c>
      <c r="W640">
        <v>72</v>
      </c>
      <c r="X640" s="27" t="s">
        <v>65</v>
      </c>
      <c r="Y640" t="s">
        <v>533</v>
      </c>
      <c r="Z640">
        <v>4</v>
      </c>
      <c r="AA640">
        <v>5</v>
      </c>
      <c r="AB640">
        <v>5</v>
      </c>
      <c r="AC640">
        <v>5</v>
      </c>
      <c r="AD640">
        <v>6</v>
      </c>
      <c r="AF640" t="s">
        <v>46</v>
      </c>
    </row>
    <row r="641" spans="1:32" x14ac:dyDescent="0.25">
      <c r="A641" s="19" t="s">
        <v>177</v>
      </c>
      <c r="B641" s="23" t="s">
        <v>182</v>
      </c>
      <c r="C641">
        <v>50.36</v>
      </c>
      <c r="D641">
        <v>50.96</v>
      </c>
      <c r="E641">
        <v>11</v>
      </c>
      <c r="F641" s="55" t="s">
        <v>64</v>
      </c>
      <c r="G641" s="28">
        <v>3</v>
      </c>
      <c r="H641" s="54" t="s">
        <v>58</v>
      </c>
      <c r="I641">
        <v>1</v>
      </c>
      <c r="J641" s="37" t="s">
        <v>409</v>
      </c>
      <c r="K641">
        <v>3.3</v>
      </c>
      <c r="L641">
        <v>133</v>
      </c>
      <c r="M641">
        <v>127</v>
      </c>
      <c r="N641">
        <v>1800</v>
      </c>
      <c r="O641">
        <v>1</v>
      </c>
      <c r="P641">
        <v>24</v>
      </c>
      <c r="Q641">
        <v>4</v>
      </c>
      <c r="R641">
        <v>24</v>
      </c>
      <c r="S641" s="32" t="s">
        <v>426</v>
      </c>
      <c r="T641">
        <v>1164</v>
      </c>
      <c r="U641" s="33" t="s">
        <v>417</v>
      </c>
      <c r="V641">
        <v>3</v>
      </c>
      <c r="W641">
        <v>71</v>
      </c>
      <c r="X641" s="27" t="s">
        <v>65</v>
      </c>
      <c r="Y641" s="12" t="s">
        <v>423</v>
      </c>
      <c r="Z641">
        <v>4</v>
      </c>
      <c r="AA641">
        <v>5</v>
      </c>
      <c r="AB641">
        <v>5</v>
      </c>
      <c r="AC641">
        <v>6</v>
      </c>
      <c r="AD641">
        <v>3</v>
      </c>
      <c r="AF641" t="s">
        <v>46</v>
      </c>
    </row>
    <row r="642" spans="1:32" x14ac:dyDescent="0.25">
      <c r="A642" s="19" t="s">
        <v>177</v>
      </c>
      <c r="B642" s="23" t="s">
        <v>182</v>
      </c>
      <c r="C642">
        <v>41.2</v>
      </c>
      <c r="D642">
        <v>41.600000000000009</v>
      </c>
      <c r="E642">
        <v>11</v>
      </c>
      <c r="F642" s="55" t="s">
        <v>64</v>
      </c>
      <c r="G642" s="30">
        <v>4</v>
      </c>
      <c r="H642" s="52" t="s">
        <v>49</v>
      </c>
      <c r="I642">
        <v>7</v>
      </c>
      <c r="J642" s="38" t="s">
        <v>411</v>
      </c>
      <c r="K642">
        <v>11</v>
      </c>
      <c r="L642">
        <v>133</v>
      </c>
      <c r="M642">
        <v>126</v>
      </c>
      <c r="N642" s="41">
        <v>1650</v>
      </c>
      <c r="O642">
        <v>1</v>
      </c>
      <c r="P642">
        <v>10</v>
      </c>
      <c r="Q642">
        <v>4</v>
      </c>
      <c r="R642">
        <v>24</v>
      </c>
      <c r="S642" s="31" t="s">
        <v>420</v>
      </c>
      <c r="T642">
        <v>1163</v>
      </c>
      <c r="U642" s="33" t="s">
        <v>417</v>
      </c>
      <c r="V642">
        <v>3</v>
      </c>
      <c r="W642">
        <v>71</v>
      </c>
      <c r="X642" s="27" t="s">
        <v>65</v>
      </c>
      <c r="Y642" s="12" t="s">
        <v>423</v>
      </c>
      <c r="Z642">
        <v>11</v>
      </c>
      <c r="AA642">
        <v>10</v>
      </c>
      <c r="AB642">
        <v>10</v>
      </c>
      <c r="AC642">
        <v>4</v>
      </c>
      <c r="AF642" t="s">
        <v>46</v>
      </c>
    </row>
    <row r="643" spans="1:32" x14ac:dyDescent="0.25">
      <c r="A643" s="19" t="s">
        <v>177</v>
      </c>
      <c r="B643" s="23" t="s">
        <v>182</v>
      </c>
      <c r="C643">
        <v>4.34</v>
      </c>
      <c r="D643">
        <v>4.9400000000000004</v>
      </c>
      <c r="E643">
        <v>11</v>
      </c>
      <c r="F643" s="55" t="s">
        <v>64</v>
      </c>
      <c r="G643">
        <v>12</v>
      </c>
      <c r="H643" s="55" t="s">
        <v>64</v>
      </c>
      <c r="I643">
        <v>2</v>
      </c>
      <c r="J643" s="36" t="s">
        <v>410</v>
      </c>
      <c r="K643">
        <v>2.9</v>
      </c>
      <c r="L643">
        <v>133</v>
      </c>
      <c r="M643">
        <v>128</v>
      </c>
      <c r="N643">
        <v>2000</v>
      </c>
      <c r="O643">
        <v>2</v>
      </c>
      <c r="P643">
        <v>3</v>
      </c>
      <c r="Q643">
        <v>3</v>
      </c>
      <c r="R643">
        <v>24</v>
      </c>
      <c r="S643" t="s">
        <v>501</v>
      </c>
      <c r="T643">
        <v>1169</v>
      </c>
      <c r="U643" s="33" t="s">
        <v>417</v>
      </c>
      <c r="V643">
        <v>3</v>
      </c>
      <c r="W643">
        <v>71</v>
      </c>
      <c r="X643" s="27" t="s">
        <v>65</v>
      </c>
      <c r="Y643" t="s">
        <v>1187</v>
      </c>
      <c r="Z643">
        <v>8</v>
      </c>
      <c r="AA643">
        <v>9</v>
      </c>
      <c r="AB643">
        <v>3</v>
      </c>
      <c r="AC643">
        <v>3</v>
      </c>
      <c r="AD643">
        <v>12</v>
      </c>
      <c r="AF643" t="s">
        <v>46</v>
      </c>
    </row>
    <row r="644" spans="1:32" x14ac:dyDescent="0.25">
      <c r="A644" s="19" t="s">
        <v>177</v>
      </c>
      <c r="B644" s="23" t="s">
        <v>182</v>
      </c>
      <c r="C644">
        <v>50.78</v>
      </c>
      <c r="D644">
        <v>51.480000000000004</v>
      </c>
      <c r="E644">
        <v>11</v>
      </c>
      <c r="F644" s="55" t="s">
        <v>64</v>
      </c>
      <c r="G644" s="28">
        <v>1</v>
      </c>
      <c r="H644" s="66" t="s">
        <v>173</v>
      </c>
      <c r="I644">
        <v>4</v>
      </c>
      <c r="J644" s="37" t="s">
        <v>409</v>
      </c>
      <c r="K644">
        <v>4.7</v>
      </c>
      <c r="L644">
        <v>133</v>
      </c>
      <c r="M644">
        <v>119</v>
      </c>
      <c r="N644">
        <v>1800</v>
      </c>
      <c r="O644">
        <v>1</v>
      </c>
      <c r="P644">
        <v>15</v>
      </c>
      <c r="Q644">
        <v>2</v>
      </c>
      <c r="R644">
        <v>24</v>
      </c>
      <c r="S644" s="32" t="s">
        <v>416</v>
      </c>
      <c r="T644">
        <v>1166</v>
      </c>
      <c r="U644" s="33" t="s">
        <v>417</v>
      </c>
      <c r="V644">
        <v>3</v>
      </c>
      <c r="W644">
        <v>64</v>
      </c>
      <c r="X644" s="27" t="s">
        <v>65</v>
      </c>
      <c r="Y644" s="12" t="s">
        <v>418</v>
      </c>
      <c r="Z644">
        <v>4</v>
      </c>
      <c r="AA644">
        <v>5</v>
      </c>
      <c r="AB644">
        <v>6</v>
      </c>
      <c r="AC644">
        <v>3</v>
      </c>
      <c r="AD644">
        <v>1</v>
      </c>
      <c r="AF644" t="s">
        <v>46</v>
      </c>
    </row>
    <row r="645" spans="1:32" x14ac:dyDescent="0.25">
      <c r="A645" s="19" t="s">
        <v>177</v>
      </c>
      <c r="B645" s="23" t="s">
        <v>182</v>
      </c>
      <c r="C645">
        <v>41.32</v>
      </c>
      <c r="D645">
        <v>41.32</v>
      </c>
      <c r="E645">
        <v>11</v>
      </c>
      <c r="F645" s="55" t="s">
        <v>64</v>
      </c>
      <c r="G645" s="28">
        <v>1</v>
      </c>
      <c r="H645" s="55" t="s">
        <v>64</v>
      </c>
      <c r="I645">
        <v>9</v>
      </c>
      <c r="J645" s="37" t="s">
        <v>409</v>
      </c>
      <c r="K645">
        <v>6.6</v>
      </c>
      <c r="L645">
        <v>133</v>
      </c>
      <c r="M645">
        <v>133</v>
      </c>
      <c r="N645" s="41">
        <v>1650</v>
      </c>
      <c r="O645">
        <v>1</v>
      </c>
      <c r="P645">
        <v>31</v>
      </c>
      <c r="Q645">
        <v>1</v>
      </c>
      <c r="R645">
        <v>24</v>
      </c>
      <c r="S645" s="32" t="s">
        <v>432</v>
      </c>
      <c r="T645">
        <v>1160</v>
      </c>
      <c r="U645" s="33" t="s">
        <v>417</v>
      </c>
      <c r="V645">
        <v>4</v>
      </c>
      <c r="W645">
        <v>57</v>
      </c>
      <c r="X645" s="27" t="s">
        <v>65</v>
      </c>
      <c r="Y645" s="12" t="s">
        <v>539</v>
      </c>
      <c r="Z645">
        <v>5</v>
      </c>
      <c r="AA645">
        <v>4</v>
      </c>
      <c r="AB645">
        <v>4</v>
      </c>
      <c r="AC645">
        <v>1</v>
      </c>
      <c r="AF645" t="s">
        <v>46</v>
      </c>
    </row>
    <row r="646" spans="1:32" x14ac:dyDescent="0.25">
      <c r="A646" s="19" t="s">
        <v>177</v>
      </c>
      <c r="B646" s="23" t="s">
        <v>182</v>
      </c>
      <c r="C646">
        <v>23.07</v>
      </c>
      <c r="D646">
        <v>22.97</v>
      </c>
      <c r="E646">
        <v>11</v>
      </c>
      <c r="F646" s="55" t="s">
        <v>64</v>
      </c>
      <c r="G646">
        <v>11</v>
      </c>
      <c r="H646" s="55" t="s">
        <v>64</v>
      </c>
      <c r="I646">
        <v>11</v>
      </c>
      <c r="J646" s="38" t="s">
        <v>411</v>
      </c>
      <c r="K646">
        <v>3.8</v>
      </c>
      <c r="L646">
        <v>133</v>
      </c>
      <c r="M646">
        <v>135</v>
      </c>
      <c r="N646">
        <v>1400</v>
      </c>
      <c r="O646">
        <v>1</v>
      </c>
      <c r="P646">
        <v>11</v>
      </c>
      <c r="Q646">
        <v>11</v>
      </c>
      <c r="R646">
        <v>23</v>
      </c>
      <c r="S646" t="s">
        <v>465</v>
      </c>
      <c r="T646">
        <v>1135</v>
      </c>
      <c r="U646" s="33" t="s">
        <v>417</v>
      </c>
      <c r="V646">
        <v>4</v>
      </c>
      <c r="W646">
        <v>57</v>
      </c>
      <c r="X646" s="27" t="s">
        <v>65</v>
      </c>
      <c r="Y646" t="s">
        <v>502</v>
      </c>
      <c r="Z646">
        <v>14</v>
      </c>
      <c r="AA646">
        <v>13</v>
      </c>
      <c r="AB646">
        <v>12</v>
      </c>
      <c r="AC646">
        <v>11</v>
      </c>
      <c r="AF646" t="s">
        <v>46</v>
      </c>
    </row>
    <row r="647" spans="1:32" x14ac:dyDescent="0.25">
      <c r="A647" s="19" t="s">
        <v>177</v>
      </c>
      <c r="B647" s="23" t="s">
        <v>182</v>
      </c>
      <c r="C647">
        <v>22.22</v>
      </c>
      <c r="D647">
        <v>22.419999999999998</v>
      </c>
      <c r="E647">
        <v>11</v>
      </c>
      <c r="F647" s="55" t="s">
        <v>64</v>
      </c>
      <c r="G647" s="28">
        <v>1</v>
      </c>
      <c r="H647" s="55" t="s">
        <v>64</v>
      </c>
      <c r="I647">
        <v>11</v>
      </c>
      <c r="J647" s="38" t="s">
        <v>411</v>
      </c>
      <c r="K647">
        <v>6.9</v>
      </c>
      <c r="L647">
        <v>133</v>
      </c>
      <c r="M647">
        <v>127</v>
      </c>
      <c r="N647">
        <v>1400</v>
      </c>
      <c r="O647">
        <v>1</v>
      </c>
      <c r="P647">
        <v>15</v>
      </c>
      <c r="Q647">
        <v>10</v>
      </c>
      <c r="R647">
        <v>23</v>
      </c>
      <c r="S647" t="s">
        <v>465</v>
      </c>
      <c r="T647">
        <v>1133</v>
      </c>
      <c r="U647" s="33" t="s">
        <v>417</v>
      </c>
      <c r="V647">
        <v>4</v>
      </c>
      <c r="W647">
        <v>51</v>
      </c>
      <c r="X647" s="27" t="s">
        <v>65</v>
      </c>
      <c r="Y647" s="12" t="s">
        <v>654</v>
      </c>
      <c r="Z647">
        <v>11</v>
      </c>
      <c r="AA647">
        <v>9</v>
      </c>
      <c r="AB647">
        <v>10</v>
      </c>
      <c r="AC647">
        <v>1</v>
      </c>
      <c r="AF647" t="s">
        <v>46</v>
      </c>
    </row>
    <row r="648" spans="1:32" x14ac:dyDescent="0.25">
      <c r="A648" s="19" t="s">
        <v>177</v>
      </c>
      <c r="B648" s="23" t="s">
        <v>182</v>
      </c>
      <c r="C648">
        <v>23</v>
      </c>
      <c r="D648">
        <v>23.599999999999998</v>
      </c>
      <c r="E648">
        <v>11</v>
      </c>
      <c r="F648" s="55" t="s">
        <v>64</v>
      </c>
      <c r="G648" s="30">
        <v>4</v>
      </c>
      <c r="H648" s="55" t="s">
        <v>64</v>
      </c>
      <c r="I648">
        <v>1</v>
      </c>
      <c r="J648" s="37" t="s">
        <v>409</v>
      </c>
      <c r="K648">
        <v>13</v>
      </c>
      <c r="L648">
        <v>133</v>
      </c>
      <c r="M648">
        <v>126</v>
      </c>
      <c r="N648">
        <v>1400</v>
      </c>
      <c r="O648">
        <v>1</v>
      </c>
      <c r="P648">
        <v>24</v>
      </c>
      <c r="Q648">
        <v>9</v>
      </c>
      <c r="R648">
        <v>23</v>
      </c>
      <c r="S648" t="s">
        <v>508</v>
      </c>
      <c r="T648">
        <v>1168</v>
      </c>
      <c r="U648" s="33" t="s">
        <v>417</v>
      </c>
      <c r="V648">
        <v>4</v>
      </c>
      <c r="W648">
        <v>51</v>
      </c>
      <c r="X648" s="27" t="s">
        <v>65</v>
      </c>
      <c r="Y648" s="12" t="s">
        <v>418</v>
      </c>
      <c r="Z648">
        <v>6</v>
      </c>
      <c r="AA648">
        <v>4</v>
      </c>
      <c r="AB648">
        <v>6</v>
      </c>
      <c r="AC648">
        <v>4</v>
      </c>
      <c r="AF648" t="s">
        <v>572</v>
      </c>
    </row>
    <row r="649" spans="1:32" x14ac:dyDescent="0.25">
      <c r="A649" s="19" t="s">
        <v>177</v>
      </c>
      <c r="B649" s="24" t="s">
        <v>185</v>
      </c>
      <c r="C649">
        <v>40.950000000000003</v>
      </c>
      <c r="D649">
        <v>40.950000000000003</v>
      </c>
      <c r="E649">
        <v>2</v>
      </c>
      <c r="F649" s="52" t="s">
        <v>49</v>
      </c>
      <c r="G649" s="28">
        <v>2</v>
      </c>
      <c r="H649" s="52" t="s">
        <v>49</v>
      </c>
      <c r="I649">
        <v>3</v>
      </c>
      <c r="J649" s="36" t="s">
        <v>410</v>
      </c>
      <c r="K649">
        <v>3.4</v>
      </c>
      <c r="L649">
        <v>131</v>
      </c>
      <c r="M649">
        <v>131</v>
      </c>
      <c r="N649" s="41">
        <v>1650</v>
      </c>
      <c r="O649">
        <v>1</v>
      </c>
      <c r="P649">
        <v>17</v>
      </c>
      <c r="Q649">
        <v>12</v>
      </c>
      <c r="R649">
        <v>25</v>
      </c>
      <c r="S649" s="31" t="s">
        <v>420</v>
      </c>
      <c r="T649">
        <v>1054</v>
      </c>
      <c r="U649" s="33" t="s">
        <v>417</v>
      </c>
      <c r="V649">
        <v>4</v>
      </c>
      <c r="W649">
        <v>56</v>
      </c>
      <c r="X649" s="18" t="s">
        <v>76</v>
      </c>
      <c r="Y649" s="12" t="s">
        <v>471</v>
      </c>
      <c r="Z649">
        <v>9</v>
      </c>
      <c r="AA649">
        <v>10</v>
      </c>
      <c r="AB649">
        <v>11</v>
      </c>
      <c r="AC649">
        <v>2</v>
      </c>
      <c r="AF649" t="s">
        <v>46</v>
      </c>
    </row>
    <row r="650" spans="1:32" x14ac:dyDescent="0.25">
      <c r="A650" s="19" t="s">
        <v>177</v>
      </c>
      <c r="B650" s="24" t="s">
        <v>185</v>
      </c>
      <c r="C650">
        <v>39.9</v>
      </c>
      <c r="D650">
        <v>39.9</v>
      </c>
      <c r="E650">
        <v>2</v>
      </c>
      <c r="F650" s="52" t="s">
        <v>49</v>
      </c>
      <c r="G650" s="28">
        <v>1</v>
      </c>
      <c r="H650" s="52" t="s">
        <v>49</v>
      </c>
      <c r="I650">
        <v>9</v>
      </c>
      <c r="J650" s="36" t="s">
        <v>410</v>
      </c>
      <c r="K650">
        <v>7.7</v>
      </c>
      <c r="L650">
        <v>131</v>
      </c>
      <c r="M650">
        <v>124</v>
      </c>
      <c r="N650" s="41">
        <v>1650</v>
      </c>
      <c r="O650">
        <v>1</v>
      </c>
      <c r="P650">
        <v>19</v>
      </c>
      <c r="Q650">
        <v>11</v>
      </c>
      <c r="R650">
        <v>25</v>
      </c>
      <c r="S650" s="31" t="s">
        <v>420</v>
      </c>
      <c r="T650">
        <v>1048</v>
      </c>
      <c r="U650" s="33" t="s">
        <v>417</v>
      </c>
      <c r="V650">
        <v>4</v>
      </c>
      <c r="W650">
        <v>49</v>
      </c>
      <c r="X650" s="18" t="s">
        <v>76</v>
      </c>
      <c r="Y650" s="12" t="s">
        <v>418</v>
      </c>
      <c r="Z650">
        <v>8</v>
      </c>
      <c r="AA650">
        <v>8</v>
      </c>
      <c r="AB650">
        <v>7</v>
      </c>
      <c r="AC650">
        <v>1</v>
      </c>
      <c r="AF650" t="s">
        <v>46</v>
      </c>
    </row>
    <row r="651" spans="1:32" x14ac:dyDescent="0.25">
      <c r="A651" s="19" t="s">
        <v>177</v>
      </c>
      <c r="B651" s="24" t="s">
        <v>185</v>
      </c>
      <c r="C651">
        <v>41.03</v>
      </c>
      <c r="D651">
        <v>41.03</v>
      </c>
      <c r="E651">
        <v>2</v>
      </c>
      <c r="F651" s="52" t="s">
        <v>49</v>
      </c>
      <c r="G651" s="30">
        <v>4</v>
      </c>
      <c r="H651" s="52" t="s">
        <v>49</v>
      </c>
      <c r="I651">
        <v>6</v>
      </c>
      <c r="J651" s="36" t="s">
        <v>410</v>
      </c>
      <c r="K651">
        <v>8.6999999999999993</v>
      </c>
      <c r="L651">
        <v>131</v>
      </c>
      <c r="M651">
        <v>125</v>
      </c>
      <c r="N651" s="41">
        <v>1650</v>
      </c>
      <c r="O651">
        <v>1</v>
      </c>
      <c r="P651">
        <v>30</v>
      </c>
      <c r="Q651">
        <v>10</v>
      </c>
      <c r="R651">
        <v>25</v>
      </c>
      <c r="S651" t="s">
        <v>457</v>
      </c>
      <c r="T651">
        <v>1047</v>
      </c>
      <c r="U651" s="33" t="s">
        <v>417</v>
      </c>
      <c r="V651">
        <v>4</v>
      </c>
      <c r="W651">
        <v>49</v>
      </c>
      <c r="X651" s="18" t="s">
        <v>76</v>
      </c>
      <c r="Y651" s="12" t="s">
        <v>539</v>
      </c>
      <c r="Z651">
        <v>9</v>
      </c>
      <c r="AA651">
        <v>9</v>
      </c>
      <c r="AB651">
        <v>7</v>
      </c>
      <c r="AC651">
        <v>4</v>
      </c>
      <c r="AF651" t="s">
        <v>46</v>
      </c>
    </row>
    <row r="652" spans="1:32" x14ac:dyDescent="0.25">
      <c r="A652" s="19" t="s">
        <v>177</v>
      </c>
      <c r="B652" s="24" t="s">
        <v>185</v>
      </c>
      <c r="C652">
        <v>40.65</v>
      </c>
      <c r="D652">
        <v>40.35</v>
      </c>
      <c r="E652">
        <v>2</v>
      </c>
      <c r="F652" s="52" t="s">
        <v>49</v>
      </c>
      <c r="G652" s="30">
        <v>5</v>
      </c>
      <c r="H652" s="61" t="s">
        <v>106</v>
      </c>
      <c r="I652">
        <v>10</v>
      </c>
      <c r="J652" s="38" t="s">
        <v>411</v>
      </c>
      <c r="K652">
        <v>9.8000000000000007</v>
      </c>
      <c r="L652">
        <v>131</v>
      </c>
      <c r="M652">
        <v>128</v>
      </c>
      <c r="N652" s="41">
        <v>1650</v>
      </c>
      <c r="O652">
        <v>1</v>
      </c>
      <c r="P652">
        <v>15</v>
      </c>
      <c r="Q652">
        <v>10</v>
      </c>
      <c r="R652">
        <v>25</v>
      </c>
      <c r="S652" s="32" t="s">
        <v>432</v>
      </c>
      <c r="T652">
        <v>1040</v>
      </c>
      <c r="U652" s="33" t="s">
        <v>427</v>
      </c>
      <c r="V652">
        <v>4</v>
      </c>
      <c r="W652">
        <v>51</v>
      </c>
      <c r="X652" s="18" t="s">
        <v>76</v>
      </c>
      <c r="Y652" t="s">
        <v>453</v>
      </c>
      <c r="Z652">
        <v>11</v>
      </c>
      <c r="AA652">
        <v>11</v>
      </c>
      <c r="AB652">
        <v>10</v>
      </c>
      <c r="AC652">
        <v>5</v>
      </c>
      <c r="AF652" t="s">
        <v>46</v>
      </c>
    </row>
    <row r="653" spans="1:32" x14ac:dyDescent="0.25">
      <c r="A653" s="19" t="s">
        <v>177</v>
      </c>
      <c r="B653" s="24" t="s">
        <v>185</v>
      </c>
      <c r="C653">
        <v>40.32</v>
      </c>
      <c r="D653">
        <v>40.22</v>
      </c>
      <c r="E653">
        <v>2</v>
      </c>
      <c r="F653" s="52" t="s">
        <v>49</v>
      </c>
      <c r="G653" s="30">
        <v>5</v>
      </c>
      <c r="H653" s="61" t="s">
        <v>106</v>
      </c>
      <c r="I653">
        <v>9</v>
      </c>
      <c r="J653" s="35" t="s">
        <v>408</v>
      </c>
      <c r="K653">
        <v>8.3000000000000007</v>
      </c>
      <c r="L653">
        <v>131</v>
      </c>
      <c r="M653">
        <v>129</v>
      </c>
      <c r="N653" s="41">
        <v>1650</v>
      </c>
      <c r="O653">
        <v>1</v>
      </c>
      <c r="P653">
        <v>21</v>
      </c>
      <c r="Q653">
        <v>9</v>
      </c>
      <c r="R653">
        <v>25</v>
      </c>
      <c r="S653" t="s">
        <v>457</v>
      </c>
      <c r="T653">
        <v>1037</v>
      </c>
      <c r="U653" s="34" t="s">
        <v>671</v>
      </c>
      <c r="V653">
        <v>4</v>
      </c>
      <c r="W653">
        <v>53</v>
      </c>
      <c r="X653" s="18" t="s">
        <v>76</v>
      </c>
      <c r="Y653" t="s">
        <v>533</v>
      </c>
      <c r="Z653">
        <v>2</v>
      </c>
      <c r="AA653">
        <v>2</v>
      </c>
      <c r="AB653">
        <v>2</v>
      </c>
      <c r="AC653">
        <v>5</v>
      </c>
      <c r="AF653" t="s">
        <v>46</v>
      </c>
    </row>
    <row r="654" spans="1:32" x14ac:dyDescent="0.25">
      <c r="A654" s="19" t="s">
        <v>177</v>
      </c>
      <c r="B654" s="24" t="s">
        <v>185</v>
      </c>
      <c r="C654">
        <v>39.770000000000003</v>
      </c>
      <c r="D654">
        <v>39.370000000000005</v>
      </c>
      <c r="E654">
        <v>2</v>
      </c>
      <c r="F654" s="52" t="s">
        <v>49</v>
      </c>
      <c r="G654">
        <v>7</v>
      </c>
      <c r="H654" s="61" t="s">
        <v>106</v>
      </c>
      <c r="I654">
        <v>10</v>
      </c>
      <c r="J654" s="38" t="s">
        <v>411</v>
      </c>
      <c r="K654">
        <v>15</v>
      </c>
      <c r="L654">
        <v>131</v>
      </c>
      <c r="M654">
        <v>132</v>
      </c>
      <c r="N654" s="41">
        <v>1650</v>
      </c>
      <c r="O654">
        <v>1</v>
      </c>
      <c r="P654">
        <v>9</v>
      </c>
      <c r="Q654">
        <v>7</v>
      </c>
      <c r="R654">
        <v>25</v>
      </c>
      <c r="S654" s="32" t="s">
        <v>432</v>
      </c>
      <c r="T654">
        <v>1041</v>
      </c>
      <c r="U654" s="33" t="s">
        <v>427</v>
      </c>
      <c r="V654">
        <v>4</v>
      </c>
      <c r="W654">
        <v>57</v>
      </c>
      <c r="X654" s="18" t="s">
        <v>76</v>
      </c>
      <c r="Y654" t="s">
        <v>474</v>
      </c>
      <c r="Z654">
        <v>11</v>
      </c>
      <c r="AA654">
        <v>11</v>
      </c>
      <c r="AB654">
        <v>10</v>
      </c>
      <c r="AC654">
        <v>7</v>
      </c>
      <c r="AF654" t="s">
        <v>46</v>
      </c>
    </row>
    <row r="655" spans="1:32" x14ac:dyDescent="0.25">
      <c r="A655" s="19" t="s">
        <v>177</v>
      </c>
      <c r="B655" s="24" t="s">
        <v>185</v>
      </c>
      <c r="C655">
        <v>41.11</v>
      </c>
      <c r="D655">
        <v>41.01</v>
      </c>
      <c r="E655">
        <v>2</v>
      </c>
      <c r="F655" s="52" t="s">
        <v>49</v>
      </c>
      <c r="G655">
        <v>10</v>
      </c>
      <c r="H655" s="49" t="s">
        <v>31</v>
      </c>
      <c r="I655">
        <v>5</v>
      </c>
      <c r="J655" s="37" t="s">
        <v>409</v>
      </c>
      <c r="K655">
        <v>3</v>
      </c>
      <c r="L655">
        <v>131</v>
      </c>
      <c r="M655">
        <v>135</v>
      </c>
      <c r="N655" s="41">
        <v>1650</v>
      </c>
      <c r="O655">
        <v>1</v>
      </c>
      <c r="P655">
        <v>11</v>
      </c>
      <c r="Q655">
        <v>6</v>
      </c>
      <c r="R655">
        <v>25</v>
      </c>
      <c r="S655" s="31" t="s">
        <v>420</v>
      </c>
      <c r="T655">
        <v>1050</v>
      </c>
      <c r="U655" s="33" t="s">
        <v>427</v>
      </c>
      <c r="V655">
        <v>4</v>
      </c>
      <c r="W655">
        <v>59</v>
      </c>
      <c r="X655" s="18" t="s">
        <v>76</v>
      </c>
      <c r="Y655" t="s">
        <v>1197</v>
      </c>
      <c r="Z655">
        <v>4</v>
      </c>
      <c r="AA655">
        <v>4</v>
      </c>
      <c r="AB655">
        <v>3</v>
      </c>
      <c r="AC655">
        <v>10</v>
      </c>
      <c r="AF655" t="s">
        <v>46</v>
      </c>
    </row>
    <row r="656" spans="1:32" x14ac:dyDescent="0.25">
      <c r="A656" s="19" t="s">
        <v>177</v>
      </c>
      <c r="B656" s="24" t="s">
        <v>185</v>
      </c>
      <c r="C656">
        <v>51.53</v>
      </c>
      <c r="D656">
        <v>51.23</v>
      </c>
      <c r="E656">
        <v>2</v>
      </c>
      <c r="F656" s="52" t="s">
        <v>49</v>
      </c>
      <c r="G656" s="28">
        <v>3</v>
      </c>
      <c r="H656" s="53" t="s">
        <v>53</v>
      </c>
      <c r="I656">
        <v>8</v>
      </c>
      <c r="J656" s="35" t="s">
        <v>408</v>
      </c>
      <c r="K656">
        <v>5.4</v>
      </c>
      <c r="L656">
        <v>131</v>
      </c>
      <c r="M656">
        <v>135</v>
      </c>
      <c r="N656">
        <v>1800</v>
      </c>
      <c r="O656">
        <v>1</v>
      </c>
      <c r="P656">
        <v>12</v>
      </c>
      <c r="Q656">
        <v>2</v>
      </c>
      <c r="R656">
        <v>25</v>
      </c>
      <c r="S656" t="s">
        <v>457</v>
      </c>
      <c r="T656">
        <v>1043</v>
      </c>
      <c r="U656" s="34" t="s">
        <v>671</v>
      </c>
      <c r="V656">
        <v>4</v>
      </c>
      <c r="W656">
        <v>60</v>
      </c>
      <c r="X656" s="18" t="s">
        <v>76</v>
      </c>
      <c r="Y656" t="s">
        <v>589</v>
      </c>
      <c r="Z656">
        <v>3</v>
      </c>
      <c r="AA656">
        <v>3</v>
      </c>
      <c r="AB656">
        <v>2</v>
      </c>
      <c r="AC656">
        <v>1</v>
      </c>
      <c r="AD656">
        <v>3</v>
      </c>
      <c r="AF656" t="s">
        <v>46</v>
      </c>
    </row>
    <row r="657" spans="1:32" x14ac:dyDescent="0.25">
      <c r="A657" s="19" t="s">
        <v>177</v>
      </c>
      <c r="B657" s="24" t="s">
        <v>185</v>
      </c>
      <c r="C657">
        <v>40.869999999999997</v>
      </c>
      <c r="D657">
        <v>41.069999999999993</v>
      </c>
      <c r="E657">
        <v>2</v>
      </c>
      <c r="F657" s="52" t="s">
        <v>49</v>
      </c>
      <c r="G657">
        <v>10</v>
      </c>
      <c r="H657" s="62" t="s">
        <v>120</v>
      </c>
      <c r="I657">
        <v>9</v>
      </c>
      <c r="J657" s="37" t="s">
        <v>409</v>
      </c>
      <c r="K657">
        <v>20</v>
      </c>
      <c r="L657">
        <v>131</v>
      </c>
      <c r="M657">
        <v>118</v>
      </c>
      <c r="N657" s="41">
        <v>1650</v>
      </c>
      <c r="O657">
        <v>1</v>
      </c>
      <c r="P657">
        <v>5</v>
      </c>
      <c r="Q657">
        <v>2</v>
      </c>
      <c r="R657">
        <v>25</v>
      </c>
      <c r="S657" s="32" t="s">
        <v>432</v>
      </c>
      <c r="T657">
        <v>1044</v>
      </c>
      <c r="U657" s="33" t="s">
        <v>417</v>
      </c>
      <c r="V657">
        <v>3</v>
      </c>
      <c r="W657">
        <v>62</v>
      </c>
      <c r="X657" s="18" t="s">
        <v>76</v>
      </c>
      <c r="Y657" t="s">
        <v>533</v>
      </c>
      <c r="Z657">
        <v>7</v>
      </c>
      <c r="AA657">
        <v>7</v>
      </c>
      <c r="AB657">
        <v>8</v>
      </c>
      <c r="AC657">
        <v>10</v>
      </c>
      <c r="AF657" t="s">
        <v>46</v>
      </c>
    </row>
    <row r="658" spans="1:32" x14ac:dyDescent="0.25">
      <c r="A658" s="19" t="s">
        <v>177</v>
      </c>
      <c r="B658" s="24" t="s">
        <v>185</v>
      </c>
      <c r="C658">
        <v>39.78</v>
      </c>
      <c r="D658">
        <v>40.18</v>
      </c>
      <c r="E658">
        <v>2</v>
      </c>
      <c r="F658" s="52" t="s">
        <v>49</v>
      </c>
      <c r="G658">
        <v>6</v>
      </c>
      <c r="H658" s="62" t="s">
        <v>120</v>
      </c>
      <c r="I658">
        <v>5</v>
      </c>
      <c r="J658" s="37" t="s">
        <v>409</v>
      </c>
      <c r="K658">
        <v>8.5</v>
      </c>
      <c r="L658">
        <v>131</v>
      </c>
      <c r="M658">
        <v>119</v>
      </c>
      <c r="N658" s="41">
        <v>1650</v>
      </c>
      <c r="O658">
        <v>1</v>
      </c>
      <c r="P658">
        <v>15</v>
      </c>
      <c r="Q658">
        <v>1</v>
      </c>
      <c r="R658">
        <v>25</v>
      </c>
      <c r="S658" s="31" t="s">
        <v>420</v>
      </c>
      <c r="T658">
        <v>1050</v>
      </c>
      <c r="U658" s="33" t="s">
        <v>417</v>
      </c>
      <c r="V658">
        <v>3</v>
      </c>
      <c r="W658">
        <v>63</v>
      </c>
      <c r="X658" s="18" t="s">
        <v>76</v>
      </c>
      <c r="Y658" s="12" t="s">
        <v>539</v>
      </c>
      <c r="Z658">
        <v>6</v>
      </c>
      <c r="AA658">
        <v>5</v>
      </c>
      <c r="AB658">
        <v>6</v>
      </c>
      <c r="AC658">
        <v>6</v>
      </c>
      <c r="AF658" t="s">
        <v>46</v>
      </c>
    </row>
    <row r="659" spans="1:32" x14ac:dyDescent="0.25">
      <c r="A659" s="19" t="s">
        <v>177</v>
      </c>
      <c r="B659" s="24" t="s">
        <v>185</v>
      </c>
      <c r="C659">
        <v>40.06</v>
      </c>
      <c r="D659">
        <v>40.06</v>
      </c>
      <c r="E659">
        <v>2</v>
      </c>
      <c r="F659" s="52" t="s">
        <v>49</v>
      </c>
      <c r="G659">
        <v>9</v>
      </c>
      <c r="H659" s="61" t="s">
        <v>106</v>
      </c>
      <c r="I659">
        <v>7</v>
      </c>
      <c r="J659" s="36" t="s">
        <v>410</v>
      </c>
      <c r="K659">
        <v>7.4</v>
      </c>
      <c r="L659">
        <v>131</v>
      </c>
      <c r="M659">
        <v>125</v>
      </c>
      <c r="N659" s="41">
        <v>1650</v>
      </c>
      <c r="O659">
        <v>1</v>
      </c>
      <c r="P659">
        <v>26</v>
      </c>
      <c r="Q659">
        <v>12</v>
      </c>
      <c r="R659">
        <v>24</v>
      </c>
      <c r="S659" s="32" t="s">
        <v>426</v>
      </c>
      <c r="T659">
        <v>1048</v>
      </c>
      <c r="U659" s="33" t="s">
        <v>417</v>
      </c>
      <c r="V659">
        <v>3</v>
      </c>
      <c r="W659">
        <v>65</v>
      </c>
      <c r="X659" s="18" t="s">
        <v>76</v>
      </c>
      <c r="Y659">
        <v>4</v>
      </c>
      <c r="Z659">
        <v>9</v>
      </c>
      <c r="AA659">
        <v>9</v>
      </c>
      <c r="AB659">
        <v>7</v>
      </c>
      <c r="AC659">
        <v>9</v>
      </c>
      <c r="AF659" t="s">
        <v>46</v>
      </c>
    </row>
    <row r="660" spans="1:32" x14ac:dyDescent="0.25">
      <c r="A660" s="19" t="s">
        <v>177</v>
      </c>
      <c r="B660" s="24" t="s">
        <v>185</v>
      </c>
      <c r="C660">
        <v>40.950000000000003</v>
      </c>
      <c r="D660">
        <v>41.05</v>
      </c>
      <c r="E660">
        <v>2</v>
      </c>
      <c r="F660" s="52" t="s">
        <v>49</v>
      </c>
      <c r="G660">
        <v>8</v>
      </c>
      <c r="H660" s="61" t="s">
        <v>106</v>
      </c>
      <c r="I660">
        <v>9</v>
      </c>
      <c r="J660" s="36" t="s">
        <v>410</v>
      </c>
      <c r="K660">
        <v>5.8</v>
      </c>
      <c r="L660">
        <v>131</v>
      </c>
      <c r="M660">
        <v>122</v>
      </c>
      <c r="N660" s="41">
        <v>1650</v>
      </c>
      <c r="O660">
        <v>1</v>
      </c>
      <c r="P660">
        <v>11</v>
      </c>
      <c r="Q660">
        <v>12</v>
      </c>
      <c r="R660">
        <v>24</v>
      </c>
      <c r="S660" s="31" t="s">
        <v>420</v>
      </c>
      <c r="T660">
        <v>1055</v>
      </c>
      <c r="U660" s="33" t="s">
        <v>417</v>
      </c>
      <c r="V660">
        <v>3</v>
      </c>
      <c r="W660">
        <v>65</v>
      </c>
      <c r="X660" s="18" t="s">
        <v>76</v>
      </c>
      <c r="Y660">
        <v>3</v>
      </c>
      <c r="Z660">
        <v>9</v>
      </c>
      <c r="AA660">
        <v>9</v>
      </c>
      <c r="AB660">
        <v>5</v>
      </c>
      <c r="AC660">
        <v>8</v>
      </c>
      <c r="AF660" t="s">
        <v>46</v>
      </c>
    </row>
    <row r="661" spans="1:32" x14ac:dyDescent="0.25">
      <c r="A661" s="19" t="s">
        <v>177</v>
      </c>
      <c r="B661" s="24" t="s">
        <v>185</v>
      </c>
      <c r="C661">
        <v>38.81</v>
      </c>
      <c r="D661">
        <v>39.01</v>
      </c>
      <c r="E661">
        <v>2</v>
      </c>
      <c r="F661" s="52" t="s">
        <v>49</v>
      </c>
      <c r="G661" s="28">
        <v>2</v>
      </c>
      <c r="H661" s="61" t="s">
        <v>106</v>
      </c>
      <c r="I661">
        <v>6</v>
      </c>
      <c r="J661" s="37" t="s">
        <v>409</v>
      </c>
      <c r="K661">
        <v>16</v>
      </c>
      <c r="L661">
        <v>131</v>
      </c>
      <c r="M661">
        <v>120</v>
      </c>
      <c r="N661" s="41">
        <v>1650</v>
      </c>
      <c r="O661">
        <v>1</v>
      </c>
      <c r="P661">
        <v>16</v>
      </c>
      <c r="Q661">
        <v>10</v>
      </c>
      <c r="R661">
        <v>24</v>
      </c>
      <c r="S661" s="31" t="s">
        <v>420</v>
      </c>
      <c r="T661">
        <v>1045</v>
      </c>
      <c r="U661" s="33" t="s">
        <v>427</v>
      </c>
      <c r="V661">
        <v>3</v>
      </c>
      <c r="W661">
        <v>63</v>
      </c>
      <c r="X661" s="18" t="s">
        <v>76</v>
      </c>
      <c r="Y661" s="12" t="s">
        <v>581</v>
      </c>
      <c r="Z661">
        <v>7</v>
      </c>
      <c r="AA661">
        <v>7</v>
      </c>
      <c r="AB661">
        <v>7</v>
      </c>
      <c r="AC661">
        <v>2</v>
      </c>
      <c r="AF661" t="s">
        <v>46</v>
      </c>
    </row>
    <row r="662" spans="1:32" x14ac:dyDescent="0.25">
      <c r="A662" s="19" t="s">
        <v>177</v>
      </c>
      <c r="B662" s="24" t="s">
        <v>185</v>
      </c>
      <c r="C662">
        <v>39.979999999999997</v>
      </c>
      <c r="D662">
        <v>40.079999999999991</v>
      </c>
      <c r="E662">
        <v>2</v>
      </c>
      <c r="F662" s="52" t="s">
        <v>49</v>
      </c>
      <c r="G662" s="30">
        <v>5</v>
      </c>
      <c r="H662" s="61" t="s">
        <v>106</v>
      </c>
      <c r="I662">
        <v>7</v>
      </c>
      <c r="J662" s="38" t="s">
        <v>411</v>
      </c>
      <c r="K662">
        <v>22</v>
      </c>
      <c r="L662">
        <v>131</v>
      </c>
      <c r="M662">
        <v>121</v>
      </c>
      <c r="N662" s="41">
        <v>1650</v>
      </c>
      <c r="O662">
        <v>1</v>
      </c>
      <c r="P662">
        <v>25</v>
      </c>
      <c r="Q662">
        <v>9</v>
      </c>
      <c r="R662">
        <v>24</v>
      </c>
      <c r="S662" s="32" t="s">
        <v>416</v>
      </c>
      <c r="T662">
        <v>1055</v>
      </c>
      <c r="U662" s="33" t="s">
        <v>417</v>
      </c>
      <c r="V662">
        <v>3</v>
      </c>
      <c r="W662">
        <v>64</v>
      </c>
      <c r="X662" s="18" t="s">
        <v>76</v>
      </c>
      <c r="Y662" t="s">
        <v>441</v>
      </c>
      <c r="Z662">
        <v>11</v>
      </c>
      <c r="AA662">
        <v>12</v>
      </c>
      <c r="AB662">
        <v>8</v>
      </c>
      <c r="AC662">
        <v>5</v>
      </c>
      <c r="AF662" t="s">
        <v>46</v>
      </c>
    </row>
    <row r="663" spans="1:32" x14ac:dyDescent="0.25">
      <c r="A663" s="19" t="s">
        <v>177</v>
      </c>
      <c r="B663" s="24" t="s">
        <v>185</v>
      </c>
      <c r="C663">
        <v>41.72</v>
      </c>
      <c r="D663">
        <v>41.919999999999995</v>
      </c>
      <c r="E663">
        <v>2</v>
      </c>
      <c r="F663" s="52" t="s">
        <v>49</v>
      </c>
      <c r="G663">
        <v>8</v>
      </c>
      <c r="H663" s="62" t="s">
        <v>120</v>
      </c>
      <c r="I663">
        <v>6</v>
      </c>
      <c r="J663" s="38" t="s">
        <v>411</v>
      </c>
      <c r="K663">
        <v>20</v>
      </c>
      <c r="L663">
        <v>131</v>
      </c>
      <c r="M663">
        <v>119</v>
      </c>
      <c r="N663" s="41">
        <v>1650</v>
      </c>
      <c r="O663">
        <v>1</v>
      </c>
      <c r="P663">
        <v>11</v>
      </c>
      <c r="Q663">
        <v>9</v>
      </c>
      <c r="R663">
        <v>24</v>
      </c>
      <c r="S663" s="32" t="s">
        <v>432</v>
      </c>
      <c r="T663">
        <v>1043</v>
      </c>
      <c r="U663" s="33" t="s">
        <v>417</v>
      </c>
      <c r="V663">
        <v>3</v>
      </c>
      <c r="W663">
        <v>65</v>
      </c>
      <c r="X663" s="18" t="s">
        <v>76</v>
      </c>
      <c r="Y663" t="s">
        <v>589</v>
      </c>
      <c r="Z663">
        <v>11</v>
      </c>
      <c r="AA663">
        <v>11</v>
      </c>
      <c r="AB663">
        <v>11</v>
      </c>
      <c r="AC663">
        <v>8</v>
      </c>
      <c r="AF663" t="s">
        <v>46</v>
      </c>
    </row>
    <row r="664" spans="1:32" x14ac:dyDescent="0.25">
      <c r="A664" s="19" t="s">
        <v>177</v>
      </c>
      <c r="B664" s="24" t="s">
        <v>185</v>
      </c>
      <c r="C664">
        <v>40.69</v>
      </c>
      <c r="D664">
        <v>40.69</v>
      </c>
      <c r="E664">
        <v>2</v>
      </c>
      <c r="F664" s="52" t="s">
        <v>49</v>
      </c>
      <c r="G664" s="30">
        <v>4</v>
      </c>
      <c r="H664" s="62" t="s">
        <v>120</v>
      </c>
      <c r="I664">
        <v>10</v>
      </c>
      <c r="J664" s="38" t="s">
        <v>411</v>
      </c>
      <c r="K664">
        <v>43</v>
      </c>
      <c r="L664">
        <v>131</v>
      </c>
      <c r="M664">
        <v>118</v>
      </c>
      <c r="N664" s="41">
        <v>1650</v>
      </c>
      <c r="O664">
        <v>1</v>
      </c>
      <c r="P664">
        <v>4</v>
      </c>
      <c r="Q664">
        <v>7</v>
      </c>
      <c r="R664">
        <v>24</v>
      </c>
      <c r="S664" s="32" t="s">
        <v>432</v>
      </c>
      <c r="T664">
        <v>1036</v>
      </c>
      <c r="U664" s="33" t="s">
        <v>417</v>
      </c>
      <c r="V664">
        <v>3</v>
      </c>
      <c r="W664">
        <v>65</v>
      </c>
      <c r="X664" s="18" t="s">
        <v>76</v>
      </c>
      <c r="Y664" s="12" t="s">
        <v>471</v>
      </c>
      <c r="Z664">
        <v>11</v>
      </c>
      <c r="AA664">
        <v>11</v>
      </c>
      <c r="AB664">
        <v>3</v>
      </c>
      <c r="AC664">
        <v>4</v>
      </c>
      <c r="AF664" t="s">
        <v>46</v>
      </c>
    </row>
    <row r="665" spans="1:32" x14ac:dyDescent="0.25">
      <c r="A665" s="19" t="s">
        <v>177</v>
      </c>
      <c r="B665" s="24" t="s">
        <v>185</v>
      </c>
      <c r="C665">
        <v>41.13</v>
      </c>
      <c r="D665">
        <v>41.13</v>
      </c>
      <c r="E665">
        <v>2</v>
      </c>
      <c r="F665" s="52" t="s">
        <v>49</v>
      </c>
      <c r="G665">
        <v>11</v>
      </c>
      <c r="H665" s="61" t="s">
        <v>106</v>
      </c>
      <c r="I665">
        <v>7</v>
      </c>
      <c r="J665" s="36" t="s">
        <v>410</v>
      </c>
      <c r="K665">
        <v>27</v>
      </c>
      <c r="L665">
        <v>131</v>
      </c>
      <c r="M665">
        <v>126</v>
      </c>
      <c r="N665" s="41">
        <v>1650</v>
      </c>
      <c r="O665">
        <v>1</v>
      </c>
      <c r="P665">
        <v>12</v>
      </c>
      <c r="Q665">
        <v>6</v>
      </c>
      <c r="R665">
        <v>24</v>
      </c>
      <c r="S665" s="31" t="s">
        <v>420</v>
      </c>
      <c r="T665">
        <v>1038</v>
      </c>
      <c r="U665" s="33" t="s">
        <v>417</v>
      </c>
      <c r="V665">
        <v>3</v>
      </c>
      <c r="W665">
        <v>66</v>
      </c>
      <c r="X665" s="18" t="s">
        <v>76</v>
      </c>
      <c r="Y665" t="s">
        <v>589</v>
      </c>
      <c r="Z665">
        <v>8</v>
      </c>
      <c r="AA665">
        <v>8</v>
      </c>
      <c r="AB665">
        <v>8</v>
      </c>
      <c r="AC665">
        <v>11</v>
      </c>
      <c r="AF665" t="s">
        <v>46</v>
      </c>
    </row>
    <row r="666" spans="1:32" x14ac:dyDescent="0.25">
      <c r="A666" s="19" t="s">
        <v>177</v>
      </c>
      <c r="B666" s="24" t="s">
        <v>185</v>
      </c>
      <c r="C666">
        <v>41.05</v>
      </c>
      <c r="D666">
        <v>40.949999999999996</v>
      </c>
      <c r="E666">
        <v>2</v>
      </c>
      <c r="F666" s="52" t="s">
        <v>49</v>
      </c>
      <c r="G666">
        <v>8</v>
      </c>
      <c r="H666" s="61" t="s">
        <v>106</v>
      </c>
      <c r="I666">
        <v>11</v>
      </c>
      <c r="J666" s="38" t="s">
        <v>411</v>
      </c>
      <c r="K666">
        <v>40</v>
      </c>
      <c r="L666">
        <v>131</v>
      </c>
      <c r="M666">
        <v>122</v>
      </c>
      <c r="N666" s="41">
        <v>1650</v>
      </c>
      <c r="O666">
        <v>1</v>
      </c>
      <c r="P666">
        <v>22</v>
      </c>
      <c r="Q666">
        <v>5</v>
      </c>
      <c r="R666">
        <v>24</v>
      </c>
      <c r="S666" s="32" t="s">
        <v>426</v>
      </c>
      <c r="T666">
        <v>1027</v>
      </c>
      <c r="U666" s="33" t="s">
        <v>417</v>
      </c>
      <c r="V666">
        <v>3</v>
      </c>
      <c r="W666">
        <v>66</v>
      </c>
      <c r="X666" s="18" t="s">
        <v>76</v>
      </c>
      <c r="Y666">
        <v>5</v>
      </c>
      <c r="Z666">
        <v>11</v>
      </c>
      <c r="AA666">
        <v>11</v>
      </c>
      <c r="AB666">
        <v>9</v>
      </c>
      <c r="AC666">
        <v>8</v>
      </c>
      <c r="AF666" t="s">
        <v>46</v>
      </c>
    </row>
    <row r="667" spans="1:32" x14ac:dyDescent="0.25">
      <c r="A667" s="19" t="s">
        <v>177</v>
      </c>
      <c r="B667" s="24" t="s">
        <v>185</v>
      </c>
      <c r="C667">
        <v>41.35</v>
      </c>
      <c r="D667">
        <v>41.449999999999996</v>
      </c>
      <c r="E667">
        <v>2</v>
      </c>
      <c r="F667" s="52" t="s">
        <v>49</v>
      </c>
      <c r="G667">
        <v>6</v>
      </c>
      <c r="H667" s="61" t="s">
        <v>106</v>
      </c>
      <c r="I667">
        <v>6</v>
      </c>
      <c r="J667" s="37" t="s">
        <v>409</v>
      </c>
      <c r="K667">
        <v>7.3</v>
      </c>
      <c r="L667">
        <v>131</v>
      </c>
      <c r="M667">
        <v>121</v>
      </c>
      <c r="N667" s="41">
        <v>1650</v>
      </c>
      <c r="O667">
        <v>1</v>
      </c>
      <c r="P667">
        <v>1</v>
      </c>
      <c r="Q667">
        <v>5</v>
      </c>
      <c r="R667">
        <v>24</v>
      </c>
      <c r="S667" s="32" t="s">
        <v>432</v>
      </c>
      <c r="T667">
        <v>1027</v>
      </c>
      <c r="U667" s="34" t="s">
        <v>438</v>
      </c>
      <c r="V667">
        <v>3</v>
      </c>
      <c r="W667">
        <v>66</v>
      </c>
      <c r="X667" s="18" t="s">
        <v>76</v>
      </c>
      <c r="Y667" t="s">
        <v>513</v>
      </c>
      <c r="Z667">
        <v>5</v>
      </c>
      <c r="AA667">
        <v>5</v>
      </c>
      <c r="AB667">
        <v>6</v>
      </c>
      <c r="AC667">
        <v>6</v>
      </c>
      <c r="AF667" t="s">
        <v>46</v>
      </c>
    </row>
    <row r="668" spans="1:32" x14ac:dyDescent="0.25">
      <c r="A668" s="19" t="s">
        <v>177</v>
      </c>
      <c r="B668" s="24" t="s">
        <v>185</v>
      </c>
      <c r="C668">
        <v>40.54</v>
      </c>
      <c r="D668">
        <v>40.04</v>
      </c>
      <c r="E668">
        <v>2</v>
      </c>
      <c r="F668" s="52" t="s">
        <v>49</v>
      </c>
      <c r="G668" s="28">
        <v>1</v>
      </c>
      <c r="H668" s="61" t="s">
        <v>106</v>
      </c>
      <c r="I668">
        <v>12</v>
      </c>
      <c r="J668" s="38" t="s">
        <v>411</v>
      </c>
      <c r="K668">
        <v>38</v>
      </c>
      <c r="L668">
        <v>131</v>
      </c>
      <c r="M668">
        <v>135</v>
      </c>
      <c r="N668" s="41">
        <v>1650</v>
      </c>
      <c r="O668">
        <v>1</v>
      </c>
      <c r="P668">
        <v>10</v>
      </c>
      <c r="Q668">
        <v>4</v>
      </c>
      <c r="R668">
        <v>24</v>
      </c>
      <c r="S668" s="31" t="s">
        <v>420</v>
      </c>
      <c r="T668">
        <v>1018</v>
      </c>
      <c r="U668" s="33" t="s">
        <v>417</v>
      </c>
      <c r="V668">
        <v>4</v>
      </c>
      <c r="W668">
        <v>60</v>
      </c>
      <c r="X668" s="18" t="s">
        <v>76</v>
      </c>
      <c r="Y668" s="12" t="s">
        <v>446</v>
      </c>
      <c r="Z668">
        <v>12</v>
      </c>
      <c r="AA668">
        <v>12</v>
      </c>
      <c r="AB668">
        <v>8</v>
      </c>
      <c r="AC668">
        <v>1</v>
      </c>
      <c r="AF668" t="s">
        <v>46</v>
      </c>
    </row>
    <row r="669" spans="1:32" x14ac:dyDescent="0.25">
      <c r="A669" s="19" t="s">
        <v>177</v>
      </c>
      <c r="B669" s="24" t="s">
        <v>185</v>
      </c>
      <c r="C669">
        <v>41.68</v>
      </c>
      <c r="D669">
        <v>41.879999999999995</v>
      </c>
      <c r="E669">
        <v>2</v>
      </c>
      <c r="F669" s="52" t="s">
        <v>49</v>
      </c>
      <c r="G669">
        <v>8</v>
      </c>
      <c r="H669" s="61" t="s">
        <v>106</v>
      </c>
      <c r="I669">
        <v>9</v>
      </c>
      <c r="J669" s="36" t="s">
        <v>410</v>
      </c>
      <c r="K669">
        <v>42</v>
      </c>
      <c r="L669">
        <v>131</v>
      </c>
      <c r="M669">
        <v>118</v>
      </c>
      <c r="N669" s="41">
        <v>1650</v>
      </c>
      <c r="O669">
        <v>1</v>
      </c>
      <c r="P669">
        <v>20</v>
      </c>
      <c r="Q669">
        <v>3</v>
      </c>
      <c r="R669">
        <v>24</v>
      </c>
      <c r="S669" s="32" t="s">
        <v>426</v>
      </c>
      <c r="T669">
        <v>1017</v>
      </c>
      <c r="U669" s="33" t="s">
        <v>417</v>
      </c>
      <c r="V669">
        <v>3</v>
      </c>
      <c r="W669">
        <v>61</v>
      </c>
      <c r="X669" s="18" t="s">
        <v>76</v>
      </c>
      <c r="Y669" s="12" t="s">
        <v>552</v>
      </c>
      <c r="Z669">
        <v>10</v>
      </c>
      <c r="AA669">
        <v>10</v>
      </c>
      <c r="AB669">
        <v>10</v>
      </c>
      <c r="AC669">
        <v>8</v>
      </c>
      <c r="AF669" t="s">
        <v>639</v>
      </c>
    </row>
    <row r="670" spans="1:32" x14ac:dyDescent="0.25">
      <c r="A670" s="19" t="s">
        <v>177</v>
      </c>
      <c r="B670" s="24" t="s">
        <v>185</v>
      </c>
      <c r="C670">
        <v>40.35</v>
      </c>
      <c r="D670">
        <v>40.65</v>
      </c>
      <c r="E670">
        <v>2</v>
      </c>
      <c r="F670" s="52" t="s">
        <v>49</v>
      </c>
      <c r="G670">
        <v>9</v>
      </c>
      <c r="H670" s="61" t="s">
        <v>106</v>
      </c>
      <c r="I670">
        <v>6</v>
      </c>
      <c r="J670" s="37" t="s">
        <v>409</v>
      </c>
      <c r="K670">
        <v>21</v>
      </c>
      <c r="L670">
        <v>131</v>
      </c>
      <c r="M670">
        <v>115</v>
      </c>
      <c r="N670" s="41">
        <v>1650</v>
      </c>
      <c r="O670">
        <v>1</v>
      </c>
      <c r="P670">
        <v>21</v>
      </c>
      <c r="Q670">
        <v>2</v>
      </c>
      <c r="R670">
        <v>24</v>
      </c>
      <c r="S670" s="32" t="s">
        <v>426</v>
      </c>
      <c r="T670">
        <v>1016</v>
      </c>
      <c r="U670" s="33" t="s">
        <v>417</v>
      </c>
      <c r="V670">
        <v>3</v>
      </c>
      <c r="W670">
        <v>63</v>
      </c>
      <c r="X670" s="18" t="s">
        <v>76</v>
      </c>
      <c r="Y670">
        <v>6</v>
      </c>
      <c r="Z670">
        <v>4</v>
      </c>
      <c r="AA670">
        <v>4</v>
      </c>
      <c r="AB670">
        <v>4</v>
      </c>
      <c r="AC670">
        <v>9</v>
      </c>
      <c r="AF670" t="s">
        <v>624</v>
      </c>
    </row>
    <row r="671" spans="1:32" x14ac:dyDescent="0.25">
      <c r="A671" s="19" t="s">
        <v>177</v>
      </c>
      <c r="B671" s="24" t="s">
        <v>185</v>
      </c>
      <c r="C671">
        <v>11.1</v>
      </c>
      <c r="D671">
        <v>11.4</v>
      </c>
      <c r="E671">
        <v>2</v>
      </c>
      <c r="F671" s="52" t="s">
        <v>49</v>
      </c>
      <c r="G671">
        <v>6</v>
      </c>
      <c r="H671" s="61" t="s">
        <v>106</v>
      </c>
      <c r="I671">
        <v>1</v>
      </c>
      <c r="J671" s="37" t="s">
        <v>409</v>
      </c>
      <c r="K671">
        <v>11</v>
      </c>
      <c r="L671">
        <v>131</v>
      </c>
      <c r="M671">
        <v>123</v>
      </c>
      <c r="N671">
        <v>1200</v>
      </c>
      <c r="O671">
        <v>1</v>
      </c>
      <c r="P671">
        <v>7</v>
      </c>
      <c r="Q671">
        <v>2</v>
      </c>
      <c r="R671">
        <v>24</v>
      </c>
      <c r="S671" s="31" t="s">
        <v>420</v>
      </c>
      <c r="T671">
        <v>1011</v>
      </c>
      <c r="U671" s="33" t="s">
        <v>417</v>
      </c>
      <c r="V671">
        <v>3</v>
      </c>
      <c r="W671">
        <v>63</v>
      </c>
      <c r="X671" s="18" t="s">
        <v>76</v>
      </c>
      <c r="Y671" t="s">
        <v>474</v>
      </c>
      <c r="Z671">
        <v>5</v>
      </c>
      <c r="AA671">
        <v>5</v>
      </c>
      <c r="AB671">
        <v>6</v>
      </c>
      <c r="AF671" t="s">
        <v>624</v>
      </c>
    </row>
    <row r="672" spans="1:32" x14ac:dyDescent="0.25">
      <c r="A672" s="19" t="s">
        <v>177</v>
      </c>
      <c r="B672" s="25" t="s">
        <v>188</v>
      </c>
      <c r="C672">
        <v>40.549999999999997</v>
      </c>
      <c r="D672">
        <v>40.75</v>
      </c>
      <c r="E672">
        <v>8</v>
      </c>
      <c r="F672" s="64" t="s">
        <v>150</v>
      </c>
      <c r="G672">
        <v>10</v>
      </c>
      <c r="H672" s="50" t="s">
        <v>565</v>
      </c>
      <c r="I672">
        <v>3</v>
      </c>
      <c r="J672" s="35" t="s">
        <v>408</v>
      </c>
      <c r="K672">
        <v>8.1999999999999993</v>
      </c>
      <c r="L672">
        <v>130</v>
      </c>
      <c r="M672">
        <v>130</v>
      </c>
      <c r="N672" s="41">
        <v>1650</v>
      </c>
      <c r="O672">
        <v>1</v>
      </c>
      <c r="P672">
        <v>23</v>
      </c>
      <c r="Q672">
        <v>12</v>
      </c>
      <c r="R672">
        <v>25</v>
      </c>
      <c r="S672" s="32" t="s">
        <v>416</v>
      </c>
      <c r="T672">
        <v>1151</v>
      </c>
      <c r="U672" s="33" t="s">
        <v>417</v>
      </c>
      <c r="V672">
        <v>4</v>
      </c>
      <c r="W672">
        <v>57</v>
      </c>
      <c r="X672" s="21" t="s">
        <v>168</v>
      </c>
      <c r="Y672" t="s">
        <v>429</v>
      </c>
      <c r="Z672">
        <v>1</v>
      </c>
      <c r="AA672">
        <v>1</v>
      </c>
      <c r="AB672">
        <v>1</v>
      </c>
      <c r="AC672">
        <v>10</v>
      </c>
      <c r="AF672" t="s">
        <v>141</v>
      </c>
    </row>
    <row r="673" spans="1:32" x14ac:dyDescent="0.25">
      <c r="A673" s="19" t="s">
        <v>177</v>
      </c>
      <c r="B673" s="25" t="s">
        <v>188</v>
      </c>
      <c r="C673">
        <v>23.64</v>
      </c>
      <c r="D673">
        <v>23.54</v>
      </c>
      <c r="E673">
        <v>8</v>
      </c>
      <c r="F673" s="64" t="s">
        <v>150</v>
      </c>
      <c r="G673">
        <v>10</v>
      </c>
      <c r="H673" s="50" t="s">
        <v>565</v>
      </c>
      <c r="I673">
        <v>10</v>
      </c>
      <c r="J673" s="36" t="s">
        <v>410</v>
      </c>
      <c r="K673">
        <v>20</v>
      </c>
      <c r="L673">
        <v>130</v>
      </c>
      <c r="M673">
        <v>133</v>
      </c>
      <c r="N673">
        <v>1400</v>
      </c>
      <c r="O673">
        <v>1</v>
      </c>
      <c r="P673">
        <v>7</v>
      </c>
      <c r="Q673">
        <v>12</v>
      </c>
      <c r="R673">
        <v>25</v>
      </c>
      <c r="S673" t="s">
        <v>479</v>
      </c>
      <c r="T673">
        <v>1148</v>
      </c>
      <c r="U673" s="33" t="s">
        <v>417</v>
      </c>
      <c r="V673">
        <v>4</v>
      </c>
      <c r="W673">
        <v>59</v>
      </c>
      <c r="X673" s="21" t="s">
        <v>168</v>
      </c>
      <c r="Y673">
        <v>9</v>
      </c>
      <c r="Z673">
        <v>8</v>
      </c>
      <c r="AA673">
        <v>8</v>
      </c>
      <c r="AB673">
        <v>9</v>
      </c>
      <c r="AC673">
        <v>10</v>
      </c>
      <c r="AF673" t="s">
        <v>141</v>
      </c>
    </row>
    <row r="674" spans="1:32" x14ac:dyDescent="0.25">
      <c r="A674" s="19" t="s">
        <v>177</v>
      </c>
      <c r="B674" s="25" t="s">
        <v>188</v>
      </c>
      <c r="C674">
        <v>11.05</v>
      </c>
      <c r="D674">
        <v>10.850000000000001</v>
      </c>
      <c r="E674">
        <v>8</v>
      </c>
      <c r="F674" s="64" t="s">
        <v>150</v>
      </c>
      <c r="G674">
        <v>11</v>
      </c>
      <c r="H674" s="55" t="s">
        <v>64</v>
      </c>
      <c r="I674">
        <v>7</v>
      </c>
      <c r="J674" s="36" t="s">
        <v>410</v>
      </c>
      <c r="K674">
        <v>11</v>
      </c>
      <c r="L674">
        <v>130</v>
      </c>
      <c r="M674">
        <v>135</v>
      </c>
      <c r="N674">
        <v>1200</v>
      </c>
      <c r="O674">
        <v>1</v>
      </c>
      <c r="P674">
        <v>5</v>
      </c>
      <c r="Q674">
        <v>11</v>
      </c>
      <c r="R674">
        <v>25</v>
      </c>
      <c r="S674" s="32" t="s">
        <v>426</v>
      </c>
      <c r="T674">
        <v>1155</v>
      </c>
      <c r="U674" s="33" t="s">
        <v>427</v>
      </c>
      <c r="V674">
        <v>4</v>
      </c>
      <c r="W674">
        <v>60</v>
      </c>
      <c r="X674" s="21" t="s">
        <v>168</v>
      </c>
      <c r="Y674">
        <v>6</v>
      </c>
      <c r="Z674">
        <v>8</v>
      </c>
      <c r="AA674">
        <v>3</v>
      </c>
      <c r="AB674">
        <v>11</v>
      </c>
      <c r="AF674" t="s">
        <v>1212</v>
      </c>
    </row>
    <row r="675" spans="1:32" x14ac:dyDescent="0.25">
      <c r="A675" s="19" t="s">
        <v>177</v>
      </c>
      <c r="B675" s="25" t="s">
        <v>188</v>
      </c>
      <c r="C675">
        <v>21.79</v>
      </c>
      <c r="D675">
        <v>21.889999999999997</v>
      </c>
      <c r="E675">
        <v>8</v>
      </c>
      <c r="F675" s="64" t="s">
        <v>150</v>
      </c>
      <c r="G675" s="30">
        <v>4</v>
      </c>
      <c r="H675" s="50" t="s">
        <v>565</v>
      </c>
      <c r="I675">
        <v>3</v>
      </c>
      <c r="J675" s="35" t="s">
        <v>408</v>
      </c>
      <c r="K675">
        <v>2.7</v>
      </c>
      <c r="L675">
        <v>130</v>
      </c>
      <c r="M675">
        <v>133</v>
      </c>
      <c r="N675">
        <v>1400</v>
      </c>
      <c r="O675">
        <v>1</v>
      </c>
      <c r="P675">
        <v>19</v>
      </c>
      <c r="Q675">
        <v>10</v>
      </c>
      <c r="R675">
        <v>25</v>
      </c>
      <c r="S675" t="s">
        <v>479</v>
      </c>
      <c r="T675">
        <v>1149</v>
      </c>
      <c r="U675" s="33" t="s">
        <v>427</v>
      </c>
      <c r="V675">
        <v>4</v>
      </c>
      <c r="W675">
        <v>60</v>
      </c>
      <c r="X675" s="21" t="s">
        <v>168</v>
      </c>
      <c r="Y675" s="12" t="s">
        <v>539</v>
      </c>
      <c r="Z675">
        <v>3</v>
      </c>
      <c r="AA675">
        <v>4</v>
      </c>
      <c r="AB675">
        <v>4</v>
      </c>
      <c r="AC675">
        <v>4</v>
      </c>
      <c r="AF675" t="s">
        <v>46</v>
      </c>
    </row>
    <row r="676" spans="1:32" x14ac:dyDescent="0.25">
      <c r="A676" s="19" t="s">
        <v>177</v>
      </c>
      <c r="B676" s="25" t="s">
        <v>188</v>
      </c>
      <c r="C676">
        <v>21.83</v>
      </c>
      <c r="D676">
        <v>21.729999999999997</v>
      </c>
      <c r="E676">
        <v>8</v>
      </c>
      <c r="F676" s="64" t="s">
        <v>150</v>
      </c>
      <c r="G676" s="30">
        <v>4</v>
      </c>
      <c r="H676" s="50" t="s">
        <v>565</v>
      </c>
      <c r="I676">
        <v>10</v>
      </c>
      <c r="J676" s="37" t="s">
        <v>409</v>
      </c>
      <c r="K676">
        <v>8.1999999999999993</v>
      </c>
      <c r="L676">
        <v>130</v>
      </c>
      <c r="M676">
        <v>133</v>
      </c>
      <c r="N676">
        <v>1400</v>
      </c>
      <c r="O676">
        <v>1</v>
      </c>
      <c r="P676">
        <v>4</v>
      </c>
      <c r="Q676">
        <v>10</v>
      </c>
      <c r="R676">
        <v>25</v>
      </c>
      <c r="S676" t="s">
        <v>501</v>
      </c>
      <c r="T676">
        <v>1153</v>
      </c>
      <c r="U676" s="33" t="s">
        <v>427</v>
      </c>
      <c r="V676">
        <v>4</v>
      </c>
      <c r="W676">
        <v>60</v>
      </c>
      <c r="X676" s="21" t="s">
        <v>168</v>
      </c>
      <c r="Y676" s="12" t="s">
        <v>418</v>
      </c>
      <c r="Z676">
        <v>5</v>
      </c>
      <c r="AA676">
        <v>5</v>
      </c>
      <c r="AB676">
        <v>5</v>
      </c>
      <c r="AC676">
        <v>4</v>
      </c>
      <c r="AF676" t="s">
        <v>1215</v>
      </c>
    </row>
    <row r="677" spans="1:32" x14ac:dyDescent="0.25">
      <c r="A677" s="19" t="s">
        <v>177</v>
      </c>
      <c r="B677" s="25" t="s">
        <v>188</v>
      </c>
      <c r="C677">
        <v>22.37</v>
      </c>
      <c r="D677">
        <v>22.47</v>
      </c>
      <c r="E677">
        <v>8</v>
      </c>
      <c r="F677" s="64" t="s">
        <v>150</v>
      </c>
      <c r="G677">
        <v>6</v>
      </c>
      <c r="H677" s="50" t="s">
        <v>565</v>
      </c>
      <c r="I677">
        <v>4</v>
      </c>
      <c r="J677" s="37" t="s">
        <v>409</v>
      </c>
      <c r="K677">
        <v>4</v>
      </c>
      <c r="L677">
        <v>130</v>
      </c>
      <c r="M677">
        <v>133</v>
      </c>
      <c r="N677">
        <v>1400</v>
      </c>
      <c r="O677">
        <v>1</v>
      </c>
      <c r="P677">
        <v>13</v>
      </c>
      <c r="Q677">
        <v>7</v>
      </c>
      <c r="R677">
        <v>25</v>
      </c>
      <c r="S677" t="s">
        <v>483</v>
      </c>
      <c r="T677">
        <v>1165</v>
      </c>
      <c r="U677" s="33" t="s">
        <v>427</v>
      </c>
      <c r="V677">
        <v>4</v>
      </c>
      <c r="W677">
        <v>60</v>
      </c>
      <c r="X677" s="25" t="s">
        <v>1216</v>
      </c>
      <c r="Y677">
        <v>3</v>
      </c>
      <c r="Z677">
        <v>4</v>
      </c>
      <c r="AA677">
        <v>5</v>
      </c>
      <c r="AB677">
        <v>6</v>
      </c>
      <c r="AC677">
        <v>6</v>
      </c>
      <c r="AF677" t="s">
        <v>141</v>
      </c>
    </row>
    <row r="678" spans="1:32" x14ac:dyDescent="0.25">
      <c r="A678" s="19" t="s">
        <v>177</v>
      </c>
      <c r="B678" s="25" t="s">
        <v>188</v>
      </c>
      <c r="C678">
        <v>21.36</v>
      </c>
      <c r="D678">
        <v>21.56</v>
      </c>
      <c r="E678">
        <v>8</v>
      </c>
      <c r="F678" s="64" t="s">
        <v>150</v>
      </c>
      <c r="G678" s="28">
        <v>1</v>
      </c>
      <c r="H678" s="50" t="s">
        <v>565</v>
      </c>
      <c r="I678">
        <v>6</v>
      </c>
      <c r="J678" s="37" t="s">
        <v>409</v>
      </c>
      <c r="K678">
        <v>5.6</v>
      </c>
      <c r="L678">
        <v>130</v>
      </c>
      <c r="M678">
        <v>125</v>
      </c>
      <c r="N678">
        <v>1400</v>
      </c>
      <c r="O678">
        <v>1</v>
      </c>
      <c r="P678">
        <v>22</v>
      </c>
      <c r="Q678">
        <v>6</v>
      </c>
      <c r="R678">
        <v>25</v>
      </c>
      <c r="S678" t="s">
        <v>483</v>
      </c>
      <c r="T678">
        <v>1164</v>
      </c>
      <c r="U678" s="33" t="s">
        <v>417</v>
      </c>
      <c r="V678">
        <v>4</v>
      </c>
      <c r="W678">
        <v>53</v>
      </c>
      <c r="X678" s="25" t="s">
        <v>1216</v>
      </c>
      <c r="Y678" s="12" t="s">
        <v>539</v>
      </c>
      <c r="Z678">
        <v>4</v>
      </c>
      <c r="AA678">
        <v>6</v>
      </c>
      <c r="AB678">
        <v>4</v>
      </c>
      <c r="AC678">
        <v>1</v>
      </c>
      <c r="AF678" t="s">
        <v>141</v>
      </c>
    </row>
    <row r="679" spans="1:32" x14ac:dyDescent="0.25">
      <c r="A679" s="19" t="s">
        <v>177</v>
      </c>
      <c r="B679" s="25" t="s">
        <v>188</v>
      </c>
      <c r="C679">
        <v>21.76</v>
      </c>
      <c r="D679">
        <v>22.16</v>
      </c>
      <c r="E679">
        <v>8</v>
      </c>
      <c r="F679" s="64" t="s">
        <v>150</v>
      </c>
      <c r="G679" s="28">
        <v>2</v>
      </c>
      <c r="H679" s="50" t="s">
        <v>565</v>
      </c>
      <c r="I679">
        <v>4</v>
      </c>
      <c r="J679" s="35" t="s">
        <v>408</v>
      </c>
      <c r="K679">
        <v>16</v>
      </c>
      <c r="L679">
        <v>130</v>
      </c>
      <c r="M679">
        <v>125</v>
      </c>
      <c r="N679">
        <v>1400</v>
      </c>
      <c r="O679">
        <v>1</v>
      </c>
      <c r="P679">
        <v>31</v>
      </c>
      <c r="Q679">
        <v>5</v>
      </c>
      <c r="R679">
        <v>25</v>
      </c>
      <c r="S679" t="s">
        <v>477</v>
      </c>
      <c r="T679">
        <v>1156</v>
      </c>
      <c r="U679" s="33" t="s">
        <v>417</v>
      </c>
      <c r="V679">
        <v>4</v>
      </c>
      <c r="W679">
        <v>52</v>
      </c>
      <c r="X679" s="25" t="s">
        <v>1216</v>
      </c>
      <c r="Y679" s="12" t="s">
        <v>539</v>
      </c>
      <c r="Z679">
        <v>2</v>
      </c>
      <c r="AA679">
        <v>5</v>
      </c>
      <c r="AB679">
        <v>2</v>
      </c>
      <c r="AC679">
        <v>2</v>
      </c>
      <c r="AF679" t="s">
        <v>141</v>
      </c>
    </row>
    <row r="680" spans="1:32" x14ac:dyDescent="0.25">
      <c r="A680" s="19" t="s">
        <v>177</v>
      </c>
      <c r="B680" s="25" t="s">
        <v>188</v>
      </c>
      <c r="C680">
        <v>22.85</v>
      </c>
      <c r="D680">
        <v>22.85</v>
      </c>
      <c r="E680">
        <v>8</v>
      </c>
      <c r="F680" s="64" t="s">
        <v>150</v>
      </c>
      <c r="G680">
        <v>8</v>
      </c>
      <c r="H680" s="50" t="s">
        <v>565</v>
      </c>
      <c r="I680">
        <v>8</v>
      </c>
      <c r="J680" s="38" t="s">
        <v>411</v>
      </c>
      <c r="K680">
        <v>17</v>
      </c>
      <c r="L680">
        <v>130</v>
      </c>
      <c r="M680">
        <v>129</v>
      </c>
      <c r="N680">
        <v>1400</v>
      </c>
      <c r="O680">
        <v>1</v>
      </c>
      <c r="P680">
        <v>10</v>
      </c>
      <c r="Q680">
        <v>5</v>
      </c>
      <c r="R680">
        <v>25</v>
      </c>
      <c r="S680" t="s">
        <v>508</v>
      </c>
      <c r="T680">
        <v>1159</v>
      </c>
      <c r="U680" s="33" t="s">
        <v>417</v>
      </c>
      <c r="V680">
        <v>4</v>
      </c>
      <c r="W680">
        <v>54</v>
      </c>
      <c r="X680" s="25" t="s">
        <v>1216</v>
      </c>
      <c r="Y680" t="s">
        <v>533</v>
      </c>
      <c r="Z680">
        <v>11</v>
      </c>
      <c r="AA680">
        <v>9</v>
      </c>
      <c r="AB680">
        <v>9</v>
      </c>
      <c r="AC680">
        <v>8</v>
      </c>
      <c r="AF680" t="s">
        <v>141</v>
      </c>
    </row>
    <row r="681" spans="1:32" x14ac:dyDescent="0.25">
      <c r="A681" s="19" t="s">
        <v>177</v>
      </c>
      <c r="B681" s="25" t="s">
        <v>188</v>
      </c>
      <c r="C681">
        <v>22.36</v>
      </c>
      <c r="D681">
        <v>22.36</v>
      </c>
      <c r="E681">
        <v>8</v>
      </c>
      <c r="F681" s="64" t="s">
        <v>150</v>
      </c>
      <c r="G681">
        <v>9</v>
      </c>
      <c r="H681" s="78" t="s">
        <v>687</v>
      </c>
      <c r="I681">
        <v>14</v>
      </c>
      <c r="J681" s="35" t="s">
        <v>408</v>
      </c>
      <c r="K681">
        <v>15</v>
      </c>
      <c r="L681">
        <v>130</v>
      </c>
      <c r="M681">
        <v>123</v>
      </c>
      <c r="N681">
        <v>1400</v>
      </c>
      <c r="O681">
        <v>1</v>
      </c>
      <c r="P681">
        <v>6</v>
      </c>
      <c r="Q681">
        <v>4</v>
      </c>
      <c r="R681">
        <v>25</v>
      </c>
      <c r="S681" t="s">
        <v>501</v>
      </c>
      <c r="T681">
        <v>1159</v>
      </c>
      <c r="U681" s="33" t="s">
        <v>417</v>
      </c>
      <c r="V681">
        <v>4</v>
      </c>
      <c r="W681">
        <v>56</v>
      </c>
      <c r="X681" s="25" t="s">
        <v>1216</v>
      </c>
      <c r="Y681">
        <v>4</v>
      </c>
      <c r="Z681">
        <v>2</v>
      </c>
      <c r="AA681">
        <v>2</v>
      </c>
      <c r="AB681">
        <v>1</v>
      </c>
      <c r="AC681">
        <v>9</v>
      </c>
      <c r="AF681" t="s">
        <v>141</v>
      </c>
    </row>
    <row r="682" spans="1:32" x14ac:dyDescent="0.25">
      <c r="A682" s="19" t="s">
        <v>177</v>
      </c>
      <c r="B682" s="25" t="s">
        <v>188</v>
      </c>
      <c r="C682">
        <v>24.89</v>
      </c>
      <c r="D682">
        <v>25.09</v>
      </c>
      <c r="E682">
        <v>8</v>
      </c>
      <c r="F682" s="64" t="s">
        <v>150</v>
      </c>
      <c r="G682">
        <v>8</v>
      </c>
      <c r="H682" s="78" t="s">
        <v>687</v>
      </c>
      <c r="I682">
        <v>10</v>
      </c>
      <c r="J682" s="37" t="s">
        <v>409</v>
      </c>
      <c r="K682">
        <v>7.6</v>
      </c>
      <c r="L682">
        <v>130</v>
      </c>
      <c r="M682">
        <v>125</v>
      </c>
      <c r="N682">
        <v>1400</v>
      </c>
      <c r="O682">
        <v>1</v>
      </c>
      <c r="P682">
        <v>15</v>
      </c>
      <c r="Q682">
        <v>3</v>
      </c>
      <c r="R682">
        <v>25</v>
      </c>
      <c r="S682" t="s">
        <v>479</v>
      </c>
      <c r="T682">
        <v>1150</v>
      </c>
      <c r="U682" s="34" t="s">
        <v>438</v>
      </c>
      <c r="V682">
        <v>4</v>
      </c>
      <c r="W682">
        <v>58</v>
      </c>
      <c r="X682" s="25" t="s">
        <v>1216</v>
      </c>
      <c r="Y682" t="s">
        <v>484</v>
      </c>
      <c r="Z682">
        <v>4</v>
      </c>
      <c r="AA682">
        <v>2</v>
      </c>
      <c r="AB682">
        <v>1</v>
      </c>
      <c r="AC682">
        <v>8</v>
      </c>
      <c r="AF682" t="s">
        <v>141</v>
      </c>
    </row>
    <row r="683" spans="1:32" x14ac:dyDescent="0.25">
      <c r="A683" s="19" t="s">
        <v>177</v>
      </c>
      <c r="B683" s="25" t="s">
        <v>188</v>
      </c>
      <c r="C683">
        <v>22.57</v>
      </c>
      <c r="D683">
        <v>22.669999999999998</v>
      </c>
      <c r="E683">
        <v>8</v>
      </c>
      <c r="F683" s="64" t="s">
        <v>150</v>
      </c>
      <c r="G683">
        <v>7</v>
      </c>
      <c r="H683" s="50" t="s">
        <v>565</v>
      </c>
      <c r="I683">
        <v>3</v>
      </c>
      <c r="J683" s="35" t="s">
        <v>408</v>
      </c>
      <c r="K683">
        <v>3.7</v>
      </c>
      <c r="L683">
        <v>130</v>
      </c>
      <c r="M683">
        <v>133</v>
      </c>
      <c r="N683">
        <v>1400</v>
      </c>
      <c r="O683">
        <v>1</v>
      </c>
      <c r="P683">
        <v>9</v>
      </c>
      <c r="Q683">
        <v>2</v>
      </c>
      <c r="R683">
        <v>25</v>
      </c>
      <c r="S683" t="s">
        <v>508</v>
      </c>
      <c r="T683">
        <v>1153</v>
      </c>
      <c r="U683" s="33" t="s">
        <v>417</v>
      </c>
      <c r="V683">
        <v>4</v>
      </c>
      <c r="W683">
        <v>60</v>
      </c>
      <c r="X683" s="25" t="s">
        <v>1216</v>
      </c>
      <c r="Y683" t="s">
        <v>474</v>
      </c>
      <c r="Z683">
        <v>2</v>
      </c>
      <c r="AA683">
        <v>2</v>
      </c>
      <c r="AB683">
        <v>2</v>
      </c>
      <c r="AC683">
        <v>7</v>
      </c>
      <c r="AF683" t="s">
        <v>141</v>
      </c>
    </row>
    <row r="684" spans="1:32" x14ac:dyDescent="0.25">
      <c r="A684" s="19" t="s">
        <v>177</v>
      </c>
      <c r="B684" s="25" t="s">
        <v>188</v>
      </c>
      <c r="C684">
        <v>23.15</v>
      </c>
      <c r="D684">
        <v>22.75</v>
      </c>
      <c r="E684">
        <v>8</v>
      </c>
      <c r="F684" s="64" t="s">
        <v>150</v>
      </c>
      <c r="G684">
        <v>14</v>
      </c>
      <c r="H684" s="67" t="s">
        <v>195</v>
      </c>
      <c r="I684">
        <v>12</v>
      </c>
      <c r="J684" s="37" t="s">
        <v>409</v>
      </c>
      <c r="K684">
        <v>14</v>
      </c>
      <c r="L684">
        <v>130</v>
      </c>
      <c r="M684">
        <v>135</v>
      </c>
      <c r="N684">
        <v>1400</v>
      </c>
      <c r="O684">
        <v>1</v>
      </c>
      <c r="P684">
        <v>19</v>
      </c>
      <c r="Q684">
        <v>1</v>
      </c>
      <c r="R684">
        <v>25</v>
      </c>
      <c r="S684" t="s">
        <v>483</v>
      </c>
      <c r="T684">
        <v>1154</v>
      </c>
      <c r="U684" s="33" t="s">
        <v>417</v>
      </c>
      <c r="V684">
        <v>4</v>
      </c>
      <c r="W684">
        <v>60</v>
      </c>
      <c r="X684" s="25" t="s">
        <v>1216</v>
      </c>
      <c r="Y684">
        <v>9</v>
      </c>
      <c r="Z684">
        <v>6</v>
      </c>
      <c r="AA684">
        <v>2</v>
      </c>
      <c r="AB684">
        <v>2</v>
      </c>
      <c r="AC684">
        <v>14</v>
      </c>
      <c r="AF684" t="s">
        <v>141</v>
      </c>
    </row>
    <row r="685" spans="1:32" x14ac:dyDescent="0.25">
      <c r="A685" s="19" t="s">
        <v>177</v>
      </c>
      <c r="B685" s="25" t="s">
        <v>188</v>
      </c>
      <c r="C685">
        <v>22.46</v>
      </c>
      <c r="D685">
        <v>22.36</v>
      </c>
      <c r="E685">
        <v>8</v>
      </c>
      <c r="F685" s="64" t="s">
        <v>150</v>
      </c>
      <c r="G685" s="28">
        <v>2</v>
      </c>
      <c r="H685" s="67" t="s">
        <v>195</v>
      </c>
      <c r="I685">
        <v>10</v>
      </c>
      <c r="J685" s="35" t="s">
        <v>408</v>
      </c>
      <c r="K685">
        <v>10</v>
      </c>
      <c r="L685">
        <v>130</v>
      </c>
      <c r="M685">
        <v>134</v>
      </c>
      <c r="N685">
        <v>1400</v>
      </c>
      <c r="O685">
        <v>1</v>
      </c>
      <c r="P685">
        <v>1</v>
      </c>
      <c r="Q685">
        <v>1</v>
      </c>
      <c r="R685">
        <v>25</v>
      </c>
      <c r="S685" t="s">
        <v>508</v>
      </c>
      <c r="T685">
        <v>1148</v>
      </c>
      <c r="U685" s="33" t="s">
        <v>417</v>
      </c>
      <c r="V685">
        <v>4</v>
      </c>
      <c r="W685">
        <v>59</v>
      </c>
      <c r="X685" s="25" t="s">
        <v>1216</v>
      </c>
      <c r="Y685" s="12" t="s">
        <v>423</v>
      </c>
      <c r="Z685">
        <v>2</v>
      </c>
      <c r="AA685">
        <v>1</v>
      </c>
      <c r="AB685">
        <v>1</v>
      </c>
      <c r="AC685">
        <v>2</v>
      </c>
      <c r="AF685" t="s">
        <v>141</v>
      </c>
    </row>
    <row r="686" spans="1:32" x14ac:dyDescent="0.25">
      <c r="A686" s="19" t="s">
        <v>177</v>
      </c>
      <c r="B686" s="25" t="s">
        <v>188</v>
      </c>
      <c r="C686">
        <v>39.950000000000003</v>
      </c>
      <c r="D686">
        <v>40.450000000000003</v>
      </c>
      <c r="E686">
        <v>8</v>
      </c>
      <c r="F686" s="64" t="s">
        <v>150</v>
      </c>
      <c r="G686">
        <v>12</v>
      </c>
      <c r="H686" s="61" t="s">
        <v>106</v>
      </c>
      <c r="I686">
        <v>3</v>
      </c>
      <c r="J686" s="35" t="s">
        <v>408</v>
      </c>
      <c r="K686">
        <v>14</v>
      </c>
      <c r="L686">
        <v>130</v>
      </c>
      <c r="M686">
        <v>120</v>
      </c>
      <c r="N686" s="41">
        <v>1650</v>
      </c>
      <c r="O686">
        <v>1</v>
      </c>
      <c r="P686">
        <v>1</v>
      </c>
      <c r="Q686">
        <v>12</v>
      </c>
      <c r="R686">
        <v>24</v>
      </c>
      <c r="S686" t="s">
        <v>457</v>
      </c>
      <c r="T686">
        <v>1145</v>
      </c>
      <c r="U686" s="33" t="s">
        <v>417</v>
      </c>
      <c r="V686">
        <v>3</v>
      </c>
      <c r="W686">
        <v>61</v>
      </c>
      <c r="X686" s="25" t="s">
        <v>1216</v>
      </c>
      <c r="Y686" t="s">
        <v>561</v>
      </c>
      <c r="Z686">
        <v>1</v>
      </c>
      <c r="AA686">
        <v>1</v>
      </c>
      <c r="AB686">
        <v>1</v>
      </c>
      <c r="AC686">
        <v>12</v>
      </c>
      <c r="AF686" t="s">
        <v>141</v>
      </c>
    </row>
    <row r="687" spans="1:32" x14ac:dyDescent="0.25">
      <c r="A687" s="19" t="s">
        <v>177</v>
      </c>
      <c r="B687" s="25" t="s">
        <v>188</v>
      </c>
      <c r="C687">
        <v>34.590000000000003</v>
      </c>
      <c r="D687">
        <v>34.79</v>
      </c>
      <c r="E687">
        <v>8</v>
      </c>
      <c r="F687" s="64" t="s">
        <v>150</v>
      </c>
      <c r="G687">
        <v>11</v>
      </c>
      <c r="H687" s="72" t="s">
        <v>434</v>
      </c>
      <c r="I687">
        <v>14</v>
      </c>
      <c r="J687" s="35" t="s">
        <v>408</v>
      </c>
      <c r="K687">
        <v>46</v>
      </c>
      <c r="L687">
        <v>130</v>
      </c>
      <c r="M687">
        <v>118</v>
      </c>
      <c r="N687">
        <v>1600</v>
      </c>
      <c r="O687">
        <v>1</v>
      </c>
      <c r="P687">
        <v>9</v>
      </c>
      <c r="Q687">
        <v>11</v>
      </c>
      <c r="R687">
        <v>24</v>
      </c>
      <c r="S687" t="s">
        <v>465</v>
      </c>
      <c r="T687">
        <v>1142</v>
      </c>
      <c r="U687" s="33" t="s">
        <v>427</v>
      </c>
      <c r="V687">
        <v>3</v>
      </c>
      <c r="W687">
        <v>63</v>
      </c>
      <c r="X687" s="25" t="s">
        <v>1216</v>
      </c>
      <c r="Y687" t="s">
        <v>502</v>
      </c>
      <c r="Z687">
        <v>1</v>
      </c>
      <c r="AA687">
        <v>1</v>
      </c>
      <c r="AB687">
        <v>1</v>
      </c>
      <c r="AC687">
        <v>11</v>
      </c>
      <c r="AF687" t="s">
        <v>141</v>
      </c>
    </row>
    <row r="688" spans="1:32" x14ac:dyDescent="0.25">
      <c r="A688" s="19" t="s">
        <v>177</v>
      </c>
      <c r="B688" s="25" t="s">
        <v>188</v>
      </c>
      <c r="C688">
        <v>34.96</v>
      </c>
      <c r="D688">
        <v>35.36</v>
      </c>
      <c r="E688">
        <v>8</v>
      </c>
      <c r="F688" s="64" t="s">
        <v>150</v>
      </c>
      <c r="G688">
        <v>6</v>
      </c>
      <c r="H688" s="50" t="s">
        <v>565</v>
      </c>
      <c r="I688">
        <v>10</v>
      </c>
      <c r="J688" s="35" t="s">
        <v>408</v>
      </c>
      <c r="K688">
        <v>40</v>
      </c>
      <c r="L688">
        <v>130</v>
      </c>
      <c r="M688">
        <v>119</v>
      </c>
      <c r="N688">
        <v>1600</v>
      </c>
      <c r="O688">
        <v>1</v>
      </c>
      <c r="P688">
        <v>20</v>
      </c>
      <c r="Q688">
        <v>10</v>
      </c>
      <c r="R688">
        <v>24</v>
      </c>
      <c r="S688" t="s">
        <v>501</v>
      </c>
      <c r="T688">
        <v>1132</v>
      </c>
      <c r="U688" s="33" t="s">
        <v>427</v>
      </c>
      <c r="V688">
        <v>3</v>
      </c>
      <c r="W688">
        <v>64</v>
      </c>
      <c r="X688" s="25" t="s">
        <v>1216</v>
      </c>
      <c r="Y688" s="12" t="s">
        <v>471</v>
      </c>
      <c r="Z688">
        <v>1</v>
      </c>
      <c r="AA688">
        <v>1</v>
      </c>
      <c r="AB688">
        <v>1</v>
      </c>
      <c r="AC688">
        <v>6</v>
      </c>
      <c r="AF688" t="s">
        <v>141</v>
      </c>
    </row>
    <row r="689" spans="1:32" x14ac:dyDescent="0.25">
      <c r="A689" s="19" t="s">
        <v>177</v>
      </c>
      <c r="B689" s="25" t="s">
        <v>188</v>
      </c>
      <c r="C689">
        <v>22.5</v>
      </c>
      <c r="D689">
        <v>23</v>
      </c>
      <c r="E689">
        <v>8</v>
      </c>
      <c r="F689" s="64" t="s">
        <v>150</v>
      </c>
      <c r="G689">
        <v>8</v>
      </c>
      <c r="H689" s="50" t="s">
        <v>565</v>
      </c>
      <c r="I689">
        <v>1</v>
      </c>
      <c r="J689" s="36" t="s">
        <v>410</v>
      </c>
      <c r="K689">
        <v>13</v>
      </c>
      <c r="L689">
        <v>130</v>
      </c>
      <c r="M689">
        <v>120</v>
      </c>
      <c r="N689">
        <v>1400</v>
      </c>
      <c r="O689">
        <v>1</v>
      </c>
      <c r="P689">
        <v>1</v>
      </c>
      <c r="Q689">
        <v>10</v>
      </c>
      <c r="R689">
        <v>24</v>
      </c>
      <c r="S689" t="s">
        <v>479</v>
      </c>
      <c r="T689">
        <v>1129</v>
      </c>
      <c r="U689" s="33" t="s">
        <v>427</v>
      </c>
      <c r="V689">
        <v>3</v>
      </c>
      <c r="W689">
        <v>66</v>
      </c>
      <c r="X689" s="25" t="s">
        <v>1216</v>
      </c>
      <c r="Y689" t="s">
        <v>484</v>
      </c>
      <c r="Z689">
        <v>10</v>
      </c>
      <c r="AA689">
        <v>7</v>
      </c>
      <c r="AB689">
        <v>7</v>
      </c>
      <c r="AC689">
        <v>8</v>
      </c>
      <c r="AF689" t="s">
        <v>141</v>
      </c>
    </row>
    <row r="690" spans="1:32" x14ac:dyDescent="0.25">
      <c r="A690" s="19" t="s">
        <v>177</v>
      </c>
      <c r="B690" s="25" t="s">
        <v>188</v>
      </c>
      <c r="C690">
        <v>21.86</v>
      </c>
      <c r="D690">
        <v>22.16</v>
      </c>
      <c r="E690">
        <v>8</v>
      </c>
      <c r="F690" s="64" t="s">
        <v>150</v>
      </c>
      <c r="G690">
        <v>10</v>
      </c>
      <c r="H690" s="63" t="s">
        <v>140</v>
      </c>
      <c r="I690">
        <v>7</v>
      </c>
      <c r="J690" s="37" t="s">
        <v>409</v>
      </c>
      <c r="K690">
        <v>21</v>
      </c>
      <c r="L690">
        <v>130</v>
      </c>
      <c r="M690">
        <v>122</v>
      </c>
      <c r="N690">
        <v>1400</v>
      </c>
      <c r="O690">
        <v>1</v>
      </c>
      <c r="P690">
        <v>15</v>
      </c>
      <c r="Q690">
        <v>9</v>
      </c>
      <c r="R690">
        <v>24</v>
      </c>
      <c r="S690" t="s">
        <v>465</v>
      </c>
      <c r="T690">
        <v>1138</v>
      </c>
      <c r="U690" s="33" t="s">
        <v>427</v>
      </c>
      <c r="V690">
        <v>3</v>
      </c>
      <c r="W690">
        <v>67</v>
      </c>
      <c r="X690" s="25" t="s">
        <v>1216</v>
      </c>
      <c r="Y690" t="s">
        <v>589</v>
      </c>
      <c r="Z690">
        <v>4</v>
      </c>
      <c r="AA690">
        <v>5</v>
      </c>
      <c r="AB690">
        <v>5</v>
      </c>
      <c r="AC690">
        <v>10</v>
      </c>
      <c r="AF690" t="s">
        <v>141</v>
      </c>
    </row>
    <row r="691" spans="1:32" x14ac:dyDescent="0.25">
      <c r="A691" s="19" t="s">
        <v>177</v>
      </c>
      <c r="B691" s="25" t="s">
        <v>188</v>
      </c>
      <c r="C691">
        <v>35.130000000000003</v>
      </c>
      <c r="D691">
        <v>35.43</v>
      </c>
      <c r="E691">
        <v>8</v>
      </c>
      <c r="F691" s="64" t="s">
        <v>150</v>
      </c>
      <c r="G691" s="30">
        <v>5</v>
      </c>
      <c r="H691" s="50" t="s">
        <v>565</v>
      </c>
      <c r="I691">
        <v>6</v>
      </c>
      <c r="J691" s="37" t="s">
        <v>409</v>
      </c>
      <c r="K691">
        <v>15</v>
      </c>
      <c r="L691">
        <v>130</v>
      </c>
      <c r="M691">
        <v>122</v>
      </c>
      <c r="N691">
        <v>1600</v>
      </c>
      <c r="O691">
        <v>1</v>
      </c>
      <c r="P691">
        <v>19</v>
      </c>
      <c r="Q691">
        <v>5</v>
      </c>
      <c r="R691">
        <v>24</v>
      </c>
      <c r="S691" t="s">
        <v>479</v>
      </c>
      <c r="T691">
        <v>1140</v>
      </c>
      <c r="U691" s="33" t="s">
        <v>417</v>
      </c>
      <c r="V691">
        <v>3</v>
      </c>
      <c r="W691">
        <v>69</v>
      </c>
      <c r="X691" s="25" t="s">
        <v>1216</v>
      </c>
      <c r="Y691">
        <v>3</v>
      </c>
      <c r="Z691">
        <v>4</v>
      </c>
      <c r="AA691">
        <v>5</v>
      </c>
      <c r="AB691">
        <v>5</v>
      </c>
      <c r="AC691">
        <v>5</v>
      </c>
      <c r="AF691" t="s">
        <v>141</v>
      </c>
    </row>
    <row r="692" spans="1:32" x14ac:dyDescent="0.25">
      <c r="A692" s="19" t="s">
        <v>177</v>
      </c>
      <c r="B692" s="25" t="s">
        <v>188</v>
      </c>
      <c r="C692">
        <v>23.21</v>
      </c>
      <c r="D692">
        <v>23.41</v>
      </c>
      <c r="E692">
        <v>8</v>
      </c>
      <c r="F692" s="64" t="s">
        <v>150</v>
      </c>
      <c r="G692">
        <v>10</v>
      </c>
      <c r="H692" s="50" t="s">
        <v>565</v>
      </c>
      <c r="I692">
        <v>10</v>
      </c>
      <c r="J692" s="36" t="s">
        <v>410</v>
      </c>
      <c r="K692">
        <v>18</v>
      </c>
      <c r="L692">
        <v>130</v>
      </c>
      <c r="M692">
        <v>125</v>
      </c>
      <c r="N692">
        <v>1400</v>
      </c>
      <c r="O692">
        <v>1</v>
      </c>
      <c r="P692">
        <v>20</v>
      </c>
      <c r="Q692">
        <v>4</v>
      </c>
      <c r="R692">
        <v>24</v>
      </c>
      <c r="S692" t="s">
        <v>479</v>
      </c>
      <c r="T692">
        <v>1142</v>
      </c>
      <c r="U692" s="33" t="s">
        <v>417</v>
      </c>
      <c r="V692">
        <v>3</v>
      </c>
      <c r="W692">
        <v>70</v>
      </c>
      <c r="X692" s="25" t="s">
        <v>1216</v>
      </c>
      <c r="Y692" t="s">
        <v>516</v>
      </c>
      <c r="Z692">
        <v>9</v>
      </c>
      <c r="AA692">
        <v>11</v>
      </c>
      <c r="AB692">
        <v>12</v>
      </c>
      <c r="AC692">
        <v>10</v>
      </c>
      <c r="AF692" t="s">
        <v>141</v>
      </c>
    </row>
    <row r="693" spans="1:32" x14ac:dyDescent="0.25">
      <c r="A693" s="19" t="s">
        <v>177</v>
      </c>
      <c r="B693" s="25" t="s">
        <v>188</v>
      </c>
      <c r="C693">
        <v>21.79</v>
      </c>
      <c r="D693">
        <v>21.89</v>
      </c>
      <c r="E693">
        <v>8</v>
      </c>
      <c r="F693" s="64" t="s">
        <v>150</v>
      </c>
      <c r="G693">
        <v>6</v>
      </c>
      <c r="H693" s="50" t="s">
        <v>565</v>
      </c>
      <c r="I693">
        <v>10</v>
      </c>
      <c r="J693" s="37" t="s">
        <v>409</v>
      </c>
      <c r="K693">
        <v>25</v>
      </c>
      <c r="L693">
        <v>130</v>
      </c>
      <c r="M693">
        <v>128</v>
      </c>
      <c r="N693">
        <v>1400</v>
      </c>
      <c r="O693">
        <v>1</v>
      </c>
      <c r="P693">
        <v>24</v>
      </c>
      <c r="Q693">
        <v>3</v>
      </c>
      <c r="R693">
        <v>24</v>
      </c>
      <c r="S693" t="s">
        <v>483</v>
      </c>
      <c r="T693">
        <v>1135</v>
      </c>
      <c r="U693" s="33" t="s">
        <v>427</v>
      </c>
      <c r="V693">
        <v>3</v>
      </c>
      <c r="W693">
        <v>70</v>
      </c>
      <c r="X693" s="25" t="s">
        <v>1216</v>
      </c>
      <c r="Y693" s="12" t="s">
        <v>539</v>
      </c>
      <c r="Z693">
        <v>4</v>
      </c>
      <c r="AA693">
        <v>3</v>
      </c>
      <c r="AB693">
        <v>3</v>
      </c>
      <c r="AC693">
        <v>6</v>
      </c>
      <c r="AF693" t="s">
        <v>141</v>
      </c>
    </row>
    <row r="694" spans="1:32" x14ac:dyDescent="0.25">
      <c r="A694" s="19" t="s">
        <v>177</v>
      </c>
      <c r="B694" s="25" t="s">
        <v>188</v>
      </c>
      <c r="C694">
        <v>22.65</v>
      </c>
      <c r="D694">
        <v>22.65</v>
      </c>
      <c r="E694">
        <v>8</v>
      </c>
      <c r="F694" s="64" t="s">
        <v>150</v>
      </c>
      <c r="G694" s="30">
        <v>4</v>
      </c>
      <c r="H694" s="50" t="s">
        <v>565</v>
      </c>
      <c r="I694">
        <v>13</v>
      </c>
      <c r="J694" s="35" t="s">
        <v>408</v>
      </c>
      <c r="K694">
        <v>6.8</v>
      </c>
      <c r="L694">
        <v>130</v>
      </c>
      <c r="M694">
        <v>125</v>
      </c>
      <c r="N694">
        <v>1400</v>
      </c>
      <c r="O694">
        <v>1</v>
      </c>
      <c r="P694">
        <v>25</v>
      </c>
      <c r="Q694">
        <v>2</v>
      </c>
      <c r="R694">
        <v>24</v>
      </c>
      <c r="S694" t="s">
        <v>465</v>
      </c>
      <c r="T694">
        <v>1146</v>
      </c>
      <c r="U694" s="33" t="s">
        <v>417</v>
      </c>
      <c r="V694">
        <v>3</v>
      </c>
      <c r="W694">
        <v>70</v>
      </c>
      <c r="X694" s="25" t="s">
        <v>1216</v>
      </c>
      <c r="Y694" s="12" t="s">
        <v>418</v>
      </c>
      <c r="Z694">
        <v>3</v>
      </c>
      <c r="AA694">
        <v>1</v>
      </c>
      <c r="AB694">
        <v>1</v>
      </c>
      <c r="AC694">
        <v>4</v>
      </c>
      <c r="AF694" t="s">
        <v>141</v>
      </c>
    </row>
    <row r="695" spans="1:32" x14ac:dyDescent="0.25">
      <c r="A695" s="19" t="s">
        <v>177</v>
      </c>
      <c r="B695" s="25" t="s">
        <v>188</v>
      </c>
      <c r="C695">
        <v>22.86</v>
      </c>
      <c r="D695">
        <v>22.86</v>
      </c>
      <c r="E695">
        <v>8</v>
      </c>
      <c r="F695" s="64" t="s">
        <v>150</v>
      </c>
      <c r="G695">
        <v>9</v>
      </c>
      <c r="H695" s="50" t="s">
        <v>565</v>
      </c>
      <c r="I695">
        <v>14</v>
      </c>
      <c r="J695" s="37" t="s">
        <v>409</v>
      </c>
      <c r="K695">
        <v>11</v>
      </c>
      <c r="L695">
        <v>130</v>
      </c>
      <c r="M695">
        <v>125</v>
      </c>
      <c r="N695">
        <v>1400</v>
      </c>
      <c r="O695">
        <v>1</v>
      </c>
      <c r="P695">
        <v>28</v>
      </c>
      <c r="Q695">
        <v>1</v>
      </c>
      <c r="R695">
        <v>24</v>
      </c>
      <c r="S695" t="s">
        <v>465</v>
      </c>
      <c r="T695">
        <v>1154</v>
      </c>
      <c r="U695" s="33" t="s">
        <v>417</v>
      </c>
      <c r="V695">
        <v>3</v>
      </c>
      <c r="W695">
        <v>70</v>
      </c>
      <c r="X695" s="25" t="s">
        <v>1216</v>
      </c>
      <c r="Y695" s="12" t="s">
        <v>549</v>
      </c>
      <c r="Z695">
        <v>4</v>
      </c>
      <c r="AA695">
        <v>2</v>
      </c>
      <c r="AB695">
        <v>2</v>
      </c>
      <c r="AC695">
        <v>9</v>
      </c>
      <c r="AF695" t="s">
        <v>141</v>
      </c>
    </row>
    <row r="696" spans="1:32" x14ac:dyDescent="0.25">
      <c r="A696" s="19" t="s">
        <v>177</v>
      </c>
      <c r="B696" s="25" t="s">
        <v>188</v>
      </c>
      <c r="C696">
        <v>23</v>
      </c>
      <c r="D696">
        <v>23.3</v>
      </c>
      <c r="E696">
        <v>8</v>
      </c>
      <c r="F696" s="64" t="s">
        <v>150</v>
      </c>
      <c r="G696" s="28">
        <v>1</v>
      </c>
      <c r="H696" s="50" t="s">
        <v>565</v>
      </c>
      <c r="I696">
        <v>6</v>
      </c>
      <c r="J696" s="35" t="s">
        <v>408</v>
      </c>
      <c r="K696">
        <v>6.5</v>
      </c>
      <c r="L696">
        <v>130</v>
      </c>
      <c r="M696">
        <v>121</v>
      </c>
      <c r="N696">
        <v>1400</v>
      </c>
      <c r="O696">
        <v>1</v>
      </c>
      <c r="P696">
        <v>1</v>
      </c>
      <c r="Q696">
        <v>1</v>
      </c>
      <c r="R696">
        <v>24</v>
      </c>
      <c r="S696" t="s">
        <v>483</v>
      </c>
      <c r="T696">
        <v>1154</v>
      </c>
      <c r="U696" s="33" t="s">
        <v>417</v>
      </c>
      <c r="V696">
        <v>3</v>
      </c>
      <c r="W696">
        <v>64</v>
      </c>
      <c r="X696" s="25" t="s">
        <v>1216</v>
      </c>
      <c r="Y696" s="12" t="s">
        <v>446</v>
      </c>
      <c r="Z696">
        <v>2</v>
      </c>
      <c r="AA696">
        <v>2</v>
      </c>
      <c r="AB696">
        <v>2</v>
      </c>
      <c r="AC696">
        <v>1</v>
      </c>
      <c r="AF696" t="s">
        <v>141</v>
      </c>
    </row>
    <row r="697" spans="1:32" x14ac:dyDescent="0.25">
      <c r="A697" s="19" t="s">
        <v>177</v>
      </c>
      <c r="B697" s="25" t="s">
        <v>188</v>
      </c>
      <c r="C697">
        <v>22.36</v>
      </c>
      <c r="D697">
        <v>22.259999999999998</v>
      </c>
      <c r="E697">
        <v>8</v>
      </c>
      <c r="F697" s="64" t="s">
        <v>150</v>
      </c>
      <c r="G697" s="28">
        <v>1</v>
      </c>
      <c r="H697" s="50" t="s">
        <v>565</v>
      </c>
      <c r="I697">
        <v>11</v>
      </c>
      <c r="J697" s="35" t="s">
        <v>408</v>
      </c>
      <c r="K697">
        <v>7</v>
      </c>
      <c r="L697">
        <v>130</v>
      </c>
      <c r="M697">
        <v>132</v>
      </c>
      <c r="N697">
        <v>1400</v>
      </c>
      <c r="O697">
        <v>1</v>
      </c>
      <c r="P697">
        <v>26</v>
      </c>
      <c r="Q697">
        <v>11</v>
      </c>
      <c r="R697">
        <v>23</v>
      </c>
      <c r="S697" t="s">
        <v>508</v>
      </c>
      <c r="T697">
        <v>1148</v>
      </c>
      <c r="U697" s="33" t="s">
        <v>417</v>
      </c>
      <c r="V697">
        <v>4</v>
      </c>
      <c r="W697">
        <v>58</v>
      </c>
      <c r="X697" s="25" t="s">
        <v>1216</v>
      </c>
      <c r="Y697" s="12" t="s">
        <v>418</v>
      </c>
      <c r="Z697">
        <v>2</v>
      </c>
      <c r="AA697">
        <v>1</v>
      </c>
      <c r="AB697">
        <v>1</v>
      </c>
      <c r="AC697">
        <v>1</v>
      </c>
      <c r="AF697" t="s">
        <v>141</v>
      </c>
    </row>
    <row r="698" spans="1:32" x14ac:dyDescent="0.25">
      <c r="A698" s="19" t="s">
        <v>177</v>
      </c>
      <c r="B698" s="25" t="s">
        <v>188</v>
      </c>
      <c r="C698">
        <v>22.03</v>
      </c>
      <c r="D698">
        <v>22.130000000000003</v>
      </c>
      <c r="E698">
        <v>8</v>
      </c>
      <c r="F698" s="64" t="s">
        <v>150</v>
      </c>
      <c r="G698" s="28">
        <v>1</v>
      </c>
      <c r="H698" s="50" t="s">
        <v>565</v>
      </c>
      <c r="I698">
        <v>7</v>
      </c>
      <c r="J698" s="35" t="s">
        <v>408</v>
      </c>
      <c r="K698">
        <v>19</v>
      </c>
      <c r="L698">
        <v>130</v>
      </c>
      <c r="M698">
        <v>127</v>
      </c>
      <c r="N698">
        <v>1400</v>
      </c>
      <c r="O698">
        <v>1</v>
      </c>
      <c r="P698">
        <v>22</v>
      </c>
      <c r="Q698">
        <v>10</v>
      </c>
      <c r="R698">
        <v>23</v>
      </c>
      <c r="S698" t="s">
        <v>501</v>
      </c>
      <c r="T698">
        <v>1135</v>
      </c>
      <c r="U698" s="33" t="s">
        <v>417</v>
      </c>
      <c r="V698">
        <v>4</v>
      </c>
      <c r="W698">
        <v>53</v>
      </c>
      <c r="X698" s="25" t="s">
        <v>1216</v>
      </c>
      <c r="Y698" s="12" t="s">
        <v>446</v>
      </c>
      <c r="Z698">
        <v>2</v>
      </c>
      <c r="AA698">
        <v>4</v>
      </c>
      <c r="AB698">
        <v>4</v>
      </c>
      <c r="AC698">
        <v>1</v>
      </c>
      <c r="AF698" t="s">
        <v>141</v>
      </c>
    </row>
    <row r="699" spans="1:32" x14ac:dyDescent="0.25">
      <c r="A699" s="19" t="s">
        <v>177</v>
      </c>
      <c r="B699" s="25" t="s">
        <v>188</v>
      </c>
      <c r="C699">
        <v>10.15</v>
      </c>
      <c r="D699">
        <v>10.25</v>
      </c>
      <c r="E699">
        <v>8</v>
      </c>
      <c r="F699" s="64" t="s">
        <v>150</v>
      </c>
      <c r="G699" s="30">
        <v>5</v>
      </c>
      <c r="H699" s="50" t="s">
        <v>565</v>
      </c>
      <c r="I699">
        <v>6</v>
      </c>
      <c r="J699" s="36" t="s">
        <v>410</v>
      </c>
      <c r="K699">
        <v>14</v>
      </c>
      <c r="L699">
        <v>130</v>
      </c>
      <c r="M699">
        <v>128</v>
      </c>
      <c r="N699">
        <v>1200</v>
      </c>
      <c r="O699">
        <v>1</v>
      </c>
      <c r="P699">
        <v>24</v>
      </c>
      <c r="Q699">
        <v>9</v>
      </c>
      <c r="R699">
        <v>23</v>
      </c>
      <c r="S699" t="s">
        <v>508</v>
      </c>
      <c r="T699">
        <v>1139</v>
      </c>
      <c r="U699" s="33" t="s">
        <v>417</v>
      </c>
      <c r="V699">
        <v>4</v>
      </c>
      <c r="W699">
        <v>54</v>
      </c>
      <c r="X699" s="25" t="s">
        <v>1216</v>
      </c>
      <c r="Y699" s="12">
        <v>2</v>
      </c>
      <c r="Z699">
        <v>8</v>
      </c>
      <c r="AA699">
        <v>7</v>
      </c>
      <c r="AB699">
        <v>5</v>
      </c>
      <c r="AF699" t="s">
        <v>141</v>
      </c>
    </row>
    <row r="700" spans="1:32" x14ac:dyDescent="0.25">
      <c r="A700" s="19" t="s">
        <v>177</v>
      </c>
      <c r="B700" s="26" t="s">
        <v>191</v>
      </c>
      <c r="C700">
        <v>40.11</v>
      </c>
      <c r="D700">
        <v>39.909999999999997</v>
      </c>
      <c r="E700">
        <v>6</v>
      </c>
      <c r="F700" s="60" t="s">
        <v>90</v>
      </c>
      <c r="G700">
        <v>10</v>
      </c>
      <c r="H700" s="55" t="s">
        <v>64</v>
      </c>
      <c r="I700">
        <v>11</v>
      </c>
      <c r="J700" s="38" t="s">
        <v>411</v>
      </c>
      <c r="K700">
        <v>19</v>
      </c>
      <c r="L700">
        <v>128</v>
      </c>
      <c r="M700">
        <v>129</v>
      </c>
      <c r="N700" s="41">
        <v>1650</v>
      </c>
      <c r="O700">
        <v>1</v>
      </c>
      <c r="P700">
        <v>12</v>
      </c>
      <c r="Q700">
        <v>11</v>
      </c>
      <c r="R700">
        <v>25</v>
      </c>
      <c r="S700" s="32" t="s">
        <v>432</v>
      </c>
      <c r="T700">
        <v>1048</v>
      </c>
      <c r="U700" s="33" t="s">
        <v>427</v>
      </c>
      <c r="V700">
        <v>4</v>
      </c>
      <c r="W700">
        <v>53</v>
      </c>
      <c r="X700" s="19" t="s">
        <v>81</v>
      </c>
      <c r="Y700" t="s">
        <v>519</v>
      </c>
      <c r="Z700">
        <v>11</v>
      </c>
      <c r="AA700">
        <v>10</v>
      </c>
      <c r="AB700">
        <v>9</v>
      </c>
      <c r="AC700">
        <v>10</v>
      </c>
      <c r="AF700" t="s">
        <v>46</v>
      </c>
    </row>
    <row r="701" spans="1:32" x14ac:dyDescent="0.25">
      <c r="A701" s="19" t="s">
        <v>177</v>
      </c>
      <c r="B701" s="26" t="s">
        <v>191</v>
      </c>
      <c r="C701">
        <v>39.32</v>
      </c>
      <c r="D701">
        <v>39.32</v>
      </c>
      <c r="E701">
        <v>6</v>
      </c>
      <c r="F701" s="60" t="s">
        <v>90</v>
      </c>
      <c r="G701">
        <v>6</v>
      </c>
      <c r="H701" s="50" t="s">
        <v>565</v>
      </c>
      <c r="I701">
        <v>9</v>
      </c>
      <c r="J701" s="38" t="s">
        <v>411</v>
      </c>
      <c r="K701">
        <v>30</v>
      </c>
      <c r="L701">
        <v>128</v>
      </c>
      <c r="M701">
        <v>128</v>
      </c>
      <c r="N701" s="41">
        <v>1650</v>
      </c>
      <c r="O701">
        <v>1</v>
      </c>
      <c r="P701">
        <v>8</v>
      </c>
      <c r="Q701">
        <v>10</v>
      </c>
      <c r="R701">
        <v>25</v>
      </c>
      <c r="S701" s="32" t="s">
        <v>426</v>
      </c>
      <c r="T701">
        <v>1047</v>
      </c>
      <c r="U701" s="33" t="s">
        <v>427</v>
      </c>
      <c r="V701">
        <v>4</v>
      </c>
      <c r="W701">
        <v>55</v>
      </c>
      <c r="X701" s="19" t="s">
        <v>81</v>
      </c>
      <c r="Y701">
        <v>5</v>
      </c>
      <c r="Z701">
        <v>11</v>
      </c>
      <c r="AA701">
        <v>11</v>
      </c>
      <c r="AB701">
        <v>11</v>
      </c>
      <c r="AC701">
        <v>6</v>
      </c>
      <c r="AF701" t="s">
        <v>46</v>
      </c>
    </row>
    <row r="702" spans="1:32" x14ac:dyDescent="0.25">
      <c r="A702" s="19" t="s">
        <v>177</v>
      </c>
      <c r="B702" s="26" t="s">
        <v>191</v>
      </c>
      <c r="C702">
        <v>21.98</v>
      </c>
      <c r="D702">
        <v>21.88</v>
      </c>
      <c r="E702">
        <v>6</v>
      </c>
      <c r="F702" s="60" t="s">
        <v>90</v>
      </c>
      <c r="G702">
        <v>9</v>
      </c>
      <c r="H702" s="61" t="s">
        <v>106</v>
      </c>
      <c r="I702">
        <v>7</v>
      </c>
      <c r="J702" s="36" t="s">
        <v>410</v>
      </c>
      <c r="K702">
        <v>10</v>
      </c>
      <c r="L702">
        <v>128</v>
      </c>
      <c r="M702">
        <v>132</v>
      </c>
      <c r="N702">
        <v>1400</v>
      </c>
      <c r="O702">
        <v>1</v>
      </c>
      <c r="P702">
        <v>14</v>
      </c>
      <c r="Q702">
        <v>9</v>
      </c>
      <c r="R702">
        <v>25</v>
      </c>
      <c r="S702" t="s">
        <v>477</v>
      </c>
      <c r="T702">
        <v>1044</v>
      </c>
      <c r="U702" s="33" t="s">
        <v>427</v>
      </c>
      <c r="V702">
        <v>4</v>
      </c>
      <c r="W702">
        <v>56</v>
      </c>
      <c r="X702" s="19" t="s">
        <v>81</v>
      </c>
      <c r="Y702" t="s">
        <v>519</v>
      </c>
      <c r="Z702">
        <v>8</v>
      </c>
      <c r="AA702">
        <v>10</v>
      </c>
      <c r="AB702">
        <v>11</v>
      </c>
      <c r="AC702">
        <v>9</v>
      </c>
      <c r="AF702" t="s">
        <v>46</v>
      </c>
    </row>
    <row r="703" spans="1:32" x14ac:dyDescent="0.25">
      <c r="A703" s="19" t="s">
        <v>177</v>
      </c>
      <c r="B703" s="26" t="s">
        <v>191</v>
      </c>
      <c r="C703">
        <v>21.94</v>
      </c>
      <c r="D703">
        <v>22.14</v>
      </c>
      <c r="E703">
        <v>6</v>
      </c>
      <c r="F703" s="60" t="s">
        <v>90</v>
      </c>
      <c r="G703" s="28">
        <v>3</v>
      </c>
      <c r="H703" s="50" t="s">
        <v>565</v>
      </c>
      <c r="I703">
        <v>1</v>
      </c>
      <c r="J703" s="37" t="s">
        <v>409</v>
      </c>
      <c r="K703">
        <v>14</v>
      </c>
      <c r="L703">
        <v>128</v>
      </c>
      <c r="M703">
        <v>129</v>
      </c>
      <c r="N703">
        <v>1400</v>
      </c>
      <c r="O703">
        <v>1</v>
      </c>
      <c r="P703">
        <v>5</v>
      </c>
      <c r="Q703">
        <v>7</v>
      </c>
      <c r="R703">
        <v>25</v>
      </c>
      <c r="S703" t="s">
        <v>479</v>
      </c>
      <c r="T703">
        <v>1024</v>
      </c>
      <c r="U703" s="33" t="s">
        <v>427</v>
      </c>
      <c r="V703">
        <v>4</v>
      </c>
      <c r="W703">
        <v>56</v>
      </c>
      <c r="X703" s="19" t="s">
        <v>81</v>
      </c>
      <c r="Y703" s="12">
        <v>1</v>
      </c>
      <c r="Z703">
        <v>6</v>
      </c>
      <c r="AA703">
        <v>7</v>
      </c>
      <c r="AB703">
        <v>7</v>
      </c>
      <c r="AC703">
        <v>3</v>
      </c>
      <c r="AF703" t="s">
        <v>46</v>
      </c>
    </row>
    <row r="704" spans="1:32" x14ac:dyDescent="0.25">
      <c r="A704" s="19" t="s">
        <v>177</v>
      </c>
      <c r="B704" s="26" t="s">
        <v>191</v>
      </c>
      <c r="C704">
        <v>40.1</v>
      </c>
      <c r="D704">
        <v>39.9</v>
      </c>
      <c r="E704">
        <v>6</v>
      </c>
      <c r="F704" s="60" t="s">
        <v>90</v>
      </c>
      <c r="G704" s="28">
        <v>2</v>
      </c>
      <c r="H704" s="63" t="s">
        <v>140</v>
      </c>
      <c r="I704">
        <v>6</v>
      </c>
      <c r="J704" s="36" t="s">
        <v>410</v>
      </c>
      <c r="K704">
        <v>21</v>
      </c>
      <c r="L704">
        <v>128</v>
      </c>
      <c r="M704">
        <v>134</v>
      </c>
      <c r="N704" s="41">
        <v>1650</v>
      </c>
      <c r="O704">
        <v>1</v>
      </c>
      <c r="P704">
        <v>11</v>
      </c>
      <c r="Q704">
        <v>6</v>
      </c>
      <c r="R704">
        <v>25</v>
      </c>
      <c r="S704" s="31" t="s">
        <v>420</v>
      </c>
      <c r="T704">
        <v>1043</v>
      </c>
      <c r="U704" s="33" t="s">
        <v>427</v>
      </c>
      <c r="V704">
        <v>4</v>
      </c>
      <c r="W704">
        <v>56</v>
      </c>
      <c r="X704" s="19" t="s">
        <v>81</v>
      </c>
      <c r="Y704" s="12" t="s">
        <v>549</v>
      </c>
      <c r="Z704">
        <v>8</v>
      </c>
      <c r="AA704">
        <v>8</v>
      </c>
      <c r="AB704">
        <v>9</v>
      </c>
      <c r="AC704">
        <v>2</v>
      </c>
      <c r="AF704" t="s">
        <v>46</v>
      </c>
    </row>
    <row r="705" spans="1:32" x14ac:dyDescent="0.25">
      <c r="A705" s="19" t="s">
        <v>177</v>
      </c>
      <c r="B705" s="26" t="s">
        <v>191</v>
      </c>
      <c r="C705">
        <v>22.7</v>
      </c>
      <c r="D705">
        <v>22.5</v>
      </c>
      <c r="E705">
        <v>6</v>
      </c>
      <c r="F705" s="60" t="s">
        <v>90</v>
      </c>
      <c r="G705">
        <v>8</v>
      </c>
      <c r="H705" s="72" t="s">
        <v>434</v>
      </c>
      <c r="I705">
        <v>5</v>
      </c>
      <c r="J705" s="35" t="s">
        <v>408</v>
      </c>
      <c r="K705">
        <v>28</v>
      </c>
      <c r="L705">
        <v>128</v>
      </c>
      <c r="M705">
        <v>133</v>
      </c>
      <c r="N705">
        <v>1400</v>
      </c>
      <c r="O705">
        <v>1</v>
      </c>
      <c r="P705">
        <v>25</v>
      </c>
      <c r="Q705">
        <v>5</v>
      </c>
      <c r="R705">
        <v>25</v>
      </c>
      <c r="S705" t="s">
        <v>483</v>
      </c>
      <c r="T705">
        <v>1050</v>
      </c>
      <c r="U705" s="33" t="s">
        <v>417</v>
      </c>
      <c r="V705">
        <v>4</v>
      </c>
      <c r="W705">
        <v>57</v>
      </c>
      <c r="X705" s="19" t="s">
        <v>81</v>
      </c>
      <c r="Y705" t="s">
        <v>490</v>
      </c>
      <c r="Z705">
        <v>2</v>
      </c>
      <c r="AA705">
        <v>4</v>
      </c>
      <c r="AB705">
        <v>3</v>
      </c>
      <c r="AC705">
        <v>8</v>
      </c>
      <c r="AF705" t="s">
        <v>46</v>
      </c>
    </row>
    <row r="706" spans="1:32" x14ac:dyDescent="0.25">
      <c r="A706" s="19" t="s">
        <v>177</v>
      </c>
      <c r="B706" s="26" t="s">
        <v>191</v>
      </c>
      <c r="C706">
        <v>22.43</v>
      </c>
      <c r="D706">
        <v>22.13</v>
      </c>
      <c r="E706">
        <v>6</v>
      </c>
      <c r="F706" s="60" t="s">
        <v>90</v>
      </c>
      <c r="G706">
        <v>8</v>
      </c>
      <c r="H706" s="85" t="s">
        <v>1179</v>
      </c>
      <c r="I706">
        <v>10</v>
      </c>
      <c r="J706" s="38" t="s">
        <v>411</v>
      </c>
      <c r="K706">
        <v>42</v>
      </c>
      <c r="L706">
        <v>128</v>
      </c>
      <c r="M706">
        <v>132</v>
      </c>
      <c r="N706">
        <v>1400</v>
      </c>
      <c r="O706">
        <v>1</v>
      </c>
      <c r="P706">
        <v>27</v>
      </c>
      <c r="Q706">
        <v>4</v>
      </c>
      <c r="R706">
        <v>25</v>
      </c>
      <c r="S706" t="s">
        <v>483</v>
      </c>
      <c r="T706">
        <v>1046</v>
      </c>
      <c r="U706" s="33" t="s">
        <v>417</v>
      </c>
      <c r="V706">
        <v>4</v>
      </c>
      <c r="W706">
        <v>57</v>
      </c>
      <c r="X706" s="19" t="s">
        <v>81</v>
      </c>
      <c r="Y706" t="s">
        <v>513</v>
      </c>
      <c r="Z706">
        <v>11</v>
      </c>
      <c r="AA706">
        <v>12</v>
      </c>
      <c r="AB706">
        <v>12</v>
      </c>
      <c r="AC706">
        <v>8</v>
      </c>
      <c r="AF706" t="s">
        <v>46</v>
      </c>
    </row>
    <row r="707" spans="1:32" x14ac:dyDescent="0.25">
      <c r="A707" s="19" t="s">
        <v>177</v>
      </c>
      <c r="B707" s="26" t="s">
        <v>191</v>
      </c>
      <c r="C707">
        <v>22.05</v>
      </c>
      <c r="D707">
        <v>21.75</v>
      </c>
      <c r="E707">
        <v>6</v>
      </c>
      <c r="F707" s="60" t="s">
        <v>90</v>
      </c>
      <c r="G707">
        <v>9</v>
      </c>
      <c r="H707" s="86" t="s">
        <v>1239</v>
      </c>
      <c r="I707">
        <v>12</v>
      </c>
      <c r="J707" s="38" t="s">
        <v>411</v>
      </c>
      <c r="K707">
        <v>14</v>
      </c>
      <c r="L707">
        <v>128</v>
      </c>
      <c r="M707">
        <v>132</v>
      </c>
      <c r="N707">
        <v>1400</v>
      </c>
      <c r="O707">
        <v>1</v>
      </c>
      <c r="P707">
        <v>23</v>
      </c>
      <c r="Q707">
        <v>3</v>
      </c>
      <c r="R707">
        <v>25</v>
      </c>
      <c r="S707" t="s">
        <v>483</v>
      </c>
      <c r="T707">
        <v>1054</v>
      </c>
      <c r="U707" s="33" t="s">
        <v>427</v>
      </c>
      <c r="V707">
        <v>4</v>
      </c>
      <c r="W707">
        <v>57</v>
      </c>
      <c r="X707" s="19" t="s">
        <v>81</v>
      </c>
      <c r="Y707" t="s">
        <v>453</v>
      </c>
      <c r="Z707">
        <v>14</v>
      </c>
      <c r="AA707">
        <v>14</v>
      </c>
      <c r="AB707">
        <v>13</v>
      </c>
      <c r="AC707">
        <v>9</v>
      </c>
      <c r="AF707" t="s">
        <v>46</v>
      </c>
    </row>
    <row r="708" spans="1:32" x14ac:dyDescent="0.25">
      <c r="A708" s="19" t="s">
        <v>177</v>
      </c>
      <c r="B708" s="26" t="s">
        <v>191</v>
      </c>
      <c r="C708">
        <v>21.63</v>
      </c>
      <c r="D708">
        <v>21.729999999999997</v>
      </c>
      <c r="E708">
        <v>6</v>
      </c>
      <c r="F708" s="60" t="s">
        <v>90</v>
      </c>
      <c r="G708" s="28">
        <v>2</v>
      </c>
      <c r="H708" s="55" t="s">
        <v>64</v>
      </c>
      <c r="I708">
        <v>1</v>
      </c>
      <c r="J708" s="37" t="s">
        <v>409</v>
      </c>
      <c r="K708">
        <v>4.5</v>
      </c>
      <c r="L708">
        <v>128</v>
      </c>
      <c r="M708">
        <v>131</v>
      </c>
      <c r="N708">
        <v>1400</v>
      </c>
      <c r="O708">
        <v>1</v>
      </c>
      <c r="P708">
        <v>16</v>
      </c>
      <c r="Q708">
        <v>2</v>
      </c>
      <c r="R708">
        <v>25</v>
      </c>
      <c r="S708" t="s">
        <v>479</v>
      </c>
      <c r="T708">
        <v>1046</v>
      </c>
      <c r="U708" s="33" t="s">
        <v>427</v>
      </c>
      <c r="V708">
        <v>4</v>
      </c>
      <c r="W708">
        <v>56</v>
      </c>
      <c r="X708" s="19" t="s">
        <v>81</v>
      </c>
      <c r="Y708" s="12">
        <v>1</v>
      </c>
      <c r="Z708">
        <v>6</v>
      </c>
      <c r="AA708">
        <v>6</v>
      </c>
      <c r="AB708">
        <v>7</v>
      </c>
      <c r="AC708">
        <v>2</v>
      </c>
      <c r="AF708" t="s">
        <v>46</v>
      </c>
    </row>
    <row r="709" spans="1:32" x14ac:dyDescent="0.25">
      <c r="A709" s="19" t="s">
        <v>177</v>
      </c>
      <c r="B709" s="26" t="s">
        <v>191</v>
      </c>
      <c r="C709">
        <v>21.69</v>
      </c>
      <c r="D709">
        <v>21.790000000000003</v>
      </c>
      <c r="E709">
        <v>6</v>
      </c>
      <c r="F709" s="60" t="s">
        <v>90</v>
      </c>
      <c r="G709" s="28">
        <v>1</v>
      </c>
      <c r="H709" s="85" t="s">
        <v>1179</v>
      </c>
      <c r="I709">
        <v>7</v>
      </c>
      <c r="J709" s="38" t="s">
        <v>411</v>
      </c>
      <c r="K709">
        <v>9.3000000000000007</v>
      </c>
      <c r="L709">
        <v>128</v>
      </c>
      <c r="M709">
        <v>125</v>
      </c>
      <c r="N709">
        <v>1400</v>
      </c>
      <c r="O709">
        <v>1</v>
      </c>
      <c r="P709">
        <v>19</v>
      </c>
      <c r="Q709">
        <v>1</v>
      </c>
      <c r="R709">
        <v>25</v>
      </c>
      <c r="S709" t="s">
        <v>483</v>
      </c>
      <c r="T709">
        <v>1038</v>
      </c>
      <c r="U709" s="33" t="s">
        <v>417</v>
      </c>
      <c r="V709">
        <v>4</v>
      </c>
      <c r="W709">
        <v>50</v>
      </c>
      <c r="X709" s="19" t="s">
        <v>81</v>
      </c>
      <c r="Y709" s="12" t="s">
        <v>989</v>
      </c>
      <c r="Z709">
        <v>12</v>
      </c>
      <c r="AA709">
        <v>13</v>
      </c>
      <c r="AB709">
        <v>9</v>
      </c>
      <c r="AC709">
        <v>1</v>
      </c>
      <c r="AF709" t="s">
        <v>46</v>
      </c>
    </row>
    <row r="710" spans="1:32" x14ac:dyDescent="0.25">
      <c r="A710" s="19" t="s">
        <v>177</v>
      </c>
      <c r="B710" s="26" t="s">
        <v>191</v>
      </c>
      <c r="C710">
        <v>22.35</v>
      </c>
      <c r="D710">
        <v>22.150000000000002</v>
      </c>
      <c r="E710">
        <v>6</v>
      </c>
      <c r="F710" s="60" t="s">
        <v>90</v>
      </c>
      <c r="G710" s="30">
        <v>5</v>
      </c>
      <c r="H710" s="55" t="s">
        <v>64</v>
      </c>
      <c r="I710">
        <v>13</v>
      </c>
      <c r="J710" s="36" t="s">
        <v>410</v>
      </c>
      <c r="K710">
        <v>6.8</v>
      </c>
      <c r="L710">
        <v>128</v>
      </c>
      <c r="M710">
        <v>127</v>
      </c>
      <c r="N710">
        <v>1400</v>
      </c>
      <c r="O710">
        <v>1</v>
      </c>
      <c r="P710">
        <v>29</v>
      </c>
      <c r="Q710">
        <v>12</v>
      </c>
      <c r="R710">
        <v>24</v>
      </c>
      <c r="S710" t="s">
        <v>501</v>
      </c>
      <c r="T710">
        <v>1026</v>
      </c>
      <c r="U710" s="33" t="s">
        <v>417</v>
      </c>
      <c r="V710">
        <v>4</v>
      </c>
      <c r="W710">
        <v>52</v>
      </c>
      <c r="X710" s="19" t="s">
        <v>81</v>
      </c>
      <c r="Y710" t="s">
        <v>484</v>
      </c>
      <c r="Z710">
        <v>10</v>
      </c>
      <c r="AA710">
        <v>12</v>
      </c>
      <c r="AB710">
        <v>11</v>
      </c>
      <c r="AC710">
        <v>5</v>
      </c>
      <c r="AF710" t="s">
        <v>46</v>
      </c>
    </row>
    <row r="711" spans="1:32" x14ac:dyDescent="0.25">
      <c r="A711" s="19" t="s">
        <v>177</v>
      </c>
      <c r="B711" s="26" t="s">
        <v>191</v>
      </c>
      <c r="C711">
        <v>22.55</v>
      </c>
      <c r="D711">
        <v>22.55</v>
      </c>
      <c r="E711">
        <v>6</v>
      </c>
      <c r="F711" s="60" t="s">
        <v>90</v>
      </c>
      <c r="G711">
        <v>9</v>
      </c>
      <c r="H711" s="49" t="s">
        <v>31</v>
      </c>
      <c r="I711">
        <v>9</v>
      </c>
      <c r="J711" s="38" t="s">
        <v>411</v>
      </c>
      <c r="K711">
        <v>2.1</v>
      </c>
      <c r="L711">
        <v>128</v>
      </c>
      <c r="M711">
        <v>127</v>
      </c>
      <c r="N711">
        <v>1400</v>
      </c>
      <c r="O711">
        <v>1</v>
      </c>
      <c r="P711">
        <v>20</v>
      </c>
      <c r="Q711">
        <v>10</v>
      </c>
      <c r="R711">
        <v>24</v>
      </c>
      <c r="S711" t="s">
        <v>501</v>
      </c>
      <c r="T711">
        <v>1023</v>
      </c>
      <c r="U711" s="33" t="s">
        <v>427</v>
      </c>
      <c r="V711">
        <v>4</v>
      </c>
      <c r="W711">
        <v>52</v>
      </c>
      <c r="X711" s="19" t="s">
        <v>81</v>
      </c>
      <c r="Y711" t="s">
        <v>516</v>
      </c>
      <c r="Z711">
        <v>12</v>
      </c>
      <c r="AA711">
        <v>12</v>
      </c>
      <c r="AB711">
        <v>10</v>
      </c>
      <c r="AC711">
        <v>9</v>
      </c>
      <c r="AF711" t="s">
        <v>46</v>
      </c>
    </row>
    <row r="712" spans="1:32" x14ac:dyDescent="0.25">
      <c r="A712" s="19" t="s">
        <v>177</v>
      </c>
      <c r="B712" s="26" t="s">
        <v>191</v>
      </c>
      <c r="C712">
        <v>22.7</v>
      </c>
      <c r="D712">
        <v>22.7</v>
      </c>
      <c r="E712">
        <v>6</v>
      </c>
      <c r="F712" s="60" t="s">
        <v>90</v>
      </c>
      <c r="G712" s="28">
        <v>2</v>
      </c>
      <c r="H712" s="47" t="s">
        <v>504</v>
      </c>
      <c r="I712">
        <v>12</v>
      </c>
      <c r="J712" s="38" t="s">
        <v>411</v>
      </c>
      <c r="K712">
        <v>8.1999999999999993</v>
      </c>
      <c r="L712">
        <v>128</v>
      </c>
      <c r="M712">
        <v>122</v>
      </c>
      <c r="N712">
        <v>1400</v>
      </c>
      <c r="O712">
        <v>1</v>
      </c>
      <c r="P712">
        <v>28</v>
      </c>
      <c r="Q712">
        <v>9</v>
      </c>
      <c r="R712">
        <v>24</v>
      </c>
      <c r="S712" t="s">
        <v>508</v>
      </c>
      <c r="T712">
        <v>1021</v>
      </c>
      <c r="U712" s="33" t="s">
        <v>417</v>
      </c>
      <c r="V712">
        <v>4</v>
      </c>
      <c r="W712">
        <v>50</v>
      </c>
      <c r="X712" s="19" t="s">
        <v>81</v>
      </c>
      <c r="Y712" s="12" t="s">
        <v>654</v>
      </c>
      <c r="Z712">
        <v>12</v>
      </c>
      <c r="AA712">
        <v>12</v>
      </c>
      <c r="AB712">
        <v>12</v>
      </c>
      <c r="AC712">
        <v>2</v>
      </c>
      <c r="AF712" t="s">
        <v>46</v>
      </c>
    </row>
    <row r="713" spans="1:32" x14ac:dyDescent="0.25">
      <c r="A713" s="19" t="s">
        <v>177</v>
      </c>
      <c r="B713" s="26" t="s">
        <v>191</v>
      </c>
      <c r="C713">
        <v>22.47</v>
      </c>
      <c r="D713">
        <v>22.47</v>
      </c>
      <c r="E713">
        <v>6</v>
      </c>
      <c r="F713" s="60" t="s">
        <v>90</v>
      </c>
      <c r="G713" s="30">
        <v>4</v>
      </c>
      <c r="H713" s="47" t="s">
        <v>504</v>
      </c>
      <c r="I713">
        <v>13</v>
      </c>
      <c r="J713" s="36" t="s">
        <v>410</v>
      </c>
      <c r="K713">
        <v>6.8</v>
      </c>
      <c r="L713">
        <v>128</v>
      </c>
      <c r="M713">
        <v>122</v>
      </c>
      <c r="N713">
        <v>1400</v>
      </c>
      <c r="O713">
        <v>1</v>
      </c>
      <c r="P713">
        <v>8</v>
      </c>
      <c r="Q713">
        <v>9</v>
      </c>
      <c r="R713">
        <v>24</v>
      </c>
      <c r="S713" t="s">
        <v>483</v>
      </c>
      <c r="T713">
        <v>1030</v>
      </c>
      <c r="U713" s="34" t="s">
        <v>438</v>
      </c>
      <c r="V713">
        <v>4</v>
      </c>
      <c r="W713">
        <v>50</v>
      </c>
      <c r="X713" s="19" t="s">
        <v>81</v>
      </c>
      <c r="Y713" t="s">
        <v>441</v>
      </c>
      <c r="Z713">
        <v>10</v>
      </c>
      <c r="AA713">
        <v>8</v>
      </c>
      <c r="AB713">
        <v>7</v>
      </c>
      <c r="AC713">
        <v>4</v>
      </c>
      <c r="AF713" t="s">
        <v>46</v>
      </c>
    </row>
    <row r="714" spans="1:32" x14ac:dyDescent="0.25">
      <c r="A714" s="19" t="s">
        <v>177</v>
      </c>
      <c r="B714" s="26" t="s">
        <v>191</v>
      </c>
      <c r="C714">
        <v>21.86</v>
      </c>
      <c r="D714">
        <v>21.96</v>
      </c>
      <c r="E714">
        <v>6</v>
      </c>
      <c r="F714" s="60" t="s">
        <v>90</v>
      </c>
      <c r="G714" s="28">
        <v>2</v>
      </c>
      <c r="H714" s="55" t="s">
        <v>64</v>
      </c>
      <c r="I714">
        <v>4</v>
      </c>
      <c r="J714" s="36" t="s">
        <v>410</v>
      </c>
      <c r="K714">
        <v>3</v>
      </c>
      <c r="L714">
        <v>128</v>
      </c>
      <c r="M714">
        <v>125</v>
      </c>
      <c r="N714">
        <v>1400</v>
      </c>
      <c r="O714">
        <v>1</v>
      </c>
      <c r="P714">
        <v>1</v>
      </c>
      <c r="Q714">
        <v>7</v>
      </c>
      <c r="R714">
        <v>24</v>
      </c>
      <c r="S714" t="s">
        <v>477</v>
      </c>
      <c r="T714">
        <v>1031</v>
      </c>
      <c r="U714" s="33" t="s">
        <v>417</v>
      </c>
      <c r="V714">
        <v>4</v>
      </c>
      <c r="W714">
        <v>49</v>
      </c>
      <c r="X714" s="19" t="s">
        <v>81</v>
      </c>
      <c r="Y714" s="12" t="s">
        <v>584</v>
      </c>
      <c r="Z714">
        <v>8</v>
      </c>
      <c r="AA714">
        <v>8</v>
      </c>
      <c r="AB714">
        <v>8</v>
      </c>
      <c r="AC714">
        <v>2</v>
      </c>
      <c r="AF714" t="s">
        <v>46</v>
      </c>
    </row>
    <row r="715" spans="1:32" x14ac:dyDescent="0.25">
      <c r="A715" s="19" t="s">
        <v>177</v>
      </c>
      <c r="B715" s="26" t="s">
        <v>191</v>
      </c>
      <c r="C715">
        <v>23.33</v>
      </c>
      <c r="D715">
        <v>23.63</v>
      </c>
      <c r="E715">
        <v>6</v>
      </c>
      <c r="F715" s="60" t="s">
        <v>90</v>
      </c>
      <c r="G715" s="28">
        <v>2</v>
      </c>
      <c r="H715" s="55" t="s">
        <v>64</v>
      </c>
      <c r="I715">
        <v>2</v>
      </c>
      <c r="J715" s="38" t="s">
        <v>411</v>
      </c>
      <c r="K715">
        <v>3.9</v>
      </c>
      <c r="L715">
        <v>128</v>
      </c>
      <c r="M715">
        <v>125</v>
      </c>
      <c r="N715">
        <v>1400</v>
      </c>
      <c r="O715">
        <v>1</v>
      </c>
      <c r="P715">
        <v>15</v>
      </c>
      <c r="Q715">
        <v>6</v>
      </c>
      <c r="R715">
        <v>24</v>
      </c>
      <c r="S715" t="s">
        <v>479</v>
      </c>
      <c r="T715">
        <v>1029</v>
      </c>
      <c r="U715" s="34" t="s">
        <v>480</v>
      </c>
      <c r="V715">
        <v>4</v>
      </c>
      <c r="W715">
        <v>49</v>
      </c>
      <c r="X715" s="19" t="s">
        <v>81</v>
      </c>
      <c r="Y715" s="12" t="s">
        <v>549</v>
      </c>
      <c r="Z715">
        <v>13</v>
      </c>
      <c r="AA715">
        <v>8</v>
      </c>
      <c r="AB715">
        <v>5</v>
      </c>
      <c r="AC715">
        <v>2</v>
      </c>
      <c r="AF715" t="s">
        <v>46</v>
      </c>
    </row>
    <row r="716" spans="1:32" x14ac:dyDescent="0.25">
      <c r="A716" s="19" t="s">
        <v>177</v>
      </c>
      <c r="B716" s="26" t="s">
        <v>191</v>
      </c>
      <c r="C716">
        <v>21.93</v>
      </c>
      <c r="D716">
        <v>21.830000000000002</v>
      </c>
      <c r="E716">
        <v>6</v>
      </c>
      <c r="F716" s="60" t="s">
        <v>90</v>
      </c>
      <c r="G716" s="28">
        <v>2</v>
      </c>
      <c r="H716" s="72" t="s">
        <v>434</v>
      </c>
      <c r="I716">
        <v>11</v>
      </c>
      <c r="J716" s="36" t="s">
        <v>410</v>
      </c>
      <c r="K716">
        <v>9</v>
      </c>
      <c r="L716">
        <v>128</v>
      </c>
      <c r="M716">
        <v>125</v>
      </c>
      <c r="N716">
        <v>1400</v>
      </c>
      <c r="O716">
        <v>1</v>
      </c>
      <c r="P716">
        <v>26</v>
      </c>
      <c r="Q716">
        <v>5</v>
      </c>
      <c r="R716">
        <v>24</v>
      </c>
      <c r="S716" t="s">
        <v>483</v>
      </c>
      <c r="T716">
        <v>1026</v>
      </c>
      <c r="U716" s="33" t="s">
        <v>417</v>
      </c>
      <c r="V716">
        <v>4</v>
      </c>
      <c r="W716">
        <v>49</v>
      </c>
      <c r="X716" s="19" t="s">
        <v>81</v>
      </c>
      <c r="Y716" s="12" t="s">
        <v>418</v>
      </c>
      <c r="Z716">
        <v>8</v>
      </c>
      <c r="AA716">
        <v>7</v>
      </c>
      <c r="AB716">
        <v>6</v>
      </c>
      <c r="AC716">
        <v>2</v>
      </c>
      <c r="AF716" t="s">
        <v>46</v>
      </c>
    </row>
    <row r="717" spans="1:32" x14ac:dyDescent="0.25">
      <c r="A717" s="19" t="s">
        <v>177</v>
      </c>
      <c r="B717" s="26" t="s">
        <v>191</v>
      </c>
      <c r="C717">
        <v>23.42</v>
      </c>
      <c r="D717">
        <v>23.320000000000004</v>
      </c>
      <c r="E717">
        <v>6</v>
      </c>
      <c r="F717" s="60" t="s">
        <v>90</v>
      </c>
      <c r="G717" s="30">
        <v>4</v>
      </c>
      <c r="H717" s="72" t="s">
        <v>434</v>
      </c>
      <c r="I717">
        <v>13</v>
      </c>
      <c r="J717" s="36" t="s">
        <v>410</v>
      </c>
      <c r="K717">
        <v>22</v>
      </c>
      <c r="L717">
        <v>128</v>
      </c>
      <c r="M717">
        <v>126</v>
      </c>
      <c r="N717">
        <v>1400</v>
      </c>
      <c r="O717">
        <v>1</v>
      </c>
      <c r="P717">
        <v>28</v>
      </c>
      <c r="Q717">
        <v>4</v>
      </c>
      <c r="R717">
        <v>24</v>
      </c>
      <c r="S717" t="s">
        <v>483</v>
      </c>
      <c r="T717">
        <v>1025</v>
      </c>
      <c r="U717" s="34" t="s">
        <v>755</v>
      </c>
      <c r="V717">
        <v>4</v>
      </c>
      <c r="W717">
        <v>51</v>
      </c>
      <c r="X717" s="19" t="s">
        <v>81</v>
      </c>
      <c r="Y717" t="s">
        <v>453</v>
      </c>
      <c r="Z717">
        <v>8</v>
      </c>
      <c r="AA717">
        <v>11</v>
      </c>
      <c r="AB717">
        <v>11</v>
      </c>
      <c r="AC717">
        <v>4</v>
      </c>
      <c r="AF717" t="s">
        <v>46</v>
      </c>
    </row>
    <row r="718" spans="1:32" x14ac:dyDescent="0.25">
      <c r="A718" s="19" t="s">
        <v>177</v>
      </c>
      <c r="B718" s="26" t="s">
        <v>191</v>
      </c>
      <c r="C718">
        <v>23.16</v>
      </c>
      <c r="D718">
        <v>22.96</v>
      </c>
      <c r="E718">
        <v>6</v>
      </c>
      <c r="F718" s="60" t="s">
        <v>90</v>
      </c>
      <c r="G718" s="28">
        <v>3</v>
      </c>
      <c r="H718" s="72" t="s">
        <v>434</v>
      </c>
      <c r="I718">
        <v>10</v>
      </c>
      <c r="J718" s="38" t="s">
        <v>411</v>
      </c>
      <c r="K718">
        <v>87</v>
      </c>
      <c r="L718">
        <v>128</v>
      </c>
      <c r="M718">
        <v>127</v>
      </c>
      <c r="N718">
        <v>1400</v>
      </c>
      <c r="O718">
        <v>1</v>
      </c>
      <c r="P718">
        <v>31</v>
      </c>
      <c r="Q718">
        <v>3</v>
      </c>
      <c r="R718">
        <v>24</v>
      </c>
      <c r="S718" t="s">
        <v>465</v>
      </c>
      <c r="T718">
        <v>1015</v>
      </c>
      <c r="U718" s="33" t="s">
        <v>417</v>
      </c>
      <c r="V718">
        <v>4</v>
      </c>
      <c r="W718">
        <v>52</v>
      </c>
      <c r="X718" s="19" t="s">
        <v>81</v>
      </c>
      <c r="Y718" s="12" t="s">
        <v>471</v>
      </c>
      <c r="Z718">
        <v>12</v>
      </c>
      <c r="AA718">
        <v>12</v>
      </c>
      <c r="AB718">
        <v>9</v>
      </c>
      <c r="AC718">
        <v>3</v>
      </c>
      <c r="AF718" t="s">
        <v>46</v>
      </c>
    </row>
    <row r="719" spans="1:32" x14ac:dyDescent="0.25">
      <c r="A719" s="19" t="s">
        <v>177</v>
      </c>
      <c r="B719" s="26" t="s">
        <v>191</v>
      </c>
      <c r="C719">
        <v>10.83</v>
      </c>
      <c r="D719">
        <v>11.03</v>
      </c>
      <c r="E719">
        <v>6</v>
      </c>
      <c r="F719" s="60" t="s">
        <v>90</v>
      </c>
      <c r="G719">
        <v>7</v>
      </c>
      <c r="H719" s="54" t="s">
        <v>58</v>
      </c>
      <c r="I719">
        <v>1</v>
      </c>
      <c r="J719" s="37" t="s">
        <v>409</v>
      </c>
      <c r="K719">
        <v>60</v>
      </c>
      <c r="L719">
        <v>128</v>
      </c>
      <c r="M719">
        <v>129</v>
      </c>
      <c r="N719">
        <v>1200</v>
      </c>
      <c r="O719">
        <v>1</v>
      </c>
      <c r="P719">
        <v>10</v>
      </c>
      <c r="Q719">
        <v>3</v>
      </c>
      <c r="R719">
        <v>24</v>
      </c>
      <c r="S719" t="s">
        <v>508</v>
      </c>
      <c r="T719">
        <v>1034</v>
      </c>
      <c r="U719" s="33" t="s">
        <v>417</v>
      </c>
      <c r="V719">
        <v>4</v>
      </c>
      <c r="W719">
        <v>54</v>
      </c>
      <c r="X719" s="19" t="s">
        <v>81</v>
      </c>
      <c r="Y719" t="s">
        <v>533</v>
      </c>
      <c r="Z719">
        <v>6</v>
      </c>
      <c r="AA719">
        <v>7</v>
      </c>
      <c r="AB719">
        <v>7</v>
      </c>
      <c r="AF719" t="s">
        <v>46</v>
      </c>
    </row>
    <row r="720" spans="1:32" x14ac:dyDescent="0.25">
      <c r="A720" s="19" t="s">
        <v>177</v>
      </c>
      <c r="B720" s="26" t="s">
        <v>191</v>
      </c>
      <c r="C720">
        <v>23.47</v>
      </c>
      <c r="D720">
        <v>23.169999999999998</v>
      </c>
      <c r="E720">
        <v>6</v>
      </c>
      <c r="F720" s="60" t="s">
        <v>90</v>
      </c>
      <c r="G720">
        <v>8</v>
      </c>
      <c r="H720" s="53" t="s">
        <v>53</v>
      </c>
      <c r="I720">
        <v>12</v>
      </c>
      <c r="J720" s="38" t="s">
        <v>411</v>
      </c>
      <c r="K720">
        <v>73</v>
      </c>
      <c r="L720">
        <v>128</v>
      </c>
      <c r="M720">
        <v>132</v>
      </c>
      <c r="N720">
        <v>1400</v>
      </c>
      <c r="O720">
        <v>1</v>
      </c>
      <c r="P720">
        <v>12</v>
      </c>
      <c r="Q720">
        <v>2</v>
      </c>
      <c r="R720">
        <v>24</v>
      </c>
      <c r="S720" t="s">
        <v>483</v>
      </c>
      <c r="T720">
        <v>1031</v>
      </c>
      <c r="U720" s="33" t="s">
        <v>417</v>
      </c>
      <c r="V720">
        <v>4</v>
      </c>
      <c r="W720">
        <v>56</v>
      </c>
      <c r="X720" s="19" t="s">
        <v>81</v>
      </c>
      <c r="Y720">
        <v>4</v>
      </c>
      <c r="Z720">
        <v>11</v>
      </c>
      <c r="AA720">
        <v>11</v>
      </c>
      <c r="AB720">
        <v>8</v>
      </c>
      <c r="AC720">
        <v>8</v>
      </c>
      <c r="AF720" t="s">
        <v>639</v>
      </c>
    </row>
    <row r="721" spans="1:32" x14ac:dyDescent="0.25">
      <c r="A721" s="19" t="s">
        <v>177</v>
      </c>
      <c r="B721" s="26" t="s">
        <v>191</v>
      </c>
      <c r="C721">
        <v>23.5</v>
      </c>
      <c r="D721">
        <v>23.4</v>
      </c>
      <c r="E721">
        <v>6</v>
      </c>
      <c r="F721" s="60" t="s">
        <v>90</v>
      </c>
      <c r="G721">
        <v>7</v>
      </c>
      <c r="H721" s="50" t="s">
        <v>565</v>
      </c>
      <c r="I721">
        <v>8</v>
      </c>
      <c r="J721" s="36" t="s">
        <v>410</v>
      </c>
      <c r="K721">
        <v>25</v>
      </c>
      <c r="L721">
        <v>128</v>
      </c>
      <c r="M721">
        <v>132</v>
      </c>
      <c r="N721">
        <v>1400</v>
      </c>
      <c r="O721">
        <v>1</v>
      </c>
      <c r="P721">
        <v>10</v>
      </c>
      <c r="Q721">
        <v>9</v>
      </c>
      <c r="R721">
        <v>23</v>
      </c>
      <c r="S721" t="s">
        <v>483</v>
      </c>
      <c r="T721">
        <v>1022</v>
      </c>
      <c r="U721" s="34" t="s">
        <v>438</v>
      </c>
      <c r="V721">
        <v>4</v>
      </c>
      <c r="W721">
        <v>58</v>
      </c>
      <c r="X721" s="25" t="s">
        <v>1216</v>
      </c>
      <c r="Y721">
        <v>5</v>
      </c>
      <c r="Z721">
        <v>10</v>
      </c>
      <c r="AA721">
        <v>10</v>
      </c>
      <c r="AB721">
        <v>10</v>
      </c>
      <c r="AC721">
        <v>7</v>
      </c>
      <c r="AF721" t="s">
        <v>624</v>
      </c>
    </row>
    <row r="722" spans="1:32" x14ac:dyDescent="0.25">
      <c r="A722" s="19" t="s">
        <v>177</v>
      </c>
      <c r="B722" s="27" t="s">
        <v>194</v>
      </c>
      <c r="C722">
        <v>50.79</v>
      </c>
      <c r="D722">
        <v>50.79</v>
      </c>
      <c r="E722">
        <v>9</v>
      </c>
      <c r="F722" s="67" t="s">
        <v>195</v>
      </c>
      <c r="G722">
        <v>12</v>
      </c>
      <c r="H722" s="67" t="s">
        <v>195</v>
      </c>
      <c r="I722">
        <v>12</v>
      </c>
      <c r="J722" s="38" t="s">
        <v>411</v>
      </c>
      <c r="K722">
        <v>4.4000000000000004</v>
      </c>
      <c r="L722">
        <v>123</v>
      </c>
      <c r="M722">
        <v>123</v>
      </c>
      <c r="N722">
        <v>1800</v>
      </c>
      <c r="O722">
        <v>1</v>
      </c>
      <c r="P722">
        <v>17</v>
      </c>
      <c r="Q722">
        <v>12</v>
      </c>
      <c r="R722">
        <v>25</v>
      </c>
      <c r="S722" s="31" t="s">
        <v>420</v>
      </c>
      <c r="T722">
        <v>1130</v>
      </c>
      <c r="U722" s="33" t="s">
        <v>417</v>
      </c>
      <c r="V722">
        <v>4</v>
      </c>
      <c r="W722">
        <v>48</v>
      </c>
      <c r="X722" s="19" t="s">
        <v>32</v>
      </c>
      <c r="Y722" t="s">
        <v>429</v>
      </c>
      <c r="Z722">
        <v>11</v>
      </c>
      <c r="AA722">
        <v>11</v>
      </c>
      <c r="AB722">
        <v>12</v>
      </c>
      <c r="AC722">
        <v>11</v>
      </c>
      <c r="AD722">
        <v>12</v>
      </c>
      <c r="AF722" t="s">
        <v>17</v>
      </c>
    </row>
    <row r="723" spans="1:32" x14ac:dyDescent="0.25">
      <c r="A723" s="19" t="s">
        <v>177</v>
      </c>
      <c r="B723" s="27" t="s">
        <v>194</v>
      </c>
      <c r="C723">
        <v>40.51</v>
      </c>
      <c r="D723">
        <v>40.51</v>
      </c>
      <c r="E723">
        <v>9</v>
      </c>
      <c r="F723" s="67" t="s">
        <v>195</v>
      </c>
      <c r="G723" s="28">
        <v>2</v>
      </c>
      <c r="H723" s="67" t="s">
        <v>195</v>
      </c>
      <c r="I723">
        <v>9</v>
      </c>
      <c r="J723" s="36" t="s">
        <v>410</v>
      </c>
      <c r="K723">
        <v>4.5999999999999996</v>
      </c>
      <c r="L723">
        <v>123</v>
      </c>
      <c r="M723">
        <v>122</v>
      </c>
      <c r="N723" s="41">
        <v>1650</v>
      </c>
      <c r="O723">
        <v>1</v>
      </c>
      <c r="P723">
        <v>26</v>
      </c>
      <c r="Q723">
        <v>11</v>
      </c>
      <c r="R723">
        <v>25</v>
      </c>
      <c r="S723" s="32" t="s">
        <v>416</v>
      </c>
      <c r="T723">
        <v>1129</v>
      </c>
      <c r="U723" s="33" t="s">
        <v>427</v>
      </c>
      <c r="V723">
        <v>4</v>
      </c>
      <c r="W723">
        <v>47</v>
      </c>
      <c r="X723" s="19" t="s">
        <v>32</v>
      </c>
      <c r="Y723" s="12" t="s">
        <v>654</v>
      </c>
      <c r="Z723">
        <v>10</v>
      </c>
      <c r="AA723">
        <v>9</v>
      </c>
      <c r="AB723">
        <v>9</v>
      </c>
      <c r="AC723">
        <v>2</v>
      </c>
      <c r="AF723" t="s">
        <v>262</v>
      </c>
    </row>
    <row r="724" spans="1:32" x14ac:dyDescent="0.25">
      <c r="A724" s="19" t="s">
        <v>177</v>
      </c>
      <c r="B724" s="27" t="s">
        <v>194</v>
      </c>
      <c r="C724">
        <v>39.53</v>
      </c>
      <c r="D724">
        <v>39.53</v>
      </c>
      <c r="E724">
        <v>9</v>
      </c>
      <c r="F724" s="67" t="s">
        <v>195</v>
      </c>
      <c r="G724" s="30">
        <v>4</v>
      </c>
      <c r="H724" s="67" t="s">
        <v>195</v>
      </c>
      <c r="I724">
        <v>10</v>
      </c>
      <c r="J724" s="38" t="s">
        <v>411</v>
      </c>
      <c r="K724">
        <v>2.8</v>
      </c>
      <c r="L724">
        <v>123</v>
      </c>
      <c r="M724">
        <v>122</v>
      </c>
      <c r="N724" s="41">
        <v>1650</v>
      </c>
      <c r="O724">
        <v>1</v>
      </c>
      <c r="P724">
        <v>5</v>
      </c>
      <c r="Q724">
        <v>11</v>
      </c>
      <c r="R724">
        <v>25</v>
      </c>
      <c r="S724" s="32" t="s">
        <v>426</v>
      </c>
      <c r="T724">
        <v>1132</v>
      </c>
      <c r="U724" s="33" t="s">
        <v>427</v>
      </c>
      <c r="V724">
        <v>4</v>
      </c>
      <c r="W724">
        <v>47</v>
      </c>
      <c r="X724" s="19" t="s">
        <v>32</v>
      </c>
      <c r="Y724" s="12" t="s">
        <v>418</v>
      </c>
      <c r="Z724">
        <v>12</v>
      </c>
      <c r="AA724">
        <v>12</v>
      </c>
      <c r="AB724">
        <v>11</v>
      </c>
      <c r="AC724">
        <v>4</v>
      </c>
      <c r="AF724" t="s">
        <v>46</v>
      </c>
    </row>
    <row r="725" spans="1:32" x14ac:dyDescent="0.25">
      <c r="A725" s="19" t="s">
        <v>177</v>
      </c>
      <c r="B725" s="27" t="s">
        <v>194</v>
      </c>
      <c r="C725">
        <v>38.74</v>
      </c>
      <c r="D725">
        <v>39.040000000000006</v>
      </c>
      <c r="E725">
        <v>9</v>
      </c>
      <c r="F725" s="67" t="s">
        <v>195</v>
      </c>
      <c r="G725" s="28">
        <v>2</v>
      </c>
      <c r="H725" s="67" t="s">
        <v>195</v>
      </c>
      <c r="I725">
        <v>3</v>
      </c>
      <c r="J725" s="36" t="s">
        <v>410</v>
      </c>
      <c r="K725">
        <v>3.8</v>
      </c>
      <c r="L725">
        <v>123</v>
      </c>
      <c r="M725">
        <v>121</v>
      </c>
      <c r="N725" s="41">
        <v>1650</v>
      </c>
      <c r="O725">
        <v>1</v>
      </c>
      <c r="P725">
        <v>8</v>
      </c>
      <c r="Q725">
        <v>10</v>
      </c>
      <c r="R725">
        <v>25</v>
      </c>
      <c r="S725" s="32" t="s">
        <v>426</v>
      </c>
      <c r="T725">
        <v>1119</v>
      </c>
      <c r="U725" s="33" t="s">
        <v>427</v>
      </c>
      <c r="V725">
        <v>4</v>
      </c>
      <c r="W725">
        <v>45</v>
      </c>
      <c r="X725" s="19" t="s">
        <v>32</v>
      </c>
      <c r="Y725" s="12" t="s">
        <v>539</v>
      </c>
      <c r="Z725">
        <v>8</v>
      </c>
      <c r="AA725">
        <v>7</v>
      </c>
      <c r="AB725">
        <v>6</v>
      </c>
      <c r="AC725">
        <v>2</v>
      </c>
      <c r="AF725" t="s">
        <v>46</v>
      </c>
    </row>
    <row r="726" spans="1:32" x14ac:dyDescent="0.25">
      <c r="A726" s="19" t="s">
        <v>177</v>
      </c>
      <c r="B726" s="27" t="s">
        <v>194</v>
      </c>
      <c r="C726">
        <v>39.61</v>
      </c>
      <c r="D726">
        <v>39.71</v>
      </c>
      <c r="E726">
        <v>9</v>
      </c>
      <c r="F726" s="67" t="s">
        <v>195</v>
      </c>
      <c r="G726" s="28">
        <v>2</v>
      </c>
      <c r="H726" s="67" t="s">
        <v>195</v>
      </c>
      <c r="I726">
        <v>12</v>
      </c>
      <c r="J726" s="38" t="s">
        <v>411</v>
      </c>
      <c r="K726">
        <v>18</v>
      </c>
      <c r="L726">
        <v>123</v>
      </c>
      <c r="M726">
        <v>121</v>
      </c>
      <c r="N726" s="41">
        <v>1650</v>
      </c>
      <c r="O726">
        <v>1</v>
      </c>
      <c r="P726">
        <v>25</v>
      </c>
      <c r="Q726">
        <v>6</v>
      </c>
      <c r="R726">
        <v>25</v>
      </c>
      <c r="S726" s="32" t="s">
        <v>416</v>
      </c>
      <c r="T726">
        <v>1106</v>
      </c>
      <c r="U726" s="33" t="s">
        <v>427</v>
      </c>
      <c r="V726">
        <v>4</v>
      </c>
      <c r="W726">
        <v>46</v>
      </c>
      <c r="X726" s="19" t="s">
        <v>32</v>
      </c>
      <c r="Y726" s="12" t="s">
        <v>418</v>
      </c>
      <c r="Z726">
        <v>12</v>
      </c>
      <c r="AA726">
        <v>12</v>
      </c>
      <c r="AB726">
        <v>12</v>
      </c>
      <c r="AC726">
        <v>2</v>
      </c>
      <c r="AF726" t="s">
        <v>46</v>
      </c>
    </row>
    <row r="727" spans="1:32" x14ac:dyDescent="0.25">
      <c r="A727" s="19" t="s">
        <v>177</v>
      </c>
      <c r="B727" s="27" t="s">
        <v>194</v>
      </c>
      <c r="C727">
        <v>40.409999999999997</v>
      </c>
      <c r="D727">
        <v>40.409999999999997</v>
      </c>
      <c r="E727">
        <v>9</v>
      </c>
      <c r="F727" s="67" t="s">
        <v>195</v>
      </c>
      <c r="G727">
        <v>6</v>
      </c>
      <c r="H727" s="63" t="s">
        <v>140</v>
      </c>
      <c r="I727">
        <v>8</v>
      </c>
      <c r="J727" s="36" t="s">
        <v>410</v>
      </c>
      <c r="K727">
        <v>8.4</v>
      </c>
      <c r="L727">
        <v>123</v>
      </c>
      <c r="M727">
        <v>123</v>
      </c>
      <c r="N727" s="41">
        <v>1650</v>
      </c>
      <c r="O727">
        <v>1</v>
      </c>
      <c r="P727">
        <v>28</v>
      </c>
      <c r="Q727">
        <v>5</v>
      </c>
      <c r="R727">
        <v>25</v>
      </c>
      <c r="S727" s="32" t="s">
        <v>426</v>
      </c>
      <c r="T727">
        <v>1100</v>
      </c>
      <c r="U727" s="33" t="s">
        <v>427</v>
      </c>
      <c r="V727">
        <v>4</v>
      </c>
      <c r="W727">
        <v>48</v>
      </c>
      <c r="X727" s="19" t="s">
        <v>32</v>
      </c>
      <c r="Y727" t="s">
        <v>484</v>
      </c>
      <c r="Z727">
        <v>9</v>
      </c>
      <c r="AA727">
        <v>10</v>
      </c>
      <c r="AB727">
        <v>10</v>
      </c>
      <c r="AC727">
        <v>6</v>
      </c>
      <c r="AF727" t="s">
        <v>46</v>
      </c>
    </row>
    <row r="728" spans="1:32" x14ac:dyDescent="0.25">
      <c r="A728" s="19" t="s">
        <v>177</v>
      </c>
      <c r="B728" s="27" t="s">
        <v>194</v>
      </c>
      <c r="C728">
        <v>22.84</v>
      </c>
      <c r="D728">
        <v>22.939999999999998</v>
      </c>
      <c r="E728">
        <v>9</v>
      </c>
      <c r="F728" s="67" t="s">
        <v>195</v>
      </c>
      <c r="G728">
        <v>7</v>
      </c>
      <c r="H728" s="67" t="s">
        <v>195</v>
      </c>
      <c r="I728">
        <v>4</v>
      </c>
      <c r="J728" s="35" t="s">
        <v>408</v>
      </c>
      <c r="K728">
        <v>15</v>
      </c>
      <c r="L728">
        <v>123</v>
      </c>
      <c r="M728">
        <v>127</v>
      </c>
      <c r="N728">
        <v>1400</v>
      </c>
      <c r="O728">
        <v>1</v>
      </c>
      <c r="P728">
        <v>10</v>
      </c>
      <c r="Q728">
        <v>5</v>
      </c>
      <c r="R728">
        <v>25</v>
      </c>
      <c r="S728" t="s">
        <v>508</v>
      </c>
      <c r="T728">
        <v>1109</v>
      </c>
      <c r="U728" s="33" t="s">
        <v>417</v>
      </c>
      <c r="V728">
        <v>4</v>
      </c>
      <c r="W728">
        <v>50</v>
      </c>
      <c r="X728" s="19" t="s">
        <v>32</v>
      </c>
      <c r="Y728" t="s">
        <v>533</v>
      </c>
      <c r="Z728">
        <v>1</v>
      </c>
      <c r="AA728">
        <v>1</v>
      </c>
      <c r="AB728">
        <v>1</v>
      </c>
      <c r="AC728">
        <v>7</v>
      </c>
      <c r="AF728" t="s">
        <v>46</v>
      </c>
    </row>
    <row r="729" spans="1:32" x14ac:dyDescent="0.25">
      <c r="A729" s="19" t="s">
        <v>177</v>
      </c>
      <c r="B729" s="27" t="s">
        <v>194</v>
      </c>
      <c r="C729">
        <v>21.4</v>
      </c>
      <c r="D729">
        <v>21.2</v>
      </c>
      <c r="E729">
        <v>9</v>
      </c>
      <c r="F729" s="67" t="s">
        <v>195</v>
      </c>
      <c r="G729">
        <v>6</v>
      </c>
      <c r="H729" s="67" t="s">
        <v>195</v>
      </c>
      <c r="I729">
        <v>10</v>
      </c>
      <c r="J729" s="36" t="s">
        <v>410</v>
      </c>
      <c r="K729">
        <v>21</v>
      </c>
      <c r="L729">
        <v>123</v>
      </c>
      <c r="M729">
        <v>129</v>
      </c>
      <c r="N729">
        <v>1400</v>
      </c>
      <c r="O729">
        <v>1</v>
      </c>
      <c r="P729">
        <v>20</v>
      </c>
      <c r="Q729">
        <v>4</v>
      </c>
      <c r="R729">
        <v>25</v>
      </c>
      <c r="S729" t="s">
        <v>479</v>
      </c>
      <c r="T729">
        <v>1119</v>
      </c>
      <c r="U729" s="33" t="s">
        <v>427</v>
      </c>
      <c r="V729">
        <v>4</v>
      </c>
      <c r="W729">
        <v>52</v>
      </c>
      <c r="X729" s="19" t="s">
        <v>32</v>
      </c>
      <c r="Y729">
        <v>4</v>
      </c>
      <c r="Z729">
        <v>10</v>
      </c>
      <c r="AA729">
        <v>10</v>
      </c>
      <c r="AB729">
        <v>12</v>
      </c>
      <c r="AC729">
        <v>6</v>
      </c>
      <c r="AF729" t="s">
        <v>46</v>
      </c>
    </row>
    <row r="730" spans="1:32" x14ac:dyDescent="0.25">
      <c r="A730" s="19" t="s">
        <v>177</v>
      </c>
      <c r="B730" s="27" t="s">
        <v>194</v>
      </c>
      <c r="C730">
        <v>9.9</v>
      </c>
      <c r="D730">
        <v>9.8000000000000007</v>
      </c>
      <c r="E730">
        <v>9</v>
      </c>
      <c r="F730" s="67" t="s">
        <v>195</v>
      </c>
      <c r="G730" s="30">
        <v>5</v>
      </c>
      <c r="H730" s="67" t="s">
        <v>195</v>
      </c>
      <c r="I730">
        <v>9</v>
      </c>
      <c r="J730" s="36" t="s">
        <v>410</v>
      </c>
      <c r="K730">
        <v>107</v>
      </c>
      <c r="L730">
        <v>123</v>
      </c>
      <c r="M730">
        <v>127</v>
      </c>
      <c r="N730">
        <v>1200</v>
      </c>
      <c r="O730">
        <v>1</v>
      </c>
      <c r="P730">
        <v>30</v>
      </c>
      <c r="Q730">
        <v>3</v>
      </c>
      <c r="R730">
        <v>25</v>
      </c>
      <c r="S730" t="s">
        <v>465</v>
      </c>
      <c r="T730">
        <v>1116</v>
      </c>
      <c r="U730" s="33" t="s">
        <v>417</v>
      </c>
      <c r="V730">
        <v>4</v>
      </c>
      <c r="W730">
        <v>52</v>
      </c>
      <c r="X730" s="19" t="s">
        <v>32</v>
      </c>
      <c r="Y730" t="s">
        <v>435</v>
      </c>
      <c r="Z730">
        <v>9</v>
      </c>
      <c r="AA730">
        <v>8</v>
      </c>
      <c r="AB730">
        <v>5</v>
      </c>
      <c r="AF730" t="s">
        <v>639</v>
      </c>
    </row>
    <row r="731" spans="1:32" x14ac:dyDescent="0.25">
      <c r="A731" s="19" t="s">
        <v>177</v>
      </c>
      <c r="B731" s="16" t="s">
        <v>198</v>
      </c>
      <c r="C731">
        <v>50.07</v>
      </c>
      <c r="D731">
        <v>50.27</v>
      </c>
      <c r="E731">
        <v>12</v>
      </c>
      <c r="F731" s="47" t="s">
        <v>504</v>
      </c>
      <c r="G731" s="30">
        <v>5</v>
      </c>
      <c r="H731" s="47" t="s">
        <v>504</v>
      </c>
      <c r="I731">
        <v>8</v>
      </c>
      <c r="J731" s="35" t="s">
        <v>408</v>
      </c>
      <c r="K731">
        <v>43</v>
      </c>
      <c r="L731">
        <v>121</v>
      </c>
      <c r="M731">
        <v>122</v>
      </c>
      <c r="N731">
        <v>1800</v>
      </c>
      <c r="O731">
        <v>1</v>
      </c>
      <c r="P731">
        <v>17</v>
      </c>
      <c r="Q731">
        <v>12</v>
      </c>
      <c r="R731">
        <v>25</v>
      </c>
      <c r="S731" s="31" t="s">
        <v>420</v>
      </c>
      <c r="T731">
        <v>1096</v>
      </c>
      <c r="U731" s="33" t="s">
        <v>417</v>
      </c>
      <c r="V731">
        <v>4</v>
      </c>
      <c r="W731">
        <v>49</v>
      </c>
      <c r="X731" s="18" t="s">
        <v>27</v>
      </c>
      <c r="Y731" s="12" t="s">
        <v>539</v>
      </c>
      <c r="Z731">
        <v>1</v>
      </c>
      <c r="AA731">
        <v>1</v>
      </c>
      <c r="AB731">
        <v>1</v>
      </c>
      <c r="AC731">
        <v>1</v>
      </c>
      <c r="AD731">
        <v>5</v>
      </c>
      <c r="AF731" t="s">
        <v>17</v>
      </c>
    </row>
    <row r="732" spans="1:32" x14ac:dyDescent="0.25">
      <c r="A732" s="19" t="s">
        <v>177</v>
      </c>
      <c r="B732" s="16" t="s">
        <v>198</v>
      </c>
      <c r="C732">
        <v>40.049999999999997</v>
      </c>
      <c r="D732">
        <v>40.049999999999997</v>
      </c>
      <c r="E732">
        <v>12</v>
      </c>
      <c r="F732" s="47" t="s">
        <v>504</v>
      </c>
      <c r="G732">
        <v>9</v>
      </c>
      <c r="H732" s="80" t="s">
        <v>406</v>
      </c>
      <c r="I732">
        <v>8</v>
      </c>
      <c r="J732" s="36" t="s">
        <v>410</v>
      </c>
      <c r="K732">
        <v>26</v>
      </c>
      <c r="L732">
        <v>121</v>
      </c>
      <c r="M732">
        <v>127</v>
      </c>
      <c r="N732" s="41">
        <v>1650</v>
      </c>
      <c r="O732">
        <v>1</v>
      </c>
      <c r="P732">
        <v>12</v>
      </c>
      <c r="Q732">
        <v>11</v>
      </c>
      <c r="R732">
        <v>25</v>
      </c>
      <c r="S732" s="32" t="s">
        <v>432</v>
      </c>
      <c r="T732">
        <v>1104</v>
      </c>
      <c r="U732" s="33" t="s">
        <v>427</v>
      </c>
      <c r="V732">
        <v>4</v>
      </c>
      <c r="W732">
        <v>51</v>
      </c>
      <c r="X732" s="18" t="s">
        <v>27</v>
      </c>
      <c r="Y732" t="s">
        <v>533</v>
      </c>
      <c r="Z732">
        <v>8</v>
      </c>
      <c r="AA732">
        <v>9</v>
      </c>
      <c r="AB732">
        <v>10</v>
      </c>
      <c r="AC732">
        <v>9</v>
      </c>
      <c r="AF732" t="s">
        <v>17</v>
      </c>
    </row>
    <row r="733" spans="1:32" x14ac:dyDescent="0.25">
      <c r="A733" s="19" t="s">
        <v>177</v>
      </c>
      <c r="B733" s="16" t="s">
        <v>198</v>
      </c>
      <c r="C733">
        <v>41.58</v>
      </c>
      <c r="D733">
        <v>41.379999999999995</v>
      </c>
      <c r="E733">
        <v>12</v>
      </c>
      <c r="F733" s="47" t="s">
        <v>504</v>
      </c>
      <c r="G733">
        <v>11</v>
      </c>
      <c r="H733" s="47" t="s">
        <v>504</v>
      </c>
      <c r="I733">
        <v>9</v>
      </c>
      <c r="J733" s="36" t="s">
        <v>410</v>
      </c>
      <c r="K733">
        <v>27</v>
      </c>
      <c r="L733">
        <v>121</v>
      </c>
      <c r="M733">
        <v>126</v>
      </c>
      <c r="N733" s="41">
        <v>1650</v>
      </c>
      <c r="O733">
        <v>1</v>
      </c>
      <c r="P733">
        <v>22</v>
      </c>
      <c r="Q733">
        <v>10</v>
      </c>
      <c r="R733">
        <v>25</v>
      </c>
      <c r="S733" s="31" t="s">
        <v>420</v>
      </c>
      <c r="T733">
        <v>1095</v>
      </c>
      <c r="U733" s="33" t="s">
        <v>417</v>
      </c>
      <c r="V733">
        <v>4</v>
      </c>
      <c r="W733">
        <v>53</v>
      </c>
      <c r="X733" s="18" t="s">
        <v>27</v>
      </c>
      <c r="Y733" t="s">
        <v>1155</v>
      </c>
      <c r="Z733">
        <v>9</v>
      </c>
      <c r="AA733">
        <v>11</v>
      </c>
      <c r="AB733">
        <v>12</v>
      </c>
      <c r="AC733">
        <v>11</v>
      </c>
      <c r="AF733" t="s">
        <v>17</v>
      </c>
    </row>
    <row r="734" spans="1:32" x14ac:dyDescent="0.25">
      <c r="A734" s="19" t="s">
        <v>177</v>
      </c>
      <c r="B734" s="16" t="s">
        <v>198</v>
      </c>
      <c r="C734">
        <v>23.2</v>
      </c>
      <c r="D734">
        <v>23.099999999999998</v>
      </c>
      <c r="E734">
        <v>12</v>
      </c>
      <c r="F734" s="47" t="s">
        <v>504</v>
      </c>
      <c r="G734">
        <v>12</v>
      </c>
      <c r="H734" s="47" t="s">
        <v>504</v>
      </c>
      <c r="I734">
        <v>8</v>
      </c>
      <c r="J734" s="37" t="s">
        <v>409</v>
      </c>
      <c r="K734">
        <v>43</v>
      </c>
      <c r="L734">
        <v>121</v>
      </c>
      <c r="M734">
        <v>129</v>
      </c>
      <c r="N734">
        <v>1400</v>
      </c>
      <c r="O734">
        <v>1</v>
      </c>
      <c r="P734">
        <v>28</v>
      </c>
      <c r="Q734">
        <v>9</v>
      </c>
      <c r="R734">
        <v>25</v>
      </c>
      <c r="S734" t="s">
        <v>479</v>
      </c>
      <c r="T734">
        <v>1097</v>
      </c>
      <c r="U734" s="33" t="s">
        <v>427</v>
      </c>
      <c r="V734">
        <v>4</v>
      </c>
      <c r="W734">
        <v>55</v>
      </c>
      <c r="X734" s="18" t="s">
        <v>27</v>
      </c>
      <c r="Y734" t="s">
        <v>468</v>
      </c>
      <c r="Z734">
        <v>6</v>
      </c>
      <c r="AA734">
        <v>8</v>
      </c>
      <c r="AB734">
        <v>9</v>
      </c>
      <c r="AC734">
        <v>12</v>
      </c>
      <c r="AF734" t="s">
        <v>17</v>
      </c>
    </row>
    <row r="735" spans="1:32" x14ac:dyDescent="0.25">
      <c r="A735" s="19" t="s">
        <v>177</v>
      </c>
      <c r="B735" s="16" t="s">
        <v>198</v>
      </c>
      <c r="C735">
        <v>49.97</v>
      </c>
      <c r="D735">
        <v>49.57</v>
      </c>
      <c r="E735">
        <v>12</v>
      </c>
      <c r="F735" s="47" t="s">
        <v>504</v>
      </c>
      <c r="G735">
        <v>11</v>
      </c>
      <c r="H735" s="49" t="s">
        <v>31</v>
      </c>
      <c r="I735">
        <v>10</v>
      </c>
      <c r="J735" s="35" t="s">
        <v>408</v>
      </c>
      <c r="K735">
        <v>10</v>
      </c>
      <c r="L735">
        <v>121</v>
      </c>
      <c r="M735">
        <v>133</v>
      </c>
      <c r="N735">
        <v>1800</v>
      </c>
      <c r="O735">
        <v>1</v>
      </c>
      <c r="P735">
        <v>16</v>
      </c>
      <c r="Q735">
        <v>7</v>
      </c>
      <c r="R735">
        <v>25</v>
      </c>
      <c r="S735" s="31" t="s">
        <v>420</v>
      </c>
      <c r="T735">
        <v>1086</v>
      </c>
      <c r="U735" s="33" t="s">
        <v>427</v>
      </c>
      <c r="V735">
        <v>4</v>
      </c>
      <c r="W735">
        <v>57</v>
      </c>
      <c r="X735" s="18" t="s">
        <v>27</v>
      </c>
      <c r="Y735">
        <v>7</v>
      </c>
      <c r="Z735">
        <v>3</v>
      </c>
      <c r="AA735">
        <v>3</v>
      </c>
      <c r="AB735">
        <v>5</v>
      </c>
      <c r="AC735">
        <v>5</v>
      </c>
      <c r="AD735">
        <v>11</v>
      </c>
      <c r="AF735" t="s">
        <v>17</v>
      </c>
    </row>
    <row r="736" spans="1:32" x14ac:dyDescent="0.25">
      <c r="A736" s="19" t="s">
        <v>177</v>
      </c>
      <c r="B736" s="16" t="s">
        <v>198</v>
      </c>
      <c r="C736">
        <v>40.67</v>
      </c>
      <c r="D736">
        <v>40.470000000000006</v>
      </c>
      <c r="E736">
        <v>12</v>
      </c>
      <c r="F736" s="47" t="s">
        <v>504</v>
      </c>
      <c r="G736">
        <v>11</v>
      </c>
      <c r="H736" s="47" t="s">
        <v>504</v>
      </c>
      <c r="I736">
        <v>8</v>
      </c>
      <c r="J736" s="37" t="s">
        <v>409</v>
      </c>
      <c r="K736">
        <v>11</v>
      </c>
      <c r="L736">
        <v>121</v>
      </c>
      <c r="M736">
        <v>132</v>
      </c>
      <c r="N736" s="41">
        <v>1650</v>
      </c>
      <c r="O736">
        <v>1</v>
      </c>
      <c r="P736">
        <v>25</v>
      </c>
      <c r="Q736">
        <v>6</v>
      </c>
      <c r="R736">
        <v>25</v>
      </c>
      <c r="S736" s="32" t="s">
        <v>416</v>
      </c>
      <c r="T736">
        <v>1088</v>
      </c>
      <c r="U736" s="33" t="s">
        <v>427</v>
      </c>
      <c r="V736">
        <v>4</v>
      </c>
      <c r="W736">
        <v>59</v>
      </c>
      <c r="X736" s="18" t="s">
        <v>27</v>
      </c>
      <c r="Y736" t="s">
        <v>487</v>
      </c>
      <c r="Z736">
        <v>7</v>
      </c>
      <c r="AA736">
        <v>9</v>
      </c>
      <c r="AB736">
        <v>11</v>
      </c>
      <c r="AC736">
        <v>11</v>
      </c>
      <c r="AF736" t="s">
        <v>17</v>
      </c>
    </row>
    <row r="737" spans="1:32" x14ac:dyDescent="0.25">
      <c r="A737" s="19" t="s">
        <v>177</v>
      </c>
      <c r="B737" s="16" t="s">
        <v>198</v>
      </c>
      <c r="C737">
        <v>52.14</v>
      </c>
      <c r="D737">
        <v>52.44</v>
      </c>
      <c r="E737">
        <v>12</v>
      </c>
      <c r="F737" s="47" t="s">
        <v>504</v>
      </c>
      <c r="G737" s="30">
        <v>4</v>
      </c>
      <c r="H737" s="47" t="s">
        <v>504</v>
      </c>
      <c r="I737">
        <v>10</v>
      </c>
      <c r="J737" s="35" t="s">
        <v>408</v>
      </c>
      <c r="K737">
        <v>17</v>
      </c>
      <c r="L737">
        <v>121</v>
      </c>
      <c r="M737">
        <v>113</v>
      </c>
      <c r="N737">
        <v>1800</v>
      </c>
      <c r="O737">
        <v>1</v>
      </c>
      <c r="P737">
        <v>4</v>
      </c>
      <c r="Q737">
        <v>6</v>
      </c>
      <c r="R737">
        <v>25</v>
      </c>
      <c r="S737" s="32" t="s">
        <v>432</v>
      </c>
      <c r="T737">
        <v>1089</v>
      </c>
      <c r="U737" s="34" t="s">
        <v>438</v>
      </c>
      <c r="V737">
        <v>3</v>
      </c>
      <c r="W737">
        <v>60</v>
      </c>
      <c r="X737" s="18" t="s">
        <v>27</v>
      </c>
      <c r="Y737" s="12" t="s">
        <v>552</v>
      </c>
      <c r="Z737">
        <v>2</v>
      </c>
      <c r="AA737">
        <v>2</v>
      </c>
      <c r="AB737">
        <v>2</v>
      </c>
      <c r="AC737">
        <v>2</v>
      </c>
      <c r="AD737">
        <v>4</v>
      </c>
      <c r="AF737" t="s">
        <v>17</v>
      </c>
    </row>
    <row r="738" spans="1:32" x14ac:dyDescent="0.25">
      <c r="A738" s="19" t="s">
        <v>177</v>
      </c>
      <c r="B738" s="16" t="s">
        <v>198</v>
      </c>
      <c r="C738">
        <v>49.36</v>
      </c>
      <c r="D738">
        <v>49.66</v>
      </c>
      <c r="E738">
        <v>12</v>
      </c>
      <c r="F738" s="47" t="s">
        <v>504</v>
      </c>
      <c r="G738">
        <v>9</v>
      </c>
      <c r="H738" s="47" t="s">
        <v>504</v>
      </c>
      <c r="I738">
        <v>9</v>
      </c>
      <c r="J738" s="35" t="s">
        <v>408</v>
      </c>
      <c r="K738">
        <v>12</v>
      </c>
      <c r="L738">
        <v>121</v>
      </c>
      <c r="M738">
        <v>112</v>
      </c>
      <c r="N738">
        <v>1800</v>
      </c>
      <c r="O738">
        <v>1</v>
      </c>
      <c r="P738">
        <v>23</v>
      </c>
      <c r="Q738">
        <v>4</v>
      </c>
      <c r="R738">
        <v>25</v>
      </c>
      <c r="S738" s="32" t="s">
        <v>416</v>
      </c>
      <c r="T738">
        <v>1087</v>
      </c>
      <c r="U738" s="33" t="s">
        <v>417</v>
      </c>
      <c r="V738">
        <v>3</v>
      </c>
      <c r="W738">
        <v>60</v>
      </c>
      <c r="X738" s="18" t="s">
        <v>27</v>
      </c>
      <c r="Y738" t="s">
        <v>516</v>
      </c>
      <c r="Z738">
        <v>2</v>
      </c>
      <c r="AA738">
        <v>3</v>
      </c>
      <c r="AB738">
        <v>3</v>
      </c>
      <c r="AC738">
        <v>4</v>
      </c>
      <c r="AD738">
        <v>9</v>
      </c>
      <c r="AF738" t="s">
        <v>17</v>
      </c>
    </row>
    <row r="739" spans="1:32" x14ac:dyDescent="0.25">
      <c r="A739" s="19" t="s">
        <v>177</v>
      </c>
      <c r="B739" s="16" t="s">
        <v>198</v>
      </c>
      <c r="C739">
        <v>40.06</v>
      </c>
      <c r="D739">
        <v>40.36</v>
      </c>
      <c r="E739">
        <v>12</v>
      </c>
      <c r="F739" s="47" t="s">
        <v>504</v>
      </c>
      <c r="G739">
        <v>7</v>
      </c>
      <c r="H739" s="47" t="s">
        <v>504</v>
      </c>
      <c r="I739">
        <v>10</v>
      </c>
      <c r="J739" s="37" t="s">
        <v>409</v>
      </c>
      <c r="K739">
        <v>3.3</v>
      </c>
      <c r="L739">
        <v>121</v>
      </c>
      <c r="M739">
        <v>113</v>
      </c>
      <c r="N739" s="41">
        <v>1650</v>
      </c>
      <c r="O739">
        <v>1</v>
      </c>
      <c r="P739">
        <v>9</v>
      </c>
      <c r="Q739">
        <v>4</v>
      </c>
      <c r="R739">
        <v>25</v>
      </c>
      <c r="S739" s="32" t="s">
        <v>432</v>
      </c>
      <c r="T739">
        <v>1096</v>
      </c>
      <c r="U739" s="33" t="s">
        <v>427</v>
      </c>
      <c r="V739">
        <v>3</v>
      </c>
      <c r="W739">
        <v>60</v>
      </c>
      <c r="X739" s="18" t="s">
        <v>27</v>
      </c>
      <c r="Y739">
        <v>5</v>
      </c>
      <c r="Z739">
        <v>4</v>
      </c>
      <c r="AA739">
        <v>5</v>
      </c>
      <c r="AB739">
        <v>6</v>
      </c>
      <c r="AC739">
        <v>7</v>
      </c>
      <c r="AF739" t="s">
        <v>17</v>
      </c>
    </row>
    <row r="740" spans="1:32" x14ac:dyDescent="0.25">
      <c r="A740" s="19" t="s">
        <v>177</v>
      </c>
      <c r="B740" s="16" t="s">
        <v>198</v>
      </c>
      <c r="C740">
        <v>39.15</v>
      </c>
      <c r="D740">
        <v>39.049999999999997</v>
      </c>
      <c r="E740">
        <v>12</v>
      </c>
      <c r="F740" s="47" t="s">
        <v>504</v>
      </c>
      <c r="G740" s="28">
        <v>1</v>
      </c>
      <c r="H740" s="47" t="s">
        <v>504</v>
      </c>
      <c r="I740">
        <v>11</v>
      </c>
      <c r="J740" s="35" t="s">
        <v>408</v>
      </c>
      <c r="K740">
        <v>5.6</v>
      </c>
      <c r="L740">
        <v>121</v>
      </c>
      <c r="M740">
        <v>124</v>
      </c>
      <c r="N740" s="41">
        <v>1650</v>
      </c>
      <c r="O740">
        <v>1</v>
      </c>
      <c r="P740">
        <v>12</v>
      </c>
      <c r="Q740">
        <v>3</v>
      </c>
      <c r="R740">
        <v>25</v>
      </c>
      <c r="S740" s="32" t="s">
        <v>432</v>
      </c>
      <c r="T740">
        <v>1093</v>
      </c>
      <c r="U740" s="33" t="s">
        <v>427</v>
      </c>
      <c r="V740">
        <v>4</v>
      </c>
      <c r="W740">
        <v>52</v>
      </c>
      <c r="X740" s="18" t="s">
        <v>27</v>
      </c>
      <c r="Y740" s="12" t="s">
        <v>552</v>
      </c>
      <c r="Z740">
        <v>2</v>
      </c>
      <c r="AA740">
        <v>2</v>
      </c>
      <c r="AB740">
        <v>2</v>
      </c>
      <c r="AC740">
        <v>1</v>
      </c>
      <c r="AF740" t="s">
        <v>17</v>
      </c>
    </row>
    <row r="741" spans="1:32" x14ac:dyDescent="0.25">
      <c r="A741" s="19" t="s">
        <v>177</v>
      </c>
      <c r="B741" s="16" t="s">
        <v>198</v>
      </c>
      <c r="C741">
        <v>40.24</v>
      </c>
      <c r="D741">
        <v>40.04</v>
      </c>
      <c r="E741">
        <v>12</v>
      </c>
      <c r="F741" s="47" t="s">
        <v>504</v>
      </c>
      <c r="G741" s="28">
        <v>3</v>
      </c>
      <c r="H741" s="59" t="s">
        <v>85</v>
      </c>
      <c r="I741">
        <v>12</v>
      </c>
      <c r="J741" s="35" t="s">
        <v>408</v>
      </c>
      <c r="K741">
        <v>12</v>
      </c>
      <c r="L741">
        <v>121</v>
      </c>
      <c r="M741">
        <v>126</v>
      </c>
      <c r="N741" s="41">
        <v>1650</v>
      </c>
      <c r="O741">
        <v>1</v>
      </c>
      <c r="P741">
        <v>26</v>
      </c>
      <c r="Q741">
        <v>2</v>
      </c>
      <c r="R741">
        <v>25</v>
      </c>
      <c r="S741" s="32" t="s">
        <v>416</v>
      </c>
      <c r="T741">
        <v>1088</v>
      </c>
      <c r="U741" s="33" t="s">
        <v>417</v>
      </c>
      <c r="V741">
        <v>4</v>
      </c>
      <c r="W741">
        <v>51</v>
      </c>
      <c r="X741" s="18" t="s">
        <v>27</v>
      </c>
      <c r="Y741" s="12" t="s">
        <v>654</v>
      </c>
      <c r="Z741">
        <v>2</v>
      </c>
      <c r="AA741">
        <v>3</v>
      </c>
      <c r="AB741">
        <v>3</v>
      </c>
      <c r="AC741">
        <v>3</v>
      </c>
      <c r="AF741" t="s">
        <v>17</v>
      </c>
    </row>
    <row r="742" spans="1:32" x14ac:dyDescent="0.25">
      <c r="A742" s="19" t="s">
        <v>177</v>
      </c>
      <c r="B742" s="16" t="s">
        <v>198</v>
      </c>
      <c r="C742">
        <v>40.22</v>
      </c>
      <c r="D742">
        <v>40.519999999999996</v>
      </c>
      <c r="E742">
        <v>12</v>
      </c>
      <c r="F742" s="47" t="s">
        <v>504</v>
      </c>
      <c r="G742" s="28">
        <v>3</v>
      </c>
      <c r="H742" s="47" t="s">
        <v>504</v>
      </c>
      <c r="I742">
        <v>4</v>
      </c>
      <c r="J742" s="36" t="s">
        <v>410</v>
      </c>
      <c r="K742">
        <v>5.9</v>
      </c>
      <c r="L742">
        <v>121</v>
      </c>
      <c r="M742">
        <v>125</v>
      </c>
      <c r="N742" s="41">
        <v>1650</v>
      </c>
      <c r="O742">
        <v>1</v>
      </c>
      <c r="P742">
        <v>22</v>
      </c>
      <c r="Q742">
        <v>1</v>
      </c>
      <c r="R742">
        <v>25</v>
      </c>
      <c r="S742" s="32" t="s">
        <v>416</v>
      </c>
      <c r="T742">
        <v>1080</v>
      </c>
      <c r="U742" s="33" t="s">
        <v>417</v>
      </c>
      <c r="V742">
        <v>4</v>
      </c>
      <c r="W742">
        <v>51</v>
      </c>
      <c r="X742" s="18" t="s">
        <v>27</v>
      </c>
      <c r="Y742" s="12" t="s">
        <v>418</v>
      </c>
      <c r="Z742">
        <v>8</v>
      </c>
      <c r="AA742">
        <v>9</v>
      </c>
      <c r="AB742">
        <v>9</v>
      </c>
      <c r="AC742">
        <v>3</v>
      </c>
      <c r="AF742" t="s">
        <v>17</v>
      </c>
    </row>
    <row r="743" spans="1:32" x14ac:dyDescent="0.25">
      <c r="A743" s="19" t="s">
        <v>177</v>
      </c>
      <c r="B743" s="16" t="s">
        <v>198</v>
      </c>
      <c r="C743">
        <v>40.68</v>
      </c>
      <c r="D743">
        <v>40.98</v>
      </c>
      <c r="E743">
        <v>12</v>
      </c>
      <c r="F743" s="47" t="s">
        <v>504</v>
      </c>
      <c r="G743" s="28">
        <v>3</v>
      </c>
      <c r="H743" s="50" t="s">
        <v>565</v>
      </c>
      <c r="I743">
        <v>1</v>
      </c>
      <c r="J743" s="35" t="s">
        <v>408</v>
      </c>
      <c r="K743">
        <v>14</v>
      </c>
      <c r="L743">
        <v>121</v>
      </c>
      <c r="M743">
        <v>123</v>
      </c>
      <c r="N743" s="41">
        <v>1650</v>
      </c>
      <c r="O743">
        <v>1</v>
      </c>
      <c r="P743">
        <v>8</v>
      </c>
      <c r="Q743">
        <v>1</v>
      </c>
      <c r="R743">
        <v>25</v>
      </c>
      <c r="S743" s="32" t="s">
        <v>432</v>
      </c>
      <c r="T743">
        <v>1076</v>
      </c>
      <c r="U743" s="33" t="s">
        <v>417</v>
      </c>
      <c r="V743">
        <v>4</v>
      </c>
      <c r="W743">
        <v>50</v>
      </c>
      <c r="X743" s="18" t="s">
        <v>27</v>
      </c>
      <c r="Y743" s="12" t="s">
        <v>423</v>
      </c>
      <c r="Z743">
        <v>3</v>
      </c>
      <c r="AA743">
        <v>4</v>
      </c>
      <c r="AB743">
        <v>4</v>
      </c>
      <c r="AC743">
        <v>3</v>
      </c>
      <c r="AF743" t="s">
        <v>17</v>
      </c>
    </row>
    <row r="744" spans="1:32" x14ac:dyDescent="0.25">
      <c r="A744" s="19" t="s">
        <v>177</v>
      </c>
      <c r="B744" s="16" t="s">
        <v>198</v>
      </c>
      <c r="C744">
        <v>40.770000000000003</v>
      </c>
      <c r="D744">
        <v>41.070000000000007</v>
      </c>
      <c r="E744">
        <v>12</v>
      </c>
      <c r="F744" s="47" t="s">
        <v>504</v>
      </c>
      <c r="G744" s="28">
        <v>1</v>
      </c>
      <c r="H744" s="47" t="s">
        <v>504</v>
      </c>
      <c r="I744">
        <v>7</v>
      </c>
      <c r="J744" s="35" t="s">
        <v>408</v>
      </c>
      <c r="K744">
        <v>96</v>
      </c>
      <c r="L744">
        <v>121</v>
      </c>
      <c r="M744">
        <v>119</v>
      </c>
      <c r="N744" s="41">
        <v>1650</v>
      </c>
      <c r="O744">
        <v>1</v>
      </c>
      <c r="P744">
        <v>11</v>
      </c>
      <c r="Q744">
        <v>12</v>
      </c>
      <c r="R744">
        <v>24</v>
      </c>
      <c r="S744" s="31" t="s">
        <v>420</v>
      </c>
      <c r="T744">
        <v>1077</v>
      </c>
      <c r="U744" s="33" t="s">
        <v>417</v>
      </c>
      <c r="V744">
        <v>4</v>
      </c>
      <c r="W744">
        <v>45</v>
      </c>
      <c r="X744" s="18" t="s">
        <v>27</v>
      </c>
      <c r="Y744" s="12" t="s">
        <v>446</v>
      </c>
      <c r="Z744">
        <v>1</v>
      </c>
      <c r="AA744">
        <v>1</v>
      </c>
      <c r="AB744">
        <v>2</v>
      </c>
      <c r="AC744">
        <v>1</v>
      </c>
      <c r="AF744" t="s">
        <v>569</v>
      </c>
    </row>
    <row r="745" spans="1:32" x14ac:dyDescent="0.25">
      <c r="A745" s="19" t="s">
        <v>177</v>
      </c>
      <c r="B745" s="16" t="s">
        <v>198</v>
      </c>
      <c r="C745">
        <v>23.64</v>
      </c>
      <c r="D745">
        <v>24.04</v>
      </c>
      <c r="E745">
        <v>12</v>
      </c>
      <c r="F745" s="47" t="s">
        <v>504</v>
      </c>
      <c r="G745">
        <v>11</v>
      </c>
      <c r="H745" s="64" t="s">
        <v>150</v>
      </c>
      <c r="I745">
        <v>3</v>
      </c>
      <c r="J745" s="37" t="s">
        <v>409</v>
      </c>
      <c r="K745">
        <v>79</v>
      </c>
      <c r="L745">
        <v>121</v>
      </c>
      <c r="M745">
        <v>122</v>
      </c>
      <c r="N745">
        <v>1400</v>
      </c>
      <c r="O745">
        <v>1</v>
      </c>
      <c r="P745">
        <v>17</v>
      </c>
      <c r="Q745">
        <v>11</v>
      </c>
      <c r="R745">
        <v>24</v>
      </c>
      <c r="S745" t="s">
        <v>501</v>
      </c>
      <c r="T745">
        <v>1075</v>
      </c>
      <c r="U745" s="33" t="s">
        <v>417</v>
      </c>
      <c r="V745">
        <v>4</v>
      </c>
      <c r="W745">
        <v>47</v>
      </c>
      <c r="X745" s="18" t="s">
        <v>27</v>
      </c>
      <c r="Y745" t="s">
        <v>738</v>
      </c>
      <c r="Z745">
        <v>5</v>
      </c>
      <c r="AA745">
        <v>7</v>
      </c>
      <c r="AB745">
        <v>10</v>
      </c>
      <c r="AC745">
        <v>11</v>
      </c>
      <c r="AF745" t="s">
        <v>46</v>
      </c>
    </row>
    <row r="746" spans="1:32" x14ac:dyDescent="0.25">
      <c r="A746" s="19" t="s">
        <v>177</v>
      </c>
      <c r="B746" s="16" t="s">
        <v>198</v>
      </c>
      <c r="C746">
        <v>10.06</v>
      </c>
      <c r="D746">
        <v>9.9600000000000009</v>
      </c>
      <c r="E746">
        <v>12</v>
      </c>
      <c r="F746" s="47" t="s">
        <v>504</v>
      </c>
      <c r="G746">
        <v>10</v>
      </c>
      <c r="H746" s="73" t="s">
        <v>452</v>
      </c>
      <c r="I746">
        <v>10</v>
      </c>
      <c r="J746" s="36" t="s">
        <v>410</v>
      </c>
      <c r="K746">
        <v>73</v>
      </c>
      <c r="L746">
        <v>121</v>
      </c>
      <c r="M746">
        <v>125</v>
      </c>
      <c r="N746">
        <v>1200</v>
      </c>
      <c r="O746">
        <v>1</v>
      </c>
      <c r="P746">
        <v>3</v>
      </c>
      <c r="Q746">
        <v>11</v>
      </c>
      <c r="R746">
        <v>24</v>
      </c>
      <c r="S746" t="s">
        <v>479</v>
      </c>
      <c r="T746">
        <v>1088</v>
      </c>
      <c r="U746" s="33" t="s">
        <v>427</v>
      </c>
      <c r="V746">
        <v>4</v>
      </c>
      <c r="W746">
        <v>49</v>
      </c>
      <c r="X746" s="18" t="s">
        <v>27</v>
      </c>
      <c r="Y746">
        <v>7</v>
      </c>
      <c r="Z746">
        <v>9</v>
      </c>
      <c r="AA746">
        <v>12</v>
      </c>
      <c r="AB746">
        <v>10</v>
      </c>
      <c r="AF746" t="s">
        <v>572</v>
      </c>
    </row>
    <row r="747" spans="1:32" x14ac:dyDescent="0.25">
      <c r="A747" s="19" t="s">
        <v>177</v>
      </c>
      <c r="B747" s="16" t="s">
        <v>198</v>
      </c>
      <c r="C747">
        <v>9.82</v>
      </c>
      <c r="D747">
        <v>9.82</v>
      </c>
      <c r="E747">
        <v>12</v>
      </c>
      <c r="F747" s="47" t="s">
        <v>504</v>
      </c>
      <c r="G747">
        <v>8</v>
      </c>
      <c r="H747" s="73" t="s">
        <v>452</v>
      </c>
      <c r="I747">
        <v>5</v>
      </c>
      <c r="J747" s="36" t="s">
        <v>410</v>
      </c>
      <c r="K747">
        <v>97</v>
      </c>
      <c r="L747">
        <v>121</v>
      </c>
      <c r="M747">
        <v>127</v>
      </c>
      <c r="N747">
        <v>1200</v>
      </c>
      <c r="O747">
        <v>1</v>
      </c>
      <c r="P747">
        <v>22</v>
      </c>
      <c r="Q747">
        <v>9</v>
      </c>
      <c r="R747">
        <v>24</v>
      </c>
      <c r="S747" t="s">
        <v>501</v>
      </c>
      <c r="T747">
        <v>1110</v>
      </c>
      <c r="U747" s="33" t="s">
        <v>417</v>
      </c>
      <c r="V747">
        <v>4</v>
      </c>
      <c r="W747">
        <v>51</v>
      </c>
      <c r="X747" s="19" t="s">
        <v>32</v>
      </c>
      <c r="Y747" t="s">
        <v>453</v>
      </c>
      <c r="Z747">
        <v>9</v>
      </c>
      <c r="AA747">
        <v>9</v>
      </c>
      <c r="AB747">
        <v>8</v>
      </c>
      <c r="AF747" t="s">
        <v>569</v>
      </c>
    </row>
    <row r="748" spans="1:32" x14ac:dyDescent="0.25">
      <c r="A748" s="19" t="s">
        <v>177</v>
      </c>
      <c r="B748" s="16" t="s">
        <v>198</v>
      </c>
      <c r="C748">
        <v>43.12</v>
      </c>
      <c r="D748">
        <v>43.12</v>
      </c>
      <c r="E748">
        <v>12</v>
      </c>
      <c r="F748" s="47" t="s">
        <v>504</v>
      </c>
      <c r="G748">
        <v>11</v>
      </c>
      <c r="H748" s="72" t="s">
        <v>434</v>
      </c>
      <c r="I748">
        <v>4</v>
      </c>
      <c r="J748" s="37" t="s">
        <v>409</v>
      </c>
      <c r="K748">
        <v>62</v>
      </c>
      <c r="L748">
        <v>121</v>
      </c>
      <c r="M748">
        <v>134</v>
      </c>
      <c r="N748" s="41">
        <v>1650</v>
      </c>
      <c r="O748">
        <v>1</v>
      </c>
      <c r="P748">
        <v>24</v>
      </c>
      <c r="Q748">
        <v>4</v>
      </c>
      <c r="R748">
        <v>24</v>
      </c>
      <c r="S748" s="32" t="s">
        <v>426</v>
      </c>
      <c r="T748">
        <v>1099</v>
      </c>
      <c r="U748" s="33" t="s">
        <v>417</v>
      </c>
      <c r="V748">
        <v>4</v>
      </c>
      <c r="W748">
        <v>56</v>
      </c>
      <c r="X748" s="19" t="s">
        <v>32</v>
      </c>
      <c r="Y748" t="s">
        <v>1267</v>
      </c>
      <c r="Z748">
        <v>4</v>
      </c>
      <c r="AA748">
        <v>4</v>
      </c>
      <c r="AB748">
        <v>8</v>
      </c>
      <c r="AC748">
        <v>11</v>
      </c>
      <c r="AF748" t="s">
        <v>572</v>
      </c>
    </row>
    <row r="749" spans="1:32" x14ac:dyDescent="0.25">
      <c r="A749" s="19" t="s">
        <v>177</v>
      </c>
      <c r="B749" s="16" t="s">
        <v>198</v>
      </c>
      <c r="C749">
        <v>42.23</v>
      </c>
      <c r="D749">
        <v>42.03</v>
      </c>
      <c r="E749">
        <v>12</v>
      </c>
      <c r="F749" s="47" t="s">
        <v>504</v>
      </c>
      <c r="G749">
        <v>12</v>
      </c>
      <c r="H749" s="67" t="s">
        <v>195</v>
      </c>
      <c r="I749">
        <v>6</v>
      </c>
      <c r="J749" s="35" t="s">
        <v>408</v>
      </c>
      <c r="K749">
        <v>94</v>
      </c>
      <c r="L749">
        <v>121</v>
      </c>
      <c r="M749">
        <v>134</v>
      </c>
      <c r="N749" s="41">
        <v>1650</v>
      </c>
      <c r="O749">
        <v>1</v>
      </c>
      <c r="P749">
        <v>10</v>
      </c>
      <c r="Q749">
        <v>4</v>
      </c>
      <c r="R749">
        <v>24</v>
      </c>
      <c r="S749" s="31" t="s">
        <v>420</v>
      </c>
      <c r="T749">
        <v>1107</v>
      </c>
      <c r="U749" s="33" t="s">
        <v>417</v>
      </c>
      <c r="V749">
        <v>4</v>
      </c>
      <c r="W749">
        <v>59</v>
      </c>
      <c r="X749" s="19" t="s">
        <v>32</v>
      </c>
      <c r="Y749" t="s">
        <v>721</v>
      </c>
      <c r="Z749">
        <v>1</v>
      </c>
      <c r="AA749">
        <v>1</v>
      </c>
      <c r="AB749">
        <v>1</v>
      </c>
      <c r="AC749">
        <v>12</v>
      </c>
      <c r="AF749" t="s">
        <v>17</v>
      </c>
    </row>
    <row r="750" spans="1:32" x14ac:dyDescent="0.25">
      <c r="A750" s="19" t="s">
        <v>177</v>
      </c>
      <c r="B750" s="16" t="s">
        <v>198</v>
      </c>
      <c r="C750">
        <v>22.88</v>
      </c>
      <c r="D750">
        <v>23.279999999999998</v>
      </c>
      <c r="E750">
        <v>12</v>
      </c>
      <c r="F750" s="47" t="s">
        <v>504</v>
      </c>
      <c r="G750">
        <v>13</v>
      </c>
      <c r="H750" s="66" t="s">
        <v>173</v>
      </c>
      <c r="I750">
        <v>4</v>
      </c>
      <c r="J750" s="37" t="s">
        <v>409</v>
      </c>
      <c r="K750">
        <v>203</v>
      </c>
      <c r="L750">
        <v>121</v>
      </c>
      <c r="M750">
        <v>121</v>
      </c>
      <c r="N750">
        <v>1400</v>
      </c>
      <c r="O750">
        <v>1</v>
      </c>
      <c r="P750">
        <v>24</v>
      </c>
      <c r="Q750">
        <v>3</v>
      </c>
      <c r="R750">
        <v>24</v>
      </c>
      <c r="S750" t="s">
        <v>483</v>
      </c>
      <c r="T750">
        <v>1099</v>
      </c>
      <c r="U750" s="33" t="s">
        <v>427</v>
      </c>
      <c r="V750">
        <v>3</v>
      </c>
      <c r="W750">
        <v>61</v>
      </c>
      <c r="X750" s="19" t="s">
        <v>32</v>
      </c>
      <c r="Y750" t="s">
        <v>487</v>
      </c>
      <c r="Z750">
        <v>6</v>
      </c>
      <c r="AA750">
        <v>6</v>
      </c>
      <c r="AB750">
        <v>13</v>
      </c>
      <c r="AC750">
        <v>13</v>
      </c>
      <c r="AF750" t="s">
        <v>17</v>
      </c>
    </row>
    <row r="751" spans="1:32" x14ac:dyDescent="0.25">
      <c r="A751" s="19" t="s">
        <v>177</v>
      </c>
      <c r="B751" s="16" t="s">
        <v>198</v>
      </c>
      <c r="C751">
        <v>11.16</v>
      </c>
      <c r="D751">
        <v>11.36</v>
      </c>
      <c r="E751">
        <v>12</v>
      </c>
      <c r="F751" s="47" t="s">
        <v>504</v>
      </c>
      <c r="G751">
        <v>8</v>
      </c>
      <c r="H751" s="66" t="s">
        <v>173</v>
      </c>
      <c r="I751">
        <v>6</v>
      </c>
      <c r="J751" s="36" t="s">
        <v>410</v>
      </c>
      <c r="K751">
        <v>63</v>
      </c>
      <c r="L751">
        <v>121</v>
      </c>
      <c r="M751">
        <v>122</v>
      </c>
      <c r="N751">
        <v>1200</v>
      </c>
      <c r="O751">
        <v>1</v>
      </c>
      <c r="P751">
        <v>6</v>
      </c>
      <c r="Q751">
        <v>3</v>
      </c>
      <c r="R751">
        <v>24</v>
      </c>
      <c r="S751" s="31" t="s">
        <v>420</v>
      </c>
      <c r="T751">
        <v>1103</v>
      </c>
      <c r="U751" s="33" t="s">
        <v>417</v>
      </c>
      <c r="V751">
        <v>3</v>
      </c>
      <c r="W751">
        <v>63</v>
      </c>
      <c r="X751" s="19" t="s">
        <v>32</v>
      </c>
      <c r="Y751">
        <v>8</v>
      </c>
      <c r="Z751">
        <v>9</v>
      </c>
      <c r="AA751">
        <v>9</v>
      </c>
      <c r="AB751">
        <v>8</v>
      </c>
      <c r="AF751" t="s">
        <v>17</v>
      </c>
    </row>
    <row r="752" spans="1:32" x14ac:dyDescent="0.25">
      <c r="A752" s="19" t="s">
        <v>177</v>
      </c>
      <c r="B752" s="16" t="s">
        <v>198</v>
      </c>
      <c r="C752">
        <v>10.18</v>
      </c>
      <c r="D752">
        <v>10.28</v>
      </c>
      <c r="E752">
        <v>12</v>
      </c>
      <c r="F752" s="47" t="s">
        <v>504</v>
      </c>
      <c r="G752">
        <v>11</v>
      </c>
      <c r="H752" s="66" t="s">
        <v>173</v>
      </c>
      <c r="I752">
        <v>6</v>
      </c>
      <c r="J752" s="38" t="s">
        <v>411</v>
      </c>
      <c r="K752">
        <v>88</v>
      </c>
      <c r="L752">
        <v>121</v>
      </c>
      <c r="M752">
        <v>123</v>
      </c>
      <c r="N752">
        <v>1200</v>
      </c>
      <c r="O752">
        <v>1</v>
      </c>
      <c r="P752">
        <v>12</v>
      </c>
      <c r="Q752">
        <v>2</v>
      </c>
      <c r="R752">
        <v>24</v>
      </c>
      <c r="S752" t="s">
        <v>483</v>
      </c>
      <c r="T752">
        <v>1087</v>
      </c>
      <c r="U752" s="33" t="s">
        <v>417</v>
      </c>
      <c r="V752">
        <v>3</v>
      </c>
      <c r="W752">
        <v>63</v>
      </c>
      <c r="X752" s="19" t="s">
        <v>32</v>
      </c>
      <c r="Y752" t="s">
        <v>522</v>
      </c>
      <c r="Z752">
        <v>13</v>
      </c>
      <c r="AA752">
        <v>13</v>
      </c>
      <c r="AB752">
        <v>11</v>
      </c>
      <c r="AF752" t="s">
        <v>521</v>
      </c>
    </row>
    <row r="753" spans="1:32" x14ac:dyDescent="0.25">
      <c r="A753" s="19" t="s">
        <v>177</v>
      </c>
      <c r="B753" s="17" t="s">
        <v>201</v>
      </c>
      <c r="C753">
        <v>40.479999999999997</v>
      </c>
      <c r="D753">
        <v>40.479999999999997</v>
      </c>
      <c r="E753">
        <v>4</v>
      </c>
      <c r="F753" s="49" t="s">
        <v>31</v>
      </c>
      <c r="G753" s="28">
        <v>3</v>
      </c>
      <c r="H753" s="51" t="s">
        <v>43</v>
      </c>
      <c r="I753">
        <v>1</v>
      </c>
      <c r="J753" s="36" t="s">
        <v>410</v>
      </c>
      <c r="K753">
        <v>32</v>
      </c>
      <c r="L753">
        <v>122</v>
      </c>
      <c r="M753">
        <v>123</v>
      </c>
      <c r="N753" s="41">
        <v>1650</v>
      </c>
      <c r="O753">
        <v>1</v>
      </c>
      <c r="P753">
        <v>10</v>
      </c>
      <c r="Q753">
        <v>12</v>
      </c>
      <c r="R753">
        <v>25</v>
      </c>
      <c r="S753" s="32" t="s">
        <v>432</v>
      </c>
      <c r="T753">
        <v>1046</v>
      </c>
      <c r="U753" s="33" t="s">
        <v>417</v>
      </c>
      <c r="V753">
        <v>4</v>
      </c>
      <c r="W753">
        <v>48</v>
      </c>
      <c r="X753" s="20" t="s">
        <v>121</v>
      </c>
      <c r="Y753" s="12" t="s">
        <v>552</v>
      </c>
      <c r="Z753">
        <v>8</v>
      </c>
      <c r="AA753">
        <v>8</v>
      </c>
      <c r="AB753">
        <v>8</v>
      </c>
      <c r="AC753">
        <v>3</v>
      </c>
      <c r="AF753" t="s">
        <v>624</v>
      </c>
    </row>
    <row r="754" spans="1:32" x14ac:dyDescent="0.25">
      <c r="A754" s="19" t="s">
        <v>177</v>
      </c>
      <c r="B754" s="17" t="s">
        <v>201</v>
      </c>
      <c r="C754">
        <v>10.98</v>
      </c>
      <c r="D754">
        <v>10.780000000000001</v>
      </c>
      <c r="E754">
        <v>4</v>
      </c>
      <c r="F754" s="49" t="s">
        <v>31</v>
      </c>
      <c r="G754">
        <v>8</v>
      </c>
      <c r="H754" s="49" t="s">
        <v>31</v>
      </c>
      <c r="I754">
        <v>4</v>
      </c>
      <c r="J754" s="36" t="s">
        <v>410</v>
      </c>
      <c r="K754">
        <v>8.1999999999999993</v>
      </c>
      <c r="L754">
        <v>122</v>
      </c>
      <c r="M754">
        <v>127</v>
      </c>
      <c r="N754">
        <v>1200</v>
      </c>
      <c r="O754">
        <v>1</v>
      </c>
      <c r="P754">
        <v>15</v>
      </c>
      <c r="Q754">
        <v>10</v>
      </c>
      <c r="R754">
        <v>25</v>
      </c>
      <c r="S754" s="32" t="s">
        <v>432</v>
      </c>
      <c r="T754">
        <v>1020</v>
      </c>
      <c r="U754" s="33" t="s">
        <v>427</v>
      </c>
      <c r="V754">
        <v>4</v>
      </c>
      <c r="W754">
        <v>50</v>
      </c>
      <c r="X754" s="20" t="s">
        <v>121</v>
      </c>
      <c r="Y754">
        <v>4</v>
      </c>
      <c r="Z754">
        <v>10</v>
      </c>
      <c r="AA754">
        <v>10</v>
      </c>
      <c r="AB754">
        <v>8</v>
      </c>
      <c r="AF754" t="s">
        <v>624</v>
      </c>
    </row>
    <row r="755" spans="1:32" x14ac:dyDescent="0.25">
      <c r="A755" s="19" t="s">
        <v>177</v>
      </c>
      <c r="B755" s="17" t="s">
        <v>201</v>
      </c>
      <c r="C755">
        <v>56.94</v>
      </c>
      <c r="D755">
        <v>56.839999999999996</v>
      </c>
      <c r="E755">
        <v>4</v>
      </c>
      <c r="F755" s="49" t="s">
        <v>31</v>
      </c>
      <c r="G755">
        <v>7</v>
      </c>
      <c r="H755" s="66" t="s">
        <v>173</v>
      </c>
      <c r="I755">
        <v>1</v>
      </c>
      <c r="J755" s="38" t="s">
        <v>411</v>
      </c>
      <c r="K755">
        <v>48</v>
      </c>
      <c r="L755">
        <v>122</v>
      </c>
      <c r="M755">
        <v>126</v>
      </c>
      <c r="N755">
        <v>1000</v>
      </c>
      <c r="O755">
        <v>0</v>
      </c>
      <c r="P755">
        <v>28</v>
      </c>
      <c r="Q755">
        <v>9</v>
      </c>
      <c r="R755">
        <v>25</v>
      </c>
      <c r="S755" t="s">
        <v>479</v>
      </c>
      <c r="T755">
        <v>1019</v>
      </c>
      <c r="U755" s="33" t="s">
        <v>417</v>
      </c>
      <c r="V755">
        <v>4</v>
      </c>
      <c r="W755">
        <v>51</v>
      </c>
      <c r="X755" s="20" t="s">
        <v>121</v>
      </c>
      <c r="Y755" t="s">
        <v>474</v>
      </c>
      <c r="Z755">
        <v>13</v>
      </c>
      <c r="AA755">
        <v>13</v>
      </c>
      <c r="AB755">
        <v>7</v>
      </c>
      <c r="AF755" t="s">
        <v>624</v>
      </c>
    </row>
    <row r="756" spans="1:32" x14ac:dyDescent="0.25">
      <c r="A756" s="19" t="s">
        <v>177</v>
      </c>
      <c r="B756" s="17" t="s">
        <v>201</v>
      </c>
      <c r="C756">
        <v>11.24</v>
      </c>
      <c r="D756">
        <v>11.040000000000001</v>
      </c>
      <c r="E756">
        <v>4</v>
      </c>
      <c r="F756" s="49" t="s">
        <v>31</v>
      </c>
      <c r="G756" s="30">
        <v>4</v>
      </c>
      <c r="H756" s="66" t="s">
        <v>173</v>
      </c>
      <c r="I756">
        <v>7</v>
      </c>
      <c r="J756" s="38" t="s">
        <v>411</v>
      </c>
      <c r="K756">
        <v>60</v>
      </c>
      <c r="L756">
        <v>122</v>
      </c>
      <c r="M756">
        <v>128</v>
      </c>
      <c r="N756">
        <v>1200</v>
      </c>
      <c r="O756">
        <v>1</v>
      </c>
      <c r="P756">
        <v>4</v>
      </c>
      <c r="Q756">
        <v>6</v>
      </c>
      <c r="R756">
        <v>25</v>
      </c>
      <c r="S756" s="32" t="s">
        <v>432</v>
      </c>
      <c r="T756">
        <v>1023</v>
      </c>
      <c r="U756" s="34" t="s">
        <v>438</v>
      </c>
      <c r="V756">
        <v>4</v>
      </c>
      <c r="W756">
        <v>52</v>
      </c>
      <c r="X756" s="20" t="s">
        <v>121</v>
      </c>
      <c r="Y756" t="s">
        <v>513</v>
      </c>
      <c r="Z756">
        <v>12</v>
      </c>
      <c r="AA756">
        <v>12</v>
      </c>
      <c r="AB756">
        <v>4</v>
      </c>
      <c r="AF756" t="s">
        <v>624</v>
      </c>
    </row>
    <row r="757" spans="1:32" x14ac:dyDescent="0.25">
      <c r="A757" s="19" t="s">
        <v>177</v>
      </c>
      <c r="B757" s="18" t="s">
        <v>204</v>
      </c>
      <c r="C757">
        <v>41.46</v>
      </c>
      <c r="D757">
        <v>41.36</v>
      </c>
      <c r="E757">
        <v>1</v>
      </c>
      <c r="F757" s="62" t="s">
        <v>120</v>
      </c>
      <c r="G757">
        <v>10</v>
      </c>
      <c r="H757" s="80" t="s">
        <v>406</v>
      </c>
      <c r="I757">
        <v>2</v>
      </c>
      <c r="J757" s="37" t="s">
        <v>409</v>
      </c>
      <c r="K757">
        <v>12</v>
      </c>
      <c r="L757">
        <v>121</v>
      </c>
      <c r="M757">
        <v>123</v>
      </c>
      <c r="N757" s="41">
        <v>1650</v>
      </c>
      <c r="O757">
        <v>1</v>
      </c>
      <c r="P757">
        <v>17</v>
      </c>
      <c r="Q757">
        <v>12</v>
      </c>
      <c r="R757">
        <v>25</v>
      </c>
      <c r="S757" s="31" t="s">
        <v>420</v>
      </c>
      <c r="T757">
        <v>1137</v>
      </c>
      <c r="U757" s="33" t="s">
        <v>417</v>
      </c>
      <c r="V757">
        <v>4</v>
      </c>
      <c r="W757">
        <v>48</v>
      </c>
      <c r="X757" s="17" t="s">
        <v>91</v>
      </c>
      <c r="Y757">
        <v>5</v>
      </c>
      <c r="Z757">
        <v>5</v>
      </c>
      <c r="AA757">
        <v>7</v>
      </c>
      <c r="AB757">
        <v>6</v>
      </c>
      <c r="AC757">
        <v>10</v>
      </c>
      <c r="AF757" t="s">
        <v>727</v>
      </c>
    </row>
    <row r="758" spans="1:32" x14ac:dyDescent="0.25">
      <c r="A758" s="19" t="s">
        <v>177</v>
      </c>
      <c r="B758" s="18" t="s">
        <v>204</v>
      </c>
      <c r="C758">
        <v>40.65</v>
      </c>
      <c r="D758">
        <v>40.549999999999997</v>
      </c>
      <c r="E758">
        <v>1</v>
      </c>
      <c r="F758" s="62" t="s">
        <v>120</v>
      </c>
      <c r="G758">
        <v>8</v>
      </c>
      <c r="H758" s="74" t="s">
        <v>404</v>
      </c>
      <c r="I758">
        <v>1</v>
      </c>
      <c r="J758" s="37" t="s">
        <v>409</v>
      </c>
      <c r="K758">
        <v>4.7</v>
      </c>
      <c r="L758">
        <v>121</v>
      </c>
      <c r="M758">
        <v>125</v>
      </c>
      <c r="N758" s="41">
        <v>1650</v>
      </c>
      <c r="O758">
        <v>1</v>
      </c>
      <c r="P758">
        <v>19</v>
      </c>
      <c r="Q758">
        <v>11</v>
      </c>
      <c r="R758">
        <v>25</v>
      </c>
      <c r="S758" s="31" t="s">
        <v>420</v>
      </c>
      <c r="T758">
        <v>1130</v>
      </c>
      <c r="U758" s="33" t="s">
        <v>417</v>
      </c>
      <c r="V758">
        <v>4</v>
      </c>
      <c r="W758">
        <v>50</v>
      </c>
      <c r="X758" s="17" t="s">
        <v>91</v>
      </c>
      <c r="Y758" t="s">
        <v>453</v>
      </c>
      <c r="Z758">
        <v>4</v>
      </c>
      <c r="AA758">
        <v>5</v>
      </c>
      <c r="AB758">
        <v>5</v>
      </c>
      <c r="AC758">
        <v>8</v>
      </c>
      <c r="AF758" t="s">
        <v>141</v>
      </c>
    </row>
    <row r="759" spans="1:32" x14ac:dyDescent="0.25">
      <c r="A759" s="19" t="s">
        <v>177</v>
      </c>
      <c r="B759" s="18" t="s">
        <v>204</v>
      </c>
      <c r="C759">
        <v>39.549999999999997</v>
      </c>
      <c r="D759">
        <v>38.85</v>
      </c>
      <c r="E759">
        <v>1</v>
      </c>
      <c r="F759" s="62" t="s">
        <v>120</v>
      </c>
      <c r="G759">
        <v>7</v>
      </c>
      <c r="H759" s="49" t="s">
        <v>31</v>
      </c>
      <c r="I759">
        <v>10</v>
      </c>
      <c r="J759" s="36" t="s">
        <v>410</v>
      </c>
      <c r="K759">
        <v>12</v>
      </c>
      <c r="L759">
        <v>121</v>
      </c>
      <c r="M759">
        <v>130</v>
      </c>
      <c r="N759" s="41">
        <v>1650</v>
      </c>
      <c r="O759">
        <v>1</v>
      </c>
      <c r="P759">
        <v>5</v>
      </c>
      <c r="Q759">
        <v>11</v>
      </c>
      <c r="R759">
        <v>25</v>
      </c>
      <c r="S759" s="32" t="s">
        <v>426</v>
      </c>
      <c r="T759">
        <v>1120</v>
      </c>
      <c r="U759" s="33" t="s">
        <v>427</v>
      </c>
      <c r="V759">
        <v>4</v>
      </c>
      <c r="W759">
        <v>51</v>
      </c>
      <c r="X759" s="17" t="s">
        <v>91</v>
      </c>
      <c r="Y759" t="s">
        <v>505</v>
      </c>
      <c r="Z759">
        <v>10</v>
      </c>
      <c r="AA759">
        <v>10</v>
      </c>
      <c r="AB759">
        <v>12</v>
      </c>
      <c r="AC759">
        <v>7</v>
      </c>
      <c r="AF759" t="s">
        <v>141</v>
      </c>
    </row>
    <row r="760" spans="1:32" x14ac:dyDescent="0.25">
      <c r="A760" s="19" t="s">
        <v>177</v>
      </c>
      <c r="B760" s="18" t="s">
        <v>204</v>
      </c>
      <c r="C760">
        <v>40.86</v>
      </c>
      <c r="D760">
        <v>40.26</v>
      </c>
      <c r="E760">
        <v>1</v>
      </c>
      <c r="F760" s="62" t="s">
        <v>120</v>
      </c>
      <c r="G760">
        <v>7</v>
      </c>
      <c r="H760" s="62" t="s">
        <v>120</v>
      </c>
      <c r="I760">
        <v>10</v>
      </c>
      <c r="J760" s="36" t="s">
        <v>410</v>
      </c>
      <c r="K760">
        <v>12</v>
      </c>
      <c r="L760">
        <v>121</v>
      </c>
      <c r="M760">
        <v>128</v>
      </c>
      <c r="N760" s="41">
        <v>1650</v>
      </c>
      <c r="O760">
        <v>1</v>
      </c>
      <c r="P760">
        <v>15</v>
      </c>
      <c r="Q760">
        <v>10</v>
      </c>
      <c r="R760">
        <v>25</v>
      </c>
      <c r="S760" s="32" t="s">
        <v>432</v>
      </c>
      <c r="T760">
        <v>1113</v>
      </c>
      <c r="U760" s="33" t="s">
        <v>427</v>
      </c>
      <c r="V760">
        <v>4</v>
      </c>
      <c r="W760">
        <v>51</v>
      </c>
      <c r="X760" s="17" t="s">
        <v>91</v>
      </c>
      <c r="Y760" t="s">
        <v>441</v>
      </c>
      <c r="Z760">
        <v>8</v>
      </c>
      <c r="AA760">
        <v>3</v>
      </c>
      <c r="AB760">
        <v>1</v>
      </c>
      <c r="AC760">
        <v>7</v>
      </c>
      <c r="AF760" t="s">
        <v>141</v>
      </c>
    </row>
    <row r="761" spans="1:32" x14ac:dyDescent="0.25">
      <c r="A761" s="19" t="s">
        <v>177</v>
      </c>
      <c r="B761" s="18" t="s">
        <v>204</v>
      </c>
      <c r="C761">
        <v>39.46</v>
      </c>
      <c r="D761">
        <v>39.059999999999995</v>
      </c>
      <c r="E761">
        <v>1</v>
      </c>
      <c r="F761" s="62" t="s">
        <v>120</v>
      </c>
      <c r="G761" s="30">
        <v>4</v>
      </c>
      <c r="H761" s="56" t="s">
        <v>69</v>
      </c>
      <c r="I761">
        <v>8</v>
      </c>
      <c r="J761" s="35" t="s">
        <v>408</v>
      </c>
      <c r="K761">
        <v>7.9</v>
      </c>
      <c r="L761">
        <v>121</v>
      </c>
      <c r="M761">
        <v>126</v>
      </c>
      <c r="N761" s="41">
        <v>1650</v>
      </c>
      <c r="O761">
        <v>1</v>
      </c>
      <c r="P761">
        <v>9</v>
      </c>
      <c r="Q761">
        <v>7</v>
      </c>
      <c r="R761">
        <v>25</v>
      </c>
      <c r="S761" s="32" t="s">
        <v>432</v>
      </c>
      <c r="T761">
        <v>1118</v>
      </c>
      <c r="U761" s="33" t="s">
        <v>427</v>
      </c>
      <c r="V761">
        <v>4</v>
      </c>
      <c r="W761">
        <v>51</v>
      </c>
      <c r="X761" s="17" t="s">
        <v>91</v>
      </c>
      <c r="Y761" s="12" t="s">
        <v>471</v>
      </c>
      <c r="Z761">
        <v>2</v>
      </c>
      <c r="AA761">
        <v>2</v>
      </c>
      <c r="AB761">
        <v>2</v>
      </c>
      <c r="AC761">
        <v>4</v>
      </c>
      <c r="AF761" t="s">
        <v>141</v>
      </c>
    </row>
    <row r="762" spans="1:32" x14ac:dyDescent="0.25">
      <c r="A762" s="19" t="s">
        <v>177</v>
      </c>
      <c r="B762" s="18" t="s">
        <v>204</v>
      </c>
      <c r="C762">
        <v>39.69</v>
      </c>
      <c r="D762">
        <v>39.69</v>
      </c>
      <c r="E762">
        <v>1</v>
      </c>
      <c r="F762" s="62" t="s">
        <v>120</v>
      </c>
      <c r="G762" s="28">
        <v>1</v>
      </c>
      <c r="H762" s="56" t="s">
        <v>69</v>
      </c>
      <c r="I762">
        <v>2</v>
      </c>
      <c r="J762" s="37" t="s">
        <v>409</v>
      </c>
      <c r="K762">
        <v>6.9</v>
      </c>
      <c r="L762">
        <v>121</v>
      </c>
      <c r="M762">
        <v>121</v>
      </c>
      <c r="N762" s="41">
        <v>1650</v>
      </c>
      <c r="O762">
        <v>1</v>
      </c>
      <c r="P762">
        <v>11</v>
      </c>
      <c r="Q762">
        <v>6</v>
      </c>
      <c r="R762">
        <v>25</v>
      </c>
      <c r="S762" s="31" t="s">
        <v>420</v>
      </c>
      <c r="T762">
        <v>1119</v>
      </c>
      <c r="U762" s="33" t="s">
        <v>427</v>
      </c>
      <c r="V762">
        <v>4</v>
      </c>
      <c r="W762">
        <v>43</v>
      </c>
      <c r="X762" s="17" t="s">
        <v>91</v>
      </c>
      <c r="Y762" s="12" t="s">
        <v>549</v>
      </c>
      <c r="Z762">
        <v>4</v>
      </c>
      <c r="AA762">
        <v>4</v>
      </c>
      <c r="AB762">
        <v>3</v>
      </c>
      <c r="AC762">
        <v>1</v>
      </c>
      <c r="AF762" t="s">
        <v>141</v>
      </c>
    </row>
    <row r="763" spans="1:32" x14ac:dyDescent="0.25">
      <c r="A763" s="19" t="s">
        <v>177</v>
      </c>
      <c r="B763" s="18" t="s">
        <v>204</v>
      </c>
      <c r="C763">
        <v>35.090000000000003</v>
      </c>
      <c r="D763">
        <v>35.090000000000003</v>
      </c>
      <c r="E763">
        <v>1</v>
      </c>
      <c r="F763" s="62" t="s">
        <v>120</v>
      </c>
      <c r="G763">
        <v>9</v>
      </c>
      <c r="H763" s="62" t="s">
        <v>120</v>
      </c>
      <c r="I763">
        <v>2</v>
      </c>
      <c r="J763" s="35" t="s">
        <v>408</v>
      </c>
      <c r="K763">
        <v>13</v>
      </c>
      <c r="L763">
        <v>121</v>
      </c>
      <c r="M763">
        <v>121</v>
      </c>
      <c r="N763">
        <v>1600</v>
      </c>
      <c r="O763">
        <v>1</v>
      </c>
      <c r="P763">
        <v>25</v>
      </c>
      <c r="Q763">
        <v>5</v>
      </c>
      <c r="R763">
        <v>25</v>
      </c>
      <c r="S763" t="s">
        <v>483</v>
      </c>
      <c r="T763">
        <v>1111</v>
      </c>
      <c r="U763" s="33" t="s">
        <v>417</v>
      </c>
      <c r="V763">
        <v>4</v>
      </c>
      <c r="W763">
        <v>45</v>
      </c>
      <c r="X763" s="17" t="s">
        <v>91</v>
      </c>
      <c r="Y763" t="s">
        <v>643</v>
      </c>
      <c r="Z763">
        <v>3</v>
      </c>
      <c r="AA763">
        <v>5</v>
      </c>
      <c r="AB763">
        <v>7</v>
      </c>
      <c r="AC763">
        <v>9</v>
      </c>
      <c r="AF763" t="s">
        <v>1274</v>
      </c>
    </row>
    <row r="764" spans="1:32" x14ac:dyDescent="0.25">
      <c r="A764" s="19" t="s">
        <v>177</v>
      </c>
      <c r="B764" s="18" t="s">
        <v>204</v>
      </c>
      <c r="C764">
        <v>39.82</v>
      </c>
      <c r="D764">
        <v>39.72</v>
      </c>
      <c r="E764">
        <v>1</v>
      </c>
      <c r="F764" s="62" t="s">
        <v>120</v>
      </c>
      <c r="G764" s="30">
        <v>4</v>
      </c>
      <c r="H764" s="62" t="s">
        <v>120</v>
      </c>
      <c r="I764">
        <v>4</v>
      </c>
      <c r="J764" s="37" t="s">
        <v>409</v>
      </c>
      <c r="K764">
        <v>12</v>
      </c>
      <c r="L764">
        <v>121</v>
      </c>
      <c r="M764">
        <v>123</v>
      </c>
      <c r="N764" s="41">
        <v>1650</v>
      </c>
      <c r="O764">
        <v>1</v>
      </c>
      <c r="P764">
        <v>23</v>
      </c>
      <c r="Q764">
        <v>4</v>
      </c>
      <c r="R764">
        <v>25</v>
      </c>
      <c r="S764" s="32" t="s">
        <v>416</v>
      </c>
      <c r="T764">
        <v>1109</v>
      </c>
      <c r="U764" s="33" t="s">
        <v>417</v>
      </c>
      <c r="V764">
        <v>4</v>
      </c>
      <c r="W764">
        <v>47</v>
      </c>
      <c r="X764" s="17" t="s">
        <v>91</v>
      </c>
      <c r="Y764" s="12" t="s">
        <v>552</v>
      </c>
      <c r="Z764">
        <v>6</v>
      </c>
      <c r="AA764">
        <v>6</v>
      </c>
      <c r="AB764">
        <v>5</v>
      </c>
      <c r="AC764">
        <v>4</v>
      </c>
      <c r="AF764" t="s">
        <v>803</v>
      </c>
    </row>
    <row r="765" spans="1:32" x14ac:dyDescent="0.25">
      <c r="A765" s="19" t="s">
        <v>177</v>
      </c>
      <c r="B765" s="18" t="s">
        <v>204</v>
      </c>
      <c r="C765">
        <v>40.56</v>
      </c>
      <c r="D765">
        <v>40.06</v>
      </c>
      <c r="E765">
        <v>1</v>
      </c>
      <c r="F765" s="62" t="s">
        <v>120</v>
      </c>
      <c r="G765">
        <v>7</v>
      </c>
      <c r="H765" s="62" t="s">
        <v>120</v>
      </c>
      <c r="I765">
        <v>10</v>
      </c>
      <c r="J765" s="38" t="s">
        <v>411</v>
      </c>
      <c r="K765">
        <v>13</v>
      </c>
      <c r="L765">
        <v>121</v>
      </c>
      <c r="M765">
        <v>124</v>
      </c>
      <c r="N765" s="41">
        <v>1650</v>
      </c>
      <c r="O765">
        <v>1</v>
      </c>
      <c r="P765">
        <v>12</v>
      </c>
      <c r="Q765">
        <v>3</v>
      </c>
      <c r="R765">
        <v>25</v>
      </c>
      <c r="S765" s="32" t="s">
        <v>432</v>
      </c>
      <c r="T765">
        <v>1111</v>
      </c>
      <c r="U765" s="33" t="s">
        <v>427</v>
      </c>
      <c r="V765">
        <v>4</v>
      </c>
      <c r="W765">
        <v>49</v>
      </c>
      <c r="X765" s="17" t="s">
        <v>91</v>
      </c>
      <c r="Y765" t="s">
        <v>429</v>
      </c>
      <c r="Z765">
        <v>11</v>
      </c>
      <c r="AA765">
        <v>10</v>
      </c>
      <c r="AB765">
        <v>10</v>
      </c>
      <c r="AC765">
        <v>7</v>
      </c>
      <c r="AF765" t="s">
        <v>141</v>
      </c>
    </row>
    <row r="766" spans="1:32" x14ac:dyDescent="0.25">
      <c r="A766" s="19" t="s">
        <v>177</v>
      </c>
      <c r="B766" s="18" t="s">
        <v>204</v>
      </c>
      <c r="C766">
        <v>49.94</v>
      </c>
      <c r="D766">
        <v>49.44</v>
      </c>
      <c r="E766">
        <v>1</v>
      </c>
      <c r="F766" s="62" t="s">
        <v>120</v>
      </c>
      <c r="G766" s="30">
        <v>5</v>
      </c>
      <c r="H766" s="62" t="s">
        <v>120</v>
      </c>
      <c r="I766">
        <v>5</v>
      </c>
      <c r="J766" s="35" t="s">
        <v>408</v>
      </c>
      <c r="K766">
        <v>14</v>
      </c>
      <c r="L766">
        <v>121</v>
      </c>
      <c r="M766">
        <v>129</v>
      </c>
      <c r="N766">
        <v>1800</v>
      </c>
      <c r="O766">
        <v>1</v>
      </c>
      <c r="P766">
        <v>5</v>
      </c>
      <c r="Q766">
        <v>2</v>
      </c>
      <c r="R766">
        <v>25</v>
      </c>
      <c r="S766" s="32" t="s">
        <v>432</v>
      </c>
      <c r="T766">
        <v>1121</v>
      </c>
      <c r="U766" s="33" t="s">
        <v>417</v>
      </c>
      <c r="V766">
        <v>4</v>
      </c>
      <c r="W766">
        <v>51</v>
      </c>
      <c r="X766" s="17" t="s">
        <v>91</v>
      </c>
      <c r="Y766" s="12" t="s">
        <v>552</v>
      </c>
      <c r="Z766">
        <v>3</v>
      </c>
      <c r="AA766">
        <v>4</v>
      </c>
      <c r="AB766">
        <v>4</v>
      </c>
      <c r="AC766">
        <v>4</v>
      </c>
      <c r="AD766">
        <v>5</v>
      </c>
      <c r="AF766" t="s">
        <v>141</v>
      </c>
    </row>
    <row r="767" spans="1:32" x14ac:dyDescent="0.25">
      <c r="A767" s="19" t="s">
        <v>177</v>
      </c>
      <c r="B767" s="18" t="s">
        <v>204</v>
      </c>
      <c r="C767">
        <v>40.659999999999997</v>
      </c>
      <c r="D767">
        <v>39.96</v>
      </c>
      <c r="E767">
        <v>1</v>
      </c>
      <c r="F767" s="62" t="s">
        <v>120</v>
      </c>
      <c r="G767">
        <v>8</v>
      </c>
      <c r="H767" s="62" t="s">
        <v>120</v>
      </c>
      <c r="I767">
        <v>12</v>
      </c>
      <c r="J767" s="36" t="s">
        <v>410</v>
      </c>
      <c r="K767">
        <v>18</v>
      </c>
      <c r="L767">
        <v>121</v>
      </c>
      <c r="M767">
        <v>130</v>
      </c>
      <c r="N767" s="41">
        <v>1650</v>
      </c>
      <c r="O767">
        <v>1</v>
      </c>
      <c r="P767">
        <v>22</v>
      </c>
      <c r="Q767">
        <v>1</v>
      </c>
      <c r="R767">
        <v>25</v>
      </c>
      <c r="S767" s="32" t="s">
        <v>416</v>
      </c>
      <c r="T767">
        <v>1128</v>
      </c>
      <c r="U767" s="33" t="s">
        <v>417</v>
      </c>
      <c r="V767">
        <v>4</v>
      </c>
      <c r="W767">
        <v>53</v>
      </c>
      <c r="X767" s="17" t="s">
        <v>91</v>
      </c>
      <c r="Y767" t="s">
        <v>589</v>
      </c>
      <c r="Z767">
        <v>9</v>
      </c>
      <c r="AA767">
        <v>7</v>
      </c>
      <c r="AB767">
        <v>7</v>
      </c>
      <c r="AC767">
        <v>8</v>
      </c>
      <c r="AF767" t="s">
        <v>141</v>
      </c>
    </row>
    <row r="768" spans="1:32" x14ac:dyDescent="0.25">
      <c r="A768" s="19" t="s">
        <v>177</v>
      </c>
      <c r="B768" s="18" t="s">
        <v>204</v>
      </c>
      <c r="C768">
        <v>41.23</v>
      </c>
      <c r="D768">
        <v>40.93</v>
      </c>
      <c r="E768">
        <v>1</v>
      </c>
      <c r="F768" s="62" t="s">
        <v>120</v>
      </c>
      <c r="G768" s="28">
        <v>3</v>
      </c>
      <c r="H768" s="62" t="s">
        <v>120</v>
      </c>
      <c r="I768">
        <v>3</v>
      </c>
      <c r="J768" s="37" t="s">
        <v>409</v>
      </c>
      <c r="K768">
        <v>14</v>
      </c>
      <c r="L768">
        <v>121</v>
      </c>
      <c r="M768">
        <v>129</v>
      </c>
      <c r="N768" s="41">
        <v>1650</v>
      </c>
      <c r="O768">
        <v>1</v>
      </c>
      <c r="P768">
        <v>8</v>
      </c>
      <c r="Q768">
        <v>1</v>
      </c>
      <c r="R768">
        <v>25</v>
      </c>
      <c r="S768" s="32" t="s">
        <v>432</v>
      </c>
      <c r="T768">
        <v>1118</v>
      </c>
      <c r="U768" s="33" t="s">
        <v>417</v>
      </c>
      <c r="V768">
        <v>4</v>
      </c>
      <c r="W768">
        <v>53</v>
      </c>
      <c r="X768" s="17" t="s">
        <v>91</v>
      </c>
      <c r="Y768" s="12" t="s">
        <v>539</v>
      </c>
      <c r="Z768">
        <v>6</v>
      </c>
      <c r="AA768">
        <v>7</v>
      </c>
      <c r="AB768">
        <v>7</v>
      </c>
      <c r="AC768">
        <v>3</v>
      </c>
      <c r="AF768" t="s">
        <v>141</v>
      </c>
    </row>
    <row r="769" spans="1:32" x14ac:dyDescent="0.25">
      <c r="A769" s="19" t="s">
        <v>177</v>
      </c>
      <c r="B769" s="18" t="s">
        <v>204</v>
      </c>
      <c r="C769">
        <v>41.11</v>
      </c>
      <c r="D769">
        <v>40.410000000000004</v>
      </c>
      <c r="E769">
        <v>1</v>
      </c>
      <c r="F769" s="62" t="s">
        <v>120</v>
      </c>
      <c r="G769">
        <v>10</v>
      </c>
      <c r="H769" s="49" t="s">
        <v>31</v>
      </c>
      <c r="I769">
        <v>9</v>
      </c>
      <c r="J769" s="35" t="s">
        <v>408</v>
      </c>
      <c r="K769">
        <v>9.5</v>
      </c>
      <c r="L769">
        <v>121</v>
      </c>
      <c r="M769">
        <v>130</v>
      </c>
      <c r="N769" s="41">
        <v>1650</v>
      </c>
      <c r="O769">
        <v>1</v>
      </c>
      <c r="P769">
        <v>26</v>
      </c>
      <c r="Q769">
        <v>12</v>
      </c>
      <c r="R769">
        <v>24</v>
      </c>
      <c r="S769" s="32" t="s">
        <v>426</v>
      </c>
      <c r="T769">
        <v>1122</v>
      </c>
      <c r="U769" s="33" t="s">
        <v>417</v>
      </c>
      <c r="V769">
        <v>4</v>
      </c>
      <c r="W769">
        <v>55</v>
      </c>
      <c r="X769" s="17" t="s">
        <v>91</v>
      </c>
      <c r="Y769" t="s">
        <v>490</v>
      </c>
      <c r="Z769">
        <v>2</v>
      </c>
      <c r="AA769">
        <v>2</v>
      </c>
      <c r="AB769">
        <v>2</v>
      </c>
      <c r="AC769">
        <v>10</v>
      </c>
      <c r="AF769" t="s">
        <v>141</v>
      </c>
    </row>
    <row r="770" spans="1:32" x14ac:dyDescent="0.25">
      <c r="A770" s="19" t="s">
        <v>177</v>
      </c>
      <c r="B770" s="18" t="s">
        <v>204</v>
      </c>
      <c r="C770">
        <v>40.57</v>
      </c>
      <c r="D770">
        <v>40.17</v>
      </c>
      <c r="E770">
        <v>1</v>
      </c>
      <c r="F770" s="62" t="s">
        <v>120</v>
      </c>
      <c r="G770" s="28">
        <v>3</v>
      </c>
      <c r="H770" s="62" t="s">
        <v>120</v>
      </c>
      <c r="I770">
        <v>4</v>
      </c>
      <c r="J770" s="35" t="s">
        <v>408</v>
      </c>
      <c r="K770">
        <v>10</v>
      </c>
      <c r="L770">
        <v>121</v>
      </c>
      <c r="M770">
        <v>133</v>
      </c>
      <c r="N770" s="41">
        <v>1650</v>
      </c>
      <c r="O770">
        <v>1</v>
      </c>
      <c r="P770">
        <v>20</v>
      </c>
      <c r="Q770">
        <v>11</v>
      </c>
      <c r="R770">
        <v>24</v>
      </c>
      <c r="S770" s="32" t="s">
        <v>416</v>
      </c>
      <c r="T770">
        <v>1101</v>
      </c>
      <c r="U770" s="34" t="s">
        <v>438</v>
      </c>
      <c r="V770">
        <v>4</v>
      </c>
      <c r="W770">
        <v>55</v>
      </c>
      <c r="X770" s="17" t="s">
        <v>91</v>
      </c>
      <c r="Y770" s="12">
        <v>1</v>
      </c>
      <c r="Z770">
        <v>3</v>
      </c>
      <c r="AA770">
        <v>3</v>
      </c>
      <c r="AB770">
        <v>3</v>
      </c>
      <c r="AC770">
        <v>3</v>
      </c>
      <c r="AF770" t="s">
        <v>141</v>
      </c>
    </row>
    <row r="771" spans="1:32" x14ac:dyDescent="0.25">
      <c r="A771" s="19" t="s">
        <v>177</v>
      </c>
      <c r="B771" s="18" t="s">
        <v>204</v>
      </c>
      <c r="C771">
        <v>40.270000000000003</v>
      </c>
      <c r="D771">
        <v>39.570000000000007</v>
      </c>
      <c r="E771">
        <v>1</v>
      </c>
      <c r="F771" s="62" t="s">
        <v>120</v>
      </c>
      <c r="G771" s="30">
        <v>4</v>
      </c>
      <c r="H771" s="62" t="s">
        <v>120</v>
      </c>
      <c r="I771">
        <v>10</v>
      </c>
      <c r="J771" s="36" t="s">
        <v>410</v>
      </c>
      <c r="K771">
        <v>43</v>
      </c>
      <c r="L771">
        <v>121</v>
      </c>
      <c r="M771">
        <v>129</v>
      </c>
      <c r="N771" s="41">
        <v>1650</v>
      </c>
      <c r="O771">
        <v>1</v>
      </c>
      <c r="P771">
        <v>13</v>
      </c>
      <c r="Q771">
        <v>11</v>
      </c>
      <c r="R771">
        <v>24</v>
      </c>
      <c r="S771" s="31" t="s">
        <v>420</v>
      </c>
      <c r="T771">
        <v>1105</v>
      </c>
      <c r="U771" s="33" t="s">
        <v>417</v>
      </c>
      <c r="V771">
        <v>4</v>
      </c>
      <c r="W771">
        <v>56</v>
      </c>
      <c r="X771" s="17" t="s">
        <v>91</v>
      </c>
      <c r="Y771" s="12" t="s">
        <v>552</v>
      </c>
      <c r="Z771">
        <v>8</v>
      </c>
      <c r="AA771">
        <v>9</v>
      </c>
      <c r="AB771">
        <v>9</v>
      </c>
      <c r="AC771">
        <v>4</v>
      </c>
      <c r="AF771" t="s">
        <v>141</v>
      </c>
    </row>
    <row r="772" spans="1:32" x14ac:dyDescent="0.25">
      <c r="A772" s="19" t="s">
        <v>177</v>
      </c>
      <c r="B772" s="18" t="s">
        <v>204</v>
      </c>
      <c r="C772">
        <v>41.09</v>
      </c>
      <c r="D772">
        <v>40.690000000000005</v>
      </c>
      <c r="E772">
        <v>1</v>
      </c>
      <c r="F772" s="62" t="s">
        <v>120</v>
      </c>
      <c r="G772">
        <v>8</v>
      </c>
      <c r="H772" s="64" t="s">
        <v>150</v>
      </c>
      <c r="I772">
        <v>3</v>
      </c>
      <c r="J772" s="37" t="s">
        <v>409</v>
      </c>
      <c r="K772">
        <v>27</v>
      </c>
      <c r="L772">
        <v>121</v>
      </c>
      <c r="M772">
        <v>134</v>
      </c>
      <c r="N772" s="41">
        <v>1650</v>
      </c>
      <c r="O772">
        <v>1</v>
      </c>
      <c r="P772">
        <v>25</v>
      </c>
      <c r="Q772">
        <v>9</v>
      </c>
      <c r="R772">
        <v>24</v>
      </c>
      <c r="S772" s="32" t="s">
        <v>416</v>
      </c>
      <c r="T772">
        <v>1087</v>
      </c>
      <c r="U772" s="33" t="s">
        <v>417</v>
      </c>
      <c r="V772">
        <v>4</v>
      </c>
      <c r="W772">
        <v>58</v>
      </c>
      <c r="X772" s="17" t="s">
        <v>91</v>
      </c>
      <c r="Y772">
        <v>5</v>
      </c>
      <c r="Z772">
        <v>4</v>
      </c>
      <c r="AA772">
        <v>5</v>
      </c>
      <c r="AB772">
        <v>6</v>
      </c>
      <c r="AC772">
        <v>8</v>
      </c>
      <c r="AF772" t="s">
        <v>141</v>
      </c>
    </row>
    <row r="773" spans="1:32" x14ac:dyDescent="0.25">
      <c r="A773" s="19" t="s">
        <v>177</v>
      </c>
      <c r="B773" s="18" t="s">
        <v>204</v>
      </c>
      <c r="C773">
        <v>34.76</v>
      </c>
      <c r="D773">
        <v>34.059999999999995</v>
      </c>
      <c r="E773">
        <v>1</v>
      </c>
      <c r="F773" s="62" t="s">
        <v>120</v>
      </c>
      <c r="G773">
        <v>8</v>
      </c>
      <c r="H773" s="64" t="s">
        <v>150</v>
      </c>
      <c r="I773">
        <v>8</v>
      </c>
      <c r="J773" s="35" t="s">
        <v>408</v>
      </c>
      <c r="K773">
        <v>32</v>
      </c>
      <c r="L773">
        <v>121</v>
      </c>
      <c r="M773">
        <v>135</v>
      </c>
      <c r="N773">
        <v>1600</v>
      </c>
      <c r="O773">
        <v>1</v>
      </c>
      <c r="P773">
        <v>15</v>
      </c>
      <c r="Q773">
        <v>9</v>
      </c>
      <c r="R773">
        <v>24</v>
      </c>
      <c r="S773" t="s">
        <v>465</v>
      </c>
      <c r="T773">
        <v>1087</v>
      </c>
      <c r="U773" s="33" t="s">
        <v>427</v>
      </c>
      <c r="V773">
        <v>4</v>
      </c>
      <c r="W773">
        <v>60</v>
      </c>
      <c r="X773" s="17" t="s">
        <v>91</v>
      </c>
      <c r="Y773" t="s">
        <v>505</v>
      </c>
      <c r="Z773">
        <v>3</v>
      </c>
      <c r="AA773">
        <v>2</v>
      </c>
      <c r="AB773">
        <v>2</v>
      </c>
      <c r="AC773">
        <v>8</v>
      </c>
      <c r="AF773" t="s">
        <v>1281</v>
      </c>
    </row>
    <row r="774" spans="1:32" x14ac:dyDescent="0.25">
      <c r="A774" s="19" t="s">
        <v>177</v>
      </c>
      <c r="B774" s="18" t="s">
        <v>204</v>
      </c>
      <c r="C774">
        <v>36.6</v>
      </c>
      <c r="D774">
        <v>36.6</v>
      </c>
      <c r="E774">
        <v>1</v>
      </c>
      <c r="F774" s="62" t="s">
        <v>120</v>
      </c>
      <c r="G774">
        <v>11</v>
      </c>
      <c r="H774" s="62" t="s">
        <v>120</v>
      </c>
      <c r="I774">
        <v>7</v>
      </c>
      <c r="J774" s="35" t="s">
        <v>408</v>
      </c>
      <c r="K774">
        <v>23</v>
      </c>
      <c r="L774">
        <v>121</v>
      </c>
      <c r="M774">
        <v>116</v>
      </c>
      <c r="N774">
        <v>1600</v>
      </c>
      <c r="O774">
        <v>1</v>
      </c>
      <c r="P774">
        <v>14</v>
      </c>
      <c r="Q774">
        <v>7</v>
      </c>
      <c r="R774">
        <v>24</v>
      </c>
      <c r="S774" t="s">
        <v>483</v>
      </c>
      <c r="T774">
        <v>1115</v>
      </c>
      <c r="U774" s="33" t="s">
        <v>417</v>
      </c>
      <c r="V774">
        <v>3</v>
      </c>
      <c r="W774">
        <v>61</v>
      </c>
      <c r="X774" s="17" t="s">
        <v>91</v>
      </c>
      <c r="Y774">
        <v>12</v>
      </c>
      <c r="Z774">
        <v>2</v>
      </c>
      <c r="AA774">
        <v>3</v>
      </c>
      <c r="AB774">
        <v>7</v>
      </c>
      <c r="AC774">
        <v>11</v>
      </c>
      <c r="AF774" t="s">
        <v>87</v>
      </c>
    </row>
    <row r="775" spans="1:32" x14ac:dyDescent="0.25">
      <c r="A775" s="19" t="s">
        <v>177</v>
      </c>
      <c r="B775" s="18" t="s">
        <v>204</v>
      </c>
      <c r="C775">
        <v>35.200000000000003</v>
      </c>
      <c r="D775">
        <v>35.300000000000004</v>
      </c>
      <c r="E775">
        <v>1</v>
      </c>
      <c r="F775" s="62" t="s">
        <v>120</v>
      </c>
      <c r="G775" s="30">
        <v>5</v>
      </c>
      <c r="H775" s="62" t="s">
        <v>120</v>
      </c>
      <c r="I775">
        <v>4</v>
      </c>
      <c r="J775" s="37" t="s">
        <v>409</v>
      </c>
      <c r="K775">
        <v>63</v>
      </c>
      <c r="L775">
        <v>121</v>
      </c>
      <c r="M775">
        <v>118</v>
      </c>
      <c r="N775">
        <v>1600</v>
      </c>
      <c r="O775">
        <v>1</v>
      </c>
      <c r="P775">
        <v>1</v>
      </c>
      <c r="Q775">
        <v>7</v>
      </c>
      <c r="R775">
        <v>24</v>
      </c>
      <c r="S775" t="s">
        <v>477</v>
      </c>
      <c r="T775">
        <v>1108</v>
      </c>
      <c r="U775" s="33" t="s">
        <v>417</v>
      </c>
      <c r="V775">
        <v>3</v>
      </c>
      <c r="W775">
        <v>61</v>
      </c>
      <c r="X775" s="17" t="s">
        <v>91</v>
      </c>
      <c r="Y775" s="12" t="s">
        <v>539</v>
      </c>
      <c r="Z775">
        <v>4</v>
      </c>
      <c r="AA775">
        <v>5</v>
      </c>
      <c r="AB775">
        <v>5</v>
      </c>
      <c r="AC775">
        <v>5</v>
      </c>
      <c r="AF775" t="s">
        <v>87</v>
      </c>
    </row>
    <row r="776" spans="1:32" x14ac:dyDescent="0.25">
      <c r="A776" s="19" t="s">
        <v>177</v>
      </c>
      <c r="B776" s="18" t="s">
        <v>204</v>
      </c>
      <c r="C776">
        <v>12.91</v>
      </c>
      <c r="D776">
        <v>12.51</v>
      </c>
      <c r="E776">
        <v>1</v>
      </c>
      <c r="F776" s="62" t="s">
        <v>120</v>
      </c>
      <c r="G776">
        <v>10</v>
      </c>
      <c r="H776" s="72" t="s">
        <v>434</v>
      </c>
      <c r="I776">
        <v>11</v>
      </c>
      <c r="J776" s="36" t="s">
        <v>410</v>
      </c>
      <c r="K776">
        <v>110</v>
      </c>
      <c r="L776">
        <v>121</v>
      </c>
      <c r="M776">
        <v>120</v>
      </c>
      <c r="N776">
        <v>1200</v>
      </c>
      <c r="O776">
        <v>1</v>
      </c>
      <c r="P776">
        <v>5</v>
      </c>
      <c r="Q776">
        <v>5</v>
      </c>
      <c r="R776">
        <v>24</v>
      </c>
      <c r="S776" t="s">
        <v>457</v>
      </c>
      <c r="T776">
        <v>1120</v>
      </c>
      <c r="U776" s="33" t="s">
        <v>417</v>
      </c>
      <c r="V776">
        <v>3</v>
      </c>
      <c r="W776">
        <v>63</v>
      </c>
      <c r="X776" s="17" t="s">
        <v>91</v>
      </c>
      <c r="Y776" t="s">
        <v>1283</v>
      </c>
      <c r="Z776">
        <v>9</v>
      </c>
      <c r="AA776">
        <v>11</v>
      </c>
      <c r="AB776">
        <v>10</v>
      </c>
      <c r="AF776" t="s">
        <v>680</v>
      </c>
    </row>
    <row r="777" spans="1:32" x14ac:dyDescent="0.25">
      <c r="A777" s="19" t="s">
        <v>177</v>
      </c>
      <c r="B777" s="18" t="s">
        <v>204</v>
      </c>
      <c r="C777">
        <v>23.42</v>
      </c>
      <c r="D777">
        <v>23.220000000000002</v>
      </c>
      <c r="E777">
        <v>1</v>
      </c>
      <c r="F777" s="62" t="s">
        <v>120</v>
      </c>
      <c r="G777">
        <v>11</v>
      </c>
      <c r="H777" s="72" t="s">
        <v>434</v>
      </c>
      <c r="I777">
        <v>6</v>
      </c>
      <c r="J777" s="37" t="s">
        <v>409</v>
      </c>
      <c r="K777">
        <v>91</v>
      </c>
      <c r="L777">
        <v>121</v>
      </c>
      <c r="M777">
        <v>120</v>
      </c>
      <c r="N777">
        <v>1400</v>
      </c>
      <c r="O777">
        <v>1</v>
      </c>
      <c r="P777">
        <v>20</v>
      </c>
      <c r="Q777">
        <v>4</v>
      </c>
      <c r="R777">
        <v>24</v>
      </c>
      <c r="S777" t="s">
        <v>479</v>
      </c>
      <c r="T777">
        <v>1143</v>
      </c>
      <c r="U777" s="33" t="s">
        <v>417</v>
      </c>
      <c r="V777">
        <v>3</v>
      </c>
      <c r="W777">
        <v>63</v>
      </c>
      <c r="X777" s="17" t="s">
        <v>91</v>
      </c>
      <c r="Y777" t="s">
        <v>522</v>
      </c>
      <c r="Z777">
        <v>5</v>
      </c>
      <c r="AA777">
        <v>6</v>
      </c>
      <c r="AB777">
        <v>6</v>
      </c>
      <c r="AC777">
        <v>11</v>
      </c>
      <c r="AF777" t="s">
        <v>624</v>
      </c>
    </row>
    <row r="778" spans="1:32" x14ac:dyDescent="0.25">
      <c r="A778" s="19" t="s">
        <v>177</v>
      </c>
      <c r="B778" s="19" t="s">
        <v>208</v>
      </c>
      <c r="C778">
        <v>24.78</v>
      </c>
      <c r="D778">
        <v>24.48</v>
      </c>
      <c r="E778">
        <v>7</v>
      </c>
      <c r="F778" s="50" t="s">
        <v>565</v>
      </c>
      <c r="G778">
        <v>14</v>
      </c>
      <c r="H778" s="60" t="s">
        <v>90</v>
      </c>
      <c r="I778">
        <v>14</v>
      </c>
      <c r="J778" s="38" t="s">
        <v>411</v>
      </c>
      <c r="K778">
        <v>43</v>
      </c>
      <c r="L778">
        <v>118</v>
      </c>
      <c r="M778">
        <v>120</v>
      </c>
      <c r="N778">
        <v>1400</v>
      </c>
      <c r="O778">
        <v>1</v>
      </c>
      <c r="P778">
        <v>11</v>
      </c>
      <c r="Q778">
        <v>1</v>
      </c>
      <c r="R778">
        <v>26</v>
      </c>
      <c r="S778" t="s">
        <v>479</v>
      </c>
      <c r="T778">
        <v>1049</v>
      </c>
      <c r="U778" s="33" t="s">
        <v>427</v>
      </c>
      <c r="V778">
        <v>4</v>
      </c>
      <c r="W778">
        <v>45</v>
      </c>
      <c r="X778" s="20" t="s">
        <v>39</v>
      </c>
      <c r="Y778" t="s">
        <v>1286</v>
      </c>
      <c r="Z778">
        <v>14</v>
      </c>
      <c r="AA778">
        <v>13</v>
      </c>
      <c r="AB778">
        <v>14</v>
      </c>
      <c r="AC778">
        <v>14</v>
      </c>
      <c r="AF778" t="s">
        <v>17</v>
      </c>
    </row>
    <row r="779" spans="1:32" x14ac:dyDescent="0.25">
      <c r="A779" s="19" t="s">
        <v>177</v>
      </c>
      <c r="B779" s="19" t="s">
        <v>208</v>
      </c>
      <c r="C779">
        <v>40.68</v>
      </c>
      <c r="D779">
        <v>40.380000000000003</v>
      </c>
      <c r="E779">
        <v>7</v>
      </c>
      <c r="F779" s="50" t="s">
        <v>565</v>
      </c>
      <c r="G779" s="28">
        <v>1</v>
      </c>
      <c r="H779" s="50" t="s">
        <v>565</v>
      </c>
      <c r="I779">
        <v>1</v>
      </c>
      <c r="J779" s="37" t="s">
        <v>409</v>
      </c>
      <c r="K779">
        <v>3.8</v>
      </c>
      <c r="L779">
        <v>118</v>
      </c>
      <c r="M779">
        <v>132</v>
      </c>
      <c r="N779" s="41">
        <v>1650</v>
      </c>
      <c r="O779">
        <v>1</v>
      </c>
      <c r="P779">
        <v>19</v>
      </c>
      <c r="Q779">
        <v>11</v>
      </c>
      <c r="R779">
        <v>25</v>
      </c>
      <c r="S779" s="31" t="s">
        <v>420</v>
      </c>
      <c r="T779">
        <v>1045</v>
      </c>
      <c r="U779" s="33" t="s">
        <v>417</v>
      </c>
      <c r="V779">
        <v>5</v>
      </c>
      <c r="W779">
        <v>39</v>
      </c>
      <c r="X779" s="20" t="s">
        <v>39</v>
      </c>
      <c r="Y779" s="12" t="s">
        <v>654</v>
      </c>
      <c r="Z779">
        <v>6</v>
      </c>
      <c r="AA779">
        <v>5</v>
      </c>
      <c r="AB779">
        <v>4</v>
      </c>
      <c r="AC779">
        <v>1</v>
      </c>
      <c r="AF779" t="s">
        <v>17</v>
      </c>
    </row>
    <row r="780" spans="1:32" x14ac:dyDescent="0.25">
      <c r="A780" s="19" t="s">
        <v>177</v>
      </c>
      <c r="B780" s="19" t="s">
        <v>208</v>
      </c>
      <c r="C780">
        <v>39.729999999999997</v>
      </c>
      <c r="D780">
        <v>39.33</v>
      </c>
      <c r="E780">
        <v>7</v>
      </c>
      <c r="F780" s="50" t="s">
        <v>565</v>
      </c>
      <c r="G780" s="28">
        <v>2</v>
      </c>
      <c r="H780" s="50" t="s">
        <v>565</v>
      </c>
      <c r="I780">
        <v>5</v>
      </c>
      <c r="J780" s="37" t="s">
        <v>409</v>
      </c>
      <c r="K780">
        <v>3.7</v>
      </c>
      <c r="L780">
        <v>118</v>
      </c>
      <c r="M780">
        <v>130</v>
      </c>
      <c r="N780" s="41">
        <v>1650</v>
      </c>
      <c r="O780">
        <v>1</v>
      </c>
      <c r="P780">
        <v>12</v>
      </c>
      <c r="Q780">
        <v>11</v>
      </c>
      <c r="R780">
        <v>25</v>
      </c>
      <c r="S780" s="32" t="s">
        <v>432</v>
      </c>
      <c r="T780">
        <v>1049</v>
      </c>
      <c r="U780" s="33" t="s">
        <v>417</v>
      </c>
      <c r="V780">
        <v>5</v>
      </c>
      <c r="W780">
        <v>37</v>
      </c>
      <c r="X780" s="20" t="s">
        <v>39</v>
      </c>
      <c r="Y780" s="12" t="s">
        <v>581</v>
      </c>
      <c r="Z780">
        <v>6</v>
      </c>
      <c r="AA780">
        <v>6</v>
      </c>
      <c r="AB780">
        <v>5</v>
      </c>
      <c r="AC780">
        <v>2</v>
      </c>
      <c r="AF780" t="s">
        <v>17</v>
      </c>
    </row>
    <row r="781" spans="1:32" x14ac:dyDescent="0.25">
      <c r="A781" s="19" t="s">
        <v>177</v>
      </c>
      <c r="B781" s="19" t="s">
        <v>208</v>
      </c>
      <c r="C781">
        <v>39.72</v>
      </c>
      <c r="D781">
        <v>39.519999999999996</v>
      </c>
      <c r="E781">
        <v>7</v>
      </c>
      <c r="F781" s="50" t="s">
        <v>565</v>
      </c>
      <c r="G781" s="28">
        <v>1</v>
      </c>
      <c r="H781" s="50" t="s">
        <v>565</v>
      </c>
      <c r="I781">
        <v>5</v>
      </c>
      <c r="J781" s="37" t="s">
        <v>409</v>
      </c>
      <c r="K781">
        <v>9.9</v>
      </c>
      <c r="L781">
        <v>118</v>
      </c>
      <c r="M781">
        <v>123</v>
      </c>
      <c r="N781" s="41">
        <v>1650</v>
      </c>
      <c r="O781">
        <v>1</v>
      </c>
      <c r="P781">
        <v>15</v>
      </c>
      <c r="Q781">
        <v>10</v>
      </c>
      <c r="R781">
        <v>25</v>
      </c>
      <c r="S781" s="32" t="s">
        <v>432</v>
      </c>
      <c r="T781">
        <v>1049</v>
      </c>
      <c r="U781" s="33" t="s">
        <v>427</v>
      </c>
      <c r="V781">
        <v>5</v>
      </c>
      <c r="W781">
        <v>28</v>
      </c>
      <c r="X781" s="20" t="s">
        <v>39</v>
      </c>
      <c r="Y781" t="s">
        <v>474</v>
      </c>
      <c r="Z781">
        <v>7</v>
      </c>
      <c r="AA781">
        <v>7</v>
      </c>
      <c r="AB781">
        <v>7</v>
      </c>
      <c r="AC781">
        <v>1</v>
      </c>
      <c r="AF781" t="s">
        <v>17</v>
      </c>
    </row>
    <row r="782" spans="1:32" x14ac:dyDescent="0.25">
      <c r="A782" s="19" t="s">
        <v>177</v>
      </c>
      <c r="B782" s="19" t="s">
        <v>208</v>
      </c>
      <c r="C782">
        <v>35.21</v>
      </c>
      <c r="D782">
        <v>35.01</v>
      </c>
      <c r="E782">
        <v>7</v>
      </c>
      <c r="F782" s="50" t="s">
        <v>565</v>
      </c>
      <c r="G782">
        <v>8</v>
      </c>
      <c r="H782" s="51" t="s">
        <v>43</v>
      </c>
      <c r="I782">
        <v>9</v>
      </c>
      <c r="J782" s="36" t="s">
        <v>410</v>
      </c>
      <c r="K782">
        <v>28</v>
      </c>
      <c r="L782">
        <v>118</v>
      </c>
      <c r="M782">
        <v>125</v>
      </c>
      <c r="N782">
        <v>1600</v>
      </c>
      <c r="O782">
        <v>1</v>
      </c>
      <c r="P782">
        <v>28</v>
      </c>
      <c r="Q782">
        <v>9</v>
      </c>
      <c r="R782">
        <v>25</v>
      </c>
      <c r="S782" t="s">
        <v>479</v>
      </c>
      <c r="T782">
        <v>1050</v>
      </c>
      <c r="U782" s="33" t="s">
        <v>417</v>
      </c>
      <c r="V782">
        <v>5</v>
      </c>
      <c r="W782">
        <v>30</v>
      </c>
      <c r="X782" s="20" t="s">
        <v>39</v>
      </c>
      <c r="Y782" t="s">
        <v>533</v>
      </c>
      <c r="Z782">
        <v>10</v>
      </c>
      <c r="AA782">
        <v>12</v>
      </c>
      <c r="AB782">
        <v>11</v>
      </c>
      <c r="AC782">
        <v>8</v>
      </c>
      <c r="AF782" t="s">
        <v>17</v>
      </c>
    </row>
    <row r="783" spans="1:32" x14ac:dyDescent="0.25">
      <c r="A783" s="19" t="s">
        <v>177</v>
      </c>
      <c r="B783" s="19" t="s">
        <v>208</v>
      </c>
      <c r="C783">
        <v>35.380000000000003</v>
      </c>
      <c r="D783">
        <v>35.080000000000005</v>
      </c>
      <c r="E783">
        <v>7</v>
      </c>
      <c r="F783" s="50" t="s">
        <v>565</v>
      </c>
      <c r="G783" s="30">
        <v>4</v>
      </c>
      <c r="H783" s="53" t="s">
        <v>53</v>
      </c>
      <c r="I783">
        <v>9</v>
      </c>
      <c r="J783" s="36" t="s">
        <v>410</v>
      </c>
      <c r="K783">
        <v>13</v>
      </c>
      <c r="L783">
        <v>118</v>
      </c>
      <c r="M783">
        <v>126</v>
      </c>
      <c r="N783">
        <v>1600</v>
      </c>
      <c r="O783">
        <v>1</v>
      </c>
      <c r="P783">
        <v>7</v>
      </c>
      <c r="Q783">
        <v>9</v>
      </c>
      <c r="R783">
        <v>25</v>
      </c>
      <c r="S783" t="s">
        <v>483</v>
      </c>
      <c r="T783">
        <v>1051</v>
      </c>
      <c r="U783" s="33" t="s">
        <v>417</v>
      </c>
      <c r="V783">
        <v>5</v>
      </c>
      <c r="W783">
        <v>31</v>
      </c>
      <c r="X783" s="20" t="s">
        <v>39</v>
      </c>
      <c r="Y783" t="s">
        <v>435</v>
      </c>
      <c r="Z783">
        <v>10</v>
      </c>
      <c r="AA783">
        <v>9</v>
      </c>
      <c r="AB783">
        <v>7</v>
      </c>
      <c r="AC783">
        <v>4</v>
      </c>
      <c r="AF783" t="s">
        <v>17</v>
      </c>
    </row>
    <row r="784" spans="1:32" x14ac:dyDescent="0.25">
      <c r="A784" s="19" t="s">
        <v>177</v>
      </c>
      <c r="B784" s="19" t="s">
        <v>208</v>
      </c>
      <c r="C784">
        <v>22.68</v>
      </c>
      <c r="D784">
        <v>22.28</v>
      </c>
      <c r="E784">
        <v>7</v>
      </c>
      <c r="F784" s="50" t="s">
        <v>565</v>
      </c>
      <c r="G784">
        <v>9</v>
      </c>
      <c r="H784" s="51" t="s">
        <v>43</v>
      </c>
      <c r="I784">
        <v>4</v>
      </c>
      <c r="J784" s="37" t="s">
        <v>409</v>
      </c>
      <c r="K784">
        <v>10</v>
      </c>
      <c r="L784">
        <v>118</v>
      </c>
      <c r="M784">
        <v>131</v>
      </c>
      <c r="N784">
        <v>1400</v>
      </c>
      <c r="O784">
        <v>1</v>
      </c>
      <c r="P784">
        <v>13</v>
      </c>
      <c r="Q784">
        <v>7</v>
      </c>
      <c r="R784">
        <v>25</v>
      </c>
      <c r="S784" t="s">
        <v>483</v>
      </c>
      <c r="T784">
        <v>1040</v>
      </c>
      <c r="U784" s="33" t="s">
        <v>427</v>
      </c>
      <c r="V784">
        <v>5</v>
      </c>
      <c r="W784">
        <v>36</v>
      </c>
      <c r="X784" s="20" t="s">
        <v>39</v>
      </c>
      <c r="Y784" t="s">
        <v>513</v>
      </c>
      <c r="Z784">
        <v>6</v>
      </c>
      <c r="AA784">
        <v>6</v>
      </c>
      <c r="AB784">
        <v>7</v>
      </c>
      <c r="AC784">
        <v>9</v>
      </c>
      <c r="AF784" t="s">
        <v>17</v>
      </c>
    </row>
    <row r="785" spans="1:32" x14ac:dyDescent="0.25">
      <c r="A785" s="19" t="s">
        <v>177</v>
      </c>
      <c r="B785" s="19" t="s">
        <v>208</v>
      </c>
      <c r="C785">
        <v>35.299999999999997</v>
      </c>
      <c r="D785">
        <v>34.9</v>
      </c>
      <c r="E785">
        <v>7</v>
      </c>
      <c r="F785" s="50" t="s">
        <v>565</v>
      </c>
      <c r="G785" s="28">
        <v>3</v>
      </c>
      <c r="H785" s="53" t="s">
        <v>53</v>
      </c>
      <c r="I785">
        <v>7</v>
      </c>
      <c r="J785" s="36" t="s">
        <v>410</v>
      </c>
      <c r="K785">
        <v>12</v>
      </c>
      <c r="L785">
        <v>118</v>
      </c>
      <c r="M785">
        <v>131</v>
      </c>
      <c r="N785">
        <v>1600</v>
      </c>
      <c r="O785">
        <v>1</v>
      </c>
      <c r="P785">
        <v>5</v>
      </c>
      <c r="Q785">
        <v>7</v>
      </c>
      <c r="R785">
        <v>25</v>
      </c>
      <c r="S785" t="s">
        <v>479</v>
      </c>
      <c r="T785">
        <v>1040</v>
      </c>
      <c r="U785" s="33" t="s">
        <v>427</v>
      </c>
      <c r="V785">
        <v>5</v>
      </c>
      <c r="W785">
        <v>36</v>
      </c>
      <c r="X785" s="20" t="s">
        <v>39</v>
      </c>
      <c r="Y785" s="12" t="s">
        <v>471</v>
      </c>
      <c r="Z785">
        <v>9</v>
      </c>
      <c r="AA785">
        <v>9</v>
      </c>
      <c r="AB785">
        <v>8</v>
      </c>
      <c r="AC785">
        <v>3</v>
      </c>
      <c r="AF785" t="s">
        <v>17</v>
      </c>
    </row>
    <row r="786" spans="1:32" x14ac:dyDescent="0.25">
      <c r="A786" s="19" t="s">
        <v>177</v>
      </c>
      <c r="B786" s="19" t="s">
        <v>208</v>
      </c>
      <c r="C786">
        <v>35.97</v>
      </c>
      <c r="D786">
        <v>35.770000000000003</v>
      </c>
      <c r="E786">
        <v>7</v>
      </c>
      <c r="F786" s="50" t="s">
        <v>565</v>
      </c>
      <c r="G786" s="28">
        <v>3</v>
      </c>
      <c r="H786" s="53" t="s">
        <v>53</v>
      </c>
      <c r="I786">
        <v>3</v>
      </c>
      <c r="J786" s="37" t="s">
        <v>409</v>
      </c>
      <c r="K786">
        <v>20</v>
      </c>
      <c r="L786">
        <v>118</v>
      </c>
      <c r="M786">
        <v>131</v>
      </c>
      <c r="N786">
        <v>1600</v>
      </c>
      <c r="O786">
        <v>1</v>
      </c>
      <c r="P786">
        <v>14</v>
      </c>
      <c r="Q786">
        <v>6</v>
      </c>
      <c r="R786">
        <v>25</v>
      </c>
      <c r="S786" t="s">
        <v>479</v>
      </c>
      <c r="T786">
        <v>1041</v>
      </c>
      <c r="U786" s="33" t="s">
        <v>417</v>
      </c>
      <c r="V786">
        <v>5</v>
      </c>
      <c r="W786">
        <v>36</v>
      </c>
      <c r="X786" s="20" t="s">
        <v>39</v>
      </c>
      <c r="Y786" s="12" t="s">
        <v>418</v>
      </c>
      <c r="Z786">
        <v>7</v>
      </c>
      <c r="AA786">
        <v>7</v>
      </c>
      <c r="AB786">
        <v>5</v>
      </c>
      <c r="AC786">
        <v>3</v>
      </c>
      <c r="AF786" t="s">
        <v>17</v>
      </c>
    </row>
    <row r="787" spans="1:32" x14ac:dyDescent="0.25">
      <c r="A787" s="19" t="s">
        <v>177</v>
      </c>
      <c r="B787" s="19" t="s">
        <v>208</v>
      </c>
      <c r="C787">
        <v>40.69</v>
      </c>
      <c r="D787">
        <v>40.29</v>
      </c>
      <c r="E787">
        <v>7</v>
      </c>
      <c r="F787" s="50" t="s">
        <v>565</v>
      </c>
      <c r="G787">
        <v>6</v>
      </c>
      <c r="H787" s="47" t="s">
        <v>504</v>
      </c>
      <c r="I787">
        <v>8</v>
      </c>
      <c r="J787" s="36" t="s">
        <v>410</v>
      </c>
      <c r="K787">
        <v>24</v>
      </c>
      <c r="L787">
        <v>118</v>
      </c>
      <c r="M787">
        <v>130</v>
      </c>
      <c r="N787" s="41">
        <v>1650</v>
      </c>
      <c r="O787">
        <v>1</v>
      </c>
      <c r="P787">
        <v>21</v>
      </c>
      <c r="Q787">
        <v>5</v>
      </c>
      <c r="R787">
        <v>25</v>
      </c>
      <c r="S787" s="32" t="s">
        <v>416</v>
      </c>
      <c r="T787">
        <v>1045</v>
      </c>
      <c r="U787" s="33" t="s">
        <v>427</v>
      </c>
      <c r="V787">
        <v>5</v>
      </c>
      <c r="W787">
        <v>38</v>
      </c>
      <c r="X787" s="20" t="s">
        <v>39</v>
      </c>
      <c r="Y787" t="s">
        <v>474</v>
      </c>
      <c r="Z787">
        <v>10</v>
      </c>
      <c r="AA787">
        <v>10</v>
      </c>
      <c r="AB787">
        <v>11</v>
      </c>
      <c r="AC787">
        <v>6</v>
      </c>
      <c r="AF787" t="s">
        <v>661</v>
      </c>
    </row>
    <row r="788" spans="1:32" x14ac:dyDescent="0.25">
      <c r="A788" s="19" t="s">
        <v>177</v>
      </c>
      <c r="B788" s="19" t="s">
        <v>208</v>
      </c>
      <c r="C788">
        <v>50.58</v>
      </c>
      <c r="D788">
        <v>49.98</v>
      </c>
      <c r="E788">
        <v>7</v>
      </c>
      <c r="F788" s="50" t="s">
        <v>565</v>
      </c>
      <c r="G788">
        <v>6</v>
      </c>
      <c r="H788" s="56" t="s">
        <v>69</v>
      </c>
      <c r="I788">
        <v>4</v>
      </c>
      <c r="J788" s="37" t="s">
        <v>409</v>
      </c>
      <c r="K788">
        <v>15</v>
      </c>
      <c r="L788">
        <v>118</v>
      </c>
      <c r="M788">
        <v>135</v>
      </c>
      <c r="N788">
        <v>1800</v>
      </c>
      <c r="O788">
        <v>1</v>
      </c>
      <c r="P788">
        <v>23</v>
      </c>
      <c r="Q788">
        <v>4</v>
      </c>
      <c r="R788">
        <v>25</v>
      </c>
      <c r="S788" s="32" t="s">
        <v>416</v>
      </c>
      <c r="T788">
        <v>1058</v>
      </c>
      <c r="U788" s="33" t="s">
        <v>417</v>
      </c>
      <c r="V788">
        <v>5</v>
      </c>
      <c r="W788">
        <v>40</v>
      </c>
      <c r="X788" s="20" t="s">
        <v>39</v>
      </c>
      <c r="Y788" t="s">
        <v>513</v>
      </c>
      <c r="Z788">
        <v>4</v>
      </c>
      <c r="AA788">
        <v>4</v>
      </c>
      <c r="AB788">
        <v>5</v>
      </c>
      <c r="AC788">
        <v>5</v>
      </c>
      <c r="AD788">
        <v>6</v>
      </c>
      <c r="AF788" t="s">
        <v>1293</v>
      </c>
    </row>
    <row r="789" spans="1:32" x14ac:dyDescent="0.25">
      <c r="A789" s="19" t="s">
        <v>177</v>
      </c>
      <c r="B789" s="19" t="s">
        <v>208</v>
      </c>
      <c r="C789">
        <v>39.299999999999997</v>
      </c>
      <c r="D789">
        <v>39.099999999999994</v>
      </c>
      <c r="E789">
        <v>7</v>
      </c>
      <c r="F789" s="50" t="s">
        <v>565</v>
      </c>
      <c r="G789">
        <v>8</v>
      </c>
      <c r="H789" s="56" t="s">
        <v>69</v>
      </c>
      <c r="I789">
        <v>12</v>
      </c>
      <c r="J789" s="38" t="s">
        <v>411</v>
      </c>
      <c r="K789">
        <v>26</v>
      </c>
      <c r="L789">
        <v>118</v>
      </c>
      <c r="M789">
        <v>118</v>
      </c>
      <c r="N789" s="41">
        <v>1650</v>
      </c>
      <c r="O789">
        <v>1</v>
      </c>
      <c r="P789">
        <v>26</v>
      </c>
      <c r="Q789">
        <v>3</v>
      </c>
      <c r="R789">
        <v>25</v>
      </c>
      <c r="S789" t="s">
        <v>457</v>
      </c>
      <c r="T789">
        <v>1054</v>
      </c>
      <c r="U789" s="33" t="s">
        <v>417</v>
      </c>
      <c r="V789">
        <v>4</v>
      </c>
      <c r="W789">
        <v>42</v>
      </c>
      <c r="X789" s="20" t="s">
        <v>39</v>
      </c>
      <c r="Y789" t="s">
        <v>522</v>
      </c>
      <c r="Z789">
        <v>12</v>
      </c>
      <c r="AA789">
        <v>12</v>
      </c>
      <c r="AB789">
        <v>11</v>
      </c>
      <c r="AC789">
        <v>8</v>
      </c>
      <c r="AF789" t="s">
        <v>1295</v>
      </c>
    </row>
    <row r="790" spans="1:32" x14ac:dyDescent="0.25">
      <c r="A790" s="19" t="s">
        <v>177</v>
      </c>
      <c r="B790" s="19" t="s">
        <v>208</v>
      </c>
      <c r="C790">
        <v>48.42</v>
      </c>
      <c r="D790">
        <v>48.32</v>
      </c>
      <c r="E790">
        <v>7</v>
      </c>
      <c r="F790" s="50" t="s">
        <v>565</v>
      </c>
      <c r="G790">
        <v>11</v>
      </c>
      <c r="H790" s="56" t="s">
        <v>69</v>
      </c>
      <c r="I790">
        <v>4</v>
      </c>
      <c r="J790" s="36" t="s">
        <v>410</v>
      </c>
      <c r="K790">
        <v>16</v>
      </c>
      <c r="L790">
        <v>118</v>
      </c>
      <c r="M790">
        <v>121</v>
      </c>
      <c r="N790">
        <v>1800</v>
      </c>
      <c r="O790">
        <v>1</v>
      </c>
      <c r="P790">
        <v>16</v>
      </c>
      <c r="Q790">
        <v>2</v>
      </c>
      <c r="R790">
        <v>25</v>
      </c>
      <c r="S790" t="s">
        <v>479</v>
      </c>
      <c r="T790">
        <v>1052</v>
      </c>
      <c r="U790" s="33" t="s">
        <v>427</v>
      </c>
      <c r="V790">
        <v>4</v>
      </c>
      <c r="W790">
        <v>44</v>
      </c>
      <c r="X790" s="20" t="s">
        <v>39</v>
      </c>
      <c r="Y790" t="s">
        <v>721</v>
      </c>
      <c r="Z790">
        <v>8</v>
      </c>
      <c r="AA790">
        <v>7</v>
      </c>
      <c r="AB790">
        <v>4</v>
      </c>
      <c r="AC790">
        <v>3</v>
      </c>
      <c r="AD790">
        <v>11</v>
      </c>
      <c r="AF790" t="s">
        <v>17</v>
      </c>
    </row>
    <row r="791" spans="1:32" x14ac:dyDescent="0.25">
      <c r="A791" s="19" t="s">
        <v>177</v>
      </c>
      <c r="B791" s="19" t="s">
        <v>208</v>
      </c>
      <c r="C791">
        <v>40.81</v>
      </c>
      <c r="D791">
        <v>40.910000000000004</v>
      </c>
      <c r="E791">
        <v>7</v>
      </c>
      <c r="F791" s="50" t="s">
        <v>565</v>
      </c>
      <c r="G791" s="30">
        <v>4</v>
      </c>
      <c r="H791" s="77" t="s">
        <v>648</v>
      </c>
      <c r="I791">
        <v>3</v>
      </c>
      <c r="J791" s="37" t="s">
        <v>409</v>
      </c>
      <c r="K791">
        <v>15</v>
      </c>
      <c r="L791">
        <v>118</v>
      </c>
      <c r="M791">
        <v>120</v>
      </c>
      <c r="N791" s="41">
        <v>1650</v>
      </c>
      <c r="O791">
        <v>1</v>
      </c>
      <c r="P791">
        <v>8</v>
      </c>
      <c r="Q791">
        <v>1</v>
      </c>
      <c r="R791">
        <v>25</v>
      </c>
      <c r="S791" s="32" t="s">
        <v>432</v>
      </c>
      <c r="T791">
        <v>1053</v>
      </c>
      <c r="U791" s="33" t="s">
        <v>417</v>
      </c>
      <c r="V791">
        <v>4</v>
      </c>
      <c r="W791">
        <v>45</v>
      </c>
      <c r="X791" s="20" t="s">
        <v>39</v>
      </c>
      <c r="Y791" s="12" t="s">
        <v>471</v>
      </c>
      <c r="Z791">
        <v>5</v>
      </c>
      <c r="AA791">
        <v>5</v>
      </c>
      <c r="AB791">
        <v>5</v>
      </c>
      <c r="AC791">
        <v>4</v>
      </c>
      <c r="AF791" t="s">
        <v>17</v>
      </c>
    </row>
    <row r="792" spans="1:32" x14ac:dyDescent="0.25">
      <c r="A792" s="19" t="s">
        <v>177</v>
      </c>
      <c r="B792" s="19" t="s">
        <v>208</v>
      </c>
      <c r="C792">
        <v>49.83</v>
      </c>
      <c r="D792">
        <v>49.629999999999995</v>
      </c>
      <c r="E792">
        <v>7</v>
      </c>
      <c r="F792" s="50" t="s">
        <v>565</v>
      </c>
      <c r="G792">
        <v>10</v>
      </c>
      <c r="H792" s="54" t="s">
        <v>58</v>
      </c>
      <c r="I792">
        <v>7</v>
      </c>
      <c r="J792" s="36" t="s">
        <v>410</v>
      </c>
      <c r="K792">
        <v>17</v>
      </c>
      <c r="L792">
        <v>118</v>
      </c>
      <c r="M792">
        <v>125</v>
      </c>
      <c r="N792">
        <v>1800</v>
      </c>
      <c r="O792">
        <v>1</v>
      </c>
      <c r="P792">
        <v>11</v>
      </c>
      <c r="Q792">
        <v>12</v>
      </c>
      <c r="R792">
        <v>24</v>
      </c>
      <c r="S792" s="31" t="s">
        <v>420</v>
      </c>
      <c r="T792">
        <v>1062</v>
      </c>
      <c r="U792" s="33" t="s">
        <v>417</v>
      </c>
      <c r="V792">
        <v>4</v>
      </c>
      <c r="W792">
        <v>47</v>
      </c>
      <c r="X792" s="20" t="s">
        <v>39</v>
      </c>
      <c r="Y792">
        <v>6</v>
      </c>
      <c r="Z792">
        <v>10</v>
      </c>
      <c r="AA792">
        <v>10</v>
      </c>
      <c r="AB792">
        <v>11</v>
      </c>
      <c r="AC792">
        <v>11</v>
      </c>
      <c r="AD792">
        <v>10</v>
      </c>
      <c r="AF792" t="s">
        <v>17</v>
      </c>
    </row>
    <row r="793" spans="1:32" x14ac:dyDescent="0.25">
      <c r="A793" s="19" t="s">
        <v>177</v>
      </c>
      <c r="B793" s="19" t="s">
        <v>208</v>
      </c>
      <c r="C793">
        <v>40.08</v>
      </c>
      <c r="D793">
        <v>39.980000000000004</v>
      </c>
      <c r="E793">
        <v>7</v>
      </c>
      <c r="F793" s="50" t="s">
        <v>565</v>
      </c>
      <c r="G793" s="30">
        <v>4</v>
      </c>
      <c r="H793" s="54" t="s">
        <v>58</v>
      </c>
      <c r="I793">
        <v>2</v>
      </c>
      <c r="J793" s="36" t="s">
        <v>410</v>
      </c>
      <c r="K793">
        <v>13</v>
      </c>
      <c r="L793">
        <v>118</v>
      </c>
      <c r="M793">
        <v>126</v>
      </c>
      <c r="N793" s="41">
        <v>1650</v>
      </c>
      <c r="O793">
        <v>1</v>
      </c>
      <c r="P793">
        <v>20</v>
      </c>
      <c r="Q793">
        <v>11</v>
      </c>
      <c r="R793">
        <v>24</v>
      </c>
      <c r="S793" s="32" t="s">
        <v>416</v>
      </c>
      <c r="T793">
        <v>1052</v>
      </c>
      <c r="U793" s="34" t="s">
        <v>438</v>
      </c>
      <c r="V793">
        <v>4</v>
      </c>
      <c r="W793">
        <v>49</v>
      </c>
      <c r="X793" s="20" t="s">
        <v>39</v>
      </c>
      <c r="Y793" s="12" t="s">
        <v>549</v>
      </c>
      <c r="Z793">
        <v>8</v>
      </c>
      <c r="AA793">
        <v>8</v>
      </c>
      <c r="AB793">
        <v>9</v>
      </c>
      <c r="AC793">
        <v>4</v>
      </c>
      <c r="AF793" t="s">
        <v>661</v>
      </c>
    </row>
    <row r="794" spans="1:32" x14ac:dyDescent="0.25">
      <c r="A794" s="19" t="s">
        <v>177</v>
      </c>
      <c r="B794" s="19" t="s">
        <v>208</v>
      </c>
      <c r="C794">
        <v>40.83</v>
      </c>
      <c r="D794">
        <v>40.53</v>
      </c>
      <c r="E794">
        <v>7</v>
      </c>
      <c r="F794" s="50" t="s">
        <v>565</v>
      </c>
      <c r="G794">
        <v>7</v>
      </c>
      <c r="H794" s="52" t="s">
        <v>49</v>
      </c>
      <c r="I794">
        <v>8</v>
      </c>
      <c r="J794" s="37" t="s">
        <v>409</v>
      </c>
      <c r="K794">
        <v>7.6</v>
      </c>
      <c r="L794">
        <v>118</v>
      </c>
      <c r="M794">
        <v>128</v>
      </c>
      <c r="N794" s="41">
        <v>1650</v>
      </c>
      <c r="O794">
        <v>1</v>
      </c>
      <c r="P794">
        <v>6</v>
      </c>
      <c r="Q794">
        <v>11</v>
      </c>
      <c r="R794">
        <v>24</v>
      </c>
      <c r="S794" s="32" t="s">
        <v>432</v>
      </c>
      <c r="T794">
        <v>1070</v>
      </c>
      <c r="U794" s="33" t="s">
        <v>417</v>
      </c>
      <c r="V794">
        <v>4</v>
      </c>
      <c r="W794">
        <v>51</v>
      </c>
      <c r="X794" s="20" t="s">
        <v>39</v>
      </c>
      <c r="Y794">
        <v>4</v>
      </c>
      <c r="Z794">
        <v>7</v>
      </c>
      <c r="AA794">
        <v>7</v>
      </c>
      <c r="AB794">
        <v>6</v>
      </c>
      <c r="AC794">
        <v>7</v>
      </c>
      <c r="AF794" t="s">
        <v>141</v>
      </c>
    </row>
    <row r="795" spans="1:32" x14ac:dyDescent="0.25">
      <c r="A795" s="19" t="s">
        <v>177</v>
      </c>
      <c r="B795" s="19" t="s">
        <v>208</v>
      </c>
      <c r="C795">
        <v>40.06</v>
      </c>
      <c r="D795">
        <v>39.660000000000004</v>
      </c>
      <c r="E795">
        <v>7</v>
      </c>
      <c r="F795" s="50" t="s">
        <v>565</v>
      </c>
      <c r="G795">
        <v>6</v>
      </c>
      <c r="H795" s="52" t="s">
        <v>49</v>
      </c>
      <c r="I795">
        <v>6</v>
      </c>
      <c r="J795" s="38" t="s">
        <v>411</v>
      </c>
      <c r="K795">
        <v>84</v>
      </c>
      <c r="L795">
        <v>118</v>
      </c>
      <c r="M795">
        <v>129</v>
      </c>
      <c r="N795" s="41">
        <v>1650</v>
      </c>
      <c r="O795">
        <v>1</v>
      </c>
      <c r="P795">
        <v>16</v>
      </c>
      <c r="Q795">
        <v>10</v>
      </c>
      <c r="R795">
        <v>24</v>
      </c>
      <c r="S795" s="31" t="s">
        <v>420</v>
      </c>
      <c r="T795">
        <v>1058</v>
      </c>
      <c r="U795" s="33" t="s">
        <v>417</v>
      </c>
      <c r="V795">
        <v>4</v>
      </c>
      <c r="W795">
        <v>52</v>
      </c>
      <c r="X795" s="20" t="s">
        <v>39</v>
      </c>
      <c r="Y795" s="12" t="s">
        <v>552</v>
      </c>
      <c r="Z795">
        <v>11</v>
      </c>
      <c r="AA795">
        <v>11</v>
      </c>
      <c r="AB795">
        <v>6</v>
      </c>
      <c r="AC795">
        <v>6</v>
      </c>
      <c r="AF795" t="s">
        <v>1298</v>
      </c>
    </row>
    <row r="796" spans="1:32" x14ac:dyDescent="0.25">
      <c r="A796" s="19" t="s">
        <v>177</v>
      </c>
      <c r="B796" s="19" t="s">
        <v>208</v>
      </c>
      <c r="C796">
        <v>24.45</v>
      </c>
      <c r="D796">
        <v>23.85</v>
      </c>
      <c r="E796">
        <v>7</v>
      </c>
      <c r="F796" s="50" t="s">
        <v>565</v>
      </c>
      <c r="G796">
        <v>14</v>
      </c>
      <c r="H796" s="57" t="s">
        <v>326</v>
      </c>
      <c r="I796">
        <v>12</v>
      </c>
      <c r="J796" s="38" t="s">
        <v>411</v>
      </c>
      <c r="K796">
        <v>201</v>
      </c>
      <c r="L796">
        <v>118</v>
      </c>
      <c r="M796">
        <v>130</v>
      </c>
      <c r="N796">
        <v>1400</v>
      </c>
      <c r="O796">
        <v>1</v>
      </c>
      <c r="P796">
        <v>23</v>
      </c>
      <c r="Q796">
        <v>6</v>
      </c>
      <c r="R796">
        <v>24</v>
      </c>
      <c r="S796" t="s">
        <v>483</v>
      </c>
      <c r="T796">
        <v>1045</v>
      </c>
      <c r="U796" s="33" t="s">
        <v>427</v>
      </c>
      <c r="V796">
        <v>4</v>
      </c>
      <c r="W796">
        <v>57</v>
      </c>
      <c r="X796" s="17" t="s">
        <v>91</v>
      </c>
      <c r="Y796">
        <v>17</v>
      </c>
      <c r="Z796">
        <v>13</v>
      </c>
      <c r="AA796">
        <v>11</v>
      </c>
      <c r="AB796">
        <v>11</v>
      </c>
      <c r="AC796">
        <v>14</v>
      </c>
      <c r="AF796" t="s">
        <v>213</v>
      </c>
    </row>
    <row r="797" spans="1:32" x14ac:dyDescent="0.25">
      <c r="A797" s="19" t="s">
        <v>177</v>
      </c>
      <c r="B797" s="19" t="s">
        <v>208</v>
      </c>
      <c r="C797">
        <v>43.54</v>
      </c>
      <c r="D797">
        <v>43.339999999999996</v>
      </c>
      <c r="E797">
        <v>7</v>
      </c>
      <c r="F797" s="50" t="s">
        <v>565</v>
      </c>
      <c r="G797">
        <v>12</v>
      </c>
      <c r="H797" s="68" t="s">
        <v>316</v>
      </c>
      <c r="I797">
        <v>7</v>
      </c>
      <c r="J797" s="36" t="s">
        <v>410</v>
      </c>
      <c r="K797">
        <v>85</v>
      </c>
      <c r="L797">
        <v>118</v>
      </c>
      <c r="M797">
        <v>124</v>
      </c>
      <c r="N797" s="41">
        <v>1650</v>
      </c>
      <c r="O797">
        <v>1</v>
      </c>
      <c r="P797">
        <v>1</v>
      </c>
      <c r="Q797">
        <v>5</v>
      </c>
      <c r="R797">
        <v>24</v>
      </c>
      <c r="S797" s="32" t="s">
        <v>432</v>
      </c>
      <c r="T797">
        <v>1034</v>
      </c>
      <c r="U797" s="34" t="s">
        <v>438</v>
      </c>
      <c r="V797">
        <v>4</v>
      </c>
      <c r="W797">
        <v>59</v>
      </c>
      <c r="X797" s="17" t="s">
        <v>91</v>
      </c>
      <c r="Y797" t="s">
        <v>1300</v>
      </c>
      <c r="Z797">
        <v>9</v>
      </c>
      <c r="AA797">
        <v>9</v>
      </c>
      <c r="AB797">
        <v>12</v>
      </c>
      <c r="AC797">
        <v>12</v>
      </c>
      <c r="AF797" t="s">
        <v>161</v>
      </c>
    </row>
    <row r="798" spans="1:32" x14ac:dyDescent="0.25">
      <c r="A798" s="19" t="s">
        <v>177</v>
      </c>
      <c r="B798" s="19" t="s">
        <v>208</v>
      </c>
      <c r="C798">
        <v>11.15</v>
      </c>
      <c r="D798">
        <v>11.15</v>
      </c>
      <c r="E798">
        <v>7</v>
      </c>
      <c r="F798" s="50" t="s">
        <v>565</v>
      </c>
      <c r="G798">
        <v>11</v>
      </c>
      <c r="H798" s="57" t="s">
        <v>326</v>
      </c>
      <c r="I798">
        <v>9</v>
      </c>
      <c r="J798" s="38" t="s">
        <v>411</v>
      </c>
      <c r="K798">
        <v>231</v>
      </c>
      <c r="L798">
        <v>118</v>
      </c>
      <c r="M798">
        <v>117</v>
      </c>
      <c r="N798">
        <v>1200</v>
      </c>
      <c r="O798">
        <v>1</v>
      </c>
      <c r="P798">
        <v>20</v>
      </c>
      <c r="Q798">
        <v>4</v>
      </c>
      <c r="R798">
        <v>24</v>
      </c>
      <c r="S798" t="s">
        <v>479</v>
      </c>
      <c r="T798">
        <v>1041</v>
      </c>
      <c r="U798" s="33" t="s">
        <v>417</v>
      </c>
      <c r="V798">
        <v>3</v>
      </c>
      <c r="W798">
        <v>61</v>
      </c>
      <c r="X798" s="17" t="s">
        <v>91</v>
      </c>
      <c r="Y798">
        <v>12</v>
      </c>
      <c r="Z798">
        <v>11</v>
      </c>
      <c r="AA798">
        <v>12</v>
      </c>
      <c r="AB798">
        <v>11</v>
      </c>
      <c r="AF798" t="s">
        <v>161</v>
      </c>
    </row>
    <row r="799" spans="1:32" x14ac:dyDescent="0.25">
      <c r="A799" s="19" t="s">
        <v>177</v>
      </c>
      <c r="B799" s="19" t="s">
        <v>208</v>
      </c>
      <c r="C799">
        <v>10.64</v>
      </c>
      <c r="D799">
        <v>10.74</v>
      </c>
      <c r="E799">
        <v>7</v>
      </c>
      <c r="F799" s="50" t="s">
        <v>565</v>
      </c>
      <c r="G799">
        <v>8</v>
      </c>
      <c r="H799" s="62" t="s">
        <v>120</v>
      </c>
      <c r="I799">
        <v>2</v>
      </c>
      <c r="J799" s="37" t="s">
        <v>409</v>
      </c>
      <c r="K799">
        <v>102</v>
      </c>
      <c r="L799">
        <v>118</v>
      </c>
      <c r="M799">
        <v>120</v>
      </c>
      <c r="N799">
        <v>1200</v>
      </c>
      <c r="O799">
        <v>1</v>
      </c>
      <c r="P799">
        <v>7</v>
      </c>
      <c r="Q799">
        <v>4</v>
      </c>
      <c r="R799">
        <v>24</v>
      </c>
      <c r="S799" t="s">
        <v>501</v>
      </c>
      <c r="T799">
        <v>1039</v>
      </c>
      <c r="U799" s="33" t="s">
        <v>417</v>
      </c>
      <c r="V799">
        <v>3</v>
      </c>
      <c r="W799">
        <v>63</v>
      </c>
      <c r="X799" s="17" t="s">
        <v>91</v>
      </c>
      <c r="Y799" t="s">
        <v>725</v>
      </c>
      <c r="Z799">
        <v>7</v>
      </c>
      <c r="AA799">
        <v>7</v>
      </c>
      <c r="AB799">
        <v>8</v>
      </c>
      <c r="AF799" t="s">
        <v>450</v>
      </c>
    </row>
    <row r="800" spans="1:32" x14ac:dyDescent="0.25">
      <c r="A800" s="19" t="s">
        <v>177</v>
      </c>
      <c r="B800" s="19" t="s">
        <v>208</v>
      </c>
      <c r="C800">
        <v>11.12</v>
      </c>
      <c r="D800">
        <v>11.12</v>
      </c>
      <c r="E800">
        <v>7</v>
      </c>
      <c r="F800" s="50" t="s">
        <v>565</v>
      </c>
      <c r="G800">
        <v>10</v>
      </c>
      <c r="H800" s="57" t="s">
        <v>326</v>
      </c>
      <c r="I800">
        <v>7</v>
      </c>
      <c r="J800" s="36" t="s">
        <v>410</v>
      </c>
      <c r="K800">
        <v>145</v>
      </c>
      <c r="L800">
        <v>118</v>
      </c>
      <c r="M800">
        <v>119</v>
      </c>
      <c r="N800">
        <v>1200</v>
      </c>
      <c r="O800">
        <v>1</v>
      </c>
      <c r="P800">
        <v>10</v>
      </c>
      <c r="Q800">
        <v>3</v>
      </c>
      <c r="R800">
        <v>24</v>
      </c>
      <c r="S800" t="s">
        <v>508</v>
      </c>
      <c r="T800">
        <v>1050</v>
      </c>
      <c r="U800" s="33" t="s">
        <v>417</v>
      </c>
      <c r="V800">
        <v>3</v>
      </c>
      <c r="W800">
        <v>63</v>
      </c>
      <c r="X800" s="17" t="s">
        <v>91</v>
      </c>
      <c r="Y800" t="s">
        <v>505</v>
      </c>
      <c r="Z800">
        <v>8</v>
      </c>
      <c r="AA800">
        <v>10</v>
      </c>
      <c r="AB800">
        <v>10</v>
      </c>
      <c r="AF800" t="s">
        <v>624</v>
      </c>
    </row>
    <row r="801" spans="1:32" x14ac:dyDescent="0.25">
      <c r="A801" s="19" t="s">
        <v>177</v>
      </c>
      <c r="B801" s="20" t="s">
        <v>211</v>
      </c>
      <c r="C801">
        <v>34.909999999999997</v>
      </c>
      <c r="D801">
        <v>34.809999999999995</v>
      </c>
      <c r="E801">
        <v>5</v>
      </c>
      <c r="F801" s="59" t="s">
        <v>85</v>
      </c>
      <c r="G801">
        <v>8</v>
      </c>
      <c r="H801" s="59" t="s">
        <v>85</v>
      </c>
      <c r="I801">
        <v>8</v>
      </c>
      <c r="J801" s="38" t="s">
        <v>411</v>
      </c>
      <c r="K801">
        <v>54</v>
      </c>
      <c r="L801">
        <v>118</v>
      </c>
      <c r="M801">
        <v>120</v>
      </c>
      <c r="N801">
        <v>1600</v>
      </c>
      <c r="O801">
        <v>1</v>
      </c>
      <c r="P801">
        <v>1</v>
      </c>
      <c r="Q801">
        <v>1</v>
      </c>
      <c r="R801">
        <v>26</v>
      </c>
      <c r="S801" t="s">
        <v>501</v>
      </c>
      <c r="T801">
        <v>1125</v>
      </c>
      <c r="U801" s="33" t="s">
        <v>417</v>
      </c>
      <c r="V801">
        <v>4</v>
      </c>
      <c r="W801">
        <v>45</v>
      </c>
      <c r="X801" s="25" t="s">
        <v>54</v>
      </c>
      <c r="Y801">
        <v>4</v>
      </c>
      <c r="Z801">
        <v>11</v>
      </c>
      <c r="AA801">
        <v>11</v>
      </c>
      <c r="AB801">
        <v>11</v>
      </c>
      <c r="AC801">
        <v>8</v>
      </c>
      <c r="AF801" t="s">
        <v>161</v>
      </c>
    </row>
    <row r="802" spans="1:32" x14ac:dyDescent="0.25">
      <c r="A802" s="19" t="s">
        <v>177</v>
      </c>
      <c r="B802" s="20" t="s">
        <v>211</v>
      </c>
      <c r="C802">
        <v>35.82</v>
      </c>
      <c r="D802">
        <v>35.619999999999997</v>
      </c>
      <c r="E802">
        <v>5</v>
      </c>
      <c r="F802" s="59" t="s">
        <v>85</v>
      </c>
      <c r="G802">
        <v>11</v>
      </c>
      <c r="H802" s="54" t="s">
        <v>58</v>
      </c>
      <c r="I802">
        <v>7</v>
      </c>
      <c r="J802" s="37" t="s">
        <v>409</v>
      </c>
      <c r="K802">
        <v>36</v>
      </c>
      <c r="L802">
        <v>118</v>
      </c>
      <c r="M802">
        <v>124</v>
      </c>
      <c r="N802">
        <v>1600</v>
      </c>
      <c r="O802">
        <v>1</v>
      </c>
      <c r="P802">
        <v>30</v>
      </c>
      <c r="Q802">
        <v>11</v>
      </c>
      <c r="R802">
        <v>25</v>
      </c>
      <c r="S802" t="s">
        <v>508</v>
      </c>
      <c r="T802">
        <v>1118</v>
      </c>
      <c r="U802" s="33" t="s">
        <v>417</v>
      </c>
      <c r="V802">
        <v>4</v>
      </c>
      <c r="W802">
        <v>47</v>
      </c>
      <c r="X802" s="25" t="s">
        <v>54</v>
      </c>
      <c r="Y802" t="s">
        <v>453</v>
      </c>
      <c r="Z802">
        <v>5</v>
      </c>
      <c r="AA802">
        <v>6</v>
      </c>
      <c r="AB802">
        <v>8</v>
      </c>
      <c r="AC802">
        <v>11</v>
      </c>
      <c r="AF802" t="s">
        <v>450</v>
      </c>
    </row>
    <row r="803" spans="1:32" x14ac:dyDescent="0.25">
      <c r="A803" s="19" t="s">
        <v>177</v>
      </c>
      <c r="B803" s="20" t="s">
        <v>211</v>
      </c>
      <c r="C803">
        <v>39.35</v>
      </c>
      <c r="D803">
        <v>39.050000000000004</v>
      </c>
      <c r="E803">
        <v>5</v>
      </c>
      <c r="F803" s="59" t="s">
        <v>85</v>
      </c>
      <c r="G803" s="30">
        <v>5</v>
      </c>
      <c r="H803" s="67" t="s">
        <v>195</v>
      </c>
      <c r="I803">
        <v>3</v>
      </c>
      <c r="J803" s="37" t="s">
        <v>409</v>
      </c>
      <c r="K803">
        <v>3.7</v>
      </c>
      <c r="L803">
        <v>118</v>
      </c>
      <c r="M803">
        <v>126</v>
      </c>
      <c r="N803" s="41">
        <v>1650</v>
      </c>
      <c r="O803">
        <v>1</v>
      </c>
      <c r="P803">
        <v>5</v>
      </c>
      <c r="Q803">
        <v>11</v>
      </c>
      <c r="R803">
        <v>25</v>
      </c>
      <c r="S803" s="32" t="s">
        <v>426</v>
      </c>
      <c r="T803">
        <v>1130</v>
      </c>
      <c r="U803" s="33" t="s">
        <v>427</v>
      </c>
      <c r="V803">
        <v>4</v>
      </c>
      <c r="W803">
        <v>47</v>
      </c>
      <c r="X803" s="25" t="s">
        <v>54</v>
      </c>
      <c r="Y803" t="s">
        <v>519</v>
      </c>
      <c r="Z803">
        <v>7</v>
      </c>
      <c r="AA803">
        <v>8</v>
      </c>
      <c r="AB803">
        <v>7</v>
      </c>
      <c r="AC803">
        <v>5</v>
      </c>
      <c r="AF803" t="s">
        <v>624</v>
      </c>
    </row>
    <row r="804" spans="1:32" x14ac:dyDescent="0.25">
      <c r="A804" s="19" t="s">
        <v>177</v>
      </c>
      <c r="B804" s="20" t="s">
        <v>211</v>
      </c>
      <c r="C804">
        <v>39.659999999999997</v>
      </c>
      <c r="D804">
        <v>39.359999999999992</v>
      </c>
      <c r="E804">
        <v>5</v>
      </c>
      <c r="F804" s="59" t="s">
        <v>85</v>
      </c>
      <c r="G804" s="28">
        <v>2</v>
      </c>
      <c r="H804" s="67" t="s">
        <v>195</v>
      </c>
      <c r="I804">
        <v>11</v>
      </c>
      <c r="J804" s="36" t="s">
        <v>410</v>
      </c>
      <c r="K804">
        <v>19</v>
      </c>
      <c r="L804">
        <v>118</v>
      </c>
      <c r="M804">
        <v>121</v>
      </c>
      <c r="N804" s="41">
        <v>1650</v>
      </c>
      <c r="O804">
        <v>1</v>
      </c>
      <c r="P804">
        <v>22</v>
      </c>
      <c r="Q804">
        <v>10</v>
      </c>
      <c r="R804">
        <v>25</v>
      </c>
      <c r="S804" s="31" t="s">
        <v>420</v>
      </c>
      <c r="T804">
        <v>1112</v>
      </c>
      <c r="U804" s="33" t="s">
        <v>417</v>
      </c>
      <c r="V804">
        <v>4</v>
      </c>
      <c r="W804">
        <v>46</v>
      </c>
      <c r="X804" s="25" t="s">
        <v>54</v>
      </c>
      <c r="Y804" s="12" t="s">
        <v>423</v>
      </c>
      <c r="Z804">
        <v>8</v>
      </c>
      <c r="AA804">
        <v>8</v>
      </c>
      <c r="AB804">
        <v>8</v>
      </c>
      <c r="AC804">
        <v>2</v>
      </c>
      <c r="AF804" t="s">
        <v>624</v>
      </c>
    </row>
    <row r="805" spans="1:32" x14ac:dyDescent="0.25">
      <c r="A805" s="19" t="s">
        <v>177</v>
      </c>
      <c r="B805" s="20" t="s">
        <v>211</v>
      </c>
      <c r="C805">
        <v>22.24</v>
      </c>
      <c r="D805">
        <v>22.04</v>
      </c>
      <c r="E805">
        <v>5</v>
      </c>
      <c r="F805" s="59" t="s">
        <v>85</v>
      </c>
      <c r="G805">
        <v>6</v>
      </c>
      <c r="H805" s="49" t="s">
        <v>31</v>
      </c>
      <c r="I805">
        <v>4</v>
      </c>
      <c r="J805" s="37" t="s">
        <v>409</v>
      </c>
      <c r="K805">
        <v>15</v>
      </c>
      <c r="L805">
        <v>118</v>
      </c>
      <c r="M805">
        <v>124</v>
      </c>
      <c r="N805">
        <v>1400</v>
      </c>
      <c r="O805">
        <v>1</v>
      </c>
      <c r="P805">
        <v>28</v>
      </c>
      <c r="Q805">
        <v>9</v>
      </c>
      <c r="R805">
        <v>25</v>
      </c>
      <c r="S805" t="s">
        <v>479</v>
      </c>
      <c r="T805">
        <v>1103</v>
      </c>
      <c r="U805" s="33" t="s">
        <v>427</v>
      </c>
      <c r="V805">
        <v>4</v>
      </c>
      <c r="W805">
        <v>48</v>
      </c>
      <c r="X805" s="25" t="s">
        <v>54</v>
      </c>
      <c r="Y805" t="s">
        <v>435</v>
      </c>
      <c r="Z805">
        <v>4</v>
      </c>
      <c r="AA805">
        <v>4</v>
      </c>
      <c r="AB805">
        <v>4</v>
      </c>
      <c r="AC805">
        <v>6</v>
      </c>
      <c r="AF805" t="s">
        <v>624</v>
      </c>
    </row>
    <row r="806" spans="1:32" x14ac:dyDescent="0.25">
      <c r="A806" s="19" t="s">
        <v>177</v>
      </c>
      <c r="B806" s="20" t="s">
        <v>211</v>
      </c>
      <c r="C806">
        <v>9.5299999999999994</v>
      </c>
      <c r="D806">
        <v>9.0299999999999994</v>
      </c>
      <c r="E806">
        <v>5</v>
      </c>
      <c r="F806" s="59" t="s">
        <v>85</v>
      </c>
      <c r="G806">
        <v>9</v>
      </c>
      <c r="H806" s="63" t="s">
        <v>140</v>
      </c>
      <c r="I806">
        <v>9</v>
      </c>
      <c r="J806" s="38" t="s">
        <v>411</v>
      </c>
      <c r="K806">
        <v>31</v>
      </c>
      <c r="L806">
        <v>118</v>
      </c>
      <c r="M806">
        <v>128</v>
      </c>
      <c r="N806">
        <v>1200</v>
      </c>
      <c r="O806">
        <v>1</v>
      </c>
      <c r="P806">
        <v>14</v>
      </c>
      <c r="Q806">
        <v>9</v>
      </c>
      <c r="R806">
        <v>25</v>
      </c>
      <c r="S806" t="s">
        <v>477</v>
      </c>
      <c r="T806">
        <v>1094</v>
      </c>
      <c r="U806" s="33" t="s">
        <v>427</v>
      </c>
      <c r="V806">
        <v>4</v>
      </c>
      <c r="W806">
        <v>48</v>
      </c>
      <c r="X806" s="25" t="s">
        <v>54</v>
      </c>
      <c r="Y806" t="s">
        <v>484</v>
      </c>
      <c r="Z806">
        <v>11</v>
      </c>
      <c r="AA806">
        <v>10</v>
      </c>
      <c r="AB806">
        <v>9</v>
      </c>
      <c r="AF806" t="s">
        <v>624</v>
      </c>
    </row>
    <row r="807" spans="1:32" x14ac:dyDescent="0.25">
      <c r="A807" s="19" t="s">
        <v>177</v>
      </c>
      <c r="B807" s="20" t="s">
        <v>211</v>
      </c>
      <c r="C807">
        <v>10.23</v>
      </c>
      <c r="D807">
        <v>10.030000000000001</v>
      </c>
      <c r="E807">
        <v>5</v>
      </c>
      <c r="F807" s="59" t="s">
        <v>85</v>
      </c>
      <c r="G807">
        <v>7</v>
      </c>
      <c r="H807" s="73" t="s">
        <v>452</v>
      </c>
      <c r="I807">
        <v>4</v>
      </c>
      <c r="J807" s="38" t="s">
        <v>411</v>
      </c>
      <c r="K807">
        <v>33</v>
      </c>
      <c r="L807">
        <v>118</v>
      </c>
      <c r="M807">
        <v>125</v>
      </c>
      <c r="N807">
        <v>1200</v>
      </c>
      <c r="O807">
        <v>1</v>
      </c>
      <c r="P807">
        <v>28</v>
      </c>
      <c r="Q807">
        <v>6</v>
      </c>
      <c r="R807">
        <v>25</v>
      </c>
      <c r="S807" t="s">
        <v>477</v>
      </c>
      <c r="T807">
        <v>1069</v>
      </c>
      <c r="U807" s="33" t="s">
        <v>417</v>
      </c>
      <c r="V807">
        <v>4</v>
      </c>
      <c r="W807">
        <v>50</v>
      </c>
      <c r="X807" s="25" t="s">
        <v>54</v>
      </c>
      <c r="Y807" t="s">
        <v>484</v>
      </c>
      <c r="Z807">
        <v>13</v>
      </c>
      <c r="AA807">
        <v>9</v>
      </c>
      <c r="AB807">
        <v>7</v>
      </c>
      <c r="AF807" t="s">
        <v>624</v>
      </c>
    </row>
    <row r="808" spans="1:32" x14ac:dyDescent="0.25">
      <c r="A808" s="19" t="s">
        <v>177</v>
      </c>
      <c r="B808" s="20" t="s">
        <v>211</v>
      </c>
      <c r="C808">
        <v>26.31</v>
      </c>
      <c r="D808">
        <v>25.91</v>
      </c>
      <c r="E808">
        <v>5</v>
      </c>
      <c r="F808" s="59" t="s">
        <v>85</v>
      </c>
      <c r="G808">
        <v>13</v>
      </c>
      <c r="H808" s="84" t="s">
        <v>1142</v>
      </c>
      <c r="I808">
        <v>5</v>
      </c>
      <c r="J808" s="38" t="s">
        <v>411</v>
      </c>
      <c r="K808">
        <v>54</v>
      </c>
      <c r="L808">
        <v>118</v>
      </c>
      <c r="M808">
        <v>129</v>
      </c>
      <c r="N808">
        <v>1400</v>
      </c>
      <c r="O808">
        <v>1</v>
      </c>
      <c r="P808">
        <v>15</v>
      </c>
      <c r="Q808">
        <v>3</v>
      </c>
      <c r="R808">
        <v>25</v>
      </c>
      <c r="S808" t="s">
        <v>479</v>
      </c>
      <c r="T808">
        <v>1079</v>
      </c>
      <c r="U808" s="34" t="s">
        <v>438</v>
      </c>
      <c r="V808">
        <v>4</v>
      </c>
      <c r="W808">
        <v>52</v>
      </c>
      <c r="X808" s="25" t="s">
        <v>54</v>
      </c>
      <c r="Y808" t="s">
        <v>1187</v>
      </c>
      <c r="Z808">
        <v>11</v>
      </c>
      <c r="AA808">
        <v>9</v>
      </c>
      <c r="AB808">
        <v>11</v>
      </c>
      <c r="AC808">
        <v>13</v>
      </c>
      <c r="AF808" t="s">
        <v>624</v>
      </c>
    </row>
    <row r="809" spans="1:32" x14ac:dyDescent="0.25">
      <c r="A809" s="19" t="s">
        <v>177</v>
      </c>
      <c r="B809" s="20" t="s">
        <v>211</v>
      </c>
      <c r="C809">
        <v>22.13</v>
      </c>
      <c r="D809">
        <v>21.43</v>
      </c>
      <c r="E809">
        <v>5</v>
      </c>
      <c r="F809" s="59" t="s">
        <v>85</v>
      </c>
      <c r="G809">
        <v>9</v>
      </c>
      <c r="H809" s="55" t="s">
        <v>64</v>
      </c>
      <c r="I809">
        <v>13</v>
      </c>
      <c r="J809" s="37" t="s">
        <v>409</v>
      </c>
      <c r="K809">
        <v>48</v>
      </c>
      <c r="L809">
        <v>118</v>
      </c>
      <c r="M809">
        <v>127</v>
      </c>
      <c r="N809">
        <v>1400</v>
      </c>
      <c r="O809">
        <v>1</v>
      </c>
      <c r="P809">
        <v>16</v>
      </c>
      <c r="Q809">
        <v>2</v>
      </c>
      <c r="R809">
        <v>25</v>
      </c>
      <c r="S809" t="s">
        <v>479</v>
      </c>
      <c r="T809">
        <v>1110</v>
      </c>
      <c r="U809" s="33" t="s">
        <v>427</v>
      </c>
      <c r="V809">
        <v>4</v>
      </c>
      <c r="W809">
        <v>52</v>
      </c>
      <c r="X809" s="25" t="s">
        <v>54</v>
      </c>
      <c r="Y809" t="s">
        <v>589</v>
      </c>
      <c r="Z809">
        <v>6</v>
      </c>
      <c r="AA809">
        <v>7</v>
      </c>
      <c r="AB809">
        <v>7</v>
      </c>
      <c r="AC809">
        <v>9</v>
      </c>
      <c r="AF809" t="s">
        <v>624</v>
      </c>
    </row>
    <row r="810" spans="1:32" x14ac:dyDescent="0.25">
      <c r="A810" s="19" t="s">
        <v>177</v>
      </c>
      <c r="B810" s="21" t="s">
        <v>215</v>
      </c>
      <c r="C810">
        <v>40.56</v>
      </c>
      <c r="D810">
        <v>40.26</v>
      </c>
      <c r="E810">
        <v>3</v>
      </c>
      <c r="F810" s="63" t="s">
        <v>140</v>
      </c>
      <c r="G810" s="28">
        <v>2</v>
      </c>
      <c r="H810" s="63" t="s">
        <v>140</v>
      </c>
      <c r="I810">
        <v>7</v>
      </c>
      <c r="J810" s="36" t="s">
        <v>410</v>
      </c>
      <c r="K810">
        <v>21</v>
      </c>
      <c r="L810">
        <v>116</v>
      </c>
      <c r="M810">
        <v>118</v>
      </c>
      <c r="N810" s="41">
        <v>1650</v>
      </c>
      <c r="O810">
        <v>1</v>
      </c>
      <c r="P810">
        <v>23</v>
      </c>
      <c r="Q810">
        <v>12</v>
      </c>
      <c r="R810">
        <v>25</v>
      </c>
      <c r="S810" s="32" t="s">
        <v>416</v>
      </c>
      <c r="T810">
        <v>1164</v>
      </c>
      <c r="U810" s="33" t="s">
        <v>417</v>
      </c>
      <c r="V810">
        <v>4</v>
      </c>
      <c r="W810">
        <v>41</v>
      </c>
      <c r="X810" s="26" t="s">
        <v>59</v>
      </c>
      <c r="Y810">
        <v>3</v>
      </c>
      <c r="Z810">
        <v>9</v>
      </c>
      <c r="AA810">
        <v>8</v>
      </c>
      <c r="AB810">
        <v>7</v>
      </c>
      <c r="AC810">
        <v>2</v>
      </c>
      <c r="AF810" t="s">
        <v>141</v>
      </c>
    </row>
    <row r="811" spans="1:32" x14ac:dyDescent="0.25">
      <c r="A811" s="19" t="s">
        <v>177</v>
      </c>
      <c r="B811" s="21" t="s">
        <v>215</v>
      </c>
      <c r="C811">
        <v>39.57</v>
      </c>
      <c r="D811">
        <v>39.07</v>
      </c>
      <c r="E811">
        <v>3</v>
      </c>
      <c r="F811" s="63" t="s">
        <v>140</v>
      </c>
      <c r="G811" s="28">
        <v>1</v>
      </c>
      <c r="H811" s="55" t="s">
        <v>64</v>
      </c>
      <c r="I811">
        <v>4</v>
      </c>
      <c r="J811" s="35" t="s">
        <v>408</v>
      </c>
      <c r="K811">
        <v>13</v>
      </c>
      <c r="L811">
        <v>116</v>
      </c>
      <c r="M811">
        <v>131</v>
      </c>
      <c r="N811" s="41">
        <v>1650</v>
      </c>
      <c r="O811">
        <v>1</v>
      </c>
      <c r="P811">
        <v>9</v>
      </c>
      <c r="Q811">
        <v>7</v>
      </c>
      <c r="R811">
        <v>25</v>
      </c>
      <c r="S811" s="32" t="s">
        <v>432</v>
      </c>
      <c r="T811">
        <v>1146</v>
      </c>
      <c r="U811" s="33" t="s">
        <v>427</v>
      </c>
      <c r="V811">
        <v>5</v>
      </c>
      <c r="W811">
        <v>36</v>
      </c>
      <c r="X811" s="26" t="s">
        <v>59</v>
      </c>
      <c r="Y811" s="12" t="s">
        <v>581</v>
      </c>
      <c r="Z811">
        <v>1</v>
      </c>
      <c r="AA811">
        <v>1</v>
      </c>
      <c r="AB811">
        <v>1</v>
      </c>
      <c r="AC811">
        <v>1</v>
      </c>
      <c r="AF811" t="s">
        <v>141</v>
      </c>
    </row>
    <row r="812" spans="1:32" x14ac:dyDescent="0.25">
      <c r="A812" s="19" t="s">
        <v>177</v>
      </c>
      <c r="B812" s="21" t="s">
        <v>215</v>
      </c>
      <c r="C812">
        <v>40.56</v>
      </c>
      <c r="D812">
        <v>39.76</v>
      </c>
      <c r="E812">
        <v>3</v>
      </c>
      <c r="F812" s="63" t="s">
        <v>140</v>
      </c>
      <c r="G812">
        <v>6</v>
      </c>
      <c r="H812" s="63" t="s">
        <v>140</v>
      </c>
      <c r="I812">
        <v>7</v>
      </c>
      <c r="J812" s="35" t="s">
        <v>408</v>
      </c>
      <c r="K812">
        <v>18</v>
      </c>
      <c r="L812">
        <v>116</v>
      </c>
      <c r="M812">
        <v>134</v>
      </c>
      <c r="N812" s="41">
        <v>1650</v>
      </c>
      <c r="O812">
        <v>1</v>
      </c>
      <c r="P812">
        <v>11</v>
      </c>
      <c r="Q812">
        <v>6</v>
      </c>
      <c r="R812">
        <v>25</v>
      </c>
      <c r="S812" s="31" t="s">
        <v>420</v>
      </c>
      <c r="T812">
        <v>1148</v>
      </c>
      <c r="U812" s="33" t="s">
        <v>427</v>
      </c>
      <c r="V812">
        <v>5</v>
      </c>
      <c r="W812">
        <v>38</v>
      </c>
      <c r="X812" s="26" t="s">
        <v>59</v>
      </c>
      <c r="Y812" s="12" t="s">
        <v>552</v>
      </c>
      <c r="Z812">
        <v>1</v>
      </c>
      <c r="AA812">
        <v>1</v>
      </c>
      <c r="AB812">
        <v>1</v>
      </c>
      <c r="AC812">
        <v>6</v>
      </c>
      <c r="AF812" t="s">
        <v>141</v>
      </c>
    </row>
    <row r="813" spans="1:32" x14ac:dyDescent="0.25">
      <c r="A813" s="19" t="s">
        <v>177</v>
      </c>
      <c r="B813" s="21" t="s">
        <v>215</v>
      </c>
      <c r="C813">
        <v>10.29</v>
      </c>
      <c r="D813">
        <v>9.8899999999999988</v>
      </c>
      <c r="E813">
        <v>3</v>
      </c>
      <c r="F813" s="63" t="s">
        <v>140</v>
      </c>
      <c r="G813">
        <v>7</v>
      </c>
      <c r="H813" s="61" t="s">
        <v>106</v>
      </c>
      <c r="I813">
        <v>11</v>
      </c>
      <c r="J813" s="38" t="s">
        <v>411</v>
      </c>
      <c r="K813">
        <v>25</v>
      </c>
      <c r="L813">
        <v>116</v>
      </c>
      <c r="M813">
        <v>116</v>
      </c>
      <c r="N813">
        <v>1200</v>
      </c>
      <c r="O813">
        <v>1</v>
      </c>
      <c r="P813">
        <v>14</v>
      </c>
      <c r="Q813">
        <v>5</v>
      </c>
      <c r="R813">
        <v>25</v>
      </c>
      <c r="S813" s="31" t="s">
        <v>420</v>
      </c>
      <c r="T813">
        <v>1155</v>
      </c>
      <c r="U813" s="33" t="s">
        <v>427</v>
      </c>
      <c r="V813">
        <v>4</v>
      </c>
      <c r="W813">
        <v>40</v>
      </c>
      <c r="X813" s="26" t="s">
        <v>59</v>
      </c>
      <c r="Y813" t="s">
        <v>441</v>
      </c>
      <c r="Z813">
        <v>12</v>
      </c>
      <c r="AA813">
        <v>11</v>
      </c>
      <c r="AB813">
        <v>7</v>
      </c>
      <c r="AF813" t="s">
        <v>141</v>
      </c>
    </row>
    <row r="814" spans="1:32" x14ac:dyDescent="0.25">
      <c r="A814" s="19" t="s">
        <v>177</v>
      </c>
      <c r="B814" s="21" t="s">
        <v>215</v>
      </c>
      <c r="C814">
        <v>9.9499999999999993</v>
      </c>
      <c r="D814">
        <v>9.75</v>
      </c>
      <c r="E814">
        <v>3</v>
      </c>
      <c r="F814" s="63" t="s">
        <v>140</v>
      </c>
      <c r="G814" s="30">
        <v>5</v>
      </c>
      <c r="H814" s="56" t="s">
        <v>69</v>
      </c>
      <c r="I814">
        <v>7</v>
      </c>
      <c r="J814" s="36" t="s">
        <v>410</v>
      </c>
      <c r="K814">
        <v>12</v>
      </c>
      <c r="L814">
        <v>116</v>
      </c>
      <c r="M814">
        <v>116</v>
      </c>
      <c r="N814">
        <v>1200</v>
      </c>
      <c r="O814">
        <v>1</v>
      </c>
      <c r="P814">
        <v>2</v>
      </c>
      <c r="Q814">
        <v>4</v>
      </c>
      <c r="R814">
        <v>25</v>
      </c>
      <c r="S814" s="32" t="s">
        <v>426</v>
      </c>
      <c r="T814">
        <v>1158</v>
      </c>
      <c r="U814" s="33" t="s">
        <v>427</v>
      </c>
      <c r="V814">
        <v>4</v>
      </c>
      <c r="W814">
        <v>40</v>
      </c>
      <c r="X814" s="26" t="s">
        <v>59</v>
      </c>
      <c r="Y814" s="12">
        <v>2</v>
      </c>
      <c r="Z814">
        <v>9</v>
      </c>
      <c r="AA814">
        <v>9</v>
      </c>
      <c r="AB814">
        <v>5</v>
      </c>
      <c r="AF814" t="s">
        <v>1307</v>
      </c>
    </row>
    <row r="815" spans="1:32" x14ac:dyDescent="0.25">
      <c r="A815" s="19" t="s">
        <v>177</v>
      </c>
      <c r="B815" s="21" t="s">
        <v>215</v>
      </c>
      <c r="C815">
        <v>23.02</v>
      </c>
      <c r="D815">
        <v>23.02</v>
      </c>
      <c r="E815">
        <v>3</v>
      </c>
      <c r="F815" s="63" t="s">
        <v>140</v>
      </c>
      <c r="G815">
        <v>11</v>
      </c>
      <c r="H815" s="59" t="s">
        <v>85</v>
      </c>
      <c r="I815">
        <v>5</v>
      </c>
      <c r="J815" s="38" t="s">
        <v>411</v>
      </c>
      <c r="K815">
        <v>69</v>
      </c>
      <c r="L815">
        <v>116</v>
      </c>
      <c r="M815">
        <v>117</v>
      </c>
      <c r="N815">
        <v>1400</v>
      </c>
      <c r="O815">
        <v>1</v>
      </c>
      <c r="P815">
        <v>23</v>
      </c>
      <c r="Q815">
        <v>2</v>
      </c>
      <c r="R815">
        <v>25</v>
      </c>
      <c r="S815" t="s">
        <v>483</v>
      </c>
      <c r="T815">
        <v>1151</v>
      </c>
      <c r="U815" s="33" t="s">
        <v>417</v>
      </c>
      <c r="V815">
        <v>4</v>
      </c>
      <c r="W815">
        <v>42</v>
      </c>
      <c r="X815" s="26" t="s">
        <v>59</v>
      </c>
      <c r="Y815" t="s">
        <v>533</v>
      </c>
      <c r="Z815">
        <v>12</v>
      </c>
      <c r="AA815">
        <v>9</v>
      </c>
      <c r="AB815">
        <v>11</v>
      </c>
      <c r="AC815">
        <v>11</v>
      </c>
      <c r="AF815" t="s">
        <v>1309</v>
      </c>
    </row>
    <row r="816" spans="1:32" x14ac:dyDescent="0.25">
      <c r="A816" s="19" t="s">
        <v>177</v>
      </c>
      <c r="B816" s="21" t="s">
        <v>215</v>
      </c>
      <c r="C816">
        <v>10.32</v>
      </c>
      <c r="D816">
        <v>9.7200000000000006</v>
      </c>
      <c r="E816">
        <v>3</v>
      </c>
      <c r="F816" s="63" t="s">
        <v>140</v>
      </c>
      <c r="G816">
        <v>10</v>
      </c>
      <c r="H816" s="54" t="s">
        <v>58</v>
      </c>
      <c r="I816">
        <v>12</v>
      </c>
      <c r="J816" s="36" t="s">
        <v>410</v>
      </c>
      <c r="K816">
        <v>43</v>
      </c>
      <c r="L816">
        <v>116</v>
      </c>
      <c r="M816">
        <v>122</v>
      </c>
      <c r="N816">
        <v>1200</v>
      </c>
      <c r="O816">
        <v>1</v>
      </c>
      <c r="P816">
        <v>31</v>
      </c>
      <c r="Q816">
        <v>1</v>
      </c>
      <c r="R816">
        <v>25</v>
      </c>
      <c r="S816" t="s">
        <v>501</v>
      </c>
      <c r="T816">
        <v>1152</v>
      </c>
      <c r="U816" s="33" t="s">
        <v>417</v>
      </c>
      <c r="V816">
        <v>4</v>
      </c>
      <c r="W816">
        <v>44</v>
      </c>
      <c r="X816" s="26" t="s">
        <v>59</v>
      </c>
      <c r="Y816" s="12" t="s">
        <v>549</v>
      </c>
      <c r="Z816">
        <v>10</v>
      </c>
      <c r="AA816">
        <v>10</v>
      </c>
      <c r="AB816">
        <v>10</v>
      </c>
      <c r="AF816" t="s">
        <v>1309</v>
      </c>
    </row>
    <row r="817" spans="1:32" x14ac:dyDescent="0.25">
      <c r="A817" s="19" t="s">
        <v>177</v>
      </c>
      <c r="B817" s="21" t="s">
        <v>215</v>
      </c>
      <c r="C817">
        <v>10.89</v>
      </c>
      <c r="D817">
        <v>10.39</v>
      </c>
      <c r="E817">
        <v>3</v>
      </c>
      <c r="F817" s="63" t="s">
        <v>140</v>
      </c>
      <c r="G817" s="30">
        <v>5</v>
      </c>
      <c r="H817" s="77" t="s">
        <v>648</v>
      </c>
      <c r="I817">
        <v>11</v>
      </c>
      <c r="J817" s="36" t="s">
        <v>410</v>
      </c>
      <c r="K817">
        <v>14</v>
      </c>
      <c r="L817">
        <v>116</v>
      </c>
      <c r="M817">
        <v>120</v>
      </c>
      <c r="N817">
        <v>1200</v>
      </c>
      <c r="O817">
        <v>1</v>
      </c>
      <c r="P817">
        <v>8</v>
      </c>
      <c r="Q817">
        <v>1</v>
      </c>
      <c r="R817">
        <v>25</v>
      </c>
      <c r="S817" s="32" t="s">
        <v>432</v>
      </c>
      <c r="T817">
        <v>1169</v>
      </c>
      <c r="U817" s="33" t="s">
        <v>417</v>
      </c>
      <c r="V817">
        <v>4</v>
      </c>
      <c r="W817">
        <v>44</v>
      </c>
      <c r="X817" s="26" t="s">
        <v>59</v>
      </c>
      <c r="Y817" s="12" t="s">
        <v>418</v>
      </c>
      <c r="Z817">
        <v>10</v>
      </c>
      <c r="AA817">
        <v>9</v>
      </c>
      <c r="AB817">
        <v>5</v>
      </c>
      <c r="AF817" t="s">
        <v>1309</v>
      </c>
    </row>
    <row r="818" spans="1:32" x14ac:dyDescent="0.25">
      <c r="A818" s="19" t="s">
        <v>177</v>
      </c>
      <c r="B818" s="21" t="s">
        <v>215</v>
      </c>
      <c r="C818">
        <v>10.26</v>
      </c>
      <c r="D818">
        <v>10.16</v>
      </c>
      <c r="E818">
        <v>3</v>
      </c>
      <c r="F818" s="63" t="s">
        <v>140</v>
      </c>
      <c r="G818" s="28">
        <v>2</v>
      </c>
      <c r="H818" s="77" t="s">
        <v>648</v>
      </c>
      <c r="I818">
        <v>2</v>
      </c>
      <c r="J818" s="35" t="s">
        <v>408</v>
      </c>
      <c r="K818">
        <v>6</v>
      </c>
      <c r="L818">
        <v>116</v>
      </c>
      <c r="M818">
        <v>118</v>
      </c>
      <c r="N818">
        <v>1200</v>
      </c>
      <c r="O818">
        <v>1</v>
      </c>
      <c r="P818">
        <v>11</v>
      </c>
      <c r="Q818">
        <v>12</v>
      </c>
      <c r="R818">
        <v>24</v>
      </c>
      <c r="S818" s="31" t="s">
        <v>420</v>
      </c>
      <c r="T818">
        <v>1160</v>
      </c>
      <c r="U818" s="33" t="s">
        <v>417</v>
      </c>
      <c r="V818">
        <v>4</v>
      </c>
      <c r="W818">
        <v>43</v>
      </c>
      <c r="X818" s="26" t="s">
        <v>59</v>
      </c>
      <c r="Y818" s="12">
        <v>1</v>
      </c>
      <c r="Z818">
        <v>3</v>
      </c>
      <c r="AA818">
        <v>3</v>
      </c>
      <c r="AB818">
        <v>2</v>
      </c>
      <c r="AF818" t="s">
        <v>1311</v>
      </c>
    </row>
    <row r="819" spans="1:32" x14ac:dyDescent="0.25">
      <c r="A819" s="19" t="s">
        <v>177</v>
      </c>
      <c r="B819" s="21" t="s">
        <v>215</v>
      </c>
      <c r="C819">
        <v>10.49</v>
      </c>
      <c r="D819">
        <v>10.290000000000001</v>
      </c>
      <c r="E819">
        <v>3</v>
      </c>
      <c r="F819" s="63" t="s">
        <v>140</v>
      </c>
      <c r="G819" s="30">
        <v>5</v>
      </c>
      <c r="H819" s="61" t="s">
        <v>106</v>
      </c>
      <c r="I819">
        <v>5</v>
      </c>
      <c r="J819" s="37" t="s">
        <v>409</v>
      </c>
      <c r="K819">
        <v>5.3</v>
      </c>
      <c r="L819">
        <v>116</v>
      </c>
      <c r="M819">
        <v>121</v>
      </c>
      <c r="N819">
        <v>1200</v>
      </c>
      <c r="O819">
        <v>1</v>
      </c>
      <c r="P819">
        <v>13</v>
      </c>
      <c r="Q819">
        <v>11</v>
      </c>
      <c r="R819">
        <v>24</v>
      </c>
      <c r="S819" s="31" t="s">
        <v>420</v>
      </c>
      <c r="T819">
        <v>1175</v>
      </c>
      <c r="U819" s="33" t="s">
        <v>417</v>
      </c>
      <c r="V819">
        <v>4</v>
      </c>
      <c r="W819">
        <v>45</v>
      </c>
      <c r="X819" s="26" t="s">
        <v>59</v>
      </c>
      <c r="Y819" s="12" t="s">
        <v>549</v>
      </c>
      <c r="Z819">
        <v>5</v>
      </c>
      <c r="AA819">
        <v>5</v>
      </c>
      <c r="AB819">
        <v>5</v>
      </c>
      <c r="AF819" t="s">
        <v>1312</v>
      </c>
    </row>
    <row r="820" spans="1:32" x14ac:dyDescent="0.25">
      <c r="A820" s="19" t="s">
        <v>177</v>
      </c>
      <c r="B820" s="21" t="s">
        <v>215</v>
      </c>
      <c r="C820">
        <v>9.85</v>
      </c>
      <c r="D820">
        <v>9.65</v>
      </c>
      <c r="E820">
        <v>3</v>
      </c>
      <c r="F820" s="63" t="s">
        <v>140</v>
      </c>
      <c r="G820" s="30">
        <v>4</v>
      </c>
      <c r="H820" s="56" t="s">
        <v>69</v>
      </c>
      <c r="I820">
        <v>1</v>
      </c>
      <c r="J820" s="37" t="s">
        <v>409</v>
      </c>
      <c r="K820">
        <v>2.7</v>
      </c>
      <c r="L820">
        <v>116</v>
      </c>
      <c r="M820">
        <v>121</v>
      </c>
      <c r="N820">
        <v>1200</v>
      </c>
      <c r="O820">
        <v>1</v>
      </c>
      <c r="P820">
        <v>16</v>
      </c>
      <c r="Q820">
        <v>10</v>
      </c>
      <c r="R820">
        <v>24</v>
      </c>
      <c r="S820" s="31" t="s">
        <v>420</v>
      </c>
      <c r="T820">
        <v>1175</v>
      </c>
      <c r="U820" s="33" t="s">
        <v>427</v>
      </c>
      <c r="V820">
        <v>4</v>
      </c>
      <c r="W820">
        <v>45</v>
      </c>
      <c r="X820" s="26" t="s">
        <v>59</v>
      </c>
      <c r="Y820" s="12" t="s">
        <v>471</v>
      </c>
      <c r="Z820">
        <v>5</v>
      </c>
      <c r="AA820">
        <v>5</v>
      </c>
      <c r="AB820">
        <v>4</v>
      </c>
      <c r="AF820" t="s">
        <v>1312</v>
      </c>
    </row>
    <row r="821" spans="1:32" x14ac:dyDescent="0.25">
      <c r="A821" s="19" t="s">
        <v>177</v>
      </c>
      <c r="B821" s="21" t="s">
        <v>215</v>
      </c>
      <c r="C821">
        <v>9.99</v>
      </c>
      <c r="D821">
        <v>9.89</v>
      </c>
      <c r="E821">
        <v>3</v>
      </c>
      <c r="F821" s="63" t="s">
        <v>140</v>
      </c>
      <c r="G821" s="28">
        <v>2</v>
      </c>
      <c r="H821" s="61" t="s">
        <v>106</v>
      </c>
      <c r="I821">
        <v>4</v>
      </c>
      <c r="J821" s="36" t="s">
        <v>410</v>
      </c>
      <c r="K821">
        <v>12</v>
      </c>
      <c r="L821">
        <v>116</v>
      </c>
      <c r="M821">
        <v>118</v>
      </c>
      <c r="N821">
        <v>1200</v>
      </c>
      <c r="O821">
        <v>1</v>
      </c>
      <c r="P821">
        <v>25</v>
      </c>
      <c r="Q821">
        <v>9</v>
      </c>
      <c r="R821">
        <v>24</v>
      </c>
      <c r="S821" s="32" t="s">
        <v>416</v>
      </c>
      <c r="T821">
        <v>1165</v>
      </c>
      <c r="U821" s="33" t="s">
        <v>417</v>
      </c>
      <c r="V821">
        <v>4</v>
      </c>
      <c r="W821">
        <v>43</v>
      </c>
      <c r="X821" s="26" t="s">
        <v>59</v>
      </c>
      <c r="Y821" s="12" t="s">
        <v>654</v>
      </c>
      <c r="Z821">
        <v>8</v>
      </c>
      <c r="AA821">
        <v>8</v>
      </c>
      <c r="AB821">
        <v>2</v>
      </c>
      <c r="AF821" t="s">
        <v>1312</v>
      </c>
    </row>
    <row r="822" spans="1:32" x14ac:dyDescent="0.25">
      <c r="A822" s="19" t="s">
        <v>177</v>
      </c>
      <c r="B822" s="21" t="s">
        <v>215</v>
      </c>
      <c r="C822">
        <v>10.01</v>
      </c>
      <c r="D822">
        <v>9.91</v>
      </c>
      <c r="E822">
        <v>3</v>
      </c>
      <c r="F822" s="63" t="s">
        <v>140</v>
      </c>
      <c r="G822" s="28">
        <v>3</v>
      </c>
      <c r="H822" s="61" t="s">
        <v>106</v>
      </c>
      <c r="I822">
        <v>4</v>
      </c>
      <c r="J822" s="37" t="s">
        <v>409</v>
      </c>
      <c r="K822">
        <v>20</v>
      </c>
      <c r="L822">
        <v>116</v>
      </c>
      <c r="M822">
        <v>118</v>
      </c>
      <c r="N822">
        <v>1200</v>
      </c>
      <c r="O822">
        <v>1</v>
      </c>
      <c r="P822">
        <v>18</v>
      </c>
      <c r="Q822">
        <v>9</v>
      </c>
      <c r="R822">
        <v>24</v>
      </c>
      <c r="S822" s="31" t="s">
        <v>420</v>
      </c>
      <c r="T822">
        <v>1173</v>
      </c>
      <c r="U822" s="33" t="s">
        <v>417</v>
      </c>
      <c r="V822">
        <v>4</v>
      </c>
      <c r="W822">
        <v>43</v>
      </c>
      <c r="X822" s="26" t="s">
        <v>59</v>
      </c>
      <c r="Y822" t="s">
        <v>441</v>
      </c>
      <c r="Z822">
        <v>4</v>
      </c>
      <c r="AA822">
        <v>3</v>
      </c>
      <c r="AB822">
        <v>3</v>
      </c>
      <c r="AF822" t="s">
        <v>1312</v>
      </c>
    </row>
    <row r="823" spans="1:32" x14ac:dyDescent="0.25">
      <c r="A823" s="19" t="s">
        <v>177</v>
      </c>
      <c r="B823" s="21" t="s">
        <v>215</v>
      </c>
      <c r="C823">
        <v>11.24</v>
      </c>
      <c r="D823">
        <v>10.74</v>
      </c>
      <c r="E823">
        <v>3</v>
      </c>
      <c r="F823" s="63" t="s">
        <v>140</v>
      </c>
      <c r="G823">
        <v>10</v>
      </c>
      <c r="H823" s="76" t="s">
        <v>407</v>
      </c>
      <c r="I823">
        <v>12</v>
      </c>
      <c r="J823" s="38" t="s">
        <v>411</v>
      </c>
      <c r="K823">
        <v>40</v>
      </c>
      <c r="L823">
        <v>116</v>
      </c>
      <c r="M823">
        <v>120</v>
      </c>
      <c r="N823">
        <v>1200</v>
      </c>
      <c r="O823">
        <v>1</v>
      </c>
      <c r="P823">
        <v>15</v>
      </c>
      <c r="Q823">
        <v>6</v>
      </c>
      <c r="R823">
        <v>24</v>
      </c>
      <c r="S823" t="s">
        <v>479</v>
      </c>
      <c r="T823">
        <v>1167</v>
      </c>
      <c r="U823" s="34" t="s">
        <v>480</v>
      </c>
      <c r="V823">
        <v>4</v>
      </c>
      <c r="W823">
        <v>45</v>
      </c>
      <c r="X823" s="26" t="s">
        <v>59</v>
      </c>
      <c r="Y823">
        <v>7</v>
      </c>
      <c r="Z823">
        <v>12</v>
      </c>
      <c r="AA823">
        <v>11</v>
      </c>
      <c r="AB823">
        <v>10</v>
      </c>
      <c r="AF823" t="s">
        <v>1312</v>
      </c>
    </row>
    <row r="824" spans="1:32" x14ac:dyDescent="0.25">
      <c r="A824" s="19" t="s">
        <v>177</v>
      </c>
      <c r="B824" s="21" t="s">
        <v>215</v>
      </c>
      <c r="C824">
        <v>11.05</v>
      </c>
      <c r="D824">
        <v>10.850000000000001</v>
      </c>
      <c r="E824">
        <v>3</v>
      </c>
      <c r="F824" s="63" t="s">
        <v>140</v>
      </c>
      <c r="G824">
        <v>7</v>
      </c>
      <c r="H824" s="76" t="s">
        <v>407</v>
      </c>
      <c r="I824">
        <v>6</v>
      </c>
      <c r="J824" s="37" t="s">
        <v>409</v>
      </c>
      <c r="K824">
        <v>8.1999999999999993</v>
      </c>
      <c r="L824">
        <v>116</v>
      </c>
      <c r="M824">
        <v>122</v>
      </c>
      <c r="N824">
        <v>1200</v>
      </c>
      <c r="O824">
        <v>1</v>
      </c>
      <c r="P824">
        <v>22</v>
      </c>
      <c r="Q824">
        <v>5</v>
      </c>
      <c r="R824">
        <v>24</v>
      </c>
      <c r="S824" s="32" t="s">
        <v>426</v>
      </c>
      <c r="T824">
        <v>1158</v>
      </c>
      <c r="U824" s="33" t="s">
        <v>417</v>
      </c>
      <c r="V824">
        <v>4</v>
      </c>
      <c r="W824">
        <v>46</v>
      </c>
      <c r="X824" s="26" t="s">
        <v>59</v>
      </c>
      <c r="Y824" t="s">
        <v>435</v>
      </c>
      <c r="Z824">
        <v>7</v>
      </c>
      <c r="AA824">
        <v>7</v>
      </c>
      <c r="AB824">
        <v>7</v>
      </c>
      <c r="AF824" t="s">
        <v>1312</v>
      </c>
    </row>
    <row r="825" spans="1:32" x14ac:dyDescent="0.25">
      <c r="A825" s="19" t="s">
        <v>177</v>
      </c>
      <c r="B825" s="21" t="s">
        <v>215</v>
      </c>
      <c r="C825">
        <v>10.89</v>
      </c>
      <c r="D825">
        <v>10.490000000000002</v>
      </c>
      <c r="E825">
        <v>3</v>
      </c>
      <c r="F825" s="63" t="s">
        <v>140</v>
      </c>
      <c r="G825" s="28">
        <v>3</v>
      </c>
      <c r="H825" s="76" t="s">
        <v>407</v>
      </c>
      <c r="I825">
        <v>8</v>
      </c>
      <c r="J825" s="37" t="s">
        <v>409</v>
      </c>
      <c r="K825">
        <v>12</v>
      </c>
      <c r="L825">
        <v>116</v>
      </c>
      <c r="M825">
        <v>123</v>
      </c>
      <c r="N825">
        <v>1200</v>
      </c>
      <c r="O825">
        <v>1</v>
      </c>
      <c r="P825">
        <v>1</v>
      </c>
      <c r="Q825">
        <v>5</v>
      </c>
      <c r="R825">
        <v>24</v>
      </c>
      <c r="S825" s="32" t="s">
        <v>432</v>
      </c>
      <c r="T825">
        <v>1135</v>
      </c>
      <c r="U825" s="34" t="s">
        <v>438</v>
      </c>
      <c r="V825">
        <v>4</v>
      </c>
      <c r="W825">
        <v>46</v>
      </c>
      <c r="X825" s="26" t="s">
        <v>59</v>
      </c>
      <c r="Y825" s="12" t="s">
        <v>418</v>
      </c>
      <c r="Z825">
        <v>6</v>
      </c>
      <c r="AA825">
        <v>6</v>
      </c>
      <c r="AB825">
        <v>3</v>
      </c>
      <c r="AF825" t="s">
        <v>1312</v>
      </c>
    </row>
    <row r="826" spans="1:32" x14ac:dyDescent="0.25">
      <c r="A826" s="19" t="s">
        <v>177</v>
      </c>
      <c r="B826" s="21" t="s">
        <v>215</v>
      </c>
      <c r="C826">
        <v>11.17</v>
      </c>
      <c r="D826">
        <v>10.770000000000001</v>
      </c>
      <c r="E826">
        <v>3</v>
      </c>
      <c r="F826" s="63" t="s">
        <v>140</v>
      </c>
      <c r="G826">
        <v>6</v>
      </c>
      <c r="H826" s="73" t="s">
        <v>452</v>
      </c>
      <c r="I826">
        <v>7</v>
      </c>
      <c r="J826" s="38" t="s">
        <v>411</v>
      </c>
      <c r="K826">
        <v>20</v>
      </c>
      <c r="L826">
        <v>116</v>
      </c>
      <c r="M826">
        <v>123</v>
      </c>
      <c r="N826">
        <v>1200</v>
      </c>
      <c r="O826">
        <v>1</v>
      </c>
      <c r="P826">
        <v>15</v>
      </c>
      <c r="Q826">
        <v>2</v>
      </c>
      <c r="R826">
        <v>24</v>
      </c>
      <c r="S826" s="32" t="s">
        <v>416</v>
      </c>
      <c r="T826">
        <v>1147</v>
      </c>
      <c r="U826" s="33" t="s">
        <v>417</v>
      </c>
      <c r="V826">
        <v>4</v>
      </c>
      <c r="W826">
        <v>46</v>
      </c>
      <c r="X826" s="26" t="s">
        <v>59</v>
      </c>
      <c r="Y826" s="12" t="s">
        <v>552</v>
      </c>
      <c r="Z826">
        <v>11</v>
      </c>
      <c r="AA826">
        <v>12</v>
      </c>
      <c r="AB826">
        <v>6</v>
      </c>
      <c r="AF826" t="s">
        <v>1312</v>
      </c>
    </row>
    <row r="827" spans="1:32" x14ac:dyDescent="0.25">
      <c r="A827" s="19" t="s">
        <v>177</v>
      </c>
      <c r="B827" s="21" t="s">
        <v>215</v>
      </c>
      <c r="C827">
        <v>11.45</v>
      </c>
      <c r="D827">
        <v>11.25</v>
      </c>
      <c r="E827">
        <v>3</v>
      </c>
      <c r="F827" s="63" t="s">
        <v>140</v>
      </c>
      <c r="G827">
        <v>10</v>
      </c>
      <c r="H827" s="56" t="s">
        <v>69</v>
      </c>
      <c r="I827">
        <v>2</v>
      </c>
      <c r="J827" s="37" t="s">
        <v>409</v>
      </c>
      <c r="K827">
        <v>3</v>
      </c>
      <c r="L827">
        <v>116</v>
      </c>
      <c r="M827">
        <v>123</v>
      </c>
      <c r="N827">
        <v>1200</v>
      </c>
      <c r="O827">
        <v>1</v>
      </c>
      <c r="P827">
        <v>17</v>
      </c>
      <c r="Q827">
        <v>1</v>
      </c>
      <c r="R827">
        <v>24</v>
      </c>
      <c r="S827" s="32" t="s">
        <v>416</v>
      </c>
      <c r="T827">
        <v>1142</v>
      </c>
      <c r="U827" s="33" t="s">
        <v>417</v>
      </c>
      <c r="V827">
        <v>4</v>
      </c>
      <c r="W827">
        <v>46</v>
      </c>
      <c r="X827" s="26" t="s">
        <v>59</v>
      </c>
      <c r="Y827" t="s">
        <v>474</v>
      </c>
      <c r="Z827">
        <v>6</v>
      </c>
      <c r="AA827">
        <v>7</v>
      </c>
      <c r="AB827">
        <v>10</v>
      </c>
      <c r="AF827" t="s">
        <v>1312</v>
      </c>
    </row>
    <row r="828" spans="1:32" x14ac:dyDescent="0.25">
      <c r="A828" s="19" t="s">
        <v>177</v>
      </c>
      <c r="B828" s="21" t="s">
        <v>215</v>
      </c>
      <c r="C828">
        <v>10.16</v>
      </c>
      <c r="D828">
        <v>10.16</v>
      </c>
      <c r="E828">
        <v>3</v>
      </c>
      <c r="F828" s="63" t="s">
        <v>140</v>
      </c>
      <c r="G828" s="28">
        <v>1</v>
      </c>
      <c r="H828" s="56" t="s">
        <v>69</v>
      </c>
      <c r="I828">
        <v>4</v>
      </c>
      <c r="J828" s="37" t="s">
        <v>409</v>
      </c>
      <c r="K828">
        <v>5.8</v>
      </c>
      <c r="L828">
        <v>116</v>
      </c>
      <c r="M828">
        <v>116</v>
      </c>
      <c r="N828">
        <v>1200</v>
      </c>
      <c r="O828">
        <v>1</v>
      </c>
      <c r="P828">
        <v>4</v>
      </c>
      <c r="Q828">
        <v>1</v>
      </c>
      <c r="R828">
        <v>24</v>
      </c>
      <c r="S828" s="32" t="s">
        <v>432</v>
      </c>
      <c r="T828">
        <v>1132</v>
      </c>
      <c r="U828" s="33" t="s">
        <v>417</v>
      </c>
      <c r="V828">
        <v>4</v>
      </c>
      <c r="W828">
        <v>41</v>
      </c>
      <c r="X828" s="26" t="s">
        <v>59</v>
      </c>
      <c r="Y828" s="12" t="s">
        <v>539</v>
      </c>
      <c r="Z828">
        <v>6</v>
      </c>
      <c r="AA828">
        <v>5</v>
      </c>
      <c r="AB828">
        <v>1</v>
      </c>
      <c r="AF828" t="s">
        <v>1312</v>
      </c>
    </row>
    <row r="829" spans="1:32" x14ac:dyDescent="0.25">
      <c r="A829" s="19" t="s">
        <v>177</v>
      </c>
      <c r="B829" s="21" t="s">
        <v>215</v>
      </c>
      <c r="C829">
        <v>10.63</v>
      </c>
      <c r="D829">
        <v>10.430000000000001</v>
      </c>
      <c r="E829">
        <v>3</v>
      </c>
      <c r="F829" s="63" t="s">
        <v>140</v>
      </c>
      <c r="G829" s="28">
        <v>2</v>
      </c>
      <c r="H829" s="56" t="s">
        <v>69</v>
      </c>
      <c r="I829">
        <v>9</v>
      </c>
      <c r="J829" s="36" t="s">
        <v>410</v>
      </c>
      <c r="K829">
        <v>20</v>
      </c>
      <c r="L829">
        <v>116</v>
      </c>
      <c r="M829">
        <v>116</v>
      </c>
      <c r="N829">
        <v>1200</v>
      </c>
      <c r="O829">
        <v>1</v>
      </c>
      <c r="P829">
        <v>13</v>
      </c>
      <c r="Q829">
        <v>12</v>
      </c>
      <c r="R829">
        <v>23</v>
      </c>
      <c r="S829" s="31" t="s">
        <v>420</v>
      </c>
      <c r="T829">
        <v>1138</v>
      </c>
      <c r="U829" s="33" t="s">
        <v>417</v>
      </c>
      <c r="V829">
        <v>4</v>
      </c>
      <c r="W829">
        <v>41</v>
      </c>
      <c r="X829" s="26" t="s">
        <v>59</v>
      </c>
      <c r="Y829" s="12">
        <v>2</v>
      </c>
      <c r="Z829">
        <v>10</v>
      </c>
      <c r="AA829">
        <v>9</v>
      </c>
      <c r="AB829">
        <v>2</v>
      </c>
      <c r="AF829" t="s">
        <v>1312</v>
      </c>
    </row>
    <row r="830" spans="1:32" x14ac:dyDescent="0.25">
      <c r="A830" s="19" t="s">
        <v>177</v>
      </c>
      <c r="B830" s="21" t="s">
        <v>215</v>
      </c>
      <c r="C830">
        <v>41.2</v>
      </c>
      <c r="D830">
        <v>40.6</v>
      </c>
      <c r="E830">
        <v>3</v>
      </c>
      <c r="F830" s="63" t="s">
        <v>140</v>
      </c>
      <c r="G830">
        <v>10</v>
      </c>
      <c r="H830" s="76" t="s">
        <v>407</v>
      </c>
      <c r="I830">
        <v>11</v>
      </c>
      <c r="J830" s="36" t="s">
        <v>410</v>
      </c>
      <c r="K830">
        <v>16</v>
      </c>
      <c r="L830">
        <v>116</v>
      </c>
      <c r="M830">
        <v>121</v>
      </c>
      <c r="N830" s="41">
        <v>1650</v>
      </c>
      <c r="O830">
        <v>1</v>
      </c>
      <c r="P830">
        <v>8</v>
      </c>
      <c r="Q830">
        <v>11</v>
      </c>
      <c r="R830">
        <v>23</v>
      </c>
      <c r="S830" s="32" t="s">
        <v>432</v>
      </c>
      <c r="T830">
        <v>1136</v>
      </c>
      <c r="U830" s="33" t="s">
        <v>417</v>
      </c>
      <c r="V830">
        <v>4</v>
      </c>
      <c r="W830">
        <v>43</v>
      </c>
      <c r="X830" s="26" t="s">
        <v>59</v>
      </c>
      <c r="Y830" t="s">
        <v>589</v>
      </c>
      <c r="Z830">
        <v>10</v>
      </c>
      <c r="AA830">
        <v>10</v>
      </c>
      <c r="AB830">
        <v>10</v>
      </c>
      <c r="AC830">
        <v>10</v>
      </c>
      <c r="AF830" t="s">
        <v>1312</v>
      </c>
    </row>
    <row r="831" spans="1:32" x14ac:dyDescent="0.25">
      <c r="A831" s="19" t="s">
        <v>177</v>
      </c>
      <c r="B831" s="21" t="s">
        <v>215</v>
      </c>
      <c r="C831">
        <v>10.69</v>
      </c>
      <c r="D831">
        <v>10.39</v>
      </c>
      <c r="E831">
        <v>3</v>
      </c>
      <c r="F831" s="63" t="s">
        <v>140</v>
      </c>
      <c r="G831">
        <v>6</v>
      </c>
      <c r="H831" s="76" t="s">
        <v>407</v>
      </c>
      <c r="I831">
        <v>8</v>
      </c>
      <c r="J831" s="36" t="s">
        <v>410</v>
      </c>
      <c r="K831">
        <v>10</v>
      </c>
      <c r="L831">
        <v>116</v>
      </c>
      <c r="M831">
        <v>119</v>
      </c>
      <c r="N831">
        <v>1200</v>
      </c>
      <c r="O831">
        <v>1</v>
      </c>
      <c r="P831">
        <v>11</v>
      </c>
      <c r="Q831">
        <v>10</v>
      </c>
      <c r="R831">
        <v>23</v>
      </c>
      <c r="S831" s="32" t="s">
        <v>432</v>
      </c>
      <c r="T831">
        <v>1135</v>
      </c>
      <c r="U831" s="33" t="s">
        <v>417</v>
      </c>
      <c r="V831">
        <v>4</v>
      </c>
      <c r="W831">
        <v>44</v>
      </c>
      <c r="X831" s="26" t="s">
        <v>59</v>
      </c>
      <c r="Y831" t="s">
        <v>474</v>
      </c>
      <c r="Z831">
        <v>10</v>
      </c>
      <c r="AA831">
        <v>9</v>
      </c>
      <c r="AB831">
        <v>6</v>
      </c>
      <c r="AF831" t="s">
        <v>1312</v>
      </c>
    </row>
    <row r="832" spans="1:32" x14ac:dyDescent="0.25">
      <c r="A832" s="19" t="s">
        <v>177</v>
      </c>
      <c r="B832" s="21" t="s">
        <v>215</v>
      </c>
      <c r="C832">
        <v>10.43</v>
      </c>
      <c r="D832">
        <v>10.130000000000001</v>
      </c>
      <c r="E832">
        <v>3</v>
      </c>
      <c r="F832" s="63" t="s">
        <v>140</v>
      </c>
      <c r="G832" s="30">
        <v>4</v>
      </c>
      <c r="H832" s="76" t="s">
        <v>407</v>
      </c>
      <c r="I832">
        <v>8</v>
      </c>
      <c r="J832" s="36" t="s">
        <v>410</v>
      </c>
      <c r="K832">
        <v>31</v>
      </c>
      <c r="L832">
        <v>116</v>
      </c>
      <c r="M832">
        <v>119</v>
      </c>
      <c r="N832">
        <v>1200</v>
      </c>
      <c r="O832">
        <v>1</v>
      </c>
      <c r="P832">
        <v>13</v>
      </c>
      <c r="Q832">
        <v>9</v>
      </c>
      <c r="R832">
        <v>23</v>
      </c>
      <c r="S832" s="32" t="s">
        <v>432</v>
      </c>
      <c r="T832">
        <v>1119</v>
      </c>
      <c r="U832" s="33" t="s">
        <v>417</v>
      </c>
      <c r="V832">
        <v>4</v>
      </c>
      <c r="W832">
        <v>44</v>
      </c>
      <c r="X832" s="26" t="s">
        <v>59</v>
      </c>
      <c r="Y832" s="12" t="s">
        <v>446</v>
      </c>
      <c r="Z832">
        <v>10</v>
      </c>
      <c r="AA832">
        <v>10</v>
      </c>
      <c r="AB832">
        <v>4</v>
      </c>
      <c r="AF832" t="s">
        <v>1317</v>
      </c>
    </row>
    <row r="833" spans="1:32" x14ac:dyDescent="0.25">
      <c r="A833" s="19" t="s">
        <v>177</v>
      </c>
      <c r="B833" s="19" t="s">
        <v>2489</v>
      </c>
      <c r="C833">
        <v>35.450000000000003</v>
      </c>
      <c r="D833">
        <v>31.15</v>
      </c>
      <c r="F833" s="58" t="s">
        <v>2503</v>
      </c>
      <c r="G833">
        <v>10</v>
      </c>
      <c r="H833" s="61" t="s">
        <v>106</v>
      </c>
      <c r="I833">
        <v>7</v>
      </c>
      <c r="J833" s="37" t="s">
        <v>409</v>
      </c>
      <c r="K833">
        <v>18</v>
      </c>
      <c r="M833">
        <v>123</v>
      </c>
      <c r="N833">
        <v>1600</v>
      </c>
      <c r="O833">
        <v>1</v>
      </c>
      <c r="P833">
        <v>1</v>
      </c>
      <c r="Q833">
        <v>1</v>
      </c>
      <c r="R833">
        <v>26</v>
      </c>
      <c r="S833" t="s">
        <v>501</v>
      </c>
      <c r="T833">
        <v>1180</v>
      </c>
      <c r="U833" s="33" t="s">
        <v>417</v>
      </c>
      <c r="V833">
        <v>4</v>
      </c>
      <c r="W833">
        <v>48</v>
      </c>
      <c r="X833" s="19" t="s">
        <v>81</v>
      </c>
      <c r="Y833" t="s">
        <v>490</v>
      </c>
      <c r="Z833">
        <v>7</v>
      </c>
      <c r="AA833">
        <v>5</v>
      </c>
      <c r="AB833">
        <v>7</v>
      </c>
      <c r="AC833">
        <v>10</v>
      </c>
      <c r="AF833" t="s">
        <v>17</v>
      </c>
    </row>
    <row r="834" spans="1:32" x14ac:dyDescent="0.25">
      <c r="A834" s="19" t="s">
        <v>177</v>
      </c>
      <c r="B834" s="19" t="s">
        <v>2489</v>
      </c>
      <c r="C834">
        <v>23.47</v>
      </c>
      <c r="D834">
        <v>18.669999999999998</v>
      </c>
      <c r="F834" s="58" t="s">
        <v>2503</v>
      </c>
      <c r="G834">
        <v>9</v>
      </c>
      <c r="H834" s="61" t="s">
        <v>106</v>
      </c>
      <c r="I834">
        <v>12</v>
      </c>
      <c r="J834" s="37" t="s">
        <v>409</v>
      </c>
      <c r="K834">
        <v>13</v>
      </c>
      <c r="M834">
        <v>126</v>
      </c>
      <c r="N834">
        <v>1400</v>
      </c>
      <c r="O834">
        <v>1</v>
      </c>
      <c r="P834">
        <v>7</v>
      </c>
      <c r="Q834">
        <v>12</v>
      </c>
      <c r="R834">
        <v>25</v>
      </c>
      <c r="S834" t="s">
        <v>479</v>
      </c>
      <c r="T834">
        <v>1160</v>
      </c>
      <c r="U834" s="33" t="s">
        <v>417</v>
      </c>
      <c r="V834">
        <v>4</v>
      </c>
      <c r="W834">
        <v>50</v>
      </c>
      <c r="X834" s="19" t="s">
        <v>81</v>
      </c>
      <c r="Y834">
        <v>8</v>
      </c>
      <c r="Z834">
        <v>4</v>
      </c>
      <c r="AA834">
        <v>4</v>
      </c>
      <c r="AB834">
        <v>8</v>
      </c>
      <c r="AC834">
        <v>9</v>
      </c>
      <c r="AF834" t="s">
        <v>17</v>
      </c>
    </row>
    <row r="835" spans="1:32" x14ac:dyDescent="0.25">
      <c r="A835" s="19" t="s">
        <v>177</v>
      </c>
      <c r="B835" s="19" t="s">
        <v>2489</v>
      </c>
      <c r="C835">
        <v>39.44</v>
      </c>
      <c r="D835">
        <v>34.839999999999996</v>
      </c>
      <c r="F835" s="58" t="s">
        <v>2503</v>
      </c>
      <c r="G835" s="30">
        <v>5</v>
      </c>
      <c r="H835" s="61" t="s">
        <v>106</v>
      </c>
      <c r="I835">
        <v>9</v>
      </c>
      <c r="J835" s="35" t="s">
        <v>408</v>
      </c>
      <c r="K835">
        <v>14</v>
      </c>
      <c r="M835">
        <v>126</v>
      </c>
      <c r="N835" s="41">
        <v>1650</v>
      </c>
      <c r="O835">
        <v>1</v>
      </c>
      <c r="P835">
        <v>12</v>
      </c>
      <c r="Q835">
        <v>11</v>
      </c>
      <c r="R835">
        <v>25</v>
      </c>
      <c r="S835" s="32" t="s">
        <v>432</v>
      </c>
      <c r="T835">
        <v>1158</v>
      </c>
      <c r="U835" s="33" t="s">
        <v>427</v>
      </c>
      <c r="V835">
        <v>4</v>
      </c>
      <c r="W835">
        <v>50</v>
      </c>
      <c r="X835" s="19" t="s">
        <v>81</v>
      </c>
      <c r="Y835" s="12" t="s">
        <v>418</v>
      </c>
      <c r="Z835">
        <v>2</v>
      </c>
      <c r="AA835">
        <v>2</v>
      </c>
      <c r="AB835">
        <v>2</v>
      </c>
      <c r="AC835">
        <v>5</v>
      </c>
      <c r="AF835" t="s">
        <v>17</v>
      </c>
    </row>
    <row r="836" spans="1:32" x14ac:dyDescent="0.25">
      <c r="A836" s="19" t="s">
        <v>177</v>
      </c>
      <c r="B836" s="19" t="s">
        <v>2489</v>
      </c>
      <c r="C836">
        <v>21.29</v>
      </c>
      <c r="D836">
        <v>16.989999999999998</v>
      </c>
      <c r="F836" s="58" t="s">
        <v>2503</v>
      </c>
      <c r="G836" s="28">
        <v>2</v>
      </c>
      <c r="H836" s="61" t="s">
        <v>106</v>
      </c>
      <c r="I836">
        <v>7</v>
      </c>
      <c r="J836" s="35" t="s">
        <v>408</v>
      </c>
      <c r="K836">
        <v>26</v>
      </c>
      <c r="M836">
        <v>124</v>
      </c>
      <c r="N836">
        <v>1400</v>
      </c>
      <c r="O836">
        <v>1</v>
      </c>
      <c r="P836">
        <v>26</v>
      </c>
      <c r="Q836">
        <v>10</v>
      </c>
      <c r="R836">
        <v>25</v>
      </c>
      <c r="S836" t="s">
        <v>483</v>
      </c>
      <c r="T836">
        <v>1160</v>
      </c>
      <c r="U836" s="33" t="s">
        <v>427</v>
      </c>
      <c r="V836">
        <v>4</v>
      </c>
      <c r="W836">
        <v>49</v>
      </c>
      <c r="X836" s="19" t="s">
        <v>81</v>
      </c>
      <c r="Y836" s="12" t="s">
        <v>423</v>
      </c>
      <c r="Z836">
        <v>3</v>
      </c>
      <c r="AA836">
        <v>4</v>
      </c>
      <c r="AB836">
        <v>4</v>
      </c>
      <c r="AC836">
        <v>2</v>
      </c>
      <c r="AF836" t="s">
        <v>17</v>
      </c>
    </row>
    <row r="837" spans="1:32" x14ac:dyDescent="0.25">
      <c r="A837" s="19" t="s">
        <v>177</v>
      </c>
      <c r="B837" s="19" t="s">
        <v>2489</v>
      </c>
      <c r="C837">
        <v>9.74</v>
      </c>
      <c r="D837">
        <v>5.14</v>
      </c>
      <c r="F837" s="58" t="s">
        <v>2503</v>
      </c>
      <c r="G837">
        <v>10</v>
      </c>
      <c r="H837" s="61" t="s">
        <v>106</v>
      </c>
      <c r="I837">
        <v>11</v>
      </c>
      <c r="J837" s="37" t="s">
        <v>409</v>
      </c>
      <c r="K837">
        <v>36</v>
      </c>
      <c r="M837">
        <v>127</v>
      </c>
      <c r="N837">
        <v>1200</v>
      </c>
      <c r="O837">
        <v>1</v>
      </c>
      <c r="P837">
        <v>28</v>
      </c>
      <c r="Q837">
        <v>9</v>
      </c>
      <c r="R837">
        <v>25</v>
      </c>
      <c r="S837" t="s">
        <v>479</v>
      </c>
      <c r="T837">
        <v>1166</v>
      </c>
      <c r="U837" s="33" t="s">
        <v>427</v>
      </c>
      <c r="V837">
        <v>4</v>
      </c>
      <c r="W837">
        <v>51</v>
      </c>
      <c r="X837" s="19" t="s">
        <v>81</v>
      </c>
      <c r="Y837" t="s">
        <v>516</v>
      </c>
      <c r="Z837">
        <v>6</v>
      </c>
      <c r="AA837">
        <v>8</v>
      </c>
      <c r="AB837">
        <v>10</v>
      </c>
      <c r="AF837" t="s">
        <v>17</v>
      </c>
    </row>
    <row r="838" spans="1:32" x14ac:dyDescent="0.25">
      <c r="A838" s="19" t="s">
        <v>177</v>
      </c>
      <c r="B838" s="19" t="s">
        <v>2489</v>
      </c>
      <c r="C838">
        <v>34.79</v>
      </c>
      <c r="D838">
        <v>30.389999999999997</v>
      </c>
      <c r="F838" s="58" t="s">
        <v>2503</v>
      </c>
      <c r="G838" s="28">
        <v>3</v>
      </c>
      <c r="H838" s="47" t="s">
        <v>504</v>
      </c>
      <c r="I838">
        <v>4</v>
      </c>
      <c r="J838" s="37" t="s">
        <v>409</v>
      </c>
      <c r="K838">
        <v>9.6999999999999993</v>
      </c>
      <c r="M838">
        <v>125</v>
      </c>
      <c r="N838">
        <v>1600</v>
      </c>
      <c r="O838">
        <v>1</v>
      </c>
      <c r="P838">
        <v>13</v>
      </c>
      <c r="Q838">
        <v>7</v>
      </c>
      <c r="R838">
        <v>25</v>
      </c>
      <c r="S838" t="s">
        <v>483</v>
      </c>
      <c r="T838">
        <v>1155</v>
      </c>
      <c r="U838" s="33" t="s">
        <v>427</v>
      </c>
      <c r="V838">
        <v>4</v>
      </c>
      <c r="W838">
        <v>52</v>
      </c>
      <c r="X838" s="19" t="s">
        <v>81</v>
      </c>
      <c r="Y838" s="12">
        <v>1</v>
      </c>
      <c r="Z838">
        <v>7</v>
      </c>
      <c r="AA838">
        <v>9</v>
      </c>
      <c r="AB838">
        <v>9</v>
      </c>
      <c r="AC838">
        <v>3</v>
      </c>
      <c r="AF838" t="s">
        <v>17</v>
      </c>
    </row>
    <row r="839" spans="1:32" x14ac:dyDescent="0.25">
      <c r="A839" s="19" t="s">
        <v>177</v>
      </c>
      <c r="B839" s="19" t="s">
        <v>2489</v>
      </c>
      <c r="C839">
        <v>35.090000000000003</v>
      </c>
      <c r="D839">
        <v>30.79</v>
      </c>
      <c r="F839" s="58" t="s">
        <v>2503</v>
      </c>
      <c r="G839" s="30">
        <v>4</v>
      </c>
      <c r="H839" s="47" t="s">
        <v>504</v>
      </c>
      <c r="I839">
        <v>6</v>
      </c>
      <c r="J839" s="37" t="s">
        <v>409</v>
      </c>
      <c r="K839">
        <v>102</v>
      </c>
      <c r="M839">
        <v>124</v>
      </c>
      <c r="N839">
        <v>1600</v>
      </c>
      <c r="O839">
        <v>1</v>
      </c>
      <c r="P839">
        <v>22</v>
      </c>
      <c r="Q839">
        <v>6</v>
      </c>
      <c r="R839">
        <v>25</v>
      </c>
      <c r="S839" t="s">
        <v>483</v>
      </c>
      <c r="T839">
        <v>1149</v>
      </c>
      <c r="U839" s="33" t="s">
        <v>417</v>
      </c>
      <c r="V839">
        <v>4</v>
      </c>
      <c r="W839">
        <v>51</v>
      </c>
      <c r="X839" s="19" t="s">
        <v>81</v>
      </c>
      <c r="Y839" s="12" t="s">
        <v>446</v>
      </c>
      <c r="Z839">
        <v>5</v>
      </c>
      <c r="AA839">
        <v>5</v>
      </c>
      <c r="AB839">
        <v>5</v>
      </c>
      <c r="AC839">
        <v>4</v>
      </c>
      <c r="AF839" t="s">
        <v>1090</v>
      </c>
    </row>
    <row r="840" spans="1:32" x14ac:dyDescent="0.25">
      <c r="A840" s="19" t="s">
        <v>177</v>
      </c>
      <c r="B840" s="19" t="s">
        <v>2489</v>
      </c>
      <c r="C840">
        <v>35.549999999999997</v>
      </c>
      <c r="D840">
        <v>30.95</v>
      </c>
      <c r="F840" s="58" t="s">
        <v>2503</v>
      </c>
      <c r="G840">
        <v>10</v>
      </c>
      <c r="H840" s="47" t="s">
        <v>504</v>
      </c>
      <c r="I840">
        <v>10</v>
      </c>
      <c r="J840" s="38" t="s">
        <v>411</v>
      </c>
      <c r="K840">
        <v>65</v>
      </c>
      <c r="M840">
        <v>126</v>
      </c>
      <c r="N840">
        <v>1600</v>
      </c>
      <c r="O840">
        <v>1</v>
      </c>
      <c r="P840">
        <v>3</v>
      </c>
      <c r="Q840">
        <v>11</v>
      </c>
      <c r="R840">
        <v>24</v>
      </c>
      <c r="S840" t="s">
        <v>479</v>
      </c>
      <c r="T840">
        <v>1128</v>
      </c>
      <c r="U840" s="33" t="s">
        <v>427</v>
      </c>
      <c r="V840">
        <v>4</v>
      </c>
      <c r="W840">
        <v>53</v>
      </c>
      <c r="X840" s="19" t="s">
        <v>81</v>
      </c>
      <c r="Y840" t="s">
        <v>505</v>
      </c>
      <c r="Z840">
        <v>12</v>
      </c>
      <c r="AA840">
        <v>13</v>
      </c>
      <c r="AB840">
        <v>11</v>
      </c>
      <c r="AC840">
        <v>10</v>
      </c>
      <c r="AF840" t="s">
        <v>141</v>
      </c>
    </row>
    <row r="841" spans="1:32" x14ac:dyDescent="0.25">
      <c r="A841" s="19" t="s">
        <v>177</v>
      </c>
      <c r="B841" s="19" t="s">
        <v>2489</v>
      </c>
      <c r="C841">
        <v>22.49</v>
      </c>
      <c r="D841">
        <v>17.89</v>
      </c>
      <c r="F841" s="58" t="s">
        <v>2503</v>
      </c>
      <c r="G841">
        <v>6</v>
      </c>
      <c r="H841" s="47" t="s">
        <v>504</v>
      </c>
      <c r="I841">
        <v>11</v>
      </c>
      <c r="J841" s="38" t="s">
        <v>411</v>
      </c>
      <c r="K841">
        <v>44</v>
      </c>
      <c r="M841">
        <v>126</v>
      </c>
      <c r="N841">
        <v>1400</v>
      </c>
      <c r="O841">
        <v>1</v>
      </c>
      <c r="P841">
        <v>28</v>
      </c>
      <c r="Q841">
        <v>9</v>
      </c>
      <c r="R841">
        <v>24</v>
      </c>
      <c r="S841" t="s">
        <v>508</v>
      </c>
      <c r="T841">
        <v>1114</v>
      </c>
      <c r="U841" s="33" t="s">
        <v>417</v>
      </c>
      <c r="V841">
        <v>4</v>
      </c>
      <c r="W841">
        <v>54</v>
      </c>
      <c r="X841" s="19" t="s">
        <v>81</v>
      </c>
      <c r="Y841" t="s">
        <v>589</v>
      </c>
      <c r="Z841">
        <v>12</v>
      </c>
      <c r="AA841">
        <v>12</v>
      </c>
      <c r="AB841">
        <v>12</v>
      </c>
      <c r="AC841">
        <v>6</v>
      </c>
      <c r="AF841" t="s">
        <v>141</v>
      </c>
    </row>
    <row r="842" spans="1:32" x14ac:dyDescent="0.25">
      <c r="A842" s="19" t="s">
        <v>177</v>
      </c>
      <c r="B842" s="19" t="s">
        <v>2489</v>
      </c>
      <c r="C842">
        <v>9.7200000000000006</v>
      </c>
      <c r="D842">
        <v>5.22</v>
      </c>
      <c r="F842" s="58" t="s">
        <v>2503</v>
      </c>
      <c r="G842" s="28">
        <v>3</v>
      </c>
      <c r="H842" s="47" t="s">
        <v>504</v>
      </c>
      <c r="I842">
        <v>11</v>
      </c>
      <c r="J842" s="38" t="s">
        <v>411</v>
      </c>
      <c r="K842">
        <v>138</v>
      </c>
      <c r="M842">
        <v>123</v>
      </c>
      <c r="N842">
        <v>1200</v>
      </c>
      <c r="O842">
        <v>1</v>
      </c>
      <c r="P842">
        <v>6</v>
      </c>
      <c r="Q842">
        <v>7</v>
      </c>
      <c r="R842">
        <v>24</v>
      </c>
      <c r="S842" t="s">
        <v>508</v>
      </c>
      <c r="T842">
        <v>1131</v>
      </c>
      <c r="U842" s="33" t="s">
        <v>427</v>
      </c>
      <c r="V842" t="s">
        <v>638</v>
      </c>
      <c r="W842" t="s">
        <v>624</v>
      </c>
      <c r="X842" s="19" t="s">
        <v>81</v>
      </c>
      <c r="Y842" s="12" t="s">
        <v>446</v>
      </c>
      <c r="Z842">
        <v>12</v>
      </c>
      <c r="AA842">
        <v>11</v>
      </c>
      <c r="AB842">
        <v>3</v>
      </c>
      <c r="AF842" t="s">
        <v>141</v>
      </c>
    </row>
    <row r="843" spans="1:32" x14ac:dyDescent="0.25">
      <c r="A843" s="19" t="s">
        <v>177</v>
      </c>
      <c r="B843" s="19" t="s">
        <v>2489</v>
      </c>
      <c r="C843">
        <v>58.44</v>
      </c>
      <c r="D843">
        <v>53.94</v>
      </c>
      <c r="F843" s="58" t="s">
        <v>2503</v>
      </c>
      <c r="G843">
        <v>7</v>
      </c>
      <c r="H843" s="47" t="s">
        <v>504</v>
      </c>
      <c r="I843">
        <v>8</v>
      </c>
      <c r="J843" s="38" t="s">
        <v>411</v>
      </c>
      <c r="K843">
        <v>85</v>
      </c>
      <c r="M843">
        <v>123</v>
      </c>
      <c r="N843">
        <v>1000</v>
      </c>
      <c r="O843">
        <v>0</v>
      </c>
      <c r="P843">
        <v>15</v>
      </c>
      <c r="Q843">
        <v>6</v>
      </c>
      <c r="R843">
        <v>24</v>
      </c>
      <c r="S843" t="s">
        <v>479</v>
      </c>
      <c r="T843">
        <v>1131</v>
      </c>
      <c r="U843" s="34" t="s">
        <v>755</v>
      </c>
      <c r="V843" t="s">
        <v>638</v>
      </c>
      <c r="W843" t="s">
        <v>624</v>
      </c>
      <c r="X843" s="19" t="s">
        <v>81</v>
      </c>
      <c r="Y843" t="s">
        <v>643</v>
      </c>
      <c r="Z843">
        <v>13</v>
      </c>
      <c r="AA843">
        <v>14</v>
      </c>
      <c r="AB843">
        <v>7</v>
      </c>
      <c r="AF843" t="s">
        <v>141</v>
      </c>
    </row>
    <row r="844" spans="1:32" x14ac:dyDescent="0.25">
      <c r="A844" s="19" t="s">
        <v>177</v>
      </c>
      <c r="B844" s="19" t="s">
        <v>2489</v>
      </c>
      <c r="C844">
        <v>10.29</v>
      </c>
      <c r="D844">
        <v>5.7899999999999983</v>
      </c>
      <c r="F844" s="58" t="s">
        <v>2503</v>
      </c>
      <c r="G844">
        <v>9</v>
      </c>
      <c r="H844" s="47" t="s">
        <v>504</v>
      </c>
      <c r="I844">
        <v>8</v>
      </c>
      <c r="J844" s="36" t="s">
        <v>410</v>
      </c>
      <c r="K844">
        <v>159</v>
      </c>
      <c r="M844">
        <v>123</v>
      </c>
      <c r="N844">
        <v>1200</v>
      </c>
      <c r="O844">
        <v>1</v>
      </c>
      <c r="P844">
        <v>26</v>
      </c>
      <c r="Q844">
        <v>5</v>
      </c>
      <c r="R844">
        <v>24</v>
      </c>
      <c r="S844" t="s">
        <v>483</v>
      </c>
      <c r="T844">
        <v>1117</v>
      </c>
      <c r="U844" s="33" t="s">
        <v>417</v>
      </c>
      <c r="V844" t="s">
        <v>638</v>
      </c>
      <c r="W844" t="s">
        <v>624</v>
      </c>
      <c r="X844" s="19" t="s">
        <v>81</v>
      </c>
      <c r="Y844" t="s">
        <v>474</v>
      </c>
      <c r="Z844">
        <v>8</v>
      </c>
      <c r="AA844">
        <v>9</v>
      </c>
      <c r="AB844">
        <v>9</v>
      </c>
      <c r="AF844" t="s">
        <v>141</v>
      </c>
    </row>
    <row r="845" spans="1:32" x14ac:dyDescent="0.25">
      <c r="A845" s="19" t="s">
        <v>177</v>
      </c>
      <c r="B845" s="19" t="s">
        <v>2489</v>
      </c>
      <c r="C845">
        <v>58.68</v>
      </c>
      <c r="D845">
        <v>54.08</v>
      </c>
      <c r="F845" s="58" t="s">
        <v>2503</v>
      </c>
      <c r="G845">
        <v>6</v>
      </c>
      <c r="H845" s="67" t="s">
        <v>195</v>
      </c>
      <c r="I845">
        <v>8</v>
      </c>
      <c r="J845" s="37" t="s">
        <v>409</v>
      </c>
      <c r="K845">
        <v>80</v>
      </c>
      <c r="M845">
        <v>126</v>
      </c>
      <c r="N845">
        <v>1000</v>
      </c>
      <c r="O845">
        <v>0</v>
      </c>
      <c r="P845">
        <v>5</v>
      </c>
      <c r="Q845">
        <v>5</v>
      </c>
      <c r="R845">
        <v>24</v>
      </c>
      <c r="S845" t="s">
        <v>477</v>
      </c>
      <c r="T845">
        <v>1122</v>
      </c>
      <c r="U845" s="34" t="s">
        <v>438</v>
      </c>
      <c r="V845" t="s">
        <v>638</v>
      </c>
      <c r="W845" t="s">
        <v>624</v>
      </c>
      <c r="X845" s="19" t="s">
        <v>81</v>
      </c>
      <c r="Y845" t="s">
        <v>513</v>
      </c>
      <c r="Z845">
        <v>6</v>
      </c>
      <c r="AA845">
        <v>7</v>
      </c>
      <c r="AB845">
        <v>6</v>
      </c>
      <c r="AF845" t="s">
        <v>125</v>
      </c>
    </row>
    <row r="846" spans="1:32" x14ac:dyDescent="0.25">
      <c r="A846" s="19" t="s">
        <v>177</v>
      </c>
      <c r="B846" s="19" t="s">
        <v>2489</v>
      </c>
      <c r="C846">
        <v>57.26</v>
      </c>
      <c r="D846">
        <v>52.66</v>
      </c>
      <c r="F846" s="58" t="s">
        <v>2503</v>
      </c>
      <c r="G846">
        <v>8</v>
      </c>
      <c r="H846" s="67" t="s">
        <v>195</v>
      </c>
      <c r="I846">
        <v>9</v>
      </c>
      <c r="J846" s="36" t="s">
        <v>410</v>
      </c>
      <c r="K846">
        <v>42</v>
      </c>
      <c r="M846">
        <v>126</v>
      </c>
      <c r="N846">
        <v>1000</v>
      </c>
      <c r="O846">
        <v>0</v>
      </c>
      <c r="P846">
        <v>14</v>
      </c>
      <c r="Q846">
        <v>4</v>
      </c>
      <c r="R846">
        <v>24</v>
      </c>
      <c r="S846" t="s">
        <v>508</v>
      </c>
      <c r="T846">
        <v>1130</v>
      </c>
      <c r="U846" s="33" t="s">
        <v>417</v>
      </c>
      <c r="V846" t="s">
        <v>638</v>
      </c>
      <c r="W846" t="s">
        <v>624</v>
      </c>
      <c r="X846" s="19" t="s">
        <v>81</v>
      </c>
      <c r="Y846" t="s">
        <v>533</v>
      </c>
      <c r="Z846">
        <v>8</v>
      </c>
      <c r="AA846">
        <v>9</v>
      </c>
      <c r="AB846">
        <v>8</v>
      </c>
      <c r="AF846" t="s">
        <v>639</v>
      </c>
    </row>
    <row r="847" spans="1:32" x14ac:dyDescent="0.25">
      <c r="A847" s="19" t="s">
        <v>177</v>
      </c>
      <c r="B847" s="22" t="s">
        <v>2492</v>
      </c>
      <c r="C847">
        <v>22.41</v>
      </c>
      <c r="D847">
        <v>17.810000000000002</v>
      </c>
      <c r="F847" s="58" t="s">
        <v>2503</v>
      </c>
      <c r="G847">
        <v>6</v>
      </c>
      <c r="H847" s="64" t="s">
        <v>150</v>
      </c>
      <c r="I847">
        <v>5</v>
      </c>
      <c r="J847" s="35" t="s">
        <v>408</v>
      </c>
      <c r="K847">
        <v>45</v>
      </c>
      <c r="M847">
        <v>132</v>
      </c>
      <c r="N847">
        <v>1400</v>
      </c>
      <c r="O847">
        <v>1</v>
      </c>
      <c r="P847">
        <v>4</v>
      </c>
      <c r="Q847">
        <v>1</v>
      </c>
      <c r="R847">
        <v>26</v>
      </c>
      <c r="S847" t="s">
        <v>508</v>
      </c>
      <c r="T847">
        <v>1133</v>
      </c>
      <c r="U847" s="33" t="s">
        <v>417</v>
      </c>
      <c r="V847">
        <v>4</v>
      </c>
      <c r="W847">
        <v>57</v>
      </c>
      <c r="X847" s="22" t="s">
        <v>147</v>
      </c>
      <c r="Y847" t="s">
        <v>519</v>
      </c>
      <c r="Z847">
        <v>1</v>
      </c>
      <c r="AA847">
        <v>1</v>
      </c>
      <c r="AB847">
        <v>1</v>
      </c>
      <c r="AC847">
        <v>6</v>
      </c>
      <c r="AF847" t="s">
        <v>99</v>
      </c>
    </row>
    <row r="848" spans="1:32" x14ac:dyDescent="0.25">
      <c r="A848" s="19" t="s">
        <v>177</v>
      </c>
      <c r="B848" s="22" t="s">
        <v>2492</v>
      </c>
      <c r="C848">
        <v>10.37</v>
      </c>
      <c r="D848">
        <v>5.8699999999999992</v>
      </c>
      <c r="F848" s="58" t="s">
        <v>2503</v>
      </c>
      <c r="G848">
        <v>9</v>
      </c>
      <c r="H848" s="55" t="s">
        <v>64</v>
      </c>
      <c r="I848">
        <v>2</v>
      </c>
      <c r="J848" s="35" t="s">
        <v>408</v>
      </c>
      <c r="K848">
        <v>6.5</v>
      </c>
      <c r="M848">
        <v>135</v>
      </c>
      <c r="N848">
        <v>1200</v>
      </c>
      <c r="O848">
        <v>1</v>
      </c>
      <c r="P848">
        <v>17</v>
      </c>
      <c r="Q848">
        <v>12</v>
      </c>
      <c r="R848">
        <v>25</v>
      </c>
      <c r="S848" s="31" t="s">
        <v>420</v>
      </c>
      <c r="T848">
        <v>1139</v>
      </c>
      <c r="U848" s="33" t="s">
        <v>417</v>
      </c>
      <c r="V848">
        <v>4</v>
      </c>
      <c r="W848">
        <v>59</v>
      </c>
      <c r="X848" s="22" t="s">
        <v>147</v>
      </c>
      <c r="Y848" t="s">
        <v>441</v>
      </c>
      <c r="Z848">
        <v>3</v>
      </c>
      <c r="AA848">
        <v>4</v>
      </c>
      <c r="AB848">
        <v>9</v>
      </c>
      <c r="AF848" t="s">
        <v>99</v>
      </c>
    </row>
    <row r="849" spans="1:32" x14ac:dyDescent="0.25">
      <c r="A849" s="19" t="s">
        <v>177</v>
      </c>
      <c r="B849" s="22" t="s">
        <v>2492</v>
      </c>
      <c r="C849">
        <v>10.64</v>
      </c>
      <c r="D849">
        <v>6.24</v>
      </c>
      <c r="F849" s="58" t="s">
        <v>2503</v>
      </c>
      <c r="G849">
        <v>12</v>
      </c>
      <c r="H849" s="47" t="s">
        <v>504</v>
      </c>
      <c r="I849">
        <v>10</v>
      </c>
      <c r="J849" s="36" t="s">
        <v>410</v>
      </c>
      <c r="K849">
        <v>23</v>
      </c>
      <c r="M849">
        <v>119</v>
      </c>
      <c r="N849">
        <v>1200</v>
      </c>
      <c r="O849">
        <v>1</v>
      </c>
      <c r="P849">
        <v>26</v>
      </c>
      <c r="Q849">
        <v>11</v>
      </c>
      <c r="R849">
        <v>25</v>
      </c>
      <c r="S849" s="32" t="s">
        <v>416</v>
      </c>
      <c r="T849">
        <v>1133</v>
      </c>
      <c r="U849" s="33" t="s">
        <v>427</v>
      </c>
      <c r="V849">
        <v>3</v>
      </c>
      <c r="W849">
        <v>61</v>
      </c>
      <c r="X849" s="22" t="s">
        <v>147</v>
      </c>
      <c r="Y849" t="s">
        <v>474</v>
      </c>
      <c r="Z849">
        <v>10</v>
      </c>
      <c r="AA849">
        <v>8</v>
      </c>
      <c r="AB849">
        <v>12</v>
      </c>
      <c r="AF849" t="s">
        <v>99</v>
      </c>
    </row>
    <row r="850" spans="1:32" x14ac:dyDescent="0.25">
      <c r="A850" s="19" t="s">
        <v>177</v>
      </c>
      <c r="B850" s="22" t="s">
        <v>2492</v>
      </c>
      <c r="C850">
        <v>9.2200000000000006</v>
      </c>
      <c r="D850">
        <v>4.82</v>
      </c>
      <c r="F850" s="58" t="s">
        <v>2503</v>
      </c>
      <c r="G850">
        <v>6</v>
      </c>
      <c r="H850" s="47" t="s">
        <v>504</v>
      </c>
      <c r="I850">
        <v>12</v>
      </c>
      <c r="J850" s="35" t="s">
        <v>408</v>
      </c>
      <c r="K850">
        <v>71</v>
      </c>
      <c r="M850">
        <v>115</v>
      </c>
      <c r="N850">
        <v>1200</v>
      </c>
      <c r="O850">
        <v>1</v>
      </c>
      <c r="P850">
        <v>5</v>
      </c>
      <c r="Q850">
        <v>7</v>
      </c>
      <c r="R850">
        <v>25</v>
      </c>
      <c r="S850" t="s">
        <v>479</v>
      </c>
      <c r="T850">
        <v>1131</v>
      </c>
      <c r="U850" s="33" t="s">
        <v>427</v>
      </c>
      <c r="V850">
        <v>3</v>
      </c>
      <c r="W850">
        <v>62</v>
      </c>
      <c r="X850" s="22" t="s">
        <v>147</v>
      </c>
      <c r="Y850" s="12">
        <v>2</v>
      </c>
      <c r="Z850">
        <v>1</v>
      </c>
      <c r="AA850">
        <v>1</v>
      </c>
      <c r="AB850">
        <v>6</v>
      </c>
      <c r="AF850" t="s">
        <v>99</v>
      </c>
    </row>
    <row r="851" spans="1:32" x14ac:dyDescent="0.25">
      <c r="A851" s="19" t="s">
        <v>177</v>
      </c>
      <c r="B851" s="22" t="s">
        <v>2492</v>
      </c>
      <c r="C851">
        <v>8.73</v>
      </c>
      <c r="D851">
        <v>4.6300000000000008</v>
      </c>
      <c r="F851" s="58" t="s">
        <v>2503</v>
      </c>
      <c r="G851">
        <v>6</v>
      </c>
      <c r="H851" s="59" t="s">
        <v>85</v>
      </c>
      <c r="I851">
        <v>6</v>
      </c>
      <c r="J851" s="37" t="s">
        <v>409</v>
      </c>
      <c r="K851">
        <v>108</v>
      </c>
      <c r="M851">
        <v>118</v>
      </c>
      <c r="N851">
        <v>1200</v>
      </c>
      <c r="O851">
        <v>1</v>
      </c>
      <c r="P851">
        <v>14</v>
      </c>
      <c r="Q851">
        <v>6</v>
      </c>
      <c r="R851">
        <v>25</v>
      </c>
      <c r="S851" t="s">
        <v>457</v>
      </c>
      <c r="T851">
        <v>1137</v>
      </c>
      <c r="U851" s="34" t="s">
        <v>1098</v>
      </c>
      <c r="V851">
        <v>3</v>
      </c>
      <c r="W851">
        <v>63</v>
      </c>
      <c r="X851" s="22" t="s">
        <v>147</v>
      </c>
      <c r="Y851">
        <v>3</v>
      </c>
      <c r="Z851">
        <v>6</v>
      </c>
      <c r="AA851">
        <v>3</v>
      </c>
      <c r="AB851">
        <v>6</v>
      </c>
      <c r="AF851" t="s">
        <v>99</v>
      </c>
    </row>
    <row r="852" spans="1:32" x14ac:dyDescent="0.25">
      <c r="A852" s="19" t="s">
        <v>177</v>
      </c>
      <c r="B852" s="22" t="s">
        <v>2492</v>
      </c>
      <c r="C852">
        <v>58.29</v>
      </c>
      <c r="D852">
        <v>54.29</v>
      </c>
      <c r="F852" s="58" t="s">
        <v>2503</v>
      </c>
      <c r="G852">
        <v>11</v>
      </c>
      <c r="H852" s="62" t="s">
        <v>120</v>
      </c>
      <c r="I852">
        <v>2</v>
      </c>
      <c r="J852" s="37" t="s">
        <v>409</v>
      </c>
      <c r="K852">
        <v>43</v>
      </c>
      <c r="M852">
        <v>119</v>
      </c>
      <c r="N852">
        <v>1000</v>
      </c>
      <c r="O852">
        <v>0</v>
      </c>
      <c r="P852">
        <v>25</v>
      </c>
      <c r="Q852">
        <v>5</v>
      </c>
      <c r="R852">
        <v>25</v>
      </c>
      <c r="S852" t="s">
        <v>483</v>
      </c>
      <c r="T852">
        <v>1116</v>
      </c>
      <c r="U852" s="33" t="s">
        <v>417</v>
      </c>
      <c r="V852">
        <v>3</v>
      </c>
      <c r="W852">
        <v>63</v>
      </c>
      <c r="X852" s="22" t="s">
        <v>147</v>
      </c>
      <c r="Y852" t="s">
        <v>519</v>
      </c>
      <c r="Z852">
        <v>4</v>
      </c>
      <c r="AA852">
        <v>5</v>
      </c>
      <c r="AB852">
        <v>11</v>
      </c>
      <c r="AF852" t="s">
        <v>99</v>
      </c>
    </row>
    <row r="853" spans="1:32" x14ac:dyDescent="0.25">
      <c r="A853" s="19" t="s">
        <v>177</v>
      </c>
      <c r="B853" s="22" t="s">
        <v>2492</v>
      </c>
      <c r="C853">
        <v>10.210000000000001</v>
      </c>
      <c r="D853">
        <v>6.2100000000000009</v>
      </c>
      <c r="F853" s="58" t="s">
        <v>2503</v>
      </c>
      <c r="G853">
        <v>10</v>
      </c>
      <c r="H853" s="50" t="s">
        <v>565</v>
      </c>
      <c r="I853">
        <v>3</v>
      </c>
      <c r="J853" s="35" t="s">
        <v>408</v>
      </c>
      <c r="K853">
        <v>10</v>
      </c>
      <c r="M853">
        <v>121</v>
      </c>
      <c r="N853">
        <v>1200</v>
      </c>
      <c r="O853">
        <v>1</v>
      </c>
      <c r="P853">
        <v>14</v>
      </c>
      <c r="Q853">
        <v>5</v>
      </c>
      <c r="R853">
        <v>25</v>
      </c>
      <c r="S853" s="31" t="s">
        <v>420</v>
      </c>
      <c r="T853">
        <v>1122</v>
      </c>
      <c r="U853" s="33" t="s">
        <v>427</v>
      </c>
      <c r="V853">
        <v>3</v>
      </c>
      <c r="W853">
        <v>63</v>
      </c>
      <c r="X853" s="22" t="s">
        <v>147</v>
      </c>
      <c r="Y853" t="s">
        <v>519</v>
      </c>
      <c r="Z853">
        <v>2</v>
      </c>
      <c r="AA853">
        <v>4</v>
      </c>
      <c r="AB853">
        <v>10</v>
      </c>
      <c r="AF853" t="s">
        <v>99</v>
      </c>
    </row>
    <row r="854" spans="1:32" x14ac:dyDescent="0.25">
      <c r="A854" s="19" t="s">
        <v>177</v>
      </c>
      <c r="B854" s="22" t="s">
        <v>2492</v>
      </c>
      <c r="C854">
        <v>9.5500000000000007</v>
      </c>
      <c r="D854">
        <v>4.9500000000000011</v>
      </c>
      <c r="F854" s="58" t="s">
        <v>2503</v>
      </c>
      <c r="G854" s="28">
        <v>1</v>
      </c>
      <c r="H854" s="50" t="s">
        <v>565</v>
      </c>
      <c r="I854">
        <v>4</v>
      </c>
      <c r="J854" s="35" t="s">
        <v>408</v>
      </c>
      <c r="K854">
        <v>10</v>
      </c>
      <c r="M854">
        <v>132</v>
      </c>
      <c r="N854">
        <v>1200</v>
      </c>
      <c r="O854">
        <v>1</v>
      </c>
      <c r="P854">
        <v>9</v>
      </c>
      <c r="Q854">
        <v>4</v>
      </c>
      <c r="R854">
        <v>25</v>
      </c>
      <c r="S854" s="32" t="s">
        <v>432</v>
      </c>
      <c r="T854">
        <v>1121</v>
      </c>
      <c r="U854" s="33" t="s">
        <v>427</v>
      </c>
      <c r="V854">
        <v>4</v>
      </c>
      <c r="W854">
        <v>57</v>
      </c>
      <c r="X854" s="22" t="s">
        <v>147</v>
      </c>
      <c r="Y854" s="12" t="s">
        <v>446</v>
      </c>
      <c r="Z854">
        <v>1</v>
      </c>
      <c r="AA854">
        <v>1</v>
      </c>
      <c r="AB854">
        <v>1</v>
      </c>
      <c r="AF854" t="s">
        <v>99</v>
      </c>
    </row>
    <row r="855" spans="1:32" x14ac:dyDescent="0.25">
      <c r="A855" s="19" t="s">
        <v>177</v>
      </c>
      <c r="B855" s="22" t="s">
        <v>2492</v>
      </c>
      <c r="C855">
        <v>57.29</v>
      </c>
      <c r="D855">
        <v>52.69</v>
      </c>
      <c r="F855" s="58" t="s">
        <v>2503</v>
      </c>
      <c r="G855">
        <v>10</v>
      </c>
      <c r="H855" s="68" t="s">
        <v>316</v>
      </c>
      <c r="I855">
        <v>8</v>
      </c>
      <c r="J855" s="36" t="s">
        <v>410</v>
      </c>
      <c r="K855">
        <v>11</v>
      </c>
      <c r="M855">
        <v>126</v>
      </c>
      <c r="N855">
        <v>1000</v>
      </c>
      <c r="O855">
        <v>0</v>
      </c>
      <c r="P855">
        <v>19</v>
      </c>
      <c r="Q855">
        <v>3</v>
      </c>
      <c r="R855">
        <v>25</v>
      </c>
      <c r="S855" s="31" t="s">
        <v>420</v>
      </c>
      <c r="T855">
        <v>1122</v>
      </c>
      <c r="U855" s="33" t="s">
        <v>427</v>
      </c>
      <c r="V855">
        <v>4</v>
      </c>
      <c r="W855">
        <v>58</v>
      </c>
      <c r="X855" s="22" t="s">
        <v>147</v>
      </c>
      <c r="Y855" t="s">
        <v>435</v>
      </c>
      <c r="Z855">
        <v>9</v>
      </c>
      <c r="AA855">
        <v>10</v>
      </c>
      <c r="AB855">
        <v>10</v>
      </c>
      <c r="AF855" t="s">
        <v>99</v>
      </c>
    </row>
    <row r="856" spans="1:32" x14ac:dyDescent="0.25">
      <c r="A856" s="19" t="s">
        <v>177</v>
      </c>
      <c r="B856" s="22" t="s">
        <v>2492</v>
      </c>
      <c r="C856">
        <v>9.56</v>
      </c>
      <c r="D856">
        <v>5.46</v>
      </c>
      <c r="F856" s="58" t="s">
        <v>2503</v>
      </c>
      <c r="G856" s="30">
        <v>5</v>
      </c>
      <c r="H856" s="78" t="s">
        <v>687</v>
      </c>
      <c r="I856">
        <v>2</v>
      </c>
      <c r="J856" s="35" t="s">
        <v>408</v>
      </c>
      <c r="K856">
        <v>7.4</v>
      </c>
      <c r="M856">
        <v>124</v>
      </c>
      <c r="N856">
        <v>1200</v>
      </c>
      <c r="O856">
        <v>1</v>
      </c>
      <c r="P856">
        <v>9</v>
      </c>
      <c r="Q856">
        <v>2</v>
      </c>
      <c r="R856">
        <v>25</v>
      </c>
      <c r="S856" t="s">
        <v>508</v>
      </c>
      <c r="T856">
        <v>1123</v>
      </c>
      <c r="U856" s="33" t="s">
        <v>417</v>
      </c>
      <c r="V856">
        <v>4</v>
      </c>
      <c r="W856">
        <v>58</v>
      </c>
      <c r="X856" s="22" t="s">
        <v>147</v>
      </c>
      <c r="Y856" s="12">
        <v>2</v>
      </c>
      <c r="Z856">
        <v>1</v>
      </c>
      <c r="AA856">
        <v>1</v>
      </c>
      <c r="AB856">
        <v>5</v>
      </c>
      <c r="AF856" t="s">
        <v>1324</v>
      </c>
    </row>
    <row r="857" spans="1:32" x14ac:dyDescent="0.25">
      <c r="A857" s="19" t="s">
        <v>177</v>
      </c>
      <c r="B857" s="22" t="s">
        <v>2492</v>
      </c>
      <c r="C857">
        <v>10.42</v>
      </c>
      <c r="D857">
        <v>5.7200000000000006</v>
      </c>
      <c r="F857" s="58" t="s">
        <v>2503</v>
      </c>
      <c r="G857" s="30">
        <v>5</v>
      </c>
      <c r="H857" s="49" t="s">
        <v>31</v>
      </c>
      <c r="I857">
        <v>7</v>
      </c>
      <c r="J857" s="35" t="s">
        <v>408</v>
      </c>
      <c r="K857">
        <v>2.6</v>
      </c>
      <c r="M857">
        <v>134</v>
      </c>
      <c r="N857">
        <v>1200</v>
      </c>
      <c r="O857">
        <v>1</v>
      </c>
      <c r="P857">
        <v>15</v>
      </c>
      <c r="Q857">
        <v>1</v>
      </c>
      <c r="R857">
        <v>25</v>
      </c>
      <c r="S857" s="31" t="s">
        <v>420</v>
      </c>
      <c r="T857">
        <v>1129</v>
      </c>
      <c r="U857" s="33" t="s">
        <v>417</v>
      </c>
      <c r="V857">
        <v>4</v>
      </c>
      <c r="W857">
        <v>58</v>
      </c>
      <c r="X857" s="22" t="s">
        <v>147</v>
      </c>
      <c r="Y857" s="12" t="s">
        <v>471</v>
      </c>
      <c r="Z857">
        <v>1</v>
      </c>
      <c r="AA857">
        <v>1</v>
      </c>
      <c r="AB857">
        <v>5</v>
      </c>
      <c r="AF857" t="s">
        <v>103</v>
      </c>
    </row>
    <row r="858" spans="1:32" x14ac:dyDescent="0.25">
      <c r="A858" s="19" t="s">
        <v>177</v>
      </c>
      <c r="B858" s="22" t="s">
        <v>2492</v>
      </c>
      <c r="C858">
        <v>9.77</v>
      </c>
      <c r="D858">
        <v>5.5699999999999994</v>
      </c>
      <c r="F858" s="58" t="s">
        <v>2503</v>
      </c>
      <c r="G858" s="28">
        <v>1</v>
      </c>
      <c r="H858" s="49" t="s">
        <v>31</v>
      </c>
      <c r="I858">
        <v>2</v>
      </c>
      <c r="J858" s="35" t="s">
        <v>408</v>
      </c>
      <c r="K858">
        <v>2.4</v>
      </c>
      <c r="M858">
        <v>127</v>
      </c>
      <c r="N858">
        <v>1200</v>
      </c>
      <c r="O858">
        <v>1</v>
      </c>
      <c r="P858">
        <v>26</v>
      </c>
      <c r="Q858">
        <v>12</v>
      </c>
      <c r="R858">
        <v>24</v>
      </c>
      <c r="S858" s="32" t="s">
        <v>426</v>
      </c>
      <c r="T858">
        <v>1135</v>
      </c>
      <c r="U858" s="33" t="s">
        <v>417</v>
      </c>
      <c r="V858">
        <v>4</v>
      </c>
      <c r="W858">
        <v>50</v>
      </c>
      <c r="X858" s="22" t="s">
        <v>147</v>
      </c>
      <c r="Y858" s="12" t="s">
        <v>471</v>
      </c>
      <c r="Z858">
        <v>1</v>
      </c>
      <c r="AA858">
        <v>1</v>
      </c>
      <c r="AB858">
        <v>1</v>
      </c>
      <c r="AF858" t="s">
        <v>103</v>
      </c>
    </row>
    <row r="859" spans="1:32" x14ac:dyDescent="0.25">
      <c r="A859" s="19" t="s">
        <v>177</v>
      </c>
      <c r="B859" s="22" t="s">
        <v>2492</v>
      </c>
      <c r="C859">
        <v>10.1</v>
      </c>
      <c r="D859">
        <v>5.4999999999999991</v>
      </c>
      <c r="F859" s="58" t="s">
        <v>2503</v>
      </c>
      <c r="G859" s="28">
        <v>3</v>
      </c>
      <c r="H859" s="49" t="s">
        <v>31</v>
      </c>
      <c r="I859">
        <v>11</v>
      </c>
      <c r="J859" s="35" t="s">
        <v>408</v>
      </c>
      <c r="K859">
        <v>14</v>
      </c>
      <c r="M859">
        <v>125</v>
      </c>
      <c r="N859">
        <v>1200</v>
      </c>
      <c r="O859">
        <v>1</v>
      </c>
      <c r="P859">
        <v>27</v>
      </c>
      <c r="Q859">
        <v>11</v>
      </c>
      <c r="R859">
        <v>24</v>
      </c>
      <c r="S859" s="32" t="s">
        <v>426</v>
      </c>
      <c r="T859">
        <v>1143</v>
      </c>
      <c r="U859" s="33" t="s">
        <v>417</v>
      </c>
      <c r="V859">
        <v>4</v>
      </c>
      <c r="W859">
        <v>49</v>
      </c>
      <c r="X859" s="22" t="s">
        <v>147</v>
      </c>
      <c r="Y859" s="12" t="s">
        <v>446</v>
      </c>
      <c r="Z859">
        <v>2</v>
      </c>
      <c r="AA859">
        <v>1</v>
      </c>
      <c r="AB859">
        <v>3</v>
      </c>
      <c r="AF859" t="s">
        <v>103</v>
      </c>
    </row>
    <row r="860" spans="1:32" x14ac:dyDescent="0.25">
      <c r="A860" s="19" t="s">
        <v>177</v>
      </c>
      <c r="B860" s="22" t="s">
        <v>2492</v>
      </c>
      <c r="C860">
        <v>10.68</v>
      </c>
      <c r="D860">
        <v>5.9799999999999995</v>
      </c>
      <c r="F860" s="58" t="s">
        <v>2503</v>
      </c>
      <c r="G860">
        <v>12</v>
      </c>
      <c r="H860" s="59" t="s">
        <v>85</v>
      </c>
      <c r="I860">
        <v>11</v>
      </c>
      <c r="J860" s="38" t="s">
        <v>411</v>
      </c>
      <c r="K860">
        <v>15</v>
      </c>
      <c r="M860">
        <v>129</v>
      </c>
      <c r="N860">
        <v>1200</v>
      </c>
      <c r="O860">
        <v>1</v>
      </c>
      <c r="P860">
        <v>9</v>
      </c>
      <c r="Q860">
        <v>11</v>
      </c>
      <c r="R860">
        <v>24</v>
      </c>
      <c r="S860" t="s">
        <v>465</v>
      </c>
      <c r="T860">
        <v>1138</v>
      </c>
      <c r="U860" s="33" t="s">
        <v>417</v>
      </c>
      <c r="V860" t="s">
        <v>635</v>
      </c>
      <c r="W860">
        <v>51</v>
      </c>
      <c r="X860" s="22" t="s">
        <v>147</v>
      </c>
      <c r="Y860">
        <v>6</v>
      </c>
      <c r="Z860">
        <v>11</v>
      </c>
      <c r="AA860">
        <v>11</v>
      </c>
      <c r="AB860">
        <v>12</v>
      </c>
      <c r="AF860" t="s">
        <v>103</v>
      </c>
    </row>
    <row r="861" spans="1:32" x14ac:dyDescent="0.25">
      <c r="A861" s="19" t="s">
        <v>177</v>
      </c>
      <c r="B861" s="22" t="s">
        <v>2492</v>
      </c>
      <c r="C861">
        <v>9.69</v>
      </c>
      <c r="D861">
        <v>5.1899999999999986</v>
      </c>
      <c r="F861" s="58" t="s">
        <v>2503</v>
      </c>
      <c r="G861">
        <v>6</v>
      </c>
      <c r="H861" s="47" t="s">
        <v>504</v>
      </c>
      <c r="I861">
        <v>10</v>
      </c>
      <c r="J861" s="37" t="s">
        <v>409</v>
      </c>
      <c r="K861">
        <v>5.4</v>
      </c>
      <c r="M861">
        <v>123</v>
      </c>
      <c r="N861">
        <v>1200</v>
      </c>
      <c r="O861">
        <v>1</v>
      </c>
      <c r="P861">
        <v>13</v>
      </c>
      <c r="Q861">
        <v>10</v>
      </c>
      <c r="R861">
        <v>24</v>
      </c>
      <c r="S861" t="s">
        <v>465</v>
      </c>
      <c r="T861">
        <v>1122</v>
      </c>
      <c r="U861" s="33" t="s">
        <v>427</v>
      </c>
      <c r="V861" t="s">
        <v>635</v>
      </c>
      <c r="W861">
        <v>52</v>
      </c>
      <c r="X861" s="22" t="s">
        <v>147</v>
      </c>
      <c r="Y861" s="12" t="s">
        <v>471</v>
      </c>
      <c r="Z861">
        <v>5</v>
      </c>
      <c r="AA861">
        <v>7</v>
      </c>
      <c r="AB861">
        <v>6</v>
      </c>
      <c r="AF861" t="s">
        <v>103</v>
      </c>
    </row>
    <row r="862" spans="1:32" x14ac:dyDescent="0.25">
      <c r="A862" s="19" t="s">
        <v>177</v>
      </c>
      <c r="B862" s="22" t="s">
        <v>2492</v>
      </c>
      <c r="C862">
        <v>10.37</v>
      </c>
      <c r="D862">
        <v>5.7699999999999987</v>
      </c>
      <c r="F862" s="58" t="s">
        <v>2503</v>
      </c>
      <c r="G862" s="28">
        <v>3</v>
      </c>
      <c r="H862" s="47" t="s">
        <v>504</v>
      </c>
      <c r="I862">
        <v>8</v>
      </c>
      <c r="J862" s="35" t="s">
        <v>408</v>
      </c>
      <c r="K862">
        <v>13</v>
      </c>
      <c r="M862">
        <v>125</v>
      </c>
      <c r="N862">
        <v>1200</v>
      </c>
      <c r="O862">
        <v>1</v>
      </c>
      <c r="P862">
        <v>22</v>
      </c>
      <c r="Q862">
        <v>9</v>
      </c>
      <c r="R862">
        <v>24</v>
      </c>
      <c r="S862" t="s">
        <v>501</v>
      </c>
      <c r="T862">
        <v>1124</v>
      </c>
      <c r="U862" s="33" t="s">
        <v>417</v>
      </c>
      <c r="V862" t="s">
        <v>635</v>
      </c>
      <c r="W862">
        <v>52</v>
      </c>
      <c r="X862" s="22" t="s">
        <v>147</v>
      </c>
      <c r="Y862" s="12" t="s">
        <v>539</v>
      </c>
      <c r="Z862">
        <v>1</v>
      </c>
      <c r="AA862">
        <v>1</v>
      </c>
      <c r="AB862">
        <v>3</v>
      </c>
      <c r="AF862" t="s">
        <v>968</v>
      </c>
    </row>
    <row r="863" spans="1:32" x14ac:dyDescent="0.25">
      <c r="A863" s="20" t="s">
        <v>218</v>
      </c>
      <c r="B863" s="23" t="s">
        <v>219</v>
      </c>
      <c r="C863">
        <v>50.19</v>
      </c>
      <c r="D863">
        <v>50.589999999999996</v>
      </c>
      <c r="E863">
        <v>5</v>
      </c>
      <c r="F863" s="52" t="s">
        <v>49</v>
      </c>
      <c r="G863">
        <v>10</v>
      </c>
      <c r="H863" s="52" t="s">
        <v>49</v>
      </c>
      <c r="I863">
        <v>5</v>
      </c>
      <c r="J863" s="36" t="s">
        <v>410</v>
      </c>
      <c r="K863">
        <v>6.1</v>
      </c>
      <c r="L863">
        <v>135</v>
      </c>
      <c r="M863">
        <v>122</v>
      </c>
      <c r="N863">
        <v>1800</v>
      </c>
      <c r="O863">
        <v>1</v>
      </c>
      <c r="P863">
        <v>10</v>
      </c>
      <c r="Q863">
        <v>12</v>
      </c>
      <c r="R863">
        <v>25</v>
      </c>
      <c r="S863" s="32" t="s">
        <v>432</v>
      </c>
      <c r="T863">
        <v>1116</v>
      </c>
      <c r="U863" s="33" t="s">
        <v>417</v>
      </c>
      <c r="V863">
        <v>2</v>
      </c>
      <c r="W863">
        <v>82</v>
      </c>
      <c r="X863" s="23" t="s">
        <v>154</v>
      </c>
      <c r="Y863" t="s">
        <v>505</v>
      </c>
      <c r="Z863">
        <v>8</v>
      </c>
      <c r="AA863">
        <v>9</v>
      </c>
      <c r="AB863">
        <v>10</v>
      </c>
      <c r="AC863">
        <v>10</v>
      </c>
      <c r="AD863">
        <v>10</v>
      </c>
      <c r="AF863" t="s">
        <v>624</v>
      </c>
    </row>
    <row r="864" spans="1:32" x14ac:dyDescent="0.25">
      <c r="A864" s="20" t="s">
        <v>218</v>
      </c>
      <c r="B864" s="23" t="s">
        <v>219</v>
      </c>
      <c r="C864">
        <v>40.29</v>
      </c>
      <c r="D864">
        <v>40.39</v>
      </c>
      <c r="E864">
        <v>5</v>
      </c>
      <c r="F864" s="52" t="s">
        <v>49</v>
      </c>
      <c r="G864" s="28">
        <v>1</v>
      </c>
      <c r="H864" s="52" t="s">
        <v>49</v>
      </c>
      <c r="I864">
        <v>4</v>
      </c>
      <c r="J864" s="36" t="s">
        <v>410</v>
      </c>
      <c r="K864">
        <v>14</v>
      </c>
      <c r="L864">
        <v>135</v>
      </c>
      <c r="M864">
        <v>132</v>
      </c>
      <c r="N864" s="41">
        <v>1650</v>
      </c>
      <c r="O864">
        <v>1</v>
      </c>
      <c r="P864">
        <v>26</v>
      </c>
      <c r="Q864">
        <v>11</v>
      </c>
      <c r="R864">
        <v>25</v>
      </c>
      <c r="S864" s="32" t="s">
        <v>416</v>
      </c>
      <c r="T864">
        <v>1114</v>
      </c>
      <c r="U864" s="33" t="s">
        <v>427</v>
      </c>
      <c r="V864">
        <v>3</v>
      </c>
      <c r="W864">
        <v>75</v>
      </c>
      <c r="X864" s="23" t="s">
        <v>154</v>
      </c>
      <c r="Y864" s="12" t="s">
        <v>423</v>
      </c>
      <c r="Z864">
        <v>10</v>
      </c>
      <c r="AA864">
        <v>8</v>
      </c>
      <c r="AB864">
        <v>8</v>
      </c>
      <c r="AC864">
        <v>1</v>
      </c>
      <c r="AF864" t="s">
        <v>624</v>
      </c>
    </row>
    <row r="865" spans="1:32" x14ac:dyDescent="0.25">
      <c r="A865" s="20" t="s">
        <v>218</v>
      </c>
      <c r="B865" s="23" t="s">
        <v>219</v>
      </c>
      <c r="C865">
        <v>23.84</v>
      </c>
      <c r="D865">
        <v>23.94</v>
      </c>
      <c r="E865">
        <v>5</v>
      </c>
      <c r="F865" s="52" t="s">
        <v>49</v>
      </c>
      <c r="G865">
        <v>8</v>
      </c>
      <c r="H865" s="52" t="s">
        <v>49</v>
      </c>
      <c r="I865">
        <v>2</v>
      </c>
      <c r="J865" s="38" t="s">
        <v>411</v>
      </c>
      <c r="K865">
        <v>19</v>
      </c>
      <c r="L865">
        <v>135</v>
      </c>
      <c r="M865">
        <v>131</v>
      </c>
      <c r="N865">
        <v>1400</v>
      </c>
      <c r="O865">
        <v>1</v>
      </c>
      <c r="P865">
        <v>9</v>
      </c>
      <c r="Q865">
        <v>11</v>
      </c>
      <c r="R865">
        <v>25</v>
      </c>
      <c r="S865" t="s">
        <v>479</v>
      </c>
      <c r="T865">
        <v>1114</v>
      </c>
      <c r="U865" s="33" t="s">
        <v>417</v>
      </c>
      <c r="V865">
        <v>3</v>
      </c>
      <c r="W865">
        <v>76</v>
      </c>
      <c r="X865" s="23" t="s">
        <v>154</v>
      </c>
      <c r="Y865" t="s">
        <v>429</v>
      </c>
      <c r="Z865">
        <v>11</v>
      </c>
      <c r="AA865">
        <v>13</v>
      </c>
      <c r="AB865">
        <v>13</v>
      </c>
      <c r="AC865">
        <v>8</v>
      </c>
      <c r="AF865" t="s">
        <v>624</v>
      </c>
    </row>
    <row r="866" spans="1:32" x14ac:dyDescent="0.25">
      <c r="A866" s="20" t="s">
        <v>218</v>
      </c>
      <c r="B866" s="23" t="s">
        <v>219</v>
      </c>
      <c r="C866">
        <v>8.94</v>
      </c>
      <c r="D866">
        <v>9.0399999999999991</v>
      </c>
      <c r="E866">
        <v>5</v>
      </c>
      <c r="F866" s="52" t="s">
        <v>49</v>
      </c>
      <c r="G866">
        <v>6</v>
      </c>
      <c r="H866" s="52" t="s">
        <v>49</v>
      </c>
      <c r="I866">
        <v>7</v>
      </c>
      <c r="J866" s="36" t="s">
        <v>410</v>
      </c>
      <c r="K866">
        <v>18</v>
      </c>
      <c r="L866">
        <v>135</v>
      </c>
      <c r="M866">
        <v>131</v>
      </c>
      <c r="N866">
        <v>1200</v>
      </c>
      <c r="O866">
        <v>1</v>
      </c>
      <c r="P866">
        <v>4</v>
      </c>
      <c r="Q866">
        <v>10</v>
      </c>
      <c r="R866">
        <v>25</v>
      </c>
      <c r="S866" t="s">
        <v>501</v>
      </c>
      <c r="T866">
        <v>1112</v>
      </c>
      <c r="U866" s="33" t="s">
        <v>427</v>
      </c>
      <c r="V866">
        <v>3</v>
      </c>
      <c r="W866">
        <v>76</v>
      </c>
      <c r="X866" s="23" t="s">
        <v>154</v>
      </c>
      <c r="Y866" t="s">
        <v>502</v>
      </c>
      <c r="Z866">
        <v>10</v>
      </c>
      <c r="AA866">
        <v>9</v>
      </c>
      <c r="AB866">
        <v>6</v>
      </c>
      <c r="AF866" t="s">
        <v>624</v>
      </c>
    </row>
    <row r="867" spans="1:32" x14ac:dyDescent="0.25">
      <c r="A867" s="20" t="s">
        <v>218</v>
      </c>
      <c r="B867" s="23" t="s">
        <v>219</v>
      </c>
      <c r="C867">
        <v>23.88</v>
      </c>
      <c r="D867">
        <v>23.98</v>
      </c>
      <c r="E867">
        <v>5</v>
      </c>
      <c r="F867" s="52" t="s">
        <v>49</v>
      </c>
      <c r="G867">
        <v>12</v>
      </c>
      <c r="H867" s="49" t="s">
        <v>31</v>
      </c>
      <c r="I867">
        <v>8</v>
      </c>
      <c r="J867" s="36" t="s">
        <v>410</v>
      </c>
      <c r="K867">
        <v>3.5</v>
      </c>
      <c r="L867">
        <v>135</v>
      </c>
      <c r="M867">
        <v>131</v>
      </c>
      <c r="N867">
        <v>1400</v>
      </c>
      <c r="O867">
        <v>1</v>
      </c>
      <c r="P867">
        <v>4</v>
      </c>
      <c r="Q867">
        <v>5</v>
      </c>
      <c r="R867">
        <v>25</v>
      </c>
      <c r="S867" t="s">
        <v>477</v>
      </c>
      <c r="T867">
        <v>1133</v>
      </c>
      <c r="U867" s="33" t="s">
        <v>427</v>
      </c>
      <c r="V867">
        <v>3</v>
      </c>
      <c r="W867">
        <v>76</v>
      </c>
      <c r="X867" s="23" t="s">
        <v>154</v>
      </c>
      <c r="Y867" t="s">
        <v>1329</v>
      </c>
      <c r="Z867">
        <v>9</v>
      </c>
      <c r="AA867">
        <v>8</v>
      </c>
      <c r="AB867">
        <v>8</v>
      </c>
      <c r="AC867">
        <v>12</v>
      </c>
      <c r="AF867" t="s">
        <v>624</v>
      </c>
    </row>
    <row r="868" spans="1:32" x14ac:dyDescent="0.25">
      <c r="A868" s="20" t="s">
        <v>218</v>
      </c>
      <c r="B868" s="23" t="s">
        <v>219</v>
      </c>
      <c r="C868">
        <v>21.8</v>
      </c>
      <c r="D868">
        <v>21.8</v>
      </c>
      <c r="E868">
        <v>5</v>
      </c>
      <c r="F868" s="52" t="s">
        <v>49</v>
      </c>
      <c r="G868" s="28">
        <v>3</v>
      </c>
      <c r="H868" s="49" t="s">
        <v>31</v>
      </c>
      <c r="I868">
        <v>2</v>
      </c>
      <c r="J868" s="37" t="s">
        <v>409</v>
      </c>
      <c r="K868">
        <v>1.8</v>
      </c>
      <c r="L868">
        <v>135</v>
      </c>
      <c r="M868">
        <v>135</v>
      </c>
      <c r="N868">
        <v>1400</v>
      </c>
      <c r="O868">
        <v>1</v>
      </c>
      <c r="P868">
        <v>6</v>
      </c>
      <c r="Q868">
        <v>4</v>
      </c>
      <c r="R868">
        <v>25</v>
      </c>
      <c r="S868" t="s">
        <v>501</v>
      </c>
      <c r="T868">
        <v>1125</v>
      </c>
      <c r="U868" s="33" t="s">
        <v>417</v>
      </c>
      <c r="V868">
        <v>3</v>
      </c>
      <c r="W868">
        <v>75</v>
      </c>
      <c r="X868" s="23" t="s">
        <v>154</v>
      </c>
      <c r="Y868" s="12" t="s">
        <v>423</v>
      </c>
      <c r="Z868">
        <v>5</v>
      </c>
      <c r="AA868">
        <v>7</v>
      </c>
      <c r="AB868">
        <v>7</v>
      </c>
      <c r="AC868">
        <v>3</v>
      </c>
      <c r="AF868" t="s">
        <v>624</v>
      </c>
    </row>
    <row r="869" spans="1:32" x14ac:dyDescent="0.25">
      <c r="A869" s="20" t="s">
        <v>218</v>
      </c>
      <c r="B869" s="23" t="s">
        <v>219</v>
      </c>
      <c r="C869">
        <v>21.62</v>
      </c>
      <c r="D869">
        <v>21.520000000000003</v>
      </c>
      <c r="E869">
        <v>5</v>
      </c>
      <c r="F869" s="52" t="s">
        <v>49</v>
      </c>
      <c r="G869" s="28">
        <v>3</v>
      </c>
      <c r="H869" s="56" t="s">
        <v>69</v>
      </c>
      <c r="I869">
        <v>9</v>
      </c>
      <c r="J869" s="36" t="s">
        <v>410</v>
      </c>
      <c r="K869">
        <v>2.7</v>
      </c>
      <c r="L869">
        <v>135</v>
      </c>
      <c r="M869">
        <v>132</v>
      </c>
      <c r="N869">
        <v>1400</v>
      </c>
      <c r="O869">
        <v>1</v>
      </c>
      <c r="P869">
        <v>9</v>
      </c>
      <c r="Q869">
        <v>3</v>
      </c>
      <c r="R869">
        <v>25</v>
      </c>
      <c r="S869" t="s">
        <v>508</v>
      </c>
      <c r="T869">
        <v>1139</v>
      </c>
      <c r="U869" s="33" t="s">
        <v>427</v>
      </c>
      <c r="V869">
        <v>3</v>
      </c>
      <c r="W869">
        <v>73</v>
      </c>
      <c r="X869" s="23" t="s">
        <v>154</v>
      </c>
      <c r="Y869" s="12" t="s">
        <v>446</v>
      </c>
      <c r="Z869">
        <v>10</v>
      </c>
      <c r="AA869">
        <v>9</v>
      </c>
      <c r="AB869">
        <v>9</v>
      </c>
      <c r="AC869">
        <v>3</v>
      </c>
      <c r="AF869" t="s">
        <v>624</v>
      </c>
    </row>
    <row r="870" spans="1:32" x14ac:dyDescent="0.25">
      <c r="A870" s="20" t="s">
        <v>218</v>
      </c>
      <c r="B870" s="23" t="s">
        <v>219</v>
      </c>
      <c r="C870">
        <v>9.68</v>
      </c>
      <c r="D870">
        <v>9.7800000000000011</v>
      </c>
      <c r="E870">
        <v>5</v>
      </c>
      <c r="F870" s="52" t="s">
        <v>49</v>
      </c>
      <c r="G870" s="28">
        <v>1</v>
      </c>
      <c r="H870" s="52" t="s">
        <v>49</v>
      </c>
      <c r="I870">
        <v>11</v>
      </c>
      <c r="J870" s="38" t="s">
        <v>411</v>
      </c>
      <c r="K870">
        <v>2.2000000000000002</v>
      </c>
      <c r="L870">
        <v>135</v>
      </c>
      <c r="M870">
        <v>126</v>
      </c>
      <c r="N870">
        <v>1200</v>
      </c>
      <c r="O870">
        <v>1</v>
      </c>
      <c r="P870">
        <v>26</v>
      </c>
      <c r="Q870">
        <v>1</v>
      </c>
      <c r="R870">
        <v>25</v>
      </c>
      <c r="S870" t="s">
        <v>465</v>
      </c>
      <c r="T870">
        <v>1137</v>
      </c>
      <c r="U870" s="33" t="s">
        <v>417</v>
      </c>
      <c r="V870">
        <v>3</v>
      </c>
      <c r="W870">
        <v>66</v>
      </c>
      <c r="X870" s="23" t="s">
        <v>154</v>
      </c>
      <c r="Y870" s="12" t="s">
        <v>446</v>
      </c>
      <c r="Z870">
        <v>12</v>
      </c>
      <c r="AA870">
        <v>11</v>
      </c>
      <c r="AB870">
        <v>1</v>
      </c>
      <c r="AF870" t="s">
        <v>624</v>
      </c>
    </row>
    <row r="871" spans="1:32" x14ac:dyDescent="0.25">
      <c r="A871" s="20" t="s">
        <v>218</v>
      </c>
      <c r="B871" s="23" t="s">
        <v>219</v>
      </c>
      <c r="C871">
        <v>9.67</v>
      </c>
      <c r="D871">
        <v>9.57</v>
      </c>
      <c r="E871">
        <v>5</v>
      </c>
      <c r="F871" s="52" t="s">
        <v>49</v>
      </c>
      <c r="G871" s="28">
        <v>1</v>
      </c>
      <c r="H871" s="52" t="s">
        <v>49</v>
      </c>
      <c r="I871">
        <v>10</v>
      </c>
      <c r="J871" s="38" t="s">
        <v>411</v>
      </c>
      <c r="K871">
        <v>2.2999999999999998</v>
      </c>
      <c r="L871">
        <v>135</v>
      </c>
      <c r="M871">
        <v>131</v>
      </c>
      <c r="N871">
        <v>1200</v>
      </c>
      <c r="O871">
        <v>1</v>
      </c>
      <c r="P871">
        <v>1</v>
      </c>
      <c r="Q871">
        <v>1</v>
      </c>
      <c r="R871">
        <v>25</v>
      </c>
      <c r="S871" t="s">
        <v>508</v>
      </c>
      <c r="T871">
        <v>1142</v>
      </c>
      <c r="U871" s="33" t="s">
        <v>417</v>
      </c>
      <c r="V871">
        <v>4</v>
      </c>
      <c r="W871">
        <v>58</v>
      </c>
      <c r="X871" s="23" t="s">
        <v>154</v>
      </c>
      <c r="Y871" s="12" t="s">
        <v>423</v>
      </c>
      <c r="Z871">
        <v>12</v>
      </c>
      <c r="AA871">
        <v>9</v>
      </c>
      <c r="AB871">
        <v>1</v>
      </c>
      <c r="AF871" t="s">
        <v>624</v>
      </c>
    </row>
    <row r="872" spans="1:32" x14ac:dyDescent="0.25">
      <c r="A872" s="20" t="s">
        <v>218</v>
      </c>
      <c r="B872" s="23" t="s">
        <v>219</v>
      </c>
      <c r="C872">
        <v>9.6300000000000008</v>
      </c>
      <c r="D872">
        <v>9.6300000000000008</v>
      </c>
      <c r="E872">
        <v>5</v>
      </c>
      <c r="F872" s="52" t="s">
        <v>49</v>
      </c>
      <c r="G872" s="28">
        <v>1</v>
      </c>
      <c r="H872" s="52" t="s">
        <v>49</v>
      </c>
      <c r="I872">
        <v>12</v>
      </c>
      <c r="J872" s="36" t="s">
        <v>410</v>
      </c>
      <c r="K872">
        <v>5</v>
      </c>
      <c r="L872">
        <v>135</v>
      </c>
      <c r="M872">
        <v>128</v>
      </c>
      <c r="N872">
        <v>1200</v>
      </c>
      <c r="O872">
        <v>1</v>
      </c>
      <c r="P872">
        <v>1</v>
      </c>
      <c r="Q872">
        <v>12</v>
      </c>
      <c r="R872">
        <v>24</v>
      </c>
      <c r="S872" t="s">
        <v>479</v>
      </c>
      <c r="T872">
        <v>1152</v>
      </c>
      <c r="U872" s="33" t="s">
        <v>417</v>
      </c>
      <c r="V872">
        <v>4</v>
      </c>
      <c r="W872">
        <v>52</v>
      </c>
      <c r="X872" s="23" t="s">
        <v>154</v>
      </c>
      <c r="Y872" s="12" t="s">
        <v>446</v>
      </c>
      <c r="Z872">
        <v>9</v>
      </c>
      <c r="AA872">
        <v>10</v>
      </c>
      <c r="AB872">
        <v>1</v>
      </c>
      <c r="AF872" t="s">
        <v>624</v>
      </c>
    </row>
    <row r="873" spans="1:32" x14ac:dyDescent="0.25">
      <c r="A873" s="20" t="s">
        <v>218</v>
      </c>
      <c r="B873" s="24" t="s">
        <v>222</v>
      </c>
      <c r="C873">
        <v>49.8</v>
      </c>
      <c r="D873">
        <v>50.199999999999996</v>
      </c>
      <c r="E873">
        <v>9</v>
      </c>
      <c r="F873" s="64" t="s">
        <v>150</v>
      </c>
      <c r="G873">
        <v>7</v>
      </c>
      <c r="H873" s="62" t="s">
        <v>120</v>
      </c>
      <c r="I873">
        <v>11</v>
      </c>
      <c r="J873" s="35" t="s">
        <v>408</v>
      </c>
      <c r="K873">
        <v>24</v>
      </c>
      <c r="L873">
        <v>133</v>
      </c>
      <c r="M873">
        <v>122</v>
      </c>
      <c r="N873">
        <v>1800</v>
      </c>
      <c r="O873">
        <v>1</v>
      </c>
      <c r="P873">
        <v>10</v>
      </c>
      <c r="Q873">
        <v>12</v>
      </c>
      <c r="R873">
        <v>25</v>
      </c>
      <c r="S873" s="32" t="s">
        <v>432</v>
      </c>
      <c r="T873">
        <v>1168</v>
      </c>
      <c r="U873" s="33" t="s">
        <v>417</v>
      </c>
      <c r="V873">
        <v>2</v>
      </c>
      <c r="W873">
        <v>82</v>
      </c>
      <c r="X873" s="18" t="s">
        <v>76</v>
      </c>
      <c r="Y873" t="s">
        <v>589</v>
      </c>
      <c r="Z873">
        <v>2</v>
      </c>
      <c r="AA873">
        <v>2</v>
      </c>
      <c r="AB873">
        <v>4</v>
      </c>
      <c r="AC873">
        <v>4</v>
      </c>
      <c r="AD873">
        <v>7</v>
      </c>
      <c r="AF873" t="s">
        <v>624</v>
      </c>
    </row>
    <row r="874" spans="1:32" x14ac:dyDescent="0.25">
      <c r="A874" s="20" t="s">
        <v>218</v>
      </c>
      <c r="B874" s="24" t="s">
        <v>222</v>
      </c>
      <c r="C874">
        <v>39.020000000000003</v>
      </c>
      <c r="D874">
        <v>39.520000000000003</v>
      </c>
      <c r="E874">
        <v>9</v>
      </c>
      <c r="F874" s="64" t="s">
        <v>150</v>
      </c>
      <c r="G874" s="30">
        <v>4</v>
      </c>
      <c r="H874" s="62" t="s">
        <v>120</v>
      </c>
      <c r="I874">
        <v>4</v>
      </c>
      <c r="J874" s="37" t="s">
        <v>409</v>
      </c>
      <c r="K874">
        <v>15</v>
      </c>
      <c r="L874">
        <v>133</v>
      </c>
      <c r="M874">
        <v>123</v>
      </c>
      <c r="N874" s="41">
        <v>1650</v>
      </c>
      <c r="O874">
        <v>1</v>
      </c>
      <c r="P874">
        <v>12</v>
      </c>
      <c r="Q874">
        <v>11</v>
      </c>
      <c r="R874">
        <v>25</v>
      </c>
      <c r="S874" s="32" t="s">
        <v>432</v>
      </c>
      <c r="T874">
        <v>1175</v>
      </c>
      <c r="U874" s="33" t="s">
        <v>427</v>
      </c>
      <c r="V874">
        <v>2</v>
      </c>
      <c r="W874">
        <v>84</v>
      </c>
      <c r="X874" s="18" t="s">
        <v>76</v>
      </c>
      <c r="Y874">
        <v>3</v>
      </c>
      <c r="Z874">
        <v>7</v>
      </c>
      <c r="AA874">
        <v>8</v>
      </c>
      <c r="AB874">
        <v>8</v>
      </c>
      <c r="AC874">
        <v>4</v>
      </c>
      <c r="AF874" t="s">
        <v>624</v>
      </c>
    </row>
    <row r="875" spans="1:32" x14ac:dyDescent="0.25">
      <c r="A875" s="20" t="s">
        <v>218</v>
      </c>
      <c r="B875" s="24" t="s">
        <v>222</v>
      </c>
      <c r="C875">
        <v>39.700000000000003</v>
      </c>
      <c r="D875">
        <v>40.200000000000003</v>
      </c>
      <c r="E875">
        <v>9</v>
      </c>
      <c r="F875" s="64" t="s">
        <v>150</v>
      </c>
      <c r="G875">
        <v>7</v>
      </c>
      <c r="H875" s="62" t="s">
        <v>120</v>
      </c>
      <c r="I875">
        <v>4</v>
      </c>
      <c r="J875" s="37" t="s">
        <v>409</v>
      </c>
      <c r="K875">
        <v>16</v>
      </c>
      <c r="L875">
        <v>133</v>
      </c>
      <c r="M875">
        <v>123</v>
      </c>
      <c r="N875" s="41">
        <v>1650</v>
      </c>
      <c r="O875">
        <v>1</v>
      </c>
      <c r="P875">
        <v>4</v>
      </c>
      <c r="Q875">
        <v>10</v>
      </c>
      <c r="R875">
        <v>25</v>
      </c>
      <c r="S875" t="s">
        <v>457</v>
      </c>
      <c r="T875">
        <v>1157</v>
      </c>
      <c r="U875" s="34" t="s">
        <v>826</v>
      </c>
      <c r="V875">
        <v>2</v>
      </c>
      <c r="W875">
        <v>85</v>
      </c>
      <c r="X875" s="18" t="s">
        <v>76</v>
      </c>
      <c r="Y875">
        <v>7</v>
      </c>
      <c r="Z875">
        <v>4</v>
      </c>
      <c r="AA875">
        <v>4</v>
      </c>
      <c r="AB875">
        <v>4</v>
      </c>
      <c r="AC875">
        <v>7</v>
      </c>
      <c r="AF875" t="s">
        <v>624</v>
      </c>
    </row>
    <row r="876" spans="1:32" x14ac:dyDescent="0.25">
      <c r="A876" s="20" t="s">
        <v>218</v>
      </c>
      <c r="B876" s="24" t="s">
        <v>222</v>
      </c>
      <c r="C876">
        <v>39.049999999999997</v>
      </c>
      <c r="D876">
        <v>39.75</v>
      </c>
      <c r="E876">
        <v>9</v>
      </c>
      <c r="F876" s="64" t="s">
        <v>150</v>
      </c>
      <c r="G876">
        <v>7</v>
      </c>
      <c r="H876" s="68" t="s">
        <v>316</v>
      </c>
      <c r="I876">
        <v>5</v>
      </c>
      <c r="J876" s="37" t="s">
        <v>409</v>
      </c>
      <c r="K876">
        <v>10</v>
      </c>
      <c r="L876">
        <v>133</v>
      </c>
      <c r="M876">
        <v>119</v>
      </c>
      <c r="N876" s="41">
        <v>1650</v>
      </c>
      <c r="O876">
        <v>1</v>
      </c>
      <c r="P876">
        <v>17</v>
      </c>
      <c r="Q876">
        <v>9</v>
      </c>
      <c r="R876">
        <v>25</v>
      </c>
      <c r="S876" s="31" t="s">
        <v>420</v>
      </c>
      <c r="T876">
        <v>1155</v>
      </c>
      <c r="U876" s="33" t="s">
        <v>427</v>
      </c>
      <c r="V876">
        <v>2</v>
      </c>
      <c r="W876">
        <v>85</v>
      </c>
      <c r="X876" s="18" t="s">
        <v>76</v>
      </c>
      <c r="Y876">
        <v>5</v>
      </c>
      <c r="Z876">
        <v>7</v>
      </c>
      <c r="AA876">
        <v>6</v>
      </c>
      <c r="AB876">
        <v>5</v>
      </c>
      <c r="AC876">
        <v>7</v>
      </c>
      <c r="AF876" t="s">
        <v>624</v>
      </c>
    </row>
    <row r="877" spans="1:32" x14ac:dyDescent="0.25">
      <c r="A877" s="20" t="s">
        <v>218</v>
      </c>
      <c r="B877" s="24" t="s">
        <v>222</v>
      </c>
      <c r="C877">
        <v>33.83</v>
      </c>
      <c r="D877">
        <v>34.43</v>
      </c>
      <c r="E877">
        <v>9</v>
      </c>
      <c r="F877" s="64" t="s">
        <v>150</v>
      </c>
      <c r="G877">
        <v>7</v>
      </c>
      <c r="H877" s="62" t="s">
        <v>120</v>
      </c>
      <c r="I877">
        <v>6</v>
      </c>
      <c r="J877" s="35" t="s">
        <v>408</v>
      </c>
      <c r="K877">
        <v>15</v>
      </c>
      <c r="L877">
        <v>133</v>
      </c>
      <c r="M877">
        <v>115</v>
      </c>
      <c r="N877">
        <v>1600</v>
      </c>
      <c r="O877">
        <v>1</v>
      </c>
      <c r="P877">
        <v>13</v>
      </c>
      <c r="Q877">
        <v>7</v>
      </c>
      <c r="R877">
        <v>25</v>
      </c>
      <c r="S877" t="s">
        <v>483</v>
      </c>
      <c r="T877">
        <v>1170</v>
      </c>
      <c r="U877" s="33" t="s">
        <v>427</v>
      </c>
      <c r="V877">
        <v>1</v>
      </c>
      <c r="W877">
        <v>85</v>
      </c>
      <c r="X877" s="18" t="s">
        <v>76</v>
      </c>
      <c r="Y877" t="s">
        <v>441</v>
      </c>
      <c r="Z877">
        <v>3</v>
      </c>
      <c r="AA877">
        <v>3</v>
      </c>
      <c r="AB877">
        <v>3</v>
      </c>
      <c r="AC877">
        <v>7</v>
      </c>
      <c r="AF877" t="s">
        <v>624</v>
      </c>
    </row>
    <row r="878" spans="1:32" x14ac:dyDescent="0.25">
      <c r="A878" s="20" t="s">
        <v>218</v>
      </c>
      <c r="B878" s="24" t="s">
        <v>222</v>
      </c>
      <c r="C878">
        <v>39.520000000000003</v>
      </c>
      <c r="D878">
        <v>39.82</v>
      </c>
      <c r="E878">
        <v>9</v>
      </c>
      <c r="F878" s="64" t="s">
        <v>150</v>
      </c>
      <c r="G878" s="28">
        <v>1</v>
      </c>
      <c r="H878" s="62" t="s">
        <v>120</v>
      </c>
      <c r="I878">
        <v>1</v>
      </c>
      <c r="J878" s="37" t="s">
        <v>409</v>
      </c>
      <c r="K878">
        <v>7.4</v>
      </c>
      <c r="L878">
        <v>133</v>
      </c>
      <c r="M878">
        <v>135</v>
      </c>
      <c r="N878" s="41">
        <v>1650</v>
      </c>
      <c r="O878">
        <v>1</v>
      </c>
      <c r="P878">
        <v>4</v>
      </c>
      <c r="Q878">
        <v>6</v>
      </c>
      <c r="R878">
        <v>25</v>
      </c>
      <c r="S878" s="32" t="s">
        <v>432</v>
      </c>
      <c r="T878">
        <v>1162</v>
      </c>
      <c r="U878" s="34" t="s">
        <v>438</v>
      </c>
      <c r="V878">
        <v>3</v>
      </c>
      <c r="W878">
        <v>77</v>
      </c>
      <c r="X878" s="18" t="s">
        <v>76</v>
      </c>
      <c r="Y878" s="12" t="s">
        <v>423</v>
      </c>
      <c r="Z878">
        <v>5</v>
      </c>
      <c r="AA878">
        <v>3</v>
      </c>
      <c r="AB878">
        <v>2</v>
      </c>
      <c r="AC878">
        <v>1</v>
      </c>
      <c r="AF878" t="s">
        <v>624</v>
      </c>
    </row>
    <row r="879" spans="1:32" x14ac:dyDescent="0.25">
      <c r="A879" s="20" t="s">
        <v>218</v>
      </c>
      <c r="B879" s="24" t="s">
        <v>222</v>
      </c>
      <c r="C879">
        <v>39.049999999999997</v>
      </c>
      <c r="D879">
        <v>39.25</v>
      </c>
      <c r="E879">
        <v>9</v>
      </c>
      <c r="F879" s="64" t="s">
        <v>150</v>
      </c>
      <c r="G879" s="28">
        <v>1</v>
      </c>
      <c r="H879" s="62" t="s">
        <v>120</v>
      </c>
      <c r="I879">
        <v>9</v>
      </c>
      <c r="J879" s="35" t="s">
        <v>408</v>
      </c>
      <c r="K879">
        <v>19</v>
      </c>
      <c r="L879">
        <v>133</v>
      </c>
      <c r="M879">
        <v>126</v>
      </c>
      <c r="N879" s="41">
        <v>1650</v>
      </c>
      <c r="O879">
        <v>1</v>
      </c>
      <c r="P879">
        <v>7</v>
      </c>
      <c r="Q879">
        <v>5</v>
      </c>
      <c r="R879">
        <v>25</v>
      </c>
      <c r="S879" s="32" t="s">
        <v>432</v>
      </c>
      <c r="T879">
        <v>1151</v>
      </c>
      <c r="U879" s="33" t="s">
        <v>417</v>
      </c>
      <c r="V879">
        <v>3</v>
      </c>
      <c r="W879">
        <v>71</v>
      </c>
      <c r="X879" s="18" t="s">
        <v>76</v>
      </c>
      <c r="Y879" s="12" t="s">
        <v>446</v>
      </c>
      <c r="Z879">
        <v>2</v>
      </c>
      <c r="AA879">
        <v>2</v>
      </c>
      <c r="AB879">
        <v>2</v>
      </c>
      <c r="AC879">
        <v>1</v>
      </c>
      <c r="AF879" t="s">
        <v>624</v>
      </c>
    </row>
    <row r="880" spans="1:32" x14ac:dyDescent="0.25">
      <c r="A880" s="20" t="s">
        <v>218</v>
      </c>
      <c r="B880" s="24" t="s">
        <v>222</v>
      </c>
      <c r="C880">
        <v>21.88</v>
      </c>
      <c r="D880">
        <v>21.98</v>
      </c>
      <c r="E880">
        <v>9</v>
      </c>
      <c r="F880" s="64" t="s">
        <v>150</v>
      </c>
      <c r="G880">
        <v>6</v>
      </c>
      <c r="H880" s="62" t="s">
        <v>120</v>
      </c>
      <c r="I880">
        <v>10</v>
      </c>
      <c r="J880" s="37" t="s">
        <v>409</v>
      </c>
      <c r="K880">
        <v>46</v>
      </c>
      <c r="L880">
        <v>133</v>
      </c>
      <c r="M880">
        <v>131</v>
      </c>
      <c r="N880">
        <v>1400</v>
      </c>
      <c r="O880">
        <v>1</v>
      </c>
      <c r="P880">
        <v>6</v>
      </c>
      <c r="Q880">
        <v>4</v>
      </c>
      <c r="R880">
        <v>25</v>
      </c>
      <c r="S880" t="s">
        <v>501</v>
      </c>
      <c r="T880">
        <v>1163</v>
      </c>
      <c r="U880" s="33" t="s">
        <v>417</v>
      </c>
      <c r="V880">
        <v>3</v>
      </c>
      <c r="W880">
        <v>71</v>
      </c>
      <c r="X880" s="18" t="s">
        <v>76</v>
      </c>
      <c r="Y880" s="12" t="s">
        <v>539</v>
      </c>
      <c r="Z880">
        <v>7</v>
      </c>
      <c r="AA880">
        <v>5</v>
      </c>
      <c r="AB880">
        <v>4</v>
      </c>
      <c r="AC880">
        <v>6</v>
      </c>
      <c r="AF880" t="s">
        <v>624</v>
      </c>
    </row>
    <row r="881" spans="1:32" x14ac:dyDescent="0.25">
      <c r="A881" s="20" t="s">
        <v>218</v>
      </c>
      <c r="B881" s="24" t="s">
        <v>222</v>
      </c>
      <c r="C881">
        <v>22.59</v>
      </c>
      <c r="D881">
        <v>22.69</v>
      </c>
      <c r="E881">
        <v>9</v>
      </c>
      <c r="F881" s="64" t="s">
        <v>150</v>
      </c>
      <c r="G881" s="28">
        <v>3</v>
      </c>
      <c r="H881" s="62" t="s">
        <v>120</v>
      </c>
      <c r="I881">
        <v>9</v>
      </c>
      <c r="J881" s="36" t="s">
        <v>410</v>
      </c>
      <c r="K881">
        <v>64</v>
      </c>
      <c r="L881">
        <v>133</v>
      </c>
      <c r="M881">
        <v>129</v>
      </c>
      <c r="N881">
        <v>1400</v>
      </c>
      <c r="O881">
        <v>1</v>
      </c>
      <c r="P881">
        <v>15</v>
      </c>
      <c r="Q881">
        <v>3</v>
      </c>
      <c r="R881">
        <v>25</v>
      </c>
      <c r="S881" t="s">
        <v>479</v>
      </c>
      <c r="T881">
        <v>1137</v>
      </c>
      <c r="U881" s="34" t="s">
        <v>438</v>
      </c>
      <c r="V881">
        <v>3</v>
      </c>
      <c r="W881">
        <v>71</v>
      </c>
      <c r="X881" s="18" t="s">
        <v>76</v>
      </c>
      <c r="Y881" s="12" t="s">
        <v>539</v>
      </c>
      <c r="Z881">
        <v>9</v>
      </c>
      <c r="AA881">
        <v>9</v>
      </c>
      <c r="AB881">
        <v>8</v>
      </c>
      <c r="AC881">
        <v>3</v>
      </c>
      <c r="AF881" t="s">
        <v>624</v>
      </c>
    </row>
    <row r="882" spans="1:32" x14ac:dyDescent="0.25">
      <c r="A882" s="20" t="s">
        <v>218</v>
      </c>
      <c r="B882" s="24" t="s">
        <v>222</v>
      </c>
      <c r="C882">
        <v>21.56</v>
      </c>
      <c r="D882">
        <v>21.959999999999997</v>
      </c>
      <c r="E882">
        <v>9</v>
      </c>
      <c r="F882" s="64" t="s">
        <v>150</v>
      </c>
      <c r="G882">
        <v>8</v>
      </c>
      <c r="H882" s="68" t="s">
        <v>316</v>
      </c>
      <c r="I882">
        <v>12</v>
      </c>
      <c r="J882" s="35" t="s">
        <v>408</v>
      </c>
      <c r="K882">
        <v>103</v>
      </c>
      <c r="L882">
        <v>133</v>
      </c>
      <c r="M882">
        <v>122</v>
      </c>
      <c r="N882">
        <v>1400</v>
      </c>
      <c r="O882">
        <v>1</v>
      </c>
      <c r="P882">
        <v>23</v>
      </c>
      <c r="Q882">
        <v>2</v>
      </c>
      <c r="R882">
        <v>25</v>
      </c>
      <c r="S882" t="s">
        <v>483</v>
      </c>
      <c r="T882">
        <v>1157</v>
      </c>
      <c r="U882" s="33" t="s">
        <v>417</v>
      </c>
      <c r="V882">
        <v>3</v>
      </c>
      <c r="W882">
        <v>73</v>
      </c>
      <c r="X882" s="18" t="s">
        <v>76</v>
      </c>
      <c r="Y882">
        <v>4</v>
      </c>
      <c r="Z882">
        <v>1</v>
      </c>
      <c r="AA882">
        <v>2</v>
      </c>
      <c r="AB882">
        <v>1</v>
      </c>
      <c r="AC882">
        <v>8</v>
      </c>
      <c r="AF882" t="s">
        <v>624</v>
      </c>
    </row>
    <row r="883" spans="1:32" x14ac:dyDescent="0.25">
      <c r="A883" s="20" t="s">
        <v>218</v>
      </c>
      <c r="B883" s="24" t="s">
        <v>222</v>
      </c>
      <c r="C883">
        <v>22.85</v>
      </c>
      <c r="D883">
        <v>22.95</v>
      </c>
      <c r="E883">
        <v>9</v>
      </c>
      <c r="F883" s="64" t="s">
        <v>150</v>
      </c>
      <c r="G883">
        <v>12</v>
      </c>
      <c r="H883" s="67" t="s">
        <v>195</v>
      </c>
      <c r="I883">
        <v>4</v>
      </c>
      <c r="J883" s="35" t="s">
        <v>408</v>
      </c>
      <c r="K883">
        <v>53</v>
      </c>
      <c r="L883">
        <v>133</v>
      </c>
      <c r="M883">
        <v>135</v>
      </c>
      <c r="N883">
        <v>1400</v>
      </c>
      <c r="O883">
        <v>1</v>
      </c>
      <c r="P883">
        <v>9</v>
      </c>
      <c r="Q883">
        <v>2</v>
      </c>
      <c r="R883">
        <v>25</v>
      </c>
      <c r="S883" t="s">
        <v>508</v>
      </c>
      <c r="T883">
        <v>1167</v>
      </c>
      <c r="U883" s="33" t="s">
        <v>417</v>
      </c>
      <c r="V883">
        <v>3</v>
      </c>
      <c r="W883">
        <v>76</v>
      </c>
      <c r="X883" s="18" t="s">
        <v>76</v>
      </c>
      <c r="Y883" t="s">
        <v>487</v>
      </c>
      <c r="Z883">
        <v>3</v>
      </c>
      <c r="AA883">
        <v>3</v>
      </c>
      <c r="AB883">
        <v>3</v>
      </c>
      <c r="AC883">
        <v>12</v>
      </c>
      <c r="AF883" t="s">
        <v>624</v>
      </c>
    </row>
    <row r="884" spans="1:32" x14ac:dyDescent="0.25">
      <c r="A884" s="20" t="s">
        <v>218</v>
      </c>
      <c r="B884" s="24" t="s">
        <v>222</v>
      </c>
      <c r="C884">
        <v>50.73</v>
      </c>
      <c r="D884">
        <v>50.83</v>
      </c>
      <c r="E884">
        <v>9</v>
      </c>
      <c r="F884" s="64" t="s">
        <v>150</v>
      </c>
      <c r="G884">
        <v>12</v>
      </c>
      <c r="H884" s="67" t="s">
        <v>195</v>
      </c>
      <c r="I884">
        <v>4</v>
      </c>
      <c r="J884" s="35" t="s">
        <v>408</v>
      </c>
      <c r="K884">
        <v>39</v>
      </c>
      <c r="L884">
        <v>133</v>
      </c>
      <c r="M884">
        <v>135</v>
      </c>
      <c r="N884">
        <v>1800</v>
      </c>
      <c r="O884">
        <v>1</v>
      </c>
      <c r="P884">
        <v>22</v>
      </c>
      <c r="Q884">
        <v>1</v>
      </c>
      <c r="R884">
        <v>25</v>
      </c>
      <c r="S884" s="32" t="s">
        <v>416</v>
      </c>
      <c r="T884">
        <v>1168</v>
      </c>
      <c r="U884" s="33" t="s">
        <v>417</v>
      </c>
      <c r="V884">
        <v>3</v>
      </c>
      <c r="W884">
        <v>78</v>
      </c>
      <c r="X884" s="18" t="s">
        <v>76</v>
      </c>
      <c r="Y884" t="s">
        <v>513</v>
      </c>
      <c r="Z884">
        <v>1</v>
      </c>
      <c r="AA884">
        <v>3</v>
      </c>
      <c r="AB884">
        <v>3</v>
      </c>
      <c r="AC884">
        <v>3</v>
      </c>
      <c r="AD884">
        <v>12</v>
      </c>
      <c r="AF884" t="s">
        <v>624</v>
      </c>
    </row>
    <row r="885" spans="1:32" x14ac:dyDescent="0.25">
      <c r="A885" s="20" t="s">
        <v>218</v>
      </c>
      <c r="B885" s="24" t="s">
        <v>222</v>
      </c>
      <c r="C885">
        <v>24.22</v>
      </c>
      <c r="D885">
        <v>24.119999999999997</v>
      </c>
      <c r="E885">
        <v>9</v>
      </c>
      <c r="F885" s="64" t="s">
        <v>150</v>
      </c>
      <c r="G885">
        <v>14</v>
      </c>
      <c r="H885" s="64" t="s">
        <v>150</v>
      </c>
      <c r="I885">
        <v>9</v>
      </c>
      <c r="J885" s="37" t="s">
        <v>409</v>
      </c>
      <c r="K885">
        <v>64</v>
      </c>
      <c r="L885">
        <v>133</v>
      </c>
      <c r="M885">
        <v>135</v>
      </c>
      <c r="N885">
        <v>1400</v>
      </c>
      <c r="O885">
        <v>1</v>
      </c>
      <c r="P885">
        <v>5</v>
      </c>
      <c r="Q885">
        <v>1</v>
      </c>
      <c r="R885">
        <v>25</v>
      </c>
      <c r="S885" t="s">
        <v>479</v>
      </c>
      <c r="T885">
        <v>1168</v>
      </c>
      <c r="U885" s="33" t="s">
        <v>417</v>
      </c>
      <c r="V885">
        <v>3</v>
      </c>
      <c r="W885">
        <v>80</v>
      </c>
      <c r="X885" s="18" t="s">
        <v>76</v>
      </c>
      <c r="Y885" t="s">
        <v>794</v>
      </c>
      <c r="Z885">
        <v>4</v>
      </c>
      <c r="AA885">
        <v>6</v>
      </c>
      <c r="AB885">
        <v>6</v>
      </c>
      <c r="AC885">
        <v>14</v>
      </c>
      <c r="AF885" t="s">
        <v>624</v>
      </c>
    </row>
    <row r="886" spans="1:32" x14ac:dyDescent="0.25">
      <c r="A886" s="20" t="s">
        <v>218</v>
      </c>
      <c r="B886" s="24" t="s">
        <v>222</v>
      </c>
      <c r="C886">
        <v>22.6</v>
      </c>
      <c r="D886">
        <v>23.200000000000003</v>
      </c>
      <c r="E886">
        <v>9</v>
      </c>
      <c r="F886" s="64" t="s">
        <v>150</v>
      </c>
      <c r="G886">
        <v>10</v>
      </c>
      <c r="H886" s="61" t="s">
        <v>106</v>
      </c>
      <c r="I886">
        <v>12</v>
      </c>
      <c r="J886" s="36" t="s">
        <v>410</v>
      </c>
      <c r="K886">
        <v>116</v>
      </c>
      <c r="L886">
        <v>133</v>
      </c>
      <c r="M886">
        <v>115</v>
      </c>
      <c r="N886">
        <v>1400</v>
      </c>
      <c r="O886">
        <v>1</v>
      </c>
      <c r="P886">
        <v>8</v>
      </c>
      <c r="Q886">
        <v>12</v>
      </c>
      <c r="R886">
        <v>24</v>
      </c>
      <c r="S886" t="s">
        <v>483</v>
      </c>
      <c r="T886">
        <v>1155</v>
      </c>
      <c r="U886" s="33" t="s">
        <v>417</v>
      </c>
      <c r="V886">
        <v>2</v>
      </c>
      <c r="W886">
        <v>82</v>
      </c>
      <c r="X886" s="18" t="s">
        <v>76</v>
      </c>
      <c r="Y886" t="s">
        <v>487</v>
      </c>
      <c r="Z886">
        <v>8</v>
      </c>
      <c r="AA886">
        <v>7</v>
      </c>
      <c r="AB886">
        <v>4</v>
      </c>
      <c r="AC886">
        <v>10</v>
      </c>
      <c r="AF886" t="s">
        <v>624</v>
      </c>
    </row>
    <row r="887" spans="1:32" x14ac:dyDescent="0.25">
      <c r="A887" s="20" t="s">
        <v>218</v>
      </c>
      <c r="B887" s="24" t="s">
        <v>222</v>
      </c>
      <c r="C887">
        <v>39.86</v>
      </c>
      <c r="D887">
        <v>40.46</v>
      </c>
      <c r="E887">
        <v>9</v>
      </c>
      <c r="F887" s="64" t="s">
        <v>150</v>
      </c>
      <c r="G887">
        <v>6</v>
      </c>
      <c r="H887" s="62" t="s">
        <v>120</v>
      </c>
      <c r="I887">
        <v>4</v>
      </c>
      <c r="J887" s="37" t="s">
        <v>409</v>
      </c>
      <c r="K887">
        <v>40</v>
      </c>
      <c r="L887">
        <v>133</v>
      </c>
      <c r="M887">
        <v>122</v>
      </c>
      <c r="N887" s="41">
        <v>1650</v>
      </c>
      <c r="O887">
        <v>1</v>
      </c>
      <c r="P887">
        <v>6</v>
      </c>
      <c r="Q887">
        <v>11</v>
      </c>
      <c r="R887">
        <v>24</v>
      </c>
      <c r="S887" s="32" t="s">
        <v>432</v>
      </c>
      <c r="T887">
        <v>1154</v>
      </c>
      <c r="U887" s="33" t="s">
        <v>417</v>
      </c>
      <c r="V887">
        <v>2</v>
      </c>
      <c r="W887">
        <v>84</v>
      </c>
      <c r="X887" s="18" t="s">
        <v>76</v>
      </c>
      <c r="Y887" s="12" t="s">
        <v>549</v>
      </c>
      <c r="Z887">
        <v>6</v>
      </c>
      <c r="AA887">
        <v>5</v>
      </c>
      <c r="AB887">
        <v>6</v>
      </c>
      <c r="AC887">
        <v>6</v>
      </c>
      <c r="AF887" t="s">
        <v>624</v>
      </c>
    </row>
    <row r="888" spans="1:32" x14ac:dyDescent="0.25">
      <c r="A888" s="20" t="s">
        <v>218</v>
      </c>
      <c r="B888" s="24" t="s">
        <v>222</v>
      </c>
      <c r="C888">
        <v>22.55</v>
      </c>
      <c r="D888">
        <v>22.95</v>
      </c>
      <c r="E888">
        <v>9</v>
      </c>
      <c r="F888" s="64" t="s">
        <v>150</v>
      </c>
      <c r="G888">
        <v>9</v>
      </c>
      <c r="H888" s="64" t="s">
        <v>150</v>
      </c>
      <c r="I888">
        <v>9</v>
      </c>
      <c r="J888" s="37" t="s">
        <v>409</v>
      </c>
      <c r="K888">
        <v>38</v>
      </c>
      <c r="L888">
        <v>133</v>
      </c>
      <c r="M888">
        <v>121</v>
      </c>
      <c r="N888">
        <v>1400</v>
      </c>
      <c r="O888">
        <v>1</v>
      </c>
      <c r="P888">
        <v>1</v>
      </c>
      <c r="Q888">
        <v>10</v>
      </c>
      <c r="R888">
        <v>24</v>
      </c>
      <c r="S888" t="s">
        <v>479</v>
      </c>
      <c r="T888">
        <v>1149</v>
      </c>
      <c r="U888" s="33" t="s">
        <v>427</v>
      </c>
      <c r="V888">
        <v>2</v>
      </c>
      <c r="W888">
        <v>85</v>
      </c>
      <c r="X888" s="18" t="s">
        <v>76</v>
      </c>
      <c r="Y888">
        <v>7</v>
      </c>
      <c r="Z888">
        <v>5</v>
      </c>
      <c r="AA888">
        <v>3</v>
      </c>
      <c r="AB888">
        <v>3</v>
      </c>
      <c r="AC888">
        <v>9</v>
      </c>
      <c r="AF888" t="s">
        <v>624</v>
      </c>
    </row>
    <row r="889" spans="1:32" x14ac:dyDescent="0.25">
      <c r="A889" s="20" t="s">
        <v>218</v>
      </c>
      <c r="B889" s="24" t="s">
        <v>222</v>
      </c>
      <c r="C889">
        <v>22.42</v>
      </c>
      <c r="D889">
        <v>22.720000000000002</v>
      </c>
      <c r="E889">
        <v>9</v>
      </c>
      <c r="F889" s="64" t="s">
        <v>150</v>
      </c>
      <c r="G889" s="30">
        <v>4</v>
      </c>
      <c r="H889" s="56" t="s">
        <v>69</v>
      </c>
      <c r="I889">
        <v>2</v>
      </c>
      <c r="J889" s="35" t="s">
        <v>408</v>
      </c>
      <c r="K889">
        <v>42</v>
      </c>
      <c r="L889">
        <v>133</v>
      </c>
      <c r="M889">
        <v>130</v>
      </c>
      <c r="N889">
        <v>1400</v>
      </c>
      <c r="O889">
        <v>1</v>
      </c>
      <c r="P889">
        <v>8</v>
      </c>
      <c r="Q889">
        <v>9</v>
      </c>
      <c r="R889">
        <v>24</v>
      </c>
      <c r="S889" t="s">
        <v>483</v>
      </c>
      <c r="T889">
        <v>1159</v>
      </c>
      <c r="U889" s="33" t="s">
        <v>417</v>
      </c>
      <c r="V889">
        <v>2</v>
      </c>
      <c r="W889">
        <v>85</v>
      </c>
      <c r="X889" s="18" t="s">
        <v>76</v>
      </c>
      <c r="Y889" t="s">
        <v>435</v>
      </c>
      <c r="Z889">
        <v>3</v>
      </c>
      <c r="AA889">
        <v>3</v>
      </c>
      <c r="AB889">
        <v>3</v>
      </c>
      <c r="AC889">
        <v>4</v>
      </c>
      <c r="AF889" t="s">
        <v>624</v>
      </c>
    </row>
    <row r="890" spans="1:32" x14ac:dyDescent="0.25">
      <c r="A890" s="20" t="s">
        <v>218</v>
      </c>
      <c r="B890" s="24" t="s">
        <v>222</v>
      </c>
      <c r="C890">
        <v>22.38</v>
      </c>
      <c r="D890">
        <v>22.88</v>
      </c>
      <c r="E890">
        <v>9</v>
      </c>
      <c r="F890" s="64" t="s">
        <v>150</v>
      </c>
      <c r="G890">
        <v>9</v>
      </c>
      <c r="H890" s="56" t="s">
        <v>69</v>
      </c>
      <c r="I890">
        <v>2</v>
      </c>
      <c r="J890" s="37" t="s">
        <v>409</v>
      </c>
      <c r="K890">
        <v>13</v>
      </c>
      <c r="L890">
        <v>133</v>
      </c>
      <c r="M890">
        <v>123</v>
      </c>
      <c r="N890">
        <v>1400</v>
      </c>
      <c r="O890">
        <v>1</v>
      </c>
      <c r="P890">
        <v>1</v>
      </c>
      <c r="Q890">
        <v>7</v>
      </c>
      <c r="R890">
        <v>24</v>
      </c>
      <c r="S890" t="s">
        <v>477</v>
      </c>
      <c r="T890">
        <v>1168</v>
      </c>
      <c r="U890" s="33" t="s">
        <v>417</v>
      </c>
      <c r="V890">
        <v>2</v>
      </c>
      <c r="W890">
        <v>85</v>
      </c>
      <c r="X890" s="18" t="s">
        <v>76</v>
      </c>
      <c r="Y890" t="s">
        <v>721</v>
      </c>
      <c r="Z890">
        <v>4</v>
      </c>
      <c r="AA890">
        <v>4</v>
      </c>
      <c r="AB890">
        <v>4</v>
      </c>
      <c r="AC890">
        <v>9</v>
      </c>
      <c r="AF890" t="s">
        <v>624</v>
      </c>
    </row>
    <row r="891" spans="1:32" x14ac:dyDescent="0.25">
      <c r="A891" s="20" t="s">
        <v>218</v>
      </c>
      <c r="B891" s="24" t="s">
        <v>222</v>
      </c>
      <c r="C891">
        <v>22.36</v>
      </c>
      <c r="D891">
        <v>22.86</v>
      </c>
      <c r="E891">
        <v>9</v>
      </c>
      <c r="F891" s="64" t="s">
        <v>150</v>
      </c>
      <c r="G891" s="28">
        <v>1</v>
      </c>
      <c r="H891" s="56" t="s">
        <v>69</v>
      </c>
      <c r="I891">
        <v>6</v>
      </c>
      <c r="J891" s="35" t="s">
        <v>408</v>
      </c>
      <c r="K891">
        <v>8</v>
      </c>
      <c r="L891">
        <v>133</v>
      </c>
      <c r="M891">
        <v>119</v>
      </c>
      <c r="N891">
        <v>1400</v>
      </c>
      <c r="O891">
        <v>1</v>
      </c>
      <c r="P891">
        <v>2</v>
      </c>
      <c r="Q891">
        <v>6</v>
      </c>
      <c r="R891">
        <v>24</v>
      </c>
      <c r="S891" t="s">
        <v>477</v>
      </c>
      <c r="T891">
        <v>1174</v>
      </c>
      <c r="U891" s="33" t="s">
        <v>417</v>
      </c>
      <c r="V891">
        <v>2</v>
      </c>
      <c r="W891">
        <v>80</v>
      </c>
      <c r="X891" s="18" t="s">
        <v>76</v>
      </c>
      <c r="Y891" s="12" t="s">
        <v>654</v>
      </c>
      <c r="Z891">
        <v>3</v>
      </c>
      <c r="AA891">
        <v>2</v>
      </c>
      <c r="AB891">
        <v>2</v>
      </c>
      <c r="AC891">
        <v>1</v>
      </c>
      <c r="AF891" t="s">
        <v>624</v>
      </c>
    </row>
    <row r="892" spans="1:32" x14ac:dyDescent="0.25">
      <c r="A892" s="20" t="s">
        <v>218</v>
      </c>
      <c r="B892" s="24" t="s">
        <v>222</v>
      </c>
      <c r="C892">
        <v>23.66</v>
      </c>
      <c r="D892">
        <v>24.36</v>
      </c>
      <c r="E892">
        <v>9</v>
      </c>
      <c r="F892" s="64" t="s">
        <v>150</v>
      </c>
      <c r="G892">
        <v>10</v>
      </c>
      <c r="H892" s="73" t="s">
        <v>452</v>
      </c>
      <c r="I892">
        <v>5</v>
      </c>
      <c r="J892" s="37" t="s">
        <v>409</v>
      </c>
      <c r="K892">
        <v>66</v>
      </c>
      <c r="L892">
        <v>133</v>
      </c>
      <c r="M892">
        <v>118</v>
      </c>
      <c r="N892">
        <v>1400</v>
      </c>
      <c r="O892">
        <v>1</v>
      </c>
      <c r="P892">
        <v>28</v>
      </c>
      <c r="Q892">
        <v>4</v>
      </c>
      <c r="R892">
        <v>24</v>
      </c>
      <c r="S892" t="s">
        <v>483</v>
      </c>
      <c r="T892">
        <v>1161</v>
      </c>
      <c r="U892" s="34" t="s">
        <v>755</v>
      </c>
      <c r="V892">
        <v>2</v>
      </c>
      <c r="W892">
        <v>83</v>
      </c>
      <c r="X892" s="18" t="s">
        <v>76</v>
      </c>
      <c r="Y892" t="s">
        <v>487</v>
      </c>
      <c r="Z892">
        <v>5</v>
      </c>
      <c r="AA892">
        <v>7</v>
      </c>
      <c r="AB892">
        <v>9</v>
      </c>
      <c r="AC892">
        <v>10</v>
      </c>
      <c r="AF892" t="s">
        <v>624</v>
      </c>
    </row>
    <row r="893" spans="1:32" x14ac:dyDescent="0.25">
      <c r="A893" s="20" t="s">
        <v>218</v>
      </c>
      <c r="B893" s="24" t="s">
        <v>222</v>
      </c>
      <c r="C893">
        <v>40.07</v>
      </c>
      <c r="D893">
        <v>40.47</v>
      </c>
      <c r="E893">
        <v>9</v>
      </c>
      <c r="F893" s="64" t="s">
        <v>150</v>
      </c>
      <c r="G893">
        <v>7</v>
      </c>
      <c r="H893" s="64" t="s">
        <v>150</v>
      </c>
      <c r="I893">
        <v>8</v>
      </c>
      <c r="J893" s="37" t="s">
        <v>409</v>
      </c>
      <c r="K893">
        <v>39</v>
      </c>
      <c r="L893">
        <v>133</v>
      </c>
      <c r="M893">
        <v>120</v>
      </c>
      <c r="N893" s="41">
        <v>1650</v>
      </c>
      <c r="O893">
        <v>1</v>
      </c>
      <c r="P893">
        <v>10</v>
      </c>
      <c r="Q893">
        <v>4</v>
      </c>
      <c r="R893">
        <v>24</v>
      </c>
      <c r="S893" s="31" t="s">
        <v>420</v>
      </c>
      <c r="T893">
        <v>1177</v>
      </c>
      <c r="U893" s="33" t="s">
        <v>417</v>
      </c>
      <c r="V893">
        <v>2</v>
      </c>
      <c r="W893">
        <v>85</v>
      </c>
      <c r="X893" s="18" t="s">
        <v>76</v>
      </c>
      <c r="Y893" t="s">
        <v>453</v>
      </c>
      <c r="Z893">
        <v>5</v>
      </c>
      <c r="AA893">
        <v>6</v>
      </c>
      <c r="AB893">
        <v>6</v>
      </c>
      <c r="AC893">
        <v>7</v>
      </c>
      <c r="AF893" t="s">
        <v>213</v>
      </c>
    </row>
    <row r="894" spans="1:32" x14ac:dyDescent="0.25">
      <c r="A894" s="20" t="s">
        <v>218</v>
      </c>
      <c r="B894" s="24" t="s">
        <v>222</v>
      </c>
      <c r="C894">
        <v>21.92</v>
      </c>
      <c r="D894">
        <v>22.52</v>
      </c>
      <c r="E894">
        <v>9</v>
      </c>
      <c r="F894" s="64" t="s">
        <v>150</v>
      </c>
      <c r="G894">
        <v>7</v>
      </c>
      <c r="H894" s="64" t="s">
        <v>150</v>
      </c>
      <c r="I894">
        <v>4</v>
      </c>
      <c r="J894" s="37" t="s">
        <v>409</v>
      </c>
      <c r="K894">
        <v>45</v>
      </c>
      <c r="L894">
        <v>133</v>
      </c>
      <c r="M894">
        <v>122</v>
      </c>
      <c r="N894">
        <v>1400</v>
      </c>
      <c r="O894">
        <v>1</v>
      </c>
      <c r="P894">
        <v>16</v>
      </c>
      <c r="Q894">
        <v>3</v>
      </c>
      <c r="R894">
        <v>24</v>
      </c>
      <c r="S894" t="s">
        <v>479</v>
      </c>
      <c r="T894">
        <v>1176</v>
      </c>
      <c r="U894" s="33" t="s">
        <v>417</v>
      </c>
      <c r="V894">
        <v>2</v>
      </c>
      <c r="W894">
        <v>87</v>
      </c>
      <c r="X894" s="18" t="s">
        <v>76</v>
      </c>
      <c r="Y894" t="s">
        <v>435</v>
      </c>
      <c r="Z894">
        <v>5</v>
      </c>
      <c r="AA894">
        <v>5</v>
      </c>
      <c r="AB894">
        <v>5</v>
      </c>
      <c r="AC894">
        <v>7</v>
      </c>
      <c r="AF894" t="s">
        <v>161</v>
      </c>
    </row>
    <row r="895" spans="1:32" x14ac:dyDescent="0.25">
      <c r="A895" s="20" t="s">
        <v>218</v>
      </c>
      <c r="B895" s="24" t="s">
        <v>222</v>
      </c>
      <c r="C895">
        <v>23.08</v>
      </c>
      <c r="D895">
        <v>23.18</v>
      </c>
      <c r="E895">
        <v>9</v>
      </c>
      <c r="F895" s="64" t="s">
        <v>150</v>
      </c>
      <c r="G895">
        <v>8</v>
      </c>
      <c r="H895" s="64" t="s">
        <v>150</v>
      </c>
      <c r="I895">
        <v>11</v>
      </c>
      <c r="J895" s="35" t="s">
        <v>408</v>
      </c>
      <c r="K895">
        <v>49</v>
      </c>
      <c r="L895">
        <v>133</v>
      </c>
      <c r="M895">
        <v>129</v>
      </c>
      <c r="N895">
        <v>1400</v>
      </c>
      <c r="O895">
        <v>1</v>
      </c>
      <c r="P895">
        <v>18</v>
      </c>
      <c r="Q895">
        <v>2</v>
      </c>
      <c r="R895">
        <v>24</v>
      </c>
      <c r="S895" t="s">
        <v>479</v>
      </c>
      <c r="T895">
        <v>1180</v>
      </c>
      <c r="U895" s="33" t="s">
        <v>417</v>
      </c>
      <c r="V895">
        <v>2</v>
      </c>
      <c r="W895">
        <v>89</v>
      </c>
      <c r="X895" s="18" t="s">
        <v>76</v>
      </c>
      <c r="Y895" t="s">
        <v>513</v>
      </c>
      <c r="Z895">
        <v>2</v>
      </c>
      <c r="AA895">
        <v>2</v>
      </c>
      <c r="AB895">
        <v>2</v>
      </c>
      <c r="AC895">
        <v>8</v>
      </c>
      <c r="AF895" t="s">
        <v>161</v>
      </c>
    </row>
    <row r="896" spans="1:32" x14ac:dyDescent="0.25">
      <c r="A896" s="20" t="s">
        <v>218</v>
      </c>
      <c r="B896" s="24" t="s">
        <v>222</v>
      </c>
      <c r="C896">
        <v>9.67</v>
      </c>
      <c r="D896">
        <v>10.370000000000001</v>
      </c>
      <c r="E896">
        <v>9</v>
      </c>
      <c r="F896" s="64" t="s">
        <v>150</v>
      </c>
      <c r="G896">
        <v>6</v>
      </c>
      <c r="H896" s="47" t="s">
        <v>504</v>
      </c>
      <c r="I896">
        <v>1</v>
      </c>
      <c r="J896" s="35" t="s">
        <v>408</v>
      </c>
      <c r="K896">
        <v>39</v>
      </c>
      <c r="L896">
        <v>133</v>
      </c>
      <c r="M896">
        <v>123</v>
      </c>
      <c r="N896">
        <v>1200</v>
      </c>
      <c r="O896">
        <v>1</v>
      </c>
      <c r="P896">
        <v>13</v>
      </c>
      <c r="Q896">
        <v>1</v>
      </c>
      <c r="R896">
        <v>24</v>
      </c>
      <c r="S896" t="s">
        <v>479</v>
      </c>
      <c r="T896">
        <v>1175</v>
      </c>
      <c r="U896" s="33" t="s">
        <v>417</v>
      </c>
      <c r="V896">
        <v>2</v>
      </c>
      <c r="W896">
        <v>91</v>
      </c>
      <c r="X896" s="18" t="s">
        <v>76</v>
      </c>
      <c r="Y896" t="s">
        <v>513</v>
      </c>
      <c r="Z896">
        <v>3</v>
      </c>
      <c r="AA896">
        <v>3</v>
      </c>
      <c r="AB896">
        <v>6</v>
      </c>
      <c r="AF896" t="s">
        <v>1350</v>
      </c>
    </row>
    <row r="897" spans="1:32" x14ac:dyDescent="0.25">
      <c r="A897" s="20" t="s">
        <v>218</v>
      </c>
      <c r="B897" s="24" t="s">
        <v>222</v>
      </c>
      <c r="C897">
        <v>41.82</v>
      </c>
      <c r="D897">
        <v>42.32</v>
      </c>
      <c r="E897">
        <v>9</v>
      </c>
      <c r="F897" s="64" t="s">
        <v>150</v>
      </c>
      <c r="G897">
        <v>8</v>
      </c>
      <c r="H897" s="64" t="s">
        <v>150</v>
      </c>
      <c r="I897">
        <v>1</v>
      </c>
      <c r="J897" s="35" t="s">
        <v>408</v>
      </c>
      <c r="K897">
        <v>32</v>
      </c>
      <c r="L897">
        <v>133</v>
      </c>
      <c r="M897">
        <v>130</v>
      </c>
      <c r="N897" s="41">
        <v>1650</v>
      </c>
      <c r="O897">
        <v>1</v>
      </c>
      <c r="P897">
        <v>20</v>
      </c>
      <c r="Q897">
        <v>12</v>
      </c>
      <c r="R897">
        <v>23</v>
      </c>
      <c r="S897" s="32" t="s">
        <v>416</v>
      </c>
      <c r="T897">
        <v>1180</v>
      </c>
      <c r="U897" s="33" t="s">
        <v>417</v>
      </c>
      <c r="V897">
        <v>2</v>
      </c>
      <c r="W897">
        <v>93</v>
      </c>
      <c r="X897" s="18" t="s">
        <v>76</v>
      </c>
      <c r="Y897" t="s">
        <v>474</v>
      </c>
      <c r="Z897">
        <v>3</v>
      </c>
      <c r="AA897">
        <v>4</v>
      </c>
      <c r="AB897">
        <v>3</v>
      </c>
      <c r="AC897">
        <v>8</v>
      </c>
      <c r="AF897" t="s">
        <v>46</v>
      </c>
    </row>
    <row r="898" spans="1:32" x14ac:dyDescent="0.25">
      <c r="A898" s="20" t="s">
        <v>218</v>
      </c>
      <c r="B898" s="24" t="s">
        <v>222</v>
      </c>
      <c r="C898">
        <v>40.659999999999997</v>
      </c>
      <c r="D898">
        <v>40.659999999999997</v>
      </c>
      <c r="E898">
        <v>9</v>
      </c>
      <c r="F898" s="64" t="s">
        <v>150</v>
      </c>
      <c r="G898">
        <v>6</v>
      </c>
      <c r="H898" s="64" t="s">
        <v>150</v>
      </c>
      <c r="I898">
        <v>6</v>
      </c>
      <c r="J898" s="35" t="s">
        <v>408</v>
      </c>
      <c r="K898">
        <v>58</v>
      </c>
      <c r="L898">
        <v>133</v>
      </c>
      <c r="M898">
        <v>132</v>
      </c>
      <c r="N898" s="41">
        <v>1650</v>
      </c>
      <c r="O898">
        <v>1</v>
      </c>
      <c r="P898">
        <v>15</v>
      </c>
      <c r="Q898">
        <v>11</v>
      </c>
      <c r="R898">
        <v>23</v>
      </c>
      <c r="S898" s="31" t="s">
        <v>420</v>
      </c>
      <c r="T898">
        <v>1174</v>
      </c>
      <c r="U898" s="33" t="s">
        <v>417</v>
      </c>
      <c r="V898">
        <v>2</v>
      </c>
      <c r="W898">
        <v>95</v>
      </c>
      <c r="X898" s="18" t="s">
        <v>76</v>
      </c>
      <c r="Y898">
        <v>3</v>
      </c>
      <c r="Z898">
        <v>2</v>
      </c>
      <c r="AA898">
        <v>2</v>
      </c>
      <c r="AB898">
        <v>2</v>
      </c>
      <c r="AC898">
        <v>6</v>
      </c>
      <c r="AF898" t="s">
        <v>46</v>
      </c>
    </row>
    <row r="899" spans="1:32" x14ac:dyDescent="0.25">
      <c r="A899" s="20" t="s">
        <v>218</v>
      </c>
      <c r="B899" s="24" t="s">
        <v>222</v>
      </c>
      <c r="C899">
        <v>24.09</v>
      </c>
      <c r="D899">
        <v>24.09</v>
      </c>
      <c r="E899">
        <v>9</v>
      </c>
      <c r="F899" s="64" t="s">
        <v>150</v>
      </c>
      <c r="G899">
        <v>14</v>
      </c>
      <c r="H899" s="64" t="s">
        <v>150</v>
      </c>
      <c r="I899">
        <v>6</v>
      </c>
      <c r="J899" s="37" t="s">
        <v>409</v>
      </c>
      <c r="K899">
        <v>40</v>
      </c>
      <c r="L899">
        <v>133</v>
      </c>
      <c r="M899">
        <v>134</v>
      </c>
      <c r="N899">
        <v>1400</v>
      </c>
      <c r="O899">
        <v>1</v>
      </c>
      <c r="P899">
        <v>22</v>
      </c>
      <c r="Q899">
        <v>10</v>
      </c>
      <c r="R899">
        <v>23</v>
      </c>
      <c r="S899" t="s">
        <v>501</v>
      </c>
      <c r="T899">
        <v>1174</v>
      </c>
      <c r="U899" s="33" t="s">
        <v>417</v>
      </c>
      <c r="V899">
        <v>2</v>
      </c>
      <c r="W899">
        <v>97</v>
      </c>
      <c r="X899" s="18" t="s">
        <v>76</v>
      </c>
      <c r="Y899" t="s">
        <v>1329</v>
      </c>
      <c r="Z899">
        <v>4</v>
      </c>
      <c r="AA899">
        <v>3</v>
      </c>
      <c r="AB899">
        <v>2</v>
      </c>
      <c r="AC899">
        <v>14</v>
      </c>
      <c r="AF899" t="s">
        <v>639</v>
      </c>
    </row>
    <row r="900" spans="1:32" x14ac:dyDescent="0.25">
      <c r="A900" s="20" t="s">
        <v>218</v>
      </c>
      <c r="B900" s="25" t="s">
        <v>225</v>
      </c>
      <c r="C900">
        <v>40.03</v>
      </c>
      <c r="D900">
        <v>40.230000000000004</v>
      </c>
      <c r="E900">
        <v>12</v>
      </c>
      <c r="F900" s="55" t="s">
        <v>64</v>
      </c>
      <c r="G900" s="28">
        <v>1</v>
      </c>
      <c r="H900" s="55" t="s">
        <v>64</v>
      </c>
      <c r="I900">
        <v>6</v>
      </c>
      <c r="J900" s="36" t="s">
        <v>410</v>
      </c>
      <c r="K900">
        <v>3.9</v>
      </c>
      <c r="L900">
        <v>132</v>
      </c>
      <c r="M900">
        <v>131</v>
      </c>
      <c r="N900" s="41">
        <v>1650</v>
      </c>
      <c r="O900">
        <v>1</v>
      </c>
      <c r="P900">
        <v>10</v>
      </c>
      <c r="Q900">
        <v>12</v>
      </c>
      <c r="R900">
        <v>25</v>
      </c>
      <c r="S900" s="32" t="s">
        <v>432</v>
      </c>
      <c r="T900">
        <v>1129</v>
      </c>
      <c r="U900" s="33" t="s">
        <v>417</v>
      </c>
      <c r="V900">
        <v>3</v>
      </c>
      <c r="W900">
        <v>73</v>
      </c>
      <c r="X900" s="20" t="s">
        <v>39</v>
      </c>
      <c r="Y900" s="12" t="s">
        <v>654</v>
      </c>
      <c r="Z900">
        <v>9</v>
      </c>
      <c r="AA900">
        <v>10</v>
      </c>
      <c r="AB900">
        <v>8</v>
      </c>
      <c r="AC900">
        <v>1</v>
      </c>
      <c r="AF900" t="s">
        <v>141</v>
      </c>
    </row>
    <row r="901" spans="1:32" x14ac:dyDescent="0.25">
      <c r="A901" s="20" t="s">
        <v>218</v>
      </c>
      <c r="B901" s="25" t="s">
        <v>225</v>
      </c>
      <c r="C901">
        <v>39.1</v>
      </c>
      <c r="D901">
        <v>39.400000000000006</v>
      </c>
      <c r="E901">
        <v>12</v>
      </c>
      <c r="F901" s="55" t="s">
        <v>64</v>
      </c>
      <c r="G901" s="28">
        <v>2</v>
      </c>
      <c r="H901" s="53" t="s">
        <v>53</v>
      </c>
      <c r="I901">
        <v>5</v>
      </c>
      <c r="J901" s="37" t="s">
        <v>409</v>
      </c>
      <c r="K901">
        <v>3.7</v>
      </c>
      <c r="L901">
        <v>132</v>
      </c>
      <c r="M901">
        <v>128</v>
      </c>
      <c r="N901" s="41">
        <v>1650</v>
      </c>
      <c r="O901">
        <v>1</v>
      </c>
      <c r="P901">
        <v>5</v>
      </c>
      <c r="Q901">
        <v>11</v>
      </c>
      <c r="R901">
        <v>25</v>
      </c>
      <c r="S901" s="32" t="s">
        <v>426</v>
      </c>
      <c r="T901">
        <v>1125</v>
      </c>
      <c r="U901" s="33" t="s">
        <v>427</v>
      </c>
      <c r="V901">
        <v>3</v>
      </c>
      <c r="W901">
        <v>72</v>
      </c>
      <c r="X901" s="20" t="s">
        <v>39</v>
      </c>
      <c r="Y901" s="12" t="s">
        <v>654</v>
      </c>
      <c r="Z901">
        <v>5</v>
      </c>
      <c r="AA901">
        <v>6</v>
      </c>
      <c r="AB901">
        <v>6</v>
      </c>
      <c r="AC901">
        <v>2</v>
      </c>
      <c r="AF901" t="s">
        <v>125</v>
      </c>
    </row>
    <row r="902" spans="1:32" x14ac:dyDescent="0.25">
      <c r="A902" s="20" t="s">
        <v>218</v>
      </c>
      <c r="B902" s="25" t="s">
        <v>225</v>
      </c>
      <c r="C902">
        <v>21.16</v>
      </c>
      <c r="D902">
        <v>21.759999999999998</v>
      </c>
      <c r="E902">
        <v>12</v>
      </c>
      <c r="F902" s="55" t="s">
        <v>64</v>
      </c>
      <c r="G902" s="28">
        <v>2</v>
      </c>
      <c r="H902" s="53" t="s">
        <v>53</v>
      </c>
      <c r="I902">
        <v>4</v>
      </c>
      <c r="J902" s="35" t="s">
        <v>408</v>
      </c>
      <c r="K902">
        <v>10</v>
      </c>
      <c r="L902">
        <v>132</v>
      </c>
      <c r="M902">
        <v>126</v>
      </c>
      <c r="N902">
        <v>1400</v>
      </c>
      <c r="O902">
        <v>1</v>
      </c>
      <c r="P902">
        <v>1</v>
      </c>
      <c r="Q902">
        <v>10</v>
      </c>
      <c r="R902">
        <v>25</v>
      </c>
      <c r="S902" t="s">
        <v>465</v>
      </c>
      <c r="T902">
        <v>1112</v>
      </c>
      <c r="U902" s="33" t="s">
        <v>427</v>
      </c>
      <c r="V902">
        <v>3</v>
      </c>
      <c r="W902">
        <v>70</v>
      </c>
      <c r="X902" s="20" t="s">
        <v>39</v>
      </c>
      <c r="Y902" s="12" t="s">
        <v>581</v>
      </c>
      <c r="Z902">
        <v>3</v>
      </c>
      <c r="AA902">
        <v>4</v>
      </c>
      <c r="AB902">
        <v>4</v>
      </c>
      <c r="AC902">
        <v>2</v>
      </c>
      <c r="AF902" t="s">
        <v>572</v>
      </c>
    </row>
    <row r="903" spans="1:32" x14ac:dyDescent="0.25">
      <c r="A903" s="20" t="s">
        <v>218</v>
      </c>
      <c r="B903" s="25" t="s">
        <v>225</v>
      </c>
      <c r="C903">
        <v>22.47</v>
      </c>
      <c r="D903">
        <v>22.669999999999998</v>
      </c>
      <c r="E903">
        <v>12</v>
      </c>
      <c r="F903" s="55" t="s">
        <v>64</v>
      </c>
      <c r="G903">
        <v>9</v>
      </c>
      <c r="H903" s="56" t="s">
        <v>69</v>
      </c>
      <c r="I903">
        <v>9</v>
      </c>
      <c r="J903" s="36" t="s">
        <v>410</v>
      </c>
      <c r="K903">
        <v>10</v>
      </c>
      <c r="L903">
        <v>132</v>
      </c>
      <c r="M903">
        <v>126</v>
      </c>
      <c r="N903">
        <v>1400</v>
      </c>
      <c r="O903">
        <v>1</v>
      </c>
      <c r="P903">
        <v>14</v>
      </c>
      <c r="Q903">
        <v>6</v>
      </c>
      <c r="R903">
        <v>25</v>
      </c>
      <c r="S903" t="s">
        <v>479</v>
      </c>
      <c r="T903">
        <v>1120</v>
      </c>
      <c r="U903" s="33" t="s">
        <v>417</v>
      </c>
      <c r="V903">
        <v>3</v>
      </c>
      <c r="W903">
        <v>71</v>
      </c>
      <c r="X903" s="20" t="s">
        <v>39</v>
      </c>
      <c r="Y903" t="s">
        <v>516</v>
      </c>
      <c r="Z903">
        <v>9</v>
      </c>
      <c r="AA903">
        <v>10</v>
      </c>
      <c r="AB903">
        <v>9</v>
      </c>
      <c r="AC903">
        <v>9</v>
      </c>
      <c r="AF903" t="s">
        <v>569</v>
      </c>
    </row>
    <row r="904" spans="1:32" x14ac:dyDescent="0.25">
      <c r="A904" s="20" t="s">
        <v>218</v>
      </c>
      <c r="B904" s="25" t="s">
        <v>225</v>
      </c>
      <c r="C904">
        <v>21.56</v>
      </c>
      <c r="D904">
        <v>22.06</v>
      </c>
      <c r="E904">
        <v>12</v>
      </c>
      <c r="F904" s="55" t="s">
        <v>64</v>
      </c>
      <c r="G904" s="30">
        <v>4</v>
      </c>
      <c r="H904" s="56" t="s">
        <v>69</v>
      </c>
      <c r="I904">
        <v>3</v>
      </c>
      <c r="J904" s="36" t="s">
        <v>410</v>
      </c>
      <c r="K904">
        <v>5.5</v>
      </c>
      <c r="L904">
        <v>132</v>
      </c>
      <c r="M904">
        <v>130</v>
      </c>
      <c r="N904">
        <v>1400</v>
      </c>
      <c r="O904">
        <v>1</v>
      </c>
      <c r="P904">
        <v>27</v>
      </c>
      <c r="Q904">
        <v>4</v>
      </c>
      <c r="R904">
        <v>25</v>
      </c>
      <c r="S904" t="s">
        <v>483</v>
      </c>
      <c r="T904">
        <v>1122</v>
      </c>
      <c r="U904" s="33" t="s">
        <v>417</v>
      </c>
      <c r="V904">
        <v>3</v>
      </c>
      <c r="W904">
        <v>71</v>
      </c>
      <c r="X904" s="20" t="s">
        <v>39</v>
      </c>
      <c r="Y904" s="12" t="s">
        <v>471</v>
      </c>
      <c r="Z904">
        <v>9</v>
      </c>
      <c r="AA904">
        <v>10</v>
      </c>
      <c r="AB904">
        <v>8</v>
      </c>
      <c r="AC904">
        <v>4</v>
      </c>
      <c r="AF904" t="s">
        <v>572</v>
      </c>
    </row>
    <row r="905" spans="1:32" x14ac:dyDescent="0.25">
      <c r="A905" s="20" t="s">
        <v>218</v>
      </c>
      <c r="B905" s="25" t="s">
        <v>225</v>
      </c>
      <c r="C905">
        <v>35.79</v>
      </c>
      <c r="D905">
        <v>35.99</v>
      </c>
      <c r="E905">
        <v>12</v>
      </c>
      <c r="F905" s="55" t="s">
        <v>64</v>
      </c>
      <c r="G905" s="28">
        <v>3</v>
      </c>
      <c r="H905" s="49" t="s">
        <v>31</v>
      </c>
      <c r="I905">
        <v>12</v>
      </c>
      <c r="J905" s="38" t="s">
        <v>411</v>
      </c>
      <c r="K905">
        <v>5.4</v>
      </c>
      <c r="L905">
        <v>132</v>
      </c>
      <c r="M905">
        <v>127</v>
      </c>
      <c r="N905">
        <v>1600</v>
      </c>
      <c r="O905">
        <v>1</v>
      </c>
      <c r="P905">
        <v>31</v>
      </c>
      <c r="Q905">
        <v>1</v>
      </c>
      <c r="R905">
        <v>25</v>
      </c>
      <c r="S905" t="s">
        <v>501</v>
      </c>
      <c r="T905">
        <v>1129</v>
      </c>
      <c r="U905" s="33" t="s">
        <v>417</v>
      </c>
      <c r="V905">
        <v>3</v>
      </c>
      <c r="W905">
        <v>71</v>
      </c>
      <c r="X905" s="20" t="s">
        <v>39</v>
      </c>
      <c r="Y905" s="12">
        <v>2</v>
      </c>
      <c r="Z905">
        <v>12</v>
      </c>
      <c r="AA905">
        <v>11</v>
      </c>
      <c r="AB905">
        <v>9</v>
      </c>
      <c r="AC905">
        <v>3</v>
      </c>
      <c r="AF905" t="s">
        <v>17</v>
      </c>
    </row>
    <row r="906" spans="1:32" x14ac:dyDescent="0.25">
      <c r="A906" s="20" t="s">
        <v>218</v>
      </c>
      <c r="B906" s="25" t="s">
        <v>225</v>
      </c>
      <c r="C906">
        <v>34.340000000000003</v>
      </c>
      <c r="D906">
        <v>34.64</v>
      </c>
      <c r="E906">
        <v>12</v>
      </c>
      <c r="F906" s="55" t="s">
        <v>64</v>
      </c>
      <c r="G906" s="30">
        <v>5</v>
      </c>
      <c r="H906" s="56" t="s">
        <v>69</v>
      </c>
      <c r="I906">
        <v>11</v>
      </c>
      <c r="J906" s="38" t="s">
        <v>411</v>
      </c>
      <c r="K906">
        <v>12</v>
      </c>
      <c r="L906">
        <v>132</v>
      </c>
      <c r="M906">
        <v>122</v>
      </c>
      <c r="N906">
        <v>1600</v>
      </c>
      <c r="O906">
        <v>1</v>
      </c>
      <c r="P906">
        <v>12</v>
      </c>
      <c r="Q906">
        <v>1</v>
      </c>
      <c r="R906">
        <v>25</v>
      </c>
      <c r="S906" t="s">
        <v>479</v>
      </c>
      <c r="T906">
        <v>1129</v>
      </c>
      <c r="U906" s="33" t="s">
        <v>417</v>
      </c>
      <c r="V906" t="s">
        <v>865</v>
      </c>
      <c r="W906">
        <v>70</v>
      </c>
      <c r="X906" s="20" t="s">
        <v>39</v>
      </c>
      <c r="Y906" s="12" t="s">
        <v>423</v>
      </c>
      <c r="Z906">
        <v>13</v>
      </c>
      <c r="AA906">
        <v>10</v>
      </c>
      <c r="AB906">
        <v>12</v>
      </c>
      <c r="AC906">
        <v>5</v>
      </c>
      <c r="AF906" t="s">
        <v>262</v>
      </c>
    </row>
    <row r="907" spans="1:32" x14ac:dyDescent="0.25">
      <c r="A907" s="20" t="s">
        <v>218</v>
      </c>
      <c r="B907" s="25" t="s">
        <v>225</v>
      </c>
      <c r="C907">
        <v>34.29</v>
      </c>
      <c r="D907">
        <v>34.49</v>
      </c>
      <c r="E907">
        <v>12</v>
      </c>
      <c r="F907" s="55" t="s">
        <v>64</v>
      </c>
      <c r="G907" s="30">
        <v>5</v>
      </c>
      <c r="H907" s="56" t="s">
        <v>69</v>
      </c>
      <c r="I907">
        <v>14</v>
      </c>
      <c r="J907" s="38" t="s">
        <v>411</v>
      </c>
      <c r="K907">
        <v>11</v>
      </c>
      <c r="L907">
        <v>132</v>
      </c>
      <c r="M907">
        <v>125</v>
      </c>
      <c r="N907">
        <v>1600</v>
      </c>
      <c r="O907">
        <v>1</v>
      </c>
      <c r="P907">
        <v>15</v>
      </c>
      <c r="Q907">
        <v>12</v>
      </c>
      <c r="R907">
        <v>24</v>
      </c>
      <c r="S907" t="s">
        <v>479</v>
      </c>
      <c r="T907">
        <v>1121</v>
      </c>
      <c r="U907" s="33" t="s">
        <v>417</v>
      </c>
      <c r="V907">
        <v>3</v>
      </c>
      <c r="W907">
        <v>70</v>
      </c>
      <c r="X907" s="20" t="s">
        <v>39</v>
      </c>
      <c r="Y907" s="12" t="s">
        <v>471</v>
      </c>
      <c r="Z907">
        <v>12</v>
      </c>
      <c r="AA907">
        <v>12</v>
      </c>
      <c r="AB907">
        <v>12</v>
      </c>
      <c r="AC907">
        <v>5</v>
      </c>
      <c r="AF907" t="s">
        <v>46</v>
      </c>
    </row>
    <row r="908" spans="1:32" x14ac:dyDescent="0.25">
      <c r="A908" s="20" t="s">
        <v>218</v>
      </c>
      <c r="B908" s="25" t="s">
        <v>225</v>
      </c>
      <c r="C908">
        <v>21.66</v>
      </c>
      <c r="D908">
        <v>22.36</v>
      </c>
      <c r="E908">
        <v>12</v>
      </c>
      <c r="F908" s="55" t="s">
        <v>64</v>
      </c>
      <c r="G908" s="28">
        <v>1</v>
      </c>
      <c r="H908" s="56" t="s">
        <v>69</v>
      </c>
      <c r="I908">
        <v>1</v>
      </c>
      <c r="J908" s="37" t="s">
        <v>409</v>
      </c>
      <c r="K908">
        <v>70</v>
      </c>
      <c r="L908">
        <v>132</v>
      </c>
      <c r="M908">
        <v>122</v>
      </c>
      <c r="N908">
        <v>1400</v>
      </c>
      <c r="O908">
        <v>1</v>
      </c>
      <c r="P908">
        <v>17</v>
      </c>
      <c r="Q908">
        <v>11</v>
      </c>
      <c r="R908">
        <v>24</v>
      </c>
      <c r="S908" t="s">
        <v>501</v>
      </c>
      <c r="T908">
        <v>1121</v>
      </c>
      <c r="U908" s="33" t="s">
        <v>417</v>
      </c>
      <c r="V908">
        <v>3</v>
      </c>
      <c r="W908">
        <v>64</v>
      </c>
      <c r="X908" s="20" t="s">
        <v>39</v>
      </c>
      <c r="Y908" s="12" t="s">
        <v>446</v>
      </c>
      <c r="Z908">
        <v>4</v>
      </c>
      <c r="AA908">
        <v>3</v>
      </c>
      <c r="AB908">
        <v>4</v>
      </c>
      <c r="AC908">
        <v>1</v>
      </c>
      <c r="AF908" t="s">
        <v>639</v>
      </c>
    </row>
    <row r="909" spans="1:32" x14ac:dyDescent="0.25">
      <c r="A909" s="20" t="s">
        <v>218</v>
      </c>
      <c r="B909" s="26" t="s">
        <v>228</v>
      </c>
      <c r="C909">
        <v>40.39</v>
      </c>
      <c r="D909">
        <v>40.089999999999996</v>
      </c>
      <c r="E909">
        <v>7</v>
      </c>
      <c r="F909" s="54" t="s">
        <v>58</v>
      </c>
      <c r="G909" s="30">
        <v>5</v>
      </c>
      <c r="H909" s="54" t="s">
        <v>58</v>
      </c>
      <c r="I909">
        <v>12</v>
      </c>
      <c r="J909" s="38" t="s">
        <v>411</v>
      </c>
      <c r="K909">
        <v>20</v>
      </c>
      <c r="L909">
        <v>129</v>
      </c>
      <c r="M909">
        <v>131</v>
      </c>
      <c r="N909" s="41">
        <v>1650</v>
      </c>
      <c r="O909">
        <v>1</v>
      </c>
      <c r="P909">
        <v>7</v>
      </c>
      <c r="Q909">
        <v>1</v>
      </c>
      <c r="R909">
        <v>26</v>
      </c>
      <c r="S909" s="32" t="s">
        <v>432</v>
      </c>
      <c r="T909">
        <v>1119</v>
      </c>
      <c r="U909" s="33" t="s">
        <v>417</v>
      </c>
      <c r="V909">
        <v>3</v>
      </c>
      <c r="W909">
        <v>76</v>
      </c>
      <c r="X909" s="16" t="s">
        <v>14</v>
      </c>
      <c r="Y909" s="12">
        <v>2</v>
      </c>
      <c r="Z909">
        <v>12</v>
      </c>
      <c r="AA909">
        <v>10</v>
      </c>
      <c r="AB909">
        <v>11</v>
      </c>
      <c r="AC909">
        <v>5</v>
      </c>
      <c r="AF909" t="s">
        <v>161</v>
      </c>
    </row>
    <row r="910" spans="1:32" x14ac:dyDescent="0.25">
      <c r="A910" s="20" t="s">
        <v>218</v>
      </c>
      <c r="B910" s="26" t="s">
        <v>228</v>
      </c>
      <c r="C910">
        <v>40.26</v>
      </c>
      <c r="D910">
        <v>40.56</v>
      </c>
      <c r="E910">
        <v>7</v>
      </c>
      <c r="F910" s="54" t="s">
        <v>58</v>
      </c>
      <c r="G910" s="28">
        <v>1</v>
      </c>
      <c r="H910" s="74" t="s">
        <v>404</v>
      </c>
      <c r="I910">
        <v>3</v>
      </c>
      <c r="J910" s="37" t="s">
        <v>409</v>
      </c>
      <c r="K910">
        <v>7.2</v>
      </c>
      <c r="L910">
        <v>129</v>
      </c>
      <c r="M910">
        <v>127</v>
      </c>
      <c r="N910" s="41">
        <v>1650</v>
      </c>
      <c r="O910">
        <v>1</v>
      </c>
      <c r="P910">
        <v>17</v>
      </c>
      <c r="Q910">
        <v>12</v>
      </c>
      <c r="R910">
        <v>25</v>
      </c>
      <c r="S910" s="31" t="s">
        <v>420</v>
      </c>
      <c r="T910">
        <v>1101</v>
      </c>
      <c r="U910" s="33" t="s">
        <v>417</v>
      </c>
      <c r="V910">
        <v>3</v>
      </c>
      <c r="W910">
        <v>70</v>
      </c>
      <c r="X910" s="16" t="s">
        <v>14</v>
      </c>
      <c r="Y910" s="12" t="s">
        <v>423</v>
      </c>
      <c r="Z910">
        <v>6</v>
      </c>
      <c r="AA910">
        <v>6</v>
      </c>
      <c r="AB910">
        <v>5</v>
      </c>
      <c r="AC910">
        <v>1</v>
      </c>
      <c r="AF910" t="s">
        <v>161</v>
      </c>
    </row>
    <row r="911" spans="1:32" x14ac:dyDescent="0.25">
      <c r="A911" s="20" t="s">
        <v>218</v>
      </c>
      <c r="B911" s="26" t="s">
        <v>228</v>
      </c>
      <c r="C911">
        <v>40.770000000000003</v>
      </c>
      <c r="D911">
        <v>40.770000000000003</v>
      </c>
      <c r="E911">
        <v>7</v>
      </c>
      <c r="F911" s="54" t="s">
        <v>58</v>
      </c>
      <c r="G911">
        <v>8</v>
      </c>
      <c r="H911" s="54" t="s">
        <v>58</v>
      </c>
      <c r="I911">
        <v>6</v>
      </c>
      <c r="J911" s="38" t="s">
        <v>411</v>
      </c>
      <c r="K911">
        <v>7.5</v>
      </c>
      <c r="L911">
        <v>129</v>
      </c>
      <c r="M911">
        <v>129</v>
      </c>
      <c r="N911" s="41">
        <v>1650</v>
      </c>
      <c r="O911">
        <v>1</v>
      </c>
      <c r="P911">
        <v>26</v>
      </c>
      <c r="Q911">
        <v>11</v>
      </c>
      <c r="R911">
        <v>25</v>
      </c>
      <c r="S911" s="32" t="s">
        <v>416</v>
      </c>
      <c r="T911">
        <v>1099</v>
      </c>
      <c r="U911" s="33" t="s">
        <v>427</v>
      </c>
      <c r="V911">
        <v>3</v>
      </c>
      <c r="W911">
        <v>72</v>
      </c>
      <c r="X911" s="16" t="s">
        <v>14</v>
      </c>
      <c r="Y911">
        <v>3</v>
      </c>
      <c r="Z911">
        <v>12</v>
      </c>
      <c r="AA911">
        <v>12</v>
      </c>
      <c r="AB911">
        <v>12</v>
      </c>
      <c r="AC911">
        <v>8</v>
      </c>
      <c r="AF911" t="s">
        <v>161</v>
      </c>
    </row>
    <row r="912" spans="1:32" x14ac:dyDescent="0.25">
      <c r="A912" s="20" t="s">
        <v>218</v>
      </c>
      <c r="B912" s="26" t="s">
        <v>228</v>
      </c>
      <c r="C912">
        <v>49.68</v>
      </c>
      <c r="D912">
        <v>49.68</v>
      </c>
      <c r="E912">
        <v>7</v>
      </c>
      <c r="F912" s="54" t="s">
        <v>58</v>
      </c>
      <c r="G912" s="30">
        <v>5</v>
      </c>
      <c r="H912" s="54" t="s">
        <v>58</v>
      </c>
      <c r="I912">
        <v>10</v>
      </c>
      <c r="J912" s="38" t="s">
        <v>411</v>
      </c>
      <c r="K912">
        <v>16</v>
      </c>
      <c r="L912">
        <v>129</v>
      </c>
      <c r="M912">
        <v>129</v>
      </c>
      <c r="N912">
        <v>1800</v>
      </c>
      <c r="O912">
        <v>1</v>
      </c>
      <c r="P912">
        <v>12</v>
      </c>
      <c r="Q912">
        <v>11</v>
      </c>
      <c r="R912">
        <v>25</v>
      </c>
      <c r="S912" s="32" t="s">
        <v>432</v>
      </c>
      <c r="T912">
        <v>1093</v>
      </c>
      <c r="U912" s="33" t="s">
        <v>427</v>
      </c>
      <c r="V912">
        <v>3</v>
      </c>
      <c r="W912">
        <v>72</v>
      </c>
      <c r="X912" s="16" t="s">
        <v>14</v>
      </c>
      <c r="Y912" s="12" t="s">
        <v>654</v>
      </c>
      <c r="Z912">
        <v>11</v>
      </c>
      <c r="AA912">
        <v>10</v>
      </c>
      <c r="AB912">
        <v>8</v>
      </c>
      <c r="AC912">
        <v>8</v>
      </c>
      <c r="AD912">
        <v>5</v>
      </c>
      <c r="AF912" t="s">
        <v>161</v>
      </c>
    </row>
    <row r="913" spans="1:32" x14ac:dyDescent="0.25">
      <c r="A913" s="20" t="s">
        <v>218</v>
      </c>
      <c r="B913" s="26" t="s">
        <v>228</v>
      </c>
      <c r="C913">
        <v>39.159999999999997</v>
      </c>
      <c r="D913">
        <v>38.959999999999994</v>
      </c>
      <c r="E913">
        <v>7</v>
      </c>
      <c r="F913" s="54" t="s">
        <v>58</v>
      </c>
      <c r="G913" s="28">
        <v>3</v>
      </c>
      <c r="H913" s="54" t="s">
        <v>58</v>
      </c>
      <c r="I913">
        <v>12</v>
      </c>
      <c r="J913" s="38" t="s">
        <v>411</v>
      </c>
      <c r="K913">
        <v>16</v>
      </c>
      <c r="L913">
        <v>129</v>
      </c>
      <c r="M913">
        <v>128</v>
      </c>
      <c r="N913" s="41">
        <v>1650</v>
      </c>
      <c r="O913">
        <v>1</v>
      </c>
      <c r="P913">
        <v>5</v>
      </c>
      <c r="Q913">
        <v>11</v>
      </c>
      <c r="R913">
        <v>25</v>
      </c>
      <c r="S913" s="32" t="s">
        <v>426</v>
      </c>
      <c r="T913">
        <v>1096</v>
      </c>
      <c r="U913" s="33" t="s">
        <v>427</v>
      </c>
      <c r="V913">
        <v>3</v>
      </c>
      <c r="W913">
        <v>72</v>
      </c>
      <c r="X913" s="16" t="s">
        <v>14</v>
      </c>
      <c r="Y913" s="12" t="s">
        <v>423</v>
      </c>
      <c r="Z913">
        <v>12</v>
      </c>
      <c r="AA913">
        <v>11</v>
      </c>
      <c r="AB913">
        <v>10</v>
      </c>
      <c r="AC913">
        <v>3</v>
      </c>
      <c r="AF913" t="s">
        <v>161</v>
      </c>
    </row>
    <row r="914" spans="1:32" x14ac:dyDescent="0.25">
      <c r="A914" s="20" t="s">
        <v>218</v>
      </c>
      <c r="B914" s="26" t="s">
        <v>228</v>
      </c>
      <c r="C914">
        <v>39.619999999999997</v>
      </c>
      <c r="D914">
        <v>39.619999999999997</v>
      </c>
      <c r="E914">
        <v>7</v>
      </c>
      <c r="F914" s="54" t="s">
        <v>58</v>
      </c>
      <c r="G914" s="28">
        <v>2</v>
      </c>
      <c r="H914" s="54" t="s">
        <v>58</v>
      </c>
      <c r="I914">
        <v>9</v>
      </c>
      <c r="J914" s="38" t="s">
        <v>411</v>
      </c>
      <c r="K914">
        <v>26</v>
      </c>
      <c r="L914">
        <v>129</v>
      </c>
      <c r="M914">
        <v>130</v>
      </c>
      <c r="N914" s="41">
        <v>1650</v>
      </c>
      <c r="O914">
        <v>1</v>
      </c>
      <c r="P914">
        <v>22</v>
      </c>
      <c r="Q914">
        <v>10</v>
      </c>
      <c r="R914">
        <v>25</v>
      </c>
      <c r="S914" s="31" t="s">
        <v>420</v>
      </c>
      <c r="T914">
        <v>1089</v>
      </c>
      <c r="U914" s="33" t="s">
        <v>417</v>
      </c>
      <c r="V914">
        <v>3</v>
      </c>
      <c r="W914">
        <v>71</v>
      </c>
      <c r="X914" s="16" t="s">
        <v>14</v>
      </c>
      <c r="Y914" s="12" t="s">
        <v>423</v>
      </c>
      <c r="Z914">
        <v>11</v>
      </c>
      <c r="AA914">
        <v>11</v>
      </c>
      <c r="AB914">
        <v>11</v>
      </c>
      <c r="AC914">
        <v>2</v>
      </c>
      <c r="AF914" t="s">
        <v>161</v>
      </c>
    </row>
    <row r="915" spans="1:32" x14ac:dyDescent="0.25">
      <c r="A915" s="20" t="s">
        <v>218</v>
      </c>
      <c r="B915" s="26" t="s">
        <v>228</v>
      </c>
      <c r="C915">
        <v>9.48</v>
      </c>
      <c r="D915">
        <v>9.7799999999999994</v>
      </c>
      <c r="E915">
        <v>7</v>
      </c>
      <c r="F915" s="54" t="s">
        <v>58</v>
      </c>
      <c r="G915">
        <v>6</v>
      </c>
      <c r="H915" s="54" t="s">
        <v>58</v>
      </c>
      <c r="I915">
        <v>3</v>
      </c>
      <c r="J915" s="38" t="s">
        <v>411</v>
      </c>
      <c r="K915">
        <v>37</v>
      </c>
      <c r="L915">
        <v>129</v>
      </c>
      <c r="M915">
        <v>127</v>
      </c>
      <c r="N915">
        <v>1200</v>
      </c>
      <c r="O915">
        <v>1</v>
      </c>
      <c r="P915">
        <v>8</v>
      </c>
      <c r="Q915">
        <v>10</v>
      </c>
      <c r="R915">
        <v>25</v>
      </c>
      <c r="S915" s="32" t="s">
        <v>426</v>
      </c>
      <c r="T915">
        <v>1088</v>
      </c>
      <c r="U915" s="33" t="s">
        <v>427</v>
      </c>
      <c r="V915">
        <v>3</v>
      </c>
      <c r="W915">
        <v>72</v>
      </c>
      <c r="X915" s="16" t="s">
        <v>14</v>
      </c>
      <c r="Y915" s="12" t="s">
        <v>549</v>
      </c>
      <c r="Z915">
        <v>12</v>
      </c>
      <c r="AA915">
        <v>11</v>
      </c>
      <c r="AB915">
        <v>6</v>
      </c>
      <c r="AF915" t="s">
        <v>161</v>
      </c>
    </row>
    <row r="916" spans="1:32" x14ac:dyDescent="0.25">
      <c r="A916" s="20" t="s">
        <v>218</v>
      </c>
      <c r="B916" s="26" t="s">
        <v>228</v>
      </c>
      <c r="C916">
        <v>38.590000000000003</v>
      </c>
      <c r="D916">
        <v>38.49</v>
      </c>
      <c r="E916">
        <v>7</v>
      </c>
      <c r="F916" s="54" t="s">
        <v>58</v>
      </c>
      <c r="G916" s="30">
        <v>4</v>
      </c>
      <c r="H916" s="54" t="s">
        <v>58</v>
      </c>
      <c r="I916">
        <v>8</v>
      </c>
      <c r="J916" s="36" t="s">
        <v>410</v>
      </c>
      <c r="K916">
        <v>20</v>
      </c>
      <c r="L916">
        <v>129</v>
      </c>
      <c r="M916">
        <v>131</v>
      </c>
      <c r="N916" s="41">
        <v>1650</v>
      </c>
      <c r="O916">
        <v>1</v>
      </c>
      <c r="P916">
        <v>16</v>
      </c>
      <c r="Q916">
        <v>7</v>
      </c>
      <c r="R916">
        <v>25</v>
      </c>
      <c r="S916" s="31" t="s">
        <v>420</v>
      </c>
      <c r="T916">
        <v>1093</v>
      </c>
      <c r="U916" s="33" t="s">
        <v>427</v>
      </c>
      <c r="V916">
        <v>3</v>
      </c>
      <c r="W916">
        <v>72</v>
      </c>
      <c r="X916" s="16" t="s">
        <v>14</v>
      </c>
      <c r="Y916" s="12" t="s">
        <v>418</v>
      </c>
      <c r="Z916">
        <v>10</v>
      </c>
      <c r="AA916">
        <v>10</v>
      </c>
      <c r="AB916">
        <v>10</v>
      </c>
      <c r="AC916">
        <v>4</v>
      </c>
      <c r="AF916" t="s">
        <v>161</v>
      </c>
    </row>
    <row r="917" spans="1:32" x14ac:dyDescent="0.25">
      <c r="A917" s="20" t="s">
        <v>218</v>
      </c>
      <c r="B917" s="26" t="s">
        <v>228</v>
      </c>
      <c r="C917">
        <v>40.32</v>
      </c>
      <c r="D917">
        <v>40.22</v>
      </c>
      <c r="E917">
        <v>7</v>
      </c>
      <c r="F917" s="54" t="s">
        <v>58</v>
      </c>
      <c r="G917">
        <v>10</v>
      </c>
      <c r="H917" s="51" t="s">
        <v>43</v>
      </c>
      <c r="I917">
        <v>10</v>
      </c>
      <c r="J917" s="38" t="s">
        <v>411</v>
      </c>
      <c r="K917">
        <v>17</v>
      </c>
      <c r="L917">
        <v>129</v>
      </c>
      <c r="M917">
        <v>132</v>
      </c>
      <c r="N917" s="41">
        <v>1650</v>
      </c>
      <c r="O917">
        <v>1</v>
      </c>
      <c r="P917">
        <v>25</v>
      </c>
      <c r="Q917">
        <v>6</v>
      </c>
      <c r="R917">
        <v>25</v>
      </c>
      <c r="S917" s="32" t="s">
        <v>416</v>
      </c>
      <c r="T917">
        <v>1097</v>
      </c>
      <c r="U917" s="33" t="s">
        <v>427</v>
      </c>
      <c r="V917">
        <v>3</v>
      </c>
      <c r="W917">
        <v>73</v>
      </c>
      <c r="X917" s="16" t="s">
        <v>14</v>
      </c>
      <c r="Y917" t="s">
        <v>522</v>
      </c>
      <c r="Z917">
        <v>11</v>
      </c>
      <c r="AA917">
        <v>11</v>
      </c>
      <c r="AB917">
        <v>10</v>
      </c>
      <c r="AC917">
        <v>10</v>
      </c>
      <c r="AF917" t="s">
        <v>161</v>
      </c>
    </row>
    <row r="918" spans="1:32" x14ac:dyDescent="0.25">
      <c r="A918" s="20" t="s">
        <v>218</v>
      </c>
      <c r="B918" s="26" t="s">
        <v>228</v>
      </c>
      <c r="C918">
        <v>40.200000000000003</v>
      </c>
      <c r="D918">
        <v>40.300000000000004</v>
      </c>
      <c r="E918">
        <v>7</v>
      </c>
      <c r="F918" s="54" t="s">
        <v>58</v>
      </c>
      <c r="G918">
        <v>6</v>
      </c>
      <c r="H918" s="54" t="s">
        <v>58</v>
      </c>
      <c r="I918">
        <v>3</v>
      </c>
      <c r="J918" s="36" t="s">
        <v>410</v>
      </c>
      <c r="K918">
        <v>17</v>
      </c>
      <c r="L918">
        <v>129</v>
      </c>
      <c r="M918">
        <v>133</v>
      </c>
      <c r="N918" s="41">
        <v>1650</v>
      </c>
      <c r="O918">
        <v>1</v>
      </c>
      <c r="P918">
        <v>11</v>
      </c>
      <c r="Q918">
        <v>6</v>
      </c>
      <c r="R918">
        <v>25</v>
      </c>
      <c r="S918" s="31" t="s">
        <v>420</v>
      </c>
      <c r="T918">
        <v>1098</v>
      </c>
      <c r="U918" s="33" t="s">
        <v>427</v>
      </c>
      <c r="V918">
        <v>3</v>
      </c>
      <c r="W918">
        <v>73</v>
      </c>
      <c r="X918" s="16" t="s">
        <v>14</v>
      </c>
      <c r="Y918" s="12" t="s">
        <v>418</v>
      </c>
      <c r="Z918">
        <v>9</v>
      </c>
      <c r="AA918">
        <v>9</v>
      </c>
      <c r="AB918">
        <v>10</v>
      </c>
      <c r="AC918">
        <v>6</v>
      </c>
      <c r="AF918" t="s">
        <v>161</v>
      </c>
    </row>
    <row r="919" spans="1:32" x14ac:dyDescent="0.25">
      <c r="A919" s="20" t="s">
        <v>218</v>
      </c>
      <c r="B919" s="26" t="s">
        <v>228</v>
      </c>
      <c r="C919">
        <v>40.42</v>
      </c>
      <c r="D919">
        <v>40.32</v>
      </c>
      <c r="E919">
        <v>7</v>
      </c>
      <c r="F919" s="54" t="s">
        <v>58</v>
      </c>
      <c r="G919">
        <v>9</v>
      </c>
      <c r="H919" s="54" t="s">
        <v>58</v>
      </c>
      <c r="I919">
        <v>9</v>
      </c>
      <c r="J919" s="38" t="s">
        <v>411</v>
      </c>
      <c r="K919">
        <v>13</v>
      </c>
      <c r="L919">
        <v>129</v>
      </c>
      <c r="M919">
        <v>132</v>
      </c>
      <c r="N919" s="41">
        <v>1650</v>
      </c>
      <c r="O919">
        <v>1</v>
      </c>
      <c r="P919">
        <v>21</v>
      </c>
      <c r="Q919">
        <v>5</v>
      </c>
      <c r="R919">
        <v>25</v>
      </c>
      <c r="S919" s="32" t="s">
        <v>416</v>
      </c>
      <c r="T919">
        <v>1090</v>
      </c>
      <c r="U919" s="33" t="s">
        <v>427</v>
      </c>
      <c r="V919">
        <v>3</v>
      </c>
      <c r="W919">
        <v>73</v>
      </c>
      <c r="X919" s="16" t="s">
        <v>14</v>
      </c>
      <c r="Y919" t="s">
        <v>502</v>
      </c>
      <c r="Z919">
        <v>11</v>
      </c>
      <c r="AA919">
        <v>11</v>
      </c>
      <c r="AB919">
        <v>11</v>
      </c>
      <c r="AC919">
        <v>9</v>
      </c>
      <c r="AF919" t="s">
        <v>161</v>
      </c>
    </row>
    <row r="920" spans="1:32" x14ac:dyDescent="0.25">
      <c r="A920" s="20" t="s">
        <v>218</v>
      </c>
      <c r="B920" s="26" t="s">
        <v>228</v>
      </c>
      <c r="C920">
        <v>38.909999999999997</v>
      </c>
      <c r="D920">
        <v>39.01</v>
      </c>
      <c r="E920">
        <v>7</v>
      </c>
      <c r="F920" s="54" t="s">
        <v>58</v>
      </c>
      <c r="G920" s="28">
        <v>1</v>
      </c>
      <c r="H920" s="54" t="s">
        <v>58</v>
      </c>
      <c r="I920">
        <v>6</v>
      </c>
      <c r="J920" s="36" t="s">
        <v>410</v>
      </c>
      <c r="K920">
        <v>17</v>
      </c>
      <c r="L920">
        <v>129</v>
      </c>
      <c r="M920">
        <v>125</v>
      </c>
      <c r="N920" s="41">
        <v>1650</v>
      </c>
      <c r="O920">
        <v>1</v>
      </c>
      <c r="P920">
        <v>30</v>
      </c>
      <c r="Q920">
        <v>4</v>
      </c>
      <c r="R920">
        <v>25</v>
      </c>
      <c r="S920" s="32" t="s">
        <v>426</v>
      </c>
      <c r="T920">
        <v>1092</v>
      </c>
      <c r="U920" s="33" t="s">
        <v>427</v>
      </c>
      <c r="V920">
        <v>3</v>
      </c>
      <c r="W920">
        <v>67</v>
      </c>
      <c r="X920" s="16" t="s">
        <v>14</v>
      </c>
      <c r="Y920" s="12" t="s">
        <v>654</v>
      </c>
      <c r="Z920">
        <v>9</v>
      </c>
      <c r="AA920">
        <v>9</v>
      </c>
      <c r="AB920">
        <v>9</v>
      </c>
      <c r="AC920">
        <v>1</v>
      </c>
      <c r="AF920" t="s">
        <v>161</v>
      </c>
    </row>
    <row r="921" spans="1:32" x14ac:dyDescent="0.25">
      <c r="A921" s="20" t="s">
        <v>218</v>
      </c>
      <c r="B921" s="26" t="s">
        <v>228</v>
      </c>
      <c r="C921">
        <v>39.25</v>
      </c>
      <c r="D921">
        <v>39.85</v>
      </c>
      <c r="E921">
        <v>7</v>
      </c>
      <c r="F921" s="54" t="s">
        <v>58</v>
      </c>
      <c r="G921" s="28">
        <v>1</v>
      </c>
      <c r="H921" s="54" t="s">
        <v>58</v>
      </c>
      <c r="I921">
        <v>1</v>
      </c>
      <c r="J921" s="37" t="s">
        <v>409</v>
      </c>
      <c r="K921">
        <v>21</v>
      </c>
      <c r="L921">
        <v>129</v>
      </c>
      <c r="M921">
        <v>116</v>
      </c>
      <c r="N921" s="41">
        <v>1650</v>
      </c>
      <c r="O921">
        <v>1</v>
      </c>
      <c r="P921">
        <v>16</v>
      </c>
      <c r="Q921">
        <v>4</v>
      </c>
      <c r="R921">
        <v>25</v>
      </c>
      <c r="S921" s="31" t="s">
        <v>420</v>
      </c>
      <c r="T921">
        <v>1092</v>
      </c>
      <c r="U921" s="33" t="s">
        <v>427</v>
      </c>
      <c r="V921">
        <v>3</v>
      </c>
      <c r="W921">
        <v>61</v>
      </c>
      <c r="X921" s="16" t="s">
        <v>14</v>
      </c>
      <c r="Y921" s="12" t="s">
        <v>654</v>
      </c>
      <c r="Z921">
        <v>7</v>
      </c>
      <c r="AA921">
        <v>7</v>
      </c>
      <c r="AB921">
        <v>7</v>
      </c>
      <c r="AC921">
        <v>1</v>
      </c>
      <c r="AF921" t="s">
        <v>161</v>
      </c>
    </row>
    <row r="922" spans="1:32" x14ac:dyDescent="0.25">
      <c r="A922" s="20" t="s">
        <v>218</v>
      </c>
      <c r="B922" s="26" t="s">
        <v>228</v>
      </c>
      <c r="C922">
        <v>39.24</v>
      </c>
      <c r="D922">
        <v>39.64</v>
      </c>
      <c r="E922">
        <v>7</v>
      </c>
      <c r="F922" s="54" t="s">
        <v>58</v>
      </c>
      <c r="G922">
        <v>7</v>
      </c>
      <c r="H922" s="66" t="s">
        <v>173</v>
      </c>
      <c r="I922">
        <v>9</v>
      </c>
      <c r="J922" s="38" t="s">
        <v>411</v>
      </c>
      <c r="K922">
        <v>31</v>
      </c>
      <c r="L922">
        <v>129</v>
      </c>
      <c r="M922">
        <v>118</v>
      </c>
      <c r="N922" s="41">
        <v>1650</v>
      </c>
      <c r="O922">
        <v>1</v>
      </c>
      <c r="P922">
        <v>2</v>
      </c>
      <c r="Q922">
        <v>4</v>
      </c>
      <c r="R922">
        <v>25</v>
      </c>
      <c r="S922" s="32" t="s">
        <v>426</v>
      </c>
      <c r="T922">
        <v>1092</v>
      </c>
      <c r="U922" s="33" t="s">
        <v>427</v>
      </c>
      <c r="V922">
        <v>3</v>
      </c>
      <c r="W922">
        <v>63</v>
      </c>
      <c r="X922" s="16" t="s">
        <v>14</v>
      </c>
      <c r="Y922">
        <v>4</v>
      </c>
      <c r="Z922">
        <v>11</v>
      </c>
      <c r="AA922">
        <v>11</v>
      </c>
      <c r="AB922">
        <v>11</v>
      </c>
      <c r="AC922">
        <v>7</v>
      </c>
      <c r="AF922" t="s">
        <v>161</v>
      </c>
    </row>
    <row r="923" spans="1:32" x14ac:dyDescent="0.25">
      <c r="A923" s="20" t="s">
        <v>218</v>
      </c>
      <c r="B923" s="26" t="s">
        <v>228</v>
      </c>
      <c r="C923">
        <v>39.24</v>
      </c>
      <c r="D923">
        <v>39.440000000000005</v>
      </c>
      <c r="E923">
        <v>7</v>
      </c>
      <c r="F923" s="54" t="s">
        <v>58</v>
      </c>
      <c r="G923" s="30">
        <v>5</v>
      </c>
      <c r="H923" s="53" t="s">
        <v>53</v>
      </c>
      <c r="I923">
        <v>9</v>
      </c>
      <c r="J923" s="38" t="s">
        <v>411</v>
      </c>
      <c r="K923">
        <v>26</v>
      </c>
      <c r="L923">
        <v>129</v>
      </c>
      <c r="M923">
        <v>122</v>
      </c>
      <c r="N923" s="41">
        <v>1650</v>
      </c>
      <c r="O923">
        <v>1</v>
      </c>
      <c r="P923">
        <v>19</v>
      </c>
      <c r="Q923">
        <v>3</v>
      </c>
      <c r="R923">
        <v>25</v>
      </c>
      <c r="S923" s="31" t="s">
        <v>420</v>
      </c>
      <c r="T923">
        <v>1103</v>
      </c>
      <c r="U923" s="33" t="s">
        <v>427</v>
      </c>
      <c r="V923">
        <v>3</v>
      </c>
      <c r="W923">
        <v>65</v>
      </c>
      <c r="X923" s="16" t="s">
        <v>14</v>
      </c>
      <c r="Y923" t="s">
        <v>435</v>
      </c>
      <c r="Z923">
        <v>11</v>
      </c>
      <c r="AA923">
        <v>10</v>
      </c>
      <c r="AB923">
        <v>9</v>
      </c>
      <c r="AC923">
        <v>5</v>
      </c>
      <c r="AF923" t="s">
        <v>161</v>
      </c>
    </row>
    <row r="924" spans="1:32" x14ac:dyDescent="0.25">
      <c r="A924" s="20" t="s">
        <v>218</v>
      </c>
      <c r="B924" s="26" t="s">
        <v>228</v>
      </c>
      <c r="C924">
        <v>10.37</v>
      </c>
      <c r="D924">
        <v>10.569999999999999</v>
      </c>
      <c r="E924">
        <v>7</v>
      </c>
      <c r="F924" s="54" t="s">
        <v>58</v>
      </c>
      <c r="G924">
        <v>6</v>
      </c>
      <c r="H924" s="87" t="s">
        <v>1367</v>
      </c>
      <c r="I924">
        <v>8</v>
      </c>
      <c r="J924" s="36" t="s">
        <v>410</v>
      </c>
      <c r="K924">
        <v>7.7</v>
      </c>
      <c r="L924">
        <v>129</v>
      </c>
      <c r="M924">
        <v>124</v>
      </c>
      <c r="N924">
        <v>1200</v>
      </c>
      <c r="O924">
        <v>1</v>
      </c>
      <c r="P924">
        <v>5</v>
      </c>
      <c r="Q924">
        <v>3</v>
      </c>
      <c r="R924">
        <v>25</v>
      </c>
      <c r="S924" s="32" t="s">
        <v>426</v>
      </c>
      <c r="T924">
        <v>1106</v>
      </c>
      <c r="U924" s="33" t="s">
        <v>417</v>
      </c>
      <c r="V924">
        <v>3</v>
      </c>
      <c r="W924">
        <v>67</v>
      </c>
      <c r="X924" s="16" t="s">
        <v>14</v>
      </c>
      <c r="Y924" t="s">
        <v>474</v>
      </c>
      <c r="Z924">
        <v>9</v>
      </c>
      <c r="AA924">
        <v>9</v>
      </c>
      <c r="AB924">
        <v>6</v>
      </c>
      <c r="AF924" t="s">
        <v>161</v>
      </c>
    </row>
    <row r="925" spans="1:32" x14ac:dyDescent="0.25">
      <c r="A925" s="20" t="s">
        <v>218</v>
      </c>
      <c r="B925" s="26" t="s">
        <v>228</v>
      </c>
      <c r="C925">
        <v>10.55</v>
      </c>
      <c r="D925">
        <v>10.65</v>
      </c>
      <c r="E925">
        <v>7</v>
      </c>
      <c r="F925" s="54" t="s">
        <v>58</v>
      </c>
      <c r="G925">
        <v>7</v>
      </c>
      <c r="H925" s="54" t="s">
        <v>58</v>
      </c>
      <c r="I925">
        <v>7</v>
      </c>
      <c r="J925" s="38" t="s">
        <v>411</v>
      </c>
      <c r="K925">
        <v>8.4</v>
      </c>
      <c r="L925">
        <v>129</v>
      </c>
      <c r="M925">
        <v>127</v>
      </c>
      <c r="N925">
        <v>1200</v>
      </c>
      <c r="O925">
        <v>1</v>
      </c>
      <c r="P925">
        <v>19</v>
      </c>
      <c r="Q925">
        <v>2</v>
      </c>
      <c r="R925">
        <v>25</v>
      </c>
      <c r="S925" s="31" t="s">
        <v>420</v>
      </c>
      <c r="T925">
        <v>1097</v>
      </c>
      <c r="U925" s="33" t="s">
        <v>417</v>
      </c>
      <c r="V925">
        <v>3</v>
      </c>
      <c r="W925">
        <v>69</v>
      </c>
      <c r="X925" s="16" t="s">
        <v>14</v>
      </c>
      <c r="Y925">
        <v>4</v>
      </c>
      <c r="Z925">
        <v>12</v>
      </c>
      <c r="AA925">
        <v>12</v>
      </c>
      <c r="AB925">
        <v>7</v>
      </c>
      <c r="AF925" t="s">
        <v>161</v>
      </c>
    </row>
    <row r="926" spans="1:32" x14ac:dyDescent="0.25">
      <c r="A926" s="20" t="s">
        <v>218</v>
      </c>
      <c r="B926" s="26" t="s">
        <v>228</v>
      </c>
      <c r="C926">
        <v>10</v>
      </c>
      <c r="D926">
        <v>10.399999999999999</v>
      </c>
      <c r="E926">
        <v>7</v>
      </c>
      <c r="F926" s="54" t="s">
        <v>58</v>
      </c>
      <c r="G926" s="30">
        <v>5</v>
      </c>
      <c r="H926" s="54" t="s">
        <v>58</v>
      </c>
      <c r="I926">
        <v>2</v>
      </c>
      <c r="J926" s="36" t="s">
        <v>410</v>
      </c>
      <c r="K926">
        <v>7</v>
      </c>
      <c r="L926">
        <v>129</v>
      </c>
      <c r="M926">
        <v>124</v>
      </c>
      <c r="N926">
        <v>1200</v>
      </c>
      <c r="O926">
        <v>1</v>
      </c>
      <c r="P926">
        <v>5</v>
      </c>
      <c r="Q926">
        <v>2</v>
      </c>
      <c r="R926">
        <v>25</v>
      </c>
      <c r="S926" s="32" t="s">
        <v>432</v>
      </c>
      <c r="T926">
        <v>1110</v>
      </c>
      <c r="U926" s="33" t="s">
        <v>417</v>
      </c>
      <c r="V926">
        <v>3</v>
      </c>
      <c r="W926">
        <v>69</v>
      </c>
      <c r="X926" s="16" t="s">
        <v>14</v>
      </c>
      <c r="Y926" s="12" t="s">
        <v>446</v>
      </c>
      <c r="Z926">
        <v>9</v>
      </c>
      <c r="AA926">
        <v>8</v>
      </c>
      <c r="AB926">
        <v>5</v>
      </c>
      <c r="AF926" t="s">
        <v>161</v>
      </c>
    </row>
    <row r="927" spans="1:32" x14ac:dyDescent="0.25">
      <c r="A927" s="20" t="s">
        <v>218</v>
      </c>
      <c r="B927" s="26" t="s">
        <v>228</v>
      </c>
      <c r="C927">
        <v>9.58</v>
      </c>
      <c r="D927">
        <v>9.68</v>
      </c>
      <c r="E927">
        <v>7</v>
      </c>
      <c r="F927" s="54" t="s">
        <v>58</v>
      </c>
      <c r="G927" s="28">
        <v>2</v>
      </c>
      <c r="H927" s="54" t="s">
        <v>58</v>
      </c>
      <c r="I927">
        <v>10</v>
      </c>
      <c r="J927" s="38" t="s">
        <v>411</v>
      </c>
      <c r="K927">
        <v>18</v>
      </c>
      <c r="L927">
        <v>129</v>
      </c>
      <c r="M927">
        <v>127</v>
      </c>
      <c r="N927">
        <v>1200</v>
      </c>
      <c r="O927">
        <v>1</v>
      </c>
      <c r="P927">
        <v>22</v>
      </c>
      <c r="Q927">
        <v>1</v>
      </c>
      <c r="R927">
        <v>25</v>
      </c>
      <c r="S927" s="32" t="s">
        <v>416</v>
      </c>
      <c r="T927">
        <v>1108</v>
      </c>
      <c r="U927" s="33" t="s">
        <v>417</v>
      </c>
      <c r="V927">
        <v>3</v>
      </c>
      <c r="W927">
        <v>67</v>
      </c>
      <c r="X927" s="16" t="s">
        <v>14</v>
      </c>
      <c r="Y927" s="12" t="s">
        <v>654</v>
      </c>
      <c r="Z927">
        <v>11</v>
      </c>
      <c r="AA927">
        <v>11</v>
      </c>
      <c r="AB927">
        <v>2</v>
      </c>
      <c r="AF927" t="s">
        <v>161</v>
      </c>
    </row>
    <row r="928" spans="1:32" x14ac:dyDescent="0.25">
      <c r="A928" s="20" t="s">
        <v>218</v>
      </c>
      <c r="B928" s="26" t="s">
        <v>228</v>
      </c>
      <c r="C928">
        <v>9.9</v>
      </c>
      <c r="D928">
        <v>10.199999999999999</v>
      </c>
      <c r="E928">
        <v>7</v>
      </c>
      <c r="F928" s="54" t="s">
        <v>58</v>
      </c>
      <c r="G928">
        <v>6</v>
      </c>
      <c r="H928" s="49" t="s">
        <v>31</v>
      </c>
      <c r="I928">
        <v>2</v>
      </c>
      <c r="J928" s="36" t="s">
        <v>410</v>
      </c>
      <c r="K928">
        <v>6</v>
      </c>
      <c r="L928">
        <v>129</v>
      </c>
      <c r="M928">
        <v>127</v>
      </c>
      <c r="N928">
        <v>1200</v>
      </c>
      <c r="O928">
        <v>1</v>
      </c>
      <c r="P928">
        <v>8</v>
      </c>
      <c r="Q928">
        <v>1</v>
      </c>
      <c r="R928">
        <v>25</v>
      </c>
      <c r="S928" s="32" t="s">
        <v>432</v>
      </c>
      <c r="T928">
        <v>1104</v>
      </c>
      <c r="U928" s="33" t="s">
        <v>417</v>
      </c>
      <c r="V928">
        <v>3</v>
      </c>
      <c r="W928">
        <v>69</v>
      </c>
      <c r="X928" s="16" t="s">
        <v>14</v>
      </c>
      <c r="Y928" s="12" t="s">
        <v>552</v>
      </c>
      <c r="Z928">
        <v>8</v>
      </c>
      <c r="AA928">
        <v>6</v>
      </c>
      <c r="AB928">
        <v>6</v>
      </c>
      <c r="AF928" t="s">
        <v>161</v>
      </c>
    </row>
    <row r="929" spans="1:32" x14ac:dyDescent="0.25">
      <c r="A929" s="20" t="s">
        <v>218</v>
      </c>
      <c r="B929" s="26" t="s">
        <v>228</v>
      </c>
      <c r="C929">
        <v>57.34</v>
      </c>
      <c r="D929">
        <v>57.34</v>
      </c>
      <c r="E929">
        <v>7</v>
      </c>
      <c r="F929" s="54" t="s">
        <v>58</v>
      </c>
      <c r="G929" s="30">
        <v>4</v>
      </c>
      <c r="H929" s="49" t="s">
        <v>31</v>
      </c>
      <c r="I929">
        <v>4</v>
      </c>
      <c r="J929" s="38" t="s">
        <v>411</v>
      </c>
      <c r="K929">
        <v>6.6</v>
      </c>
      <c r="L929">
        <v>129</v>
      </c>
      <c r="M929">
        <v>129</v>
      </c>
      <c r="N929">
        <v>1000</v>
      </c>
      <c r="O929">
        <v>0</v>
      </c>
      <c r="P929">
        <v>11</v>
      </c>
      <c r="Q929">
        <v>12</v>
      </c>
      <c r="R929">
        <v>24</v>
      </c>
      <c r="S929" s="31" t="s">
        <v>420</v>
      </c>
      <c r="T929">
        <v>1097</v>
      </c>
      <c r="U929" s="33" t="s">
        <v>417</v>
      </c>
      <c r="V929">
        <v>3</v>
      </c>
      <c r="W929">
        <v>69</v>
      </c>
      <c r="X929" s="16" t="s">
        <v>14</v>
      </c>
      <c r="Y929" s="12" t="s">
        <v>418</v>
      </c>
      <c r="Z929">
        <v>11</v>
      </c>
      <c r="AA929">
        <v>12</v>
      </c>
      <c r="AB929">
        <v>4</v>
      </c>
      <c r="AF929" t="s">
        <v>161</v>
      </c>
    </row>
    <row r="930" spans="1:32" x14ac:dyDescent="0.25">
      <c r="A930" s="20" t="s">
        <v>218</v>
      </c>
      <c r="B930" s="26" t="s">
        <v>228</v>
      </c>
      <c r="C930">
        <v>10.220000000000001</v>
      </c>
      <c r="D930">
        <v>10.220000000000001</v>
      </c>
      <c r="E930">
        <v>7</v>
      </c>
      <c r="F930" s="54" t="s">
        <v>58</v>
      </c>
      <c r="G930">
        <v>6</v>
      </c>
      <c r="H930" s="53" t="s">
        <v>53</v>
      </c>
      <c r="I930">
        <v>4</v>
      </c>
      <c r="J930" s="36" t="s">
        <v>410</v>
      </c>
      <c r="K930">
        <v>24</v>
      </c>
      <c r="L930">
        <v>129</v>
      </c>
      <c r="M930">
        <v>130</v>
      </c>
      <c r="N930">
        <v>1200</v>
      </c>
      <c r="O930">
        <v>1</v>
      </c>
      <c r="P930">
        <v>26</v>
      </c>
      <c r="Q930">
        <v>6</v>
      </c>
      <c r="R930">
        <v>24</v>
      </c>
      <c r="S930" s="32" t="s">
        <v>416</v>
      </c>
      <c r="T930">
        <v>1094</v>
      </c>
      <c r="U930" s="33" t="s">
        <v>417</v>
      </c>
      <c r="V930">
        <v>3</v>
      </c>
      <c r="W930">
        <v>71</v>
      </c>
      <c r="X930" s="16" t="s">
        <v>14</v>
      </c>
      <c r="Y930" t="s">
        <v>453</v>
      </c>
      <c r="Z930">
        <v>10</v>
      </c>
      <c r="AA930">
        <v>10</v>
      </c>
      <c r="AB930">
        <v>6</v>
      </c>
      <c r="AF930" t="s">
        <v>161</v>
      </c>
    </row>
    <row r="931" spans="1:32" x14ac:dyDescent="0.25">
      <c r="A931" s="20" t="s">
        <v>218</v>
      </c>
      <c r="B931" s="26" t="s">
        <v>228</v>
      </c>
      <c r="C931">
        <v>10.77</v>
      </c>
      <c r="D931">
        <v>10.969999999999999</v>
      </c>
      <c r="E931">
        <v>7</v>
      </c>
      <c r="F931" s="54" t="s">
        <v>58</v>
      </c>
      <c r="G931" s="28">
        <v>3</v>
      </c>
      <c r="H931" s="49" t="s">
        <v>31</v>
      </c>
      <c r="I931">
        <v>3</v>
      </c>
      <c r="J931" s="38" t="s">
        <v>411</v>
      </c>
      <c r="K931">
        <v>11</v>
      </c>
      <c r="L931">
        <v>129</v>
      </c>
      <c r="M931">
        <v>130</v>
      </c>
      <c r="N931">
        <v>1200</v>
      </c>
      <c r="O931">
        <v>1</v>
      </c>
      <c r="P931">
        <v>5</v>
      </c>
      <c r="Q931">
        <v>6</v>
      </c>
      <c r="R931">
        <v>24</v>
      </c>
      <c r="S931" s="32" t="s">
        <v>432</v>
      </c>
      <c r="T931">
        <v>1092</v>
      </c>
      <c r="U931" s="34" t="s">
        <v>438</v>
      </c>
      <c r="V931">
        <v>3</v>
      </c>
      <c r="W931">
        <v>71</v>
      </c>
      <c r="X931" s="16" t="s">
        <v>14</v>
      </c>
      <c r="Y931" s="12" t="s">
        <v>418</v>
      </c>
      <c r="Z931">
        <v>11</v>
      </c>
      <c r="AA931">
        <v>9</v>
      </c>
      <c r="AB931">
        <v>3</v>
      </c>
      <c r="AF931" t="s">
        <v>161</v>
      </c>
    </row>
    <row r="932" spans="1:32" x14ac:dyDescent="0.25">
      <c r="A932" s="20" t="s">
        <v>218</v>
      </c>
      <c r="B932" s="26" t="s">
        <v>228</v>
      </c>
      <c r="C932">
        <v>10.6</v>
      </c>
      <c r="D932">
        <v>10.4</v>
      </c>
      <c r="E932">
        <v>7</v>
      </c>
      <c r="F932" s="54" t="s">
        <v>58</v>
      </c>
      <c r="G932">
        <v>7</v>
      </c>
      <c r="H932" s="53" t="s">
        <v>53</v>
      </c>
      <c r="I932">
        <v>12</v>
      </c>
      <c r="J932" s="38" t="s">
        <v>411</v>
      </c>
      <c r="K932">
        <v>25</v>
      </c>
      <c r="L932">
        <v>129</v>
      </c>
      <c r="M932">
        <v>128</v>
      </c>
      <c r="N932">
        <v>1200</v>
      </c>
      <c r="O932">
        <v>1</v>
      </c>
      <c r="P932">
        <v>15</v>
      </c>
      <c r="Q932">
        <v>5</v>
      </c>
      <c r="R932">
        <v>24</v>
      </c>
      <c r="S932" s="32" t="s">
        <v>416</v>
      </c>
      <c r="T932">
        <v>1088</v>
      </c>
      <c r="U932" s="33" t="s">
        <v>417</v>
      </c>
      <c r="V932">
        <v>3</v>
      </c>
      <c r="W932">
        <v>72</v>
      </c>
      <c r="X932" s="16" t="s">
        <v>14</v>
      </c>
      <c r="Y932" t="s">
        <v>502</v>
      </c>
      <c r="Z932">
        <v>12</v>
      </c>
      <c r="AA932">
        <v>12</v>
      </c>
      <c r="AB932">
        <v>7</v>
      </c>
      <c r="AF932" t="s">
        <v>161</v>
      </c>
    </row>
    <row r="933" spans="1:32" x14ac:dyDescent="0.25">
      <c r="A933" s="20" t="s">
        <v>218</v>
      </c>
      <c r="B933" s="26" t="s">
        <v>228</v>
      </c>
      <c r="C933">
        <v>10.16</v>
      </c>
      <c r="D933">
        <v>10.16</v>
      </c>
      <c r="E933">
        <v>7</v>
      </c>
      <c r="F933" s="54" t="s">
        <v>58</v>
      </c>
      <c r="G933" s="30">
        <v>5</v>
      </c>
      <c r="H933" s="72" t="s">
        <v>434</v>
      </c>
      <c r="I933">
        <v>6</v>
      </c>
      <c r="J933" s="36" t="s">
        <v>410</v>
      </c>
      <c r="K933">
        <v>18</v>
      </c>
      <c r="L933">
        <v>129</v>
      </c>
      <c r="M933">
        <v>129</v>
      </c>
      <c r="N933">
        <v>1200</v>
      </c>
      <c r="O933">
        <v>1</v>
      </c>
      <c r="P933">
        <v>20</v>
      </c>
      <c r="Q933">
        <v>3</v>
      </c>
      <c r="R933">
        <v>24</v>
      </c>
      <c r="S933" s="32" t="s">
        <v>426</v>
      </c>
      <c r="T933">
        <v>1081</v>
      </c>
      <c r="U933" s="33" t="s">
        <v>417</v>
      </c>
      <c r="V933">
        <v>3</v>
      </c>
      <c r="W933">
        <v>72</v>
      </c>
      <c r="X933" s="16" t="s">
        <v>14</v>
      </c>
      <c r="Y933" s="12" t="s">
        <v>418</v>
      </c>
      <c r="Z933">
        <v>8</v>
      </c>
      <c r="AA933">
        <v>8</v>
      </c>
      <c r="AB933">
        <v>5</v>
      </c>
      <c r="AF933" t="s">
        <v>161</v>
      </c>
    </row>
    <row r="934" spans="1:32" x14ac:dyDescent="0.25">
      <c r="A934" s="20" t="s">
        <v>218</v>
      </c>
      <c r="B934" s="26" t="s">
        <v>228</v>
      </c>
      <c r="C934">
        <v>10.98</v>
      </c>
      <c r="D934">
        <v>11.18</v>
      </c>
      <c r="E934">
        <v>7</v>
      </c>
      <c r="F934" s="54" t="s">
        <v>58</v>
      </c>
      <c r="G934" s="28">
        <v>3</v>
      </c>
      <c r="H934" s="72" t="s">
        <v>434</v>
      </c>
      <c r="I934">
        <v>2</v>
      </c>
      <c r="J934" s="36" t="s">
        <v>410</v>
      </c>
      <c r="K934">
        <v>6.2</v>
      </c>
      <c r="L934">
        <v>129</v>
      </c>
      <c r="M934">
        <v>128</v>
      </c>
      <c r="N934">
        <v>1200</v>
      </c>
      <c r="O934">
        <v>1</v>
      </c>
      <c r="P934">
        <v>28</v>
      </c>
      <c r="Q934">
        <v>2</v>
      </c>
      <c r="R934">
        <v>24</v>
      </c>
      <c r="S934" s="32" t="s">
        <v>432</v>
      </c>
      <c r="T934">
        <v>1078</v>
      </c>
      <c r="U934" s="33" t="s">
        <v>417</v>
      </c>
      <c r="V934">
        <v>3</v>
      </c>
      <c r="W934">
        <v>72</v>
      </c>
      <c r="X934" s="16" t="s">
        <v>14</v>
      </c>
      <c r="Y934" s="12">
        <v>2</v>
      </c>
      <c r="Z934">
        <v>8</v>
      </c>
      <c r="AA934">
        <v>7</v>
      </c>
      <c r="AB934">
        <v>3</v>
      </c>
      <c r="AF934" t="s">
        <v>161</v>
      </c>
    </row>
    <row r="935" spans="1:32" x14ac:dyDescent="0.25">
      <c r="A935" s="20" t="s">
        <v>218</v>
      </c>
      <c r="B935" s="26" t="s">
        <v>228</v>
      </c>
      <c r="C935">
        <v>10.51</v>
      </c>
      <c r="D935">
        <v>10.41</v>
      </c>
      <c r="E935">
        <v>7</v>
      </c>
      <c r="F935" s="54" t="s">
        <v>58</v>
      </c>
      <c r="G935" s="28">
        <v>1</v>
      </c>
      <c r="H935" s="49" t="s">
        <v>31</v>
      </c>
      <c r="I935">
        <v>11</v>
      </c>
      <c r="J935" s="36" t="s">
        <v>410</v>
      </c>
      <c r="K935">
        <v>5.2</v>
      </c>
      <c r="L935">
        <v>129</v>
      </c>
      <c r="M935">
        <v>127</v>
      </c>
      <c r="N935">
        <v>1200</v>
      </c>
      <c r="O935">
        <v>1</v>
      </c>
      <c r="P935">
        <v>15</v>
      </c>
      <c r="Q935">
        <v>2</v>
      </c>
      <c r="R935">
        <v>24</v>
      </c>
      <c r="S935" s="32" t="s">
        <v>416</v>
      </c>
      <c r="T935">
        <v>1075</v>
      </c>
      <c r="U935" s="33" t="s">
        <v>417</v>
      </c>
      <c r="V935">
        <v>3</v>
      </c>
      <c r="W935">
        <v>67</v>
      </c>
      <c r="X935" s="16" t="s">
        <v>14</v>
      </c>
      <c r="Y935" s="12" t="s">
        <v>989</v>
      </c>
      <c r="Z935">
        <v>9</v>
      </c>
      <c r="AA935">
        <v>9</v>
      </c>
      <c r="AB935">
        <v>1</v>
      </c>
      <c r="AF935" t="s">
        <v>161</v>
      </c>
    </row>
    <row r="936" spans="1:32" x14ac:dyDescent="0.25">
      <c r="A936" s="20" t="s">
        <v>218</v>
      </c>
      <c r="B936" s="26" t="s">
        <v>228</v>
      </c>
      <c r="C936">
        <v>10.18</v>
      </c>
      <c r="D936">
        <v>10.379999999999999</v>
      </c>
      <c r="E936">
        <v>7</v>
      </c>
      <c r="F936" s="54" t="s">
        <v>58</v>
      </c>
      <c r="G936" s="30">
        <v>4</v>
      </c>
      <c r="H936" s="62" t="s">
        <v>120</v>
      </c>
      <c r="I936">
        <v>8</v>
      </c>
      <c r="J936" s="36" t="s">
        <v>410</v>
      </c>
      <c r="K936">
        <v>14</v>
      </c>
      <c r="L936">
        <v>129</v>
      </c>
      <c r="M936">
        <v>123</v>
      </c>
      <c r="N936">
        <v>1200</v>
      </c>
      <c r="O936">
        <v>1</v>
      </c>
      <c r="P936">
        <v>31</v>
      </c>
      <c r="Q936">
        <v>1</v>
      </c>
      <c r="R936">
        <v>24</v>
      </c>
      <c r="S936" s="32" t="s">
        <v>432</v>
      </c>
      <c r="T936">
        <v>1083</v>
      </c>
      <c r="U936" s="33" t="s">
        <v>417</v>
      </c>
      <c r="V936">
        <v>3</v>
      </c>
      <c r="W936">
        <v>68</v>
      </c>
      <c r="X936" s="16" t="s">
        <v>14</v>
      </c>
      <c r="Y936" t="s">
        <v>441</v>
      </c>
      <c r="Z936">
        <v>10</v>
      </c>
      <c r="AA936">
        <v>9</v>
      </c>
      <c r="AB936">
        <v>4</v>
      </c>
      <c r="AF936" t="s">
        <v>161</v>
      </c>
    </row>
    <row r="937" spans="1:32" x14ac:dyDescent="0.25">
      <c r="A937" s="20" t="s">
        <v>218</v>
      </c>
      <c r="B937" s="26" t="s">
        <v>228</v>
      </c>
      <c r="C937">
        <v>10.3</v>
      </c>
      <c r="D937">
        <v>10.6</v>
      </c>
      <c r="E937">
        <v>7</v>
      </c>
      <c r="F937" s="54" t="s">
        <v>58</v>
      </c>
      <c r="G937" s="28">
        <v>3</v>
      </c>
      <c r="H937" s="54" t="s">
        <v>58</v>
      </c>
      <c r="I937">
        <v>3</v>
      </c>
      <c r="J937" s="38" t="s">
        <v>411</v>
      </c>
      <c r="K937">
        <v>7.3</v>
      </c>
      <c r="L937">
        <v>129</v>
      </c>
      <c r="M937">
        <v>126</v>
      </c>
      <c r="N937">
        <v>1200</v>
      </c>
      <c r="O937">
        <v>1</v>
      </c>
      <c r="P937">
        <v>10</v>
      </c>
      <c r="Q937">
        <v>1</v>
      </c>
      <c r="R937">
        <v>24</v>
      </c>
      <c r="S937" s="31" t="s">
        <v>420</v>
      </c>
      <c r="T937">
        <v>1074</v>
      </c>
      <c r="U937" s="33" t="s">
        <v>417</v>
      </c>
      <c r="V937">
        <v>3</v>
      </c>
      <c r="W937">
        <v>68</v>
      </c>
      <c r="X937" s="16" t="s">
        <v>14</v>
      </c>
      <c r="Y937" s="12" t="s">
        <v>549</v>
      </c>
      <c r="Z937">
        <v>11</v>
      </c>
      <c r="AA937">
        <v>10</v>
      </c>
      <c r="AB937">
        <v>3</v>
      </c>
      <c r="AF937" t="s">
        <v>450</v>
      </c>
    </row>
    <row r="938" spans="1:32" x14ac:dyDescent="0.25">
      <c r="A938" s="20" t="s">
        <v>218</v>
      </c>
      <c r="B938" s="26" t="s">
        <v>228</v>
      </c>
      <c r="C938">
        <v>10.54</v>
      </c>
      <c r="D938">
        <v>10.639999999999999</v>
      </c>
      <c r="E938">
        <v>7</v>
      </c>
      <c r="F938" s="54" t="s">
        <v>58</v>
      </c>
      <c r="G938">
        <v>7</v>
      </c>
      <c r="H938" s="49" t="s">
        <v>31</v>
      </c>
      <c r="I938">
        <v>7</v>
      </c>
      <c r="J938" s="36" t="s">
        <v>410</v>
      </c>
      <c r="K938">
        <v>4.8</v>
      </c>
      <c r="L938">
        <v>129</v>
      </c>
      <c r="M938">
        <v>125</v>
      </c>
      <c r="N938">
        <v>1200</v>
      </c>
      <c r="O938">
        <v>1</v>
      </c>
      <c r="P938">
        <v>29</v>
      </c>
      <c r="Q938">
        <v>12</v>
      </c>
      <c r="R938">
        <v>23</v>
      </c>
      <c r="S938" s="32" t="s">
        <v>426</v>
      </c>
      <c r="T938">
        <v>1095</v>
      </c>
      <c r="U938" s="33" t="s">
        <v>417</v>
      </c>
      <c r="V938">
        <v>3</v>
      </c>
      <c r="W938">
        <v>68</v>
      </c>
      <c r="X938" s="16" t="s">
        <v>14</v>
      </c>
      <c r="Y938" s="12">
        <v>2</v>
      </c>
      <c r="Z938">
        <v>10</v>
      </c>
      <c r="AA938">
        <v>10</v>
      </c>
      <c r="AB938">
        <v>7</v>
      </c>
      <c r="AF938" t="s">
        <v>624</v>
      </c>
    </row>
    <row r="939" spans="1:32" x14ac:dyDescent="0.25">
      <c r="A939" s="20" t="s">
        <v>218</v>
      </c>
      <c r="B939" s="26" t="s">
        <v>228</v>
      </c>
      <c r="C939">
        <v>10.18</v>
      </c>
      <c r="D939">
        <v>10.28</v>
      </c>
      <c r="E939">
        <v>7</v>
      </c>
      <c r="F939" s="54" t="s">
        <v>58</v>
      </c>
      <c r="G939" s="28">
        <v>3</v>
      </c>
      <c r="H939" s="49" t="s">
        <v>31</v>
      </c>
      <c r="I939">
        <v>6</v>
      </c>
      <c r="J939" s="36" t="s">
        <v>410</v>
      </c>
      <c r="K939">
        <v>4.0999999999999996</v>
      </c>
      <c r="L939">
        <v>129</v>
      </c>
      <c r="M939">
        <v>125</v>
      </c>
      <c r="N939">
        <v>1200</v>
      </c>
      <c r="O939">
        <v>1</v>
      </c>
      <c r="P939">
        <v>13</v>
      </c>
      <c r="Q939">
        <v>12</v>
      </c>
      <c r="R939">
        <v>23</v>
      </c>
      <c r="S939" s="31" t="s">
        <v>420</v>
      </c>
      <c r="T939">
        <v>1080</v>
      </c>
      <c r="U939" s="33" t="s">
        <v>417</v>
      </c>
      <c r="V939">
        <v>3</v>
      </c>
      <c r="W939">
        <v>68</v>
      </c>
      <c r="X939" s="16" t="s">
        <v>14</v>
      </c>
      <c r="Y939" s="12" t="s">
        <v>539</v>
      </c>
      <c r="Z939">
        <v>10</v>
      </c>
      <c r="AA939">
        <v>10</v>
      </c>
      <c r="AB939">
        <v>3</v>
      </c>
      <c r="AF939" t="s">
        <v>624</v>
      </c>
    </row>
    <row r="940" spans="1:32" x14ac:dyDescent="0.25">
      <c r="A940" s="20" t="s">
        <v>218</v>
      </c>
      <c r="B940" s="26" t="s">
        <v>228</v>
      </c>
      <c r="C940">
        <v>10.16</v>
      </c>
      <c r="D940">
        <v>10.36</v>
      </c>
      <c r="E940">
        <v>7</v>
      </c>
      <c r="F940" s="54" t="s">
        <v>58</v>
      </c>
      <c r="G940" s="28">
        <v>2</v>
      </c>
      <c r="H940" s="88" t="s">
        <v>1373</v>
      </c>
      <c r="I940">
        <v>6</v>
      </c>
      <c r="J940" s="36" t="s">
        <v>410</v>
      </c>
      <c r="K940">
        <v>14</v>
      </c>
      <c r="L940">
        <v>129</v>
      </c>
      <c r="M940">
        <v>122</v>
      </c>
      <c r="N940">
        <v>1200</v>
      </c>
      <c r="O940">
        <v>1</v>
      </c>
      <c r="P940">
        <v>22</v>
      </c>
      <c r="Q940">
        <v>11</v>
      </c>
      <c r="R940">
        <v>23</v>
      </c>
      <c r="S940" s="32" t="s">
        <v>416</v>
      </c>
      <c r="T940">
        <v>1083</v>
      </c>
      <c r="U940" s="33" t="s">
        <v>417</v>
      </c>
      <c r="V940">
        <v>3</v>
      </c>
      <c r="W940">
        <v>66</v>
      </c>
      <c r="X940" s="16" t="s">
        <v>14</v>
      </c>
      <c r="Y940" s="12" t="s">
        <v>654</v>
      </c>
      <c r="Z940">
        <v>9</v>
      </c>
      <c r="AA940">
        <v>11</v>
      </c>
      <c r="AB940">
        <v>2</v>
      </c>
      <c r="AF940" t="s">
        <v>624</v>
      </c>
    </row>
    <row r="941" spans="1:32" x14ac:dyDescent="0.25">
      <c r="A941" s="20" t="s">
        <v>218</v>
      </c>
      <c r="B941" s="26" t="s">
        <v>228</v>
      </c>
      <c r="C941">
        <v>9.61</v>
      </c>
      <c r="D941">
        <v>9.41</v>
      </c>
      <c r="E941">
        <v>7</v>
      </c>
      <c r="F941" s="54" t="s">
        <v>58</v>
      </c>
      <c r="G941" s="28">
        <v>1</v>
      </c>
      <c r="H941" s="49" t="s">
        <v>31</v>
      </c>
      <c r="I941">
        <v>4</v>
      </c>
      <c r="J941" s="37" t="s">
        <v>409</v>
      </c>
      <c r="K941">
        <v>2.4</v>
      </c>
      <c r="L941">
        <v>129</v>
      </c>
      <c r="M941">
        <v>135</v>
      </c>
      <c r="N941">
        <v>1200</v>
      </c>
      <c r="O941">
        <v>1</v>
      </c>
      <c r="P941">
        <v>8</v>
      </c>
      <c r="Q941">
        <v>11</v>
      </c>
      <c r="R941">
        <v>23</v>
      </c>
      <c r="S941" s="32" t="s">
        <v>432</v>
      </c>
      <c r="T941">
        <v>1067</v>
      </c>
      <c r="U941" s="33" t="s">
        <v>417</v>
      </c>
      <c r="V941">
        <v>4</v>
      </c>
      <c r="W941">
        <v>60</v>
      </c>
      <c r="X941" s="16" t="s">
        <v>14</v>
      </c>
      <c r="Y941" s="12" t="s">
        <v>423</v>
      </c>
      <c r="Z941">
        <v>7</v>
      </c>
      <c r="AA941">
        <v>7</v>
      </c>
      <c r="AB941">
        <v>1</v>
      </c>
      <c r="AF941" t="s">
        <v>624</v>
      </c>
    </row>
    <row r="942" spans="1:32" x14ac:dyDescent="0.25">
      <c r="A942" s="20" t="s">
        <v>218</v>
      </c>
      <c r="B942" s="26" t="s">
        <v>228</v>
      </c>
      <c r="C942">
        <v>57.75</v>
      </c>
      <c r="D942">
        <v>57.55</v>
      </c>
      <c r="E942">
        <v>7</v>
      </c>
      <c r="F942" s="54" t="s">
        <v>58</v>
      </c>
      <c r="G942" s="30">
        <v>4</v>
      </c>
      <c r="H942" s="54" t="s">
        <v>58</v>
      </c>
      <c r="I942">
        <v>5</v>
      </c>
      <c r="J942" s="36" t="s">
        <v>410</v>
      </c>
      <c r="K942">
        <v>13</v>
      </c>
      <c r="L942">
        <v>129</v>
      </c>
      <c r="M942">
        <v>135</v>
      </c>
      <c r="N942">
        <v>1000</v>
      </c>
      <c r="O942">
        <v>0</v>
      </c>
      <c r="P942">
        <v>18</v>
      </c>
      <c r="Q942">
        <v>10</v>
      </c>
      <c r="R942">
        <v>23</v>
      </c>
      <c r="S942" s="31" t="s">
        <v>420</v>
      </c>
      <c r="T942">
        <v>1075</v>
      </c>
      <c r="U942" s="34" t="s">
        <v>438</v>
      </c>
      <c r="V942">
        <v>4</v>
      </c>
      <c r="W942">
        <v>60</v>
      </c>
      <c r="X942" s="16" t="s">
        <v>14</v>
      </c>
      <c r="Y942" s="12" t="s">
        <v>471</v>
      </c>
      <c r="Z942">
        <v>10</v>
      </c>
      <c r="AA942">
        <v>11</v>
      </c>
      <c r="AB942">
        <v>4</v>
      </c>
      <c r="AF942" t="s">
        <v>624</v>
      </c>
    </row>
    <row r="943" spans="1:32" x14ac:dyDescent="0.25">
      <c r="A943" s="20" t="s">
        <v>218</v>
      </c>
      <c r="B943" s="26" t="s">
        <v>228</v>
      </c>
      <c r="C943">
        <v>10.050000000000001</v>
      </c>
      <c r="D943">
        <v>10.450000000000001</v>
      </c>
      <c r="E943">
        <v>7</v>
      </c>
      <c r="F943" s="54" t="s">
        <v>58</v>
      </c>
      <c r="G943">
        <v>8</v>
      </c>
      <c r="H943" s="66" t="s">
        <v>173</v>
      </c>
      <c r="I943">
        <v>6</v>
      </c>
      <c r="J943" s="36" t="s">
        <v>410</v>
      </c>
      <c r="K943">
        <v>32</v>
      </c>
      <c r="L943">
        <v>129</v>
      </c>
      <c r="M943">
        <v>116</v>
      </c>
      <c r="N943">
        <v>1200</v>
      </c>
      <c r="O943">
        <v>1</v>
      </c>
      <c r="P943">
        <v>27</v>
      </c>
      <c r="Q943">
        <v>9</v>
      </c>
      <c r="R943">
        <v>23</v>
      </c>
      <c r="S943" s="32" t="s">
        <v>416</v>
      </c>
      <c r="T943">
        <v>1068</v>
      </c>
      <c r="U943" s="33" t="s">
        <v>427</v>
      </c>
      <c r="V943">
        <v>3</v>
      </c>
      <c r="W943">
        <v>61</v>
      </c>
      <c r="X943" s="16" t="s">
        <v>14</v>
      </c>
      <c r="Y943" t="s">
        <v>429</v>
      </c>
      <c r="Z943">
        <v>9</v>
      </c>
      <c r="AA943">
        <v>9</v>
      </c>
      <c r="AB943">
        <v>8</v>
      </c>
      <c r="AF943" t="s">
        <v>624</v>
      </c>
    </row>
    <row r="944" spans="1:32" x14ac:dyDescent="0.25">
      <c r="A944" s="20" t="s">
        <v>218</v>
      </c>
      <c r="B944" s="27" t="s">
        <v>231</v>
      </c>
      <c r="C944">
        <v>35.83</v>
      </c>
      <c r="D944">
        <v>36.029999999999994</v>
      </c>
      <c r="E944">
        <v>10</v>
      </c>
      <c r="F944" s="46" t="s">
        <v>13</v>
      </c>
      <c r="G944">
        <v>9</v>
      </c>
      <c r="H944" s="51" t="s">
        <v>43</v>
      </c>
      <c r="I944">
        <v>1</v>
      </c>
      <c r="J944" s="35" t="s">
        <v>408</v>
      </c>
      <c r="K944">
        <v>22</v>
      </c>
      <c r="L944">
        <v>124</v>
      </c>
      <c r="M944">
        <v>129</v>
      </c>
      <c r="N944">
        <v>1600</v>
      </c>
      <c r="O944">
        <v>1</v>
      </c>
      <c r="P944">
        <v>20</v>
      </c>
      <c r="Q944">
        <v>12</v>
      </c>
      <c r="R944">
        <v>25</v>
      </c>
      <c r="S944" t="s">
        <v>479</v>
      </c>
      <c r="T944">
        <v>1159</v>
      </c>
      <c r="U944" s="33" t="s">
        <v>417</v>
      </c>
      <c r="V944">
        <v>3</v>
      </c>
      <c r="W944">
        <v>73</v>
      </c>
      <c r="X944" s="24" t="s">
        <v>179</v>
      </c>
      <c r="Y944" t="s">
        <v>533</v>
      </c>
      <c r="Z944">
        <v>2</v>
      </c>
      <c r="AA944">
        <v>1</v>
      </c>
      <c r="AB944">
        <v>1</v>
      </c>
      <c r="AC944">
        <v>9</v>
      </c>
      <c r="AF944" t="s">
        <v>572</v>
      </c>
    </row>
    <row r="945" spans="1:32" x14ac:dyDescent="0.25">
      <c r="A945" s="20" t="s">
        <v>218</v>
      </c>
      <c r="B945" s="27" t="s">
        <v>231</v>
      </c>
      <c r="C945">
        <v>22.81</v>
      </c>
      <c r="D945">
        <v>22.509999999999998</v>
      </c>
      <c r="E945">
        <v>10</v>
      </c>
      <c r="F945" s="46" t="s">
        <v>13</v>
      </c>
      <c r="G945">
        <v>13</v>
      </c>
      <c r="H945" s="74" t="s">
        <v>404</v>
      </c>
      <c r="I945">
        <v>7</v>
      </c>
      <c r="J945" s="35" t="s">
        <v>408</v>
      </c>
      <c r="K945">
        <v>18</v>
      </c>
      <c r="L945">
        <v>124</v>
      </c>
      <c r="M945">
        <v>132</v>
      </c>
      <c r="N945">
        <v>1400</v>
      </c>
      <c r="O945">
        <v>1</v>
      </c>
      <c r="P945">
        <v>23</v>
      </c>
      <c r="Q945">
        <v>11</v>
      </c>
      <c r="R945">
        <v>25</v>
      </c>
      <c r="S945" t="s">
        <v>501</v>
      </c>
      <c r="T945">
        <v>1154</v>
      </c>
      <c r="U945" s="33" t="s">
        <v>427</v>
      </c>
      <c r="V945">
        <v>3</v>
      </c>
      <c r="W945">
        <v>75</v>
      </c>
      <c r="X945" s="24" t="s">
        <v>179</v>
      </c>
      <c r="Y945" t="s">
        <v>533</v>
      </c>
      <c r="Z945">
        <v>2</v>
      </c>
      <c r="AA945">
        <v>2</v>
      </c>
      <c r="AB945">
        <v>2</v>
      </c>
      <c r="AC945">
        <v>13</v>
      </c>
      <c r="AF945" t="s">
        <v>17</v>
      </c>
    </row>
    <row r="946" spans="1:32" x14ac:dyDescent="0.25">
      <c r="A946" s="20" t="s">
        <v>218</v>
      </c>
      <c r="B946" s="27" t="s">
        <v>231</v>
      </c>
      <c r="C946">
        <v>25.8</v>
      </c>
      <c r="D946">
        <v>25.6</v>
      </c>
      <c r="E946">
        <v>10</v>
      </c>
      <c r="F946" s="46" t="s">
        <v>13</v>
      </c>
      <c r="G946">
        <v>14</v>
      </c>
      <c r="H946" s="48" t="s">
        <v>26</v>
      </c>
      <c r="I946">
        <v>13</v>
      </c>
      <c r="J946" s="36" t="s">
        <v>410</v>
      </c>
      <c r="K946">
        <v>15</v>
      </c>
      <c r="L946">
        <v>124</v>
      </c>
      <c r="M946">
        <v>130</v>
      </c>
      <c r="N946">
        <v>1400</v>
      </c>
      <c r="O946">
        <v>1</v>
      </c>
      <c r="P946">
        <v>9</v>
      </c>
      <c r="Q946">
        <v>11</v>
      </c>
      <c r="R946">
        <v>25</v>
      </c>
      <c r="S946" t="s">
        <v>479</v>
      </c>
      <c r="T946">
        <v>1158</v>
      </c>
      <c r="U946" s="33" t="s">
        <v>417</v>
      </c>
      <c r="V946">
        <v>3</v>
      </c>
      <c r="W946">
        <v>75</v>
      </c>
      <c r="X946" s="24" t="s">
        <v>179</v>
      </c>
      <c r="Y946">
        <v>18</v>
      </c>
      <c r="Z946">
        <v>8</v>
      </c>
      <c r="AA946">
        <v>7</v>
      </c>
      <c r="AB946">
        <v>10</v>
      </c>
      <c r="AC946">
        <v>14</v>
      </c>
      <c r="AF946" t="s">
        <v>17</v>
      </c>
    </row>
    <row r="947" spans="1:32" x14ac:dyDescent="0.25">
      <c r="A947" s="20" t="s">
        <v>218</v>
      </c>
      <c r="B947" s="27" t="s">
        <v>231</v>
      </c>
      <c r="C947">
        <v>21.5</v>
      </c>
      <c r="D947">
        <v>21.3</v>
      </c>
      <c r="E947">
        <v>10</v>
      </c>
      <c r="F947" s="46" t="s">
        <v>13</v>
      </c>
      <c r="G947" s="28">
        <v>2</v>
      </c>
      <c r="H947" s="48" t="s">
        <v>26</v>
      </c>
      <c r="I947">
        <v>9</v>
      </c>
      <c r="J947" s="35" t="s">
        <v>408</v>
      </c>
      <c r="K947">
        <v>20</v>
      </c>
      <c r="L947">
        <v>124</v>
      </c>
      <c r="M947">
        <v>131</v>
      </c>
      <c r="N947">
        <v>1400</v>
      </c>
      <c r="O947">
        <v>1</v>
      </c>
      <c r="P947">
        <v>26</v>
      </c>
      <c r="Q947">
        <v>10</v>
      </c>
      <c r="R947">
        <v>25</v>
      </c>
      <c r="S947" t="s">
        <v>483</v>
      </c>
      <c r="T947">
        <v>1153</v>
      </c>
      <c r="U947" s="33" t="s">
        <v>427</v>
      </c>
      <c r="V947">
        <v>3</v>
      </c>
      <c r="W947">
        <v>74</v>
      </c>
      <c r="X947" s="24" t="s">
        <v>179</v>
      </c>
      <c r="Y947" s="12" t="s">
        <v>539</v>
      </c>
      <c r="Z947">
        <v>3</v>
      </c>
      <c r="AA947">
        <v>3</v>
      </c>
      <c r="AB947">
        <v>3</v>
      </c>
      <c r="AC947">
        <v>2</v>
      </c>
      <c r="AF947" t="s">
        <v>17</v>
      </c>
    </row>
    <row r="948" spans="1:32" x14ac:dyDescent="0.25">
      <c r="A948" s="20" t="s">
        <v>218</v>
      </c>
      <c r="B948" s="27" t="s">
        <v>231</v>
      </c>
      <c r="C948">
        <v>21.32</v>
      </c>
      <c r="D948">
        <v>20.92</v>
      </c>
      <c r="E948">
        <v>10</v>
      </c>
      <c r="F948" s="46" t="s">
        <v>13</v>
      </c>
      <c r="G948" s="30">
        <v>4</v>
      </c>
      <c r="H948" s="48" t="s">
        <v>26</v>
      </c>
      <c r="I948">
        <v>14</v>
      </c>
      <c r="J948" s="35" t="s">
        <v>408</v>
      </c>
      <c r="K948">
        <v>123</v>
      </c>
      <c r="L948">
        <v>124</v>
      </c>
      <c r="M948">
        <v>130</v>
      </c>
      <c r="N948">
        <v>1400</v>
      </c>
      <c r="O948">
        <v>1</v>
      </c>
      <c r="P948">
        <v>1</v>
      </c>
      <c r="Q948">
        <v>10</v>
      </c>
      <c r="R948">
        <v>25</v>
      </c>
      <c r="S948" t="s">
        <v>465</v>
      </c>
      <c r="T948">
        <v>1133</v>
      </c>
      <c r="U948" s="33" t="s">
        <v>427</v>
      </c>
      <c r="V948">
        <v>3</v>
      </c>
      <c r="W948">
        <v>74</v>
      </c>
      <c r="X948" s="24" t="s">
        <v>179</v>
      </c>
      <c r="Y948" s="12" t="s">
        <v>539</v>
      </c>
      <c r="Z948">
        <v>2</v>
      </c>
      <c r="AA948">
        <v>2</v>
      </c>
      <c r="AB948">
        <v>2</v>
      </c>
      <c r="AC948">
        <v>4</v>
      </c>
      <c r="AF948" t="s">
        <v>17</v>
      </c>
    </row>
    <row r="949" spans="1:32" x14ac:dyDescent="0.25">
      <c r="A949" s="20" t="s">
        <v>218</v>
      </c>
      <c r="B949" s="27" t="s">
        <v>231</v>
      </c>
      <c r="C949">
        <v>22.24</v>
      </c>
      <c r="D949">
        <v>21.939999999999998</v>
      </c>
      <c r="E949">
        <v>10</v>
      </c>
      <c r="F949" s="46" t="s">
        <v>13</v>
      </c>
      <c r="G949">
        <v>13</v>
      </c>
      <c r="H949" s="48" t="s">
        <v>26</v>
      </c>
      <c r="I949">
        <v>13</v>
      </c>
      <c r="J949" s="38" t="s">
        <v>411</v>
      </c>
      <c r="K949">
        <v>181</v>
      </c>
      <c r="L949">
        <v>124</v>
      </c>
      <c r="M949">
        <v>132</v>
      </c>
      <c r="N949">
        <v>1400</v>
      </c>
      <c r="O949">
        <v>1</v>
      </c>
      <c r="P949">
        <v>7</v>
      </c>
      <c r="Q949">
        <v>9</v>
      </c>
      <c r="R949">
        <v>25</v>
      </c>
      <c r="S949" t="s">
        <v>483</v>
      </c>
      <c r="T949">
        <v>1134</v>
      </c>
      <c r="U949" s="33" t="s">
        <v>417</v>
      </c>
      <c r="V949">
        <v>3</v>
      </c>
      <c r="W949">
        <v>76</v>
      </c>
      <c r="X949" s="24" t="s">
        <v>179</v>
      </c>
      <c r="Y949" t="s">
        <v>589</v>
      </c>
      <c r="Z949">
        <v>11</v>
      </c>
      <c r="AA949">
        <v>13</v>
      </c>
      <c r="AB949">
        <v>13</v>
      </c>
      <c r="AC949">
        <v>13</v>
      </c>
      <c r="AF949" t="s">
        <v>17</v>
      </c>
    </row>
    <row r="950" spans="1:32" x14ac:dyDescent="0.25">
      <c r="A950" s="20" t="s">
        <v>218</v>
      </c>
      <c r="B950" s="27" t="s">
        <v>231</v>
      </c>
      <c r="C950">
        <v>25.78</v>
      </c>
      <c r="D950">
        <v>25.380000000000003</v>
      </c>
      <c r="E950">
        <v>10</v>
      </c>
      <c r="F950" s="46" t="s">
        <v>13</v>
      </c>
      <c r="G950">
        <v>13</v>
      </c>
      <c r="H950" s="74" t="s">
        <v>404</v>
      </c>
      <c r="I950">
        <v>12</v>
      </c>
      <c r="J950" s="37" t="s">
        <v>409</v>
      </c>
      <c r="K950">
        <v>82</v>
      </c>
      <c r="L950">
        <v>124</v>
      </c>
      <c r="M950">
        <v>135</v>
      </c>
      <c r="N950">
        <v>1400</v>
      </c>
      <c r="O950">
        <v>1</v>
      </c>
      <c r="P950">
        <v>25</v>
      </c>
      <c r="Q950">
        <v>5</v>
      </c>
      <c r="R950">
        <v>25</v>
      </c>
      <c r="S950" t="s">
        <v>483</v>
      </c>
      <c r="T950">
        <v>1178</v>
      </c>
      <c r="U950" s="33" t="s">
        <v>417</v>
      </c>
      <c r="V950">
        <v>3</v>
      </c>
      <c r="W950">
        <v>78</v>
      </c>
      <c r="X950" s="24" t="s">
        <v>179</v>
      </c>
      <c r="Y950" t="s">
        <v>1383</v>
      </c>
      <c r="Z950">
        <v>4</v>
      </c>
      <c r="AA950">
        <v>5</v>
      </c>
      <c r="AB950">
        <v>7</v>
      </c>
      <c r="AC950">
        <v>13</v>
      </c>
      <c r="AF950" t="s">
        <v>262</v>
      </c>
    </row>
    <row r="951" spans="1:32" x14ac:dyDescent="0.25">
      <c r="A951" s="20" t="s">
        <v>218</v>
      </c>
      <c r="B951" s="27" t="s">
        <v>231</v>
      </c>
      <c r="C951">
        <v>9.65</v>
      </c>
      <c r="D951">
        <v>9.65</v>
      </c>
      <c r="E951">
        <v>10</v>
      </c>
      <c r="F951" s="46" t="s">
        <v>13</v>
      </c>
      <c r="G951">
        <v>8</v>
      </c>
      <c r="H951" s="55" t="s">
        <v>64</v>
      </c>
      <c r="I951">
        <v>1</v>
      </c>
      <c r="J951" s="37" t="s">
        <v>409</v>
      </c>
      <c r="K951">
        <v>12</v>
      </c>
      <c r="L951">
        <v>124</v>
      </c>
      <c r="M951">
        <v>135</v>
      </c>
      <c r="N951">
        <v>1200</v>
      </c>
      <c r="O951">
        <v>1</v>
      </c>
      <c r="P951">
        <v>4</v>
      </c>
      <c r="Q951">
        <v>5</v>
      </c>
      <c r="R951">
        <v>25</v>
      </c>
      <c r="S951" t="s">
        <v>477</v>
      </c>
      <c r="T951">
        <v>1174</v>
      </c>
      <c r="U951" s="33" t="s">
        <v>427</v>
      </c>
      <c r="V951">
        <v>3</v>
      </c>
      <c r="W951">
        <v>78</v>
      </c>
      <c r="X951" s="24" t="s">
        <v>179</v>
      </c>
      <c r="Y951">
        <v>5</v>
      </c>
      <c r="Z951">
        <v>6</v>
      </c>
      <c r="AA951">
        <v>6</v>
      </c>
      <c r="AB951">
        <v>8</v>
      </c>
      <c r="AF951" t="s">
        <v>639</v>
      </c>
    </row>
    <row r="952" spans="1:32" x14ac:dyDescent="0.25">
      <c r="A952" s="20" t="s">
        <v>218</v>
      </c>
      <c r="B952" s="16" t="s">
        <v>233</v>
      </c>
      <c r="C952">
        <v>40.200000000000003</v>
      </c>
      <c r="D952">
        <v>39.799999999999997</v>
      </c>
      <c r="E952">
        <v>3</v>
      </c>
      <c r="F952" s="49" t="s">
        <v>31</v>
      </c>
      <c r="G952" s="28">
        <v>3</v>
      </c>
      <c r="H952" s="52" t="s">
        <v>49</v>
      </c>
      <c r="I952">
        <v>8</v>
      </c>
      <c r="J952" s="38" t="s">
        <v>411</v>
      </c>
      <c r="K952">
        <v>5.7</v>
      </c>
      <c r="L952">
        <v>122</v>
      </c>
      <c r="M952">
        <v>127</v>
      </c>
      <c r="N952" s="41">
        <v>1650</v>
      </c>
      <c r="O952">
        <v>1</v>
      </c>
      <c r="P952">
        <v>10</v>
      </c>
      <c r="Q952">
        <v>12</v>
      </c>
      <c r="R952">
        <v>25</v>
      </c>
      <c r="S952" s="32" t="s">
        <v>432</v>
      </c>
      <c r="T952">
        <v>1120</v>
      </c>
      <c r="U952" s="33" t="s">
        <v>417</v>
      </c>
      <c r="V952">
        <v>3</v>
      </c>
      <c r="W952">
        <v>69</v>
      </c>
      <c r="X952" s="19" t="s">
        <v>32</v>
      </c>
      <c r="Y952" s="12">
        <v>1</v>
      </c>
      <c r="Z952">
        <v>12</v>
      </c>
      <c r="AA952">
        <v>12</v>
      </c>
      <c r="AB952">
        <v>10</v>
      </c>
      <c r="AC952">
        <v>3</v>
      </c>
      <c r="AF952" t="s">
        <v>46</v>
      </c>
    </row>
    <row r="953" spans="1:32" x14ac:dyDescent="0.25">
      <c r="A953" s="20" t="s">
        <v>218</v>
      </c>
      <c r="B953" s="16" t="s">
        <v>233</v>
      </c>
      <c r="C953">
        <v>34.950000000000003</v>
      </c>
      <c r="D953">
        <v>34.950000000000003</v>
      </c>
      <c r="E953">
        <v>3</v>
      </c>
      <c r="F953" s="49" t="s">
        <v>31</v>
      </c>
      <c r="G953" s="28">
        <v>3</v>
      </c>
      <c r="H953" s="66" t="s">
        <v>173</v>
      </c>
      <c r="I953">
        <v>1</v>
      </c>
      <c r="J953" s="37" t="s">
        <v>409</v>
      </c>
      <c r="K953">
        <v>6.8</v>
      </c>
      <c r="L953">
        <v>122</v>
      </c>
      <c r="M953">
        <v>123</v>
      </c>
      <c r="N953">
        <v>1600</v>
      </c>
      <c r="O953">
        <v>1</v>
      </c>
      <c r="P953">
        <v>15</v>
      </c>
      <c r="Q953">
        <v>11</v>
      </c>
      <c r="R953">
        <v>25</v>
      </c>
      <c r="S953" t="s">
        <v>465</v>
      </c>
      <c r="T953">
        <v>1119</v>
      </c>
      <c r="U953" s="33" t="s">
        <v>417</v>
      </c>
      <c r="V953">
        <v>3</v>
      </c>
      <c r="W953">
        <v>68</v>
      </c>
      <c r="X953" s="19" t="s">
        <v>32</v>
      </c>
      <c r="Y953" s="12">
        <v>1</v>
      </c>
      <c r="Z953">
        <v>5</v>
      </c>
      <c r="AA953">
        <v>7</v>
      </c>
      <c r="AB953">
        <v>8</v>
      </c>
      <c r="AC953">
        <v>3</v>
      </c>
      <c r="AF953" t="s">
        <v>46</v>
      </c>
    </row>
    <row r="954" spans="1:32" x14ac:dyDescent="0.25">
      <c r="A954" s="20" t="s">
        <v>218</v>
      </c>
      <c r="B954" s="16" t="s">
        <v>233</v>
      </c>
      <c r="C954">
        <v>33.78</v>
      </c>
      <c r="D954">
        <v>33.78</v>
      </c>
      <c r="E954">
        <v>3</v>
      </c>
      <c r="F954" s="49" t="s">
        <v>31</v>
      </c>
      <c r="G954" s="28">
        <v>3</v>
      </c>
      <c r="H954" s="66" t="s">
        <v>173</v>
      </c>
      <c r="I954">
        <v>4</v>
      </c>
      <c r="J954" s="36" t="s">
        <v>410</v>
      </c>
      <c r="K954">
        <v>7.4</v>
      </c>
      <c r="L954">
        <v>122</v>
      </c>
      <c r="M954">
        <v>122</v>
      </c>
      <c r="N954">
        <v>1600</v>
      </c>
      <c r="O954">
        <v>1</v>
      </c>
      <c r="P954">
        <v>19</v>
      </c>
      <c r="Q954">
        <v>10</v>
      </c>
      <c r="R954">
        <v>25</v>
      </c>
      <c r="S954" t="s">
        <v>479</v>
      </c>
      <c r="T954">
        <v>1107</v>
      </c>
      <c r="U954" s="33" t="s">
        <v>427</v>
      </c>
      <c r="V954">
        <v>3</v>
      </c>
      <c r="W954">
        <v>67</v>
      </c>
      <c r="X954" s="19" t="s">
        <v>32</v>
      </c>
      <c r="Y954" s="12" t="s">
        <v>446</v>
      </c>
      <c r="Z954">
        <v>8</v>
      </c>
      <c r="AA954">
        <v>8</v>
      </c>
      <c r="AB954">
        <v>9</v>
      </c>
      <c r="AC954">
        <v>3</v>
      </c>
      <c r="AF954" t="s">
        <v>46</v>
      </c>
    </row>
    <row r="955" spans="1:32" x14ac:dyDescent="0.25">
      <c r="A955" s="20" t="s">
        <v>218</v>
      </c>
      <c r="B955" s="16" t="s">
        <v>233</v>
      </c>
      <c r="C955">
        <v>21.14</v>
      </c>
      <c r="D955">
        <v>21.34</v>
      </c>
      <c r="E955">
        <v>3</v>
      </c>
      <c r="F955" s="49" t="s">
        <v>31</v>
      </c>
      <c r="G955" s="28">
        <v>1</v>
      </c>
      <c r="H955" s="66" t="s">
        <v>173</v>
      </c>
      <c r="I955">
        <v>2</v>
      </c>
      <c r="J955" s="37" t="s">
        <v>409</v>
      </c>
      <c r="K955">
        <v>3.9</v>
      </c>
      <c r="L955">
        <v>122</v>
      </c>
      <c r="M955">
        <v>117</v>
      </c>
      <c r="N955">
        <v>1400</v>
      </c>
      <c r="O955">
        <v>1</v>
      </c>
      <c r="P955">
        <v>1</v>
      </c>
      <c r="Q955">
        <v>10</v>
      </c>
      <c r="R955">
        <v>25</v>
      </c>
      <c r="S955" t="s">
        <v>465</v>
      </c>
      <c r="T955">
        <v>1116</v>
      </c>
      <c r="U955" s="33" t="s">
        <v>427</v>
      </c>
      <c r="V955">
        <v>3</v>
      </c>
      <c r="W955">
        <v>61</v>
      </c>
      <c r="X955" s="19" t="s">
        <v>32</v>
      </c>
      <c r="Y955" s="12" t="s">
        <v>581</v>
      </c>
      <c r="Z955">
        <v>5</v>
      </c>
      <c r="AA955">
        <v>6</v>
      </c>
      <c r="AB955">
        <v>5</v>
      </c>
      <c r="AC955">
        <v>1</v>
      </c>
      <c r="AF955" t="s">
        <v>46</v>
      </c>
    </row>
    <row r="956" spans="1:32" x14ac:dyDescent="0.25">
      <c r="A956" s="20" t="s">
        <v>218</v>
      </c>
      <c r="B956" s="16" t="s">
        <v>233</v>
      </c>
      <c r="C956">
        <v>21.1</v>
      </c>
      <c r="D956">
        <v>20.8</v>
      </c>
      <c r="E956">
        <v>3</v>
      </c>
      <c r="F956" s="49" t="s">
        <v>31</v>
      </c>
      <c r="G956" s="28">
        <v>1</v>
      </c>
      <c r="H956" s="54" t="s">
        <v>58</v>
      </c>
      <c r="I956">
        <v>1</v>
      </c>
      <c r="J956" s="37" t="s">
        <v>409</v>
      </c>
      <c r="K956">
        <v>2.9</v>
      </c>
      <c r="L956">
        <v>122</v>
      </c>
      <c r="M956">
        <v>130</v>
      </c>
      <c r="N956">
        <v>1400</v>
      </c>
      <c r="O956">
        <v>1</v>
      </c>
      <c r="P956">
        <v>14</v>
      </c>
      <c r="Q956">
        <v>9</v>
      </c>
      <c r="R956">
        <v>25</v>
      </c>
      <c r="S956" t="s">
        <v>477</v>
      </c>
      <c r="T956">
        <v>1121</v>
      </c>
      <c r="U956" s="33" t="s">
        <v>427</v>
      </c>
      <c r="V956">
        <v>4</v>
      </c>
      <c r="W956">
        <v>54</v>
      </c>
      <c r="X956" s="19" t="s">
        <v>32</v>
      </c>
      <c r="Y956" s="12" t="s">
        <v>418</v>
      </c>
      <c r="Z956">
        <v>5</v>
      </c>
      <c r="AA956">
        <v>4</v>
      </c>
      <c r="AB956">
        <v>4</v>
      </c>
      <c r="AC956">
        <v>1</v>
      </c>
      <c r="AF956" t="s">
        <v>46</v>
      </c>
    </row>
    <row r="957" spans="1:32" x14ac:dyDescent="0.25">
      <c r="A957" s="20" t="s">
        <v>218</v>
      </c>
      <c r="B957" s="16" t="s">
        <v>233</v>
      </c>
      <c r="C957">
        <v>22.23</v>
      </c>
      <c r="D957">
        <v>21.93</v>
      </c>
      <c r="E957">
        <v>3</v>
      </c>
      <c r="F957" s="49" t="s">
        <v>31</v>
      </c>
      <c r="G957" s="30">
        <v>4</v>
      </c>
      <c r="H957" s="53" t="s">
        <v>53</v>
      </c>
      <c r="I957">
        <v>6</v>
      </c>
      <c r="J957" s="37" t="s">
        <v>409</v>
      </c>
      <c r="K957">
        <v>2.9</v>
      </c>
      <c r="L957">
        <v>122</v>
      </c>
      <c r="M957">
        <v>130</v>
      </c>
      <c r="N957">
        <v>1400</v>
      </c>
      <c r="O957">
        <v>1</v>
      </c>
      <c r="P957">
        <v>8</v>
      </c>
      <c r="Q957">
        <v>6</v>
      </c>
      <c r="R957">
        <v>25</v>
      </c>
      <c r="S957" t="s">
        <v>508</v>
      </c>
      <c r="T957">
        <v>1103</v>
      </c>
      <c r="U957" s="33" t="s">
        <v>427</v>
      </c>
      <c r="V957">
        <v>4</v>
      </c>
      <c r="W957">
        <v>55</v>
      </c>
      <c r="X957" s="19" t="s">
        <v>32</v>
      </c>
      <c r="Y957" s="12" t="s">
        <v>539</v>
      </c>
      <c r="Z957">
        <v>7</v>
      </c>
      <c r="AA957">
        <v>8</v>
      </c>
      <c r="AB957">
        <v>8</v>
      </c>
      <c r="AC957">
        <v>4</v>
      </c>
      <c r="AF957" t="s">
        <v>46</v>
      </c>
    </row>
    <row r="958" spans="1:32" x14ac:dyDescent="0.25">
      <c r="A958" s="20" t="s">
        <v>218</v>
      </c>
      <c r="B958" s="16" t="s">
        <v>233</v>
      </c>
      <c r="C958">
        <v>21.68</v>
      </c>
      <c r="D958">
        <v>21.38</v>
      </c>
      <c r="E958">
        <v>3</v>
      </c>
      <c r="F958" s="49" t="s">
        <v>31</v>
      </c>
      <c r="G958" s="28">
        <v>2</v>
      </c>
      <c r="H958" s="55" t="s">
        <v>64</v>
      </c>
      <c r="I958">
        <v>6</v>
      </c>
      <c r="J958" s="35" t="s">
        <v>408</v>
      </c>
      <c r="K958">
        <v>2.8</v>
      </c>
      <c r="L958">
        <v>122</v>
      </c>
      <c r="M958">
        <v>130</v>
      </c>
      <c r="N958">
        <v>1400</v>
      </c>
      <c r="O958">
        <v>1</v>
      </c>
      <c r="P958">
        <v>25</v>
      </c>
      <c r="Q958">
        <v>5</v>
      </c>
      <c r="R958">
        <v>25</v>
      </c>
      <c r="S958" t="s">
        <v>483</v>
      </c>
      <c r="T958">
        <v>1111</v>
      </c>
      <c r="U958" s="33" t="s">
        <v>417</v>
      </c>
      <c r="V958">
        <v>4</v>
      </c>
      <c r="W958">
        <v>54</v>
      </c>
      <c r="X958" s="19" t="s">
        <v>32</v>
      </c>
      <c r="Y958" s="12" t="s">
        <v>539</v>
      </c>
      <c r="Z958">
        <v>3</v>
      </c>
      <c r="AA958">
        <v>5</v>
      </c>
      <c r="AB958">
        <v>7</v>
      </c>
      <c r="AC958">
        <v>2</v>
      </c>
      <c r="AF958" t="s">
        <v>46</v>
      </c>
    </row>
    <row r="959" spans="1:32" x14ac:dyDescent="0.25">
      <c r="A959" s="20" t="s">
        <v>218</v>
      </c>
      <c r="B959" s="16" t="s">
        <v>233</v>
      </c>
      <c r="C959">
        <v>21.37</v>
      </c>
      <c r="D959">
        <v>21.07</v>
      </c>
      <c r="E959">
        <v>3</v>
      </c>
      <c r="F959" s="49" t="s">
        <v>31</v>
      </c>
      <c r="G959" s="28">
        <v>2</v>
      </c>
      <c r="H959" s="55" t="s">
        <v>64</v>
      </c>
      <c r="I959">
        <v>1</v>
      </c>
      <c r="J959" s="37" t="s">
        <v>409</v>
      </c>
      <c r="K959">
        <v>4.4000000000000004</v>
      </c>
      <c r="L959">
        <v>122</v>
      </c>
      <c r="M959">
        <v>130</v>
      </c>
      <c r="N959">
        <v>1400</v>
      </c>
      <c r="O959">
        <v>1</v>
      </c>
      <c r="P959">
        <v>4</v>
      </c>
      <c r="Q959">
        <v>5</v>
      </c>
      <c r="R959">
        <v>25</v>
      </c>
      <c r="S959" t="s">
        <v>477</v>
      </c>
      <c r="T959">
        <v>1113</v>
      </c>
      <c r="U959" s="33" t="s">
        <v>427</v>
      </c>
      <c r="V959">
        <v>4</v>
      </c>
      <c r="W959">
        <v>54</v>
      </c>
      <c r="X959" s="19" t="s">
        <v>32</v>
      </c>
      <c r="Y959" s="12" t="s">
        <v>418</v>
      </c>
      <c r="Z959">
        <v>4</v>
      </c>
      <c r="AA959">
        <v>6</v>
      </c>
      <c r="AB959">
        <v>6</v>
      </c>
      <c r="AC959">
        <v>2</v>
      </c>
      <c r="AF959" t="s">
        <v>46</v>
      </c>
    </row>
    <row r="960" spans="1:32" x14ac:dyDescent="0.25">
      <c r="A960" s="20" t="s">
        <v>218</v>
      </c>
      <c r="B960" s="16" t="s">
        <v>233</v>
      </c>
      <c r="C960">
        <v>21.6</v>
      </c>
      <c r="D960">
        <v>21.400000000000002</v>
      </c>
      <c r="E960">
        <v>3</v>
      </c>
      <c r="F960" s="49" t="s">
        <v>31</v>
      </c>
      <c r="G960" s="28">
        <v>2</v>
      </c>
      <c r="H960" s="67" t="s">
        <v>195</v>
      </c>
      <c r="I960">
        <v>3</v>
      </c>
      <c r="J960" s="37" t="s">
        <v>409</v>
      </c>
      <c r="K960">
        <v>5.5</v>
      </c>
      <c r="L960">
        <v>122</v>
      </c>
      <c r="M960">
        <v>127</v>
      </c>
      <c r="N960">
        <v>1400</v>
      </c>
      <c r="O960">
        <v>1</v>
      </c>
      <c r="P960">
        <v>13</v>
      </c>
      <c r="Q960">
        <v>4</v>
      </c>
      <c r="R960">
        <v>25</v>
      </c>
      <c r="S960" t="s">
        <v>508</v>
      </c>
      <c r="T960">
        <v>1096</v>
      </c>
      <c r="U960" s="33" t="s">
        <v>417</v>
      </c>
      <c r="V960">
        <v>4</v>
      </c>
      <c r="W960">
        <v>52</v>
      </c>
      <c r="X960" s="19" t="s">
        <v>32</v>
      </c>
      <c r="Y960" s="12" t="s">
        <v>581</v>
      </c>
      <c r="Z960">
        <v>6</v>
      </c>
      <c r="AA960">
        <v>7</v>
      </c>
      <c r="AB960">
        <v>6</v>
      </c>
      <c r="AC960">
        <v>2</v>
      </c>
      <c r="AF960" t="s">
        <v>46</v>
      </c>
    </row>
    <row r="961" spans="1:32" x14ac:dyDescent="0.25">
      <c r="A961" s="20" t="s">
        <v>218</v>
      </c>
      <c r="B961" s="16" t="s">
        <v>233</v>
      </c>
      <c r="C961">
        <v>22.58</v>
      </c>
      <c r="D961">
        <v>21.98</v>
      </c>
      <c r="E961">
        <v>3</v>
      </c>
      <c r="F961" s="49" t="s">
        <v>31</v>
      </c>
      <c r="G961">
        <v>11</v>
      </c>
      <c r="H961" s="67" t="s">
        <v>195</v>
      </c>
      <c r="I961">
        <v>14</v>
      </c>
      <c r="J961" s="38" t="s">
        <v>411</v>
      </c>
      <c r="K961">
        <v>12</v>
      </c>
      <c r="L961">
        <v>122</v>
      </c>
      <c r="M961">
        <v>128</v>
      </c>
      <c r="N961">
        <v>1400</v>
      </c>
      <c r="O961">
        <v>1</v>
      </c>
      <c r="P961">
        <v>30</v>
      </c>
      <c r="Q961">
        <v>3</v>
      </c>
      <c r="R961">
        <v>25</v>
      </c>
      <c r="S961" t="s">
        <v>465</v>
      </c>
      <c r="T961">
        <v>1109</v>
      </c>
      <c r="U961" s="33" t="s">
        <v>417</v>
      </c>
      <c r="V961">
        <v>4</v>
      </c>
      <c r="W961">
        <v>52</v>
      </c>
      <c r="X961" s="19" t="s">
        <v>32</v>
      </c>
      <c r="Y961">
        <v>6</v>
      </c>
      <c r="Z961">
        <v>14</v>
      </c>
      <c r="AA961">
        <v>13</v>
      </c>
      <c r="AB961">
        <v>12</v>
      </c>
      <c r="AC961">
        <v>11</v>
      </c>
      <c r="AF961" t="s">
        <v>46</v>
      </c>
    </row>
    <row r="962" spans="1:32" x14ac:dyDescent="0.25">
      <c r="A962" s="20" t="s">
        <v>218</v>
      </c>
      <c r="B962" s="16" t="s">
        <v>233</v>
      </c>
      <c r="C962">
        <v>22.05</v>
      </c>
      <c r="D962">
        <v>21.95</v>
      </c>
      <c r="E962">
        <v>3</v>
      </c>
      <c r="F962" s="49" t="s">
        <v>31</v>
      </c>
      <c r="G962" s="28">
        <v>2</v>
      </c>
      <c r="H962" s="67" t="s">
        <v>195</v>
      </c>
      <c r="I962">
        <v>6</v>
      </c>
      <c r="J962" s="38" t="s">
        <v>411</v>
      </c>
      <c r="K962">
        <v>10</v>
      </c>
      <c r="L962">
        <v>122</v>
      </c>
      <c r="M962">
        <v>125</v>
      </c>
      <c r="N962">
        <v>1400</v>
      </c>
      <c r="O962">
        <v>1</v>
      </c>
      <c r="P962">
        <v>23</v>
      </c>
      <c r="Q962">
        <v>2</v>
      </c>
      <c r="R962">
        <v>25</v>
      </c>
      <c r="S962" t="s">
        <v>483</v>
      </c>
      <c r="T962">
        <v>1095</v>
      </c>
      <c r="U962" s="33" t="s">
        <v>417</v>
      </c>
      <c r="V962">
        <v>4</v>
      </c>
      <c r="W962">
        <v>50</v>
      </c>
      <c r="X962" s="19" t="s">
        <v>32</v>
      </c>
      <c r="Y962" s="12" t="s">
        <v>654</v>
      </c>
      <c r="Z962">
        <v>12</v>
      </c>
      <c r="AA962">
        <v>11</v>
      </c>
      <c r="AB962">
        <v>13</v>
      </c>
      <c r="AC962">
        <v>2</v>
      </c>
      <c r="AF962" t="s">
        <v>572</v>
      </c>
    </row>
    <row r="963" spans="1:32" x14ac:dyDescent="0.25">
      <c r="A963" s="20" t="s">
        <v>218</v>
      </c>
      <c r="B963" s="16" t="s">
        <v>233</v>
      </c>
      <c r="C963">
        <v>22.85</v>
      </c>
      <c r="D963">
        <v>22.55</v>
      </c>
      <c r="E963">
        <v>3</v>
      </c>
      <c r="F963" s="49" t="s">
        <v>31</v>
      </c>
      <c r="G963">
        <v>7</v>
      </c>
      <c r="H963" s="61" t="s">
        <v>106</v>
      </c>
      <c r="I963">
        <v>7</v>
      </c>
      <c r="J963" s="38" t="s">
        <v>411</v>
      </c>
      <c r="K963">
        <v>8.6</v>
      </c>
      <c r="L963">
        <v>122</v>
      </c>
      <c r="M963">
        <v>126</v>
      </c>
      <c r="N963">
        <v>1400</v>
      </c>
      <c r="O963">
        <v>1</v>
      </c>
      <c r="P963">
        <v>31</v>
      </c>
      <c r="Q963">
        <v>1</v>
      </c>
      <c r="R963">
        <v>25</v>
      </c>
      <c r="S963" t="s">
        <v>501</v>
      </c>
      <c r="T963">
        <v>1092</v>
      </c>
      <c r="U963" s="33" t="s">
        <v>417</v>
      </c>
      <c r="V963">
        <v>4</v>
      </c>
      <c r="W963">
        <v>51</v>
      </c>
      <c r="X963" s="19" t="s">
        <v>32</v>
      </c>
      <c r="Y963">
        <v>3</v>
      </c>
      <c r="Z963">
        <v>11</v>
      </c>
      <c r="AA963">
        <v>12</v>
      </c>
      <c r="AB963">
        <v>14</v>
      </c>
      <c r="AC963">
        <v>7</v>
      </c>
      <c r="AF963" t="s">
        <v>17</v>
      </c>
    </row>
    <row r="964" spans="1:32" x14ac:dyDescent="0.25">
      <c r="A964" s="20" t="s">
        <v>218</v>
      </c>
      <c r="B964" s="16" t="s">
        <v>233</v>
      </c>
      <c r="C964">
        <v>22.73</v>
      </c>
      <c r="D964">
        <v>22.130000000000003</v>
      </c>
      <c r="E964">
        <v>3</v>
      </c>
      <c r="F964" s="49" t="s">
        <v>31</v>
      </c>
      <c r="G964">
        <v>6</v>
      </c>
      <c r="H964" s="61" t="s">
        <v>106</v>
      </c>
      <c r="I964">
        <v>14</v>
      </c>
      <c r="J964" s="38" t="s">
        <v>411</v>
      </c>
      <c r="K964">
        <v>133</v>
      </c>
      <c r="L964">
        <v>122</v>
      </c>
      <c r="M964">
        <v>127</v>
      </c>
      <c r="N964">
        <v>1400</v>
      </c>
      <c r="O964">
        <v>1</v>
      </c>
      <c r="P964">
        <v>1</v>
      </c>
      <c r="Q964">
        <v>1</v>
      </c>
      <c r="R964">
        <v>25</v>
      </c>
      <c r="S964" t="s">
        <v>508</v>
      </c>
      <c r="T964">
        <v>1110</v>
      </c>
      <c r="U964" s="33" t="s">
        <v>417</v>
      </c>
      <c r="V964">
        <v>4</v>
      </c>
      <c r="W964">
        <v>52</v>
      </c>
      <c r="X964" s="19" t="s">
        <v>32</v>
      </c>
      <c r="Y964" s="12" t="s">
        <v>549</v>
      </c>
      <c r="Z964">
        <v>12</v>
      </c>
      <c r="AA964">
        <v>11</v>
      </c>
      <c r="AB964">
        <v>11</v>
      </c>
      <c r="AC964">
        <v>6</v>
      </c>
      <c r="AF964" t="s">
        <v>17</v>
      </c>
    </row>
    <row r="965" spans="1:32" x14ac:dyDescent="0.25">
      <c r="A965" s="20" t="s">
        <v>218</v>
      </c>
      <c r="B965" s="16" t="s">
        <v>233</v>
      </c>
      <c r="C965">
        <v>10.46</v>
      </c>
      <c r="D965">
        <v>10.060000000000002</v>
      </c>
      <c r="E965">
        <v>3</v>
      </c>
      <c r="F965" s="49" t="s">
        <v>31</v>
      </c>
      <c r="G965">
        <v>10</v>
      </c>
      <c r="H965" s="67" t="s">
        <v>195</v>
      </c>
      <c r="I965">
        <v>7</v>
      </c>
      <c r="J965" s="37" t="s">
        <v>409</v>
      </c>
      <c r="K965">
        <v>25</v>
      </c>
      <c r="L965">
        <v>122</v>
      </c>
      <c r="M965">
        <v>128</v>
      </c>
      <c r="N965">
        <v>1200</v>
      </c>
      <c r="O965">
        <v>1</v>
      </c>
      <c r="P965">
        <v>24</v>
      </c>
      <c r="Q965">
        <v>11</v>
      </c>
      <c r="R965">
        <v>24</v>
      </c>
      <c r="S965" t="s">
        <v>508</v>
      </c>
      <c r="T965">
        <v>1133</v>
      </c>
      <c r="U965" s="33" t="s">
        <v>417</v>
      </c>
      <c r="V965">
        <v>4</v>
      </c>
      <c r="W965">
        <v>52</v>
      </c>
      <c r="X965" s="19" t="s">
        <v>32</v>
      </c>
      <c r="Y965">
        <v>7</v>
      </c>
      <c r="Z965">
        <v>4</v>
      </c>
      <c r="AA965">
        <v>4</v>
      </c>
      <c r="AB965">
        <v>10</v>
      </c>
      <c r="AF965" t="s">
        <v>521</v>
      </c>
    </row>
    <row r="966" spans="1:32" x14ac:dyDescent="0.25">
      <c r="A966" s="20" t="s">
        <v>218</v>
      </c>
      <c r="B966" s="17" t="s">
        <v>236</v>
      </c>
      <c r="C966">
        <v>41.33</v>
      </c>
      <c r="D966">
        <v>41.129999999999995</v>
      </c>
      <c r="E966">
        <v>8</v>
      </c>
      <c r="F966" s="66" t="s">
        <v>173</v>
      </c>
      <c r="G966">
        <v>12</v>
      </c>
      <c r="H966" s="86" t="s">
        <v>1239</v>
      </c>
      <c r="I966">
        <v>11</v>
      </c>
      <c r="J966" s="36" t="s">
        <v>410</v>
      </c>
      <c r="K966">
        <v>31</v>
      </c>
      <c r="L966">
        <v>121</v>
      </c>
      <c r="M966">
        <v>126</v>
      </c>
      <c r="N966" s="41">
        <v>1650</v>
      </c>
      <c r="O966">
        <v>1</v>
      </c>
      <c r="P966">
        <v>10</v>
      </c>
      <c r="Q966">
        <v>12</v>
      </c>
      <c r="R966">
        <v>25</v>
      </c>
      <c r="S966" s="32" t="s">
        <v>432</v>
      </c>
      <c r="T966">
        <v>1102</v>
      </c>
      <c r="U966" s="33" t="s">
        <v>417</v>
      </c>
      <c r="V966">
        <v>3</v>
      </c>
      <c r="W966">
        <v>68</v>
      </c>
      <c r="X966" s="17" t="s">
        <v>21</v>
      </c>
      <c r="Y966" t="s">
        <v>487</v>
      </c>
      <c r="Z966">
        <v>8</v>
      </c>
      <c r="AA966">
        <v>9</v>
      </c>
      <c r="AB966">
        <v>11</v>
      </c>
      <c r="AC966">
        <v>12</v>
      </c>
      <c r="AF966" t="s">
        <v>46</v>
      </c>
    </row>
    <row r="967" spans="1:32" x14ac:dyDescent="0.25">
      <c r="A967" s="20" t="s">
        <v>218</v>
      </c>
      <c r="B967" s="17" t="s">
        <v>236</v>
      </c>
      <c r="C967">
        <v>41.34</v>
      </c>
      <c r="D967">
        <v>41.24</v>
      </c>
      <c r="E967">
        <v>8</v>
      </c>
      <c r="F967" s="66" t="s">
        <v>173</v>
      </c>
      <c r="G967">
        <v>11</v>
      </c>
      <c r="H967" s="61" t="s">
        <v>106</v>
      </c>
      <c r="I967">
        <v>10</v>
      </c>
      <c r="J967" s="35" t="s">
        <v>408</v>
      </c>
      <c r="K967">
        <v>24</v>
      </c>
      <c r="L967">
        <v>121</v>
      </c>
      <c r="M967">
        <v>124</v>
      </c>
      <c r="N967" s="41">
        <v>1650</v>
      </c>
      <c r="O967">
        <v>1</v>
      </c>
      <c r="P967">
        <v>2</v>
      </c>
      <c r="Q967">
        <v>11</v>
      </c>
      <c r="R967">
        <v>25</v>
      </c>
      <c r="S967" s="32" t="s">
        <v>416</v>
      </c>
      <c r="T967">
        <v>1100</v>
      </c>
      <c r="U967" s="33" t="s">
        <v>427</v>
      </c>
      <c r="V967">
        <v>3</v>
      </c>
      <c r="W967">
        <v>68</v>
      </c>
      <c r="X967" s="17" t="s">
        <v>21</v>
      </c>
      <c r="Y967" t="s">
        <v>505</v>
      </c>
      <c r="Z967">
        <v>1</v>
      </c>
      <c r="AA967">
        <v>1</v>
      </c>
      <c r="AB967">
        <v>2</v>
      </c>
      <c r="AC967">
        <v>11</v>
      </c>
      <c r="AF967" t="s">
        <v>46</v>
      </c>
    </row>
    <row r="968" spans="1:32" x14ac:dyDescent="0.25">
      <c r="A968" s="20" t="s">
        <v>218</v>
      </c>
      <c r="B968" s="17" t="s">
        <v>236</v>
      </c>
      <c r="C968">
        <v>38.549999999999997</v>
      </c>
      <c r="D968">
        <v>38.75</v>
      </c>
      <c r="E968">
        <v>8</v>
      </c>
      <c r="F968" s="66" t="s">
        <v>173</v>
      </c>
      <c r="G968" s="28">
        <v>1</v>
      </c>
      <c r="H968" s="61" t="s">
        <v>106</v>
      </c>
      <c r="I968">
        <v>9</v>
      </c>
      <c r="J968" s="37" t="s">
        <v>409</v>
      </c>
      <c r="K968">
        <v>12</v>
      </c>
      <c r="L968">
        <v>121</v>
      </c>
      <c r="M968">
        <v>116</v>
      </c>
      <c r="N968" s="41">
        <v>1650</v>
      </c>
      <c r="O968">
        <v>1</v>
      </c>
      <c r="P968">
        <v>8</v>
      </c>
      <c r="Q968">
        <v>10</v>
      </c>
      <c r="R968">
        <v>25</v>
      </c>
      <c r="S968" s="32" t="s">
        <v>426</v>
      </c>
      <c r="T968">
        <v>1087</v>
      </c>
      <c r="U968" s="33" t="s">
        <v>427</v>
      </c>
      <c r="V968">
        <v>3</v>
      </c>
      <c r="W968">
        <v>61</v>
      </c>
      <c r="X968" s="17" t="s">
        <v>21</v>
      </c>
      <c r="Y968" s="12" t="s">
        <v>446</v>
      </c>
      <c r="Z968">
        <v>6</v>
      </c>
      <c r="AA968">
        <v>7</v>
      </c>
      <c r="AB968">
        <v>7</v>
      </c>
      <c r="AC968">
        <v>1</v>
      </c>
      <c r="AF968" t="s">
        <v>46</v>
      </c>
    </row>
    <row r="969" spans="1:32" x14ac:dyDescent="0.25">
      <c r="A969" s="20" t="s">
        <v>218</v>
      </c>
      <c r="B969" s="17" t="s">
        <v>236</v>
      </c>
      <c r="C969">
        <v>40.9</v>
      </c>
      <c r="D969">
        <v>40.800000000000004</v>
      </c>
      <c r="E969">
        <v>8</v>
      </c>
      <c r="F969" s="66" t="s">
        <v>173</v>
      </c>
      <c r="G969" s="28">
        <v>1</v>
      </c>
      <c r="H969" s="61" t="s">
        <v>106</v>
      </c>
      <c r="I969">
        <v>1</v>
      </c>
      <c r="J969" s="37" t="s">
        <v>409</v>
      </c>
      <c r="K969">
        <v>7.1</v>
      </c>
      <c r="L969">
        <v>121</v>
      </c>
      <c r="M969">
        <v>130</v>
      </c>
      <c r="N969" s="41">
        <v>1650</v>
      </c>
      <c r="O969">
        <v>1</v>
      </c>
      <c r="P969">
        <v>10</v>
      </c>
      <c r="Q969">
        <v>9</v>
      </c>
      <c r="R969">
        <v>25</v>
      </c>
      <c r="S969" s="32" t="s">
        <v>432</v>
      </c>
      <c r="T969">
        <v>1090</v>
      </c>
      <c r="U969" s="33" t="s">
        <v>417</v>
      </c>
      <c r="V969">
        <v>4</v>
      </c>
      <c r="W969">
        <v>55</v>
      </c>
      <c r="X969" s="17" t="s">
        <v>21</v>
      </c>
      <c r="Y969" s="12" t="s">
        <v>539</v>
      </c>
      <c r="Z969">
        <v>4</v>
      </c>
      <c r="AA969">
        <v>4</v>
      </c>
      <c r="AB969">
        <v>3</v>
      </c>
      <c r="AC969">
        <v>1</v>
      </c>
      <c r="AF969" t="s">
        <v>46</v>
      </c>
    </row>
    <row r="970" spans="1:32" x14ac:dyDescent="0.25">
      <c r="A970" s="20" t="s">
        <v>218</v>
      </c>
      <c r="B970" s="17" t="s">
        <v>236</v>
      </c>
      <c r="C970">
        <v>36.39</v>
      </c>
      <c r="D970">
        <v>35.69</v>
      </c>
      <c r="E970">
        <v>8</v>
      </c>
      <c r="F970" s="66" t="s">
        <v>173</v>
      </c>
      <c r="G970">
        <v>12</v>
      </c>
      <c r="H970" s="61" t="s">
        <v>106</v>
      </c>
      <c r="I970">
        <v>13</v>
      </c>
      <c r="J970" s="37" t="s">
        <v>409</v>
      </c>
      <c r="K970">
        <v>21</v>
      </c>
      <c r="L970">
        <v>121</v>
      </c>
      <c r="M970">
        <v>135</v>
      </c>
      <c r="N970">
        <v>1600</v>
      </c>
      <c r="O970">
        <v>1</v>
      </c>
      <c r="P970">
        <v>1</v>
      </c>
      <c r="Q970">
        <v>7</v>
      </c>
      <c r="R970">
        <v>25</v>
      </c>
      <c r="S970" t="s">
        <v>508</v>
      </c>
      <c r="T970">
        <v>1087</v>
      </c>
      <c r="U970" s="33" t="s">
        <v>417</v>
      </c>
      <c r="V970">
        <v>4</v>
      </c>
      <c r="W970">
        <v>58</v>
      </c>
      <c r="X970" s="17" t="s">
        <v>21</v>
      </c>
      <c r="Y970" t="s">
        <v>468</v>
      </c>
      <c r="Z970">
        <v>5</v>
      </c>
      <c r="AA970">
        <v>5</v>
      </c>
      <c r="AB970">
        <v>5</v>
      </c>
      <c r="AC970">
        <v>12</v>
      </c>
      <c r="AF970" t="s">
        <v>46</v>
      </c>
    </row>
    <row r="971" spans="1:32" x14ac:dyDescent="0.25">
      <c r="A971" s="20" t="s">
        <v>218</v>
      </c>
      <c r="B971" s="17" t="s">
        <v>236</v>
      </c>
      <c r="C971">
        <v>40.25</v>
      </c>
      <c r="D971">
        <v>39.85</v>
      </c>
      <c r="E971">
        <v>8</v>
      </c>
      <c r="F971" s="66" t="s">
        <v>173</v>
      </c>
      <c r="G971" s="28">
        <v>3</v>
      </c>
      <c r="H971" s="61" t="s">
        <v>106</v>
      </c>
      <c r="I971">
        <v>11</v>
      </c>
      <c r="J971" s="37" t="s">
        <v>409</v>
      </c>
      <c r="K971">
        <v>25</v>
      </c>
      <c r="L971">
        <v>121</v>
      </c>
      <c r="M971">
        <v>134</v>
      </c>
      <c r="N971" s="41">
        <v>1650</v>
      </c>
      <c r="O971">
        <v>1</v>
      </c>
      <c r="P971">
        <v>28</v>
      </c>
      <c r="Q971">
        <v>5</v>
      </c>
      <c r="R971">
        <v>25</v>
      </c>
      <c r="S971" s="32" t="s">
        <v>426</v>
      </c>
      <c r="T971">
        <v>1093</v>
      </c>
      <c r="U971" s="33" t="s">
        <v>427</v>
      </c>
      <c r="V971">
        <v>4</v>
      </c>
      <c r="W971">
        <v>59</v>
      </c>
      <c r="X971" s="17" t="s">
        <v>21</v>
      </c>
      <c r="Y971" s="12" t="s">
        <v>549</v>
      </c>
      <c r="Z971">
        <v>6</v>
      </c>
      <c r="AA971">
        <v>3</v>
      </c>
      <c r="AB971">
        <v>4</v>
      </c>
      <c r="AC971">
        <v>3</v>
      </c>
      <c r="AF971" t="s">
        <v>46</v>
      </c>
    </row>
    <row r="972" spans="1:32" x14ac:dyDescent="0.25">
      <c r="A972" s="20" t="s">
        <v>218</v>
      </c>
      <c r="B972" s="17" t="s">
        <v>236</v>
      </c>
      <c r="C972">
        <v>49.69</v>
      </c>
      <c r="D972">
        <v>49.39</v>
      </c>
      <c r="E972">
        <v>8</v>
      </c>
      <c r="F972" s="66" t="s">
        <v>173</v>
      </c>
      <c r="G972">
        <v>11</v>
      </c>
      <c r="H972" s="61" t="s">
        <v>106</v>
      </c>
      <c r="I972">
        <v>3</v>
      </c>
      <c r="J972" s="35" t="s">
        <v>408</v>
      </c>
      <c r="K972">
        <v>12</v>
      </c>
      <c r="L972">
        <v>121</v>
      </c>
      <c r="M972">
        <v>135</v>
      </c>
      <c r="N972">
        <v>1800</v>
      </c>
      <c r="O972">
        <v>1</v>
      </c>
      <c r="P972">
        <v>30</v>
      </c>
      <c r="Q972">
        <v>4</v>
      </c>
      <c r="R972">
        <v>25</v>
      </c>
      <c r="S972" s="32" t="s">
        <v>426</v>
      </c>
      <c r="T972">
        <v>1079</v>
      </c>
      <c r="U972" s="33" t="s">
        <v>427</v>
      </c>
      <c r="V972">
        <v>4</v>
      </c>
      <c r="W972">
        <v>60</v>
      </c>
      <c r="X972" s="17" t="s">
        <v>21</v>
      </c>
      <c r="Y972">
        <v>6</v>
      </c>
      <c r="Z972">
        <v>3</v>
      </c>
      <c r="AA972">
        <v>2</v>
      </c>
      <c r="AB972">
        <v>3</v>
      </c>
      <c r="AC972">
        <v>4</v>
      </c>
      <c r="AD972">
        <v>11</v>
      </c>
      <c r="AF972" t="s">
        <v>46</v>
      </c>
    </row>
    <row r="973" spans="1:32" x14ac:dyDescent="0.25">
      <c r="A973" s="20" t="s">
        <v>218</v>
      </c>
      <c r="B973" s="17" t="s">
        <v>236</v>
      </c>
      <c r="C973">
        <v>42.03</v>
      </c>
      <c r="D973">
        <v>41.53</v>
      </c>
      <c r="E973">
        <v>8</v>
      </c>
      <c r="F973" s="66" t="s">
        <v>173</v>
      </c>
      <c r="G973">
        <v>11</v>
      </c>
      <c r="H973" s="49" t="s">
        <v>31</v>
      </c>
      <c r="I973">
        <v>10</v>
      </c>
      <c r="J973" s="35" t="s">
        <v>408</v>
      </c>
      <c r="K973">
        <v>3.2</v>
      </c>
      <c r="L973">
        <v>121</v>
      </c>
      <c r="M973">
        <v>135</v>
      </c>
      <c r="N973" s="41">
        <v>1650</v>
      </c>
      <c r="O973">
        <v>1</v>
      </c>
      <c r="P973">
        <v>2</v>
      </c>
      <c r="Q973">
        <v>4</v>
      </c>
      <c r="R973">
        <v>25</v>
      </c>
      <c r="S973" s="32" t="s">
        <v>426</v>
      </c>
      <c r="T973">
        <v>1092</v>
      </c>
      <c r="U973" s="33" t="s">
        <v>427</v>
      </c>
      <c r="V973">
        <v>4</v>
      </c>
      <c r="W973">
        <v>60</v>
      </c>
      <c r="X973" s="17" t="s">
        <v>21</v>
      </c>
      <c r="Y973">
        <v>16</v>
      </c>
      <c r="Z973">
        <v>2</v>
      </c>
      <c r="AA973">
        <v>2</v>
      </c>
      <c r="AB973">
        <v>2</v>
      </c>
      <c r="AC973">
        <v>11</v>
      </c>
      <c r="AF973" t="s">
        <v>46</v>
      </c>
    </row>
    <row r="974" spans="1:32" x14ac:dyDescent="0.25">
      <c r="A974" s="20" t="s">
        <v>218</v>
      </c>
      <c r="B974" s="17" t="s">
        <v>236</v>
      </c>
      <c r="C974">
        <v>39.770000000000003</v>
      </c>
      <c r="D974">
        <v>39.470000000000006</v>
      </c>
      <c r="E974">
        <v>8</v>
      </c>
      <c r="F974" s="66" t="s">
        <v>173</v>
      </c>
      <c r="G974" s="28">
        <v>2</v>
      </c>
      <c r="H974" s="61" t="s">
        <v>106</v>
      </c>
      <c r="I974">
        <v>3</v>
      </c>
      <c r="J974" s="35" t="s">
        <v>408</v>
      </c>
      <c r="K974">
        <v>4.7</v>
      </c>
      <c r="L974">
        <v>121</v>
      </c>
      <c r="M974">
        <v>135</v>
      </c>
      <c r="N974" s="41">
        <v>1650</v>
      </c>
      <c r="O974">
        <v>1</v>
      </c>
      <c r="P974">
        <v>12</v>
      </c>
      <c r="Q974">
        <v>3</v>
      </c>
      <c r="R974">
        <v>25</v>
      </c>
      <c r="S974" s="32" t="s">
        <v>432</v>
      </c>
      <c r="T974">
        <v>1105</v>
      </c>
      <c r="U974" s="33" t="s">
        <v>427</v>
      </c>
      <c r="V974">
        <v>4</v>
      </c>
      <c r="W974">
        <v>60</v>
      </c>
      <c r="X974" s="17" t="s">
        <v>21</v>
      </c>
      <c r="Y974" s="12" t="s">
        <v>423</v>
      </c>
      <c r="Z974">
        <v>2</v>
      </c>
      <c r="AA974">
        <v>2</v>
      </c>
      <c r="AB974">
        <v>2</v>
      </c>
      <c r="AC974">
        <v>2</v>
      </c>
      <c r="AF974" t="s">
        <v>46</v>
      </c>
    </row>
    <row r="975" spans="1:32" x14ac:dyDescent="0.25">
      <c r="A975" s="20" t="s">
        <v>218</v>
      </c>
      <c r="B975" s="17" t="s">
        <v>236</v>
      </c>
      <c r="C975">
        <v>40.06</v>
      </c>
      <c r="D975">
        <v>40.160000000000004</v>
      </c>
      <c r="E975">
        <v>8</v>
      </c>
      <c r="F975" s="66" t="s">
        <v>173</v>
      </c>
      <c r="G975" s="30">
        <v>5</v>
      </c>
      <c r="H975" s="61" t="s">
        <v>106</v>
      </c>
      <c r="I975">
        <v>11</v>
      </c>
      <c r="J975" s="37" t="s">
        <v>409</v>
      </c>
      <c r="K975">
        <v>9.3000000000000007</v>
      </c>
      <c r="L975">
        <v>121</v>
      </c>
      <c r="M975">
        <v>117</v>
      </c>
      <c r="N975" s="41">
        <v>1650</v>
      </c>
      <c r="O975">
        <v>1</v>
      </c>
      <c r="P975">
        <v>19</v>
      </c>
      <c r="Q975">
        <v>2</v>
      </c>
      <c r="R975">
        <v>25</v>
      </c>
      <c r="S975" s="31" t="s">
        <v>420</v>
      </c>
      <c r="T975">
        <v>1109</v>
      </c>
      <c r="U975" s="33" t="s">
        <v>417</v>
      </c>
      <c r="V975">
        <v>3</v>
      </c>
      <c r="W975">
        <v>60</v>
      </c>
      <c r="X975" s="17" t="s">
        <v>21</v>
      </c>
      <c r="Y975" s="12" t="s">
        <v>471</v>
      </c>
      <c r="Z975">
        <v>6</v>
      </c>
      <c r="AA975">
        <v>6</v>
      </c>
      <c r="AB975">
        <v>7</v>
      </c>
      <c r="AC975">
        <v>5</v>
      </c>
      <c r="AF975" t="s">
        <v>46</v>
      </c>
    </row>
    <row r="976" spans="1:32" x14ac:dyDescent="0.25">
      <c r="A976" s="20" t="s">
        <v>218</v>
      </c>
      <c r="B976" s="17" t="s">
        <v>236</v>
      </c>
      <c r="C976">
        <v>40.020000000000003</v>
      </c>
      <c r="D976">
        <v>39.720000000000006</v>
      </c>
      <c r="E976">
        <v>8</v>
      </c>
      <c r="F976" s="66" t="s">
        <v>173</v>
      </c>
      <c r="G976" s="28">
        <v>2</v>
      </c>
      <c r="H976" s="61" t="s">
        <v>106</v>
      </c>
      <c r="I976">
        <v>3</v>
      </c>
      <c r="J976" s="37" t="s">
        <v>409</v>
      </c>
      <c r="K976">
        <v>4.3</v>
      </c>
      <c r="L976">
        <v>121</v>
      </c>
      <c r="M976">
        <v>135</v>
      </c>
      <c r="N976" s="41">
        <v>1650</v>
      </c>
      <c r="O976">
        <v>1</v>
      </c>
      <c r="P976">
        <v>22</v>
      </c>
      <c r="Q976">
        <v>1</v>
      </c>
      <c r="R976">
        <v>25</v>
      </c>
      <c r="S976" s="32" t="s">
        <v>416</v>
      </c>
      <c r="T976">
        <v>1095</v>
      </c>
      <c r="U976" s="33" t="s">
        <v>417</v>
      </c>
      <c r="V976">
        <v>4</v>
      </c>
      <c r="W976">
        <v>58</v>
      </c>
      <c r="X976" s="17" t="s">
        <v>21</v>
      </c>
      <c r="Y976" s="12" t="s">
        <v>654</v>
      </c>
      <c r="Z976">
        <v>4</v>
      </c>
      <c r="AA976">
        <v>3</v>
      </c>
      <c r="AB976">
        <v>3</v>
      </c>
      <c r="AC976">
        <v>2</v>
      </c>
      <c r="AF976" t="s">
        <v>46</v>
      </c>
    </row>
    <row r="977" spans="1:32" x14ac:dyDescent="0.25">
      <c r="A977" s="20" t="s">
        <v>218</v>
      </c>
      <c r="B977" s="17" t="s">
        <v>236</v>
      </c>
      <c r="C977">
        <v>39.75</v>
      </c>
      <c r="D977">
        <v>39.550000000000004</v>
      </c>
      <c r="E977">
        <v>8</v>
      </c>
      <c r="F977" s="66" t="s">
        <v>173</v>
      </c>
      <c r="G977" s="28">
        <v>3</v>
      </c>
      <c r="H977" s="61" t="s">
        <v>106</v>
      </c>
      <c r="I977">
        <v>1</v>
      </c>
      <c r="J977" s="35" t="s">
        <v>408</v>
      </c>
      <c r="K977">
        <v>4.3</v>
      </c>
      <c r="L977">
        <v>121</v>
      </c>
      <c r="M977">
        <v>133</v>
      </c>
      <c r="N977" s="41">
        <v>1650</v>
      </c>
      <c r="O977">
        <v>1</v>
      </c>
      <c r="P977">
        <v>26</v>
      </c>
      <c r="Q977">
        <v>12</v>
      </c>
      <c r="R977">
        <v>24</v>
      </c>
      <c r="S977" s="32" t="s">
        <v>426</v>
      </c>
      <c r="T977">
        <v>1099</v>
      </c>
      <c r="U977" s="33" t="s">
        <v>417</v>
      </c>
      <c r="V977">
        <v>4</v>
      </c>
      <c r="W977">
        <v>58</v>
      </c>
      <c r="X977" s="17" t="s">
        <v>21</v>
      </c>
      <c r="Y977" s="12" t="s">
        <v>471</v>
      </c>
      <c r="Z977">
        <v>1</v>
      </c>
      <c r="AA977">
        <v>1</v>
      </c>
      <c r="AB977">
        <v>1</v>
      </c>
      <c r="AC977">
        <v>3</v>
      </c>
      <c r="AF977" t="s">
        <v>46</v>
      </c>
    </row>
    <row r="978" spans="1:32" x14ac:dyDescent="0.25">
      <c r="A978" s="20" t="s">
        <v>218</v>
      </c>
      <c r="B978" s="17" t="s">
        <v>236</v>
      </c>
      <c r="C978">
        <v>40.409999999999997</v>
      </c>
      <c r="D978">
        <v>40.01</v>
      </c>
      <c r="E978">
        <v>8</v>
      </c>
      <c r="F978" s="66" t="s">
        <v>173</v>
      </c>
      <c r="G978" s="28">
        <v>1</v>
      </c>
      <c r="H978" s="61" t="s">
        <v>106</v>
      </c>
      <c r="I978">
        <v>6</v>
      </c>
      <c r="J978" s="35" t="s">
        <v>408</v>
      </c>
      <c r="K978">
        <v>10</v>
      </c>
      <c r="L978">
        <v>121</v>
      </c>
      <c r="M978">
        <v>132</v>
      </c>
      <c r="N978" s="41">
        <v>1650</v>
      </c>
      <c r="O978">
        <v>1</v>
      </c>
      <c r="P978">
        <v>20</v>
      </c>
      <c r="Q978">
        <v>11</v>
      </c>
      <c r="R978">
        <v>24</v>
      </c>
      <c r="S978" s="32" t="s">
        <v>416</v>
      </c>
      <c r="T978">
        <v>1093</v>
      </c>
      <c r="U978" s="34" t="s">
        <v>438</v>
      </c>
      <c r="V978">
        <v>4</v>
      </c>
      <c r="W978">
        <v>52</v>
      </c>
      <c r="X978" s="17" t="s">
        <v>21</v>
      </c>
      <c r="Y978" s="12" t="s">
        <v>654</v>
      </c>
      <c r="Z978">
        <v>1</v>
      </c>
      <c r="AA978">
        <v>1</v>
      </c>
      <c r="AB978">
        <v>1</v>
      </c>
      <c r="AC978">
        <v>1</v>
      </c>
      <c r="AF978" t="s">
        <v>46</v>
      </c>
    </row>
    <row r="979" spans="1:32" x14ac:dyDescent="0.25">
      <c r="A979" s="20" t="s">
        <v>218</v>
      </c>
      <c r="B979" s="17" t="s">
        <v>236</v>
      </c>
      <c r="C979">
        <v>40.58</v>
      </c>
      <c r="D979">
        <v>40.379999999999995</v>
      </c>
      <c r="E979">
        <v>8</v>
      </c>
      <c r="F979" s="66" t="s">
        <v>173</v>
      </c>
      <c r="G979" s="28">
        <v>2</v>
      </c>
      <c r="H979" s="61" t="s">
        <v>106</v>
      </c>
      <c r="I979">
        <v>7</v>
      </c>
      <c r="J979" s="35" t="s">
        <v>408</v>
      </c>
      <c r="K979">
        <v>23</v>
      </c>
      <c r="L979">
        <v>121</v>
      </c>
      <c r="M979">
        <v>127</v>
      </c>
      <c r="N979" s="41">
        <v>1650</v>
      </c>
      <c r="O979">
        <v>1</v>
      </c>
      <c r="P979">
        <v>27</v>
      </c>
      <c r="Q979">
        <v>10</v>
      </c>
      <c r="R979">
        <v>24</v>
      </c>
      <c r="S979" s="32" t="s">
        <v>416</v>
      </c>
      <c r="T979">
        <v>1095</v>
      </c>
      <c r="U979" s="33" t="s">
        <v>417</v>
      </c>
      <c r="V979">
        <v>4</v>
      </c>
      <c r="W979">
        <v>52</v>
      </c>
      <c r="X979" s="17" t="s">
        <v>21</v>
      </c>
      <c r="Y979" s="12" t="s">
        <v>539</v>
      </c>
      <c r="Z979">
        <v>2</v>
      </c>
      <c r="AA979">
        <v>2</v>
      </c>
      <c r="AB979">
        <v>2</v>
      </c>
      <c r="AC979">
        <v>2</v>
      </c>
      <c r="AF979" t="s">
        <v>46</v>
      </c>
    </row>
    <row r="980" spans="1:32" x14ac:dyDescent="0.25">
      <c r="A980" s="20" t="s">
        <v>218</v>
      </c>
      <c r="B980" s="17" t="s">
        <v>236</v>
      </c>
      <c r="C980">
        <v>41.5</v>
      </c>
      <c r="D980">
        <v>41.2</v>
      </c>
      <c r="E980">
        <v>8</v>
      </c>
      <c r="F980" s="66" t="s">
        <v>173</v>
      </c>
      <c r="G980">
        <v>7</v>
      </c>
      <c r="H980" s="61" t="s">
        <v>106</v>
      </c>
      <c r="I980">
        <v>8</v>
      </c>
      <c r="J980" s="36" t="s">
        <v>410</v>
      </c>
      <c r="K980">
        <v>23</v>
      </c>
      <c r="L980">
        <v>121</v>
      </c>
      <c r="M980">
        <v>130</v>
      </c>
      <c r="N980" s="41">
        <v>1650</v>
      </c>
      <c r="O980">
        <v>1</v>
      </c>
      <c r="P980">
        <v>6</v>
      </c>
      <c r="Q980">
        <v>10</v>
      </c>
      <c r="R980">
        <v>24</v>
      </c>
      <c r="S980" t="s">
        <v>457</v>
      </c>
      <c r="T980">
        <v>1085</v>
      </c>
      <c r="U980" s="33" t="s">
        <v>417</v>
      </c>
      <c r="V980">
        <v>4</v>
      </c>
      <c r="W980">
        <v>54</v>
      </c>
      <c r="X980" s="17" t="s">
        <v>21</v>
      </c>
      <c r="Y980" t="s">
        <v>738</v>
      </c>
      <c r="Z980">
        <v>9</v>
      </c>
      <c r="AA980">
        <v>9</v>
      </c>
      <c r="AB980">
        <v>9</v>
      </c>
      <c r="AC980">
        <v>7</v>
      </c>
      <c r="AF980" t="s">
        <v>46</v>
      </c>
    </row>
    <row r="981" spans="1:32" x14ac:dyDescent="0.25">
      <c r="A981" s="20" t="s">
        <v>218</v>
      </c>
      <c r="B981" s="17" t="s">
        <v>236</v>
      </c>
      <c r="C981">
        <v>23.16</v>
      </c>
      <c r="D981">
        <v>22.66</v>
      </c>
      <c r="E981">
        <v>8</v>
      </c>
      <c r="F981" s="66" t="s">
        <v>173</v>
      </c>
      <c r="G981">
        <v>12</v>
      </c>
      <c r="H981" s="61" t="s">
        <v>106</v>
      </c>
      <c r="I981">
        <v>12</v>
      </c>
      <c r="J981" s="36" t="s">
        <v>410</v>
      </c>
      <c r="K981">
        <v>51</v>
      </c>
      <c r="L981">
        <v>121</v>
      </c>
      <c r="M981">
        <v>131</v>
      </c>
      <c r="N981">
        <v>1400</v>
      </c>
      <c r="O981">
        <v>1</v>
      </c>
      <c r="P981">
        <v>28</v>
      </c>
      <c r="Q981">
        <v>9</v>
      </c>
      <c r="R981">
        <v>24</v>
      </c>
      <c r="S981" t="s">
        <v>508</v>
      </c>
      <c r="T981">
        <v>1080</v>
      </c>
      <c r="U981" s="33" t="s">
        <v>417</v>
      </c>
      <c r="V981">
        <v>4</v>
      </c>
      <c r="W981">
        <v>56</v>
      </c>
      <c r="X981" s="17" t="s">
        <v>21</v>
      </c>
      <c r="Y981" t="s">
        <v>597</v>
      </c>
      <c r="Z981">
        <v>8</v>
      </c>
      <c r="AA981">
        <v>7</v>
      </c>
      <c r="AB981">
        <v>5</v>
      </c>
      <c r="AC981">
        <v>12</v>
      </c>
      <c r="AF981" t="s">
        <v>46</v>
      </c>
    </row>
    <row r="982" spans="1:32" x14ac:dyDescent="0.25">
      <c r="A982" s="20" t="s">
        <v>218</v>
      </c>
      <c r="B982" s="17" t="s">
        <v>236</v>
      </c>
      <c r="C982">
        <v>23.14</v>
      </c>
      <c r="D982">
        <v>22.64</v>
      </c>
      <c r="E982">
        <v>8</v>
      </c>
      <c r="F982" s="66" t="s">
        <v>173</v>
      </c>
      <c r="G982">
        <v>9</v>
      </c>
      <c r="H982" s="53" t="s">
        <v>53</v>
      </c>
      <c r="I982">
        <v>7</v>
      </c>
      <c r="J982" s="37" t="s">
        <v>409</v>
      </c>
      <c r="K982">
        <v>39</v>
      </c>
      <c r="L982">
        <v>121</v>
      </c>
      <c r="M982">
        <v>135</v>
      </c>
      <c r="N982">
        <v>1400</v>
      </c>
      <c r="O982">
        <v>1</v>
      </c>
      <c r="P982">
        <v>8</v>
      </c>
      <c r="Q982">
        <v>9</v>
      </c>
      <c r="R982">
        <v>24</v>
      </c>
      <c r="S982" t="s">
        <v>483</v>
      </c>
      <c r="T982">
        <v>1077</v>
      </c>
      <c r="U982" s="33" t="s">
        <v>417</v>
      </c>
      <c r="V982">
        <v>4</v>
      </c>
      <c r="W982">
        <v>58</v>
      </c>
      <c r="X982" s="17" t="s">
        <v>21</v>
      </c>
      <c r="Y982" t="s">
        <v>441</v>
      </c>
      <c r="Z982">
        <v>4</v>
      </c>
      <c r="AA982">
        <v>4</v>
      </c>
      <c r="AB982">
        <v>5</v>
      </c>
      <c r="AC982">
        <v>9</v>
      </c>
      <c r="AF982" t="s">
        <v>46</v>
      </c>
    </row>
    <row r="983" spans="1:32" x14ac:dyDescent="0.25">
      <c r="A983" s="20" t="s">
        <v>218</v>
      </c>
      <c r="B983" s="17" t="s">
        <v>236</v>
      </c>
      <c r="C983">
        <v>9.7799999999999994</v>
      </c>
      <c r="D983">
        <v>9.7799999999999994</v>
      </c>
      <c r="E983">
        <v>8</v>
      </c>
      <c r="F983" s="66" t="s">
        <v>173</v>
      </c>
      <c r="G983">
        <v>9</v>
      </c>
      <c r="H983" s="61" t="s">
        <v>106</v>
      </c>
      <c r="I983">
        <v>12</v>
      </c>
      <c r="J983" s="36" t="s">
        <v>410</v>
      </c>
      <c r="K983">
        <v>53</v>
      </c>
      <c r="L983">
        <v>121</v>
      </c>
      <c r="M983">
        <v>116</v>
      </c>
      <c r="N983">
        <v>1200</v>
      </c>
      <c r="O983">
        <v>1</v>
      </c>
      <c r="P983">
        <v>14</v>
      </c>
      <c r="Q983">
        <v>7</v>
      </c>
      <c r="R983">
        <v>24</v>
      </c>
      <c r="S983" t="s">
        <v>483</v>
      </c>
      <c r="T983">
        <v>1084</v>
      </c>
      <c r="U983" s="33" t="s">
        <v>417</v>
      </c>
      <c r="V983">
        <v>3</v>
      </c>
      <c r="W983">
        <v>61</v>
      </c>
      <c r="X983" s="17" t="s">
        <v>21</v>
      </c>
      <c r="Y983" t="s">
        <v>516</v>
      </c>
      <c r="Z983">
        <v>10</v>
      </c>
      <c r="AA983">
        <v>11</v>
      </c>
      <c r="AB983">
        <v>9</v>
      </c>
      <c r="AF983" t="s">
        <v>46</v>
      </c>
    </row>
    <row r="984" spans="1:32" x14ac:dyDescent="0.25">
      <c r="A984" s="20" t="s">
        <v>218</v>
      </c>
      <c r="B984" s="17" t="s">
        <v>236</v>
      </c>
      <c r="C984">
        <v>9.14</v>
      </c>
      <c r="D984">
        <v>9.24</v>
      </c>
      <c r="E984">
        <v>8</v>
      </c>
      <c r="F984" s="66" t="s">
        <v>173</v>
      </c>
      <c r="G984">
        <v>6</v>
      </c>
      <c r="H984" s="52" t="s">
        <v>49</v>
      </c>
      <c r="I984">
        <v>3</v>
      </c>
      <c r="J984" s="38" t="s">
        <v>411</v>
      </c>
      <c r="K984">
        <v>49</v>
      </c>
      <c r="L984">
        <v>121</v>
      </c>
      <c r="M984">
        <v>123</v>
      </c>
      <c r="N984">
        <v>1200</v>
      </c>
      <c r="O984">
        <v>1</v>
      </c>
      <c r="P984">
        <v>1</v>
      </c>
      <c r="Q984">
        <v>7</v>
      </c>
      <c r="R984">
        <v>24</v>
      </c>
      <c r="S984" t="s">
        <v>477</v>
      </c>
      <c r="T984">
        <v>1081</v>
      </c>
      <c r="U984" s="33" t="s">
        <v>417</v>
      </c>
      <c r="V984">
        <v>3</v>
      </c>
      <c r="W984">
        <v>63</v>
      </c>
      <c r="X984" s="17" t="s">
        <v>21</v>
      </c>
      <c r="Y984" t="s">
        <v>519</v>
      </c>
      <c r="Z984">
        <v>13</v>
      </c>
      <c r="AA984">
        <v>12</v>
      </c>
      <c r="AB984">
        <v>6</v>
      </c>
      <c r="AF984" t="s">
        <v>572</v>
      </c>
    </row>
    <row r="985" spans="1:32" x14ac:dyDescent="0.25">
      <c r="A985" s="20" t="s">
        <v>218</v>
      </c>
      <c r="B985" s="17" t="s">
        <v>236</v>
      </c>
      <c r="C985">
        <v>57.56</v>
      </c>
      <c r="D985">
        <v>57.760000000000005</v>
      </c>
      <c r="E985">
        <v>8</v>
      </c>
      <c r="F985" s="66" t="s">
        <v>173</v>
      </c>
      <c r="G985">
        <v>9</v>
      </c>
      <c r="H985" s="52" t="s">
        <v>49</v>
      </c>
      <c r="I985">
        <v>2</v>
      </c>
      <c r="J985" s="36" t="s">
        <v>410</v>
      </c>
      <c r="K985">
        <v>35</v>
      </c>
      <c r="L985">
        <v>121</v>
      </c>
      <c r="M985">
        <v>120</v>
      </c>
      <c r="N985">
        <v>1000</v>
      </c>
      <c r="O985">
        <v>0</v>
      </c>
      <c r="P985">
        <v>8</v>
      </c>
      <c r="Q985">
        <v>6</v>
      </c>
      <c r="R985">
        <v>24</v>
      </c>
      <c r="S985" t="s">
        <v>508</v>
      </c>
      <c r="T985">
        <v>1076</v>
      </c>
      <c r="U985" s="33" t="s">
        <v>417</v>
      </c>
      <c r="V985">
        <v>3</v>
      </c>
      <c r="W985">
        <v>65</v>
      </c>
      <c r="X985" s="17" t="s">
        <v>21</v>
      </c>
      <c r="Y985" t="s">
        <v>519</v>
      </c>
      <c r="Z985">
        <v>9</v>
      </c>
      <c r="AA985">
        <v>10</v>
      </c>
      <c r="AB985">
        <v>9</v>
      </c>
      <c r="AF985" t="s">
        <v>17</v>
      </c>
    </row>
    <row r="986" spans="1:32" x14ac:dyDescent="0.25">
      <c r="A986" s="20" t="s">
        <v>218</v>
      </c>
      <c r="B986" s="17" t="s">
        <v>236</v>
      </c>
      <c r="C986">
        <v>24.19</v>
      </c>
      <c r="D986">
        <v>24.19</v>
      </c>
      <c r="E986">
        <v>8</v>
      </c>
      <c r="F986" s="66" t="s">
        <v>173</v>
      </c>
      <c r="G986">
        <v>13</v>
      </c>
      <c r="H986" s="53" t="s">
        <v>53</v>
      </c>
      <c r="I986">
        <v>7</v>
      </c>
      <c r="J986" s="38" t="s">
        <v>411</v>
      </c>
      <c r="K986">
        <v>54</v>
      </c>
      <c r="L986">
        <v>121</v>
      </c>
      <c r="M986">
        <v>122</v>
      </c>
      <c r="N986">
        <v>1400</v>
      </c>
      <c r="O986">
        <v>1</v>
      </c>
      <c r="P986">
        <v>20</v>
      </c>
      <c r="Q986">
        <v>4</v>
      </c>
      <c r="R986">
        <v>24</v>
      </c>
      <c r="S986" t="s">
        <v>479</v>
      </c>
      <c r="T986">
        <v>1063</v>
      </c>
      <c r="U986" s="33" t="s">
        <v>417</v>
      </c>
      <c r="V986">
        <v>3</v>
      </c>
      <c r="W986">
        <v>65</v>
      </c>
      <c r="X986" s="17" t="s">
        <v>21</v>
      </c>
      <c r="Y986" t="s">
        <v>1403</v>
      </c>
      <c r="Z986">
        <v>11</v>
      </c>
      <c r="AA986">
        <v>10</v>
      </c>
      <c r="AB986">
        <v>13</v>
      </c>
      <c r="AC986">
        <v>13</v>
      </c>
      <c r="AF986" t="s">
        <v>17</v>
      </c>
    </row>
    <row r="987" spans="1:32" x14ac:dyDescent="0.25">
      <c r="A987" s="20" t="s">
        <v>218</v>
      </c>
      <c r="B987" s="17" t="s">
        <v>236</v>
      </c>
      <c r="C987">
        <v>23.77</v>
      </c>
      <c r="D987">
        <v>23.77</v>
      </c>
      <c r="E987">
        <v>8</v>
      </c>
      <c r="F987" s="66" t="s">
        <v>173</v>
      </c>
      <c r="G987">
        <v>6</v>
      </c>
      <c r="H987" s="53" t="s">
        <v>53</v>
      </c>
      <c r="I987">
        <v>3</v>
      </c>
      <c r="J987" s="37" t="s">
        <v>409</v>
      </c>
      <c r="K987">
        <v>14</v>
      </c>
      <c r="L987">
        <v>121</v>
      </c>
      <c r="M987">
        <v>126</v>
      </c>
      <c r="N987">
        <v>1400</v>
      </c>
      <c r="O987">
        <v>1</v>
      </c>
      <c r="P987">
        <v>31</v>
      </c>
      <c r="Q987">
        <v>3</v>
      </c>
      <c r="R987">
        <v>24</v>
      </c>
      <c r="S987" t="s">
        <v>465</v>
      </c>
      <c r="T987">
        <v>1076</v>
      </c>
      <c r="U987" s="33" t="s">
        <v>417</v>
      </c>
      <c r="V987">
        <v>3</v>
      </c>
      <c r="W987">
        <v>67</v>
      </c>
      <c r="X987" s="17" t="s">
        <v>21</v>
      </c>
      <c r="Y987" t="s">
        <v>519</v>
      </c>
      <c r="Z987">
        <v>6</v>
      </c>
      <c r="AA987">
        <v>6</v>
      </c>
      <c r="AB987">
        <v>5</v>
      </c>
      <c r="AC987">
        <v>6</v>
      </c>
      <c r="AF987" t="s">
        <v>17</v>
      </c>
    </row>
    <row r="988" spans="1:32" x14ac:dyDescent="0.25">
      <c r="A988" s="20" t="s">
        <v>218</v>
      </c>
      <c r="B988" s="17" t="s">
        <v>236</v>
      </c>
      <c r="C988">
        <v>10.33</v>
      </c>
      <c r="D988">
        <v>10.23</v>
      </c>
      <c r="E988">
        <v>8</v>
      </c>
      <c r="F988" s="66" t="s">
        <v>173</v>
      </c>
      <c r="G988" s="30">
        <v>5</v>
      </c>
      <c r="H988" s="53" t="s">
        <v>53</v>
      </c>
      <c r="I988">
        <v>8</v>
      </c>
      <c r="J988" s="36" t="s">
        <v>410</v>
      </c>
      <c r="K988">
        <v>30</v>
      </c>
      <c r="L988">
        <v>121</v>
      </c>
      <c r="M988">
        <v>125</v>
      </c>
      <c r="N988">
        <v>1200</v>
      </c>
      <c r="O988">
        <v>1</v>
      </c>
      <c r="P988">
        <v>13</v>
      </c>
      <c r="Q988">
        <v>3</v>
      </c>
      <c r="R988">
        <v>24</v>
      </c>
      <c r="S988" s="32" t="s">
        <v>416</v>
      </c>
      <c r="T988">
        <v>1077</v>
      </c>
      <c r="U988" s="33" t="s">
        <v>417</v>
      </c>
      <c r="V988">
        <v>3</v>
      </c>
      <c r="W988">
        <v>69</v>
      </c>
      <c r="X988" s="17" t="s">
        <v>21</v>
      </c>
      <c r="Y988" t="s">
        <v>435</v>
      </c>
      <c r="Z988">
        <v>9</v>
      </c>
      <c r="AA988">
        <v>9</v>
      </c>
      <c r="AB988">
        <v>5</v>
      </c>
      <c r="AF988" t="s">
        <v>17</v>
      </c>
    </row>
    <row r="989" spans="1:32" x14ac:dyDescent="0.25">
      <c r="A989" s="20" t="s">
        <v>218</v>
      </c>
      <c r="B989" s="17" t="s">
        <v>236</v>
      </c>
      <c r="C989">
        <v>11.08</v>
      </c>
      <c r="D989">
        <v>11.28</v>
      </c>
      <c r="E989">
        <v>8</v>
      </c>
      <c r="F989" s="66" t="s">
        <v>173</v>
      </c>
      <c r="G989" s="30">
        <v>5</v>
      </c>
      <c r="H989" s="47" t="s">
        <v>504</v>
      </c>
      <c r="I989">
        <v>1</v>
      </c>
      <c r="J989" s="35" t="s">
        <v>408</v>
      </c>
      <c r="K989">
        <v>14</v>
      </c>
      <c r="L989">
        <v>121</v>
      </c>
      <c r="M989">
        <v>121</v>
      </c>
      <c r="N989">
        <v>1200</v>
      </c>
      <c r="O989">
        <v>1</v>
      </c>
      <c r="P989">
        <v>28</v>
      </c>
      <c r="Q989">
        <v>2</v>
      </c>
      <c r="R989">
        <v>24</v>
      </c>
      <c r="S989" s="32" t="s">
        <v>432</v>
      </c>
      <c r="T989">
        <v>1084</v>
      </c>
      <c r="U989" s="33" t="s">
        <v>417</v>
      </c>
      <c r="V989">
        <v>3</v>
      </c>
      <c r="W989">
        <v>70</v>
      </c>
      <c r="X989" s="17" t="s">
        <v>21</v>
      </c>
      <c r="Y989" s="12" t="s">
        <v>549</v>
      </c>
      <c r="Z989">
        <v>3</v>
      </c>
      <c r="AA989">
        <v>3</v>
      </c>
      <c r="AB989">
        <v>5</v>
      </c>
      <c r="AF989" t="s">
        <v>17</v>
      </c>
    </row>
    <row r="990" spans="1:32" x14ac:dyDescent="0.25">
      <c r="A990" s="20" t="s">
        <v>218</v>
      </c>
      <c r="B990" s="17" t="s">
        <v>236</v>
      </c>
      <c r="C990">
        <v>9.9</v>
      </c>
      <c r="D990">
        <v>9.6</v>
      </c>
      <c r="E990">
        <v>8</v>
      </c>
      <c r="F990" s="66" t="s">
        <v>173</v>
      </c>
      <c r="G990">
        <v>6</v>
      </c>
      <c r="H990" s="56" t="s">
        <v>69</v>
      </c>
      <c r="I990">
        <v>9</v>
      </c>
      <c r="J990" s="37" t="s">
        <v>409</v>
      </c>
      <c r="K990">
        <v>59</v>
      </c>
      <c r="L990">
        <v>121</v>
      </c>
      <c r="M990">
        <v>131</v>
      </c>
      <c r="N990">
        <v>1200</v>
      </c>
      <c r="O990">
        <v>1</v>
      </c>
      <c r="P990">
        <v>13</v>
      </c>
      <c r="Q990">
        <v>1</v>
      </c>
      <c r="R990">
        <v>24</v>
      </c>
      <c r="S990" t="s">
        <v>479</v>
      </c>
      <c r="T990">
        <v>1080</v>
      </c>
      <c r="U990" s="33" t="s">
        <v>417</v>
      </c>
      <c r="V990">
        <v>3</v>
      </c>
      <c r="W990">
        <v>72</v>
      </c>
      <c r="X990" s="17" t="s">
        <v>21</v>
      </c>
      <c r="Y990" t="s">
        <v>533</v>
      </c>
      <c r="Z990">
        <v>7</v>
      </c>
      <c r="AA990">
        <v>7</v>
      </c>
      <c r="AB990">
        <v>6</v>
      </c>
      <c r="AF990" t="s">
        <v>17</v>
      </c>
    </row>
    <row r="991" spans="1:32" x14ac:dyDescent="0.25">
      <c r="A991" s="20" t="s">
        <v>218</v>
      </c>
      <c r="B991" s="17" t="s">
        <v>236</v>
      </c>
      <c r="C991">
        <v>24.02</v>
      </c>
      <c r="D991">
        <v>23.919999999999998</v>
      </c>
      <c r="E991">
        <v>8</v>
      </c>
      <c r="F991" s="66" t="s">
        <v>173</v>
      </c>
      <c r="G991">
        <v>11</v>
      </c>
      <c r="H991" s="56" t="s">
        <v>69</v>
      </c>
      <c r="I991">
        <v>4</v>
      </c>
      <c r="J991" s="35" t="s">
        <v>408</v>
      </c>
      <c r="K991">
        <v>53</v>
      </c>
      <c r="L991">
        <v>121</v>
      </c>
      <c r="M991">
        <v>129</v>
      </c>
      <c r="N991">
        <v>1400</v>
      </c>
      <c r="O991">
        <v>1</v>
      </c>
      <c r="P991">
        <v>1</v>
      </c>
      <c r="Q991">
        <v>1</v>
      </c>
      <c r="R991">
        <v>24</v>
      </c>
      <c r="S991" t="s">
        <v>483</v>
      </c>
      <c r="T991">
        <v>1082</v>
      </c>
      <c r="U991" s="33" t="s">
        <v>417</v>
      </c>
      <c r="V991">
        <v>3</v>
      </c>
      <c r="W991">
        <v>72</v>
      </c>
      <c r="X991" s="17" t="s">
        <v>21</v>
      </c>
      <c r="Y991" t="s">
        <v>468</v>
      </c>
      <c r="Z991">
        <v>3</v>
      </c>
      <c r="AA991">
        <v>3</v>
      </c>
      <c r="AB991">
        <v>4</v>
      </c>
      <c r="AC991">
        <v>11</v>
      </c>
      <c r="AF991" t="s">
        <v>521</v>
      </c>
    </row>
    <row r="992" spans="1:32" x14ac:dyDescent="0.25">
      <c r="A992" s="20" t="s">
        <v>218</v>
      </c>
      <c r="B992" s="18" t="s">
        <v>239</v>
      </c>
      <c r="C992">
        <v>40.72</v>
      </c>
      <c r="D992">
        <v>40.519999999999996</v>
      </c>
      <c r="E992">
        <v>1</v>
      </c>
      <c r="F992" s="63" t="s">
        <v>140</v>
      </c>
      <c r="G992">
        <v>8</v>
      </c>
      <c r="H992" s="89" t="s">
        <v>1408</v>
      </c>
      <c r="I992">
        <v>2</v>
      </c>
      <c r="J992" s="35" t="s">
        <v>408</v>
      </c>
      <c r="K992">
        <v>21</v>
      </c>
      <c r="L992">
        <v>120</v>
      </c>
      <c r="M992">
        <v>125</v>
      </c>
      <c r="N992" s="41">
        <v>1650</v>
      </c>
      <c r="O992">
        <v>1</v>
      </c>
      <c r="P992">
        <v>10</v>
      </c>
      <c r="Q992">
        <v>12</v>
      </c>
      <c r="R992">
        <v>25</v>
      </c>
      <c r="S992" s="32" t="s">
        <v>432</v>
      </c>
      <c r="T992">
        <v>1191</v>
      </c>
      <c r="U992" s="33" t="s">
        <v>417</v>
      </c>
      <c r="V992">
        <v>3</v>
      </c>
      <c r="W992">
        <v>67</v>
      </c>
      <c r="X992" s="25" t="s">
        <v>54</v>
      </c>
      <c r="Y992" t="s">
        <v>589</v>
      </c>
      <c r="Z992">
        <v>1</v>
      </c>
      <c r="AA992">
        <v>1</v>
      </c>
      <c r="AB992">
        <v>1</v>
      </c>
      <c r="AC992">
        <v>8</v>
      </c>
      <c r="AF992" t="s">
        <v>141</v>
      </c>
    </row>
    <row r="993" spans="1:32" x14ac:dyDescent="0.25">
      <c r="A993" s="20" t="s">
        <v>218</v>
      </c>
      <c r="B993" s="18" t="s">
        <v>239</v>
      </c>
      <c r="C993">
        <v>40.44</v>
      </c>
      <c r="D993">
        <v>39.94</v>
      </c>
      <c r="E993">
        <v>1</v>
      </c>
      <c r="F993" s="63" t="s">
        <v>140</v>
      </c>
      <c r="G993" s="28">
        <v>1</v>
      </c>
      <c r="H993" s="63" t="s">
        <v>140</v>
      </c>
      <c r="I993">
        <v>1</v>
      </c>
      <c r="J993" s="35" t="s">
        <v>408</v>
      </c>
      <c r="K993">
        <v>2.4</v>
      </c>
      <c r="L993">
        <v>120</v>
      </c>
      <c r="M993">
        <v>135</v>
      </c>
      <c r="N993" s="41">
        <v>1650</v>
      </c>
      <c r="O993">
        <v>1</v>
      </c>
      <c r="P993">
        <v>19</v>
      </c>
      <c r="Q993">
        <v>11</v>
      </c>
      <c r="R993">
        <v>25</v>
      </c>
      <c r="S993" s="31" t="s">
        <v>420</v>
      </c>
      <c r="T993">
        <v>1193</v>
      </c>
      <c r="U993" s="33" t="s">
        <v>417</v>
      </c>
      <c r="V993">
        <v>4</v>
      </c>
      <c r="W993">
        <v>60</v>
      </c>
      <c r="X993" s="25" t="s">
        <v>54</v>
      </c>
      <c r="Y993" s="12" t="s">
        <v>539</v>
      </c>
      <c r="Z993">
        <v>1</v>
      </c>
      <c r="AA993">
        <v>1</v>
      </c>
      <c r="AB993">
        <v>1</v>
      </c>
      <c r="AC993">
        <v>1</v>
      </c>
      <c r="AF993" t="s">
        <v>141</v>
      </c>
    </row>
    <row r="994" spans="1:32" x14ac:dyDescent="0.25">
      <c r="A994" s="20" t="s">
        <v>218</v>
      </c>
      <c r="B994" s="18" t="s">
        <v>239</v>
      </c>
      <c r="C994">
        <v>39.36</v>
      </c>
      <c r="D994">
        <v>38.56</v>
      </c>
      <c r="E994">
        <v>1</v>
      </c>
      <c r="F994" s="63" t="s">
        <v>140</v>
      </c>
      <c r="G994" s="28">
        <v>2</v>
      </c>
      <c r="H994" s="63" t="s">
        <v>140</v>
      </c>
      <c r="I994">
        <v>12</v>
      </c>
      <c r="J994" s="35" t="s">
        <v>408</v>
      </c>
      <c r="K994">
        <v>6.5</v>
      </c>
      <c r="L994">
        <v>120</v>
      </c>
      <c r="M994">
        <v>133</v>
      </c>
      <c r="N994" s="41">
        <v>1650</v>
      </c>
      <c r="O994">
        <v>1</v>
      </c>
      <c r="P994">
        <v>2</v>
      </c>
      <c r="Q994">
        <v>11</v>
      </c>
      <c r="R994">
        <v>25</v>
      </c>
      <c r="S994" s="32" t="s">
        <v>416</v>
      </c>
      <c r="T994">
        <v>1186</v>
      </c>
      <c r="U994" s="33" t="s">
        <v>427</v>
      </c>
      <c r="V994">
        <v>4</v>
      </c>
      <c r="W994">
        <v>58</v>
      </c>
      <c r="X994" s="25" t="s">
        <v>54</v>
      </c>
      <c r="Y994" s="12" t="s">
        <v>581</v>
      </c>
      <c r="Z994">
        <v>1</v>
      </c>
      <c r="AA994">
        <v>1</v>
      </c>
      <c r="AB994">
        <v>1</v>
      </c>
      <c r="AC994">
        <v>2</v>
      </c>
      <c r="AF994" t="s">
        <v>141</v>
      </c>
    </row>
    <row r="995" spans="1:32" x14ac:dyDescent="0.25">
      <c r="A995" s="20" t="s">
        <v>218</v>
      </c>
      <c r="B995" s="18" t="s">
        <v>239</v>
      </c>
      <c r="C995">
        <v>40.14</v>
      </c>
      <c r="D995">
        <v>39.44</v>
      </c>
      <c r="E995">
        <v>1</v>
      </c>
      <c r="F995" s="63" t="s">
        <v>140</v>
      </c>
      <c r="G995" s="28">
        <v>3</v>
      </c>
      <c r="H995" s="63" t="s">
        <v>140</v>
      </c>
      <c r="I995">
        <v>7</v>
      </c>
      <c r="J995" s="35" t="s">
        <v>408</v>
      </c>
      <c r="K995">
        <v>4.2</v>
      </c>
      <c r="L995">
        <v>120</v>
      </c>
      <c r="M995">
        <v>135</v>
      </c>
      <c r="N995" s="41">
        <v>1650</v>
      </c>
      <c r="O995">
        <v>1</v>
      </c>
      <c r="P995">
        <v>15</v>
      </c>
      <c r="Q995">
        <v>10</v>
      </c>
      <c r="R995">
        <v>25</v>
      </c>
      <c r="S995" s="32" t="s">
        <v>432</v>
      </c>
      <c r="T995">
        <v>1195</v>
      </c>
      <c r="U995" s="33" t="s">
        <v>427</v>
      </c>
      <c r="V995">
        <v>4</v>
      </c>
      <c r="W995">
        <v>58</v>
      </c>
      <c r="X995" s="25" t="s">
        <v>54</v>
      </c>
      <c r="Y995" s="12" t="s">
        <v>418</v>
      </c>
      <c r="Z995">
        <v>1</v>
      </c>
      <c r="AA995">
        <v>1</v>
      </c>
      <c r="AB995">
        <v>1</v>
      </c>
      <c r="AC995">
        <v>3</v>
      </c>
      <c r="AF995" t="s">
        <v>141</v>
      </c>
    </row>
    <row r="996" spans="1:32" x14ac:dyDescent="0.25">
      <c r="A996" s="20" t="s">
        <v>218</v>
      </c>
      <c r="B996" s="18" t="s">
        <v>239</v>
      </c>
      <c r="C996">
        <v>49.45</v>
      </c>
      <c r="D996">
        <v>48.550000000000004</v>
      </c>
      <c r="E996">
        <v>1</v>
      </c>
      <c r="F996" s="63" t="s">
        <v>140</v>
      </c>
      <c r="G996">
        <v>9</v>
      </c>
      <c r="H996" s="55" t="s">
        <v>64</v>
      </c>
      <c r="I996">
        <v>11</v>
      </c>
      <c r="J996" s="35" t="s">
        <v>408</v>
      </c>
      <c r="K996">
        <v>7.9</v>
      </c>
      <c r="L996">
        <v>120</v>
      </c>
      <c r="M996">
        <v>135</v>
      </c>
      <c r="N996">
        <v>1800</v>
      </c>
      <c r="O996">
        <v>1</v>
      </c>
      <c r="P996">
        <v>17</v>
      </c>
      <c r="Q996">
        <v>9</v>
      </c>
      <c r="R996">
        <v>25</v>
      </c>
      <c r="S996" s="31" t="s">
        <v>420</v>
      </c>
      <c r="T996">
        <v>1188</v>
      </c>
      <c r="U996" s="33" t="s">
        <v>427</v>
      </c>
      <c r="V996">
        <v>4</v>
      </c>
      <c r="W996">
        <v>60</v>
      </c>
      <c r="X996" s="25" t="s">
        <v>54</v>
      </c>
      <c r="Y996">
        <v>5</v>
      </c>
      <c r="Z996">
        <v>2</v>
      </c>
      <c r="AA996">
        <v>2</v>
      </c>
      <c r="AB996">
        <v>2</v>
      </c>
      <c r="AC996">
        <v>2</v>
      </c>
      <c r="AD996">
        <v>9</v>
      </c>
      <c r="AF996" t="s">
        <v>141</v>
      </c>
    </row>
    <row r="997" spans="1:32" x14ac:dyDescent="0.25">
      <c r="A997" s="20" t="s">
        <v>218</v>
      </c>
      <c r="B997" s="18" t="s">
        <v>239</v>
      </c>
      <c r="C997">
        <v>40.630000000000003</v>
      </c>
      <c r="D997">
        <v>40.53</v>
      </c>
      <c r="E997">
        <v>1</v>
      </c>
      <c r="F997" s="63" t="s">
        <v>140</v>
      </c>
      <c r="G997">
        <v>11</v>
      </c>
      <c r="H997" s="56" t="s">
        <v>69</v>
      </c>
      <c r="I997">
        <v>8</v>
      </c>
      <c r="J997" s="36" t="s">
        <v>410</v>
      </c>
      <c r="K997">
        <v>8.1</v>
      </c>
      <c r="L997">
        <v>120</v>
      </c>
      <c r="M997">
        <v>117</v>
      </c>
      <c r="N997" s="41">
        <v>1650</v>
      </c>
      <c r="O997">
        <v>1</v>
      </c>
      <c r="P997">
        <v>10</v>
      </c>
      <c r="Q997">
        <v>9</v>
      </c>
      <c r="R997">
        <v>25</v>
      </c>
      <c r="S997" s="32" t="s">
        <v>432</v>
      </c>
      <c r="T997">
        <v>1185</v>
      </c>
      <c r="U997" s="33" t="s">
        <v>417</v>
      </c>
      <c r="V997">
        <v>3</v>
      </c>
      <c r="W997">
        <v>62</v>
      </c>
      <c r="X997" s="25" t="s">
        <v>54</v>
      </c>
      <c r="Y997" t="s">
        <v>513</v>
      </c>
      <c r="Z997">
        <v>9</v>
      </c>
      <c r="AA997">
        <v>8</v>
      </c>
      <c r="AB997">
        <v>8</v>
      </c>
      <c r="AC997">
        <v>11</v>
      </c>
      <c r="AF997" t="s">
        <v>141</v>
      </c>
    </row>
    <row r="998" spans="1:32" x14ac:dyDescent="0.25">
      <c r="A998" s="20" t="s">
        <v>218</v>
      </c>
      <c r="B998" s="18" t="s">
        <v>239</v>
      </c>
      <c r="C998">
        <v>38.65</v>
      </c>
      <c r="D998">
        <v>38.25</v>
      </c>
      <c r="E998">
        <v>1</v>
      </c>
      <c r="F998" s="63" t="s">
        <v>140</v>
      </c>
      <c r="G998" s="30">
        <v>5</v>
      </c>
      <c r="H998" s="50" t="s">
        <v>565</v>
      </c>
      <c r="I998">
        <v>11</v>
      </c>
      <c r="J998" s="37" t="s">
        <v>409</v>
      </c>
      <c r="K998">
        <v>14</v>
      </c>
      <c r="L998">
        <v>120</v>
      </c>
      <c r="M998">
        <v>121</v>
      </c>
      <c r="N998" s="41">
        <v>1650</v>
      </c>
      <c r="O998">
        <v>1</v>
      </c>
      <c r="P998">
        <v>16</v>
      </c>
      <c r="Q998">
        <v>7</v>
      </c>
      <c r="R998">
        <v>25</v>
      </c>
      <c r="S998" s="31" t="s">
        <v>420</v>
      </c>
      <c r="T998">
        <v>1178</v>
      </c>
      <c r="U998" s="33" t="s">
        <v>427</v>
      </c>
      <c r="V998">
        <v>3</v>
      </c>
      <c r="W998">
        <v>64</v>
      </c>
      <c r="X998" s="25" t="s">
        <v>54</v>
      </c>
      <c r="Y998" s="12">
        <v>2</v>
      </c>
      <c r="Z998">
        <v>5</v>
      </c>
      <c r="AA998">
        <v>4</v>
      </c>
      <c r="AB998">
        <v>2</v>
      </c>
      <c r="AC998">
        <v>5</v>
      </c>
      <c r="AF998" t="s">
        <v>141</v>
      </c>
    </row>
    <row r="999" spans="1:32" x14ac:dyDescent="0.25">
      <c r="A999" s="20" t="s">
        <v>218</v>
      </c>
      <c r="B999" s="18" t="s">
        <v>239</v>
      </c>
      <c r="C999">
        <v>40.03</v>
      </c>
      <c r="D999">
        <v>39.93</v>
      </c>
      <c r="E999">
        <v>1</v>
      </c>
      <c r="F999" s="63" t="s">
        <v>140</v>
      </c>
      <c r="G999" s="28">
        <v>3</v>
      </c>
      <c r="H999" s="63" t="s">
        <v>140</v>
      </c>
      <c r="I999">
        <v>1</v>
      </c>
      <c r="J999" s="35" t="s">
        <v>408</v>
      </c>
      <c r="K999">
        <v>6.3</v>
      </c>
      <c r="L999">
        <v>120</v>
      </c>
      <c r="M999">
        <v>123</v>
      </c>
      <c r="N999" s="41">
        <v>1650</v>
      </c>
      <c r="O999">
        <v>1</v>
      </c>
      <c r="P999">
        <v>11</v>
      </c>
      <c r="Q999">
        <v>6</v>
      </c>
      <c r="R999">
        <v>25</v>
      </c>
      <c r="S999" s="31" t="s">
        <v>420</v>
      </c>
      <c r="T999">
        <v>1166</v>
      </c>
      <c r="U999" s="33" t="s">
        <v>427</v>
      </c>
      <c r="V999">
        <v>3</v>
      </c>
      <c r="W999">
        <v>63</v>
      </c>
      <c r="X999" s="25" t="s">
        <v>54</v>
      </c>
      <c r="Y999" s="12" t="s">
        <v>654</v>
      </c>
      <c r="Z999">
        <v>3</v>
      </c>
      <c r="AA999">
        <v>3</v>
      </c>
      <c r="AB999">
        <v>4</v>
      </c>
      <c r="AC999">
        <v>3</v>
      </c>
      <c r="AF999" t="s">
        <v>141</v>
      </c>
    </row>
    <row r="1000" spans="1:32" x14ac:dyDescent="0.25">
      <c r="A1000" s="20" t="s">
        <v>218</v>
      </c>
      <c r="B1000" s="18" t="s">
        <v>239</v>
      </c>
      <c r="C1000">
        <v>39.090000000000003</v>
      </c>
      <c r="D1000">
        <v>38.89</v>
      </c>
      <c r="E1000">
        <v>1</v>
      </c>
      <c r="F1000" s="63" t="s">
        <v>140</v>
      </c>
      <c r="G1000" s="30">
        <v>4</v>
      </c>
      <c r="H1000" s="63" t="s">
        <v>140</v>
      </c>
      <c r="I1000">
        <v>6</v>
      </c>
      <c r="J1000" s="37" t="s">
        <v>409</v>
      </c>
      <c r="K1000">
        <v>6</v>
      </c>
      <c r="L1000">
        <v>120</v>
      </c>
      <c r="M1000">
        <v>120</v>
      </c>
      <c r="N1000" s="41">
        <v>1650</v>
      </c>
      <c r="O1000">
        <v>1</v>
      </c>
      <c r="P1000">
        <v>28</v>
      </c>
      <c r="Q1000">
        <v>5</v>
      </c>
      <c r="R1000">
        <v>25</v>
      </c>
      <c r="S1000" s="32" t="s">
        <v>426</v>
      </c>
      <c r="T1000">
        <v>1173</v>
      </c>
      <c r="U1000" s="33" t="s">
        <v>427</v>
      </c>
      <c r="V1000">
        <v>3</v>
      </c>
      <c r="W1000">
        <v>65</v>
      </c>
      <c r="X1000" s="25" t="s">
        <v>54</v>
      </c>
      <c r="Y1000" s="12">
        <v>2</v>
      </c>
      <c r="Z1000">
        <v>6</v>
      </c>
      <c r="AA1000">
        <v>5</v>
      </c>
      <c r="AB1000">
        <v>5</v>
      </c>
      <c r="AC1000">
        <v>4</v>
      </c>
      <c r="AF1000" t="s">
        <v>141</v>
      </c>
    </row>
    <row r="1001" spans="1:32" x14ac:dyDescent="0.25">
      <c r="A1001" s="20" t="s">
        <v>218</v>
      </c>
      <c r="B1001" s="18" t="s">
        <v>239</v>
      </c>
      <c r="C1001">
        <v>49.44</v>
      </c>
      <c r="D1001">
        <v>48.94</v>
      </c>
      <c r="E1001">
        <v>1</v>
      </c>
      <c r="F1001" s="63" t="s">
        <v>140</v>
      </c>
      <c r="G1001" s="28">
        <v>3</v>
      </c>
      <c r="H1001" s="63" t="s">
        <v>140</v>
      </c>
      <c r="I1001">
        <v>10</v>
      </c>
      <c r="J1001" s="35" t="s">
        <v>408</v>
      </c>
      <c r="K1001">
        <v>16</v>
      </c>
      <c r="L1001">
        <v>120</v>
      </c>
      <c r="M1001">
        <v>122</v>
      </c>
      <c r="N1001">
        <v>1800</v>
      </c>
      <c r="O1001">
        <v>1</v>
      </c>
      <c r="P1001">
        <v>14</v>
      </c>
      <c r="Q1001">
        <v>5</v>
      </c>
      <c r="R1001">
        <v>25</v>
      </c>
      <c r="S1001" s="31" t="s">
        <v>420</v>
      </c>
      <c r="T1001">
        <v>1173</v>
      </c>
      <c r="U1001" s="33" t="s">
        <v>427</v>
      </c>
      <c r="V1001">
        <v>3</v>
      </c>
      <c r="W1001">
        <v>65</v>
      </c>
      <c r="X1001" s="25" t="s">
        <v>54</v>
      </c>
      <c r="Y1001" s="12" t="s">
        <v>539</v>
      </c>
      <c r="Z1001">
        <v>1</v>
      </c>
      <c r="AA1001">
        <v>2</v>
      </c>
      <c r="AB1001">
        <v>2</v>
      </c>
      <c r="AC1001">
        <v>1</v>
      </c>
      <c r="AD1001">
        <v>3</v>
      </c>
      <c r="AF1001" t="s">
        <v>141</v>
      </c>
    </row>
    <row r="1002" spans="1:32" x14ac:dyDescent="0.25">
      <c r="A1002" s="20" t="s">
        <v>218</v>
      </c>
      <c r="B1002" s="18" t="s">
        <v>239</v>
      </c>
      <c r="C1002">
        <v>39.67</v>
      </c>
      <c r="D1002">
        <v>39.369999999999997</v>
      </c>
      <c r="E1002">
        <v>1</v>
      </c>
      <c r="F1002" s="63" t="s">
        <v>140</v>
      </c>
      <c r="G1002">
        <v>6</v>
      </c>
      <c r="H1002" s="56" t="s">
        <v>69</v>
      </c>
      <c r="I1002">
        <v>5</v>
      </c>
      <c r="J1002" s="37" t="s">
        <v>409</v>
      </c>
      <c r="K1002">
        <v>10</v>
      </c>
      <c r="L1002">
        <v>120</v>
      </c>
      <c r="M1002">
        <v>122</v>
      </c>
      <c r="N1002" s="41">
        <v>1650</v>
      </c>
      <c r="O1002">
        <v>1</v>
      </c>
      <c r="P1002">
        <v>7</v>
      </c>
      <c r="Q1002">
        <v>5</v>
      </c>
      <c r="R1002">
        <v>25</v>
      </c>
      <c r="S1002" s="32" t="s">
        <v>432</v>
      </c>
      <c r="T1002">
        <v>1163</v>
      </c>
      <c r="U1002" s="33" t="s">
        <v>417</v>
      </c>
      <c r="V1002">
        <v>3</v>
      </c>
      <c r="W1002">
        <v>67</v>
      </c>
      <c r="X1002" s="25" t="s">
        <v>54</v>
      </c>
      <c r="Y1002" t="s">
        <v>474</v>
      </c>
      <c r="Z1002">
        <v>4</v>
      </c>
      <c r="AA1002">
        <v>4</v>
      </c>
      <c r="AB1002">
        <v>4</v>
      </c>
      <c r="AC1002">
        <v>6</v>
      </c>
      <c r="AF1002" t="s">
        <v>141</v>
      </c>
    </row>
    <row r="1003" spans="1:32" x14ac:dyDescent="0.25">
      <c r="A1003" s="20" t="s">
        <v>218</v>
      </c>
      <c r="B1003" s="18" t="s">
        <v>239</v>
      </c>
      <c r="C1003">
        <v>39.78</v>
      </c>
      <c r="D1003">
        <v>39.58</v>
      </c>
      <c r="E1003">
        <v>1</v>
      </c>
      <c r="F1003" s="63" t="s">
        <v>140</v>
      </c>
      <c r="G1003">
        <v>9</v>
      </c>
      <c r="H1003" s="68" t="s">
        <v>316</v>
      </c>
      <c r="I1003">
        <v>7</v>
      </c>
      <c r="J1003" s="35" t="s">
        <v>408</v>
      </c>
      <c r="K1003">
        <v>10</v>
      </c>
      <c r="L1003">
        <v>120</v>
      </c>
      <c r="M1003">
        <v>119</v>
      </c>
      <c r="N1003" s="41">
        <v>1650</v>
      </c>
      <c r="O1003">
        <v>1</v>
      </c>
      <c r="P1003">
        <v>19</v>
      </c>
      <c r="Q1003">
        <v>3</v>
      </c>
      <c r="R1003">
        <v>25</v>
      </c>
      <c r="S1003" s="31" t="s">
        <v>420</v>
      </c>
      <c r="T1003">
        <v>1182</v>
      </c>
      <c r="U1003" s="33" t="s">
        <v>427</v>
      </c>
      <c r="V1003">
        <v>3</v>
      </c>
      <c r="W1003">
        <v>69</v>
      </c>
      <c r="X1003" s="25" t="s">
        <v>54</v>
      </c>
      <c r="Y1003" t="s">
        <v>505</v>
      </c>
      <c r="Z1003">
        <v>3</v>
      </c>
      <c r="AA1003">
        <v>4</v>
      </c>
      <c r="AB1003">
        <v>5</v>
      </c>
      <c r="AC1003">
        <v>9</v>
      </c>
      <c r="AF1003" t="s">
        <v>141</v>
      </c>
    </row>
    <row r="1004" spans="1:32" x14ac:dyDescent="0.25">
      <c r="A1004" s="20" t="s">
        <v>218</v>
      </c>
      <c r="B1004" s="18" t="s">
        <v>239</v>
      </c>
      <c r="C1004">
        <v>39.85</v>
      </c>
      <c r="D1004">
        <v>39.550000000000004</v>
      </c>
      <c r="E1004">
        <v>1</v>
      </c>
      <c r="F1004" s="63" t="s">
        <v>140</v>
      </c>
      <c r="G1004" s="30">
        <v>4</v>
      </c>
      <c r="H1004" s="63" t="s">
        <v>140</v>
      </c>
      <c r="I1004">
        <v>4</v>
      </c>
      <c r="J1004" s="37" t="s">
        <v>409</v>
      </c>
      <c r="K1004">
        <v>6.7</v>
      </c>
      <c r="L1004">
        <v>120</v>
      </c>
      <c r="M1004">
        <v>129</v>
      </c>
      <c r="N1004" s="41">
        <v>1650</v>
      </c>
      <c r="O1004">
        <v>1</v>
      </c>
      <c r="P1004">
        <v>5</v>
      </c>
      <c r="Q1004">
        <v>3</v>
      </c>
      <c r="R1004">
        <v>25</v>
      </c>
      <c r="S1004" s="32" t="s">
        <v>426</v>
      </c>
      <c r="T1004">
        <v>1177</v>
      </c>
      <c r="U1004" s="33" t="s">
        <v>417</v>
      </c>
      <c r="V1004">
        <v>3</v>
      </c>
      <c r="W1004">
        <v>69</v>
      </c>
      <c r="X1004" s="25" t="s">
        <v>54</v>
      </c>
      <c r="Y1004" s="12" t="s">
        <v>539</v>
      </c>
      <c r="Z1004">
        <v>5</v>
      </c>
      <c r="AA1004">
        <v>5</v>
      </c>
      <c r="AB1004">
        <v>5</v>
      </c>
      <c r="AC1004">
        <v>4</v>
      </c>
      <c r="AF1004" t="s">
        <v>141</v>
      </c>
    </row>
    <row r="1005" spans="1:32" x14ac:dyDescent="0.25">
      <c r="A1005" s="20" t="s">
        <v>218</v>
      </c>
      <c r="B1005" s="18" t="s">
        <v>239</v>
      </c>
      <c r="C1005">
        <v>48.59</v>
      </c>
      <c r="D1005">
        <v>48.49</v>
      </c>
      <c r="E1005">
        <v>1</v>
      </c>
      <c r="F1005" s="63" t="s">
        <v>140</v>
      </c>
      <c r="G1005" s="30">
        <v>5</v>
      </c>
      <c r="H1005" s="80" t="s">
        <v>406</v>
      </c>
      <c r="I1005">
        <v>3</v>
      </c>
      <c r="J1005" s="35" t="s">
        <v>408</v>
      </c>
      <c r="K1005">
        <v>17</v>
      </c>
      <c r="L1005">
        <v>120</v>
      </c>
      <c r="M1005">
        <v>122</v>
      </c>
      <c r="N1005">
        <v>1800</v>
      </c>
      <c r="O1005">
        <v>1</v>
      </c>
      <c r="P1005">
        <v>19</v>
      </c>
      <c r="Q1005">
        <v>2</v>
      </c>
      <c r="R1005">
        <v>25</v>
      </c>
      <c r="S1005" s="31" t="s">
        <v>420</v>
      </c>
      <c r="T1005">
        <v>1188</v>
      </c>
      <c r="U1005" s="33" t="s">
        <v>417</v>
      </c>
      <c r="V1005">
        <v>3</v>
      </c>
      <c r="W1005">
        <v>71</v>
      </c>
      <c r="X1005" s="25" t="s">
        <v>54</v>
      </c>
      <c r="Y1005" s="12" t="s">
        <v>552</v>
      </c>
      <c r="Z1005">
        <v>3</v>
      </c>
      <c r="AA1005">
        <v>3</v>
      </c>
      <c r="AB1005">
        <v>3</v>
      </c>
      <c r="AC1005">
        <v>3</v>
      </c>
      <c r="AD1005">
        <v>5</v>
      </c>
      <c r="AF1005" t="s">
        <v>141</v>
      </c>
    </row>
    <row r="1006" spans="1:32" x14ac:dyDescent="0.25">
      <c r="A1006" s="20" t="s">
        <v>218</v>
      </c>
      <c r="B1006" s="18" t="s">
        <v>239</v>
      </c>
      <c r="C1006">
        <v>1.96</v>
      </c>
      <c r="D1006">
        <v>1.46</v>
      </c>
      <c r="E1006">
        <v>1</v>
      </c>
      <c r="F1006" s="63" t="s">
        <v>140</v>
      </c>
      <c r="G1006">
        <v>10</v>
      </c>
      <c r="H1006" s="63" t="s">
        <v>140</v>
      </c>
      <c r="I1006">
        <v>13</v>
      </c>
      <c r="J1006" s="35" t="s">
        <v>408</v>
      </c>
      <c r="K1006">
        <v>49</v>
      </c>
      <c r="L1006">
        <v>120</v>
      </c>
      <c r="M1006">
        <v>117</v>
      </c>
      <c r="N1006">
        <v>2000</v>
      </c>
      <c r="O1006">
        <v>2</v>
      </c>
      <c r="P1006">
        <v>19</v>
      </c>
      <c r="Q1006">
        <v>1</v>
      </c>
      <c r="R1006">
        <v>25</v>
      </c>
      <c r="S1006" t="s">
        <v>483</v>
      </c>
      <c r="T1006">
        <v>1180</v>
      </c>
      <c r="U1006" s="33" t="s">
        <v>427</v>
      </c>
      <c r="V1006">
        <v>2</v>
      </c>
      <c r="W1006">
        <v>73</v>
      </c>
      <c r="X1006" s="25" t="s">
        <v>54</v>
      </c>
      <c r="Y1006" t="s">
        <v>505</v>
      </c>
      <c r="Z1006">
        <v>1</v>
      </c>
      <c r="AA1006">
        <v>1</v>
      </c>
      <c r="AB1006">
        <v>1</v>
      </c>
      <c r="AC1006">
        <v>1</v>
      </c>
      <c r="AD1006">
        <v>10</v>
      </c>
      <c r="AF1006" t="s">
        <v>141</v>
      </c>
    </row>
    <row r="1007" spans="1:32" x14ac:dyDescent="0.25">
      <c r="A1007" s="20" t="s">
        <v>218</v>
      </c>
      <c r="B1007" s="18" t="s">
        <v>239</v>
      </c>
      <c r="C1007">
        <v>50.04</v>
      </c>
      <c r="D1007">
        <v>49.54</v>
      </c>
      <c r="E1007">
        <v>1</v>
      </c>
      <c r="F1007" s="63" t="s">
        <v>140</v>
      </c>
      <c r="G1007">
        <v>7</v>
      </c>
      <c r="H1007" s="50" t="s">
        <v>565</v>
      </c>
      <c r="I1007">
        <v>6</v>
      </c>
      <c r="J1007" s="35" t="s">
        <v>408</v>
      </c>
      <c r="K1007">
        <v>14</v>
      </c>
      <c r="L1007">
        <v>120</v>
      </c>
      <c r="M1007">
        <v>129</v>
      </c>
      <c r="N1007">
        <v>1800</v>
      </c>
      <c r="O1007">
        <v>1</v>
      </c>
      <c r="P1007">
        <v>8</v>
      </c>
      <c r="Q1007">
        <v>1</v>
      </c>
      <c r="R1007">
        <v>25</v>
      </c>
      <c r="S1007" s="32" t="s">
        <v>432</v>
      </c>
      <c r="T1007">
        <v>1179</v>
      </c>
      <c r="U1007" s="33" t="s">
        <v>417</v>
      </c>
      <c r="V1007">
        <v>3</v>
      </c>
      <c r="W1007">
        <v>75</v>
      </c>
      <c r="X1007" s="25" t="s">
        <v>54</v>
      </c>
      <c r="Y1007">
        <v>3</v>
      </c>
      <c r="Z1007">
        <v>2</v>
      </c>
      <c r="AA1007">
        <v>3</v>
      </c>
      <c r="AB1007">
        <v>3</v>
      </c>
      <c r="AC1007">
        <v>3</v>
      </c>
      <c r="AD1007">
        <v>7</v>
      </c>
      <c r="AF1007" t="s">
        <v>141</v>
      </c>
    </row>
    <row r="1008" spans="1:32" x14ac:dyDescent="0.25">
      <c r="A1008" s="20" t="s">
        <v>218</v>
      </c>
      <c r="B1008" s="18" t="s">
        <v>239</v>
      </c>
      <c r="C1008">
        <v>40.71</v>
      </c>
      <c r="D1008">
        <v>39.910000000000004</v>
      </c>
      <c r="E1008">
        <v>1</v>
      </c>
      <c r="F1008" s="63" t="s">
        <v>140</v>
      </c>
      <c r="G1008" s="30">
        <v>5</v>
      </c>
      <c r="H1008" s="89" t="s">
        <v>1408</v>
      </c>
      <c r="I1008">
        <v>12</v>
      </c>
      <c r="J1008" s="35" t="s">
        <v>408</v>
      </c>
      <c r="K1008">
        <v>47</v>
      </c>
      <c r="L1008">
        <v>120</v>
      </c>
      <c r="M1008">
        <v>131</v>
      </c>
      <c r="N1008" s="41">
        <v>1650</v>
      </c>
      <c r="O1008">
        <v>1</v>
      </c>
      <c r="P1008">
        <v>4</v>
      </c>
      <c r="Q1008">
        <v>12</v>
      </c>
      <c r="R1008">
        <v>24</v>
      </c>
      <c r="S1008" s="32" t="s">
        <v>432</v>
      </c>
      <c r="T1008">
        <v>1164</v>
      </c>
      <c r="U1008" s="33" t="s">
        <v>417</v>
      </c>
      <c r="V1008">
        <v>3</v>
      </c>
      <c r="W1008">
        <v>75</v>
      </c>
      <c r="X1008" s="25" t="s">
        <v>54</v>
      </c>
      <c r="Y1008" s="12" t="s">
        <v>539</v>
      </c>
      <c r="Z1008">
        <v>2</v>
      </c>
      <c r="AA1008">
        <v>2</v>
      </c>
      <c r="AB1008">
        <v>2</v>
      </c>
      <c r="AC1008">
        <v>5</v>
      </c>
      <c r="AF1008" t="s">
        <v>141</v>
      </c>
    </row>
    <row r="1009" spans="1:32" x14ac:dyDescent="0.25">
      <c r="A1009" s="20" t="s">
        <v>218</v>
      </c>
      <c r="B1009" s="18" t="s">
        <v>239</v>
      </c>
      <c r="C1009">
        <v>49.38</v>
      </c>
      <c r="D1009">
        <v>49.080000000000005</v>
      </c>
      <c r="E1009">
        <v>1</v>
      </c>
      <c r="F1009" s="63" t="s">
        <v>140</v>
      </c>
      <c r="G1009" s="28">
        <v>2</v>
      </c>
      <c r="H1009" s="50" t="s">
        <v>565</v>
      </c>
      <c r="I1009">
        <v>3</v>
      </c>
      <c r="J1009" s="35" t="s">
        <v>408</v>
      </c>
      <c r="K1009">
        <v>8.6999999999999993</v>
      </c>
      <c r="L1009">
        <v>120</v>
      </c>
      <c r="M1009">
        <v>129</v>
      </c>
      <c r="N1009">
        <v>1800</v>
      </c>
      <c r="O1009">
        <v>1</v>
      </c>
      <c r="P1009">
        <v>27</v>
      </c>
      <c r="Q1009">
        <v>11</v>
      </c>
      <c r="R1009">
        <v>24</v>
      </c>
      <c r="S1009" s="32" t="s">
        <v>426</v>
      </c>
      <c r="T1009">
        <v>1171</v>
      </c>
      <c r="U1009" s="33" t="s">
        <v>417</v>
      </c>
      <c r="V1009">
        <v>3</v>
      </c>
      <c r="W1009">
        <v>73</v>
      </c>
      <c r="X1009" s="25" t="s">
        <v>54</v>
      </c>
      <c r="Y1009" s="12" t="s">
        <v>584</v>
      </c>
      <c r="Z1009">
        <v>3</v>
      </c>
      <c r="AA1009">
        <v>3</v>
      </c>
      <c r="AB1009">
        <v>3</v>
      </c>
      <c r="AC1009">
        <v>3</v>
      </c>
      <c r="AD1009">
        <v>2</v>
      </c>
      <c r="AF1009" t="s">
        <v>141</v>
      </c>
    </row>
    <row r="1010" spans="1:32" x14ac:dyDescent="0.25">
      <c r="A1010" s="20" t="s">
        <v>218</v>
      </c>
      <c r="B1010" s="18" t="s">
        <v>239</v>
      </c>
      <c r="C1010">
        <v>44.43</v>
      </c>
      <c r="D1010">
        <v>43.93</v>
      </c>
      <c r="E1010">
        <v>1</v>
      </c>
      <c r="F1010" s="63" t="s">
        <v>140</v>
      </c>
      <c r="G1010">
        <v>10</v>
      </c>
      <c r="H1010" s="56" t="s">
        <v>69</v>
      </c>
      <c r="I1010">
        <v>6</v>
      </c>
      <c r="J1010" s="35" t="s">
        <v>408</v>
      </c>
      <c r="K1010">
        <v>21</v>
      </c>
      <c r="L1010">
        <v>120</v>
      </c>
      <c r="M1010">
        <v>130</v>
      </c>
      <c r="N1010" s="41">
        <v>1650</v>
      </c>
      <c r="O1010">
        <v>1</v>
      </c>
      <c r="P1010">
        <v>30</v>
      </c>
      <c r="Q1010">
        <v>10</v>
      </c>
      <c r="R1010">
        <v>24</v>
      </c>
      <c r="S1010" s="32" t="s">
        <v>426</v>
      </c>
      <c r="T1010">
        <v>1160</v>
      </c>
      <c r="U1010" s="33" t="s">
        <v>417</v>
      </c>
      <c r="V1010">
        <v>3</v>
      </c>
      <c r="W1010">
        <v>73</v>
      </c>
      <c r="X1010" s="25" t="s">
        <v>54</v>
      </c>
      <c r="Y1010" t="s">
        <v>1420</v>
      </c>
      <c r="Z1010">
        <v>3</v>
      </c>
      <c r="AA1010">
        <v>4</v>
      </c>
      <c r="AB1010">
        <v>4</v>
      </c>
      <c r="AC1010">
        <v>10</v>
      </c>
      <c r="AF1010" t="s">
        <v>141</v>
      </c>
    </row>
    <row r="1011" spans="1:32" x14ac:dyDescent="0.25">
      <c r="A1011" s="20" t="s">
        <v>218</v>
      </c>
      <c r="B1011" s="18" t="s">
        <v>239</v>
      </c>
      <c r="C1011">
        <v>40.020000000000003</v>
      </c>
      <c r="D1011">
        <v>39.320000000000007</v>
      </c>
      <c r="E1011">
        <v>1</v>
      </c>
      <c r="F1011" s="63" t="s">
        <v>140</v>
      </c>
      <c r="G1011">
        <v>6</v>
      </c>
      <c r="H1011" s="49" t="s">
        <v>31</v>
      </c>
      <c r="I1011">
        <v>9</v>
      </c>
      <c r="J1011" s="35" t="s">
        <v>408</v>
      </c>
      <c r="K1011">
        <v>7.2</v>
      </c>
      <c r="L1011">
        <v>120</v>
      </c>
      <c r="M1011">
        <v>130</v>
      </c>
      <c r="N1011" s="41">
        <v>1650</v>
      </c>
      <c r="O1011">
        <v>1</v>
      </c>
      <c r="P1011">
        <v>25</v>
      </c>
      <c r="Q1011">
        <v>9</v>
      </c>
      <c r="R1011">
        <v>24</v>
      </c>
      <c r="S1011" s="32" t="s">
        <v>416</v>
      </c>
      <c r="T1011">
        <v>1156</v>
      </c>
      <c r="U1011" s="33" t="s">
        <v>417</v>
      </c>
      <c r="V1011">
        <v>3</v>
      </c>
      <c r="W1011">
        <v>73</v>
      </c>
      <c r="X1011" s="25" t="s">
        <v>54</v>
      </c>
      <c r="Y1011">
        <v>3</v>
      </c>
      <c r="Z1011">
        <v>3</v>
      </c>
      <c r="AA1011">
        <v>2</v>
      </c>
      <c r="AB1011">
        <v>4</v>
      </c>
      <c r="AC1011">
        <v>6</v>
      </c>
      <c r="AF1011" t="s">
        <v>141</v>
      </c>
    </row>
    <row r="1012" spans="1:32" x14ac:dyDescent="0.25">
      <c r="A1012" s="20" t="s">
        <v>218</v>
      </c>
      <c r="B1012" s="18" t="s">
        <v>239</v>
      </c>
      <c r="C1012">
        <v>41.14</v>
      </c>
      <c r="D1012">
        <v>40.840000000000003</v>
      </c>
      <c r="E1012">
        <v>1</v>
      </c>
      <c r="F1012" s="63" t="s">
        <v>140</v>
      </c>
      <c r="G1012" s="28">
        <v>2</v>
      </c>
      <c r="H1012" s="56" t="s">
        <v>69</v>
      </c>
      <c r="I1012">
        <v>4</v>
      </c>
      <c r="J1012" s="35" t="s">
        <v>408</v>
      </c>
      <c r="K1012">
        <v>16</v>
      </c>
      <c r="L1012">
        <v>120</v>
      </c>
      <c r="M1012">
        <v>128</v>
      </c>
      <c r="N1012" s="41">
        <v>1650</v>
      </c>
      <c r="O1012">
        <v>1</v>
      </c>
      <c r="P1012">
        <v>11</v>
      </c>
      <c r="Q1012">
        <v>9</v>
      </c>
      <c r="R1012">
        <v>24</v>
      </c>
      <c r="S1012" s="32" t="s">
        <v>432</v>
      </c>
      <c r="T1012">
        <v>1141</v>
      </c>
      <c r="U1012" s="33" t="s">
        <v>417</v>
      </c>
      <c r="V1012">
        <v>3</v>
      </c>
      <c r="W1012">
        <v>72</v>
      </c>
      <c r="X1012" s="25" t="s">
        <v>54</v>
      </c>
      <c r="Y1012" s="12" t="s">
        <v>446</v>
      </c>
      <c r="Z1012">
        <v>3</v>
      </c>
      <c r="AA1012">
        <v>3</v>
      </c>
      <c r="AB1012">
        <v>3</v>
      </c>
      <c r="AC1012">
        <v>2</v>
      </c>
      <c r="AF1012" t="s">
        <v>141</v>
      </c>
    </row>
    <row r="1013" spans="1:32" x14ac:dyDescent="0.25">
      <c r="A1013" s="20" t="s">
        <v>218</v>
      </c>
      <c r="B1013" s="18" t="s">
        <v>239</v>
      </c>
      <c r="C1013">
        <v>49.31</v>
      </c>
      <c r="D1013">
        <v>48.91</v>
      </c>
      <c r="E1013">
        <v>1</v>
      </c>
      <c r="F1013" s="63" t="s">
        <v>140</v>
      </c>
      <c r="G1013">
        <v>7</v>
      </c>
      <c r="H1013" s="50" t="s">
        <v>565</v>
      </c>
      <c r="I1013">
        <v>6</v>
      </c>
      <c r="J1013" s="38" t="s">
        <v>411</v>
      </c>
      <c r="K1013">
        <v>9</v>
      </c>
      <c r="L1013">
        <v>120</v>
      </c>
      <c r="M1013">
        <v>125</v>
      </c>
      <c r="N1013">
        <v>1800</v>
      </c>
      <c r="O1013">
        <v>1</v>
      </c>
      <c r="P1013">
        <v>10</v>
      </c>
      <c r="Q1013">
        <v>7</v>
      </c>
      <c r="R1013">
        <v>24</v>
      </c>
      <c r="S1013" s="31" t="s">
        <v>420</v>
      </c>
      <c r="T1013">
        <v>1152</v>
      </c>
      <c r="U1013" s="33" t="s">
        <v>427</v>
      </c>
      <c r="V1013">
        <v>3</v>
      </c>
      <c r="W1013">
        <v>72</v>
      </c>
      <c r="X1013" s="25" t="s">
        <v>54</v>
      </c>
      <c r="Y1013" t="s">
        <v>441</v>
      </c>
      <c r="Z1013">
        <v>12</v>
      </c>
      <c r="AA1013">
        <v>12</v>
      </c>
      <c r="AB1013">
        <v>12</v>
      </c>
      <c r="AC1013">
        <v>9</v>
      </c>
      <c r="AD1013">
        <v>7</v>
      </c>
      <c r="AF1013" t="s">
        <v>141</v>
      </c>
    </row>
    <row r="1014" spans="1:32" x14ac:dyDescent="0.25">
      <c r="A1014" s="20" t="s">
        <v>218</v>
      </c>
      <c r="B1014" s="18" t="s">
        <v>239</v>
      </c>
      <c r="C1014">
        <v>47.5</v>
      </c>
      <c r="D1014">
        <v>47.3</v>
      </c>
      <c r="E1014">
        <v>1</v>
      </c>
      <c r="F1014" s="63" t="s">
        <v>140</v>
      </c>
      <c r="G1014" s="28">
        <v>3</v>
      </c>
      <c r="H1014" s="56" t="s">
        <v>69</v>
      </c>
      <c r="I1014">
        <v>1</v>
      </c>
      <c r="J1014" s="37" t="s">
        <v>409</v>
      </c>
      <c r="K1014">
        <v>10</v>
      </c>
      <c r="L1014">
        <v>120</v>
      </c>
      <c r="M1014">
        <v>126</v>
      </c>
      <c r="N1014">
        <v>1800</v>
      </c>
      <c r="O1014">
        <v>1</v>
      </c>
      <c r="P1014">
        <v>8</v>
      </c>
      <c r="Q1014">
        <v>6</v>
      </c>
      <c r="R1014">
        <v>24</v>
      </c>
      <c r="S1014" t="s">
        <v>508</v>
      </c>
      <c r="T1014">
        <v>1141</v>
      </c>
      <c r="U1014" s="33" t="s">
        <v>417</v>
      </c>
      <c r="V1014">
        <v>3</v>
      </c>
      <c r="W1014">
        <v>71</v>
      </c>
      <c r="X1014" s="25" t="s">
        <v>54</v>
      </c>
      <c r="Y1014" s="12" t="s">
        <v>423</v>
      </c>
      <c r="Z1014">
        <v>4</v>
      </c>
      <c r="AA1014">
        <v>3</v>
      </c>
      <c r="AB1014">
        <v>4</v>
      </c>
      <c r="AC1014">
        <v>4</v>
      </c>
      <c r="AD1014">
        <v>3</v>
      </c>
      <c r="AF1014" t="s">
        <v>141</v>
      </c>
    </row>
    <row r="1015" spans="1:32" x14ac:dyDescent="0.25">
      <c r="A1015" s="20" t="s">
        <v>218</v>
      </c>
      <c r="B1015" s="18" t="s">
        <v>239</v>
      </c>
      <c r="C1015">
        <v>1.96</v>
      </c>
      <c r="D1015">
        <v>1.76</v>
      </c>
      <c r="E1015">
        <v>1</v>
      </c>
      <c r="F1015" s="63" t="s">
        <v>140</v>
      </c>
      <c r="G1015" s="30">
        <v>4</v>
      </c>
      <c r="H1015" s="50" t="s">
        <v>565</v>
      </c>
      <c r="I1015">
        <v>7</v>
      </c>
      <c r="J1015" s="37" t="s">
        <v>409</v>
      </c>
      <c r="K1015">
        <v>22</v>
      </c>
      <c r="L1015">
        <v>120</v>
      </c>
      <c r="M1015">
        <v>121</v>
      </c>
      <c r="N1015">
        <v>2000</v>
      </c>
      <c r="O1015">
        <v>2</v>
      </c>
      <c r="P1015">
        <v>26</v>
      </c>
      <c r="Q1015">
        <v>5</v>
      </c>
      <c r="R1015">
        <v>24</v>
      </c>
      <c r="S1015" t="s">
        <v>483</v>
      </c>
      <c r="T1015">
        <v>1167</v>
      </c>
      <c r="U1015" s="33" t="s">
        <v>417</v>
      </c>
      <c r="V1015">
        <v>3</v>
      </c>
      <c r="W1015">
        <v>71</v>
      </c>
      <c r="X1015" s="25" t="s">
        <v>54</v>
      </c>
      <c r="Y1015" s="12">
        <v>2</v>
      </c>
      <c r="Z1015">
        <v>6</v>
      </c>
      <c r="AA1015">
        <v>2</v>
      </c>
      <c r="AB1015">
        <v>2</v>
      </c>
      <c r="AC1015">
        <v>2</v>
      </c>
      <c r="AD1015">
        <v>4</v>
      </c>
      <c r="AF1015" t="s">
        <v>141</v>
      </c>
    </row>
    <row r="1016" spans="1:32" x14ac:dyDescent="0.25">
      <c r="A1016" s="20" t="s">
        <v>218</v>
      </c>
      <c r="B1016" s="18" t="s">
        <v>239</v>
      </c>
      <c r="C1016">
        <v>39.659999999999997</v>
      </c>
      <c r="D1016">
        <v>39.259999999999991</v>
      </c>
      <c r="E1016">
        <v>1</v>
      </c>
      <c r="F1016" s="63" t="s">
        <v>140</v>
      </c>
      <c r="G1016">
        <v>8</v>
      </c>
      <c r="H1016" s="63" t="s">
        <v>140</v>
      </c>
      <c r="I1016">
        <v>5</v>
      </c>
      <c r="J1016" s="37" t="s">
        <v>409</v>
      </c>
      <c r="K1016">
        <v>24</v>
      </c>
      <c r="L1016">
        <v>120</v>
      </c>
      <c r="M1016">
        <v>126</v>
      </c>
      <c r="N1016" s="41">
        <v>1650</v>
      </c>
      <c r="O1016">
        <v>1</v>
      </c>
      <c r="P1016">
        <v>11</v>
      </c>
      <c r="Q1016">
        <v>5</v>
      </c>
      <c r="R1016">
        <v>24</v>
      </c>
      <c r="S1016" t="s">
        <v>457</v>
      </c>
      <c r="T1016">
        <v>1158</v>
      </c>
      <c r="U1016" s="33" t="s">
        <v>417</v>
      </c>
      <c r="V1016">
        <v>3</v>
      </c>
      <c r="W1016">
        <v>71</v>
      </c>
      <c r="X1016" s="25" t="s">
        <v>54</v>
      </c>
      <c r="Y1016" t="s">
        <v>519</v>
      </c>
      <c r="Z1016">
        <v>6</v>
      </c>
      <c r="AA1016">
        <v>6</v>
      </c>
      <c r="AB1016">
        <v>5</v>
      </c>
      <c r="AC1016">
        <v>8</v>
      </c>
      <c r="AF1016" t="s">
        <v>141</v>
      </c>
    </row>
    <row r="1017" spans="1:32" x14ac:dyDescent="0.25">
      <c r="A1017" s="20" t="s">
        <v>218</v>
      </c>
      <c r="B1017" s="18" t="s">
        <v>239</v>
      </c>
      <c r="C1017">
        <v>41.35</v>
      </c>
      <c r="D1017">
        <v>40.75</v>
      </c>
      <c r="E1017">
        <v>1</v>
      </c>
      <c r="F1017" s="63" t="s">
        <v>140</v>
      </c>
      <c r="G1017">
        <v>6</v>
      </c>
      <c r="H1017" s="50" t="s">
        <v>565</v>
      </c>
      <c r="I1017">
        <v>12</v>
      </c>
      <c r="J1017" s="36" t="s">
        <v>410</v>
      </c>
      <c r="K1017">
        <v>19</v>
      </c>
      <c r="L1017">
        <v>120</v>
      </c>
      <c r="M1017">
        <v>127</v>
      </c>
      <c r="N1017" s="41">
        <v>1650</v>
      </c>
      <c r="O1017">
        <v>1</v>
      </c>
      <c r="P1017">
        <v>17</v>
      </c>
      <c r="Q1017">
        <v>4</v>
      </c>
      <c r="R1017">
        <v>24</v>
      </c>
      <c r="S1017" s="32" t="s">
        <v>416</v>
      </c>
      <c r="T1017">
        <v>1155</v>
      </c>
      <c r="U1017" s="33" t="s">
        <v>417</v>
      </c>
      <c r="V1017">
        <v>3</v>
      </c>
      <c r="W1017">
        <v>71</v>
      </c>
      <c r="X1017" s="25" t="s">
        <v>54</v>
      </c>
      <c r="Y1017" t="s">
        <v>484</v>
      </c>
      <c r="Z1017">
        <v>8</v>
      </c>
      <c r="AA1017">
        <v>9</v>
      </c>
      <c r="AB1017">
        <v>6</v>
      </c>
      <c r="AC1017">
        <v>6</v>
      </c>
      <c r="AF1017" t="s">
        <v>141</v>
      </c>
    </row>
    <row r="1018" spans="1:32" x14ac:dyDescent="0.25">
      <c r="A1018" s="20" t="s">
        <v>218</v>
      </c>
      <c r="B1018" s="18" t="s">
        <v>239</v>
      </c>
      <c r="C1018">
        <v>41.31</v>
      </c>
      <c r="D1018">
        <v>41.11</v>
      </c>
      <c r="E1018">
        <v>1</v>
      </c>
      <c r="F1018" s="63" t="s">
        <v>140</v>
      </c>
      <c r="G1018" s="28">
        <v>1</v>
      </c>
      <c r="H1018" s="50" t="s">
        <v>565</v>
      </c>
      <c r="I1018">
        <v>6</v>
      </c>
      <c r="J1018" s="37" t="s">
        <v>409</v>
      </c>
      <c r="K1018">
        <v>8</v>
      </c>
      <c r="L1018">
        <v>120</v>
      </c>
      <c r="M1018">
        <v>121</v>
      </c>
      <c r="N1018" s="41">
        <v>1650</v>
      </c>
      <c r="O1018">
        <v>1</v>
      </c>
      <c r="P1018">
        <v>20</v>
      </c>
      <c r="Q1018">
        <v>3</v>
      </c>
      <c r="R1018">
        <v>24</v>
      </c>
      <c r="S1018" s="32" t="s">
        <v>426</v>
      </c>
      <c r="T1018">
        <v>1159</v>
      </c>
      <c r="U1018" s="33" t="s">
        <v>417</v>
      </c>
      <c r="V1018">
        <v>3</v>
      </c>
      <c r="W1018">
        <v>65</v>
      </c>
      <c r="X1018" s="25" t="s">
        <v>54</v>
      </c>
      <c r="Y1018" s="12" t="s">
        <v>989</v>
      </c>
      <c r="Z1018">
        <v>4</v>
      </c>
      <c r="AA1018">
        <v>4</v>
      </c>
      <c r="AB1018">
        <v>4</v>
      </c>
      <c r="AC1018">
        <v>1</v>
      </c>
      <c r="AF1018" t="s">
        <v>141</v>
      </c>
    </row>
    <row r="1019" spans="1:32" x14ac:dyDescent="0.25">
      <c r="A1019" s="20" t="s">
        <v>218</v>
      </c>
      <c r="B1019" s="18" t="s">
        <v>239</v>
      </c>
      <c r="C1019">
        <v>41.97</v>
      </c>
      <c r="D1019">
        <v>41.57</v>
      </c>
      <c r="E1019">
        <v>1</v>
      </c>
      <c r="F1019" s="63" t="s">
        <v>140</v>
      </c>
      <c r="G1019" s="28">
        <v>1</v>
      </c>
      <c r="H1019" s="50" t="s">
        <v>565</v>
      </c>
      <c r="I1019">
        <v>2</v>
      </c>
      <c r="J1019" s="35" t="s">
        <v>408</v>
      </c>
      <c r="K1019">
        <v>11</v>
      </c>
      <c r="L1019">
        <v>120</v>
      </c>
      <c r="M1019">
        <v>132</v>
      </c>
      <c r="N1019" s="41">
        <v>1650</v>
      </c>
      <c r="O1019">
        <v>1</v>
      </c>
      <c r="P1019">
        <v>28</v>
      </c>
      <c r="Q1019">
        <v>2</v>
      </c>
      <c r="R1019">
        <v>24</v>
      </c>
      <c r="S1019" s="32" t="s">
        <v>432</v>
      </c>
      <c r="T1019">
        <v>1158</v>
      </c>
      <c r="U1019" s="33" t="s">
        <v>417</v>
      </c>
      <c r="V1019">
        <v>4</v>
      </c>
      <c r="W1019">
        <v>59</v>
      </c>
      <c r="X1019" s="25" t="s">
        <v>54</v>
      </c>
      <c r="Y1019" s="12" t="s">
        <v>654</v>
      </c>
      <c r="Z1019">
        <v>3</v>
      </c>
      <c r="AA1019">
        <v>3</v>
      </c>
      <c r="AB1019">
        <v>4</v>
      </c>
      <c r="AC1019">
        <v>1</v>
      </c>
      <c r="AF1019" t="s">
        <v>141</v>
      </c>
    </row>
    <row r="1020" spans="1:32" x14ac:dyDescent="0.25">
      <c r="A1020" s="20" t="s">
        <v>218</v>
      </c>
      <c r="B1020" s="18" t="s">
        <v>239</v>
      </c>
      <c r="C1020">
        <v>50.74</v>
      </c>
      <c r="D1020">
        <v>50.040000000000006</v>
      </c>
      <c r="E1020">
        <v>1</v>
      </c>
      <c r="F1020" s="63" t="s">
        <v>140</v>
      </c>
      <c r="G1020">
        <v>9</v>
      </c>
      <c r="H1020" s="47" t="s">
        <v>504</v>
      </c>
      <c r="I1020">
        <v>11</v>
      </c>
      <c r="J1020" s="35" t="s">
        <v>408</v>
      </c>
      <c r="K1020">
        <v>15</v>
      </c>
      <c r="L1020">
        <v>120</v>
      </c>
      <c r="M1020">
        <v>129</v>
      </c>
      <c r="N1020">
        <v>1800</v>
      </c>
      <c r="O1020">
        <v>1</v>
      </c>
      <c r="P1020">
        <v>24</v>
      </c>
      <c r="Q1020">
        <v>1</v>
      </c>
      <c r="R1020">
        <v>24</v>
      </c>
      <c r="S1020" t="s">
        <v>457</v>
      </c>
      <c r="T1020">
        <v>1173</v>
      </c>
      <c r="U1020" s="33" t="s">
        <v>417</v>
      </c>
      <c r="V1020">
        <v>4</v>
      </c>
      <c r="W1020">
        <v>59</v>
      </c>
      <c r="X1020" s="25" t="s">
        <v>54</v>
      </c>
      <c r="Y1020" t="s">
        <v>533</v>
      </c>
      <c r="Z1020">
        <v>2</v>
      </c>
      <c r="AA1020">
        <v>2</v>
      </c>
      <c r="AB1020">
        <v>3</v>
      </c>
      <c r="AC1020">
        <v>2</v>
      </c>
      <c r="AD1020">
        <v>9</v>
      </c>
      <c r="AF1020" t="s">
        <v>141</v>
      </c>
    </row>
    <row r="1021" spans="1:32" x14ac:dyDescent="0.25">
      <c r="A1021" s="20" t="s">
        <v>218</v>
      </c>
      <c r="B1021" s="18" t="s">
        <v>239</v>
      </c>
      <c r="C1021">
        <v>40.94</v>
      </c>
      <c r="D1021">
        <v>40.54</v>
      </c>
      <c r="E1021">
        <v>1</v>
      </c>
      <c r="F1021" s="63" t="s">
        <v>140</v>
      </c>
      <c r="G1021" s="28">
        <v>3</v>
      </c>
      <c r="H1021" s="50" t="s">
        <v>565</v>
      </c>
      <c r="I1021">
        <v>3</v>
      </c>
      <c r="J1021" s="37" t="s">
        <v>409</v>
      </c>
      <c r="K1021">
        <v>8.3000000000000007</v>
      </c>
      <c r="L1021">
        <v>120</v>
      </c>
      <c r="M1021">
        <v>133</v>
      </c>
      <c r="N1021" s="41">
        <v>1650</v>
      </c>
      <c r="O1021">
        <v>1</v>
      </c>
      <c r="P1021">
        <v>10</v>
      </c>
      <c r="Q1021">
        <v>1</v>
      </c>
      <c r="R1021">
        <v>24</v>
      </c>
      <c r="S1021" s="31" t="s">
        <v>420</v>
      </c>
      <c r="T1021">
        <v>1177</v>
      </c>
      <c r="U1021" s="33" t="s">
        <v>417</v>
      </c>
      <c r="V1021">
        <v>4</v>
      </c>
      <c r="W1021">
        <v>59</v>
      </c>
      <c r="X1021" s="25" t="s">
        <v>54</v>
      </c>
      <c r="Y1021" s="12" t="s">
        <v>552</v>
      </c>
      <c r="Z1021">
        <v>5</v>
      </c>
      <c r="AA1021">
        <v>6</v>
      </c>
      <c r="AB1021">
        <v>6</v>
      </c>
      <c r="AC1021">
        <v>3</v>
      </c>
      <c r="AF1021" t="s">
        <v>141</v>
      </c>
    </row>
    <row r="1022" spans="1:32" x14ac:dyDescent="0.25">
      <c r="A1022" s="20" t="s">
        <v>218</v>
      </c>
      <c r="B1022" s="18" t="s">
        <v>239</v>
      </c>
      <c r="C1022">
        <v>50.46</v>
      </c>
      <c r="D1022">
        <v>49.86</v>
      </c>
      <c r="E1022">
        <v>1</v>
      </c>
      <c r="F1022" s="63" t="s">
        <v>140</v>
      </c>
      <c r="G1022" s="28">
        <v>1</v>
      </c>
      <c r="H1022" s="50" t="s">
        <v>565</v>
      </c>
      <c r="I1022">
        <v>10</v>
      </c>
      <c r="J1022" s="35" t="s">
        <v>408</v>
      </c>
      <c r="K1022">
        <v>13</v>
      </c>
      <c r="L1022">
        <v>120</v>
      </c>
      <c r="M1022">
        <v>127</v>
      </c>
      <c r="N1022">
        <v>1800</v>
      </c>
      <c r="O1022">
        <v>1</v>
      </c>
      <c r="P1022">
        <v>13</v>
      </c>
      <c r="Q1022">
        <v>12</v>
      </c>
      <c r="R1022">
        <v>23</v>
      </c>
      <c r="S1022" s="31" t="s">
        <v>420</v>
      </c>
      <c r="T1022">
        <v>1166</v>
      </c>
      <c r="U1022" s="33" t="s">
        <v>417</v>
      </c>
      <c r="V1022">
        <v>4</v>
      </c>
      <c r="W1022">
        <v>54</v>
      </c>
      <c r="X1022" s="25" t="s">
        <v>54</v>
      </c>
      <c r="Y1022" s="12" t="s">
        <v>581</v>
      </c>
      <c r="Z1022">
        <v>2</v>
      </c>
      <c r="AA1022">
        <v>3</v>
      </c>
      <c r="AB1022">
        <v>4</v>
      </c>
      <c r="AC1022">
        <v>3</v>
      </c>
      <c r="AD1022">
        <v>1</v>
      </c>
      <c r="AF1022" t="s">
        <v>141</v>
      </c>
    </row>
    <row r="1023" spans="1:32" x14ac:dyDescent="0.25">
      <c r="A1023" s="20" t="s">
        <v>218</v>
      </c>
      <c r="B1023" s="18" t="s">
        <v>239</v>
      </c>
      <c r="C1023">
        <v>41.35</v>
      </c>
      <c r="D1023">
        <v>41.35</v>
      </c>
      <c r="E1023">
        <v>1</v>
      </c>
      <c r="F1023" s="63" t="s">
        <v>140</v>
      </c>
      <c r="G1023" s="28">
        <v>1</v>
      </c>
      <c r="H1023" s="75" t="s">
        <v>596</v>
      </c>
      <c r="I1023">
        <v>2</v>
      </c>
      <c r="J1023" s="35" t="s">
        <v>408</v>
      </c>
      <c r="K1023">
        <v>14</v>
      </c>
      <c r="L1023">
        <v>120</v>
      </c>
      <c r="M1023">
        <v>121</v>
      </c>
      <c r="N1023" s="41">
        <v>1650</v>
      </c>
      <c r="O1023">
        <v>1</v>
      </c>
      <c r="P1023">
        <v>22</v>
      </c>
      <c r="Q1023">
        <v>11</v>
      </c>
      <c r="R1023">
        <v>23</v>
      </c>
      <c r="S1023" s="32" t="s">
        <v>416</v>
      </c>
      <c r="T1023">
        <v>1161</v>
      </c>
      <c r="U1023" s="33" t="s">
        <v>417</v>
      </c>
      <c r="V1023">
        <v>4</v>
      </c>
      <c r="W1023">
        <v>49</v>
      </c>
      <c r="X1023" s="25" t="s">
        <v>54</v>
      </c>
      <c r="Y1023" s="12" t="s">
        <v>446</v>
      </c>
      <c r="Z1023">
        <v>1</v>
      </c>
      <c r="AA1023">
        <v>3</v>
      </c>
      <c r="AB1023">
        <v>3</v>
      </c>
      <c r="AC1023">
        <v>1</v>
      </c>
      <c r="AF1023" t="s">
        <v>141</v>
      </c>
    </row>
    <row r="1024" spans="1:32" x14ac:dyDescent="0.25">
      <c r="A1024" s="20" t="s">
        <v>218</v>
      </c>
      <c r="B1024" s="18" t="s">
        <v>239</v>
      </c>
      <c r="C1024">
        <v>10.92</v>
      </c>
      <c r="D1024">
        <v>10.42</v>
      </c>
      <c r="E1024">
        <v>1</v>
      </c>
      <c r="F1024" s="63" t="s">
        <v>140</v>
      </c>
      <c r="G1024">
        <v>9</v>
      </c>
      <c r="H1024" s="50" t="s">
        <v>565</v>
      </c>
      <c r="I1024">
        <v>12</v>
      </c>
      <c r="J1024" s="36" t="s">
        <v>410</v>
      </c>
      <c r="K1024">
        <v>19</v>
      </c>
      <c r="L1024">
        <v>120</v>
      </c>
      <c r="M1024">
        <v>124</v>
      </c>
      <c r="N1024">
        <v>1200</v>
      </c>
      <c r="O1024">
        <v>1</v>
      </c>
      <c r="P1024">
        <v>25</v>
      </c>
      <c r="Q1024">
        <v>10</v>
      </c>
      <c r="R1024">
        <v>23</v>
      </c>
      <c r="S1024" t="s">
        <v>457</v>
      </c>
      <c r="T1024">
        <v>1154</v>
      </c>
      <c r="U1024" s="33" t="s">
        <v>417</v>
      </c>
      <c r="V1024">
        <v>4</v>
      </c>
      <c r="W1024">
        <v>51</v>
      </c>
      <c r="X1024" s="25" t="s">
        <v>54</v>
      </c>
      <c r="Y1024" t="s">
        <v>753</v>
      </c>
      <c r="Z1024">
        <v>10</v>
      </c>
      <c r="AA1024">
        <v>12</v>
      </c>
      <c r="AB1024">
        <v>9</v>
      </c>
      <c r="AF1024" t="s">
        <v>141</v>
      </c>
    </row>
    <row r="1025" spans="1:32" x14ac:dyDescent="0.25">
      <c r="A1025" s="20" t="s">
        <v>218</v>
      </c>
      <c r="B1025" s="19" t="s">
        <v>242</v>
      </c>
      <c r="C1025">
        <v>40.340000000000003</v>
      </c>
      <c r="D1025">
        <v>40.54</v>
      </c>
      <c r="E1025">
        <v>11</v>
      </c>
      <c r="F1025" s="61" t="s">
        <v>106</v>
      </c>
      <c r="G1025" s="30">
        <v>4</v>
      </c>
      <c r="H1025" s="80" t="s">
        <v>406</v>
      </c>
      <c r="I1025">
        <v>1</v>
      </c>
      <c r="J1025" s="35" t="s">
        <v>408</v>
      </c>
      <c r="K1025">
        <v>13</v>
      </c>
      <c r="L1025">
        <v>119</v>
      </c>
      <c r="M1025">
        <v>124</v>
      </c>
      <c r="N1025" s="41">
        <v>1650</v>
      </c>
      <c r="O1025">
        <v>1</v>
      </c>
      <c r="P1025">
        <v>10</v>
      </c>
      <c r="Q1025">
        <v>12</v>
      </c>
      <c r="R1025">
        <v>25</v>
      </c>
      <c r="S1025" s="32" t="s">
        <v>432</v>
      </c>
      <c r="T1025">
        <v>1131</v>
      </c>
      <c r="U1025" s="33" t="s">
        <v>417</v>
      </c>
      <c r="V1025">
        <v>3</v>
      </c>
      <c r="W1025">
        <v>66</v>
      </c>
      <c r="X1025" s="22" t="s">
        <v>147</v>
      </c>
      <c r="Y1025" s="12">
        <v>2</v>
      </c>
      <c r="Z1025">
        <v>2</v>
      </c>
      <c r="AA1025">
        <v>4</v>
      </c>
      <c r="AB1025">
        <v>3</v>
      </c>
      <c r="AC1025">
        <v>4</v>
      </c>
      <c r="AF1025" t="s">
        <v>46</v>
      </c>
    </row>
    <row r="1026" spans="1:32" x14ac:dyDescent="0.25">
      <c r="A1026" s="20" t="s">
        <v>218</v>
      </c>
      <c r="B1026" s="19" t="s">
        <v>242</v>
      </c>
      <c r="C1026">
        <v>22.93</v>
      </c>
      <c r="D1026">
        <v>23.03</v>
      </c>
      <c r="E1026">
        <v>11</v>
      </c>
      <c r="F1026" s="61" t="s">
        <v>106</v>
      </c>
      <c r="G1026" s="28">
        <v>1</v>
      </c>
      <c r="H1026" s="61" t="s">
        <v>106</v>
      </c>
      <c r="I1026">
        <v>10</v>
      </c>
      <c r="J1026" s="35" t="s">
        <v>408</v>
      </c>
      <c r="K1026">
        <v>31</v>
      </c>
      <c r="L1026">
        <v>119</v>
      </c>
      <c r="M1026">
        <v>115</v>
      </c>
      <c r="N1026">
        <v>1400</v>
      </c>
      <c r="O1026">
        <v>1</v>
      </c>
      <c r="P1026">
        <v>9</v>
      </c>
      <c r="Q1026">
        <v>11</v>
      </c>
      <c r="R1026">
        <v>25</v>
      </c>
      <c r="S1026" t="s">
        <v>479</v>
      </c>
      <c r="T1026">
        <v>1110</v>
      </c>
      <c r="U1026" s="33" t="s">
        <v>417</v>
      </c>
      <c r="V1026">
        <v>3</v>
      </c>
      <c r="W1026">
        <v>60</v>
      </c>
      <c r="X1026" s="22" t="s">
        <v>147</v>
      </c>
      <c r="Y1026" s="12" t="s">
        <v>989</v>
      </c>
      <c r="Z1026">
        <v>1</v>
      </c>
      <c r="AA1026">
        <v>2</v>
      </c>
      <c r="AB1026">
        <v>2</v>
      </c>
      <c r="AC1026">
        <v>1</v>
      </c>
      <c r="AF1026" t="s">
        <v>46</v>
      </c>
    </row>
    <row r="1027" spans="1:32" x14ac:dyDescent="0.25">
      <c r="A1027" s="20" t="s">
        <v>218</v>
      </c>
      <c r="B1027" s="19" t="s">
        <v>242</v>
      </c>
      <c r="C1027">
        <v>9.84</v>
      </c>
      <c r="D1027">
        <v>10.24</v>
      </c>
      <c r="E1027">
        <v>11</v>
      </c>
      <c r="F1027" s="61" t="s">
        <v>106</v>
      </c>
      <c r="G1027" s="30">
        <v>5</v>
      </c>
      <c r="H1027" s="61" t="s">
        <v>106</v>
      </c>
      <c r="I1027">
        <v>2</v>
      </c>
      <c r="J1027" s="37" t="s">
        <v>409</v>
      </c>
      <c r="K1027">
        <v>5.4</v>
      </c>
      <c r="L1027">
        <v>119</v>
      </c>
      <c r="M1027">
        <v>118</v>
      </c>
      <c r="N1027">
        <v>1200</v>
      </c>
      <c r="O1027">
        <v>1</v>
      </c>
      <c r="P1027">
        <v>15</v>
      </c>
      <c r="Q1027">
        <v>10</v>
      </c>
      <c r="R1027">
        <v>25</v>
      </c>
      <c r="S1027" s="32" t="s">
        <v>432</v>
      </c>
      <c r="T1027">
        <v>1094</v>
      </c>
      <c r="U1027" s="33" t="s">
        <v>427</v>
      </c>
      <c r="V1027">
        <v>3</v>
      </c>
      <c r="W1027">
        <v>62</v>
      </c>
      <c r="X1027" s="22" t="s">
        <v>147</v>
      </c>
      <c r="Y1027" s="12" t="s">
        <v>549</v>
      </c>
      <c r="Z1027">
        <v>5</v>
      </c>
      <c r="AA1027">
        <v>7</v>
      </c>
      <c r="AB1027">
        <v>5</v>
      </c>
      <c r="AF1027" t="s">
        <v>46</v>
      </c>
    </row>
    <row r="1028" spans="1:32" x14ac:dyDescent="0.25">
      <c r="A1028" s="20" t="s">
        <v>218</v>
      </c>
      <c r="B1028" s="19" t="s">
        <v>242</v>
      </c>
      <c r="C1028">
        <v>9.82</v>
      </c>
      <c r="D1028">
        <v>9.7200000000000006</v>
      </c>
      <c r="E1028">
        <v>11</v>
      </c>
      <c r="F1028" s="61" t="s">
        <v>106</v>
      </c>
      <c r="G1028">
        <v>9</v>
      </c>
      <c r="H1028" s="61" t="s">
        <v>106</v>
      </c>
      <c r="I1028">
        <v>9</v>
      </c>
      <c r="J1028" s="36" t="s">
        <v>410</v>
      </c>
      <c r="K1028">
        <v>19</v>
      </c>
      <c r="L1028">
        <v>119</v>
      </c>
      <c r="M1028">
        <v>121</v>
      </c>
      <c r="N1028">
        <v>1200</v>
      </c>
      <c r="O1028">
        <v>1</v>
      </c>
      <c r="P1028">
        <v>8</v>
      </c>
      <c r="Q1028">
        <v>10</v>
      </c>
      <c r="R1028">
        <v>25</v>
      </c>
      <c r="S1028" s="32" t="s">
        <v>426</v>
      </c>
      <c r="T1028">
        <v>1097</v>
      </c>
      <c r="U1028" s="33" t="s">
        <v>427</v>
      </c>
      <c r="V1028">
        <v>3</v>
      </c>
      <c r="W1028">
        <v>63</v>
      </c>
      <c r="X1028" s="22" t="s">
        <v>147</v>
      </c>
      <c r="Y1028">
        <v>3</v>
      </c>
      <c r="Z1028">
        <v>9</v>
      </c>
      <c r="AA1028">
        <v>9</v>
      </c>
      <c r="AB1028">
        <v>9</v>
      </c>
      <c r="AF1028" t="s">
        <v>46</v>
      </c>
    </row>
    <row r="1029" spans="1:32" x14ac:dyDescent="0.25">
      <c r="A1029" s="20" t="s">
        <v>218</v>
      </c>
      <c r="B1029" s="19" t="s">
        <v>242</v>
      </c>
      <c r="C1029">
        <v>10.3</v>
      </c>
      <c r="D1029">
        <v>10.5</v>
      </c>
      <c r="E1029">
        <v>11</v>
      </c>
      <c r="F1029" s="61" t="s">
        <v>106</v>
      </c>
      <c r="G1029" s="30">
        <v>4</v>
      </c>
      <c r="H1029" s="61" t="s">
        <v>106</v>
      </c>
      <c r="I1029">
        <v>7</v>
      </c>
      <c r="J1029" s="37" t="s">
        <v>409</v>
      </c>
      <c r="K1029">
        <v>10</v>
      </c>
      <c r="L1029">
        <v>119</v>
      </c>
      <c r="M1029">
        <v>118</v>
      </c>
      <c r="N1029">
        <v>1200</v>
      </c>
      <c r="O1029">
        <v>1</v>
      </c>
      <c r="P1029">
        <v>10</v>
      </c>
      <c r="Q1029">
        <v>9</v>
      </c>
      <c r="R1029">
        <v>25</v>
      </c>
      <c r="S1029" s="32" t="s">
        <v>432</v>
      </c>
      <c r="T1029">
        <v>1078</v>
      </c>
      <c r="U1029" s="33" t="s">
        <v>417</v>
      </c>
      <c r="V1029">
        <v>3</v>
      </c>
      <c r="W1029">
        <v>63</v>
      </c>
      <c r="X1029" s="22" t="s">
        <v>147</v>
      </c>
      <c r="Y1029" s="12" t="s">
        <v>549</v>
      </c>
      <c r="Z1029">
        <v>5</v>
      </c>
      <c r="AA1029">
        <v>7</v>
      </c>
      <c r="AB1029">
        <v>4</v>
      </c>
      <c r="AF1029" t="s">
        <v>46</v>
      </c>
    </row>
    <row r="1030" spans="1:32" x14ac:dyDescent="0.25">
      <c r="A1030" s="20" t="s">
        <v>218</v>
      </c>
      <c r="B1030" s="19" t="s">
        <v>242</v>
      </c>
      <c r="C1030">
        <v>9.26</v>
      </c>
      <c r="D1030">
        <v>9.26</v>
      </c>
      <c r="E1030">
        <v>11</v>
      </c>
      <c r="F1030" s="61" t="s">
        <v>106</v>
      </c>
      <c r="G1030" s="30">
        <v>4</v>
      </c>
      <c r="H1030" s="61" t="s">
        <v>106</v>
      </c>
      <c r="I1030">
        <v>10</v>
      </c>
      <c r="J1030" s="37" t="s">
        <v>409</v>
      </c>
      <c r="K1030">
        <v>26</v>
      </c>
      <c r="L1030">
        <v>119</v>
      </c>
      <c r="M1030">
        <v>118</v>
      </c>
      <c r="N1030">
        <v>1200</v>
      </c>
      <c r="O1030">
        <v>1</v>
      </c>
      <c r="P1030">
        <v>16</v>
      </c>
      <c r="Q1030">
        <v>7</v>
      </c>
      <c r="R1030">
        <v>25</v>
      </c>
      <c r="S1030" s="31" t="s">
        <v>420</v>
      </c>
      <c r="T1030">
        <v>1084</v>
      </c>
      <c r="U1030" s="33" t="s">
        <v>427</v>
      </c>
      <c r="V1030">
        <v>3</v>
      </c>
      <c r="W1030">
        <v>63</v>
      </c>
      <c r="X1030" s="22" t="s">
        <v>147</v>
      </c>
      <c r="Y1030" s="12" t="s">
        <v>423</v>
      </c>
      <c r="Z1030">
        <v>7</v>
      </c>
      <c r="AA1030">
        <v>5</v>
      </c>
      <c r="AB1030">
        <v>4</v>
      </c>
      <c r="AF1030" t="s">
        <v>46</v>
      </c>
    </row>
    <row r="1031" spans="1:32" x14ac:dyDescent="0.25">
      <c r="A1031" s="20" t="s">
        <v>218</v>
      </c>
      <c r="B1031" s="19" t="s">
        <v>242</v>
      </c>
      <c r="C1031">
        <v>9.93</v>
      </c>
      <c r="D1031">
        <v>9.83</v>
      </c>
      <c r="E1031">
        <v>11</v>
      </c>
      <c r="F1031" s="61" t="s">
        <v>106</v>
      </c>
      <c r="G1031" s="28">
        <v>1</v>
      </c>
      <c r="H1031" s="61" t="s">
        <v>106</v>
      </c>
      <c r="I1031">
        <v>3</v>
      </c>
      <c r="J1031" s="35" t="s">
        <v>408</v>
      </c>
      <c r="K1031">
        <v>4.2</v>
      </c>
      <c r="L1031">
        <v>119</v>
      </c>
      <c r="M1031">
        <v>135</v>
      </c>
      <c r="N1031">
        <v>1200</v>
      </c>
      <c r="O1031">
        <v>1</v>
      </c>
      <c r="P1031">
        <v>21</v>
      </c>
      <c r="Q1031">
        <v>5</v>
      </c>
      <c r="R1031">
        <v>25</v>
      </c>
      <c r="S1031" s="32" t="s">
        <v>416</v>
      </c>
      <c r="T1031">
        <v>1087</v>
      </c>
      <c r="U1031" s="33" t="s">
        <v>427</v>
      </c>
      <c r="V1031">
        <v>4</v>
      </c>
      <c r="W1031">
        <v>58</v>
      </c>
      <c r="X1031" s="22" t="s">
        <v>147</v>
      </c>
      <c r="Y1031" s="12" t="s">
        <v>581</v>
      </c>
      <c r="Z1031">
        <v>3</v>
      </c>
      <c r="AA1031">
        <v>3</v>
      </c>
      <c r="AB1031">
        <v>1</v>
      </c>
      <c r="AF1031" t="s">
        <v>46</v>
      </c>
    </row>
    <row r="1032" spans="1:32" x14ac:dyDescent="0.25">
      <c r="A1032" s="20" t="s">
        <v>218</v>
      </c>
      <c r="B1032" s="19" t="s">
        <v>242</v>
      </c>
      <c r="C1032">
        <v>56.92</v>
      </c>
      <c r="D1032">
        <v>56.42</v>
      </c>
      <c r="E1032">
        <v>11</v>
      </c>
      <c r="F1032" s="61" t="s">
        <v>106</v>
      </c>
      <c r="G1032">
        <v>6</v>
      </c>
      <c r="H1032" s="49" t="s">
        <v>31</v>
      </c>
      <c r="I1032">
        <v>9</v>
      </c>
      <c r="J1032" s="37" t="s">
        <v>409</v>
      </c>
      <c r="K1032">
        <v>2.9</v>
      </c>
      <c r="L1032">
        <v>119</v>
      </c>
      <c r="M1032">
        <v>133</v>
      </c>
      <c r="N1032">
        <v>1000</v>
      </c>
      <c r="O1032">
        <v>0</v>
      </c>
      <c r="P1032">
        <v>13</v>
      </c>
      <c r="Q1032">
        <v>4</v>
      </c>
      <c r="R1032">
        <v>25</v>
      </c>
      <c r="S1032" t="s">
        <v>508</v>
      </c>
      <c r="T1032">
        <v>1095</v>
      </c>
      <c r="U1032" s="33" t="s">
        <v>417</v>
      </c>
      <c r="V1032">
        <v>4</v>
      </c>
      <c r="W1032">
        <v>58</v>
      </c>
      <c r="X1032" s="22" t="s">
        <v>147</v>
      </c>
      <c r="Y1032" s="12" t="s">
        <v>446</v>
      </c>
      <c r="Z1032">
        <v>7</v>
      </c>
      <c r="AA1032">
        <v>5</v>
      </c>
      <c r="AB1032">
        <v>6</v>
      </c>
      <c r="AF1032" t="s">
        <v>838</v>
      </c>
    </row>
    <row r="1033" spans="1:32" x14ac:dyDescent="0.25">
      <c r="A1033" s="20" t="s">
        <v>218</v>
      </c>
      <c r="B1033" s="19" t="s">
        <v>242</v>
      </c>
      <c r="C1033">
        <v>11.73</v>
      </c>
      <c r="D1033">
        <v>11.53</v>
      </c>
      <c r="E1033">
        <v>11</v>
      </c>
      <c r="F1033" s="61" t="s">
        <v>106</v>
      </c>
      <c r="G1033">
        <v>12</v>
      </c>
      <c r="H1033" s="77" t="s">
        <v>648</v>
      </c>
      <c r="I1033">
        <v>4</v>
      </c>
      <c r="J1033" s="37" t="s">
        <v>409</v>
      </c>
      <c r="K1033">
        <v>6.2</v>
      </c>
      <c r="L1033">
        <v>119</v>
      </c>
      <c r="M1033">
        <v>131</v>
      </c>
      <c r="N1033">
        <v>1200</v>
      </c>
      <c r="O1033">
        <v>1</v>
      </c>
      <c r="P1033">
        <v>1</v>
      </c>
      <c r="Q1033">
        <v>1</v>
      </c>
      <c r="R1033">
        <v>25</v>
      </c>
      <c r="S1033" t="s">
        <v>508</v>
      </c>
      <c r="T1033">
        <v>1118</v>
      </c>
      <c r="U1033" s="33" t="s">
        <v>417</v>
      </c>
      <c r="V1033">
        <v>4</v>
      </c>
      <c r="W1033">
        <v>58</v>
      </c>
      <c r="X1033" s="26" t="s">
        <v>59</v>
      </c>
      <c r="Y1033" t="s">
        <v>1155</v>
      </c>
      <c r="Z1033">
        <v>5</v>
      </c>
      <c r="AA1033">
        <v>3</v>
      </c>
      <c r="AB1033">
        <v>12</v>
      </c>
      <c r="AF1033" t="s">
        <v>61</v>
      </c>
    </row>
    <row r="1034" spans="1:32" x14ac:dyDescent="0.25">
      <c r="A1034" s="20" t="s">
        <v>218</v>
      </c>
      <c r="B1034" s="19" t="s">
        <v>242</v>
      </c>
      <c r="C1034">
        <v>10.24</v>
      </c>
      <c r="D1034">
        <v>9.84</v>
      </c>
      <c r="E1034">
        <v>11</v>
      </c>
      <c r="F1034" s="61" t="s">
        <v>106</v>
      </c>
      <c r="G1034" s="28">
        <v>3</v>
      </c>
      <c r="H1034" s="77" t="s">
        <v>648</v>
      </c>
      <c r="I1034">
        <v>11</v>
      </c>
      <c r="J1034" s="37" t="s">
        <v>409</v>
      </c>
      <c r="K1034">
        <v>12</v>
      </c>
      <c r="L1034">
        <v>119</v>
      </c>
      <c r="M1034">
        <v>132</v>
      </c>
      <c r="N1034">
        <v>1200</v>
      </c>
      <c r="O1034">
        <v>1</v>
      </c>
      <c r="P1034">
        <v>11</v>
      </c>
      <c r="Q1034">
        <v>12</v>
      </c>
      <c r="R1034">
        <v>24</v>
      </c>
      <c r="S1034" s="31" t="s">
        <v>420</v>
      </c>
      <c r="T1034">
        <v>1110</v>
      </c>
      <c r="U1034" s="33" t="s">
        <v>417</v>
      </c>
      <c r="V1034">
        <v>4</v>
      </c>
      <c r="W1034">
        <v>57</v>
      </c>
      <c r="X1034" s="26" t="s">
        <v>59</v>
      </c>
      <c r="Y1034" s="12">
        <v>1</v>
      </c>
      <c r="Z1034">
        <v>6</v>
      </c>
      <c r="AA1034">
        <v>3</v>
      </c>
      <c r="AB1034">
        <v>3</v>
      </c>
      <c r="AF1034" t="s">
        <v>1434</v>
      </c>
    </row>
    <row r="1035" spans="1:32" x14ac:dyDescent="0.25">
      <c r="A1035" s="20" t="s">
        <v>218</v>
      </c>
      <c r="B1035" s="19" t="s">
        <v>242</v>
      </c>
      <c r="C1035">
        <v>22.58</v>
      </c>
      <c r="D1035">
        <v>22.279999999999998</v>
      </c>
      <c r="E1035">
        <v>11</v>
      </c>
      <c r="F1035" s="61" t="s">
        <v>106</v>
      </c>
      <c r="G1035">
        <v>11</v>
      </c>
      <c r="H1035" s="66" t="s">
        <v>173</v>
      </c>
      <c r="I1035">
        <v>4</v>
      </c>
      <c r="J1035" s="37" t="s">
        <v>409</v>
      </c>
      <c r="K1035">
        <v>18</v>
      </c>
      <c r="L1035">
        <v>119</v>
      </c>
      <c r="M1035">
        <v>135</v>
      </c>
      <c r="N1035">
        <v>1400</v>
      </c>
      <c r="O1035">
        <v>1</v>
      </c>
      <c r="P1035">
        <v>3</v>
      </c>
      <c r="Q1035">
        <v>11</v>
      </c>
      <c r="R1035">
        <v>24</v>
      </c>
      <c r="S1035" t="s">
        <v>479</v>
      </c>
      <c r="T1035">
        <v>1121</v>
      </c>
      <c r="U1035" s="33" t="s">
        <v>427</v>
      </c>
      <c r="V1035">
        <v>4</v>
      </c>
      <c r="W1035">
        <v>59</v>
      </c>
      <c r="X1035" s="26" t="s">
        <v>59</v>
      </c>
      <c r="Y1035" t="s">
        <v>533</v>
      </c>
      <c r="Z1035">
        <v>6</v>
      </c>
      <c r="AA1035">
        <v>3</v>
      </c>
      <c r="AB1035">
        <v>4</v>
      </c>
      <c r="AC1035">
        <v>11</v>
      </c>
      <c r="AF1035" t="s">
        <v>35</v>
      </c>
    </row>
    <row r="1036" spans="1:32" x14ac:dyDescent="0.25">
      <c r="A1036" s="20" t="s">
        <v>218</v>
      </c>
      <c r="B1036" s="19" t="s">
        <v>242</v>
      </c>
      <c r="C1036">
        <v>9.42</v>
      </c>
      <c r="D1036">
        <v>9.1199999999999992</v>
      </c>
      <c r="E1036">
        <v>11</v>
      </c>
      <c r="F1036" s="61" t="s">
        <v>106</v>
      </c>
      <c r="G1036" s="28">
        <v>3</v>
      </c>
      <c r="H1036" s="49" t="s">
        <v>31</v>
      </c>
      <c r="I1036">
        <v>7</v>
      </c>
      <c r="J1036" s="37" t="s">
        <v>409</v>
      </c>
      <c r="K1036">
        <v>3.3</v>
      </c>
      <c r="L1036">
        <v>119</v>
      </c>
      <c r="M1036">
        <v>135</v>
      </c>
      <c r="N1036">
        <v>1200</v>
      </c>
      <c r="O1036">
        <v>1</v>
      </c>
      <c r="P1036">
        <v>13</v>
      </c>
      <c r="Q1036">
        <v>10</v>
      </c>
      <c r="R1036">
        <v>24</v>
      </c>
      <c r="S1036" t="s">
        <v>465</v>
      </c>
      <c r="T1036">
        <v>1107</v>
      </c>
      <c r="U1036" s="33" t="s">
        <v>427</v>
      </c>
      <c r="V1036">
        <v>4</v>
      </c>
      <c r="W1036">
        <v>60</v>
      </c>
      <c r="X1036" s="26" t="s">
        <v>59</v>
      </c>
      <c r="Y1036" t="s">
        <v>484</v>
      </c>
      <c r="Z1036">
        <v>5</v>
      </c>
      <c r="AA1036">
        <v>3</v>
      </c>
      <c r="AB1036">
        <v>3</v>
      </c>
      <c r="AF1036" t="s">
        <v>35</v>
      </c>
    </row>
    <row r="1037" spans="1:32" x14ac:dyDescent="0.25">
      <c r="A1037" s="20" t="s">
        <v>218</v>
      </c>
      <c r="B1037" s="19" t="s">
        <v>242</v>
      </c>
      <c r="C1037">
        <v>22.16</v>
      </c>
      <c r="D1037">
        <v>22.16</v>
      </c>
      <c r="E1037">
        <v>11</v>
      </c>
      <c r="F1037" s="61" t="s">
        <v>106</v>
      </c>
      <c r="G1037">
        <v>6</v>
      </c>
      <c r="H1037" s="66" t="s">
        <v>173</v>
      </c>
      <c r="I1037">
        <v>8</v>
      </c>
      <c r="J1037" s="35" t="s">
        <v>408</v>
      </c>
      <c r="K1037">
        <v>8.5</v>
      </c>
      <c r="L1037">
        <v>119</v>
      </c>
      <c r="M1037">
        <v>119</v>
      </c>
      <c r="N1037">
        <v>1400</v>
      </c>
      <c r="O1037">
        <v>1</v>
      </c>
      <c r="P1037">
        <v>28</v>
      </c>
      <c r="Q1037">
        <v>9</v>
      </c>
      <c r="R1037">
        <v>24</v>
      </c>
      <c r="S1037" t="s">
        <v>508</v>
      </c>
      <c r="T1037">
        <v>1103</v>
      </c>
      <c r="U1037" s="33" t="s">
        <v>417</v>
      </c>
      <c r="V1037">
        <v>3</v>
      </c>
      <c r="W1037">
        <v>60</v>
      </c>
      <c r="X1037" s="26" t="s">
        <v>59</v>
      </c>
      <c r="Y1037" s="12" t="s">
        <v>423</v>
      </c>
      <c r="Z1037">
        <v>1</v>
      </c>
      <c r="AA1037">
        <v>4</v>
      </c>
      <c r="AB1037">
        <v>3</v>
      </c>
      <c r="AC1037">
        <v>6</v>
      </c>
      <c r="AF1037" t="s">
        <v>873</v>
      </c>
    </row>
    <row r="1038" spans="1:32" x14ac:dyDescent="0.25">
      <c r="A1038" s="20" t="s">
        <v>218</v>
      </c>
      <c r="B1038" s="19" t="s">
        <v>242</v>
      </c>
      <c r="C1038">
        <v>22.07</v>
      </c>
      <c r="D1038">
        <v>22.07</v>
      </c>
      <c r="E1038">
        <v>11</v>
      </c>
      <c r="F1038" s="61" t="s">
        <v>106</v>
      </c>
      <c r="G1038" s="30">
        <v>5</v>
      </c>
      <c r="H1038" s="66" t="s">
        <v>173</v>
      </c>
      <c r="I1038">
        <v>11</v>
      </c>
      <c r="J1038" s="38" t="s">
        <v>411</v>
      </c>
      <c r="K1038">
        <v>31</v>
      </c>
      <c r="L1038">
        <v>119</v>
      </c>
      <c r="M1038">
        <v>119</v>
      </c>
      <c r="N1038">
        <v>1400</v>
      </c>
      <c r="O1038">
        <v>1</v>
      </c>
      <c r="P1038">
        <v>14</v>
      </c>
      <c r="Q1038">
        <v>7</v>
      </c>
      <c r="R1038">
        <v>24</v>
      </c>
      <c r="S1038" t="s">
        <v>483</v>
      </c>
      <c r="T1038">
        <v>1088</v>
      </c>
      <c r="U1038" s="33" t="s">
        <v>417</v>
      </c>
      <c r="V1038">
        <v>3</v>
      </c>
      <c r="W1038">
        <v>62</v>
      </c>
      <c r="X1038" s="26" t="s">
        <v>59</v>
      </c>
      <c r="Y1038" t="s">
        <v>474</v>
      </c>
      <c r="Z1038">
        <v>13</v>
      </c>
      <c r="AA1038">
        <v>13</v>
      </c>
      <c r="AB1038">
        <v>11</v>
      </c>
      <c r="AC1038">
        <v>5</v>
      </c>
      <c r="AF1038" t="s">
        <v>624</v>
      </c>
    </row>
    <row r="1039" spans="1:32" x14ac:dyDescent="0.25">
      <c r="A1039" s="20" t="s">
        <v>218</v>
      </c>
      <c r="B1039" s="19" t="s">
        <v>242</v>
      </c>
      <c r="C1039">
        <v>23.45</v>
      </c>
      <c r="D1039">
        <v>23.65</v>
      </c>
      <c r="E1039">
        <v>11</v>
      </c>
      <c r="F1039" s="61" t="s">
        <v>106</v>
      </c>
      <c r="G1039">
        <v>10</v>
      </c>
      <c r="H1039" s="63" t="s">
        <v>140</v>
      </c>
      <c r="I1039">
        <v>5</v>
      </c>
      <c r="J1039" s="35" t="s">
        <v>408</v>
      </c>
      <c r="K1039">
        <v>10</v>
      </c>
      <c r="L1039">
        <v>119</v>
      </c>
      <c r="M1039">
        <v>119</v>
      </c>
      <c r="N1039">
        <v>1400</v>
      </c>
      <c r="O1039">
        <v>1</v>
      </c>
      <c r="P1039">
        <v>23</v>
      </c>
      <c r="Q1039">
        <v>6</v>
      </c>
      <c r="R1039">
        <v>24</v>
      </c>
      <c r="S1039" t="s">
        <v>483</v>
      </c>
      <c r="T1039">
        <v>1086</v>
      </c>
      <c r="U1039" s="33" t="s">
        <v>417</v>
      </c>
      <c r="V1039">
        <v>3</v>
      </c>
      <c r="W1039">
        <v>63</v>
      </c>
      <c r="X1039" s="26" t="s">
        <v>59</v>
      </c>
      <c r="Y1039">
        <v>10</v>
      </c>
      <c r="Z1039">
        <v>2</v>
      </c>
      <c r="AA1039">
        <v>3</v>
      </c>
      <c r="AB1039">
        <v>3</v>
      </c>
      <c r="AC1039">
        <v>10</v>
      </c>
      <c r="AF1039" t="s">
        <v>624</v>
      </c>
    </row>
    <row r="1040" spans="1:32" x14ac:dyDescent="0.25">
      <c r="A1040" s="20" t="s">
        <v>218</v>
      </c>
      <c r="B1040" s="19" t="s">
        <v>242</v>
      </c>
      <c r="C1040">
        <v>8.99</v>
      </c>
      <c r="D1040">
        <v>9.2900000000000009</v>
      </c>
      <c r="E1040">
        <v>11</v>
      </c>
      <c r="F1040" s="61" t="s">
        <v>106</v>
      </c>
      <c r="G1040" s="30">
        <v>5</v>
      </c>
      <c r="H1040" s="63" t="s">
        <v>140</v>
      </c>
      <c r="I1040">
        <v>2</v>
      </c>
      <c r="J1040" s="37" t="s">
        <v>409</v>
      </c>
      <c r="K1040">
        <v>11</v>
      </c>
      <c r="L1040">
        <v>119</v>
      </c>
      <c r="M1040">
        <v>122</v>
      </c>
      <c r="N1040">
        <v>1200</v>
      </c>
      <c r="O1040">
        <v>1</v>
      </c>
      <c r="P1040">
        <v>2</v>
      </c>
      <c r="Q1040">
        <v>6</v>
      </c>
      <c r="R1040">
        <v>24</v>
      </c>
      <c r="S1040" t="s">
        <v>477</v>
      </c>
      <c r="T1040">
        <v>1049</v>
      </c>
      <c r="U1040" s="33" t="s">
        <v>417</v>
      </c>
      <c r="V1040">
        <v>3</v>
      </c>
      <c r="W1040">
        <v>63</v>
      </c>
      <c r="X1040" s="26" t="s">
        <v>59</v>
      </c>
      <c r="Y1040" t="s">
        <v>441</v>
      </c>
      <c r="Z1040">
        <v>6</v>
      </c>
      <c r="AA1040">
        <v>7</v>
      </c>
      <c r="AB1040">
        <v>5</v>
      </c>
      <c r="AF1040" t="s">
        <v>624</v>
      </c>
    </row>
    <row r="1041" spans="1:32" x14ac:dyDescent="0.25">
      <c r="A1041" s="20" t="s">
        <v>218</v>
      </c>
      <c r="B1041" s="20" t="s">
        <v>245</v>
      </c>
      <c r="C1041">
        <v>40.39</v>
      </c>
      <c r="D1041">
        <v>40.29</v>
      </c>
      <c r="E1041">
        <v>4</v>
      </c>
      <c r="F1041" s="62" t="s">
        <v>120</v>
      </c>
      <c r="G1041" s="28">
        <v>2</v>
      </c>
      <c r="H1041" s="62" t="s">
        <v>120</v>
      </c>
      <c r="I1041">
        <v>1</v>
      </c>
      <c r="J1041" s="35" t="s">
        <v>408</v>
      </c>
      <c r="K1041">
        <v>22</v>
      </c>
      <c r="L1041">
        <v>118</v>
      </c>
      <c r="M1041">
        <v>121</v>
      </c>
      <c r="N1041" s="41">
        <v>1650</v>
      </c>
      <c r="O1041">
        <v>1</v>
      </c>
      <c r="P1041">
        <v>17</v>
      </c>
      <c r="Q1041">
        <v>12</v>
      </c>
      <c r="R1041">
        <v>25</v>
      </c>
      <c r="S1041" s="31" t="s">
        <v>420</v>
      </c>
      <c r="T1041">
        <v>1089</v>
      </c>
      <c r="U1041" s="33" t="s">
        <v>417</v>
      </c>
      <c r="V1041">
        <v>3</v>
      </c>
      <c r="W1041">
        <v>64</v>
      </c>
      <c r="X1041" s="17" t="s">
        <v>91</v>
      </c>
      <c r="Y1041" s="12" t="s">
        <v>423</v>
      </c>
      <c r="Z1041">
        <v>3</v>
      </c>
      <c r="AA1041">
        <v>3</v>
      </c>
      <c r="AB1041">
        <v>2</v>
      </c>
      <c r="AC1041">
        <v>2</v>
      </c>
      <c r="AF1041" t="s">
        <v>624</v>
      </c>
    </row>
    <row r="1042" spans="1:32" x14ac:dyDescent="0.25">
      <c r="A1042" s="20" t="s">
        <v>218</v>
      </c>
      <c r="B1042" s="20" t="s">
        <v>245</v>
      </c>
      <c r="C1042">
        <v>39.619999999999997</v>
      </c>
      <c r="D1042">
        <v>39.219999999999992</v>
      </c>
      <c r="E1042">
        <v>4</v>
      </c>
      <c r="F1042" s="62" t="s">
        <v>120</v>
      </c>
      <c r="G1042">
        <v>10</v>
      </c>
      <c r="H1042" s="60" t="s">
        <v>90</v>
      </c>
      <c r="I1042">
        <v>9</v>
      </c>
      <c r="J1042" s="36" t="s">
        <v>410</v>
      </c>
      <c r="K1042">
        <v>21</v>
      </c>
      <c r="L1042">
        <v>118</v>
      </c>
      <c r="M1042">
        <v>125</v>
      </c>
      <c r="N1042" s="41">
        <v>1650</v>
      </c>
      <c r="O1042">
        <v>1</v>
      </c>
      <c r="P1042">
        <v>7</v>
      </c>
      <c r="Q1042">
        <v>12</v>
      </c>
      <c r="R1042">
        <v>25</v>
      </c>
      <c r="S1042" t="s">
        <v>457</v>
      </c>
      <c r="T1042">
        <v>1095</v>
      </c>
      <c r="U1042" s="33" t="s">
        <v>417</v>
      </c>
      <c r="V1042">
        <v>3</v>
      </c>
      <c r="W1042">
        <v>66</v>
      </c>
      <c r="X1042" s="17" t="s">
        <v>91</v>
      </c>
      <c r="Y1042" t="s">
        <v>753</v>
      </c>
      <c r="Z1042">
        <v>10</v>
      </c>
      <c r="AA1042">
        <v>10</v>
      </c>
      <c r="AB1042">
        <v>13</v>
      </c>
      <c r="AC1042">
        <v>10</v>
      </c>
      <c r="AF1042" t="s">
        <v>1041</v>
      </c>
    </row>
    <row r="1043" spans="1:32" x14ac:dyDescent="0.25">
      <c r="A1043" s="20" t="s">
        <v>218</v>
      </c>
      <c r="B1043" s="20" t="s">
        <v>245</v>
      </c>
      <c r="C1043">
        <v>40.619999999999997</v>
      </c>
      <c r="D1043">
        <v>40.419999999999995</v>
      </c>
      <c r="E1043">
        <v>4</v>
      </c>
      <c r="F1043" s="62" t="s">
        <v>120</v>
      </c>
      <c r="G1043">
        <v>9</v>
      </c>
      <c r="H1043" s="48" t="s">
        <v>26</v>
      </c>
      <c r="I1043">
        <v>8</v>
      </c>
      <c r="J1043" s="37" t="s">
        <v>409</v>
      </c>
      <c r="K1043">
        <v>23</v>
      </c>
      <c r="L1043">
        <v>118</v>
      </c>
      <c r="M1043">
        <v>119</v>
      </c>
      <c r="N1043" s="41">
        <v>1650</v>
      </c>
      <c r="O1043">
        <v>1</v>
      </c>
      <c r="P1043">
        <v>30</v>
      </c>
      <c r="Q1043">
        <v>10</v>
      </c>
      <c r="R1043">
        <v>25</v>
      </c>
      <c r="S1043" t="s">
        <v>457</v>
      </c>
      <c r="T1043">
        <v>1078</v>
      </c>
      <c r="U1043" s="33" t="s">
        <v>417</v>
      </c>
      <c r="V1043">
        <v>3</v>
      </c>
      <c r="W1043">
        <v>67</v>
      </c>
      <c r="X1043" s="17" t="s">
        <v>91</v>
      </c>
      <c r="Y1043" t="s">
        <v>516</v>
      </c>
      <c r="Z1043">
        <v>4</v>
      </c>
      <c r="AA1043">
        <v>3</v>
      </c>
      <c r="AB1043">
        <v>3</v>
      </c>
      <c r="AC1043">
        <v>9</v>
      </c>
      <c r="AF1043" t="s">
        <v>367</v>
      </c>
    </row>
    <row r="1044" spans="1:32" x14ac:dyDescent="0.25">
      <c r="A1044" s="20" t="s">
        <v>218</v>
      </c>
      <c r="B1044" s="20" t="s">
        <v>245</v>
      </c>
      <c r="C1044">
        <v>40.71</v>
      </c>
      <c r="D1044">
        <v>40.309999999999995</v>
      </c>
      <c r="E1044">
        <v>4</v>
      </c>
      <c r="F1044" s="62" t="s">
        <v>120</v>
      </c>
      <c r="G1044">
        <v>10</v>
      </c>
      <c r="H1044" s="49" t="s">
        <v>31</v>
      </c>
      <c r="I1044">
        <v>8</v>
      </c>
      <c r="J1044" s="35" t="s">
        <v>408</v>
      </c>
      <c r="K1044">
        <v>5.2</v>
      </c>
      <c r="L1044">
        <v>118</v>
      </c>
      <c r="M1044">
        <v>125</v>
      </c>
      <c r="N1044" s="41">
        <v>1650</v>
      </c>
      <c r="O1044">
        <v>1</v>
      </c>
      <c r="P1044">
        <v>21</v>
      </c>
      <c r="Q1044">
        <v>9</v>
      </c>
      <c r="R1044">
        <v>25</v>
      </c>
      <c r="S1044" t="s">
        <v>457</v>
      </c>
      <c r="T1044">
        <v>1092</v>
      </c>
      <c r="U1044" s="34" t="s">
        <v>671</v>
      </c>
      <c r="V1044">
        <v>3</v>
      </c>
      <c r="W1044">
        <v>67</v>
      </c>
      <c r="X1044" s="17" t="s">
        <v>91</v>
      </c>
      <c r="Y1044" t="s">
        <v>794</v>
      </c>
      <c r="Z1044">
        <v>2</v>
      </c>
      <c r="AA1044">
        <v>2</v>
      </c>
      <c r="AB1044">
        <v>2</v>
      </c>
      <c r="AC1044">
        <v>10</v>
      </c>
      <c r="AF1044" t="s">
        <v>367</v>
      </c>
    </row>
    <row r="1045" spans="1:32" x14ac:dyDescent="0.25">
      <c r="A1045" s="20" t="s">
        <v>218</v>
      </c>
      <c r="B1045" s="20" t="s">
        <v>245</v>
      </c>
      <c r="C1045">
        <v>41.22</v>
      </c>
      <c r="D1045">
        <v>40.520000000000003</v>
      </c>
      <c r="E1045">
        <v>4</v>
      </c>
      <c r="F1045" s="62" t="s">
        <v>120</v>
      </c>
      <c r="G1045">
        <v>12</v>
      </c>
      <c r="H1045" s="49" t="s">
        <v>31</v>
      </c>
      <c r="I1045">
        <v>14</v>
      </c>
      <c r="J1045" s="36" t="s">
        <v>410</v>
      </c>
      <c r="K1045">
        <v>7</v>
      </c>
      <c r="L1045">
        <v>118</v>
      </c>
      <c r="M1045">
        <v>126</v>
      </c>
      <c r="N1045" s="41">
        <v>1650</v>
      </c>
      <c r="O1045">
        <v>1</v>
      </c>
      <c r="P1045">
        <v>28</v>
      </c>
      <c r="Q1045">
        <v>6</v>
      </c>
      <c r="R1045">
        <v>25</v>
      </c>
      <c r="S1045" t="s">
        <v>457</v>
      </c>
      <c r="T1045">
        <v>1104</v>
      </c>
      <c r="U1045" s="34" t="s">
        <v>671</v>
      </c>
      <c r="V1045">
        <v>3</v>
      </c>
      <c r="W1045">
        <v>67</v>
      </c>
      <c r="X1045" s="17" t="s">
        <v>91</v>
      </c>
      <c r="Y1045" t="s">
        <v>1286</v>
      </c>
      <c r="Z1045">
        <v>8</v>
      </c>
      <c r="AA1045">
        <v>8</v>
      </c>
      <c r="AB1045">
        <v>7</v>
      </c>
      <c r="AC1045">
        <v>12</v>
      </c>
      <c r="AF1045" t="s">
        <v>367</v>
      </c>
    </row>
    <row r="1046" spans="1:32" x14ac:dyDescent="0.25">
      <c r="A1046" s="20" t="s">
        <v>218</v>
      </c>
      <c r="B1046" s="20" t="s">
        <v>245</v>
      </c>
      <c r="C1046">
        <v>38.770000000000003</v>
      </c>
      <c r="D1046">
        <v>38.67</v>
      </c>
      <c r="E1046">
        <v>4</v>
      </c>
      <c r="F1046" s="62" t="s">
        <v>120</v>
      </c>
      <c r="G1046" s="28">
        <v>2</v>
      </c>
      <c r="H1046" s="49" t="s">
        <v>31</v>
      </c>
      <c r="I1046">
        <v>6</v>
      </c>
      <c r="J1046" s="37" t="s">
        <v>409</v>
      </c>
      <c r="K1046">
        <v>2.4</v>
      </c>
      <c r="L1046">
        <v>118</v>
      </c>
      <c r="M1046">
        <v>121</v>
      </c>
      <c r="N1046" s="41">
        <v>1650</v>
      </c>
      <c r="O1046">
        <v>1</v>
      </c>
      <c r="P1046">
        <v>10</v>
      </c>
      <c r="Q1046">
        <v>5</v>
      </c>
      <c r="R1046">
        <v>25</v>
      </c>
      <c r="S1046" t="s">
        <v>457</v>
      </c>
      <c r="T1046">
        <v>1099</v>
      </c>
      <c r="U1046" s="33" t="s">
        <v>417</v>
      </c>
      <c r="V1046">
        <v>3</v>
      </c>
      <c r="W1046">
        <v>65</v>
      </c>
      <c r="X1046" s="17" t="s">
        <v>91</v>
      </c>
      <c r="Y1046" s="12" t="s">
        <v>423</v>
      </c>
      <c r="Z1046">
        <v>6</v>
      </c>
      <c r="AA1046">
        <v>6</v>
      </c>
      <c r="AB1046">
        <v>6</v>
      </c>
      <c r="AC1046">
        <v>2</v>
      </c>
      <c r="AF1046" t="s">
        <v>367</v>
      </c>
    </row>
    <row r="1047" spans="1:32" x14ac:dyDescent="0.25">
      <c r="A1047" s="20" t="s">
        <v>218</v>
      </c>
      <c r="B1047" s="20" t="s">
        <v>245</v>
      </c>
      <c r="C1047">
        <v>38.81</v>
      </c>
      <c r="D1047">
        <v>38.01</v>
      </c>
      <c r="E1047">
        <v>4</v>
      </c>
      <c r="F1047" s="62" t="s">
        <v>120</v>
      </c>
      <c r="G1047" s="28">
        <v>1</v>
      </c>
      <c r="H1047" s="49" t="s">
        <v>31</v>
      </c>
      <c r="I1047">
        <v>10</v>
      </c>
      <c r="J1047" s="37" t="s">
        <v>409</v>
      </c>
      <c r="K1047">
        <v>2.2000000000000002</v>
      </c>
      <c r="L1047">
        <v>118</v>
      </c>
      <c r="M1047">
        <v>135</v>
      </c>
      <c r="N1047" s="41">
        <v>1650</v>
      </c>
      <c r="O1047">
        <v>1</v>
      </c>
      <c r="P1047">
        <v>20</v>
      </c>
      <c r="Q1047">
        <v>4</v>
      </c>
      <c r="R1047">
        <v>25</v>
      </c>
      <c r="S1047" t="s">
        <v>457</v>
      </c>
      <c r="T1047">
        <v>1100</v>
      </c>
      <c r="U1047" s="33" t="s">
        <v>417</v>
      </c>
      <c r="V1047">
        <v>4</v>
      </c>
      <c r="W1047">
        <v>58</v>
      </c>
      <c r="X1047" s="17" t="s">
        <v>91</v>
      </c>
      <c r="Y1047" s="12" t="s">
        <v>446</v>
      </c>
      <c r="Z1047">
        <v>6</v>
      </c>
      <c r="AA1047">
        <v>7</v>
      </c>
      <c r="AB1047">
        <v>5</v>
      </c>
      <c r="AC1047">
        <v>1</v>
      </c>
      <c r="AF1047" t="s">
        <v>367</v>
      </c>
    </row>
    <row r="1048" spans="1:32" x14ac:dyDescent="0.25">
      <c r="A1048" s="20" t="s">
        <v>218</v>
      </c>
      <c r="B1048" s="20" t="s">
        <v>245</v>
      </c>
      <c r="C1048">
        <v>38.049999999999997</v>
      </c>
      <c r="D1048">
        <v>37.649999999999991</v>
      </c>
      <c r="E1048">
        <v>4</v>
      </c>
      <c r="F1048" s="62" t="s">
        <v>120</v>
      </c>
      <c r="G1048" s="28">
        <v>1</v>
      </c>
      <c r="H1048" s="48" t="s">
        <v>26</v>
      </c>
      <c r="I1048">
        <v>9</v>
      </c>
      <c r="J1048" s="37" t="s">
        <v>409</v>
      </c>
      <c r="K1048">
        <v>4.4000000000000004</v>
      </c>
      <c r="L1048">
        <v>118</v>
      </c>
      <c r="M1048">
        <v>125</v>
      </c>
      <c r="N1048" s="41">
        <v>1650</v>
      </c>
      <c r="O1048">
        <v>1</v>
      </c>
      <c r="P1048">
        <v>26</v>
      </c>
      <c r="Q1048">
        <v>3</v>
      </c>
      <c r="R1048">
        <v>25</v>
      </c>
      <c r="S1048" t="s">
        <v>457</v>
      </c>
      <c r="T1048">
        <v>1083</v>
      </c>
      <c r="U1048" s="33" t="s">
        <v>417</v>
      </c>
      <c r="V1048">
        <v>4</v>
      </c>
      <c r="W1048">
        <v>49</v>
      </c>
      <c r="X1048" s="17" t="s">
        <v>91</v>
      </c>
      <c r="Y1048" t="s">
        <v>474</v>
      </c>
      <c r="Z1048">
        <v>4</v>
      </c>
      <c r="AA1048">
        <v>5</v>
      </c>
      <c r="AB1048">
        <v>3</v>
      </c>
      <c r="AC1048">
        <v>1</v>
      </c>
      <c r="AF1048" t="s">
        <v>367</v>
      </c>
    </row>
    <row r="1049" spans="1:32" x14ac:dyDescent="0.25">
      <c r="A1049" s="20" t="s">
        <v>218</v>
      </c>
      <c r="B1049" s="20" t="s">
        <v>245</v>
      </c>
      <c r="C1049">
        <v>9.42</v>
      </c>
      <c r="D1049">
        <v>9.2200000000000006</v>
      </c>
      <c r="E1049">
        <v>4</v>
      </c>
      <c r="F1049" s="62" t="s">
        <v>120</v>
      </c>
      <c r="G1049" s="28">
        <v>2</v>
      </c>
      <c r="H1049" s="48" t="s">
        <v>26</v>
      </c>
      <c r="I1049">
        <v>5</v>
      </c>
      <c r="J1049" s="38" t="s">
        <v>411</v>
      </c>
      <c r="K1049">
        <v>11</v>
      </c>
      <c r="L1049">
        <v>118</v>
      </c>
      <c r="M1049">
        <v>124</v>
      </c>
      <c r="N1049">
        <v>1200</v>
      </c>
      <c r="O1049">
        <v>1</v>
      </c>
      <c r="P1049">
        <v>9</v>
      </c>
      <c r="Q1049">
        <v>3</v>
      </c>
      <c r="R1049">
        <v>25</v>
      </c>
      <c r="S1049" t="s">
        <v>457</v>
      </c>
      <c r="T1049">
        <v>1092</v>
      </c>
      <c r="U1049" s="33" t="s">
        <v>417</v>
      </c>
      <c r="V1049">
        <v>4</v>
      </c>
      <c r="W1049">
        <v>49</v>
      </c>
      <c r="X1049" s="17" t="s">
        <v>91</v>
      </c>
      <c r="Y1049" t="s">
        <v>435</v>
      </c>
      <c r="Z1049">
        <v>12</v>
      </c>
      <c r="AA1049">
        <v>11</v>
      </c>
      <c r="AB1049">
        <v>2</v>
      </c>
      <c r="AF1049" t="s">
        <v>1440</v>
      </c>
    </row>
    <row r="1050" spans="1:32" x14ac:dyDescent="0.25">
      <c r="A1050" s="20" t="s">
        <v>218</v>
      </c>
      <c r="B1050" s="20" t="s">
        <v>245</v>
      </c>
      <c r="C1050">
        <v>23.43</v>
      </c>
      <c r="D1050">
        <v>22.93</v>
      </c>
      <c r="E1050">
        <v>4</v>
      </c>
      <c r="F1050" s="62" t="s">
        <v>120</v>
      </c>
      <c r="G1050">
        <v>10</v>
      </c>
      <c r="H1050" s="59" t="s">
        <v>85</v>
      </c>
      <c r="I1050">
        <v>8</v>
      </c>
      <c r="J1050" s="36" t="s">
        <v>410</v>
      </c>
      <c r="K1050">
        <v>32</v>
      </c>
      <c r="L1050">
        <v>118</v>
      </c>
      <c r="M1050">
        <v>128</v>
      </c>
      <c r="N1050">
        <v>1400</v>
      </c>
      <c r="O1050">
        <v>1</v>
      </c>
      <c r="P1050">
        <v>26</v>
      </c>
      <c r="Q1050">
        <v>1</v>
      </c>
      <c r="R1050">
        <v>25</v>
      </c>
      <c r="S1050" t="s">
        <v>465</v>
      </c>
      <c r="T1050">
        <v>1095</v>
      </c>
      <c r="U1050" s="33" t="s">
        <v>417</v>
      </c>
      <c r="V1050">
        <v>4</v>
      </c>
      <c r="W1050">
        <v>51</v>
      </c>
      <c r="X1050" s="17" t="s">
        <v>91</v>
      </c>
      <c r="Y1050" t="s">
        <v>597</v>
      </c>
      <c r="Z1050">
        <v>9</v>
      </c>
      <c r="AA1050">
        <v>8</v>
      </c>
      <c r="AB1050">
        <v>9</v>
      </c>
      <c r="AC1050">
        <v>10</v>
      </c>
      <c r="AF1050" t="s">
        <v>107</v>
      </c>
    </row>
    <row r="1051" spans="1:32" x14ac:dyDescent="0.25">
      <c r="A1051" s="20" t="s">
        <v>218</v>
      </c>
      <c r="B1051" s="20" t="s">
        <v>245</v>
      </c>
      <c r="C1051">
        <v>10.09</v>
      </c>
      <c r="D1051">
        <v>9.3899999999999988</v>
      </c>
      <c r="E1051">
        <v>4</v>
      </c>
      <c r="F1051" s="62" t="s">
        <v>120</v>
      </c>
      <c r="G1051">
        <v>7</v>
      </c>
      <c r="H1051" s="77" t="s">
        <v>648</v>
      </c>
      <c r="I1051">
        <v>12</v>
      </c>
      <c r="J1051" s="38" t="s">
        <v>411</v>
      </c>
      <c r="K1051">
        <v>16</v>
      </c>
      <c r="L1051">
        <v>118</v>
      </c>
      <c r="M1051">
        <v>128</v>
      </c>
      <c r="N1051">
        <v>1200</v>
      </c>
      <c r="O1051">
        <v>1</v>
      </c>
      <c r="P1051">
        <v>29</v>
      </c>
      <c r="Q1051">
        <v>12</v>
      </c>
      <c r="R1051">
        <v>24</v>
      </c>
      <c r="S1051" t="s">
        <v>457</v>
      </c>
      <c r="T1051">
        <v>1084</v>
      </c>
      <c r="U1051" s="33" t="s">
        <v>417</v>
      </c>
      <c r="V1051">
        <v>4</v>
      </c>
      <c r="W1051">
        <v>52</v>
      </c>
      <c r="X1051" s="17" t="s">
        <v>91</v>
      </c>
      <c r="Y1051" t="s">
        <v>516</v>
      </c>
      <c r="Z1051">
        <v>11</v>
      </c>
      <c r="AA1051">
        <v>11</v>
      </c>
      <c r="AB1051">
        <v>7</v>
      </c>
      <c r="AF1051" t="s">
        <v>107</v>
      </c>
    </row>
    <row r="1052" spans="1:32" x14ac:dyDescent="0.25">
      <c r="A1052" s="20" t="s">
        <v>218</v>
      </c>
      <c r="B1052" s="20" t="s">
        <v>245</v>
      </c>
      <c r="C1052">
        <v>9.24</v>
      </c>
      <c r="D1052">
        <v>8.94</v>
      </c>
      <c r="E1052">
        <v>4</v>
      </c>
      <c r="F1052" s="62" t="s">
        <v>120</v>
      </c>
      <c r="G1052" s="28">
        <v>3</v>
      </c>
      <c r="H1052" s="77" t="s">
        <v>648</v>
      </c>
      <c r="I1052">
        <v>5</v>
      </c>
      <c r="J1052" s="36" t="s">
        <v>410</v>
      </c>
      <c r="K1052">
        <v>11</v>
      </c>
      <c r="L1052">
        <v>118</v>
      </c>
      <c r="M1052">
        <v>127</v>
      </c>
      <c r="N1052">
        <v>1200</v>
      </c>
      <c r="O1052">
        <v>1</v>
      </c>
      <c r="P1052">
        <v>18</v>
      </c>
      <c r="Q1052">
        <v>12</v>
      </c>
      <c r="R1052">
        <v>24</v>
      </c>
      <c r="S1052" t="s">
        <v>457</v>
      </c>
      <c r="T1052">
        <v>1087</v>
      </c>
      <c r="U1052" s="33" t="s">
        <v>417</v>
      </c>
      <c r="V1052">
        <v>4</v>
      </c>
      <c r="W1052">
        <v>52</v>
      </c>
      <c r="X1052" s="17" t="s">
        <v>91</v>
      </c>
      <c r="Y1052" s="12" t="s">
        <v>539</v>
      </c>
      <c r="Z1052">
        <v>8</v>
      </c>
      <c r="AA1052">
        <v>8</v>
      </c>
      <c r="AB1052">
        <v>3</v>
      </c>
      <c r="AF1052" t="s">
        <v>492</v>
      </c>
    </row>
    <row r="1053" spans="1:32" x14ac:dyDescent="0.25">
      <c r="A1053" s="20" t="s">
        <v>218</v>
      </c>
      <c r="B1053" s="21" t="s">
        <v>248</v>
      </c>
      <c r="C1053">
        <v>15.75</v>
      </c>
      <c r="D1053">
        <v>15.55</v>
      </c>
      <c r="E1053">
        <v>6</v>
      </c>
      <c r="F1053" s="56" t="s">
        <v>69</v>
      </c>
      <c r="G1053">
        <v>7</v>
      </c>
      <c r="H1053" s="62" t="s">
        <v>120</v>
      </c>
      <c r="I1053">
        <v>6</v>
      </c>
      <c r="J1053" s="37" t="s">
        <v>409</v>
      </c>
      <c r="K1053">
        <v>42</v>
      </c>
      <c r="L1053">
        <v>115</v>
      </c>
      <c r="M1053">
        <v>122</v>
      </c>
      <c r="N1053">
        <v>2200</v>
      </c>
      <c r="O1053">
        <v>2</v>
      </c>
      <c r="P1053">
        <v>23</v>
      </c>
      <c r="Q1053">
        <v>12</v>
      </c>
      <c r="R1053">
        <v>25</v>
      </c>
      <c r="S1053" s="32" t="s">
        <v>416</v>
      </c>
      <c r="T1053">
        <v>1067</v>
      </c>
      <c r="U1053" s="33" t="s">
        <v>417</v>
      </c>
      <c r="V1053">
        <v>3</v>
      </c>
      <c r="W1053">
        <v>64</v>
      </c>
      <c r="X1053" s="21" t="s">
        <v>158</v>
      </c>
      <c r="Y1053" t="s">
        <v>435</v>
      </c>
      <c r="Z1053">
        <v>7</v>
      </c>
      <c r="AA1053">
        <v>8</v>
      </c>
      <c r="AB1053">
        <v>9</v>
      </c>
      <c r="AC1053">
        <v>8</v>
      </c>
      <c r="AD1053">
        <v>9</v>
      </c>
      <c r="AE1053">
        <v>7</v>
      </c>
      <c r="AF1053" t="s">
        <v>161</v>
      </c>
    </row>
    <row r="1054" spans="1:32" x14ac:dyDescent="0.25">
      <c r="A1054" s="20" t="s">
        <v>218</v>
      </c>
      <c r="B1054" s="21" t="s">
        <v>248</v>
      </c>
      <c r="C1054">
        <v>49.82</v>
      </c>
      <c r="D1054">
        <v>49.419999999999995</v>
      </c>
      <c r="E1054">
        <v>6</v>
      </c>
      <c r="F1054" s="56" t="s">
        <v>69</v>
      </c>
      <c r="G1054">
        <v>10</v>
      </c>
      <c r="H1054" s="80" t="s">
        <v>406</v>
      </c>
      <c r="I1054">
        <v>10</v>
      </c>
      <c r="J1054" s="38" t="s">
        <v>411</v>
      </c>
      <c r="K1054">
        <v>23</v>
      </c>
      <c r="L1054">
        <v>115</v>
      </c>
      <c r="M1054">
        <v>122</v>
      </c>
      <c r="N1054">
        <v>1800</v>
      </c>
      <c r="O1054">
        <v>1</v>
      </c>
      <c r="P1054">
        <v>3</v>
      </c>
      <c r="Q1054">
        <v>12</v>
      </c>
      <c r="R1054">
        <v>25</v>
      </c>
      <c r="S1054" s="32" t="s">
        <v>426</v>
      </c>
      <c r="T1054">
        <v>1059</v>
      </c>
      <c r="U1054" s="33" t="s">
        <v>417</v>
      </c>
      <c r="V1054">
        <v>3</v>
      </c>
      <c r="W1054">
        <v>66</v>
      </c>
      <c r="X1054" s="21" t="s">
        <v>158</v>
      </c>
      <c r="Y1054" t="s">
        <v>519</v>
      </c>
      <c r="Z1054">
        <v>12</v>
      </c>
      <c r="AA1054">
        <v>12</v>
      </c>
      <c r="AB1054">
        <v>12</v>
      </c>
      <c r="AC1054">
        <v>12</v>
      </c>
      <c r="AD1054">
        <v>10</v>
      </c>
      <c r="AF1054" t="s">
        <v>161</v>
      </c>
    </row>
    <row r="1055" spans="1:32" x14ac:dyDescent="0.25">
      <c r="A1055" s="20" t="s">
        <v>218</v>
      </c>
      <c r="B1055" s="21" t="s">
        <v>248</v>
      </c>
      <c r="C1055">
        <v>50.1</v>
      </c>
      <c r="D1055">
        <v>49.800000000000004</v>
      </c>
      <c r="E1055">
        <v>6</v>
      </c>
      <c r="F1055" s="56" t="s">
        <v>69</v>
      </c>
      <c r="G1055">
        <v>9</v>
      </c>
      <c r="H1055" s="67" t="s">
        <v>195</v>
      </c>
      <c r="I1055">
        <v>4</v>
      </c>
      <c r="J1055" s="36" t="s">
        <v>410</v>
      </c>
      <c r="K1055">
        <v>38</v>
      </c>
      <c r="L1055">
        <v>115</v>
      </c>
      <c r="M1055">
        <v>125</v>
      </c>
      <c r="N1055">
        <v>1800</v>
      </c>
      <c r="O1055">
        <v>1</v>
      </c>
      <c r="P1055">
        <v>12</v>
      </c>
      <c r="Q1055">
        <v>11</v>
      </c>
      <c r="R1055">
        <v>25</v>
      </c>
      <c r="S1055" s="32" t="s">
        <v>432</v>
      </c>
      <c r="T1055">
        <v>1049</v>
      </c>
      <c r="U1055" s="33" t="s">
        <v>427</v>
      </c>
      <c r="V1055">
        <v>3</v>
      </c>
      <c r="W1055">
        <v>68</v>
      </c>
      <c r="X1055" s="21" t="s">
        <v>158</v>
      </c>
      <c r="Y1055">
        <v>3</v>
      </c>
      <c r="Z1055">
        <v>8</v>
      </c>
      <c r="AA1055">
        <v>7</v>
      </c>
      <c r="AB1055">
        <v>6</v>
      </c>
      <c r="AC1055">
        <v>7</v>
      </c>
      <c r="AD1055">
        <v>9</v>
      </c>
      <c r="AF1055" t="s">
        <v>161</v>
      </c>
    </row>
    <row r="1056" spans="1:32" x14ac:dyDescent="0.25">
      <c r="A1056" s="20" t="s">
        <v>218</v>
      </c>
      <c r="B1056" s="21" t="s">
        <v>248</v>
      </c>
      <c r="C1056">
        <v>0.72</v>
      </c>
      <c r="D1056">
        <v>0.41999999999999993</v>
      </c>
      <c r="E1056">
        <v>6</v>
      </c>
      <c r="F1056" s="56" t="s">
        <v>69</v>
      </c>
      <c r="G1056">
        <v>9</v>
      </c>
      <c r="H1056" s="50" t="s">
        <v>565</v>
      </c>
      <c r="I1056">
        <v>6</v>
      </c>
      <c r="J1056" s="38" t="s">
        <v>411</v>
      </c>
      <c r="K1056">
        <v>28</v>
      </c>
      <c r="L1056">
        <v>115</v>
      </c>
      <c r="M1056">
        <v>125</v>
      </c>
      <c r="N1056">
        <v>2000</v>
      </c>
      <c r="O1056">
        <v>2</v>
      </c>
      <c r="P1056">
        <v>26</v>
      </c>
      <c r="Q1056">
        <v>10</v>
      </c>
      <c r="R1056">
        <v>25</v>
      </c>
      <c r="S1056" t="s">
        <v>483</v>
      </c>
      <c r="T1056">
        <v>1053</v>
      </c>
      <c r="U1056" s="33" t="s">
        <v>427</v>
      </c>
      <c r="V1056">
        <v>3</v>
      </c>
      <c r="W1056">
        <v>70</v>
      </c>
      <c r="X1056" s="21" t="s">
        <v>158</v>
      </c>
      <c r="Y1056">
        <v>6</v>
      </c>
      <c r="Z1056">
        <v>11</v>
      </c>
      <c r="AA1056">
        <v>12</v>
      </c>
      <c r="AB1056">
        <v>12</v>
      </c>
      <c r="AC1056">
        <v>12</v>
      </c>
      <c r="AD1056">
        <v>9</v>
      </c>
      <c r="AF1056" t="s">
        <v>161</v>
      </c>
    </row>
    <row r="1057" spans="1:32" x14ac:dyDescent="0.25">
      <c r="A1057" s="20" t="s">
        <v>218</v>
      </c>
      <c r="B1057" s="21" t="s">
        <v>248</v>
      </c>
      <c r="C1057">
        <v>47.51</v>
      </c>
      <c r="D1057">
        <v>47.410000000000004</v>
      </c>
      <c r="E1057">
        <v>6</v>
      </c>
      <c r="F1057" s="56" t="s">
        <v>69</v>
      </c>
      <c r="G1057" s="30">
        <v>5</v>
      </c>
      <c r="H1057" s="50" t="s">
        <v>565</v>
      </c>
      <c r="I1057">
        <v>1</v>
      </c>
      <c r="J1057" s="36" t="s">
        <v>410</v>
      </c>
      <c r="K1057">
        <v>45</v>
      </c>
      <c r="L1057">
        <v>115</v>
      </c>
      <c r="M1057">
        <v>123</v>
      </c>
      <c r="N1057">
        <v>1800</v>
      </c>
      <c r="O1057">
        <v>1</v>
      </c>
      <c r="P1057">
        <v>4</v>
      </c>
      <c r="Q1057">
        <v>10</v>
      </c>
      <c r="R1057">
        <v>25</v>
      </c>
      <c r="S1057" t="s">
        <v>501</v>
      </c>
      <c r="T1057">
        <v>1042</v>
      </c>
      <c r="U1057" s="33" t="s">
        <v>427</v>
      </c>
      <c r="V1057">
        <v>3</v>
      </c>
      <c r="W1057">
        <v>70</v>
      </c>
      <c r="X1057" s="21" t="s">
        <v>158</v>
      </c>
      <c r="Y1057" s="12" t="s">
        <v>418</v>
      </c>
      <c r="Z1057">
        <v>10</v>
      </c>
      <c r="AA1057">
        <v>9</v>
      </c>
      <c r="AB1057">
        <v>9</v>
      </c>
      <c r="AC1057">
        <v>9</v>
      </c>
      <c r="AD1057">
        <v>5</v>
      </c>
      <c r="AF1057" t="s">
        <v>161</v>
      </c>
    </row>
    <row r="1058" spans="1:32" x14ac:dyDescent="0.25">
      <c r="A1058" s="20" t="s">
        <v>218</v>
      </c>
      <c r="B1058" s="21" t="s">
        <v>248</v>
      </c>
      <c r="C1058">
        <v>35.36</v>
      </c>
      <c r="D1058">
        <v>35.159999999999997</v>
      </c>
      <c r="E1058">
        <v>6</v>
      </c>
      <c r="F1058" s="56" t="s">
        <v>69</v>
      </c>
      <c r="G1058">
        <v>12</v>
      </c>
      <c r="H1058" s="78" t="s">
        <v>687</v>
      </c>
      <c r="I1058">
        <v>7</v>
      </c>
      <c r="J1058" s="38" t="s">
        <v>411</v>
      </c>
      <c r="K1058">
        <v>105</v>
      </c>
      <c r="L1058">
        <v>115</v>
      </c>
      <c r="M1058">
        <v>121</v>
      </c>
      <c r="N1058">
        <v>1600</v>
      </c>
      <c r="O1058">
        <v>1</v>
      </c>
      <c r="P1058">
        <v>28</v>
      </c>
      <c r="Q1058">
        <v>9</v>
      </c>
      <c r="R1058">
        <v>25</v>
      </c>
      <c r="S1058" t="s">
        <v>479</v>
      </c>
      <c r="T1058">
        <v>1039</v>
      </c>
      <c r="U1058" s="33" t="s">
        <v>427</v>
      </c>
      <c r="V1058">
        <v>3</v>
      </c>
      <c r="W1058">
        <v>72</v>
      </c>
      <c r="X1058" s="21" t="s">
        <v>158</v>
      </c>
      <c r="Y1058">
        <v>8</v>
      </c>
      <c r="Z1058">
        <v>12</v>
      </c>
      <c r="AA1058">
        <v>11</v>
      </c>
      <c r="AB1058">
        <v>11</v>
      </c>
      <c r="AC1058">
        <v>12</v>
      </c>
      <c r="AF1058" t="s">
        <v>1038</v>
      </c>
    </row>
    <row r="1059" spans="1:32" x14ac:dyDescent="0.25">
      <c r="A1059" s="20" t="s">
        <v>218</v>
      </c>
      <c r="B1059" s="21" t="s">
        <v>248</v>
      </c>
      <c r="C1059">
        <v>39.700000000000003</v>
      </c>
      <c r="D1059">
        <v>39.1</v>
      </c>
      <c r="E1059">
        <v>6</v>
      </c>
      <c r="F1059" s="56" t="s">
        <v>69</v>
      </c>
      <c r="G1059">
        <v>6</v>
      </c>
      <c r="H1059" s="54" t="s">
        <v>58</v>
      </c>
      <c r="I1059">
        <v>7</v>
      </c>
      <c r="J1059" s="38" t="s">
        <v>411</v>
      </c>
      <c r="K1059">
        <v>11</v>
      </c>
      <c r="L1059">
        <v>115</v>
      </c>
      <c r="M1059">
        <v>132</v>
      </c>
      <c r="N1059" s="41">
        <v>1650</v>
      </c>
      <c r="O1059">
        <v>1</v>
      </c>
      <c r="P1059">
        <v>25</v>
      </c>
      <c r="Q1059">
        <v>6</v>
      </c>
      <c r="R1059">
        <v>25</v>
      </c>
      <c r="S1059" s="32" t="s">
        <v>416</v>
      </c>
      <c r="T1059">
        <v>1046</v>
      </c>
      <c r="U1059" s="33" t="s">
        <v>427</v>
      </c>
      <c r="V1059">
        <v>3</v>
      </c>
      <c r="W1059">
        <v>73</v>
      </c>
      <c r="X1059" s="21" t="s">
        <v>158</v>
      </c>
      <c r="Y1059" t="s">
        <v>474</v>
      </c>
      <c r="Z1059">
        <v>12</v>
      </c>
      <c r="AA1059">
        <v>12</v>
      </c>
      <c r="AB1059">
        <v>12</v>
      </c>
      <c r="AC1059">
        <v>6</v>
      </c>
      <c r="AF1059" t="s">
        <v>624</v>
      </c>
    </row>
    <row r="1060" spans="1:32" x14ac:dyDescent="0.25">
      <c r="A1060" s="20" t="s">
        <v>218</v>
      </c>
      <c r="B1060" s="21" t="s">
        <v>248</v>
      </c>
      <c r="C1060">
        <v>38.97</v>
      </c>
      <c r="D1060">
        <v>38.57</v>
      </c>
      <c r="E1060">
        <v>6</v>
      </c>
      <c r="F1060" s="56" t="s">
        <v>69</v>
      </c>
      <c r="G1060" s="28">
        <v>3</v>
      </c>
      <c r="H1060" s="54" t="s">
        <v>58</v>
      </c>
      <c r="I1060">
        <v>3</v>
      </c>
      <c r="J1060" s="36" t="s">
        <v>410</v>
      </c>
      <c r="K1060">
        <v>7.1</v>
      </c>
      <c r="L1060">
        <v>115</v>
      </c>
      <c r="M1060">
        <v>128</v>
      </c>
      <c r="N1060" s="41">
        <v>1650</v>
      </c>
      <c r="O1060">
        <v>1</v>
      </c>
      <c r="P1060">
        <v>28</v>
      </c>
      <c r="Q1060">
        <v>5</v>
      </c>
      <c r="R1060">
        <v>25</v>
      </c>
      <c r="S1060" s="32" t="s">
        <v>426</v>
      </c>
      <c r="T1060">
        <v>1052</v>
      </c>
      <c r="U1060" s="33" t="s">
        <v>427</v>
      </c>
      <c r="V1060">
        <v>3</v>
      </c>
      <c r="W1060">
        <v>73</v>
      </c>
      <c r="X1060" s="21" t="s">
        <v>158</v>
      </c>
      <c r="Y1060" s="12" t="s">
        <v>539</v>
      </c>
      <c r="Z1060">
        <v>9</v>
      </c>
      <c r="AA1060">
        <v>9</v>
      </c>
      <c r="AB1060">
        <v>8</v>
      </c>
      <c r="AC1060">
        <v>3</v>
      </c>
      <c r="AF1060" t="s">
        <v>624</v>
      </c>
    </row>
    <row r="1061" spans="1:32" x14ac:dyDescent="0.25">
      <c r="A1061" s="20" t="s">
        <v>218</v>
      </c>
      <c r="B1061" s="21" t="s">
        <v>248</v>
      </c>
      <c r="C1061">
        <v>39.42</v>
      </c>
      <c r="D1061">
        <v>39.020000000000003</v>
      </c>
      <c r="E1061">
        <v>6</v>
      </c>
      <c r="F1061" s="56" t="s">
        <v>69</v>
      </c>
      <c r="G1061">
        <v>6</v>
      </c>
      <c r="H1061" s="49" t="s">
        <v>31</v>
      </c>
      <c r="I1061">
        <v>8</v>
      </c>
      <c r="J1061" s="36" t="s">
        <v>410</v>
      </c>
      <c r="K1061">
        <v>5.7</v>
      </c>
      <c r="L1061">
        <v>115</v>
      </c>
      <c r="M1061">
        <v>128</v>
      </c>
      <c r="N1061" s="41">
        <v>1650</v>
      </c>
      <c r="O1061">
        <v>1</v>
      </c>
      <c r="P1061">
        <v>16</v>
      </c>
      <c r="Q1061">
        <v>4</v>
      </c>
      <c r="R1061">
        <v>25</v>
      </c>
      <c r="S1061" s="31" t="s">
        <v>420</v>
      </c>
      <c r="T1061">
        <v>1069</v>
      </c>
      <c r="U1061" s="33" t="s">
        <v>427</v>
      </c>
      <c r="V1061">
        <v>3</v>
      </c>
      <c r="W1061">
        <v>73</v>
      </c>
      <c r="X1061" s="21" t="s">
        <v>158</v>
      </c>
      <c r="Y1061" s="12">
        <v>1</v>
      </c>
      <c r="Z1061">
        <v>8</v>
      </c>
      <c r="AA1061">
        <v>8</v>
      </c>
      <c r="AB1061">
        <v>8</v>
      </c>
      <c r="AC1061">
        <v>6</v>
      </c>
      <c r="AF1061" t="s">
        <v>624</v>
      </c>
    </row>
    <row r="1062" spans="1:32" x14ac:dyDescent="0.25">
      <c r="A1062" s="20" t="s">
        <v>218</v>
      </c>
      <c r="B1062" s="21" t="s">
        <v>248</v>
      </c>
      <c r="C1062">
        <v>38.590000000000003</v>
      </c>
      <c r="D1062">
        <v>38.590000000000003</v>
      </c>
      <c r="E1062">
        <v>6</v>
      </c>
      <c r="F1062" s="56" t="s">
        <v>69</v>
      </c>
      <c r="G1062" s="28">
        <v>1</v>
      </c>
      <c r="H1062" s="49" t="s">
        <v>31</v>
      </c>
      <c r="I1062">
        <v>2</v>
      </c>
      <c r="J1062" s="36" t="s">
        <v>410</v>
      </c>
      <c r="K1062">
        <v>2.2000000000000002</v>
      </c>
      <c r="L1062">
        <v>115</v>
      </c>
      <c r="M1062">
        <v>121</v>
      </c>
      <c r="N1062" s="41">
        <v>1650</v>
      </c>
      <c r="O1062">
        <v>1</v>
      </c>
      <c r="P1062">
        <v>2</v>
      </c>
      <c r="Q1062">
        <v>4</v>
      </c>
      <c r="R1062">
        <v>25</v>
      </c>
      <c r="S1062" s="32" t="s">
        <v>426</v>
      </c>
      <c r="T1062">
        <v>1069</v>
      </c>
      <c r="U1062" s="33" t="s">
        <v>427</v>
      </c>
      <c r="V1062">
        <v>3</v>
      </c>
      <c r="W1062">
        <v>66</v>
      </c>
      <c r="X1062" s="21" t="s">
        <v>158</v>
      </c>
      <c r="Y1062" s="12" t="s">
        <v>418</v>
      </c>
      <c r="Z1062">
        <v>8</v>
      </c>
      <c r="AA1062">
        <v>8</v>
      </c>
      <c r="AB1062">
        <v>8</v>
      </c>
      <c r="AC1062">
        <v>1</v>
      </c>
      <c r="AF1062" t="s">
        <v>624</v>
      </c>
    </row>
    <row r="1063" spans="1:32" x14ac:dyDescent="0.25">
      <c r="A1063" s="20" t="s">
        <v>218</v>
      </c>
      <c r="B1063" s="21" t="s">
        <v>248</v>
      </c>
      <c r="C1063">
        <v>39.76</v>
      </c>
      <c r="D1063">
        <v>39.46</v>
      </c>
      <c r="E1063">
        <v>6</v>
      </c>
      <c r="F1063" s="56" t="s">
        <v>69</v>
      </c>
      <c r="G1063" s="28">
        <v>3</v>
      </c>
      <c r="H1063" s="67" t="s">
        <v>195</v>
      </c>
      <c r="I1063">
        <v>3</v>
      </c>
      <c r="J1063" s="37" t="s">
        <v>409</v>
      </c>
      <c r="K1063">
        <v>5.8</v>
      </c>
      <c r="L1063">
        <v>115</v>
      </c>
      <c r="M1063">
        <v>125</v>
      </c>
      <c r="N1063" s="41">
        <v>1650</v>
      </c>
      <c r="O1063">
        <v>1</v>
      </c>
      <c r="P1063">
        <v>5</v>
      </c>
      <c r="Q1063">
        <v>3</v>
      </c>
      <c r="R1063">
        <v>25</v>
      </c>
      <c r="S1063" s="32" t="s">
        <v>426</v>
      </c>
      <c r="T1063">
        <v>1066</v>
      </c>
      <c r="U1063" s="33" t="s">
        <v>417</v>
      </c>
      <c r="V1063">
        <v>3</v>
      </c>
      <c r="W1063">
        <v>65</v>
      </c>
      <c r="X1063" s="21" t="s">
        <v>158</v>
      </c>
      <c r="Y1063" s="12" t="s">
        <v>446</v>
      </c>
      <c r="Z1063">
        <v>7</v>
      </c>
      <c r="AA1063">
        <v>7</v>
      </c>
      <c r="AB1063">
        <v>8</v>
      </c>
      <c r="AC1063">
        <v>3</v>
      </c>
      <c r="AF1063" t="s">
        <v>624</v>
      </c>
    </row>
    <row r="1064" spans="1:32" x14ac:dyDescent="0.25">
      <c r="A1064" s="20" t="s">
        <v>218</v>
      </c>
      <c r="B1064" s="21" t="s">
        <v>248</v>
      </c>
      <c r="C1064">
        <v>40.11</v>
      </c>
      <c r="D1064">
        <v>39.709999999999994</v>
      </c>
      <c r="E1064">
        <v>6</v>
      </c>
      <c r="F1064" s="56" t="s">
        <v>69</v>
      </c>
      <c r="G1064">
        <v>6</v>
      </c>
      <c r="H1064" s="62" t="s">
        <v>120</v>
      </c>
      <c r="I1064">
        <v>10</v>
      </c>
      <c r="J1064" s="38" t="s">
        <v>411</v>
      </c>
      <c r="K1064">
        <v>8.1999999999999993</v>
      </c>
      <c r="L1064">
        <v>115</v>
      </c>
      <c r="M1064">
        <v>122</v>
      </c>
      <c r="N1064" s="41">
        <v>1650</v>
      </c>
      <c r="O1064">
        <v>1</v>
      </c>
      <c r="P1064">
        <v>19</v>
      </c>
      <c r="Q1064">
        <v>2</v>
      </c>
      <c r="R1064">
        <v>25</v>
      </c>
      <c r="S1064" s="31" t="s">
        <v>420</v>
      </c>
      <c r="T1064">
        <v>1071</v>
      </c>
      <c r="U1064" s="33" t="s">
        <v>417</v>
      </c>
      <c r="V1064">
        <v>3</v>
      </c>
      <c r="W1064">
        <v>65</v>
      </c>
      <c r="X1064" s="21" t="s">
        <v>158</v>
      </c>
      <c r="Y1064" s="12" t="s">
        <v>552</v>
      </c>
      <c r="Z1064">
        <v>11</v>
      </c>
      <c r="AA1064">
        <v>11</v>
      </c>
      <c r="AB1064">
        <v>11</v>
      </c>
      <c r="AC1064">
        <v>6</v>
      </c>
      <c r="AF1064" t="s">
        <v>624</v>
      </c>
    </row>
    <row r="1065" spans="1:32" x14ac:dyDescent="0.25">
      <c r="A1065" s="20" t="s">
        <v>218</v>
      </c>
      <c r="B1065" s="21" t="s">
        <v>248</v>
      </c>
      <c r="C1065">
        <v>49.95</v>
      </c>
      <c r="D1065">
        <v>49.75</v>
      </c>
      <c r="E1065">
        <v>6</v>
      </c>
      <c r="F1065" s="56" t="s">
        <v>69</v>
      </c>
      <c r="G1065" s="28">
        <v>2</v>
      </c>
      <c r="H1065" s="49" t="s">
        <v>31</v>
      </c>
      <c r="I1065">
        <v>7</v>
      </c>
      <c r="J1065" s="36" t="s">
        <v>410</v>
      </c>
      <c r="K1065">
        <v>2.9</v>
      </c>
      <c r="L1065">
        <v>115</v>
      </c>
      <c r="M1065">
        <v>122</v>
      </c>
      <c r="N1065">
        <v>1800</v>
      </c>
      <c r="O1065">
        <v>1</v>
      </c>
      <c r="P1065">
        <v>22</v>
      </c>
      <c r="Q1065">
        <v>1</v>
      </c>
      <c r="R1065">
        <v>25</v>
      </c>
      <c r="S1065" s="32" t="s">
        <v>416</v>
      </c>
      <c r="T1065">
        <v>1073</v>
      </c>
      <c r="U1065" s="33" t="s">
        <v>417</v>
      </c>
      <c r="V1065">
        <v>3</v>
      </c>
      <c r="W1065">
        <v>65</v>
      </c>
      <c r="X1065" s="21" t="s">
        <v>158</v>
      </c>
      <c r="Y1065" s="12" t="s">
        <v>539</v>
      </c>
      <c r="Z1065">
        <v>9</v>
      </c>
      <c r="AA1065">
        <v>9</v>
      </c>
      <c r="AB1065">
        <v>10</v>
      </c>
      <c r="AC1065">
        <v>8</v>
      </c>
      <c r="AD1065">
        <v>2</v>
      </c>
      <c r="AF1065" t="s">
        <v>624</v>
      </c>
    </row>
    <row r="1066" spans="1:32" x14ac:dyDescent="0.25">
      <c r="A1066" s="20" t="s">
        <v>218</v>
      </c>
      <c r="B1066" s="21" t="s">
        <v>248</v>
      </c>
      <c r="C1066">
        <v>39.67</v>
      </c>
      <c r="D1066">
        <v>39.17</v>
      </c>
      <c r="E1066">
        <v>6</v>
      </c>
      <c r="F1066" s="56" t="s">
        <v>69</v>
      </c>
      <c r="G1066" s="30">
        <v>4</v>
      </c>
      <c r="H1066" s="49" t="s">
        <v>31</v>
      </c>
      <c r="I1066">
        <v>12</v>
      </c>
      <c r="J1066" s="36" t="s">
        <v>410</v>
      </c>
      <c r="K1066">
        <v>5.2</v>
      </c>
      <c r="L1066">
        <v>115</v>
      </c>
      <c r="M1066">
        <v>125</v>
      </c>
      <c r="N1066" s="41">
        <v>1650</v>
      </c>
      <c r="O1066">
        <v>1</v>
      </c>
      <c r="P1066">
        <v>26</v>
      </c>
      <c r="Q1066">
        <v>12</v>
      </c>
      <c r="R1066">
        <v>24</v>
      </c>
      <c r="S1066" s="32" t="s">
        <v>426</v>
      </c>
      <c r="T1066">
        <v>1083</v>
      </c>
      <c r="U1066" s="33" t="s">
        <v>417</v>
      </c>
      <c r="V1066">
        <v>3</v>
      </c>
      <c r="W1066">
        <v>65</v>
      </c>
      <c r="X1066" s="21" t="s">
        <v>158</v>
      </c>
      <c r="Y1066" s="12" t="s">
        <v>418</v>
      </c>
      <c r="Z1066">
        <v>10</v>
      </c>
      <c r="AA1066">
        <v>10</v>
      </c>
      <c r="AB1066">
        <v>11</v>
      </c>
      <c r="AC1066">
        <v>4</v>
      </c>
      <c r="AF1066" t="s">
        <v>624</v>
      </c>
    </row>
    <row r="1067" spans="1:32" x14ac:dyDescent="0.25">
      <c r="A1067" s="20" t="s">
        <v>218</v>
      </c>
      <c r="B1067" s="21" t="s">
        <v>248</v>
      </c>
      <c r="C1067">
        <v>40.57</v>
      </c>
      <c r="D1067">
        <v>40.369999999999997</v>
      </c>
      <c r="E1067">
        <v>6</v>
      </c>
      <c r="F1067" s="56" t="s">
        <v>69</v>
      </c>
      <c r="G1067" s="28">
        <v>3</v>
      </c>
      <c r="H1067" s="49" t="s">
        <v>31</v>
      </c>
      <c r="I1067">
        <v>4</v>
      </c>
      <c r="J1067" s="38" t="s">
        <v>411</v>
      </c>
      <c r="K1067">
        <v>20</v>
      </c>
      <c r="L1067">
        <v>115</v>
      </c>
      <c r="M1067">
        <v>120</v>
      </c>
      <c r="N1067" s="41">
        <v>1650</v>
      </c>
      <c r="O1067">
        <v>1</v>
      </c>
      <c r="P1067">
        <v>4</v>
      </c>
      <c r="Q1067">
        <v>12</v>
      </c>
      <c r="R1067">
        <v>24</v>
      </c>
      <c r="S1067" s="32" t="s">
        <v>432</v>
      </c>
      <c r="T1067">
        <v>1068</v>
      </c>
      <c r="U1067" s="33" t="s">
        <v>417</v>
      </c>
      <c r="V1067">
        <v>3</v>
      </c>
      <c r="W1067">
        <v>64</v>
      </c>
      <c r="X1067" s="21" t="s">
        <v>158</v>
      </c>
      <c r="Y1067" s="12" t="s">
        <v>654</v>
      </c>
      <c r="Z1067">
        <v>11</v>
      </c>
      <c r="AA1067">
        <v>10</v>
      </c>
      <c r="AB1067">
        <v>11</v>
      </c>
      <c r="AC1067">
        <v>3</v>
      </c>
      <c r="AF1067" t="s">
        <v>213</v>
      </c>
    </row>
    <row r="1068" spans="1:32" x14ac:dyDescent="0.25">
      <c r="A1068" s="20" t="s">
        <v>218</v>
      </c>
      <c r="B1068" s="21" t="s">
        <v>248</v>
      </c>
      <c r="C1068">
        <v>1.67</v>
      </c>
      <c r="D1068">
        <v>1.3699999999999999</v>
      </c>
      <c r="E1068">
        <v>6</v>
      </c>
      <c r="F1068" s="56" t="s">
        <v>69</v>
      </c>
      <c r="G1068" s="30">
        <v>4</v>
      </c>
      <c r="H1068" s="63" t="s">
        <v>140</v>
      </c>
      <c r="I1068">
        <v>13</v>
      </c>
      <c r="J1068" s="38" t="s">
        <v>411</v>
      </c>
      <c r="K1068">
        <v>89</v>
      </c>
      <c r="L1068">
        <v>115</v>
      </c>
      <c r="M1068">
        <v>119</v>
      </c>
      <c r="N1068">
        <v>2000</v>
      </c>
      <c r="O1068">
        <v>2</v>
      </c>
      <c r="P1068">
        <v>17</v>
      </c>
      <c r="Q1068">
        <v>11</v>
      </c>
      <c r="R1068">
        <v>24</v>
      </c>
      <c r="S1068" t="s">
        <v>501</v>
      </c>
      <c r="T1068">
        <v>1061</v>
      </c>
      <c r="U1068" s="33" t="s">
        <v>417</v>
      </c>
      <c r="V1068">
        <v>3</v>
      </c>
      <c r="W1068">
        <v>64</v>
      </c>
      <c r="X1068" s="21" t="s">
        <v>158</v>
      </c>
      <c r="Y1068" s="12" t="s">
        <v>539</v>
      </c>
      <c r="Z1068">
        <v>13</v>
      </c>
      <c r="AA1068">
        <v>13</v>
      </c>
      <c r="AB1068">
        <v>13</v>
      </c>
      <c r="AC1068">
        <v>10</v>
      </c>
      <c r="AD1068">
        <v>4</v>
      </c>
      <c r="AF1068" t="s">
        <v>161</v>
      </c>
    </row>
    <row r="1069" spans="1:32" x14ac:dyDescent="0.25">
      <c r="A1069" s="20" t="s">
        <v>218</v>
      </c>
      <c r="B1069" s="21" t="s">
        <v>248</v>
      </c>
      <c r="C1069">
        <v>39.229999999999997</v>
      </c>
      <c r="D1069">
        <v>39.029999999999994</v>
      </c>
      <c r="E1069">
        <v>6</v>
      </c>
      <c r="F1069" s="56" t="s">
        <v>69</v>
      </c>
      <c r="G1069">
        <v>7</v>
      </c>
      <c r="H1069" s="49" t="s">
        <v>31</v>
      </c>
      <c r="I1069">
        <v>9</v>
      </c>
      <c r="J1069" s="36" t="s">
        <v>410</v>
      </c>
      <c r="K1069">
        <v>13</v>
      </c>
      <c r="L1069">
        <v>115</v>
      </c>
      <c r="M1069">
        <v>122</v>
      </c>
      <c r="N1069" s="41">
        <v>1650</v>
      </c>
      <c r="O1069">
        <v>1</v>
      </c>
      <c r="P1069">
        <v>16</v>
      </c>
      <c r="Q1069">
        <v>10</v>
      </c>
      <c r="R1069">
        <v>24</v>
      </c>
      <c r="S1069" s="31" t="s">
        <v>420</v>
      </c>
      <c r="T1069">
        <v>1039</v>
      </c>
      <c r="U1069" s="33" t="s">
        <v>427</v>
      </c>
      <c r="V1069">
        <v>3</v>
      </c>
      <c r="W1069">
        <v>65</v>
      </c>
      <c r="X1069" s="21" t="s">
        <v>158</v>
      </c>
      <c r="Y1069" t="s">
        <v>441</v>
      </c>
      <c r="Z1069">
        <v>8</v>
      </c>
      <c r="AA1069">
        <v>8</v>
      </c>
      <c r="AB1069">
        <v>9</v>
      </c>
      <c r="AC1069">
        <v>7</v>
      </c>
      <c r="AF1069" t="s">
        <v>161</v>
      </c>
    </row>
    <row r="1070" spans="1:32" x14ac:dyDescent="0.25">
      <c r="A1070" s="20" t="s">
        <v>218</v>
      </c>
      <c r="B1070" s="21" t="s">
        <v>248</v>
      </c>
      <c r="C1070">
        <v>40.92</v>
      </c>
      <c r="D1070">
        <v>40.72</v>
      </c>
      <c r="E1070">
        <v>6</v>
      </c>
      <c r="F1070" s="56" t="s">
        <v>69</v>
      </c>
      <c r="G1070">
        <v>7</v>
      </c>
      <c r="H1070" s="63" t="s">
        <v>140</v>
      </c>
      <c r="I1070">
        <v>4</v>
      </c>
      <c r="J1070" s="36" t="s">
        <v>410</v>
      </c>
      <c r="K1070">
        <v>10</v>
      </c>
      <c r="L1070">
        <v>115</v>
      </c>
      <c r="M1070">
        <v>120</v>
      </c>
      <c r="N1070" s="41">
        <v>1650</v>
      </c>
      <c r="O1070">
        <v>1</v>
      </c>
      <c r="P1070">
        <v>4</v>
      </c>
      <c r="Q1070">
        <v>7</v>
      </c>
      <c r="R1070">
        <v>24</v>
      </c>
      <c r="S1070" s="32" t="s">
        <v>432</v>
      </c>
      <c r="T1070">
        <v>1041</v>
      </c>
      <c r="U1070" s="33" t="s">
        <v>417</v>
      </c>
      <c r="V1070">
        <v>3</v>
      </c>
      <c r="W1070">
        <v>65</v>
      </c>
      <c r="X1070" s="21" t="s">
        <v>158</v>
      </c>
      <c r="Y1070" t="s">
        <v>435</v>
      </c>
      <c r="Z1070">
        <v>9</v>
      </c>
      <c r="AA1070">
        <v>10</v>
      </c>
      <c r="AB1070">
        <v>9</v>
      </c>
      <c r="AC1070">
        <v>7</v>
      </c>
      <c r="AF1070" t="s">
        <v>161</v>
      </c>
    </row>
    <row r="1071" spans="1:32" x14ac:dyDescent="0.25">
      <c r="A1071" s="20" t="s">
        <v>218</v>
      </c>
      <c r="B1071" s="21" t="s">
        <v>248</v>
      </c>
      <c r="C1071">
        <v>40.51</v>
      </c>
      <c r="D1071">
        <v>40.01</v>
      </c>
      <c r="E1071">
        <v>6</v>
      </c>
      <c r="F1071" s="56" t="s">
        <v>69</v>
      </c>
      <c r="G1071" s="28">
        <v>2</v>
      </c>
      <c r="H1071" s="63" t="s">
        <v>140</v>
      </c>
      <c r="I1071">
        <v>12</v>
      </c>
      <c r="J1071" s="36" t="s">
        <v>410</v>
      </c>
      <c r="K1071">
        <v>33</v>
      </c>
      <c r="L1071">
        <v>115</v>
      </c>
      <c r="M1071">
        <v>123</v>
      </c>
      <c r="N1071" s="41">
        <v>1650</v>
      </c>
      <c r="O1071">
        <v>1</v>
      </c>
      <c r="P1071">
        <v>12</v>
      </c>
      <c r="Q1071">
        <v>6</v>
      </c>
      <c r="R1071">
        <v>24</v>
      </c>
      <c r="S1071" s="31" t="s">
        <v>420</v>
      </c>
      <c r="T1071">
        <v>1049</v>
      </c>
      <c r="U1071" s="33" t="s">
        <v>417</v>
      </c>
      <c r="V1071">
        <v>3</v>
      </c>
      <c r="W1071">
        <v>63</v>
      </c>
      <c r="X1071" s="21" t="s">
        <v>158</v>
      </c>
      <c r="Y1071" s="12" t="s">
        <v>654</v>
      </c>
      <c r="Z1071">
        <v>9</v>
      </c>
      <c r="AA1071">
        <v>9</v>
      </c>
      <c r="AB1071">
        <v>9</v>
      </c>
      <c r="AC1071">
        <v>2</v>
      </c>
      <c r="AF1071" t="s">
        <v>161</v>
      </c>
    </row>
    <row r="1072" spans="1:32" x14ac:dyDescent="0.25">
      <c r="A1072" s="20" t="s">
        <v>218</v>
      </c>
      <c r="B1072" s="21" t="s">
        <v>248</v>
      </c>
      <c r="C1072">
        <v>39.700000000000003</v>
      </c>
      <c r="D1072">
        <v>39.6</v>
      </c>
      <c r="E1072">
        <v>6</v>
      </c>
      <c r="F1072" s="56" t="s">
        <v>69</v>
      </c>
      <c r="G1072">
        <v>6</v>
      </c>
      <c r="H1072" s="63" t="s">
        <v>140</v>
      </c>
      <c r="I1072">
        <v>4</v>
      </c>
      <c r="J1072" s="38" t="s">
        <v>411</v>
      </c>
      <c r="K1072">
        <v>18</v>
      </c>
      <c r="L1072">
        <v>115</v>
      </c>
      <c r="M1072">
        <v>118</v>
      </c>
      <c r="N1072" s="41">
        <v>1650</v>
      </c>
      <c r="O1072">
        <v>1</v>
      </c>
      <c r="P1072">
        <v>29</v>
      </c>
      <c r="Q1072">
        <v>5</v>
      </c>
      <c r="R1072">
        <v>24</v>
      </c>
      <c r="S1072" t="s">
        <v>457</v>
      </c>
      <c r="T1072">
        <v>1050</v>
      </c>
      <c r="U1072" s="33" t="s">
        <v>417</v>
      </c>
      <c r="V1072">
        <v>3</v>
      </c>
      <c r="W1072">
        <v>63</v>
      </c>
      <c r="X1072" s="21" t="s">
        <v>158</v>
      </c>
      <c r="Y1072" t="s">
        <v>484</v>
      </c>
      <c r="Z1072">
        <v>12</v>
      </c>
      <c r="AA1072">
        <v>13</v>
      </c>
      <c r="AB1072">
        <v>10</v>
      </c>
      <c r="AC1072">
        <v>6</v>
      </c>
      <c r="AF1072" t="s">
        <v>161</v>
      </c>
    </row>
    <row r="1073" spans="1:32" x14ac:dyDescent="0.25">
      <c r="A1073" s="20" t="s">
        <v>218</v>
      </c>
      <c r="B1073" s="21" t="s">
        <v>248</v>
      </c>
      <c r="C1073">
        <v>34.799999999999997</v>
      </c>
      <c r="D1073">
        <v>33.999999999999993</v>
      </c>
      <c r="E1073">
        <v>6</v>
      </c>
      <c r="F1073" s="56" t="s">
        <v>69</v>
      </c>
      <c r="G1073" s="28">
        <v>1</v>
      </c>
      <c r="H1073" s="49" t="s">
        <v>31</v>
      </c>
      <c r="I1073">
        <v>10</v>
      </c>
      <c r="J1073" s="38" t="s">
        <v>411</v>
      </c>
      <c r="K1073">
        <v>10</v>
      </c>
      <c r="L1073">
        <v>115</v>
      </c>
      <c r="M1073">
        <v>133</v>
      </c>
      <c r="N1073">
        <v>1600</v>
      </c>
      <c r="O1073">
        <v>1</v>
      </c>
      <c r="P1073">
        <v>5</v>
      </c>
      <c r="Q1073">
        <v>5</v>
      </c>
      <c r="R1073">
        <v>24</v>
      </c>
      <c r="S1073" t="s">
        <v>477</v>
      </c>
      <c r="T1073">
        <v>1041</v>
      </c>
      <c r="U1073" s="33" t="s">
        <v>417</v>
      </c>
      <c r="V1073">
        <v>4</v>
      </c>
      <c r="W1073">
        <v>58</v>
      </c>
      <c r="X1073" s="21" t="s">
        <v>158</v>
      </c>
      <c r="Y1073" s="12" t="s">
        <v>989</v>
      </c>
      <c r="Z1073">
        <v>13</v>
      </c>
      <c r="AA1073">
        <v>11</v>
      </c>
      <c r="AB1073">
        <v>9</v>
      </c>
      <c r="AC1073">
        <v>1</v>
      </c>
      <c r="AF1073" t="s">
        <v>161</v>
      </c>
    </row>
    <row r="1074" spans="1:32" x14ac:dyDescent="0.25">
      <c r="A1074" s="20" t="s">
        <v>218</v>
      </c>
      <c r="B1074" s="21" t="s">
        <v>248</v>
      </c>
      <c r="C1074">
        <v>36.549999999999997</v>
      </c>
      <c r="D1074">
        <v>35.449999999999996</v>
      </c>
      <c r="E1074">
        <v>6</v>
      </c>
      <c r="F1074" s="56" t="s">
        <v>69</v>
      </c>
      <c r="G1074">
        <v>6</v>
      </c>
      <c r="H1074" s="49" t="s">
        <v>31</v>
      </c>
      <c r="I1074">
        <v>14</v>
      </c>
      <c r="J1074" s="38" t="s">
        <v>411</v>
      </c>
      <c r="K1074">
        <v>16</v>
      </c>
      <c r="L1074">
        <v>115</v>
      </c>
      <c r="M1074">
        <v>135</v>
      </c>
      <c r="N1074">
        <v>1600</v>
      </c>
      <c r="O1074">
        <v>1</v>
      </c>
      <c r="P1074">
        <v>7</v>
      </c>
      <c r="Q1074">
        <v>4</v>
      </c>
      <c r="R1074">
        <v>24</v>
      </c>
      <c r="S1074" t="s">
        <v>501</v>
      </c>
      <c r="T1074">
        <v>1047</v>
      </c>
      <c r="U1074" s="33" t="s">
        <v>417</v>
      </c>
      <c r="V1074">
        <v>4</v>
      </c>
      <c r="W1074">
        <v>59</v>
      </c>
      <c r="X1074" s="21" t="s">
        <v>158</v>
      </c>
      <c r="Y1074" t="s">
        <v>435</v>
      </c>
      <c r="Z1074">
        <v>13</v>
      </c>
      <c r="AA1074">
        <v>13</v>
      </c>
      <c r="AB1074">
        <v>13</v>
      </c>
      <c r="AC1074">
        <v>6</v>
      </c>
      <c r="AF1074" t="s">
        <v>161</v>
      </c>
    </row>
    <row r="1075" spans="1:32" x14ac:dyDescent="0.25">
      <c r="A1075" s="20" t="s">
        <v>218</v>
      </c>
      <c r="B1075" s="21" t="s">
        <v>248</v>
      </c>
      <c r="C1075">
        <v>41.78</v>
      </c>
      <c r="D1075">
        <v>41.48</v>
      </c>
      <c r="E1075">
        <v>6</v>
      </c>
      <c r="F1075" s="56" t="s">
        <v>69</v>
      </c>
      <c r="G1075">
        <v>10</v>
      </c>
      <c r="H1075" s="59" t="s">
        <v>85</v>
      </c>
      <c r="I1075">
        <v>11</v>
      </c>
      <c r="J1075" s="38" t="s">
        <v>411</v>
      </c>
      <c r="K1075">
        <v>18</v>
      </c>
      <c r="L1075">
        <v>115</v>
      </c>
      <c r="M1075">
        <v>118</v>
      </c>
      <c r="N1075" s="41">
        <v>1650</v>
      </c>
      <c r="O1075">
        <v>1</v>
      </c>
      <c r="P1075">
        <v>20</v>
      </c>
      <c r="Q1075">
        <v>3</v>
      </c>
      <c r="R1075">
        <v>24</v>
      </c>
      <c r="S1075" s="32" t="s">
        <v>426</v>
      </c>
      <c r="T1075">
        <v>1049</v>
      </c>
      <c r="U1075" s="33" t="s">
        <v>417</v>
      </c>
      <c r="V1075">
        <v>3</v>
      </c>
      <c r="W1075">
        <v>61</v>
      </c>
      <c r="X1075" s="21" t="s">
        <v>158</v>
      </c>
      <c r="Y1075">
        <v>3</v>
      </c>
      <c r="Z1075">
        <v>12</v>
      </c>
      <c r="AA1075">
        <v>12</v>
      </c>
      <c r="AB1075">
        <v>11</v>
      </c>
      <c r="AC1075">
        <v>10</v>
      </c>
      <c r="AF1075" t="s">
        <v>161</v>
      </c>
    </row>
    <row r="1076" spans="1:32" x14ac:dyDescent="0.25">
      <c r="A1076" s="20" t="s">
        <v>218</v>
      </c>
      <c r="B1076" s="21" t="s">
        <v>248</v>
      </c>
      <c r="C1076">
        <v>41.9</v>
      </c>
      <c r="D1076">
        <v>41.699999999999996</v>
      </c>
      <c r="E1076">
        <v>6</v>
      </c>
      <c r="F1076" s="56" t="s">
        <v>69</v>
      </c>
      <c r="G1076">
        <v>7</v>
      </c>
      <c r="H1076" s="49" t="s">
        <v>31</v>
      </c>
      <c r="I1076">
        <v>7</v>
      </c>
      <c r="J1076" s="36" t="s">
        <v>410</v>
      </c>
      <c r="K1076">
        <v>11</v>
      </c>
      <c r="L1076">
        <v>115</v>
      </c>
      <c r="M1076">
        <v>121</v>
      </c>
      <c r="N1076" s="41">
        <v>1650</v>
      </c>
      <c r="O1076">
        <v>1</v>
      </c>
      <c r="P1076">
        <v>28</v>
      </c>
      <c r="Q1076">
        <v>2</v>
      </c>
      <c r="R1076">
        <v>24</v>
      </c>
      <c r="S1076" s="32" t="s">
        <v>432</v>
      </c>
      <c r="T1076">
        <v>1040</v>
      </c>
      <c r="U1076" s="33" t="s">
        <v>417</v>
      </c>
      <c r="V1076">
        <v>3</v>
      </c>
      <c r="W1076">
        <v>63</v>
      </c>
      <c r="X1076" s="21" t="s">
        <v>158</v>
      </c>
      <c r="Y1076" t="s">
        <v>519</v>
      </c>
      <c r="Z1076">
        <v>10</v>
      </c>
      <c r="AA1076">
        <v>10</v>
      </c>
      <c r="AB1076">
        <v>10</v>
      </c>
      <c r="AC1076">
        <v>7</v>
      </c>
      <c r="AF1076" t="s">
        <v>161</v>
      </c>
    </row>
    <row r="1077" spans="1:32" x14ac:dyDescent="0.25">
      <c r="A1077" s="20" t="s">
        <v>218</v>
      </c>
      <c r="B1077" s="21" t="s">
        <v>248</v>
      </c>
      <c r="C1077">
        <v>41.2</v>
      </c>
      <c r="D1077">
        <v>41.1</v>
      </c>
      <c r="E1077">
        <v>6</v>
      </c>
      <c r="F1077" s="56" t="s">
        <v>69</v>
      </c>
      <c r="G1077" s="30">
        <v>4</v>
      </c>
      <c r="H1077" s="56" t="s">
        <v>69</v>
      </c>
      <c r="I1077">
        <v>9</v>
      </c>
      <c r="J1077" s="36" t="s">
        <v>410</v>
      </c>
      <c r="K1077">
        <v>7.5</v>
      </c>
      <c r="L1077">
        <v>115</v>
      </c>
      <c r="M1077">
        <v>118</v>
      </c>
      <c r="N1077" s="41">
        <v>1650</v>
      </c>
      <c r="O1077">
        <v>1</v>
      </c>
      <c r="P1077">
        <v>7</v>
      </c>
      <c r="Q1077">
        <v>2</v>
      </c>
      <c r="R1077">
        <v>24</v>
      </c>
      <c r="S1077" s="31" t="s">
        <v>420</v>
      </c>
      <c r="T1077">
        <v>1033</v>
      </c>
      <c r="U1077" s="33" t="s">
        <v>417</v>
      </c>
      <c r="V1077">
        <v>3</v>
      </c>
      <c r="W1077">
        <v>64</v>
      </c>
      <c r="X1077" s="21" t="s">
        <v>158</v>
      </c>
      <c r="Y1077" s="12" t="s">
        <v>552</v>
      </c>
      <c r="Z1077">
        <v>10</v>
      </c>
      <c r="AA1077">
        <v>10</v>
      </c>
      <c r="AB1077">
        <v>11</v>
      </c>
      <c r="AC1077">
        <v>4</v>
      </c>
      <c r="AF1077" t="s">
        <v>161</v>
      </c>
    </row>
    <row r="1078" spans="1:32" x14ac:dyDescent="0.25">
      <c r="A1078" s="20" t="s">
        <v>218</v>
      </c>
      <c r="B1078" s="21" t="s">
        <v>248</v>
      </c>
      <c r="C1078">
        <v>35.799999999999997</v>
      </c>
      <c r="D1078">
        <v>35.5</v>
      </c>
      <c r="E1078">
        <v>6</v>
      </c>
      <c r="F1078" s="56" t="s">
        <v>69</v>
      </c>
      <c r="G1078">
        <v>8</v>
      </c>
      <c r="H1078" s="67" t="s">
        <v>195</v>
      </c>
      <c r="I1078">
        <v>7</v>
      </c>
      <c r="J1078" s="38" t="s">
        <v>411</v>
      </c>
      <c r="K1078">
        <v>11</v>
      </c>
      <c r="L1078">
        <v>115</v>
      </c>
      <c r="M1078">
        <v>123</v>
      </c>
      <c r="N1078">
        <v>1600</v>
      </c>
      <c r="O1078">
        <v>1</v>
      </c>
      <c r="P1078">
        <v>28</v>
      </c>
      <c r="Q1078">
        <v>1</v>
      </c>
      <c r="R1078">
        <v>24</v>
      </c>
      <c r="S1078" t="s">
        <v>465</v>
      </c>
      <c r="T1078">
        <v>1052</v>
      </c>
      <c r="U1078" s="33" t="s">
        <v>417</v>
      </c>
      <c r="V1078">
        <v>3</v>
      </c>
      <c r="W1078">
        <v>64</v>
      </c>
      <c r="X1078" s="21" t="s">
        <v>158</v>
      </c>
      <c r="Y1078" t="s">
        <v>502</v>
      </c>
      <c r="Z1078">
        <v>13</v>
      </c>
      <c r="AA1078">
        <v>13</v>
      </c>
      <c r="AB1078">
        <v>13</v>
      </c>
      <c r="AC1078">
        <v>8</v>
      </c>
      <c r="AF1078" t="s">
        <v>161</v>
      </c>
    </row>
    <row r="1079" spans="1:32" x14ac:dyDescent="0.25">
      <c r="A1079" s="20" t="s">
        <v>218</v>
      </c>
      <c r="B1079" s="21" t="s">
        <v>248</v>
      </c>
      <c r="C1079">
        <v>49.51</v>
      </c>
      <c r="D1079">
        <v>49.309999999999995</v>
      </c>
      <c r="E1079">
        <v>6</v>
      </c>
      <c r="F1079" s="56" t="s">
        <v>69</v>
      </c>
      <c r="G1079">
        <v>6</v>
      </c>
      <c r="H1079" s="49" t="s">
        <v>31</v>
      </c>
      <c r="I1079">
        <v>9</v>
      </c>
      <c r="J1079" s="36" t="s">
        <v>410</v>
      </c>
      <c r="K1079">
        <v>2.5</v>
      </c>
      <c r="L1079">
        <v>115</v>
      </c>
      <c r="M1079">
        <v>122</v>
      </c>
      <c r="N1079">
        <v>1800</v>
      </c>
      <c r="O1079">
        <v>1</v>
      </c>
      <c r="P1079">
        <v>1</v>
      </c>
      <c r="Q1079">
        <v>1</v>
      </c>
      <c r="R1079">
        <v>24</v>
      </c>
      <c r="S1079" t="s">
        <v>483</v>
      </c>
      <c r="T1079">
        <v>1040</v>
      </c>
      <c r="U1079" s="33" t="s">
        <v>417</v>
      </c>
      <c r="V1079">
        <v>3</v>
      </c>
      <c r="W1079">
        <v>64</v>
      </c>
      <c r="X1079" s="21" t="s">
        <v>158</v>
      </c>
      <c r="Y1079">
        <v>6</v>
      </c>
      <c r="Z1079">
        <v>8</v>
      </c>
      <c r="AA1079">
        <v>8</v>
      </c>
      <c r="AB1079">
        <v>8</v>
      </c>
      <c r="AC1079">
        <v>8</v>
      </c>
      <c r="AD1079">
        <v>6</v>
      </c>
      <c r="AF1079" t="s">
        <v>161</v>
      </c>
    </row>
    <row r="1080" spans="1:32" x14ac:dyDescent="0.25">
      <c r="A1080" s="20" t="s">
        <v>218</v>
      </c>
      <c r="B1080" s="21" t="s">
        <v>248</v>
      </c>
      <c r="C1080">
        <v>35.24</v>
      </c>
      <c r="D1080">
        <v>34.64</v>
      </c>
      <c r="E1080">
        <v>6</v>
      </c>
      <c r="F1080" s="56" t="s">
        <v>69</v>
      </c>
      <c r="G1080" s="28">
        <v>1</v>
      </c>
      <c r="H1080" s="49" t="s">
        <v>31</v>
      </c>
      <c r="I1080">
        <v>8</v>
      </c>
      <c r="J1080" s="36" t="s">
        <v>410</v>
      </c>
      <c r="K1080">
        <v>2.5</v>
      </c>
      <c r="L1080">
        <v>115</v>
      </c>
      <c r="M1080">
        <v>132</v>
      </c>
      <c r="N1080">
        <v>1600</v>
      </c>
      <c r="O1080">
        <v>1</v>
      </c>
      <c r="P1080">
        <v>17</v>
      </c>
      <c r="Q1080">
        <v>12</v>
      </c>
      <c r="R1080">
        <v>23</v>
      </c>
      <c r="S1080" t="s">
        <v>477</v>
      </c>
      <c r="T1080">
        <v>1055</v>
      </c>
      <c r="U1080" s="33" t="s">
        <v>417</v>
      </c>
      <c r="V1080">
        <v>4</v>
      </c>
      <c r="W1080">
        <v>57</v>
      </c>
      <c r="X1080" s="21" t="s">
        <v>158</v>
      </c>
      <c r="Y1080" s="12" t="s">
        <v>423</v>
      </c>
      <c r="Z1080">
        <v>10</v>
      </c>
      <c r="AA1080">
        <v>10</v>
      </c>
      <c r="AB1080">
        <v>10</v>
      </c>
      <c r="AC1080">
        <v>1</v>
      </c>
      <c r="AF1080" t="s">
        <v>161</v>
      </c>
    </row>
    <row r="1081" spans="1:32" x14ac:dyDescent="0.25">
      <c r="A1081" s="20" t="s">
        <v>218</v>
      </c>
      <c r="B1081" s="21" t="s">
        <v>248</v>
      </c>
      <c r="C1081">
        <v>35.51</v>
      </c>
      <c r="D1081">
        <v>35.11</v>
      </c>
      <c r="E1081">
        <v>6</v>
      </c>
      <c r="F1081" s="56" t="s">
        <v>69</v>
      </c>
      <c r="G1081" s="28">
        <v>1</v>
      </c>
      <c r="H1081" s="49" t="s">
        <v>31</v>
      </c>
      <c r="I1081">
        <v>4</v>
      </c>
      <c r="J1081" s="36" t="s">
        <v>410</v>
      </c>
      <c r="K1081">
        <v>2.4</v>
      </c>
      <c r="L1081">
        <v>115</v>
      </c>
      <c r="M1081">
        <v>128</v>
      </c>
      <c r="N1081">
        <v>1600</v>
      </c>
      <c r="O1081">
        <v>1</v>
      </c>
      <c r="P1081">
        <v>11</v>
      </c>
      <c r="Q1081">
        <v>11</v>
      </c>
      <c r="R1081">
        <v>23</v>
      </c>
      <c r="S1081" t="s">
        <v>465</v>
      </c>
      <c r="T1081">
        <v>1048</v>
      </c>
      <c r="U1081" s="33" t="s">
        <v>417</v>
      </c>
      <c r="V1081">
        <v>4</v>
      </c>
      <c r="W1081">
        <v>51</v>
      </c>
      <c r="X1081" s="21" t="s">
        <v>158</v>
      </c>
      <c r="Y1081" s="12" t="s">
        <v>539</v>
      </c>
      <c r="Z1081">
        <v>10</v>
      </c>
      <c r="AA1081">
        <v>10</v>
      </c>
      <c r="AB1081">
        <v>7</v>
      </c>
      <c r="AC1081">
        <v>1</v>
      </c>
      <c r="AF1081" t="s">
        <v>161</v>
      </c>
    </row>
    <row r="1082" spans="1:32" x14ac:dyDescent="0.25">
      <c r="A1082" s="20" t="s">
        <v>218</v>
      </c>
      <c r="B1082" s="21" t="s">
        <v>248</v>
      </c>
      <c r="C1082">
        <v>35.01</v>
      </c>
      <c r="D1082">
        <v>34.71</v>
      </c>
      <c r="E1082">
        <v>6</v>
      </c>
      <c r="F1082" s="56" t="s">
        <v>69</v>
      </c>
      <c r="G1082" s="28">
        <v>3</v>
      </c>
      <c r="H1082" s="49" t="s">
        <v>31</v>
      </c>
      <c r="I1082">
        <v>4</v>
      </c>
      <c r="J1082" s="36" t="s">
        <v>410</v>
      </c>
      <c r="K1082">
        <v>2.9</v>
      </c>
      <c r="L1082">
        <v>115</v>
      </c>
      <c r="M1082">
        <v>125</v>
      </c>
      <c r="N1082">
        <v>1600</v>
      </c>
      <c r="O1082">
        <v>1</v>
      </c>
      <c r="P1082">
        <v>5</v>
      </c>
      <c r="Q1082">
        <v>11</v>
      </c>
      <c r="R1082">
        <v>23</v>
      </c>
      <c r="S1082" t="s">
        <v>479</v>
      </c>
      <c r="T1082">
        <v>1057</v>
      </c>
      <c r="U1082" s="33" t="s">
        <v>417</v>
      </c>
      <c r="V1082">
        <v>4</v>
      </c>
      <c r="W1082">
        <v>50</v>
      </c>
      <c r="X1082" s="21" t="s">
        <v>158</v>
      </c>
      <c r="Y1082" s="12" t="s">
        <v>446</v>
      </c>
      <c r="Z1082">
        <v>8</v>
      </c>
      <c r="AA1082">
        <v>8</v>
      </c>
      <c r="AB1082">
        <v>7</v>
      </c>
      <c r="AC1082">
        <v>3</v>
      </c>
      <c r="AF1082" t="s">
        <v>161</v>
      </c>
    </row>
    <row r="1083" spans="1:32" x14ac:dyDescent="0.25">
      <c r="A1083" s="20" t="s">
        <v>218</v>
      </c>
      <c r="B1083" s="21" t="s">
        <v>248</v>
      </c>
      <c r="C1083">
        <v>35.549999999999997</v>
      </c>
      <c r="D1083">
        <v>35.25</v>
      </c>
      <c r="E1083">
        <v>6</v>
      </c>
      <c r="F1083" s="56" t="s">
        <v>69</v>
      </c>
      <c r="G1083" s="28">
        <v>3</v>
      </c>
      <c r="H1083" s="54" t="s">
        <v>58</v>
      </c>
      <c r="I1083">
        <v>7</v>
      </c>
      <c r="J1083" s="36" t="s">
        <v>410</v>
      </c>
      <c r="K1083">
        <v>5.3</v>
      </c>
      <c r="L1083">
        <v>115</v>
      </c>
      <c r="M1083">
        <v>125</v>
      </c>
      <c r="N1083">
        <v>1600</v>
      </c>
      <c r="O1083">
        <v>1</v>
      </c>
      <c r="P1083">
        <v>22</v>
      </c>
      <c r="Q1083">
        <v>10</v>
      </c>
      <c r="R1083">
        <v>23</v>
      </c>
      <c r="S1083" t="s">
        <v>501</v>
      </c>
      <c r="T1083">
        <v>1050</v>
      </c>
      <c r="U1083" s="33" t="s">
        <v>417</v>
      </c>
      <c r="V1083">
        <v>4</v>
      </c>
      <c r="W1083">
        <v>50</v>
      </c>
      <c r="X1083" s="21" t="s">
        <v>158</v>
      </c>
      <c r="Y1083" s="12" t="s">
        <v>552</v>
      </c>
      <c r="Z1083">
        <v>9</v>
      </c>
      <c r="AA1083">
        <v>6</v>
      </c>
      <c r="AB1083">
        <v>6</v>
      </c>
      <c r="AC1083">
        <v>3</v>
      </c>
      <c r="AF1083" t="s">
        <v>161</v>
      </c>
    </row>
    <row r="1084" spans="1:32" x14ac:dyDescent="0.25">
      <c r="A1084" s="20" t="s">
        <v>218</v>
      </c>
      <c r="B1084" s="21" t="s">
        <v>248</v>
      </c>
      <c r="C1084">
        <v>35.409999999999997</v>
      </c>
      <c r="D1084">
        <v>34.71</v>
      </c>
      <c r="E1084">
        <v>6</v>
      </c>
      <c r="F1084" s="56" t="s">
        <v>69</v>
      </c>
      <c r="G1084" s="28">
        <v>2</v>
      </c>
      <c r="H1084" s="52" t="s">
        <v>49</v>
      </c>
      <c r="I1084">
        <v>14</v>
      </c>
      <c r="J1084" s="38" t="s">
        <v>411</v>
      </c>
      <c r="K1084">
        <v>19</v>
      </c>
      <c r="L1084">
        <v>115</v>
      </c>
      <c r="M1084">
        <v>124</v>
      </c>
      <c r="N1084">
        <v>1600</v>
      </c>
      <c r="O1084">
        <v>1</v>
      </c>
      <c r="P1084">
        <v>1</v>
      </c>
      <c r="Q1084">
        <v>10</v>
      </c>
      <c r="R1084">
        <v>23</v>
      </c>
      <c r="S1084" t="s">
        <v>479</v>
      </c>
      <c r="T1084">
        <v>1044</v>
      </c>
      <c r="U1084" s="33" t="s">
        <v>417</v>
      </c>
      <c r="V1084">
        <v>4</v>
      </c>
      <c r="W1084">
        <v>49</v>
      </c>
      <c r="X1084" s="21" t="s">
        <v>158</v>
      </c>
      <c r="Y1084" s="12" t="s">
        <v>423</v>
      </c>
      <c r="Z1084">
        <v>14</v>
      </c>
      <c r="AA1084">
        <v>13</v>
      </c>
      <c r="AB1084">
        <v>11</v>
      </c>
      <c r="AC1084">
        <v>2</v>
      </c>
      <c r="AF1084" t="s">
        <v>161</v>
      </c>
    </row>
    <row r="1085" spans="1:32" x14ac:dyDescent="0.25">
      <c r="A1085" s="20" t="s">
        <v>218</v>
      </c>
      <c r="B1085" s="21" t="s">
        <v>248</v>
      </c>
      <c r="C1085">
        <v>23.02</v>
      </c>
      <c r="D1085">
        <v>22.72</v>
      </c>
      <c r="E1085">
        <v>6</v>
      </c>
      <c r="F1085" s="56" t="s">
        <v>69</v>
      </c>
      <c r="G1085" s="30">
        <v>5</v>
      </c>
      <c r="H1085" s="67" t="s">
        <v>195</v>
      </c>
      <c r="I1085">
        <v>4</v>
      </c>
      <c r="J1085" s="37" t="s">
        <v>409</v>
      </c>
      <c r="K1085">
        <v>81</v>
      </c>
      <c r="L1085">
        <v>115</v>
      </c>
      <c r="M1085">
        <v>124</v>
      </c>
      <c r="N1085">
        <v>1400</v>
      </c>
      <c r="O1085">
        <v>1</v>
      </c>
      <c r="P1085">
        <v>24</v>
      </c>
      <c r="Q1085">
        <v>9</v>
      </c>
      <c r="R1085">
        <v>23</v>
      </c>
      <c r="S1085" t="s">
        <v>508</v>
      </c>
      <c r="T1085">
        <v>1043</v>
      </c>
      <c r="U1085" s="33" t="s">
        <v>417</v>
      </c>
      <c r="V1085">
        <v>4</v>
      </c>
      <c r="W1085">
        <v>49</v>
      </c>
      <c r="X1085" s="21" t="s">
        <v>158</v>
      </c>
      <c r="Y1085" s="12" t="s">
        <v>471</v>
      </c>
      <c r="Z1085">
        <v>7</v>
      </c>
      <c r="AA1085">
        <v>8</v>
      </c>
      <c r="AB1085">
        <v>7</v>
      </c>
      <c r="AC1085">
        <v>5</v>
      </c>
      <c r="AF1085" t="s">
        <v>669</v>
      </c>
    </row>
    <row r="1086" spans="1:32" x14ac:dyDescent="0.25">
      <c r="A1086" s="20" t="s">
        <v>218</v>
      </c>
      <c r="B1086" s="22" t="s">
        <v>250</v>
      </c>
      <c r="C1086">
        <v>22.64</v>
      </c>
      <c r="D1086">
        <v>22.14</v>
      </c>
      <c r="E1086">
        <v>2</v>
      </c>
      <c r="F1086" s="57" t="s">
        <v>326</v>
      </c>
      <c r="G1086">
        <v>9</v>
      </c>
      <c r="H1086" s="57" t="s">
        <v>326</v>
      </c>
      <c r="I1086">
        <v>12</v>
      </c>
      <c r="J1086" s="38" t="s">
        <v>411</v>
      </c>
      <c r="K1086">
        <v>64</v>
      </c>
      <c r="L1086">
        <v>113</v>
      </c>
      <c r="M1086">
        <v>117</v>
      </c>
      <c r="N1086">
        <v>1400</v>
      </c>
      <c r="O1086">
        <v>1</v>
      </c>
      <c r="P1086">
        <v>14</v>
      </c>
      <c r="Q1086">
        <v>12</v>
      </c>
      <c r="R1086">
        <v>25</v>
      </c>
      <c r="S1086" t="s">
        <v>483</v>
      </c>
      <c r="T1086">
        <v>1012</v>
      </c>
      <c r="U1086" s="33" t="s">
        <v>417</v>
      </c>
      <c r="V1086">
        <v>3</v>
      </c>
      <c r="W1086">
        <v>64</v>
      </c>
      <c r="X1086" s="21" t="s">
        <v>168</v>
      </c>
      <c r="Y1086" t="s">
        <v>429</v>
      </c>
      <c r="Z1086">
        <v>14</v>
      </c>
      <c r="AA1086">
        <v>14</v>
      </c>
      <c r="AB1086">
        <v>13</v>
      </c>
      <c r="AC1086">
        <v>9</v>
      </c>
      <c r="AF1086" t="s">
        <v>252</v>
      </c>
    </row>
    <row r="1087" spans="1:32" x14ac:dyDescent="0.25">
      <c r="A1087" s="20" t="s">
        <v>218</v>
      </c>
      <c r="B1087" s="22" t="s">
        <v>250</v>
      </c>
      <c r="C1087">
        <v>57.54</v>
      </c>
      <c r="D1087">
        <v>57.24</v>
      </c>
      <c r="E1087">
        <v>2</v>
      </c>
      <c r="F1087" s="57" t="s">
        <v>326</v>
      </c>
      <c r="G1087">
        <v>11</v>
      </c>
      <c r="H1087" s="51" t="s">
        <v>43</v>
      </c>
      <c r="I1087">
        <v>5</v>
      </c>
      <c r="J1087" s="38" t="s">
        <v>411</v>
      </c>
      <c r="K1087">
        <v>19</v>
      </c>
      <c r="L1087">
        <v>113</v>
      </c>
      <c r="M1087">
        <v>123</v>
      </c>
      <c r="N1087">
        <v>1000</v>
      </c>
      <c r="O1087">
        <v>0</v>
      </c>
      <c r="P1087">
        <v>3</v>
      </c>
      <c r="Q1087">
        <v>12</v>
      </c>
      <c r="R1087">
        <v>25</v>
      </c>
      <c r="S1087" s="32" t="s">
        <v>426</v>
      </c>
      <c r="T1087">
        <v>1000</v>
      </c>
      <c r="U1087" s="33" t="s">
        <v>417</v>
      </c>
      <c r="V1087">
        <v>3</v>
      </c>
      <c r="W1087">
        <v>66</v>
      </c>
      <c r="X1087" s="21" t="s">
        <v>168</v>
      </c>
      <c r="Y1087" t="s">
        <v>533</v>
      </c>
      <c r="Z1087">
        <v>12</v>
      </c>
      <c r="AA1087">
        <v>12</v>
      </c>
      <c r="AB1087">
        <v>11</v>
      </c>
      <c r="AF1087" t="s">
        <v>1464</v>
      </c>
    </row>
    <row r="1088" spans="1:32" x14ac:dyDescent="0.25">
      <c r="A1088" s="20" t="s">
        <v>218</v>
      </c>
      <c r="B1088" s="22" t="s">
        <v>250</v>
      </c>
      <c r="C1088">
        <v>40.56</v>
      </c>
      <c r="D1088">
        <v>39.660000000000004</v>
      </c>
      <c r="E1088">
        <v>2</v>
      </c>
      <c r="F1088" s="57" t="s">
        <v>326</v>
      </c>
      <c r="G1088">
        <v>9</v>
      </c>
      <c r="H1088" s="51" t="s">
        <v>43</v>
      </c>
      <c r="I1088">
        <v>10</v>
      </c>
      <c r="J1088" s="36" t="s">
        <v>410</v>
      </c>
      <c r="K1088">
        <v>42</v>
      </c>
      <c r="L1088">
        <v>113</v>
      </c>
      <c r="M1088">
        <v>127</v>
      </c>
      <c r="N1088" s="41">
        <v>1650</v>
      </c>
      <c r="O1088">
        <v>1</v>
      </c>
      <c r="P1088">
        <v>22</v>
      </c>
      <c r="Q1088">
        <v>10</v>
      </c>
      <c r="R1088">
        <v>25</v>
      </c>
      <c r="S1088" s="31" t="s">
        <v>420</v>
      </c>
      <c r="T1088">
        <v>1007</v>
      </c>
      <c r="U1088" s="33" t="s">
        <v>417</v>
      </c>
      <c r="V1088">
        <v>3</v>
      </c>
      <c r="W1088">
        <v>68</v>
      </c>
      <c r="X1088" s="21" t="s">
        <v>168</v>
      </c>
      <c r="Y1088" t="s">
        <v>505</v>
      </c>
      <c r="Z1088">
        <v>10</v>
      </c>
      <c r="AA1088">
        <v>10</v>
      </c>
      <c r="AB1088">
        <v>9</v>
      </c>
      <c r="AC1088">
        <v>9</v>
      </c>
      <c r="AF1088" t="s">
        <v>17</v>
      </c>
    </row>
    <row r="1089" spans="1:32" x14ac:dyDescent="0.25">
      <c r="A1089" s="20" t="s">
        <v>218</v>
      </c>
      <c r="B1089" s="22" t="s">
        <v>250</v>
      </c>
      <c r="C1089">
        <v>40</v>
      </c>
      <c r="D1089">
        <v>39.5</v>
      </c>
      <c r="E1089">
        <v>2</v>
      </c>
      <c r="F1089" s="57" t="s">
        <v>326</v>
      </c>
      <c r="G1089" s="30">
        <v>5</v>
      </c>
      <c r="H1089" s="51" t="s">
        <v>43</v>
      </c>
      <c r="I1089">
        <v>5</v>
      </c>
      <c r="J1089" s="36" t="s">
        <v>410</v>
      </c>
      <c r="K1089">
        <v>21</v>
      </c>
      <c r="L1089">
        <v>113</v>
      </c>
      <c r="M1089">
        <v>127</v>
      </c>
      <c r="N1089" s="41">
        <v>1650</v>
      </c>
      <c r="O1089">
        <v>1</v>
      </c>
      <c r="P1089">
        <v>21</v>
      </c>
      <c r="Q1089">
        <v>9</v>
      </c>
      <c r="R1089">
        <v>25</v>
      </c>
      <c r="S1089" t="s">
        <v>457</v>
      </c>
      <c r="T1089">
        <v>998</v>
      </c>
      <c r="U1089" s="34" t="s">
        <v>671</v>
      </c>
      <c r="V1089">
        <v>3</v>
      </c>
      <c r="W1089">
        <v>69</v>
      </c>
      <c r="X1089" s="21" t="s">
        <v>168</v>
      </c>
      <c r="Y1089" t="s">
        <v>490</v>
      </c>
      <c r="Z1089">
        <v>9</v>
      </c>
      <c r="AA1089">
        <v>9</v>
      </c>
      <c r="AB1089">
        <v>9</v>
      </c>
      <c r="AC1089">
        <v>5</v>
      </c>
      <c r="AF1089" t="s">
        <v>17</v>
      </c>
    </row>
    <row r="1090" spans="1:32" x14ac:dyDescent="0.25">
      <c r="A1090" s="20" t="s">
        <v>218</v>
      </c>
      <c r="B1090" s="22" t="s">
        <v>250</v>
      </c>
      <c r="C1090">
        <v>8.99</v>
      </c>
      <c r="D1090">
        <v>8.09</v>
      </c>
      <c r="E1090">
        <v>2</v>
      </c>
      <c r="F1090" s="57" t="s">
        <v>326</v>
      </c>
      <c r="G1090" s="28">
        <v>3</v>
      </c>
      <c r="H1090" s="51" t="s">
        <v>43</v>
      </c>
      <c r="I1090">
        <v>11</v>
      </c>
      <c r="J1090" s="38" t="s">
        <v>411</v>
      </c>
      <c r="K1090">
        <v>54</v>
      </c>
      <c r="L1090">
        <v>113</v>
      </c>
      <c r="M1090">
        <v>128</v>
      </c>
      <c r="N1090">
        <v>1200</v>
      </c>
      <c r="O1090">
        <v>1</v>
      </c>
      <c r="P1090">
        <v>7</v>
      </c>
      <c r="Q1090">
        <v>9</v>
      </c>
      <c r="R1090">
        <v>25</v>
      </c>
      <c r="S1090" t="s">
        <v>483</v>
      </c>
      <c r="T1090">
        <v>1003</v>
      </c>
      <c r="U1090" s="33" t="s">
        <v>417</v>
      </c>
      <c r="V1090">
        <v>3</v>
      </c>
      <c r="W1090">
        <v>69</v>
      </c>
      <c r="X1090" s="21" t="s">
        <v>168</v>
      </c>
      <c r="Y1090" t="s">
        <v>474</v>
      </c>
      <c r="Z1090">
        <v>12</v>
      </c>
      <c r="AA1090">
        <v>12</v>
      </c>
      <c r="AB1090">
        <v>3</v>
      </c>
      <c r="AF1090" t="s">
        <v>17</v>
      </c>
    </row>
    <row r="1091" spans="1:32" x14ac:dyDescent="0.25">
      <c r="A1091" s="20" t="s">
        <v>218</v>
      </c>
      <c r="B1091" s="22" t="s">
        <v>250</v>
      </c>
      <c r="C1091">
        <v>21.76</v>
      </c>
      <c r="D1091">
        <v>20.960000000000004</v>
      </c>
      <c r="E1091">
        <v>2</v>
      </c>
      <c r="F1091" s="57" t="s">
        <v>326</v>
      </c>
      <c r="G1091">
        <v>9</v>
      </c>
      <c r="H1091" s="72" t="s">
        <v>434</v>
      </c>
      <c r="I1091">
        <v>13</v>
      </c>
      <c r="J1091" s="36" t="s">
        <v>410</v>
      </c>
      <c r="K1091">
        <v>21</v>
      </c>
      <c r="L1091">
        <v>113</v>
      </c>
      <c r="M1091">
        <v>126</v>
      </c>
      <c r="N1091">
        <v>1400</v>
      </c>
      <c r="O1091">
        <v>1</v>
      </c>
      <c r="P1091">
        <v>13</v>
      </c>
      <c r="Q1091">
        <v>7</v>
      </c>
      <c r="R1091">
        <v>25</v>
      </c>
      <c r="S1091" t="s">
        <v>483</v>
      </c>
      <c r="T1091">
        <v>1009</v>
      </c>
      <c r="U1091" s="33" t="s">
        <v>427</v>
      </c>
      <c r="V1091">
        <v>3</v>
      </c>
      <c r="W1091">
        <v>69</v>
      </c>
      <c r="X1091" s="21" t="s">
        <v>168</v>
      </c>
      <c r="Y1091">
        <v>4</v>
      </c>
      <c r="Z1091">
        <v>8</v>
      </c>
      <c r="AA1091">
        <v>8</v>
      </c>
      <c r="AB1091">
        <v>9</v>
      </c>
      <c r="AC1091">
        <v>9</v>
      </c>
      <c r="AF1091" t="s">
        <v>17</v>
      </c>
    </row>
    <row r="1092" spans="1:32" x14ac:dyDescent="0.25">
      <c r="A1092" s="20" t="s">
        <v>218</v>
      </c>
      <c r="B1092" s="22" t="s">
        <v>250</v>
      </c>
      <c r="C1092">
        <v>21.7</v>
      </c>
      <c r="D1092">
        <v>21.5</v>
      </c>
      <c r="E1092">
        <v>2</v>
      </c>
      <c r="F1092" s="57" t="s">
        <v>326</v>
      </c>
      <c r="G1092" s="28">
        <v>1</v>
      </c>
      <c r="H1092" s="72" t="s">
        <v>434</v>
      </c>
      <c r="I1092">
        <v>4</v>
      </c>
      <c r="J1092" s="36" t="s">
        <v>410</v>
      </c>
      <c r="K1092">
        <v>14</v>
      </c>
      <c r="L1092">
        <v>113</v>
      </c>
      <c r="M1092">
        <v>120</v>
      </c>
      <c r="N1092">
        <v>1400</v>
      </c>
      <c r="O1092">
        <v>1</v>
      </c>
      <c r="P1092">
        <v>28</v>
      </c>
      <c r="Q1092">
        <v>6</v>
      </c>
      <c r="R1092">
        <v>25</v>
      </c>
      <c r="S1092" t="s">
        <v>477</v>
      </c>
      <c r="T1092">
        <v>1019</v>
      </c>
      <c r="U1092" s="33" t="s">
        <v>417</v>
      </c>
      <c r="V1092">
        <v>3</v>
      </c>
      <c r="W1092">
        <v>62</v>
      </c>
      <c r="X1092" s="21" t="s">
        <v>168</v>
      </c>
      <c r="Y1092" s="12" t="s">
        <v>418</v>
      </c>
      <c r="Z1092">
        <v>8</v>
      </c>
      <c r="AA1092">
        <v>7</v>
      </c>
      <c r="AB1092">
        <v>6</v>
      </c>
      <c r="AC1092">
        <v>1</v>
      </c>
      <c r="AF1092" t="s">
        <v>17</v>
      </c>
    </row>
    <row r="1093" spans="1:32" x14ac:dyDescent="0.25">
      <c r="A1093" s="20" t="s">
        <v>218</v>
      </c>
      <c r="B1093" s="22" t="s">
        <v>250</v>
      </c>
      <c r="C1093">
        <v>22.53</v>
      </c>
      <c r="D1093">
        <v>21.73</v>
      </c>
      <c r="E1093">
        <v>2</v>
      </c>
      <c r="F1093" s="57" t="s">
        <v>326</v>
      </c>
      <c r="G1093">
        <v>9</v>
      </c>
      <c r="H1093" s="72" t="s">
        <v>434</v>
      </c>
      <c r="I1093">
        <v>14</v>
      </c>
      <c r="J1093" s="38" t="s">
        <v>411</v>
      </c>
      <c r="K1093">
        <v>19</v>
      </c>
      <c r="L1093">
        <v>113</v>
      </c>
      <c r="M1093">
        <v>119</v>
      </c>
      <c r="N1093">
        <v>1400</v>
      </c>
      <c r="O1093">
        <v>1</v>
      </c>
      <c r="P1093">
        <v>8</v>
      </c>
      <c r="Q1093">
        <v>6</v>
      </c>
      <c r="R1093">
        <v>25</v>
      </c>
      <c r="S1093" t="s">
        <v>508</v>
      </c>
      <c r="T1093">
        <v>1010</v>
      </c>
      <c r="U1093" s="33" t="s">
        <v>427</v>
      </c>
      <c r="V1093">
        <v>3</v>
      </c>
      <c r="W1093">
        <v>64</v>
      </c>
      <c r="X1093" s="21" t="s">
        <v>168</v>
      </c>
      <c r="Y1093" t="s">
        <v>474</v>
      </c>
      <c r="Z1093">
        <v>14</v>
      </c>
      <c r="AA1093">
        <v>12</v>
      </c>
      <c r="AB1093">
        <v>12</v>
      </c>
      <c r="AC1093">
        <v>9</v>
      </c>
      <c r="AF1093" t="s">
        <v>17</v>
      </c>
    </row>
    <row r="1094" spans="1:32" x14ac:dyDescent="0.25">
      <c r="A1094" s="20" t="s">
        <v>218</v>
      </c>
      <c r="B1094" s="22" t="s">
        <v>250</v>
      </c>
      <c r="C1094">
        <v>21.86</v>
      </c>
      <c r="D1094">
        <v>21.46</v>
      </c>
      <c r="E1094">
        <v>2</v>
      </c>
      <c r="F1094" s="57" t="s">
        <v>326</v>
      </c>
      <c r="G1094" s="28">
        <v>3</v>
      </c>
      <c r="H1094" s="72" t="s">
        <v>434</v>
      </c>
      <c r="I1094">
        <v>8</v>
      </c>
      <c r="J1094" s="38" t="s">
        <v>411</v>
      </c>
      <c r="K1094">
        <v>30</v>
      </c>
      <c r="L1094">
        <v>113</v>
      </c>
      <c r="M1094">
        <v>120</v>
      </c>
      <c r="N1094">
        <v>1400</v>
      </c>
      <c r="O1094">
        <v>1</v>
      </c>
      <c r="P1094">
        <v>10</v>
      </c>
      <c r="Q1094">
        <v>5</v>
      </c>
      <c r="R1094">
        <v>25</v>
      </c>
      <c r="S1094" t="s">
        <v>508</v>
      </c>
      <c r="T1094">
        <v>1007</v>
      </c>
      <c r="U1094" s="33" t="s">
        <v>417</v>
      </c>
      <c r="V1094">
        <v>3</v>
      </c>
      <c r="W1094">
        <v>64</v>
      </c>
      <c r="X1094" s="21" t="s">
        <v>168</v>
      </c>
      <c r="Y1094" s="12" t="s">
        <v>423</v>
      </c>
      <c r="Z1094">
        <v>11</v>
      </c>
      <c r="AA1094">
        <v>11</v>
      </c>
      <c r="AB1094">
        <v>11</v>
      </c>
      <c r="AC1094">
        <v>3</v>
      </c>
      <c r="AF1094" t="s">
        <v>17</v>
      </c>
    </row>
    <row r="1095" spans="1:32" x14ac:dyDescent="0.25">
      <c r="A1095" s="20" t="s">
        <v>218</v>
      </c>
      <c r="B1095" s="22" t="s">
        <v>250</v>
      </c>
      <c r="C1095">
        <v>10.02</v>
      </c>
      <c r="D1095">
        <v>9.7199999999999989</v>
      </c>
      <c r="E1095">
        <v>2</v>
      </c>
      <c r="F1095" s="57" t="s">
        <v>326</v>
      </c>
      <c r="G1095">
        <v>6</v>
      </c>
      <c r="H1095" s="56" t="s">
        <v>69</v>
      </c>
      <c r="I1095">
        <v>3</v>
      </c>
      <c r="J1095" s="37" t="s">
        <v>409</v>
      </c>
      <c r="K1095">
        <v>27</v>
      </c>
      <c r="L1095">
        <v>113</v>
      </c>
      <c r="M1095">
        <v>122</v>
      </c>
      <c r="N1095">
        <v>1200</v>
      </c>
      <c r="O1095">
        <v>1</v>
      </c>
      <c r="P1095">
        <v>9</v>
      </c>
      <c r="Q1095">
        <v>4</v>
      </c>
      <c r="R1095">
        <v>25</v>
      </c>
      <c r="S1095" s="32" t="s">
        <v>432</v>
      </c>
      <c r="T1095">
        <v>1015</v>
      </c>
      <c r="U1095" s="33" t="s">
        <v>427</v>
      </c>
      <c r="V1095">
        <v>3</v>
      </c>
      <c r="W1095">
        <v>66</v>
      </c>
      <c r="X1095" s="21" t="s">
        <v>168</v>
      </c>
      <c r="Y1095" t="s">
        <v>484</v>
      </c>
      <c r="Z1095">
        <v>5</v>
      </c>
      <c r="AA1095">
        <v>5</v>
      </c>
      <c r="AB1095">
        <v>6</v>
      </c>
      <c r="AF1095" t="s">
        <v>17</v>
      </c>
    </row>
    <row r="1096" spans="1:32" x14ac:dyDescent="0.25">
      <c r="A1096" s="20" t="s">
        <v>218</v>
      </c>
      <c r="B1096" s="22" t="s">
        <v>250</v>
      </c>
      <c r="C1096">
        <v>39.86</v>
      </c>
      <c r="D1096">
        <v>39.160000000000004</v>
      </c>
      <c r="E1096">
        <v>2</v>
      </c>
      <c r="F1096" s="57" t="s">
        <v>326</v>
      </c>
      <c r="G1096">
        <v>10</v>
      </c>
      <c r="H1096" s="50" t="s">
        <v>565</v>
      </c>
      <c r="I1096">
        <v>10</v>
      </c>
      <c r="J1096" s="36" t="s">
        <v>410</v>
      </c>
      <c r="K1096">
        <v>50</v>
      </c>
      <c r="L1096">
        <v>113</v>
      </c>
      <c r="M1096">
        <v>123</v>
      </c>
      <c r="N1096" s="41">
        <v>1650</v>
      </c>
      <c r="O1096">
        <v>1</v>
      </c>
      <c r="P1096">
        <v>19</v>
      </c>
      <c r="Q1096">
        <v>3</v>
      </c>
      <c r="R1096">
        <v>25</v>
      </c>
      <c r="S1096" s="31" t="s">
        <v>420</v>
      </c>
      <c r="T1096">
        <v>1011</v>
      </c>
      <c r="U1096" s="33" t="s">
        <v>427</v>
      </c>
      <c r="V1096">
        <v>3</v>
      </c>
      <c r="W1096">
        <v>68</v>
      </c>
      <c r="X1096" s="21" t="s">
        <v>168</v>
      </c>
      <c r="Y1096" t="s">
        <v>643</v>
      </c>
      <c r="Z1096">
        <v>10</v>
      </c>
      <c r="AA1096">
        <v>11</v>
      </c>
      <c r="AB1096">
        <v>11</v>
      </c>
      <c r="AC1096">
        <v>10</v>
      </c>
      <c r="AF1096" t="s">
        <v>17</v>
      </c>
    </row>
    <row r="1097" spans="1:32" x14ac:dyDescent="0.25">
      <c r="A1097" s="20" t="s">
        <v>218</v>
      </c>
      <c r="B1097" s="22" t="s">
        <v>250</v>
      </c>
      <c r="C1097">
        <v>21.79</v>
      </c>
      <c r="D1097">
        <v>21.29</v>
      </c>
      <c r="E1097">
        <v>2</v>
      </c>
      <c r="F1097" s="57" t="s">
        <v>326</v>
      </c>
      <c r="G1097">
        <v>9</v>
      </c>
      <c r="H1097" s="76" t="s">
        <v>407</v>
      </c>
      <c r="I1097">
        <v>3</v>
      </c>
      <c r="J1097" s="37" t="s">
        <v>409</v>
      </c>
      <c r="K1097">
        <v>38</v>
      </c>
      <c r="L1097">
        <v>113</v>
      </c>
      <c r="M1097">
        <v>129</v>
      </c>
      <c r="N1097">
        <v>1400</v>
      </c>
      <c r="O1097">
        <v>1</v>
      </c>
      <c r="P1097">
        <v>23</v>
      </c>
      <c r="Q1097">
        <v>2</v>
      </c>
      <c r="R1097">
        <v>25</v>
      </c>
      <c r="S1097" t="s">
        <v>483</v>
      </c>
      <c r="T1097">
        <v>1005</v>
      </c>
      <c r="U1097" s="33" t="s">
        <v>417</v>
      </c>
      <c r="V1097">
        <v>3</v>
      </c>
      <c r="W1097">
        <v>70</v>
      </c>
      <c r="X1097" s="21" t="s">
        <v>168</v>
      </c>
      <c r="Y1097" t="s">
        <v>513</v>
      </c>
      <c r="Z1097">
        <v>4</v>
      </c>
      <c r="AA1097">
        <v>6</v>
      </c>
      <c r="AB1097">
        <v>7</v>
      </c>
      <c r="AC1097">
        <v>9</v>
      </c>
      <c r="AF1097" t="s">
        <v>17</v>
      </c>
    </row>
    <row r="1098" spans="1:32" x14ac:dyDescent="0.25">
      <c r="A1098" s="20" t="s">
        <v>218</v>
      </c>
      <c r="B1098" s="22" t="s">
        <v>250</v>
      </c>
      <c r="C1098">
        <v>9.81</v>
      </c>
      <c r="D1098">
        <v>9.31</v>
      </c>
      <c r="E1098">
        <v>2</v>
      </c>
      <c r="F1098" s="57" t="s">
        <v>326</v>
      </c>
      <c r="G1098">
        <v>11</v>
      </c>
      <c r="H1098" s="72" t="s">
        <v>434</v>
      </c>
      <c r="I1098">
        <v>1</v>
      </c>
      <c r="J1098" s="36" t="s">
        <v>410</v>
      </c>
      <c r="K1098">
        <v>17</v>
      </c>
      <c r="L1098">
        <v>113</v>
      </c>
      <c r="M1098">
        <v>128</v>
      </c>
      <c r="N1098">
        <v>1200</v>
      </c>
      <c r="O1098">
        <v>1</v>
      </c>
      <c r="P1098">
        <v>9</v>
      </c>
      <c r="Q1098">
        <v>2</v>
      </c>
      <c r="R1098">
        <v>25</v>
      </c>
      <c r="S1098" t="s">
        <v>508</v>
      </c>
      <c r="T1098">
        <v>1015</v>
      </c>
      <c r="U1098" s="33" t="s">
        <v>417</v>
      </c>
      <c r="V1098">
        <v>3</v>
      </c>
      <c r="W1098">
        <v>70</v>
      </c>
      <c r="X1098" s="21" t="s">
        <v>168</v>
      </c>
      <c r="Y1098" t="s">
        <v>435</v>
      </c>
      <c r="Z1098">
        <v>8</v>
      </c>
      <c r="AA1098">
        <v>7</v>
      </c>
      <c r="AB1098">
        <v>11</v>
      </c>
      <c r="AF1098" t="s">
        <v>17</v>
      </c>
    </row>
    <row r="1099" spans="1:32" x14ac:dyDescent="0.25">
      <c r="A1099" s="20" t="s">
        <v>218</v>
      </c>
      <c r="B1099" s="22" t="s">
        <v>250</v>
      </c>
      <c r="C1099">
        <v>21.61</v>
      </c>
      <c r="D1099">
        <v>21.21</v>
      </c>
      <c r="E1099">
        <v>2</v>
      </c>
      <c r="F1099" s="57" t="s">
        <v>326</v>
      </c>
      <c r="G1099" s="28">
        <v>2</v>
      </c>
      <c r="H1099" s="72" t="s">
        <v>434</v>
      </c>
      <c r="I1099">
        <v>2</v>
      </c>
      <c r="J1099" s="37" t="s">
        <v>409</v>
      </c>
      <c r="K1099">
        <v>60</v>
      </c>
      <c r="L1099">
        <v>113</v>
      </c>
      <c r="M1099">
        <v>126</v>
      </c>
      <c r="N1099">
        <v>1400</v>
      </c>
      <c r="O1099">
        <v>1</v>
      </c>
      <c r="P1099">
        <v>19</v>
      </c>
      <c r="Q1099">
        <v>1</v>
      </c>
      <c r="R1099">
        <v>25</v>
      </c>
      <c r="S1099" t="s">
        <v>483</v>
      </c>
      <c r="T1099">
        <v>1008</v>
      </c>
      <c r="U1099" s="33" t="s">
        <v>427</v>
      </c>
      <c r="V1099">
        <v>3</v>
      </c>
      <c r="W1099">
        <v>69</v>
      </c>
      <c r="X1099" s="21" t="s">
        <v>168</v>
      </c>
      <c r="Y1099" s="12" t="s">
        <v>423</v>
      </c>
      <c r="Z1099">
        <v>5</v>
      </c>
      <c r="AA1099">
        <v>7</v>
      </c>
      <c r="AB1099">
        <v>5</v>
      </c>
      <c r="AC1099">
        <v>2</v>
      </c>
      <c r="AF1099" t="s">
        <v>17</v>
      </c>
    </row>
    <row r="1100" spans="1:32" x14ac:dyDescent="0.25">
      <c r="A1100" s="20" t="s">
        <v>218</v>
      </c>
      <c r="B1100" s="22" t="s">
        <v>250</v>
      </c>
      <c r="C1100">
        <v>9.1300000000000008</v>
      </c>
      <c r="D1100">
        <v>8.83</v>
      </c>
      <c r="E1100">
        <v>2</v>
      </c>
      <c r="F1100" s="57" t="s">
        <v>326</v>
      </c>
      <c r="G1100" s="30">
        <v>4</v>
      </c>
      <c r="H1100" s="72" t="s">
        <v>434</v>
      </c>
      <c r="I1100">
        <v>4</v>
      </c>
      <c r="J1100" s="38" t="s">
        <v>411</v>
      </c>
      <c r="K1100">
        <v>65</v>
      </c>
      <c r="L1100">
        <v>113</v>
      </c>
      <c r="M1100">
        <v>122</v>
      </c>
      <c r="N1100">
        <v>1200</v>
      </c>
      <c r="O1100">
        <v>1</v>
      </c>
      <c r="P1100">
        <v>29</v>
      </c>
      <c r="Q1100">
        <v>12</v>
      </c>
      <c r="R1100">
        <v>24</v>
      </c>
      <c r="S1100" t="s">
        <v>457</v>
      </c>
      <c r="T1100">
        <v>1016</v>
      </c>
      <c r="U1100" s="33" t="s">
        <v>417</v>
      </c>
      <c r="V1100">
        <v>3</v>
      </c>
      <c r="W1100">
        <v>71</v>
      </c>
      <c r="X1100" s="21" t="s">
        <v>168</v>
      </c>
      <c r="Y1100" t="s">
        <v>502</v>
      </c>
      <c r="Z1100">
        <v>11</v>
      </c>
      <c r="AA1100">
        <v>9</v>
      </c>
      <c r="AB1100">
        <v>4</v>
      </c>
      <c r="AF1100" t="s">
        <v>17</v>
      </c>
    </row>
    <row r="1101" spans="1:32" x14ac:dyDescent="0.25">
      <c r="A1101" s="20" t="s">
        <v>218</v>
      </c>
      <c r="B1101" s="22" t="s">
        <v>250</v>
      </c>
      <c r="C1101">
        <v>41.58</v>
      </c>
      <c r="D1101">
        <v>40.58</v>
      </c>
      <c r="E1101">
        <v>2</v>
      </c>
      <c r="F1101" s="57" t="s">
        <v>326</v>
      </c>
      <c r="G1101">
        <v>12</v>
      </c>
      <c r="H1101" s="72" t="s">
        <v>434</v>
      </c>
      <c r="I1101">
        <v>12</v>
      </c>
      <c r="J1101" s="38" t="s">
        <v>411</v>
      </c>
      <c r="K1101">
        <v>36</v>
      </c>
      <c r="L1101">
        <v>113</v>
      </c>
      <c r="M1101">
        <v>130</v>
      </c>
      <c r="N1101" s="41">
        <v>1650</v>
      </c>
      <c r="O1101">
        <v>1</v>
      </c>
      <c r="P1101">
        <v>11</v>
      </c>
      <c r="Q1101">
        <v>12</v>
      </c>
      <c r="R1101">
        <v>24</v>
      </c>
      <c r="S1101" s="31" t="s">
        <v>420</v>
      </c>
      <c r="T1101">
        <v>992</v>
      </c>
      <c r="U1101" s="33" t="s">
        <v>417</v>
      </c>
      <c r="V1101">
        <v>3</v>
      </c>
      <c r="W1101">
        <v>73</v>
      </c>
      <c r="X1101" s="21" t="s">
        <v>168</v>
      </c>
      <c r="Y1101">
        <v>7</v>
      </c>
      <c r="Z1101">
        <v>11</v>
      </c>
      <c r="AA1101">
        <v>11</v>
      </c>
      <c r="AB1101">
        <v>11</v>
      </c>
      <c r="AC1101">
        <v>12</v>
      </c>
      <c r="AF1101" t="s">
        <v>17</v>
      </c>
    </row>
    <row r="1102" spans="1:32" x14ac:dyDescent="0.25">
      <c r="A1102" s="20" t="s">
        <v>218</v>
      </c>
      <c r="B1102" s="22" t="s">
        <v>250</v>
      </c>
      <c r="C1102">
        <v>10.27</v>
      </c>
      <c r="D1102">
        <v>9.77</v>
      </c>
      <c r="E1102">
        <v>2</v>
      </c>
      <c r="F1102" s="57" t="s">
        <v>326</v>
      </c>
      <c r="G1102" s="30">
        <v>5</v>
      </c>
      <c r="H1102" s="57" t="s">
        <v>326</v>
      </c>
      <c r="I1102">
        <v>4</v>
      </c>
      <c r="J1102" s="36" t="s">
        <v>410</v>
      </c>
      <c r="K1102">
        <v>45</v>
      </c>
      <c r="L1102">
        <v>113</v>
      </c>
      <c r="M1102">
        <v>128</v>
      </c>
      <c r="N1102">
        <v>1200</v>
      </c>
      <c r="O1102">
        <v>1</v>
      </c>
      <c r="P1102">
        <v>27</v>
      </c>
      <c r="Q1102">
        <v>10</v>
      </c>
      <c r="R1102">
        <v>24</v>
      </c>
      <c r="S1102" s="32" t="s">
        <v>416</v>
      </c>
      <c r="T1102">
        <v>998</v>
      </c>
      <c r="U1102" s="33" t="s">
        <v>417</v>
      </c>
      <c r="V1102">
        <v>3</v>
      </c>
      <c r="W1102">
        <v>75</v>
      </c>
      <c r="X1102" s="21" t="s">
        <v>168</v>
      </c>
      <c r="Y1102">
        <v>3</v>
      </c>
      <c r="Z1102">
        <v>8</v>
      </c>
      <c r="AA1102">
        <v>10</v>
      </c>
      <c r="AB1102">
        <v>5</v>
      </c>
      <c r="AF1102" t="s">
        <v>17</v>
      </c>
    </row>
    <row r="1103" spans="1:32" x14ac:dyDescent="0.25">
      <c r="A1103" s="20" t="s">
        <v>218</v>
      </c>
      <c r="B1103" s="22" t="s">
        <v>250</v>
      </c>
      <c r="C1103">
        <v>59.09</v>
      </c>
      <c r="D1103">
        <v>58.29</v>
      </c>
      <c r="E1103">
        <v>2</v>
      </c>
      <c r="F1103" s="57" t="s">
        <v>326</v>
      </c>
      <c r="G1103">
        <v>12</v>
      </c>
      <c r="H1103" s="72" t="s">
        <v>434</v>
      </c>
      <c r="I1103">
        <v>8</v>
      </c>
      <c r="J1103" s="37" t="s">
        <v>409</v>
      </c>
      <c r="K1103">
        <v>35</v>
      </c>
      <c r="L1103">
        <v>113</v>
      </c>
      <c r="M1103">
        <v>130</v>
      </c>
      <c r="N1103">
        <v>1800</v>
      </c>
      <c r="O1103">
        <v>1</v>
      </c>
      <c r="P1103">
        <v>10</v>
      </c>
      <c r="Q1103">
        <v>7</v>
      </c>
      <c r="R1103">
        <v>24</v>
      </c>
      <c r="S1103" s="31" t="s">
        <v>420</v>
      </c>
      <c r="T1103">
        <v>1018</v>
      </c>
      <c r="U1103" s="33" t="s">
        <v>427</v>
      </c>
      <c r="V1103">
        <v>3</v>
      </c>
      <c r="W1103">
        <v>75</v>
      </c>
      <c r="X1103" s="21" t="s">
        <v>168</v>
      </c>
      <c r="Y1103" t="s">
        <v>1469</v>
      </c>
      <c r="Z1103">
        <v>5</v>
      </c>
      <c r="AA1103">
        <v>5</v>
      </c>
      <c r="AB1103">
        <v>5</v>
      </c>
      <c r="AC1103">
        <v>12</v>
      </c>
      <c r="AD1103">
        <v>12</v>
      </c>
      <c r="AF1103" t="s">
        <v>17</v>
      </c>
    </row>
    <row r="1104" spans="1:32" x14ac:dyDescent="0.25">
      <c r="A1104" s="20" t="s">
        <v>218</v>
      </c>
      <c r="B1104" s="22" t="s">
        <v>250</v>
      </c>
      <c r="C1104">
        <v>11.02</v>
      </c>
      <c r="D1104">
        <v>10.220000000000001</v>
      </c>
      <c r="E1104">
        <v>2</v>
      </c>
      <c r="F1104" s="57" t="s">
        <v>326</v>
      </c>
      <c r="G1104">
        <v>8</v>
      </c>
      <c r="H1104" s="57" t="s">
        <v>326</v>
      </c>
      <c r="I1104">
        <v>6</v>
      </c>
      <c r="J1104" s="38" t="s">
        <v>411</v>
      </c>
      <c r="K1104">
        <v>34</v>
      </c>
      <c r="L1104">
        <v>113</v>
      </c>
      <c r="M1104">
        <v>131</v>
      </c>
      <c r="N1104">
        <v>1200</v>
      </c>
      <c r="O1104">
        <v>1</v>
      </c>
      <c r="P1104">
        <v>12</v>
      </c>
      <c r="Q1104">
        <v>6</v>
      </c>
      <c r="R1104">
        <v>24</v>
      </c>
      <c r="S1104" s="31" t="s">
        <v>420</v>
      </c>
      <c r="T1104">
        <v>999</v>
      </c>
      <c r="U1104" s="33" t="s">
        <v>417</v>
      </c>
      <c r="V1104">
        <v>3</v>
      </c>
      <c r="W1104">
        <v>77</v>
      </c>
      <c r="X1104" s="21" t="s">
        <v>168</v>
      </c>
      <c r="Y1104" t="s">
        <v>502</v>
      </c>
      <c r="Z1104">
        <v>11</v>
      </c>
      <c r="AA1104">
        <v>10</v>
      </c>
      <c r="AB1104">
        <v>8</v>
      </c>
      <c r="AF1104" t="s">
        <v>17</v>
      </c>
    </row>
    <row r="1105" spans="1:32" x14ac:dyDescent="0.25">
      <c r="A1105" s="20" t="s">
        <v>218</v>
      </c>
      <c r="B1105" s="22" t="s">
        <v>250</v>
      </c>
      <c r="C1105">
        <v>22.15</v>
      </c>
      <c r="D1105">
        <v>21.65</v>
      </c>
      <c r="E1105">
        <v>2</v>
      </c>
      <c r="F1105" s="57" t="s">
        <v>326</v>
      </c>
      <c r="G1105">
        <v>10</v>
      </c>
      <c r="H1105" s="57" t="s">
        <v>326</v>
      </c>
      <c r="I1105">
        <v>1</v>
      </c>
      <c r="J1105" s="37" t="s">
        <v>409</v>
      </c>
      <c r="K1105">
        <v>29</v>
      </c>
      <c r="L1105">
        <v>113</v>
      </c>
      <c r="M1105">
        <v>127</v>
      </c>
      <c r="N1105">
        <v>1400</v>
      </c>
      <c r="O1105">
        <v>1</v>
      </c>
      <c r="P1105">
        <v>26</v>
      </c>
      <c r="Q1105">
        <v>5</v>
      </c>
      <c r="R1105">
        <v>24</v>
      </c>
      <c r="S1105" t="s">
        <v>483</v>
      </c>
      <c r="T1105">
        <v>1006</v>
      </c>
      <c r="U1105" s="33" t="s">
        <v>417</v>
      </c>
      <c r="V1105">
        <v>3</v>
      </c>
      <c r="W1105">
        <v>79</v>
      </c>
      <c r="X1105" s="21" t="s">
        <v>168</v>
      </c>
      <c r="Y1105" t="s">
        <v>474</v>
      </c>
      <c r="Z1105">
        <v>5</v>
      </c>
      <c r="AA1105">
        <v>5</v>
      </c>
      <c r="AB1105">
        <v>4</v>
      </c>
      <c r="AC1105">
        <v>10</v>
      </c>
      <c r="AF1105" t="s">
        <v>17</v>
      </c>
    </row>
    <row r="1106" spans="1:32" x14ac:dyDescent="0.25">
      <c r="A1106" s="20" t="s">
        <v>218</v>
      </c>
      <c r="B1106" s="22" t="s">
        <v>250</v>
      </c>
      <c r="C1106">
        <v>9.5</v>
      </c>
      <c r="D1106">
        <v>9.3000000000000007</v>
      </c>
      <c r="E1106">
        <v>2</v>
      </c>
      <c r="F1106" s="57" t="s">
        <v>326</v>
      </c>
      <c r="G1106" s="30">
        <v>5</v>
      </c>
      <c r="H1106" s="57" t="s">
        <v>326</v>
      </c>
      <c r="I1106">
        <v>9</v>
      </c>
      <c r="J1106" s="38" t="s">
        <v>411</v>
      </c>
      <c r="K1106">
        <v>160</v>
      </c>
      <c r="L1106">
        <v>113</v>
      </c>
      <c r="M1106">
        <v>113</v>
      </c>
      <c r="N1106">
        <v>1200</v>
      </c>
      <c r="O1106">
        <v>1</v>
      </c>
      <c r="P1106">
        <v>5</v>
      </c>
      <c r="Q1106">
        <v>5</v>
      </c>
      <c r="R1106">
        <v>24</v>
      </c>
      <c r="S1106" t="s">
        <v>477</v>
      </c>
      <c r="T1106">
        <v>1014</v>
      </c>
      <c r="U1106" s="33" t="s">
        <v>417</v>
      </c>
      <c r="V1106">
        <v>2</v>
      </c>
      <c r="W1106">
        <v>80</v>
      </c>
      <c r="X1106" s="21" t="s">
        <v>168</v>
      </c>
      <c r="Y1106" t="s">
        <v>589</v>
      </c>
      <c r="Z1106">
        <v>11</v>
      </c>
      <c r="AA1106">
        <v>11</v>
      </c>
      <c r="AB1106">
        <v>5</v>
      </c>
      <c r="AF1106" t="s">
        <v>17</v>
      </c>
    </row>
    <row r="1107" spans="1:32" x14ac:dyDescent="0.25">
      <c r="A1107" s="20" t="s">
        <v>218</v>
      </c>
      <c r="B1107" s="22" t="s">
        <v>250</v>
      </c>
      <c r="C1107">
        <v>40.03</v>
      </c>
      <c r="D1107">
        <v>39.93</v>
      </c>
      <c r="E1107">
        <v>2</v>
      </c>
      <c r="F1107" s="57" t="s">
        <v>326</v>
      </c>
      <c r="G1107">
        <v>6</v>
      </c>
      <c r="H1107" s="56" t="s">
        <v>69</v>
      </c>
      <c r="I1107">
        <v>3</v>
      </c>
      <c r="J1107" s="36" t="s">
        <v>410</v>
      </c>
      <c r="K1107">
        <v>22</v>
      </c>
      <c r="L1107">
        <v>113</v>
      </c>
      <c r="M1107">
        <v>117</v>
      </c>
      <c r="N1107" s="41">
        <v>1650</v>
      </c>
      <c r="O1107">
        <v>1</v>
      </c>
      <c r="P1107">
        <v>10</v>
      </c>
      <c r="Q1107">
        <v>4</v>
      </c>
      <c r="R1107">
        <v>24</v>
      </c>
      <c r="S1107" s="31" t="s">
        <v>420</v>
      </c>
      <c r="T1107">
        <v>1004</v>
      </c>
      <c r="U1107" s="33" t="s">
        <v>417</v>
      </c>
      <c r="V1107">
        <v>2</v>
      </c>
      <c r="W1107">
        <v>82</v>
      </c>
      <c r="X1107" s="21" t="s">
        <v>168</v>
      </c>
      <c r="Y1107" t="s">
        <v>502</v>
      </c>
      <c r="Z1107">
        <v>8</v>
      </c>
      <c r="AA1107">
        <v>7</v>
      </c>
      <c r="AB1107">
        <v>7</v>
      </c>
      <c r="AC1107">
        <v>6</v>
      </c>
      <c r="AF1107" t="s">
        <v>17</v>
      </c>
    </row>
    <row r="1108" spans="1:32" x14ac:dyDescent="0.25">
      <c r="A1108" s="20" t="s">
        <v>218</v>
      </c>
      <c r="B1108" s="22" t="s">
        <v>250</v>
      </c>
      <c r="C1108">
        <v>36.119999999999997</v>
      </c>
      <c r="D1108">
        <v>35.919999999999995</v>
      </c>
      <c r="E1108">
        <v>2</v>
      </c>
      <c r="F1108" s="57" t="s">
        <v>326</v>
      </c>
      <c r="G1108">
        <v>7</v>
      </c>
      <c r="H1108" s="57" t="s">
        <v>326</v>
      </c>
      <c r="I1108">
        <v>4</v>
      </c>
      <c r="J1108" s="37" t="s">
        <v>409</v>
      </c>
      <c r="K1108">
        <v>48</v>
      </c>
      <c r="L1108">
        <v>113</v>
      </c>
      <c r="M1108">
        <v>118</v>
      </c>
      <c r="N1108">
        <v>1600</v>
      </c>
      <c r="O1108">
        <v>1</v>
      </c>
      <c r="P1108">
        <v>31</v>
      </c>
      <c r="Q1108">
        <v>3</v>
      </c>
      <c r="R1108">
        <v>24</v>
      </c>
      <c r="S1108" t="s">
        <v>465</v>
      </c>
      <c r="T1108">
        <v>1017</v>
      </c>
      <c r="U1108" s="33" t="s">
        <v>417</v>
      </c>
      <c r="V1108">
        <v>2</v>
      </c>
      <c r="W1108">
        <v>84</v>
      </c>
      <c r="X1108" s="21" t="s">
        <v>168</v>
      </c>
      <c r="Y1108">
        <v>6</v>
      </c>
      <c r="Z1108">
        <v>5</v>
      </c>
      <c r="AA1108">
        <v>5</v>
      </c>
      <c r="AB1108">
        <v>6</v>
      </c>
      <c r="AC1108">
        <v>7</v>
      </c>
      <c r="AF1108" t="s">
        <v>17</v>
      </c>
    </row>
    <row r="1109" spans="1:32" x14ac:dyDescent="0.25">
      <c r="A1109" s="20" t="s">
        <v>218</v>
      </c>
      <c r="B1109" s="22" t="s">
        <v>250</v>
      </c>
      <c r="C1109">
        <v>49.43</v>
      </c>
      <c r="D1109">
        <v>49.23</v>
      </c>
      <c r="E1109">
        <v>2</v>
      </c>
      <c r="F1109" s="57" t="s">
        <v>326</v>
      </c>
      <c r="G1109">
        <v>12</v>
      </c>
      <c r="H1109" s="76" t="s">
        <v>407</v>
      </c>
      <c r="I1109">
        <v>5</v>
      </c>
      <c r="J1109" s="36" t="s">
        <v>410</v>
      </c>
      <c r="K1109">
        <v>36</v>
      </c>
      <c r="L1109">
        <v>113</v>
      </c>
      <c r="M1109">
        <v>119</v>
      </c>
      <c r="N1109">
        <v>1800</v>
      </c>
      <c r="O1109">
        <v>1</v>
      </c>
      <c r="P1109">
        <v>10</v>
      </c>
      <c r="Q1109">
        <v>3</v>
      </c>
      <c r="R1109">
        <v>24</v>
      </c>
      <c r="S1109" t="s">
        <v>508</v>
      </c>
      <c r="T1109">
        <v>1012</v>
      </c>
      <c r="U1109" s="34" t="s">
        <v>438</v>
      </c>
      <c r="V1109">
        <v>2</v>
      </c>
      <c r="W1109">
        <v>86</v>
      </c>
      <c r="X1109" s="21" t="s">
        <v>168</v>
      </c>
      <c r="Y1109">
        <v>3</v>
      </c>
      <c r="Z1109">
        <v>8</v>
      </c>
      <c r="AA1109">
        <v>8</v>
      </c>
      <c r="AB1109">
        <v>9</v>
      </c>
      <c r="AC1109">
        <v>9</v>
      </c>
      <c r="AD1109">
        <v>12</v>
      </c>
      <c r="AF1109" t="s">
        <v>17</v>
      </c>
    </row>
    <row r="1110" spans="1:32" x14ac:dyDescent="0.25">
      <c r="A1110" s="20" t="s">
        <v>218</v>
      </c>
      <c r="B1110" s="22" t="s">
        <v>250</v>
      </c>
      <c r="C1110">
        <v>40.64</v>
      </c>
      <c r="D1110">
        <v>40.340000000000003</v>
      </c>
      <c r="E1110">
        <v>2</v>
      </c>
      <c r="F1110" s="57" t="s">
        <v>326</v>
      </c>
      <c r="G1110" s="30">
        <v>5</v>
      </c>
      <c r="H1110" s="76" t="s">
        <v>407</v>
      </c>
      <c r="I1110">
        <v>4</v>
      </c>
      <c r="J1110" s="37" t="s">
        <v>409</v>
      </c>
      <c r="K1110">
        <v>30</v>
      </c>
      <c r="L1110">
        <v>113</v>
      </c>
      <c r="M1110">
        <v>122</v>
      </c>
      <c r="N1110" s="41">
        <v>1650</v>
      </c>
      <c r="O1110">
        <v>1</v>
      </c>
      <c r="P1110">
        <v>21</v>
      </c>
      <c r="Q1110">
        <v>2</v>
      </c>
      <c r="R1110">
        <v>24</v>
      </c>
      <c r="S1110" s="32" t="s">
        <v>426</v>
      </c>
      <c r="T1110">
        <v>1006</v>
      </c>
      <c r="U1110" s="33" t="s">
        <v>417</v>
      </c>
      <c r="V1110">
        <v>1</v>
      </c>
      <c r="W1110">
        <v>88</v>
      </c>
      <c r="X1110" s="21" t="s">
        <v>168</v>
      </c>
      <c r="Y1110" t="s">
        <v>435</v>
      </c>
      <c r="Z1110">
        <v>7</v>
      </c>
      <c r="AA1110">
        <v>7</v>
      </c>
      <c r="AB1110">
        <v>7</v>
      </c>
      <c r="AC1110">
        <v>5</v>
      </c>
      <c r="AF1110" t="s">
        <v>17</v>
      </c>
    </row>
    <row r="1111" spans="1:32" x14ac:dyDescent="0.25">
      <c r="A1111" s="20" t="s">
        <v>218</v>
      </c>
      <c r="B1111" s="22" t="s">
        <v>250</v>
      </c>
      <c r="C1111">
        <v>49.39</v>
      </c>
      <c r="D1111">
        <v>49.089999999999996</v>
      </c>
      <c r="E1111">
        <v>2</v>
      </c>
      <c r="F1111" s="57" t="s">
        <v>326</v>
      </c>
      <c r="G1111">
        <v>12</v>
      </c>
      <c r="H1111" s="76" t="s">
        <v>407</v>
      </c>
      <c r="I1111">
        <v>7</v>
      </c>
      <c r="J1111" s="38" t="s">
        <v>411</v>
      </c>
      <c r="K1111">
        <v>35</v>
      </c>
      <c r="L1111">
        <v>113</v>
      </c>
      <c r="M1111">
        <v>117</v>
      </c>
      <c r="N1111">
        <v>1800</v>
      </c>
      <c r="O1111">
        <v>1</v>
      </c>
      <c r="P1111">
        <v>10</v>
      </c>
      <c r="Q1111">
        <v>1</v>
      </c>
      <c r="R1111">
        <v>24</v>
      </c>
      <c r="S1111" s="31" t="s">
        <v>420</v>
      </c>
      <c r="T1111">
        <v>1024</v>
      </c>
      <c r="U1111" s="33" t="s">
        <v>417</v>
      </c>
      <c r="V1111" t="s">
        <v>1474</v>
      </c>
      <c r="W1111">
        <v>89</v>
      </c>
      <c r="X1111" s="22" t="s">
        <v>135</v>
      </c>
      <c r="Y1111">
        <v>7</v>
      </c>
      <c r="Z1111">
        <v>11</v>
      </c>
      <c r="AA1111">
        <v>11</v>
      </c>
      <c r="AB1111">
        <v>11</v>
      </c>
      <c r="AC1111">
        <v>10</v>
      </c>
      <c r="AD1111">
        <v>12</v>
      </c>
      <c r="AF1111" t="s">
        <v>17</v>
      </c>
    </row>
    <row r="1112" spans="1:32" x14ac:dyDescent="0.25">
      <c r="A1112" s="20" t="s">
        <v>218</v>
      </c>
      <c r="B1112" s="22" t="s">
        <v>250</v>
      </c>
      <c r="C1112">
        <v>41.77</v>
      </c>
      <c r="D1112">
        <v>41.370000000000005</v>
      </c>
      <c r="E1112">
        <v>2</v>
      </c>
      <c r="F1112" s="57" t="s">
        <v>326</v>
      </c>
      <c r="G1112">
        <v>7</v>
      </c>
      <c r="H1112" s="63" t="s">
        <v>140</v>
      </c>
      <c r="I1112">
        <v>2</v>
      </c>
      <c r="J1112" s="37" t="s">
        <v>409</v>
      </c>
      <c r="K1112">
        <v>6.7</v>
      </c>
      <c r="L1112">
        <v>113</v>
      </c>
      <c r="M1112">
        <v>126</v>
      </c>
      <c r="N1112" s="41">
        <v>1650</v>
      </c>
      <c r="O1112">
        <v>1</v>
      </c>
      <c r="P1112">
        <v>20</v>
      </c>
      <c r="Q1112">
        <v>12</v>
      </c>
      <c r="R1112">
        <v>23</v>
      </c>
      <c r="S1112" s="32" t="s">
        <v>416</v>
      </c>
      <c r="T1112">
        <v>1008</v>
      </c>
      <c r="U1112" s="33" t="s">
        <v>417</v>
      </c>
      <c r="V1112">
        <v>2</v>
      </c>
      <c r="W1112">
        <v>89</v>
      </c>
      <c r="X1112" s="22" t="s">
        <v>135</v>
      </c>
      <c r="Y1112" t="s">
        <v>435</v>
      </c>
      <c r="Z1112">
        <v>5</v>
      </c>
      <c r="AA1112">
        <v>6</v>
      </c>
      <c r="AB1112">
        <v>6</v>
      </c>
      <c r="AC1112">
        <v>7</v>
      </c>
      <c r="AF1112" t="s">
        <v>17</v>
      </c>
    </row>
    <row r="1113" spans="1:32" x14ac:dyDescent="0.25">
      <c r="A1113" s="20" t="s">
        <v>218</v>
      </c>
      <c r="B1113" s="22" t="s">
        <v>250</v>
      </c>
      <c r="C1113">
        <v>51</v>
      </c>
      <c r="D1113">
        <v>50.4</v>
      </c>
      <c r="E1113">
        <v>2</v>
      </c>
      <c r="F1113" s="57" t="s">
        <v>326</v>
      </c>
      <c r="G1113">
        <v>12</v>
      </c>
      <c r="H1113" s="63" t="s">
        <v>140</v>
      </c>
      <c r="I1113">
        <v>8</v>
      </c>
      <c r="J1113" s="38" t="s">
        <v>411</v>
      </c>
      <c r="K1113">
        <v>6.3</v>
      </c>
      <c r="L1113">
        <v>113</v>
      </c>
      <c r="M1113">
        <v>125</v>
      </c>
      <c r="N1113">
        <v>1800</v>
      </c>
      <c r="O1113">
        <v>1</v>
      </c>
      <c r="P1113">
        <v>6</v>
      </c>
      <c r="Q1113">
        <v>12</v>
      </c>
      <c r="R1113">
        <v>23</v>
      </c>
      <c r="S1113" s="32" t="s">
        <v>432</v>
      </c>
      <c r="T1113">
        <v>1000</v>
      </c>
      <c r="U1113" s="33" t="s">
        <v>417</v>
      </c>
      <c r="V1113">
        <v>2</v>
      </c>
      <c r="W1113">
        <v>89</v>
      </c>
      <c r="X1113" s="22" t="s">
        <v>135</v>
      </c>
      <c r="Y1113" t="s">
        <v>468</v>
      </c>
      <c r="Z1113">
        <v>12</v>
      </c>
      <c r="AA1113">
        <v>12</v>
      </c>
      <c r="AB1113">
        <v>12</v>
      </c>
      <c r="AC1113">
        <v>11</v>
      </c>
      <c r="AD1113">
        <v>12</v>
      </c>
      <c r="AF1113" t="s">
        <v>17</v>
      </c>
    </row>
    <row r="1114" spans="1:32" x14ac:dyDescent="0.25">
      <c r="A1114" s="20" t="s">
        <v>218</v>
      </c>
      <c r="B1114" s="22" t="s">
        <v>250</v>
      </c>
      <c r="C1114">
        <v>46.87</v>
      </c>
      <c r="D1114">
        <v>46.669999999999995</v>
      </c>
      <c r="E1114">
        <v>2</v>
      </c>
      <c r="F1114" s="57" t="s">
        <v>326</v>
      </c>
      <c r="G1114" s="28">
        <v>1</v>
      </c>
      <c r="H1114" s="76" t="s">
        <v>407</v>
      </c>
      <c r="I1114">
        <v>2</v>
      </c>
      <c r="J1114" s="36" t="s">
        <v>410</v>
      </c>
      <c r="K1114">
        <v>23</v>
      </c>
      <c r="L1114">
        <v>113</v>
      </c>
      <c r="M1114">
        <v>119</v>
      </c>
      <c r="N1114">
        <v>1800</v>
      </c>
      <c r="O1114">
        <v>1</v>
      </c>
      <c r="P1114">
        <v>22</v>
      </c>
      <c r="Q1114">
        <v>10</v>
      </c>
      <c r="R1114">
        <v>23</v>
      </c>
      <c r="S1114" t="s">
        <v>501</v>
      </c>
      <c r="T1114">
        <v>991</v>
      </c>
      <c r="U1114" s="33" t="s">
        <v>417</v>
      </c>
      <c r="V1114">
        <v>2</v>
      </c>
      <c r="W1114">
        <v>84</v>
      </c>
      <c r="X1114" s="22" t="s">
        <v>135</v>
      </c>
      <c r="Y1114" s="12" t="s">
        <v>654</v>
      </c>
      <c r="Z1114">
        <v>9</v>
      </c>
      <c r="AA1114">
        <v>8</v>
      </c>
      <c r="AB1114">
        <v>7</v>
      </c>
      <c r="AC1114">
        <v>4</v>
      </c>
      <c r="AD1114">
        <v>1</v>
      </c>
      <c r="AF1114" t="s">
        <v>17</v>
      </c>
    </row>
    <row r="1115" spans="1:32" x14ac:dyDescent="0.25">
      <c r="A1115" s="20" t="s">
        <v>218</v>
      </c>
      <c r="B1115" s="22" t="s">
        <v>250</v>
      </c>
      <c r="C1115">
        <v>40.229999999999997</v>
      </c>
      <c r="D1115">
        <v>39.629999999999995</v>
      </c>
      <c r="E1115">
        <v>2</v>
      </c>
      <c r="F1115" s="57" t="s">
        <v>326</v>
      </c>
      <c r="G1115" s="28">
        <v>1</v>
      </c>
      <c r="H1115" s="63" t="s">
        <v>140</v>
      </c>
      <c r="I1115">
        <v>1</v>
      </c>
      <c r="J1115" s="37" t="s">
        <v>409</v>
      </c>
      <c r="K1115">
        <v>4</v>
      </c>
      <c r="L1115">
        <v>113</v>
      </c>
      <c r="M1115">
        <v>132</v>
      </c>
      <c r="N1115" s="41">
        <v>1650</v>
      </c>
      <c r="O1115">
        <v>1</v>
      </c>
      <c r="P1115">
        <v>20</v>
      </c>
      <c r="Q1115">
        <v>9</v>
      </c>
      <c r="R1115">
        <v>23</v>
      </c>
      <c r="S1115" s="31" t="s">
        <v>420</v>
      </c>
      <c r="T1115">
        <v>985</v>
      </c>
      <c r="U1115" s="33" t="s">
        <v>417</v>
      </c>
      <c r="V1115">
        <v>3</v>
      </c>
      <c r="W1115">
        <v>77</v>
      </c>
      <c r="X1115" s="22" t="s">
        <v>135</v>
      </c>
      <c r="Y1115" s="12" t="s">
        <v>552</v>
      </c>
      <c r="Z1115">
        <v>6</v>
      </c>
      <c r="AA1115">
        <v>6</v>
      </c>
      <c r="AB1115">
        <v>5</v>
      </c>
      <c r="AC1115">
        <v>1</v>
      </c>
      <c r="AF1115" t="s">
        <v>17</v>
      </c>
    </row>
    <row r="1116" spans="1:32" x14ac:dyDescent="0.25">
      <c r="A1116" s="20" t="s">
        <v>218</v>
      </c>
      <c r="B1116" s="23" t="s">
        <v>2493</v>
      </c>
      <c r="C1116">
        <v>39.4</v>
      </c>
      <c r="D1116">
        <v>34.799999999999997</v>
      </c>
      <c r="F1116" s="58" t="s">
        <v>2503</v>
      </c>
      <c r="G1116">
        <v>7</v>
      </c>
      <c r="H1116" s="56" t="s">
        <v>69</v>
      </c>
      <c r="I1116">
        <v>12</v>
      </c>
      <c r="J1116" s="38" t="s">
        <v>411</v>
      </c>
      <c r="K1116">
        <v>18</v>
      </c>
      <c r="M1116">
        <v>119</v>
      </c>
      <c r="N1116" s="41">
        <v>1650</v>
      </c>
      <c r="O1116">
        <v>1</v>
      </c>
      <c r="P1116">
        <v>23</v>
      </c>
      <c r="Q1116">
        <v>12</v>
      </c>
      <c r="R1116">
        <v>25</v>
      </c>
      <c r="S1116" s="32" t="s">
        <v>416</v>
      </c>
      <c r="T1116">
        <v>1155</v>
      </c>
      <c r="U1116" s="33" t="s">
        <v>417</v>
      </c>
      <c r="V1116">
        <v>2</v>
      </c>
      <c r="W1116">
        <v>82</v>
      </c>
      <c r="X1116" s="27" t="s">
        <v>65</v>
      </c>
      <c r="Y1116" s="12" t="s">
        <v>549</v>
      </c>
      <c r="Z1116">
        <v>12</v>
      </c>
      <c r="AA1116">
        <v>12</v>
      </c>
      <c r="AB1116">
        <v>10</v>
      </c>
      <c r="AC1116">
        <v>7</v>
      </c>
      <c r="AF1116" t="s">
        <v>569</v>
      </c>
    </row>
    <row r="1117" spans="1:32" x14ac:dyDescent="0.25">
      <c r="A1117" s="20" t="s">
        <v>218</v>
      </c>
      <c r="B1117" s="23" t="s">
        <v>2493</v>
      </c>
      <c r="C1117">
        <v>49.58</v>
      </c>
      <c r="D1117">
        <v>45.279999999999994</v>
      </c>
      <c r="F1117" s="58" t="s">
        <v>2503</v>
      </c>
      <c r="G1117">
        <v>6</v>
      </c>
      <c r="H1117" s="79" t="s">
        <v>702</v>
      </c>
      <c r="I1117">
        <v>4</v>
      </c>
      <c r="J1117" s="36" t="s">
        <v>410</v>
      </c>
      <c r="K1117">
        <v>10</v>
      </c>
      <c r="M1117">
        <v>124</v>
      </c>
      <c r="N1117">
        <v>1800</v>
      </c>
      <c r="O1117">
        <v>1</v>
      </c>
      <c r="P1117">
        <v>10</v>
      </c>
      <c r="Q1117">
        <v>12</v>
      </c>
      <c r="R1117">
        <v>25</v>
      </c>
      <c r="S1117" s="32" t="s">
        <v>432</v>
      </c>
      <c r="T1117">
        <v>1159</v>
      </c>
      <c r="U1117" s="33" t="s">
        <v>417</v>
      </c>
      <c r="V1117">
        <v>2</v>
      </c>
      <c r="W1117">
        <v>84</v>
      </c>
      <c r="X1117" s="27" t="s">
        <v>65</v>
      </c>
      <c r="Y1117">
        <v>3</v>
      </c>
      <c r="Z1117">
        <v>10</v>
      </c>
      <c r="AA1117">
        <v>7</v>
      </c>
      <c r="AB1117">
        <v>5</v>
      </c>
      <c r="AC1117">
        <v>6</v>
      </c>
      <c r="AD1117">
        <v>6</v>
      </c>
      <c r="AF1117" t="s">
        <v>46</v>
      </c>
    </row>
    <row r="1118" spans="1:32" x14ac:dyDescent="0.25">
      <c r="A1118" s="20" t="s">
        <v>218</v>
      </c>
      <c r="B1118" s="23" t="s">
        <v>2493</v>
      </c>
      <c r="C1118">
        <v>2.61</v>
      </c>
      <c r="D1118">
        <v>-2.0900000000000003</v>
      </c>
      <c r="F1118" s="58" t="s">
        <v>2503</v>
      </c>
      <c r="G1118">
        <v>10</v>
      </c>
      <c r="H1118" s="52" t="s">
        <v>49</v>
      </c>
      <c r="I1118">
        <v>6</v>
      </c>
      <c r="J1118" s="36" t="s">
        <v>410</v>
      </c>
      <c r="K1118">
        <v>30</v>
      </c>
      <c r="M1118">
        <v>135</v>
      </c>
      <c r="N1118">
        <v>2000</v>
      </c>
      <c r="O1118">
        <v>2</v>
      </c>
      <c r="P1118">
        <v>23</v>
      </c>
      <c r="Q1118">
        <v>11</v>
      </c>
      <c r="R1118">
        <v>25</v>
      </c>
      <c r="S1118" t="s">
        <v>501</v>
      </c>
      <c r="T1118">
        <v>1157</v>
      </c>
      <c r="U1118" s="33" t="s">
        <v>417</v>
      </c>
      <c r="V1118">
        <v>3</v>
      </c>
      <c r="W1118">
        <v>85</v>
      </c>
      <c r="X1118" s="27" t="s">
        <v>65</v>
      </c>
      <c r="Y1118" t="s">
        <v>519</v>
      </c>
      <c r="Z1118">
        <v>9</v>
      </c>
      <c r="AA1118">
        <v>9</v>
      </c>
      <c r="AB1118">
        <v>8</v>
      </c>
      <c r="AC1118">
        <v>9</v>
      </c>
      <c r="AD1118">
        <v>10</v>
      </c>
      <c r="AF1118" t="s">
        <v>46</v>
      </c>
    </row>
    <row r="1119" spans="1:32" x14ac:dyDescent="0.25">
      <c r="A1119" s="20" t="s">
        <v>218</v>
      </c>
      <c r="B1119" s="23" t="s">
        <v>2493</v>
      </c>
      <c r="C1119">
        <v>48.09</v>
      </c>
      <c r="D1119">
        <v>44.190000000000005</v>
      </c>
      <c r="F1119" s="58" t="s">
        <v>2503</v>
      </c>
      <c r="G1119" s="30">
        <v>5</v>
      </c>
      <c r="H1119" s="68" t="s">
        <v>316</v>
      </c>
      <c r="I1119">
        <v>3</v>
      </c>
      <c r="J1119" s="37" t="s">
        <v>409</v>
      </c>
      <c r="K1119">
        <v>12</v>
      </c>
      <c r="M1119">
        <v>116</v>
      </c>
      <c r="N1119">
        <v>1800</v>
      </c>
      <c r="O1119">
        <v>1</v>
      </c>
      <c r="P1119">
        <v>15</v>
      </c>
      <c r="Q1119">
        <v>10</v>
      </c>
      <c r="R1119">
        <v>25</v>
      </c>
      <c r="S1119" s="32" t="s">
        <v>432</v>
      </c>
      <c r="T1119">
        <v>1149</v>
      </c>
      <c r="U1119" s="33" t="s">
        <v>427</v>
      </c>
      <c r="V1119">
        <v>2</v>
      </c>
      <c r="W1119">
        <v>85</v>
      </c>
      <c r="X1119" s="27" t="s">
        <v>65</v>
      </c>
      <c r="Y1119" s="12" t="s">
        <v>423</v>
      </c>
      <c r="Z1119">
        <v>5</v>
      </c>
      <c r="AA1119">
        <v>6</v>
      </c>
      <c r="AB1119">
        <v>7</v>
      </c>
      <c r="AC1119">
        <v>5</v>
      </c>
      <c r="AD1119">
        <v>5</v>
      </c>
      <c r="AF1119" t="s">
        <v>46</v>
      </c>
    </row>
    <row r="1120" spans="1:32" x14ac:dyDescent="0.25">
      <c r="A1120" s="20" t="s">
        <v>218</v>
      </c>
      <c r="B1120" s="23" t="s">
        <v>2493</v>
      </c>
      <c r="C1120">
        <v>38.89</v>
      </c>
      <c r="D1120">
        <v>34.589999999999996</v>
      </c>
      <c r="F1120" s="58" t="s">
        <v>2503</v>
      </c>
      <c r="G1120" s="30">
        <v>5</v>
      </c>
      <c r="H1120" s="52" t="s">
        <v>49</v>
      </c>
      <c r="I1120">
        <v>4</v>
      </c>
      <c r="J1120" s="36" t="s">
        <v>410</v>
      </c>
      <c r="K1120">
        <v>7.5</v>
      </c>
      <c r="M1120">
        <v>124</v>
      </c>
      <c r="N1120" s="41">
        <v>1650</v>
      </c>
      <c r="O1120">
        <v>1</v>
      </c>
      <c r="P1120">
        <v>17</v>
      </c>
      <c r="Q1120">
        <v>9</v>
      </c>
      <c r="R1120">
        <v>25</v>
      </c>
      <c r="S1120" s="31" t="s">
        <v>420</v>
      </c>
      <c r="T1120">
        <v>1140</v>
      </c>
      <c r="U1120" s="33" t="s">
        <v>427</v>
      </c>
      <c r="V1120">
        <v>2</v>
      </c>
      <c r="W1120">
        <v>85</v>
      </c>
      <c r="X1120" s="27" t="s">
        <v>65</v>
      </c>
      <c r="Y1120">
        <v>4</v>
      </c>
      <c r="Z1120">
        <v>9</v>
      </c>
      <c r="AA1120">
        <v>10</v>
      </c>
      <c r="AB1120">
        <v>10</v>
      </c>
      <c r="AC1120">
        <v>5</v>
      </c>
      <c r="AF1120" t="s">
        <v>46</v>
      </c>
    </row>
    <row r="1121" spans="1:32" x14ac:dyDescent="0.25">
      <c r="A1121" s="20" t="s">
        <v>218</v>
      </c>
      <c r="B1121" s="23" t="s">
        <v>2493</v>
      </c>
      <c r="C1121">
        <v>48.64</v>
      </c>
      <c r="D1121">
        <v>44.239999999999995</v>
      </c>
      <c r="F1121" s="58" t="s">
        <v>2503</v>
      </c>
      <c r="G1121" s="28">
        <v>1</v>
      </c>
      <c r="H1121" s="55" t="s">
        <v>64</v>
      </c>
      <c r="I1121">
        <v>5</v>
      </c>
      <c r="J1121" s="38" t="s">
        <v>411</v>
      </c>
      <c r="K1121">
        <v>11</v>
      </c>
      <c r="M1121">
        <v>127</v>
      </c>
      <c r="N1121">
        <v>1800</v>
      </c>
      <c r="O1121">
        <v>1</v>
      </c>
      <c r="P1121">
        <v>9</v>
      </c>
      <c r="Q1121">
        <v>7</v>
      </c>
      <c r="R1121">
        <v>25</v>
      </c>
      <c r="S1121" s="32" t="s">
        <v>432</v>
      </c>
      <c r="T1121">
        <v>1129</v>
      </c>
      <c r="U1121" s="33" t="s">
        <v>427</v>
      </c>
      <c r="V1121">
        <v>2</v>
      </c>
      <c r="W1121">
        <v>79</v>
      </c>
      <c r="X1121" s="27" t="s">
        <v>65</v>
      </c>
      <c r="Y1121" s="12" t="s">
        <v>581</v>
      </c>
      <c r="Z1121">
        <v>11</v>
      </c>
      <c r="AA1121">
        <v>11</v>
      </c>
      <c r="AB1121">
        <v>12</v>
      </c>
      <c r="AC1121">
        <v>12</v>
      </c>
      <c r="AD1121">
        <v>1</v>
      </c>
      <c r="AF1121" t="s">
        <v>46</v>
      </c>
    </row>
    <row r="1122" spans="1:32" x14ac:dyDescent="0.25">
      <c r="A1122" s="20" t="s">
        <v>218</v>
      </c>
      <c r="B1122" s="23" t="s">
        <v>2493</v>
      </c>
      <c r="C1122">
        <v>34.909999999999997</v>
      </c>
      <c r="D1122">
        <v>30.009999999999998</v>
      </c>
      <c r="F1122" s="58" t="s">
        <v>2503</v>
      </c>
      <c r="G1122">
        <v>7</v>
      </c>
      <c r="H1122" s="59" t="s">
        <v>85</v>
      </c>
      <c r="I1122">
        <v>11</v>
      </c>
      <c r="J1122" s="38" t="s">
        <v>411</v>
      </c>
      <c r="K1122">
        <v>33</v>
      </c>
      <c r="M1122">
        <v>135</v>
      </c>
      <c r="N1122">
        <v>1600</v>
      </c>
      <c r="O1122">
        <v>1</v>
      </c>
      <c r="P1122">
        <v>22</v>
      </c>
      <c r="Q1122">
        <v>6</v>
      </c>
      <c r="R1122">
        <v>25</v>
      </c>
      <c r="S1122" t="s">
        <v>483</v>
      </c>
      <c r="T1122">
        <v>1138</v>
      </c>
      <c r="U1122" s="33" t="s">
        <v>417</v>
      </c>
      <c r="V1122">
        <v>3</v>
      </c>
      <c r="W1122">
        <v>79</v>
      </c>
      <c r="X1122" s="27" t="s">
        <v>65</v>
      </c>
      <c r="Y1122" t="s">
        <v>484</v>
      </c>
      <c r="Z1122">
        <v>12</v>
      </c>
      <c r="AA1122">
        <v>12</v>
      </c>
      <c r="AB1122">
        <v>14</v>
      </c>
      <c r="AC1122">
        <v>7</v>
      </c>
      <c r="AF1122" t="s">
        <v>46</v>
      </c>
    </row>
    <row r="1123" spans="1:32" x14ac:dyDescent="0.25">
      <c r="A1123" s="20" t="s">
        <v>218</v>
      </c>
      <c r="B1123" s="23" t="s">
        <v>2493</v>
      </c>
      <c r="C1123">
        <v>38.79</v>
      </c>
      <c r="D1123">
        <v>34.19</v>
      </c>
      <c r="F1123" s="58" t="s">
        <v>2503</v>
      </c>
      <c r="G1123" s="28">
        <v>1</v>
      </c>
      <c r="H1123" s="55" t="s">
        <v>64</v>
      </c>
      <c r="I1123">
        <v>9</v>
      </c>
      <c r="J1123" s="36" t="s">
        <v>410</v>
      </c>
      <c r="K1123">
        <v>14</v>
      </c>
      <c r="M1123">
        <v>127</v>
      </c>
      <c r="N1123" s="41">
        <v>1650</v>
      </c>
      <c r="O1123">
        <v>1</v>
      </c>
      <c r="P1123">
        <v>28</v>
      </c>
      <c r="Q1123">
        <v>5</v>
      </c>
      <c r="R1123">
        <v>25</v>
      </c>
      <c r="S1123" s="32" t="s">
        <v>426</v>
      </c>
      <c r="T1123">
        <v>1130</v>
      </c>
      <c r="U1123" s="33" t="s">
        <v>427</v>
      </c>
      <c r="V1123">
        <v>3</v>
      </c>
      <c r="W1123">
        <v>72</v>
      </c>
      <c r="X1123" s="27" t="s">
        <v>65</v>
      </c>
      <c r="Y1123" s="12" t="s">
        <v>423</v>
      </c>
      <c r="Z1123">
        <v>10</v>
      </c>
      <c r="AA1123">
        <v>10</v>
      </c>
      <c r="AB1123">
        <v>10</v>
      </c>
      <c r="AC1123">
        <v>1</v>
      </c>
      <c r="AF1123" t="s">
        <v>46</v>
      </c>
    </row>
    <row r="1124" spans="1:32" x14ac:dyDescent="0.25">
      <c r="A1124" s="20" t="s">
        <v>218</v>
      </c>
      <c r="B1124" s="23" t="s">
        <v>2493</v>
      </c>
      <c r="C1124">
        <v>49.34</v>
      </c>
      <c r="D1124">
        <v>44.94</v>
      </c>
      <c r="F1124" s="58" t="s">
        <v>2503</v>
      </c>
      <c r="G1124">
        <v>8</v>
      </c>
      <c r="H1124" s="59" t="s">
        <v>85</v>
      </c>
      <c r="I1124">
        <v>7</v>
      </c>
      <c r="J1124" s="38" t="s">
        <v>411</v>
      </c>
      <c r="K1124">
        <v>10</v>
      </c>
      <c r="M1124">
        <v>127</v>
      </c>
      <c r="N1124">
        <v>1800</v>
      </c>
      <c r="O1124">
        <v>1</v>
      </c>
      <c r="P1124">
        <v>23</v>
      </c>
      <c r="Q1124">
        <v>4</v>
      </c>
      <c r="R1124">
        <v>25</v>
      </c>
      <c r="S1124" s="32" t="s">
        <v>416</v>
      </c>
      <c r="T1124">
        <v>1144</v>
      </c>
      <c r="U1124" s="33" t="s">
        <v>417</v>
      </c>
      <c r="V1124">
        <v>3</v>
      </c>
      <c r="W1124">
        <v>72</v>
      </c>
      <c r="X1124" s="27" t="s">
        <v>65</v>
      </c>
      <c r="Y1124" t="s">
        <v>513</v>
      </c>
      <c r="Z1124">
        <v>11</v>
      </c>
      <c r="AA1124">
        <v>10</v>
      </c>
      <c r="AB1124">
        <v>10</v>
      </c>
      <c r="AC1124">
        <v>10</v>
      </c>
      <c r="AD1124">
        <v>8</v>
      </c>
      <c r="AF1124" t="s">
        <v>46</v>
      </c>
    </row>
    <row r="1125" spans="1:32" x14ac:dyDescent="0.25">
      <c r="A1125" s="20" t="s">
        <v>218</v>
      </c>
      <c r="B1125" s="23" t="s">
        <v>2493</v>
      </c>
      <c r="C1125">
        <v>14.18</v>
      </c>
      <c r="D1125">
        <v>10.18</v>
      </c>
      <c r="F1125" s="58" t="s">
        <v>2503</v>
      </c>
      <c r="G1125" s="28">
        <v>1</v>
      </c>
      <c r="H1125" s="59" t="s">
        <v>85</v>
      </c>
      <c r="I1125">
        <v>3</v>
      </c>
      <c r="J1125" s="37" t="s">
        <v>409</v>
      </c>
      <c r="K1125">
        <v>5.4</v>
      </c>
      <c r="M1125">
        <v>119</v>
      </c>
      <c r="N1125">
        <v>2200</v>
      </c>
      <c r="O1125">
        <v>2</v>
      </c>
      <c r="P1125">
        <v>2</v>
      </c>
      <c r="Q1125">
        <v>4</v>
      </c>
      <c r="R1125">
        <v>25</v>
      </c>
      <c r="S1125" s="32" t="s">
        <v>426</v>
      </c>
      <c r="T1125">
        <v>1131</v>
      </c>
      <c r="U1125" s="33" t="s">
        <v>427</v>
      </c>
      <c r="V1125">
        <v>3</v>
      </c>
      <c r="W1125">
        <v>66</v>
      </c>
      <c r="X1125" s="27" t="s">
        <v>65</v>
      </c>
      <c r="Y1125" s="12" t="s">
        <v>654</v>
      </c>
      <c r="Z1125">
        <v>7</v>
      </c>
      <c r="AA1125">
        <v>7</v>
      </c>
      <c r="AB1125">
        <v>7</v>
      </c>
      <c r="AC1125">
        <v>8</v>
      </c>
      <c r="AD1125">
        <v>8</v>
      </c>
      <c r="AE1125">
        <v>1</v>
      </c>
      <c r="AF1125" t="s">
        <v>786</v>
      </c>
    </row>
    <row r="1126" spans="1:32" x14ac:dyDescent="0.25">
      <c r="A1126" s="20" t="s">
        <v>218</v>
      </c>
      <c r="B1126" s="23" t="s">
        <v>2493</v>
      </c>
      <c r="C1126">
        <v>50</v>
      </c>
      <c r="D1126">
        <v>45.5</v>
      </c>
      <c r="F1126" s="58" t="s">
        <v>2503</v>
      </c>
      <c r="G1126" s="30">
        <v>4</v>
      </c>
      <c r="H1126" s="63" t="s">
        <v>140</v>
      </c>
      <c r="I1126">
        <v>11</v>
      </c>
      <c r="J1126" s="38" t="s">
        <v>411</v>
      </c>
      <c r="K1126">
        <v>25</v>
      </c>
      <c r="M1126">
        <v>122</v>
      </c>
      <c r="N1126">
        <v>1800</v>
      </c>
      <c r="O1126">
        <v>1</v>
      </c>
      <c r="P1126">
        <v>12</v>
      </c>
      <c r="Q1126">
        <v>3</v>
      </c>
      <c r="R1126">
        <v>25</v>
      </c>
      <c r="S1126" s="32" t="s">
        <v>432</v>
      </c>
      <c r="T1126">
        <v>1130</v>
      </c>
      <c r="U1126" s="33" t="s">
        <v>427</v>
      </c>
      <c r="V1126">
        <v>3</v>
      </c>
      <c r="W1126">
        <v>67</v>
      </c>
      <c r="X1126" s="27" t="s">
        <v>65</v>
      </c>
      <c r="Y1126" t="s">
        <v>502</v>
      </c>
      <c r="Z1126">
        <v>11</v>
      </c>
      <c r="AA1126">
        <v>11</v>
      </c>
      <c r="AB1126">
        <v>11</v>
      </c>
      <c r="AC1126">
        <v>10</v>
      </c>
      <c r="AD1126">
        <v>4</v>
      </c>
      <c r="AF1126" t="s">
        <v>99</v>
      </c>
    </row>
    <row r="1127" spans="1:32" x14ac:dyDescent="0.25">
      <c r="A1127" s="20" t="s">
        <v>218</v>
      </c>
      <c r="B1127" s="23" t="s">
        <v>2493</v>
      </c>
      <c r="C1127">
        <v>39.31</v>
      </c>
      <c r="D1127">
        <v>35.010000000000005</v>
      </c>
      <c r="F1127" s="58" t="s">
        <v>2503</v>
      </c>
      <c r="G1127" s="30">
        <v>4</v>
      </c>
      <c r="H1127" s="56" t="s">
        <v>69</v>
      </c>
      <c r="I1127">
        <v>8</v>
      </c>
      <c r="J1127" s="36" t="s">
        <v>410</v>
      </c>
      <c r="K1127">
        <v>12</v>
      </c>
      <c r="M1127">
        <v>117</v>
      </c>
      <c r="N1127" s="41">
        <v>1650</v>
      </c>
      <c r="O1127">
        <v>1</v>
      </c>
      <c r="P1127">
        <v>26</v>
      </c>
      <c r="Q1127">
        <v>2</v>
      </c>
      <c r="R1127">
        <v>25</v>
      </c>
      <c r="S1127" s="32" t="s">
        <v>416</v>
      </c>
      <c r="T1127">
        <v>1128</v>
      </c>
      <c r="U1127" s="33" t="s">
        <v>417</v>
      </c>
      <c r="V1127">
        <v>3</v>
      </c>
      <c r="W1127">
        <v>67</v>
      </c>
      <c r="X1127" s="27" t="s">
        <v>65</v>
      </c>
      <c r="Y1127" s="12" t="s">
        <v>418</v>
      </c>
      <c r="Z1127">
        <v>9</v>
      </c>
      <c r="AA1127">
        <v>9</v>
      </c>
      <c r="AB1127">
        <v>9</v>
      </c>
      <c r="AC1127">
        <v>4</v>
      </c>
      <c r="AF1127" t="s">
        <v>99</v>
      </c>
    </row>
    <row r="1128" spans="1:32" x14ac:dyDescent="0.25">
      <c r="A1128" s="20" t="s">
        <v>218</v>
      </c>
      <c r="B1128" s="23" t="s">
        <v>2493</v>
      </c>
      <c r="C1128">
        <v>41.65</v>
      </c>
      <c r="D1128">
        <v>37.549999999999997</v>
      </c>
      <c r="F1128" s="58" t="s">
        <v>2503</v>
      </c>
      <c r="G1128">
        <v>11</v>
      </c>
      <c r="H1128" s="52" t="s">
        <v>49</v>
      </c>
      <c r="I1128">
        <v>2</v>
      </c>
      <c r="J1128" s="38" t="s">
        <v>411</v>
      </c>
      <c r="K1128">
        <v>10</v>
      </c>
      <c r="M1128">
        <v>123</v>
      </c>
      <c r="N1128" s="41">
        <v>1650</v>
      </c>
      <c r="O1128">
        <v>1</v>
      </c>
      <c r="P1128">
        <v>4</v>
      </c>
      <c r="Q1128">
        <v>12</v>
      </c>
      <c r="R1128">
        <v>24</v>
      </c>
      <c r="S1128" s="32" t="s">
        <v>432</v>
      </c>
      <c r="T1128">
        <v>1103</v>
      </c>
      <c r="U1128" s="33" t="s">
        <v>417</v>
      </c>
      <c r="V1128">
        <v>3</v>
      </c>
      <c r="W1128">
        <v>67</v>
      </c>
      <c r="X1128" s="27" t="s">
        <v>65</v>
      </c>
      <c r="Y1128" t="s">
        <v>643</v>
      </c>
      <c r="Z1128">
        <v>12</v>
      </c>
      <c r="AA1128">
        <v>12</v>
      </c>
      <c r="AB1128">
        <v>12</v>
      </c>
      <c r="AC1128">
        <v>11</v>
      </c>
      <c r="AF1128" t="s">
        <v>99</v>
      </c>
    </row>
    <row r="1129" spans="1:32" x14ac:dyDescent="0.25">
      <c r="A1129" s="20" t="s">
        <v>218</v>
      </c>
      <c r="B1129" s="23" t="s">
        <v>2493</v>
      </c>
      <c r="C1129">
        <v>38.79</v>
      </c>
      <c r="D1129">
        <v>34.29</v>
      </c>
      <c r="F1129" s="58" t="s">
        <v>2503</v>
      </c>
      <c r="G1129" s="28">
        <v>1</v>
      </c>
      <c r="H1129" s="52" t="s">
        <v>49</v>
      </c>
      <c r="I1129">
        <v>12</v>
      </c>
      <c r="J1129" s="38" t="s">
        <v>411</v>
      </c>
      <c r="K1129">
        <v>13</v>
      </c>
      <c r="M1129">
        <v>118</v>
      </c>
      <c r="N1129" s="41">
        <v>1650</v>
      </c>
      <c r="O1129">
        <v>1</v>
      </c>
      <c r="P1129">
        <v>16</v>
      </c>
      <c r="Q1129">
        <v>10</v>
      </c>
      <c r="R1129">
        <v>24</v>
      </c>
      <c r="S1129" s="31" t="s">
        <v>420</v>
      </c>
      <c r="T1129">
        <v>1096</v>
      </c>
      <c r="U1129" s="33" t="s">
        <v>427</v>
      </c>
      <c r="V1129">
        <v>3</v>
      </c>
      <c r="W1129">
        <v>61</v>
      </c>
      <c r="X1129" s="27" t="s">
        <v>65</v>
      </c>
      <c r="Y1129" s="12" t="s">
        <v>581</v>
      </c>
      <c r="Z1129">
        <v>12</v>
      </c>
      <c r="AA1129">
        <v>12</v>
      </c>
      <c r="AB1129">
        <v>12</v>
      </c>
      <c r="AC1129">
        <v>1</v>
      </c>
      <c r="AF1129" t="s">
        <v>99</v>
      </c>
    </row>
    <row r="1130" spans="1:32" x14ac:dyDescent="0.25">
      <c r="A1130" s="20" t="s">
        <v>218</v>
      </c>
      <c r="B1130" s="23" t="s">
        <v>2493</v>
      </c>
      <c r="C1130">
        <v>22.71</v>
      </c>
      <c r="D1130">
        <v>18.010000000000002</v>
      </c>
      <c r="F1130" s="58" t="s">
        <v>2503</v>
      </c>
      <c r="G1130" s="28">
        <v>3</v>
      </c>
      <c r="H1130" s="67" t="s">
        <v>195</v>
      </c>
      <c r="I1130">
        <v>6</v>
      </c>
      <c r="J1130" s="36" t="s">
        <v>410</v>
      </c>
      <c r="K1130">
        <v>23</v>
      </c>
      <c r="M1130">
        <v>135</v>
      </c>
      <c r="N1130">
        <v>1400</v>
      </c>
      <c r="O1130">
        <v>1</v>
      </c>
      <c r="P1130">
        <v>28</v>
      </c>
      <c r="Q1130">
        <v>9</v>
      </c>
      <c r="R1130">
        <v>24</v>
      </c>
      <c r="S1130" t="s">
        <v>508</v>
      </c>
      <c r="T1130">
        <v>1099</v>
      </c>
      <c r="U1130" s="33" t="s">
        <v>417</v>
      </c>
      <c r="V1130">
        <v>4</v>
      </c>
      <c r="W1130">
        <v>60</v>
      </c>
      <c r="X1130" s="27" t="s">
        <v>65</v>
      </c>
      <c r="Y1130" s="12" t="s">
        <v>654</v>
      </c>
      <c r="Z1130">
        <v>8</v>
      </c>
      <c r="AA1130">
        <v>9</v>
      </c>
      <c r="AB1130">
        <v>10</v>
      </c>
      <c r="AC1130">
        <v>3</v>
      </c>
      <c r="AF1130" t="s">
        <v>99</v>
      </c>
    </row>
    <row r="1131" spans="1:32" x14ac:dyDescent="0.25">
      <c r="A1131" s="20" t="s">
        <v>218</v>
      </c>
      <c r="B1131" s="23" t="s">
        <v>2493</v>
      </c>
      <c r="C1131">
        <v>22.59</v>
      </c>
      <c r="D1131">
        <v>18.29</v>
      </c>
      <c r="F1131" s="58" t="s">
        <v>2503</v>
      </c>
      <c r="G1131">
        <v>6</v>
      </c>
      <c r="H1131" s="68" t="s">
        <v>316</v>
      </c>
      <c r="I1131">
        <v>2</v>
      </c>
      <c r="J1131" s="38" t="s">
        <v>411</v>
      </c>
      <c r="K1131">
        <v>19</v>
      </c>
      <c r="M1131">
        <v>128</v>
      </c>
      <c r="N1131">
        <v>1400</v>
      </c>
      <c r="O1131">
        <v>1</v>
      </c>
      <c r="P1131">
        <v>8</v>
      </c>
      <c r="Q1131">
        <v>9</v>
      </c>
      <c r="R1131">
        <v>24</v>
      </c>
      <c r="S1131" t="s">
        <v>483</v>
      </c>
      <c r="T1131">
        <v>1092</v>
      </c>
      <c r="U1131" s="34" t="s">
        <v>438</v>
      </c>
      <c r="V1131">
        <v>4</v>
      </c>
      <c r="W1131">
        <v>60</v>
      </c>
      <c r="X1131" s="27" t="s">
        <v>65</v>
      </c>
      <c r="Y1131" t="s">
        <v>484</v>
      </c>
      <c r="Z1131">
        <v>13</v>
      </c>
      <c r="AA1131">
        <v>13</v>
      </c>
      <c r="AB1131">
        <v>13</v>
      </c>
      <c r="AC1131">
        <v>6</v>
      </c>
      <c r="AF1131" t="s">
        <v>99</v>
      </c>
    </row>
    <row r="1132" spans="1:32" x14ac:dyDescent="0.25">
      <c r="A1132" s="20" t="s">
        <v>218</v>
      </c>
      <c r="B1132" s="23" t="s">
        <v>2493</v>
      </c>
      <c r="C1132">
        <v>41.07</v>
      </c>
      <c r="D1132">
        <v>36.97</v>
      </c>
      <c r="F1132" s="58" t="s">
        <v>2503</v>
      </c>
      <c r="G1132">
        <v>9</v>
      </c>
      <c r="H1132" s="66" t="s">
        <v>173</v>
      </c>
      <c r="I1132">
        <v>7</v>
      </c>
      <c r="J1132" s="36" t="s">
        <v>410</v>
      </c>
      <c r="K1132">
        <v>10</v>
      </c>
      <c r="M1132">
        <v>116</v>
      </c>
      <c r="N1132" s="41">
        <v>1650</v>
      </c>
      <c r="O1132">
        <v>1</v>
      </c>
      <c r="P1132">
        <v>4</v>
      </c>
      <c r="Q1132">
        <v>7</v>
      </c>
      <c r="R1132">
        <v>24</v>
      </c>
      <c r="S1132" s="32" t="s">
        <v>432</v>
      </c>
      <c r="T1132">
        <v>1117</v>
      </c>
      <c r="U1132" s="33" t="s">
        <v>417</v>
      </c>
      <c r="V1132">
        <v>3</v>
      </c>
      <c r="W1132">
        <v>61</v>
      </c>
      <c r="X1132" s="27" t="s">
        <v>65</v>
      </c>
      <c r="Y1132">
        <v>4</v>
      </c>
      <c r="Z1132">
        <v>10</v>
      </c>
      <c r="AA1132">
        <v>7</v>
      </c>
      <c r="AB1132">
        <v>6</v>
      </c>
      <c r="AC1132">
        <v>9</v>
      </c>
      <c r="AF1132" t="s">
        <v>99</v>
      </c>
    </row>
    <row r="1133" spans="1:32" x14ac:dyDescent="0.25">
      <c r="A1133" s="20" t="s">
        <v>218</v>
      </c>
      <c r="B1133" s="23" t="s">
        <v>2493</v>
      </c>
      <c r="C1133">
        <v>40.6</v>
      </c>
      <c r="D1133">
        <v>36.6</v>
      </c>
      <c r="F1133" s="58" t="s">
        <v>2503</v>
      </c>
      <c r="G1133" s="30">
        <v>4</v>
      </c>
      <c r="H1133" s="52" t="s">
        <v>49</v>
      </c>
      <c r="I1133">
        <v>1</v>
      </c>
      <c r="J1133" s="37" t="s">
        <v>409</v>
      </c>
      <c r="K1133">
        <v>4.4000000000000004</v>
      </c>
      <c r="M1133">
        <v>121</v>
      </c>
      <c r="N1133" s="41">
        <v>1650</v>
      </c>
      <c r="O1133">
        <v>1</v>
      </c>
      <c r="P1133">
        <v>12</v>
      </c>
      <c r="Q1133">
        <v>6</v>
      </c>
      <c r="R1133">
        <v>24</v>
      </c>
      <c r="S1133" s="31" t="s">
        <v>420</v>
      </c>
      <c r="T1133">
        <v>1112</v>
      </c>
      <c r="U1133" s="33" t="s">
        <v>417</v>
      </c>
      <c r="V1133">
        <v>3</v>
      </c>
      <c r="W1133">
        <v>61</v>
      </c>
      <c r="X1133" s="27" t="s">
        <v>65</v>
      </c>
      <c r="Y1133" s="12" t="s">
        <v>423</v>
      </c>
      <c r="Z1133">
        <v>5</v>
      </c>
      <c r="AA1133">
        <v>6</v>
      </c>
      <c r="AB1133">
        <v>7</v>
      </c>
      <c r="AC1133">
        <v>4</v>
      </c>
      <c r="AF1133" t="s">
        <v>99</v>
      </c>
    </row>
    <row r="1134" spans="1:32" x14ac:dyDescent="0.25">
      <c r="A1134" s="20" t="s">
        <v>218</v>
      </c>
      <c r="B1134" s="23" t="s">
        <v>2493</v>
      </c>
      <c r="C1134">
        <v>40.69</v>
      </c>
      <c r="D1134">
        <v>36.39</v>
      </c>
      <c r="F1134" s="58" t="s">
        <v>2503</v>
      </c>
      <c r="G1134" s="30">
        <v>5</v>
      </c>
      <c r="H1134" s="54" t="s">
        <v>58</v>
      </c>
      <c r="I1134">
        <v>10</v>
      </c>
      <c r="J1134" s="38" t="s">
        <v>411</v>
      </c>
      <c r="K1134">
        <v>11</v>
      </c>
      <c r="M1134">
        <v>117</v>
      </c>
      <c r="N1134" s="41">
        <v>1650</v>
      </c>
      <c r="O1134">
        <v>1</v>
      </c>
      <c r="P1134">
        <v>22</v>
      </c>
      <c r="Q1134">
        <v>5</v>
      </c>
      <c r="R1134">
        <v>24</v>
      </c>
      <c r="S1134" s="32" t="s">
        <v>426</v>
      </c>
      <c r="T1134">
        <v>1114</v>
      </c>
      <c r="U1134" s="33" t="s">
        <v>417</v>
      </c>
      <c r="V1134">
        <v>3</v>
      </c>
      <c r="W1134">
        <v>61</v>
      </c>
      <c r="X1134" s="27" t="s">
        <v>65</v>
      </c>
      <c r="Y1134" t="s">
        <v>441</v>
      </c>
      <c r="Z1134">
        <v>12</v>
      </c>
      <c r="AA1134">
        <v>12</v>
      </c>
      <c r="AB1134">
        <v>12</v>
      </c>
      <c r="AC1134">
        <v>5</v>
      </c>
      <c r="AF1134" t="s">
        <v>99</v>
      </c>
    </row>
    <row r="1135" spans="1:32" x14ac:dyDescent="0.25">
      <c r="A1135" s="20" t="s">
        <v>218</v>
      </c>
      <c r="B1135" s="23" t="s">
        <v>2493</v>
      </c>
      <c r="C1135">
        <v>40.78</v>
      </c>
      <c r="D1135">
        <v>35.980000000000004</v>
      </c>
      <c r="F1135" s="58" t="s">
        <v>2503</v>
      </c>
      <c r="G1135" s="28">
        <v>1</v>
      </c>
      <c r="H1135" s="52" t="s">
        <v>49</v>
      </c>
      <c r="I1135">
        <v>11</v>
      </c>
      <c r="J1135" s="36" t="s">
        <v>410</v>
      </c>
      <c r="K1135">
        <v>9.5</v>
      </c>
      <c r="M1135">
        <v>131</v>
      </c>
      <c r="N1135" s="41">
        <v>1650</v>
      </c>
      <c r="O1135">
        <v>1</v>
      </c>
      <c r="P1135">
        <v>1</v>
      </c>
      <c r="Q1135">
        <v>5</v>
      </c>
      <c r="R1135">
        <v>24</v>
      </c>
      <c r="S1135" s="32" t="s">
        <v>432</v>
      </c>
      <c r="T1135">
        <v>1097</v>
      </c>
      <c r="U1135" s="34" t="s">
        <v>438</v>
      </c>
      <c r="V1135">
        <v>4</v>
      </c>
      <c r="W1135">
        <v>56</v>
      </c>
      <c r="X1135" s="27" t="s">
        <v>65</v>
      </c>
      <c r="Y1135" s="12" t="s">
        <v>654</v>
      </c>
      <c r="Z1135">
        <v>10</v>
      </c>
      <c r="AA1135">
        <v>10</v>
      </c>
      <c r="AB1135">
        <v>9</v>
      </c>
      <c r="AC1135">
        <v>1</v>
      </c>
      <c r="AF1135" t="s">
        <v>99</v>
      </c>
    </row>
    <row r="1136" spans="1:32" x14ac:dyDescent="0.25">
      <c r="A1136" s="20" t="s">
        <v>218</v>
      </c>
      <c r="B1136" s="23" t="s">
        <v>2493</v>
      </c>
      <c r="C1136">
        <v>41.36</v>
      </c>
      <c r="D1136">
        <v>36.56</v>
      </c>
      <c r="F1136" s="58" t="s">
        <v>2503</v>
      </c>
      <c r="G1136" s="28">
        <v>2</v>
      </c>
      <c r="H1136" s="52" t="s">
        <v>49</v>
      </c>
      <c r="I1136">
        <v>10</v>
      </c>
      <c r="J1136" s="38" t="s">
        <v>411</v>
      </c>
      <c r="K1136">
        <v>8</v>
      </c>
      <c r="M1136">
        <v>132</v>
      </c>
      <c r="N1136" s="41">
        <v>1650</v>
      </c>
      <c r="O1136">
        <v>1</v>
      </c>
      <c r="P1136">
        <v>17</v>
      </c>
      <c r="Q1136">
        <v>4</v>
      </c>
      <c r="R1136">
        <v>24</v>
      </c>
      <c r="S1136" s="32" t="s">
        <v>416</v>
      </c>
      <c r="T1136">
        <v>1088</v>
      </c>
      <c r="U1136" s="33" t="s">
        <v>417</v>
      </c>
      <c r="V1136">
        <v>4</v>
      </c>
      <c r="W1136">
        <v>56</v>
      </c>
      <c r="X1136" s="27" t="s">
        <v>65</v>
      </c>
      <c r="Y1136" s="12">
        <v>1</v>
      </c>
      <c r="Z1136">
        <v>12</v>
      </c>
      <c r="AA1136">
        <v>12</v>
      </c>
      <c r="AB1136">
        <v>12</v>
      </c>
      <c r="AC1136">
        <v>2</v>
      </c>
      <c r="AF1136" t="s">
        <v>99</v>
      </c>
    </row>
    <row r="1137" spans="1:32" x14ac:dyDescent="0.25">
      <c r="A1137" s="20" t="s">
        <v>218</v>
      </c>
      <c r="B1137" s="23" t="s">
        <v>2493</v>
      </c>
      <c r="C1137">
        <v>41.35</v>
      </c>
      <c r="D1137">
        <v>36.950000000000003</v>
      </c>
      <c r="F1137" s="58" t="s">
        <v>2503</v>
      </c>
      <c r="G1137" s="30">
        <v>5</v>
      </c>
      <c r="H1137" s="55" t="s">
        <v>64</v>
      </c>
      <c r="I1137">
        <v>3</v>
      </c>
      <c r="J1137" s="37" t="s">
        <v>409</v>
      </c>
      <c r="K1137">
        <v>4.2</v>
      </c>
      <c r="M1137">
        <v>131</v>
      </c>
      <c r="N1137" s="41">
        <v>1650</v>
      </c>
      <c r="O1137">
        <v>1</v>
      </c>
      <c r="P1137">
        <v>27</v>
      </c>
      <c r="Q1137">
        <v>3</v>
      </c>
      <c r="R1137">
        <v>24</v>
      </c>
      <c r="S1137" s="32" t="s">
        <v>432</v>
      </c>
      <c r="T1137">
        <v>1076</v>
      </c>
      <c r="U1137" s="33" t="s">
        <v>417</v>
      </c>
      <c r="V1137">
        <v>4</v>
      </c>
      <c r="W1137">
        <v>56</v>
      </c>
      <c r="X1137" s="27" t="s">
        <v>65</v>
      </c>
      <c r="Y1137" s="12">
        <v>1</v>
      </c>
      <c r="Z1137">
        <v>6</v>
      </c>
      <c r="AA1137">
        <v>6</v>
      </c>
      <c r="AB1137">
        <v>6</v>
      </c>
      <c r="AC1137">
        <v>5</v>
      </c>
      <c r="AF1137" t="s">
        <v>99</v>
      </c>
    </row>
    <row r="1138" spans="1:32" x14ac:dyDescent="0.25">
      <c r="A1138" s="20" t="s">
        <v>218</v>
      </c>
      <c r="B1138" s="23" t="s">
        <v>2493</v>
      </c>
      <c r="C1138">
        <v>11.84</v>
      </c>
      <c r="D1138">
        <v>7.4399999999999995</v>
      </c>
      <c r="F1138" s="58" t="s">
        <v>2503</v>
      </c>
      <c r="G1138">
        <v>8</v>
      </c>
      <c r="H1138" s="55" t="s">
        <v>64</v>
      </c>
      <c r="I1138">
        <v>1</v>
      </c>
      <c r="J1138" s="37" t="s">
        <v>409</v>
      </c>
      <c r="K1138">
        <v>5.7</v>
      </c>
      <c r="M1138">
        <v>132</v>
      </c>
      <c r="N1138">
        <v>1200</v>
      </c>
      <c r="O1138">
        <v>1</v>
      </c>
      <c r="P1138">
        <v>28</v>
      </c>
      <c r="Q1138">
        <v>2</v>
      </c>
      <c r="R1138">
        <v>24</v>
      </c>
      <c r="S1138" s="32" t="s">
        <v>432</v>
      </c>
      <c r="T1138">
        <v>1089</v>
      </c>
      <c r="U1138" s="33" t="s">
        <v>417</v>
      </c>
      <c r="V1138">
        <v>4</v>
      </c>
      <c r="W1138">
        <v>57</v>
      </c>
      <c r="X1138" s="27" t="s">
        <v>65</v>
      </c>
      <c r="Y1138">
        <v>6</v>
      </c>
      <c r="Z1138">
        <v>6</v>
      </c>
      <c r="AA1138">
        <v>6</v>
      </c>
      <c r="AB1138">
        <v>8</v>
      </c>
      <c r="AF1138" t="s">
        <v>99</v>
      </c>
    </row>
    <row r="1139" spans="1:32" x14ac:dyDescent="0.25">
      <c r="A1139" s="20" t="s">
        <v>218</v>
      </c>
      <c r="B1139" s="23" t="s">
        <v>2493</v>
      </c>
      <c r="C1139">
        <v>10.48</v>
      </c>
      <c r="D1139">
        <v>5.9799999999999995</v>
      </c>
      <c r="F1139" s="58" t="s">
        <v>2503</v>
      </c>
      <c r="G1139">
        <v>12</v>
      </c>
      <c r="H1139" s="68" t="s">
        <v>316</v>
      </c>
      <c r="I1139">
        <v>11</v>
      </c>
      <c r="J1139" s="38" t="s">
        <v>411</v>
      </c>
      <c r="K1139">
        <v>17</v>
      </c>
      <c r="M1139">
        <v>124</v>
      </c>
      <c r="N1139">
        <v>1200</v>
      </c>
      <c r="O1139">
        <v>1</v>
      </c>
      <c r="P1139">
        <v>18</v>
      </c>
      <c r="Q1139">
        <v>2</v>
      </c>
      <c r="R1139">
        <v>24</v>
      </c>
      <c r="S1139" t="s">
        <v>479</v>
      </c>
      <c r="T1139">
        <v>1090</v>
      </c>
      <c r="U1139" s="33" t="s">
        <v>417</v>
      </c>
      <c r="V1139">
        <v>4</v>
      </c>
      <c r="W1139">
        <v>59</v>
      </c>
      <c r="X1139" s="27" t="s">
        <v>65</v>
      </c>
      <c r="Y1139" t="s">
        <v>429</v>
      </c>
      <c r="Z1139">
        <v>12</v>
      </c>
      <c r="AA1139">
        <v>12</v>
      </c>
      <c r="AB1139">
        <v>12</v>
      </c>
      <c r="AF1139" t="s">
        <v>99</v>
      </c>
    </row>
    <row r="1140" spans="1:32" x14ac:dyDescent="0.25">
      <c r="A1140" s="20" t="s">
        <v>218</v>
      </c>
      <c r="B1140" s="23" t="s">
        <v>2493</v>
      </c>
      <c r="C1140">
        <v>11.47</v>
      </c>
      <c r="D1140">
        <v>6.87</v>
      </c>
      <c r="F1140" s="58" t="s">
        <v>2503</v>
      </c>
      <c r="G1140" s="30">
        <v>5</v>
      </c>
      <c r="H1140" s="68" t="s">
        <v>316</v>
      </c>
      <c r="I1140">
        <v>11</v>
      </c>
      <c r="J1140" s="38" t="s">
        <v>411</v>
      </c>
      <c r="K1140">
        <v>11</v>
      </c>
      <c r="M1140">
        <v>125</v>
      </c>
      <c r="N1140">
        <v>1200</v>
      </c>
      <c r="O1140">
        <v>1</v>
      </c>
      <c r="P1140">
        <v>31</v>
      </c>
      <c r="Q1140">
        <v>1</v>
      </c>
      <c r="R1140">
        <v>24</v>
      </c>
      <c r="S1140" s="32" t="s">
        <v>432</v>
      </c>
      <c r="T1140">
        <v>1088</v>
      </c>
      <c r="U1140" s="33" t="s">
        <v>417</v>
      </c>
      <c r="V1140">
        <v>4</v>
      </c>
      <c r="W1140">
        <v>59</v>
      </c>
      <c r="X1140" s="27" t="s">
        <v>65</v>
      </c>
      <c r="Y1140" s="12" t="s">
        <v>418</v>
      </c>
      <c r="Z1140">
        <v>11</v>
      </c>
      <c r="AA1140">
        <v>11</v>
      </c>
      <c r="AB1140">
        <v>5</v>
      </c>
      <c r="AF1140" t="s">
        <v>99</v>
      </c>
    </row>
    <row r="1141" spans="1:32" x14ac:dyDescent="0.25">
      <c r="A1141" s="20" t="s">
        <v>218</v>
      </c>
      <c r="B1141" s="23" t="s">
        <v>2493</v>
      </c>
      <c r="C1141">
        <v>10.47</v>
      </c>
      <c r="D1141">
        <v>5.9700000000000006</v>
      </c>
      <c r="F1141" s="58" t="s">
        <v>2503</v>
      </c>
      <c r="G1141" s="28">
        <v>2</v>
      </c>
      <c r="H1141" s="52" t="s">
        <v>49</v>
      </c>
      <c r="I1141">
        <v>1</v>
      </c>
      <c r="J1141" s="36" t="s">
        <v>410</v>
      </c>
      <c r="K1141">
        <v>4.2</v>
      </c>
      <c r="M1141">
        <v>135</v>
      </c>
      <c r="N1141">
        <v>1200</v>
      </c>
      <c r="O1141">
        <v>1</v>
      </c>
      <c r="P1141">
        <v>20</v>
      </c>
      <c r="Q1141">
        <v>12</v>
      </c>
      <c r="R1141">
        <v>23</v>
      </c>
      <c r="S1141" s="32" t="s">
        <v>416</v>
      </c>
      <c r="T1141">
        <v>1082</v>
      </c>
      <c r="U1141" s="33" t="s">
        <v>417</v>
      </c>
      <c r="V1141">
        <v>4</v>
      </c>
      <c r="W1141">
        <v>58</v>
      </c>
      <c r="X1141" s="27" t="s">
        <v>65</v>
      </c>
      <c r="Y1141" s="12">
        <v>1</v>
      </c>
      <c r="Z1141">
        <v>9</v>
      </c>
      <c r="AA1141">
        <v>6</v>
      </c>
      <c r="AB1141">
        <v>2</v>
      </c>
      <c r="AF1141" t="s">
        <v>99</v>
      </c>
    </row>
    <row r="1142" spans="1:32" x14ac:dyDescent="0.25">
      <c r="A1142" s="20" t="s">
        <v>218</v>
      </c>
      <c r="B1142" s="23" t="s">
        <v>2493</v>
      </c>
      <c r="C1142">
        <v>10.56</v>
      </c>
      <c r="D1142">
        <v>5.66</v>
      </c>
      <c r="F1142" s="58" t="s">
        <v>2503</v>
      </c>
      <c r="G1142">
        <v>6</v>
      </c>
      <c r="H1142" s="52" t="s">
        <v>49</v>
      </c>
      <c r="I1142">
        <v>8</v>
      </c>
      <c r="J1142" s="36" t="s">
        <v>410</v>
      </c>
      <c r="K1142">
        <v>6.2</v>
      </c>
      <c r="M1142">
        <v>135</v>
      </c>
      <c r="N1142">
        <v>1200</v>
      </c>
      <c r="O1142">
        <v>1</v>
      </c>
      <c r="P1142">
        <v>22</v>
      </c>
      <c r="Q1142">
        <v>11</v>
      </c>
      <c r="R1142">
        <v>23</v>
      </c>
      <c r="S1142" s="32" t="s">
        <v>416</v>
      </c>
      <c r="T1142">
        <v>1081</v>
      </c>
      <c r="U1142" s="33" t="s">
        <v>417</v>
      </c>
      <c r="V1142">
        <v>4</v>
      </c>
      <c r="W1142">
        <v>60</v>
      </c>
      <c r="X1142" s="27" t="s">
        <v>65</v>
      </c>
      <c r="Y1142" s="12" t="s">
        <v>552</v>
      </c>
      <c r="Z1142">
        <v>8</v>
      </c>
      <c r="AA1142">
        <v>8</v>
      </c>
      <c r="AB1142">
        <v>6</v>
      </c>
      <c r="AF1142" t="s">
        <v>99</v>
      </c>
    </row>
    <row r="1143" spans="1:32" x14ac:dyDescent="0.25">
      <c r="A1143" s="20" t="s">
        <v>218</v>
      </c>
      <c r="B1143" s="23" t="s">
        <v>2493</v>
      </c>
      <c r="C1143">
        <v>57.7</v>
      </c>
      <c r="D1143">
        <v>53.400000000000006</v>
      </c>
      <c r="F1143" s="58" t="s">
        <v>2503</v>
      </c>
      <c r="G1143" s="28">
        <v>3</v>
      </c>
      <c r="H1143" s="75" t="s">
        <v>596</v>
      </c>
      <c r="I1143">
        <v>1</v>
      </c>
      <c r="J1143" s="38" t="s">
        <v>411</v>
      </c>
      <c r="K1143">
        <v>17</v>
      </c>
      <c r="M1143">
        <v>130</v>
      </c>
      <c r="N1143">
        <v>1000</v>
      </c>
      <c r="O1143">
        <v>0</v>
      </c>
      <c r="P1143">
        <v>29</v>
      </c>
      <c r="Q1143">
        <v>10</v>
      </c>
      <c r="R1143">
        <v>23</v>
      </c>
      <c r="S1143" s="32" t="s">
        <v>416</v>
      </c>
      <c r="T1143">
        <v>1072</v>
      </c>
      <c r="U1143" s="33" t="s">
        <v>417</v>
      </c>
      <c r="V1143">
        <v>4</v>
      </c>
      <c r="W1143">
        <v>60</v>
      </c>
      <c r="X1143" s="27" t="s">
        <v>65</v>
      </c>
      <c r="Y1143" s="12" t="s">
        <v>423</v>
      </c>
      <c r="Z1143">
        <v>11</v>
      </c>
      <c r="AA1143">
        <v>10</v>
      </c>
      <c r="AB1143">
        <v>3</v>
      </c>
      <c r="AF1143" t="s">
        <v>99</v>
      </c>
    </row>
    <row r="1144" spans="1:32" x14ac:dyDescent="0.25">
      <c r="A1144" s="20" t="s">
        <v>218</v>
      </c>
      <c r="B1144" s="24" t="s">
        <v>2494</v>
      </c>
      <c r="C1144">
        <v>40.08</v>
      </c>
      <c r="D1144">
        <v>35.379999999999995</v>
      </c>
      <c r="F1144" s="58" t="s">
        <v>2503</v>
      </c>
      <c r="G1144" s="28">
        <v>2</v>
      </c>
      <c r="H1144" s="49" t="s">
        <v>31</v>
      </c>
      <c r="I1144">
        <v>5</v>
      </c>
      <c r="J1144" s="37" t="s">
        <v>409</v>
      </c>
      <c r="K1144">
        <v>5.0999999999999996</v>
      </c>
      <c r="M1144">
        <v>134</v>
      </c>
      <c r="N1144" s="41">
        <v>1650</v>
      </c>
      <c r="O1144">
        <v>1</v>
      </c>
      <c r="P1144">
        <v>10</v>
      </c>
      <c r="Q1144">
        <v>12</v>
      </c>
      <c r="R1144">
        <v>25</v>
      </c>
      <c r="S1144" s="32" t="s">
        <v>432</v>
      </c>
      <c r="T1144">
        <v>1029</v>
      </c>
      <c r="U1144" s="33" t="s">
        <v>417</v>
      </c>
      <c r="V1144">
        <v>3</v>
      </c>
      <c r="W1144">
        <v>76</v>
      </c>
      <c r="X1144" s="19" t="s">
        <v>81</v>
      </c>
      <c r="Y1144" s="12" t="s">
        <v>654</v>
      </c>
      <c r="Z1144">
        <v>7</v>
      </c>
      <c r="AA1144">
        <v>6</v>
      </c>
      <c r="AB1144">
        <v>6</v>
      </c>
      <c r="AC1144">
        <v>2</v>
      </c>
      <c r="AF1144" t="s">
        <v>685</v>
      </c>
    </row>
    <row r="1145" spans="1:32" x14ac:dyDescent="0.25">
      <c r="A1145" s="20" t="s">
        <v>218</v>
      </c>
      <c r="B1145" s="24" t="s">
        <v>2494</v>
      </c>
      <c r="C1145">
        <v>39.47</v>
      </c>
      <c r="D1145">
        <v>34.869999999999997</v>
      </c>
      <c r="F1145" s="58" t="s">
        <v>2503</v>
      </c>
      <c r="G1145" s="28">
        <v>2</v>
      </c>
      <c r="H1145" s="59" t="s">
        <v>85</v>
      </c>
      <c r="I1145">
        <v>4</v>
      </c>
      <c r="J1145" s="37" t="s">
        <v>409</v>
      </c>
      <c r="K1145">
        <v>9.9</v>
      </c>
      <c r="M1145">
        <v>132</v>
      </c>
      <c r="N1145" s="41">
        <v>1650</v>
      </c>
      <c r="O1145">
        <v>1</v>
      </c>
      <c r="P1145">
        <v>19</v>
      </c>
      <c r="Q1145">
        <v>11</v>
      </c>
      <c r="R1145">
        <v>25</v>
      </c>
      <c r="S1145" s="31" t="s">
        <v>420</v>
      </c>
      <c r="T1145">
        <v>1020</v>
      </c>
      <c r="U1145" s="33" t="s">
        <v>417</v>
      </c>
      <c r="V1145">
        <v>3</v>
      </c>
      <c r="W1145">
        <v>75</v>
      </c>
      <c r="X1145" s="19" t="s">
        <v>81</v>
      </c>
      <c r="Y1145" s="12" t="s">
        <v>654</v>
      </c>
      <c r="Z1145">
        <v>5</v>
      </c>
      <c r="AA1145">
        <v>6</v>
      </c>
      <c r="AB1145">
        <v>6</v>
      </c>
      <c r="AC1145">
        <v>2</v>
      </c>
      <c r="AF1145" t="s">
        <v>685</v>
      </c>
    </row>
    <row r="1146" spans="1:32" x14ac:dyDescent="0.25">
      <c r="A1146" s="20" t="s">
        <v>218</v>
      </c>
      <c r="B1146" s="24" t="s">
        <v>2494</v>
      </c>
      <c r="C1146">
        <v>21.54</v>
      </c>
      <c r="D1146">
        <v>17.04</v>
      </c>
      <c r="F1146" s="58" t="s">
        <v>2503</v>
      </c>
      <c r="G1146">
        <v>10</v>
      </c>
      <c r="H1146" s="59" t="s">
        <v>85</v>
      </c>
      <c r="I1146">
        <v>4</v>
      </c>
      <c r="J1146" s="36" t="s">
        <v>410</v>
      </c>
      <c r="K1146">
        <v>7.5</v>
      </c>
      <c r="M1146">
        <v>130</v>
      </c>
      <c r="N1146">
        <v>1400</v>
      </c>
      <c r="O1146">
        <v>1</v>
      </c>
      <c r="P1146">
        <v>19</v>
      </c>
      <c r="Q1146">
        <v>10</v>
      </c>
      <c r="R1146">
        <v>25</v>
      </c>
      <c r="S1146" t="s">
        <v>479</v>
      </c>
      <c r="T1146">
        <v>1034</v>
      </c>
      <c r="U1146" s="33" t="s">
        <v>427</v>
      </c>
      <c r="V1146">
        <v>3</v>
      </c>
      <c r="W1146">
        <v>75</v>
      </c>
      <c r="X1146" s="19" t="s">
        <v>81</v>
      </c>
      <c r="Y1146" t="s">
        <v>474</v>
      </c>
      <c r="Z1146">
        <v>9</v>
      </c>
      <c r="AA1146">
        <v>7</v>
      </c>
      <c r="AB1146">
        <v>7</v>
      </c>
      <c r="AC1146">
        <v>10</v>
      </c>
      <c r="AF1146" t="s">
        <v>685</v>
      </c>
    </row>
    <row r="1147" spans="1:32" x14ac:dyDescent="0.25">
      <c r="A1147" s="20" t="s">
        <v>218</v>
      </c>
      <c r="B1147" s="24" t="s">
        <v>2494</v>
      </c>
      <c r="C1147">
        <v>22.24</v>
      </c>
      <c r="D1147">
        <v>17.64</v>
      </c>
      <c r="F1147" s="58" t="s">
        <v>2503</v>
      </c>
      <c r="G1147">
        <v>11</v>
      </c>
      <c r="H1147" s="59" t="s">
        <v>85</v>
      </c>
      <c r="I1147">
        <v>5</v>
      </c>
      <c r="J1147" s="37" t="s">
        <v>409</v>
      </c>
      <c r="K1147">
        <v>8.5</v>
      </c>
      <c r="M1147">
        <v>133</v>
      </c>
      <c r="N1147">
        <v>1400</v>
      </c>
      <c r="O1147">
        <v>1</v>
      </c>
      <c r="P1147">
        <v>28</v>
      </c>
      <c r="Q1147">
        <v>9</v>
      </c>
      <c r="R1147">
        <v>25</v>
      </c>
      <c r="S1147" t="s">
        <v>479</v>
      </c>
      <c r="T1147">
        <v>1038</v>
      </c>
      <c r="U1147" s="33" t="s">
        <v>427</v>
      </c>
      <c r="V1147">
        <v>3</v>
      </c>
      <c r="W1147">
        <v>75</v>
      </c>
      <c r="X1147" s="19" t="s">
        <v>81</v>
      </c>
      <c r="Y1147" t="s">
        <v>589</v>
      </c>
      <c r="Z1147">
        <v>7</v>
      </c>
      <c r="AA1147">
        <v>7</v>
      </c>
      <c r="AB1147">
        <v>5</v>
      </c>
      <c r="AC1147">
        <v>11</v>
      </c>
      <c r="AF1147" t="s">
        <v>685</v>
      </c>
    </row>
    <row r="1148" spans="1:32" x14ac:dyDescent="0.25">
      <c r="A1148" s="20" t="s">
        <v>218</v>
      </c>
      <c r="B1148" s="24" t="s">
        <v>2494</v>
      </c>
      <c r="C1148">
        <v>21.1</v>
      </c>
      <c r="D1148">
        <v>16.900000000000002</v>
      </c>
      <c r="F1148" s="58" t="s">
        <v>2503</v>
      </c>
      <c r="G1148" s="28">
        <v>1</v>
      </c>
      <c r="H1148" s="59" t="s">
        <v>85</v>
      </c>
      <c r="I1148">
        <v>3</v>
      </c>
      <c r="J1148" s="36" t="s">
        <v>410</v>
      </c>
      <c r="K1148">
        <v>33</v>
      </c>
      <c r="M1148">
        <v>127</v>
      </c>
      <c r="N1148">
        <v>1400</v>
      </c>
      <c r="O1148">
        <v>1</v>
      </c>
      <c r="P1148">
        <v>22</v>
      </c>
      <c r="Q1148">
        <v>6</v>
      </c>
      <c r="R1148">
        <v>25</v>
      </c>
      <c r="S1148" t="s">
        <v>483</v>
      </c>
      <c r="T1148">
        <v>1016</v>
      </c>
      <c r="U1148" s="33" t="s">
        <v>417</v>
      </c>
      <c r="V1148">
        <v>3</v>
      </c>
      <c r="W1148">
        <v>69</v>
      </c>
      <c r="X1148" s="19" t="s">
        <v>81</v>
      </c>
      <c r="Y1148" s="12" t="s">
        <v>654</v>
      </c>
      <c r="Z1148">
        <v>8</v>
      </c>
      <c r="AA1148">
        <v>9</v>
      </c>
      <c r="AB1148">
        <v>6</v>
      </c>
      <c r="AC1148">
        <v>1</v>
      </c>
      <c r="AF1148" t="s">
        <v>848</v>
      </c>
    </row>
    <row r="1149" spans="1:32" x14ac:dyDescent="0.25">
      <c r="A1149" s="20" t="s">
        <v>218</v>
      </c>
      <c r="B1149" s="24" t="s">
        <v>2494</v>
      </c>
      <c r="C1149">
        <v>39.17</v>
      </c>
      <c r="D1149">
        <v>34.67</v>
      </c>
      <c r="F1149" s="58" t="s">
        <v>2503</v>
      </c>
      <c r="G1149" s="30">
        <v>5</v>
      </c>
      <c r="H1149" s="59" t="s">
        <v>85</v>
      </c>
      <c r="I1149">
        <v>8</v>
      </c>
      <c r="J1149" s="35" t="s">
        <v>408</v>
      </c>
      <c r="K1149">
        <v>3.1</v>
      </c>
      <c r="M1149">
        <v>124</v>
      </c>
      <c r="N1149" s="41">
        <v>1650</v>
      </c>
      <c r="O1149">
        <v>1</v>
      </c>
      <c r="P1149">
        <v>28</v>
      </c>
      <c r="Q1149">
        <v>5</v>
      </c>
      <c r="R1149">
        <v>25</v>
      </c>
      <c r="S1149" s="32" t="s">
        <v>426</v>
      </c>
      <c r="T1149">
        <v>1008</v>
      </c>
      <c r="U1149" s="33" t="s">
        <v>427</v>
      </c>
      <c r="V1149">
        <v>3</v>
      </c>
      <c r="W1149">
        <v>69</v>
      </c>
      <c r="X1149" s="19" t="s">
        <v>81</v>
      </c>
      <c r="Y1149" s="12" t="s">
        <v>549</v>
      </c>
      <c r="Z1149">
        <v>2</v>
      </c>
      <c r="AA1149">
        <v>2</v>
      </c>
      <c r="AB1149">
        <v>2</v>
      </c>
      <c r="AC1149">
        <v>5</v>
      </c>
      <c r="AF1149" t="s">
        <v>46</v>
      </c>
    </row>
    <row r="1150" spans="1:32" x14ac:dyDescent="0.25">
      <c r="A1150" s="20" t="s">
        <v>218</v>
      </c>
      <c r="B1150" s="24" t="s">
        <v>2494</v>
      </c>
      <c r="C1150">
        <v>38.97</v>
      </c>
      <c r="D1150">
        <v>34.369999999999997</v>
      </c>
      <c r="F1150" s="58" t="s">
        <v>2503</v>
      </c>
      <c r="G1150" s="28">
        <v>2</v>
      </c>
      <c r="H1150" s="59" t="s">
        <v>85</v>
      </c>
      <c r="I1150">
        <v>10</v>
      </c>
      <c r="J1150" s="37" t="s">
        <v>409</v>
      </c>
      <c r="K1150">
        <v>8.4</v>
      </c>
      <c r="M1150">
        <v>125</v>
      </c>
      <c r="N1150" s="41">
        <v>1650</v>
      </c>
      <c r="O1150">
        <v>1</v>
      </c>
      <c r="P1150">
        <v>30</v>
      </c>
      <c r="Q1150">
        <v>4</v>
      </c>
      <c r="R1150">
        <v>25</v>
      </c>
      <c r="S1150" s="32" t="s">
        <v>426</v>
      </c>
      <c r="T1150">
        <v>1008</v>
      </c>
      <c r="U1150" s="33" t="s">
        <v>427</v>
      </c>
      <c r="V1150">
        <v>3</v>
      </c>
      <c r="W1150">
        <v>67</v>
      </c>
      <c r="X1150" s="19" t="s">
        <v>81</v>
      </c>
      <c r="Y1150" s="12" t="s">
        <v>654</v>
      </c>
      <c r="Z1150">
        <v>5</v>
      </c>
      <c r="AA1150">
        <v>5</v>
      </c>
      <c r="AB1150">
        <v>5</v>
      </c>
      <c r="AC1150">
        <v>2</v>
      </c>
      <c r="AF1150" t="s">
        <v>46</v>
      </c>
    </row>
    <row r="1151" spans="1:32" x14ac:dyDescent="0.25">
      <c r="A1151" s="20" t="s">
        <v>218</v>
      </c>
      <c r="B1151" s="24" t="s">
        <v>2494</v>
      </c>
      <c r="C1151">
        <v>39.26</v>
      </c>
      <c r="D1151">
        <v>35.36</v>
      </c>
      <c r="F1151" s="58" t="s">
        <v>2503</v>
      </c>
      <c r="G1151" s="28">
        <v>1</v>
      </c>
      <c r="H1151" s="59" t="s">
        <v>85</v>
      </c>
      <c r="I1151">
        <v>1</v>
      </c>
      <c r="J1151" s="37" t="s">
        <v>409</v>
      </c>
      <c r="K1151">
        <v>2.5</v>
      </c>
      <c r="M1151">
        <v>117</v>
      </c>
      <c r="N1151" s="41">
        <v>1650</v>
      </c>
      <c r="O1151">
        <v>1</v>
      </c>
      <c r="P1151">
        <v>9</v>
      </c>
      <c r="Q1151">
        <v>4</v>
      </c>
      <c r="R1151">
        <v>25</v>
      </c>
      <c r="S1151" s="32" t="s">
        <v>432</v>
      </c>
      <c r="T1151">
        <v>1008</v>
      </c>
      <c r="U1151" s="33" t="s">
        <v>427</v>
      </c>
      <c r="V1151">
        <v>3</v>
      </c>
      <c r="W1151">
        <v>61</v>
      </c>
      <c r="X1151" s="19" t="s">
        <v>81</v>
      </c>
      <c r="Y1151" s="12">
        <v>1</v>
      </c>
      <c r="Z1151">
        <v>5</v>
      </c>
      <c r="AA1151">
        <v>3</v>
      </c>
      <c r="AB1151">
        <v>2</v>
      </c>
      <c r="AC1151">
        <v>1</v>
      </c>
      <c r="AF1151" t="s">
        <v>46</v>
      </c>
    </row>
    <row r="1152" spans="1:32" x14ac:dyDescent="0.25">
      <c r="A1152" s="20" t="s">
        <v>218</v>
      </c>
      <c r="B1152" s="24" t="s">
        <v>2494</v>
      </c>
      <c r="C1152">
        <v>39.200000000000003</v>
      </c>
      <c r="D1152">
        <v>35.300000000000004</v>
      </c>
      <c r="F1152" s="58" t="s">
        <v>2503</v>
      </c>
      <c r="G1152" s="30">
        <v>4</v>
      </c>
      <c r="H1152" s="59" t="s">
        <v>85</v>
      </c>
      <c r="I1152">
        <v>2</v>
      </c>
      <c r="J1152" s="37" t="s">
        <v>409</v>
      </c>
      <c r="K1152">
        <v>3.5</v>
      </c>
      <c r="M1152">
        <v>118</v>
      </c>
      <c r="N1152" s="41">
        <v>1650</v>
      </c>
      <c r="O1152">
        <v>1</v>
      </c>
      <c r="P1152">
        <v>19</v>
      </c>
      <c r="Q1152">
        <v>3</v>
      </c>
      <c r="R1152">
        <v>25</v>
      </c>
      <c r="S1152" s="31" t="s">
        <v>420</v>
      </c>
      <c r="T1152">
        <v>1011</v>
      </c>
      <c r="U1152" s="33" t="s">
        <v>427</v>
      </c>
      <c r="V1152">
        <v>3</v>
      </c>
      <c r="W1152">
        <v>61</v>
      </c>
      <c r="X1152" s="19" t="s">
        <v>81</v>
      </c>
      <c r="Y1152">
        <v>3</v>
      </c>
      <c r="Z1152">
        <v>4</v>
      </c>
      <c r="AA1152">
        <v>3</v>
      </c>
      <c r="AB1152">
        <v>6</v>
      </c>
      <c r="AC1152">
        <v>4</v>
      </c>
      <c r="AF1152" t="s">
        <v>46</v>
      </c>
    </row>
    <row r="1153" spans="1:32" x14ac:dyDescent="0.25">
      <c r="A1153" s="20" t="s">
        <v>218</v>
      </c>
      <c r="B1153" s="24" t="s">
        <v>2494</v>
      </c>
      <c r="C1153">
        <v>39.93</v>
      </c>
      <c r="D1153">
        <v>35.03</v>
      </c>
      <c r="F1153" s="58" t="s">
        <v>2503</v>
      </c>
      <c r="G1153" s="28">
        <v>2</v>
      </c>
      <c r="H1153" s="80" t="s">
        <v>406</v>
      </c>
      <c r="I1153">
        <v>9</v>
      </c>
      <c r="J1153" s="38" t="s">
        <v>411</v>
      </c>
      <c r="K1153">
        <v>18</v>
      </c>
      <c r="M1153">
        <v>134</v>
      </c>
      <c r="N1153" s="41">
        <v>1650</v>
      </c>
      <c r="O1153">
        <v>1</v>
      </c>
      <c r="P1153">
        <v>19</v>
      </c>
      <c r="Q1153">
        <v>2</v>
      </c>
      <c r="R1153">
        <v>25</v>
      </c>
      <c r="S1153" s="31" t="s">
        <v>420</v>
      </c>
      <c r="T1153">
        <v>1002</v>
      </c>
      <c r="U1153" s="33" t="s">
        <v>417</v>
      </c>
      <c r="V1153">
        <v>4</v>
      </c>
      <c r="W1153">
        <v>59</v>
      </c>
      <c r="X1153" s="19" t="s">
        <v>81</v>
      </c>
      <c r="Y1153" s="12" t="s">
        <v>584</v>
      </c>
      <c r="Z1153">
        <v>12</v>
      </c>
      <c r="AA1153">
        <v>12</v>
      </c>
      <c r="AB1153">
        <v>12</v>
      </c>
      <c r="AC1153">
        <v>2</v>
      </c>
      <c r="AF1153" t="s">
        <v>46</v>
      </c>
    </row>
    <row r="1154" spans="1:32" x14ac:dyDescent="0.25">
      <c r="A1154" s="20" t="s">
        <v>218</v>
      </c>
      <c r="B1154" s="24" t="s">
        <v>2494</v>
      </c>
      <c r="C1154">
        <v>10.59</v>
      </c>
      <c r="D1154">
        <v>6.6899999999999995</v>
      </c>
      <c r="F1154" s="58" t="s">
        <v>2503</v>
      </c>
      <c r="G1154">
        <v>8</v>
      </c>
      <c r="H1154" s="61" t="s">
        <v>106</v>
      </c>
      <c r="I1154">
        <v>2</v>
      </c>
      <c r="J1154" s="36" t="s">
        <v>410</v>
      </c>
      <c r="K1154">
        <v>9</v>
      </c>
      <c r="M1154">
        <v>116</v>
      </c>
      <c r="N1154">
        <v>1200</v>
      </c>
      <c r="O1154">
        <v>1</v>
      </c>
      <c r="P1154">
        <v>15</v>
      </c>
      <c r="Q1154">
        <v>1</v>
      </c>
      <c r="R1154">
        <v>25</v>
      </c>
      <c r="S1154" s="31" t="s">
        <v>420</v>
      </c>
      <c r="T1154">
        <v>1011</v>
      </c>
      <c r="U1154" s="33" t="s">
        <v>417</v>
      </c>
      <c r="V1154">
        <v>3</v>
      </c>
      <c r="W1154">
        <v>61</v>
      </c>
      <c r="X1154" s="19" t="s">
        <v>81</v>
      </c>
      <c r="Y1154" s="12" t="s">
        <v>552</v>
      </c>
      <c r="Z1154">
        <v>10</v>
      </c>
      <c r="AA1154">
        <v>11</v>
      </c>
      <c r="AB1154">
        <v>8</v>
      </c>
      <c r="AF1154" t="s">
        <v>46</v>
      </c>
    </row>
    <row r="1155" spans="1:32" x14ac:dyDescent="0.25">
      <c r="A1155" s="20" t="s">
        <v>218</v>
      </c>
      <c r="B1155" s="24" t="s">
        <v>2494</v>
      </c>
      <c r="C1155">
        <v>9.73</v>
      </c>
      <c r="D1155">
        <v>5.33</v>
      </c>
      <c r="F1155" s="58" t="s">
        <v>2503</v>
      </c>
      <c r="G1155">
        <v>6</v>
      </c>
      <c r="H1155" s="61" t="s">
        <v>106</v>
      </c>
      <c r="I1155">
        <v>8</v>
      </c>
      <c r="J1155" s="36" t="s">
        <v>410</v>
      </c>
      <c r="K1155">
        <v>44</v>
      </c>
      <c r="M1155">
        <v>120</v>
      </c>
      <c r="N1155">
        <v>1200</v>
      </c>
      <c r="O1155">
        <v>1</v>
      </c>
      <c r="P1155">
        <v>26</v>
      </c>
      <c r="Q1155">
        <v>12</v>
      </c>
      <c r="R1155">
        <v>24</v>
      </c>
      <c r="S1155" s="32" t="s">
        <v>426</v>
      </c>
      <c r="T1155">
        <v>1016</v>
      </c>
      <c r="U1155" s="33" t="s">
        <v>417</v>
      </c>
      <c r="V1155">
        <v>3</v>
      </c>
      <c r="W1155">
        <v>63</v>
      </c>
      <c r="X1155" s="19" t="s">
        <v>81</v>
      </c>
      <c r="Y1155" t="s">
        <v>474</v>
      </c>
      <c r="Z1155">
        <v>10</v>
      </c>
      <c r="AA1155">
        <v>10</v>
      </c>
      <c r="AB1155">
        <v>6</v>
      </c>
      <c r="AF1155" t="s">
        <v>46</v>
      </c>
    </row>
    <row r="1156" spans="1:32" x14ac:dyDescent="0.25">
      <c r="A1156" s="20" t="s">
        <v>218</v>
      </c>
      <c r="B1156" s="24" t="s">
        <v>2494</v>
      </c>
      <c r="C1156">
        <v>9.1199999999999992</v>
      </c>
      <c r="D1156">
        <v>4.8199999999999985</v>
      </c>
      <c r="F1156" s="58" t="s">
        <v>2503</v>
      </c>
      <c r="G1156">
        <v>8</v>
      </c>
      <c r="H1156" s="61" t="s">
        <v>106</v>
      </c>
      <c r="I1156">
        <v>8</v>
      </c>
      <c r="J1156" s="35" t="s">
        <v>408</v>
      </c>
      <c r="K1156">
        <v>27</v>
      </c>
      <c r="M1156">
        <v>118</v>
      </c>
      <c r="N1156">
        <v>1200</v>
      </c>
      <c r="O1156">
        <v>1</v>
      </c>
      <c r="P1156">
        <v>9</v>
      </c>
      <c r="Q1156">
        <v>11</v>
      </c>
      <c r="R1156">
        <v>24</v>
      </c>
      <c r="S1156" t="s">
        <v>465</v>
      </c>
      <c r="T1156">
        <v>1027</v>
      </c>
      <c r="U1156" s="33" t="s">
        <v>427</v>
      </c>
      <c r="V1156">
        <v>3</v>
      </c>
      <c r="W1156">
        <v>63</v>
      </c>
      <c r="X1156" s="19" t="s">
        <v>81</v>
      </c>
      <c r="Y1156" t="s">
        <v>484</v>
      </c>
      <c r="Z1156">
        <v>2</v>
      </c>
      <c r="AA1156">
        <v>2</v>
      </c>
      <c r="AB1156">
        <v>8</v>
      </c>
      <c r="AF1156" t="s">
        <v>639</v>
      </c>
    </row>
    <row r="1157" spans="1:32" x14ac:dyDescent="0.25">
      <c r="A1157" s="21" t="s">
        <v>254</v>
      </c>
      <c r="B1157" s="25" t="s">
        <v>255</v>
      </c>
      <c r="C1157">
        <v>10.87</v>
      </c>
      <c r="D1157">
        <v>10.67</v>
      </c>
      <c r="E1157">
        <v>5</v>
      </c>
      <c r="F1157" s="65" t="s">
        <v>167</v>
      </c>
      <c r="G1157">
        <v>7</v>
      </c>
      <c r="H1157" s="65" t="s">
        <v>167</v>
      </c>
      <c r="I1157">
        <v>12</v>
      </c>
      <c r="J1157" s="38" t="s">
        <v>411</v>
      </c>
      <c r="K1157">
        <v>21</v>
      </c>
      <c r="L1157">
        <v>133</v>
      </c>
      <c r="M1157">
        <v>133</v>
      </c>
      <c r="N1157" s="40">
        <v>1200</v>
      </c>
      <c r="O1157">
        <v>1</v>
      </c>
      <c r="P1157">
        <v>23</v>
      </c>
      <c r="Q1157">
        <v>12</v>
      </c>
      <c r="R1157">
        <v>25</v>
      </c>
      <c r="S1157" s="32" t="s">
        <v>416</v>
      </c>
      <c r="T1157">
        <v>1142</v>
      </c>
      <c r="U1157" s="33" t="s">
        <v>417</v>
      </c>
      <c r="V1157">
        <v>4</v>
      </c>
      <c r="W1157">
        <v>56</v>
      </c>
      <c r="X1157" s="21" t="s">
        <v>168</v>
      </c>
      <c r="Y1157" t="s">
        <v>453</v>
      </c>
      <c r="Z1157">
        <v>12</v>
      </c>
      <c r="AA1157">
        <v>11</v>
      </c>
      <c r="AB1157">
        <v>7</v>
      </c>
      <c r="AF1157" t="s">
        <v>257</v>
      </c>
    </row>
    <row r="1158" spans="1:32" x14ac:dyDescent="0.25">
      <c r="A1158" s="21" t="s">
        <v>254</v>
      </c>
      <c r="B1158" s="25" t="s">
        <v>255</v>
      </c>
      <c r="C1158">
        <v>9.9</v>
      </c>
      <c r="D1158">
        <v>10.1</v>
      </c>
      <c r="E1158">
        <v>5</v>
      </c>
      <c r="F1158" s="65" t="s">
        <v>167</v>
      </c>
      <c r="G1158" s="28">
        <v>1</v>
      </c>
      <c r="H1158" s="65" t="s">
        <v>167</v>
      </c>
      <c r="I1158">
        <v>5</v>
      </c>
      <c r="J1158" s="36" t="s">
        <v>410</v>
      </c>
      <c r="K1158">
        <v>19</v>
      </c>
      <c r="L1158">
        <v>133</v>
      </c>
      <c r="M1158">
        <v>126</v>
      </c>
      <c r="N1158" s="40">
        <v>1200</v>
      </c>
      <c r="O1158">
        <v>1</v>
      </c>
      <c r="P1158">
        <v>10</v>
      </c>
      <c r="Q1158">
        <v>12</v>
      </c>
      <c r="R1158">
        <v>25</v>
      </c>
      <c r="S1158" s="32" t="s">
        <v>432</v>
      </c>
      <c r="T1158">
        <v>1154</v>
      </c>
      <c r="U1158" s="33" t="s">
        <v>417</v>
      </c>
      <c r="V1158">
        <v>4</v>
      </c>
      <c r="W1158">
        <v>51</v>
      </c>
      <c r="X1158" s="21" t="s">
        <v>168</v>
      </c>
      <c r="Y1158" s="12" t="s">
        <v>989</v>
      </c>
      <c r="Z1158">
        <v>9</v>
      </c>
      <c r="AA1158">
        <v>10</v>
      </c>
      <c r="AB1158">
        <v>1</v>
      </c>
      <c r="AF1158" t="s">
        <v>257</v>
      </c>
    </row>
    <row r="1159" spans="1:32" x14ac:dyDescent="0.25">
      <c r="A1159" s="21" t="s">
        <v>254</v>
      </c>
      <c r="B1159" s="25" t="s">
        <v>255</v>
      </c>
      <c r="C1159">
        <v>10.039999999999999</v>
      </c>
      <c r="D1159">
        <v>10.039999999999999</v>
      </c>
      <c r="E1159">
        <v>5</v>
      </c>
      <c r="F1159" s="65" t="s">
        <v>167</v>
      </c>
      <c r="G1159" s="28">
        <v>3</v>
      </c>
      <c r="H1159" s="66" t="s">
        <v>173</v>
      </c>
      <c r="I1159">
        <v>10</v>
      </c>
      <c r="J1159" s="37" t="s">
        <v>409</v>
      </c>
      <c r="K1159">
        <v>12</v>
      </c>
      <c r="L1159">
        <v>133</v>
      </c>
      <c r="M1159">
        <v>128</v>
      </c>
      <c r="N1159" s="40">
        <v>1200</v>
      </c>
      <c r="O1159">
        <v>1</v>
      </c>
      <c r="P1159">
        <v>19</v>
      </c>
      <c r="Q1159">
        <v>11</v>
      </c>
      <c r="R1159">
        <v>25</v>
      </c>
      <c r="S1159" s="31" t="s">
        <v>420</v>
      </c>
      <c r="T1159">
        <v>1148</v>
      </c>
      <c r="U1159" s="33" t="s">
        <v>417</v>
      </c>
      <c r="V1159">
        <v>4</v>
      </c>
      <c r="W1159">
        <v>52</v>
      </c>
      <c r="X1159" s="21" t="s">
        <v>168</v>
      </c>
      <c r="Y1159" s="12" t="s">
        <v>552</v>
      </c>
      <c r="Z1159">
        <v>7</v>
      </c>
      <c r="AA1159">
        <v>5</v>
      </c>
      <c r="AB1159">
        <v>3</v>
      </c>
      <c r="AF1159" t="s">
        <v>257</v>
      </c>
    </row>
    <row r="1160" spans="1:32" x14ac:dyDescent="0.25">
      <c r="A1160" s="21" t="s">
        <v>254</v>
      </c>
      <c r="B1160" s="25" t="s">
        <v>255</v>
      </c>
      <c r="C1160">
        <v>9.8000000000000007</v>
      </c>
      <c r="D1160">
        <v>10</v>
      </c>
      <c r="E1160">
        <v>5</v>
      </c>
      <c r="F1160" s="65" t="s">
        <v>167</v>
      </c>
      <c r="G1160" s="30">
        <v>4</v>
      </c>
      <c r="H1160" s="65" t="s">
        <v>167</v>
      </c>
      <c r="I1160">
        <v>4</v>
      </c>
      <c r="J1160" s="37" t="s">
        <v>409</v>
      </c>
      <c r="K1160">
        <v>53</v>
      </c>
      <c r="L1160">
        <v>133</v>
      </c>
      <c r="M1160">
        <v>127</v>
      </c>
      <c r="N1160" s="40">
        <v>1200</v>
      </c>
      <c r="O1160">
        <v>1</v>
      </c>
      <c r="P1160">
        <v>5</v>
      </c>
      <c r="Q1160">
        <v>11</v>
      </c>
      <c r="R1160">
        <v>25</v>
      </c>
      <c r="S1160" s="32" t="s">
        <v>426</v>
      </c>
      <c r="T1160">
        <v>1146</v>
      </c>
      <c r="U1160" s="33" t="s">
        <v>427</v>
      </c>
      <c r="V1160">
        <v>4</v>
      </c>
      <c r="W1160">
        <v>52</v>
      </c>
      <c r="X1160" s="21" t="s">
        <v>168</v>
      </c>
      <c r="Y1160" s="12" t="s">
        <v>549</v>
      </c>
      <c r="Z1160">
        <v>4</v>
      </c>
      <c r="AA1160">
        <v>4</v>
      </c>
      <c r="AB1160">
        <v>4</v>
      </c>
      <c r="AF1160" t="s">
        <v>1498</v>
      </c>
    </row>
    <row r="1161" spans="1:32" x14ac:dyDescent="0.25">
      <c r="A1161" s="21" t="s">
        <v>254</v>
      </c>
      <c r="B1161" s="25" t="s">
        <v>255</v>
      </c>
      <c r="C1161">
        <v>12.02</v>
      </c>
      <c r="D1161">
        <v>12.12</v>
      </c>
      <c r="E1161">
        <v>5</v>
      </c>
      <c r="F1161" s="65" t="s">
        <v>167</v>
      </c>
      <c r="G1161">
        <v>9</v>
      </c>
      <c r="H1161" s="50" t="s">
        <v>565</v>
      </c>
      <c r="I1161">
        <v>5</v>
      </c>
      <c r="J1161" s="37" t="s">
        <v>409</v>
      </c>
      <c r="K1161">
        <v>88</v>
      </c>
      <c r="L1161">
        <v>133</v>
      </c>
      <c r="M1161">
        <v>129</v>
      </c>
      <c r="N1161" s="40">
        <v>1200</v>
      </c>
      <c r="O1161">
        <v>1</v>
      </c>
      <c r="P1161">
        <v>4</v>
      </c>
      <c r="Q1161">
        <v>6</v>
      </c>
      <c r="R1161">
        <v>25</v>
      </c>
      <c r="S1161" s="32" t="s">
        <v>432</v>
      </c>
      <c r="T1161">
        <v>1135</v>
      </c>
      <c r="U1161" s="34" t="s">
        <v>438</v>
      </c>
      <c r="V1161">
        <v>4</v>
      </c>
      <c r="W1161">
        <v>56</v>
      </c>
      <c r="X1161" s="25" t="s">
        <v>1216</v>
      </c>
      <c r="Y1161" t="s">
        <v>502</v>
      </c>
      <c r="Z1161">
        <v>5</v>
      </c>
      <c r="AA1161">
        <v>4</v>
      </c>
      <c r="AB1161">
        <v>9</v>
      </c>
      <c r="AF1161" t="s">
        <v>1500</v>
      </c>
    </row>
    <row r="1162" spans="1:32" x14ac:dyDescent="0.25">
      <c r="A1162" s="21" t="s">
        <v>254</v>
      </c>
      <c r="B1162" s="25" t="s">
        <v>255</v>
      </c>
      <c r="C1162">
        <v>11.28</v>
      </c>
      <c r="D1162">
        <v>11.08</v>
      </c>
      <c r="E1162">
        <v>5</v>
      </c>
      <c r="F1162" s="65" t="s">
        <v>167</v>
      </c>
      <c r="G1162">
        <v>12</v>
      </c>
      <c r="H1162" s="50" t="s">
        <v>565</v>
      </c>
      <c r="I1162">
        <v>12</v>
      </c>
      <c r="J1162" s="35" t="s">
        <v>408</v>
      </c>
      <c r="K1162">
        <v>131</v>
      </c>
      <c r="L1162">
        <v>133</v>
      </c>
      <c r="M1162">
        <v>132</v>
      </c>
      <c r="N1162" s="40">
        <v>1200</v>
      </c>
      <c r="O1162">
        <v>1</v>
      </c>
      <c r="P1162">
        <v>14</v>
      </c>
      <c r="Q1162">
        <v>5</v>
      </c>
      <c r="R1162">
        <v>25</v>
      </c>
      <c r="S1162" s="31" t="s">
        <v>420</v>
      </c>
      <c r="T1162">
        <v>1145</v>
      </c>
      <c r="U1162" s="33" t="s">
        <v>427</v>
      </c>
      <c r="V1162">
        <v>4</v>
      </c>
      <c r="W1162">
        <v>59</v>
      </c>
      <c r="X1162" s="25" t="s">
        <v>1216</v>
      </c>
      <c r="Y1162" t="s">
        <v>753</v>
      </c>
      <c r="Z1162">
        <v>2</v>
      </c>
      <c r="AA1162">
        <v>2</v>
      </c>
      <c r="AB1162">
        <v>12</v>
      </c>
      <c r="AF1162" t="s">
        <v>103</v>
      </c>
    </row>
    <row r="1163" spans="1:32" x14ac:dyDescent="0.25">
      <c r="A1163" s="21" t="s">
        <v>254</v>
      </c>
      <c r="B1163" s="25" t="s">
        <v>255</v>
      </c>
      <c r="C1163">
        <v>9.73</v>
      </c>
      <c r="D1163">
        <v>10.030000000000001</v>
      </c>
      <c r="E1163">
        <v>5</v>
      </c>
      <c r="F1163" s="65" t="s">
        <v>167</v>
      </c>
      <c r="G1163">
        <v>11</v>
      </c>
      <c r="H1163" s="65" t="s">
        <v>167</v>
      </c>
      <c r="I1163">
        <v>12</v>
      </c>
      <c r="J1163" s="38" t="s">
        <v>411</v>
      </c>
      <c r="K1163">
        <v>198</v>
      </c>
      <c r="L1163">
        <v>133</v>
      </c>
      <c r="M1163">
        <v>118</v>
      </c>
      <c r="N1163" s="40">
        <v>1200</v>
      </c>
      <c r="O1163">
        <v>1</v>
      </c>
      <c r="P1163">
        <v>27</v>
      </c>
      <c r="Q1163">
        <v>4</v>
      </c>
      <c r="R1163">
        <v>25</v>
      </c>
      <c r="S1163" t="s">
        <v>483</v>
      </c>
      <c r="T1163">
        <v>1148</v>
      </c>
      <c r="U1163" s="33" t="s">
        <v>417</v>
      </c>
      <c r="V1163">
        <v>3</v>
      </c>
      <c r="W1163">
        <v>61</v>
      </c>
      <c r="X1163" s="25" t="s">
        <v>1216</v>
      </c>
      <c r="Y1163" t="s">
        <v>453</v>
      </c>
      <c r="Z1163">
        <v>12</v>
      </c>
      <c r="AA1163">
        <v>12</v>
      </c>
      <c r="AB1163">
        <v>11</v>
      </c>
      <c r="AF1163" t="s">
        <v>1502</v>
      </c>
    </row>
    <row r="1164" spans="1:32" x14ac:dyDescent="0.25">
      <c r="A1164" s="21" t="s">
        <v>254</v>
      </c>
      <c r="B1164" s="25" t="s">
        <v>255</v>
      </c>
      <c r="C1164">
        <v>9.93</v>
      </c>
      <c r="D1164">
        <v>10.33</v>
      </c>
      <c r="E1164">
        <v>5</v>
      </c>
      <c r="F1164" s="65" t="s">
        <v>167</v>
      </c>
      <c r="G1164">
        <v>9</v>
      </c>
      <c r="H1164" s="65" t="s">
        <v>167</v>
      </c>
      <c r="I1164">
        <v>8</v>
      </c>
      <c r="J1164" s="35" t="s">
        <v>408</v>
      </c>
      <c r="K1164">
        <v>141</v>
      </c>
      <c r="L1164">
        <v>133</v>
      </c>
      <c r="M1164">
        <v>120</v>
      </c>
      <c r="N1164" s="40">
        <v>1200</v>
      </c>
      <c r="O1164">
        <v>1</v>
      </c>
      <c r="P1164">
        <v>6</v>
      </c>
      <c r="Q1164">
        <v>4</v>
      </c>
      <c r="R1164">
        <v>25</v>
      </c>
      <c r="S1164" t="s">
        <v>501</v>
      </c>
      <c r="T1164">
        <v>1149</v>
      </c>
      <c r="U1164" s="33" t="s">
        <v>417</v>
      </c>
      <c r="V1164">
        <v>3</v>
      </c>
      <c r="W1164">
        <v>63</v>
      </c>
      <c r="X1164" s="25" t="s">
        <v>1216</v>
      </c>
      <c r="Y1164" t="s">
        <v>513</v>
      </c>
      <c r="Z1164">
        <v>3</v>
      </c>
      <c r="AA1164">
        <v>4</v>
      </c>
      <c r="AB1164">
        <v>9</v>
      </c>
      <c r="AF1164" t="s">
        <v>1503</v>
      </c>
    </row>
    <row r="1165" spans="1:32" x14ac:dyDescent="0.25">
      <c r="A1165" s="21" t="s">
        <v>254</v>
      </c>
      <c r="B1165" s="25" t="s">
        <v>255</v>
      </c>
      <c r="C1165">
        <v>9.42</v>
      </c>
      <c r="D1165">
        <v>9.82</v>
      </c>
      <c r="E1165">
        <v>5</v>
      </c>
      <c r="F1165" s="65" t="s">
        <v>167</v>
      </c>
      <c r="G1165">
        <v>8</v>
      </c>
      <c r="H1165" s="50" t="s">
        <v>565</v>
      </c>
      <c r="I1165">
        <v>2</v>
      </c>
      <c r="J1165" s="37" t="s">
        <v>409</v>
      </c>
      <c r="K1165">
        <v>137</v>
      </c>
      <c r="L1165">
        <v>133</v>
      </c>
      <c r="M1165">
        <v>121</v>
      </c>
      <c r="N1165" s="40">
        <v>1200</v>
      </c>
      <c r="O1165">
        <v>1</v>
      </c>
      <c r="P1165">
        <v>23</v>
      </c>
      <c r="Q1165">
        <v>3</v>
      </c>
      <c r="R1165">
        <v>25</v>
      </c>
      <c r="S1165" t="s">
        <v>483</v>
      </c>
      <c r="T1165">
        <v>1147</v>
      </c>
      <c r="U1165" s="33" t="s">
        <v>427</v>
      </c>
      <c r="V1165">
        <v>3</v>
      </c>
      <c r="W1165">
        <v>65</v>
      </c>
      <c r="X1165" s="25" t="s">
        <v>1216</v>
      </c>
      <c r="Y1165" t="s">
        <v>519</v>
      </c>
      <c r="Z1165">
        <v>4</v>
      </c>
      <c r="AA1165">
        <v>6</v>
      </c>
      <c r="AB1165">
        <v>8</v>
      </c>
      <c r="AF1165" t="s">
        <v>535</v>
      </c>
    </row>
    <row r="1166" spans="1:32" x14ac:dyDescent="0.25">
      <c r="A1166" s="21" t="s">
        <v>254</v>
      </c>
      <c r="B1166" s="25" t="s">
        <v>255</v>
      </c>
      <c r="C1166">
        <v>23.19</v>
      </c>
      <c r="D1166">
        <v>23.090000000000003</v>
      </c>
      <c r="E1166">
        <v>5</v>
      </c>
      <c r="F1166" s="65" t="s">
        <v>167</v>
      </c>
      <c r="G1166">
        <v>13</v>
      </c>
      <c r="H1166" s="73" t="s">
        <v>452</v>
      </c>
      <c r="I1166">
        <v>14</v>
      </c>
      <c r="J1166" s="37" t="s">
        <v>409</v>
      </c>
      <c r="K1166">
        <v>172</v>
      </c>
      <c r="L1166">
        <v>133</v>
      </c>
      <c r="M1166">
        <v>124</v>
      </c>
      <c r="N1166">
        <v>1400</v>
      </c>
      <c r="O1166">
        <v>1</v>
      </c>
      <c r="P1166">
        <v>9</v>
      </c>
      <c r="Q1166">
        <v>3</v>
      </c>
      <c r="R1166">
        <v>25</v>
      </c>
      <c r="S1166" t="s">
        <v>508</v>
      </c>
      <c r="T1166">
        <v>1145</v>
      </c>
      <c r="U1166" s="33" t="s">
        <v>427</v>
      </c>
      <c r="V1166">
        <v>3</v>
      </c>
      <c r="W1166">
        <v>65</v>
      </c>
      <c r="X1166" s="25" t="s">
        <v>1216</v>
      </c>
      <c r="Y1166" t="s">
        <v>721</v>
      </c>
      <c r="Z1166">
        <v>5</v>
      </c>
      <c r="AA1166">
        <v>2</v>
      </c>
      <c r="AB1166">
        <v>2</v>
      </c>
      <c r="AC1166">
        <v>13</v>
      </c>
      <c r="AF1166" t="s">
        <v>541</v>
      </c>
    </row>
    <row r="1167" spans="1:32" x14ac:dyDescent="0.25">
      <c r="A1167" s="21" t="s">
        <v>254</v>
      </c>
      <c r="B1167" s="26" t="s">
        <v>259</v>
      </c>
      <c r="C1167">
        <v>10.92</v>
      </c>
      <c r="D1167">
        <v>11.12</v>
      </c>
      <c r="E1167">
        <v>9</v>
      </c>
      <c r="F1167" s="68" t="s">
        <v>316</v>
      </c>
      <c r="G1167">
        <v>12</v>
      </c>
      <c r="H1167" s="68" t="s">
        <v>316</v>
      </c>
      <c r="I1167">
        <v>5</v>
      </c>
      <c r="J1167" s="35" t="s">
        <v>408</v>
      </c>
      <c r="K1167">
        <v>24</v>
      </c>
      <c r="L1167">
        <v>128</v>
      </c>
      <c r="M1167">
        <v>129</v>
      </c>
      <c r="N1167" s="40">
        <v>1200</v>
      </c>
      <c r="O1167">
        <v>1</v>
      </c>
      <c r="P1167">
        <v>27</v>
      </c>
      <c r="Q1167">
        <v>12</v>
      </c>
      <c r="R1167">
        <v>25</v>
      </c>
      <c r="S1167" t="s">
        <v>465</v>
      </c>
      <c r="T1167">
        <v>1168</v>
      </c>
      <c r="U1167" s="33" t="s">
        <v>417</v>
      </c>
      <c r="V1167">
        <v>4</v>
      </c>
      <c r="W1167">
        <v>58</v>
      </c>
      <c r="X1167" s="27" t="s">
        <v>65</v>
      </c>
      <c r="Y1167" t="s">
        <v>725</v>
      </c>
      <c r="Z1167">
        <v>2</v>
      </c>
      <c r="AA1167">
        <v>2</v>
      </c>
      <c r="AB1167">
        <v>12</v>
      </c>
      <c r="AF1167" t="s">
        <v>46</v>
      </c>
    </row>
    <row r="1168" spans="1:32" x14ac:dyDescent="0.25">
      <c r="A1168" s="21" t="s">
        <v>254</v>
      </c>
      <c r="B1168" s="26" t="s">
        <v>259</v>
      </c>
      <c r="C1168">
        <v>10.93</v>
      </c>
      <c r="D1168">
        <v>10.93</v>
      </c>
      <c r="E1168">
        <v>9</v>
      </c>
      <c r="F1168" s="68" t="s">
        <v>316</v>
      </c>
      <c r="G1168">
        <v>10</v>
      </c>
      <c r="H1168" s="79" t="s">
        <v>702</v>
      </c>
      <c r="I1168">
        <v>2</v>
      </c>
      <c r="J1168" s="35" t="s">
        <v>408</v>
      </c>
      <c r="K1168">
        <v>5.9</v>
      </c>
      <c r="L1168">
        <v>128</v>
      </c>
      <c r="M1168">
        <v>135</v>
      </c>
      <c r="N1168" s="40">
        <v>1200</v>
      </c>
      <c r="O1168">
        <v>1</v>
      </c>
      <c r="P1168">
        <v>10</v>
      </c>
      <c r="Q1168">
        <v>12</v>
      </c>
      <c r="R1168">
        <v>25</v>
      </c>
      <c r="S1168" s="32" t="s">
        <v>432</v>
      </c>
      <c r="T1168">
        <v>1166</v>
      </c>
      <c r="U1168" s="33" t="s">
        <v>417</v>
      </c>
      <c r="V1168">
        <v>4</v>
      </c>
      <c r="W1168">
        <v>60</v>
      </c>
      <c r="X1168" s="27" t="s">
        <v>65</v>
      </c>
      <c r="Y1168" t="s">
        <v>516</v>
      </c>
      <c r="Z1168">
        <v>3</v>
      </c>
      <c r="AA1168">
        <v>5</v>
      </c>
      <c r="AB1168">
        <v>10</v>
      </c>
      <c r="AF1168" t="s">
        <v>46</v>
      </c>
    </row>
    <row r="1169" spans="1:32" x14ac:dyDescent="0.25">
      <c r="A1169" s="21" t="s">
        <v>254</v>
      </c>
      <c r="B1169" s="26" t="s">
        <v>259</v>
      </c>
      <c r="C1169">
        <v>56.61</v>
      </c>
      <c r="D1169">
        <v>57.01</v>
      </c>
      <c r="E1169">
        <v>9</v>
      </c>
      <c r="F1169" s="68" t="s">
        <v>316</v>
      </c>
      <c r="G1169" s="28">
        <v>3</v>
      </c>
      <c r="H1169" s="73" t="s">
        <v>452</v>
      </c>
      <c r="I1169">
        <v>6</v>
      </c>
      <c r="J1169" s="37" t="s">
        <v>409</v>
      </c>
      <c r="K1169">
        <v>18</v>
      </c>
      <c r="L1169">
        <v>128</v>
      </c>
      <c r="M1169">
        <v>116</v>
      </c>
      <c r="N1169">
        <v>1000</v>
      </c>
      <c r="O1169">
        <v>0</v>
      </c>
      <c r="P1169">
        <v>25</v>
      </c>
      <c r="Q1169">
        <v>6</v>
      </c>
      <c r="R1169">
        <v>25</v>
      </c>
      <c r="S1169" s="32" t="s">
        <v>416</v>
      </c>
      <c r="T1169">
        <v>1146</v>
      </c>
      <c r="U1169" s="33" t="s">
        <v>427</v>
      </c>
      <c r="V1169">
        <v>3</v>
      </c>
      <c r="W1169">
        <v>60</v>
      </c>
      <c r="X1169" s="27" t="s">
        <v>65</v>
      </c>
      <c r="Y1169" s="12">
        <v>1</v>
      </c>
      <c r="Z1169">
        <v>7</v>
      </c>
      <c r="AA1169">
        <v>7</v>
      </c>
      <c r="AB1169">
        <v>3</v>
      </c>
      <c r="AF1169" t="s">
        <v>46</v>
      </c>
    </row>
    <row r="1170" spans="1:32" x14ac:dyDescent="0.25">
      <c r="A1170" s="21" t="s">
        <v>254</v>
      </c>
      <c r="B1170" s="26" t="s">
        <v>259</v>
      </c>
      <c r="C1170">
        <v>9.8699999999999992</v>
      </c>
      <c r="D1170">
        <v>10.469999999999999</v>
      </c>
      <c r="E1170">
        <v>9</v>
      </c>
      <c r="F1170" s="68" t="s">
        <v>316</v>
      </c>
      <c r="G1170">
        <v>7</v>
      </c>
      <c r="H1170" s="65" t="s">
        <v>167</v>
      </c>
      <c r="I1170">
        <v>2</v>
      </c>
      <c r="J1170" s="35" t="s">
        <v>408</v>
      </c>
      <c r="K1170">
        <v>13</v>
      </c>
      <c r="L1170">
        <v>128</v>
      </c>
      <c r="M1170">
        <v>116</v>
      </c>
      <c r="N1170" s="40">
        <v>1200</v>
      </c>
      <c r="O1170">
        <v>1</v>
      </c>
      <c r="P1170">
        <v>11</v>
      </c>
      <c r="Q1170">
        <v>6</v>
      </c>
      <c r="R1170">
        <v>25</v>
      </c>
      <c r="S1170" s="31" t="s">
        <v>420</v>
      </c>
      <c r="T1170">
        <v>1172</v>
      </c>
      <c r="U1170" s="33" t="s">
        <v>427</v>
      </c>
      <c r="V1170">
        <v>3</v>
      </c>
      <c r="W1170">
        <v>61</v>
      </c>
      <c r="X1170" s="27" t="s">
        <v>65</v>
      </c>
      <c r="Y1170">
        <v>3</v>
      </c>
      <c r="Z1170">
        <v>2</v>
      </c>
      <c r="AA1170">
        <v>2</v>
      </c>
      <c r="AB1170">
        <v>7</v>
      </c>
      <c r="AF1170" t="s">
        <v>46</v>
      </c>
    </row>
    <row r="1171" spans="1:32" x14ac:dyDescent="0.25">
      <c r="A1171" s="21" t="s">
        <v>254</v>
      </c>
      <c r="B1171" s="26" t="s">
        <v>259</v>
      </c>
      <c r="C1171">
        <v>10.32</v>
      </c>
      <c r="D1171">
        <v>10.620000000000001</v>
      </c>
      <c r="E1171">
        <v>9</v>
      </c>
      <c r="F1171" s="68" t="s">
        <v>316</v>
      </c>
      <c r="G1171">
        <v>8</v>
      </c>
      <c r="H1171" s="65" t="s">
        <v>167</v>
      </c>
      <c r="I1171">
        <v>10</v>
      </c>
      <c r="J1171" s="35" t="s">
        <v>408</v>
      </c>
      <c r="K1171">
        <v>42</v>
      </c>
      <c r="L1171">
        <v>128</v>
      </c>
      <c r="M1171">
        <v>118</v>
      </c>
      <c r="N1171" s="40">
        <v>1200</v>
      </c>
      <c r="O1171">
        <v>1</v>
      </c>
      <c r="P1171">
        <v>28</v>
      </c>
      <c r="Q1171">
        <v>5</v>
      </c>
      <c r="R1171">
        <v>25</v>
      </c>
      <c r="S1171" s="32" t="s">
        <v>426</v>
      </c>
      <c r="T1171">
        <v>1152</v>
      </c>
      <c r="U1171" s="33" t="s">
        <v>427</v>
      </c>
      <c r="V1171">
        <v>3</v>
      </c>
      <c r="W1171">
        <v>61</v>
      </c>
      <c r="X1171" s="27" t="s">
        <v>65</v>
      </c>
      <c r="Y1171" t="s">
        <v>474</v>
      </c>
      <c r="Z1171">
        <v>3</v>
      </c>
      <c r="AA1171">
        <v>3</v>
      </c>
      <c r="AB1171">
        <v>8</v>
      </c>
      <c r="AF1171" t="s">
        <v>46</v>
      </c>
    </row>
    <row r="1172" spans="1:32" x14ac:dyDescent="0.25">
      <c r="A1172" s="21" t="s">
        <v>254</v>
      </c>
      <c r="B1172" s="26" t="s">
        <v>259</v>
      </c>
      <c r="C1172">
        <v>10.55</v>
      </c>
      <c r="D1172">
        <v>10.75</v>
      </c>
      <c r="E1172">
        <v>9</v>
      </c>
      <c r="F1172" s="68" t="s">
        <v>316</v>
      </c>
      <c r="G1172">
        <v>11</v>
      </c>
      <c r="H1172" s="65" t="s">
        <v>167</v>
      </c>
      <c r="I1172">
        <v>9</v>
      </c>
      <c r="J1172" s="35" t="s">
        <v>408</v>
      </c>
      <c r="K1172">
        <v>25</v>
      </c>
      <c r="L1172">
        <v>128</v>
      </c>
      <c r="M1172">
        <v>121</v>
      </c>
      <c r="N1172" s="40">
        <v>1200</v>
      </c>
      <c r="O1172">
        <v>1</v>
      </c>
      <c r="P1172">
        <v>14</v>
      </c>
      <c r="Q1172">
        <v>5</v>
      </c>
      <c r="R1172">
        <v>25</v>
      </c>
      <c r="S1172" s="31" t="s">
        <v>420</v>
      </c>
      <c r="T1172">
        <v>1165</v>
      </c>
      <c r="U1172" s="33" t="s">
        <v>427</v>
      </c>
      <c r="V1172">
        <v>3</v>
      </c>
      <c r="W1172">
        <v>61</v>
      </c>
      <c r="X1172" s="27" t="s">
        <v>65</v>
      </c>
      <c r="Y1172" t="s">
        <v>522</v>
      </c>
      <c r="Z1172">
        <v>1</v>
      </c>
      <c r="AA1172">
        <v>1</v>
      </c>
      <c r="AB1172">
        <v>11</v>
      </c>
      <c r="AF1172" t="s">
        <v>46</v>
      </c>
    </row>
    <row r="1173" spans="1:32" x14ac:dyDescent="0.25">
      <c r="A1173" s="21" t="s">
        <v>254</v>
      </c>
      <c r="B1173" s="26" t="s">
        <v>259</v>
      </c>
      <c r="C1173">
        <v>9.6</v>
      </c>
      <c r="D1173">
        <v>9.8999999999999986</v>
      </c>
      <c r="E1173">
        <v>9</v>
      </c>
      <c r="F1173" s="68" t="s">
        <v>316</v>
      </c>
      <c r="G1173" s="28">
        <v>1</v>
      </c>
      <c r="H1173" s="68" t="s">
        <v>316</v>
      </c>
      <c r="I1173">
        <v>2</v>
      </c>
      <c r="J1173" s="35" t="s">
        <v>408</v>
      </c>
      <c r="K1173">
        <v>29</v>
      </c>
      <c r="L1173">
        <v>128</v>
      </c>
      <c r="M1173">
        <v>125</v>
      </c>
      <c r="N1173" s="40">
        <v>1200</v>
      </c>
      <c r="O1173">
        <v>1</v>
      </c>
      <c r="P1173">
        <v>23</v>
      </c>
      <c r="Q1173">
        <v>4</v>
      </c>
      <c r="R1173">
        <v>25</v>
      </c>
      <c r="S1173" s="32" t="s">
        <v>416</v>
      </c>
      <c r="T1173">
        <v>1159</v>
      </c>
      <c r="U1173" s="33" t="s">
        <v>417</v>
      </c>
      <c r="V1173">
        <v>4</v>
      </c>
      <c r="W1173">
        <v>56</v>
      </c>
      <c r="X1173" s="27" t="s">
        <v>65</v>
      </c>
      <c r="Y1173" s="12" t="s">
        <v>654</v>
      </c>
      <c r="Z1173">
        <v>1</v>
      </c>
      <c r="AA1173">
        <v>1</v>
      </c>
      <c r="AB1173">
        <v>1</v>
      </c>
      <c r="AF1173" t="s">
        <v>1505</v>
      </c>
    </row>
    <row r="1174" spans="1:32" x14ac:dyDescent="0.25">
      <c r="A1174" s="21" t="s">
        <v>254</v>
      </c>
      <c r="B1174" s="26" t="s">
        <v>259</v>
      </c>
      <c r="C1174">
        <v>9.8000000000000007</v>
      </c>
      <c r="D1174">
        <v>9.8000000000000007</v>
      </c>
      <c r="E1174">
        <v>9</v>
      </c>
      <c r="F1174" s="68" t="s">
        <v>316</v>
      </c>
      <c r="G1174">
        <v>7</v>
      </c>
      <c r="H1174" s="73" t="s">
        <v>452</v>
      </c>
      <c r="I1174">
        <v>3</v>
      </c>
      <c r="J1174" s="35" t="s">
        <v>408</v>
      </c>
      <c r="K1174">
        <v>76</v>
      </c>
      <c r="L1174">
        <v>128</v>
      </c>
      <c r="M1174">
        <v>134</v>
      </c>
      <c r="N1174" s="40">
        <v>1200</v>
      </c>
      <c r="O1174">
        <v>1</v>
      </c>
      <c r="P1174">
        <v>30</v>
      </c>
      <c r="Q1174">
        <v>3</v>
      </c>
      <c r="R1174">
        <v>25</v>
      </c>
      <c r="S1174" t="s">
        <v>465</v>
      </c>
      <c r="T1174">
        <v>1144</v>
      </c>
      <c r="U1174" s="33" t="s">
        <v>417</v>
      </c>
      <c r="V1174">
        <v>4</v>
      </c>
      <c r="W1174">
        <v>58</v>
      </c>
      <c r="X1174" s="27" t="s">
        <v>65</v>
      </c>
      <c r="Y1174" t="s">
        <v>484</v>
      </c>
      <c r="Z1174">
        <v>2</v>
      </c>
      <c r="AA1174">
        <v>2</v>
      </c>
      <c r="AB1174">
        <v>7</v>
      </c>
      <c r="AF1174" t="s">
        <v>685</v>
      </c>
    </row>
    <row r="1175" spans="1:32" x14ac:dyDescent="0.25">
      <c r="A1175" s="21" t="s">
        <v>254</v>
      </c>
      <c r="B1175" s="26" t="s">
        <v>259</v>
      </c>
      <c r="C1175">
        <v>58.58</v>
      </c>
      <c r="D1175">
        <v>58.879999999999995</v>
      </c>
      <c r="E1175">
        <v>9</v>
      </c>
      <c r="F1175" s="68" t="s">
        <v>316</v>
      </c>
      <c r="G1175">
        <v>12</v>
      </c>
      <c r="H1175" s="66" t="s">
        <v>173</v>
      </c>
      <c r="I1175">
        <v>9</v>
      </c>
      <c r="J1175" s="36" t="s">
        <v>410</v>
      </c>
      <c r="K1175">
        <v>95</v>
      </c>
      <c r="L1175">
        <v>128</v>
      </c>
      <c r="M1175">
        <v>118</v>
      </c>
      <c r="N1175">
        <v>1000</v>
      </c>
      <c r="O1175">
        <v>0</v>
      </c>
      <c r="P1175">
        <v>5</v>
      </c>
      <c r="Q1175">
        <v>2</v>
      </c>
      <c r="R1175">
        <v>25</v>
      </c>
      <c r="S1175" s="32" t="s">
        <v>432</v>
      </c>
      <c r="T1175">
        <v>1145</v>
      </c>
      <c r="U1175" s="33" t="s">
        <v>417</v>
      </c>
      <c r="V1175">
        <v>3</v>
      </c>
      <c r="W1175">
        <v>60</v>
      </c>
      <c r="X1175" s="27" t="s">
        <v>65</v>
      </c>
      <c r="Y1175">
        <v>12</v>
      </c>
      <c r="Z1175">
        <v>9</v>
      </c>
      <c r="AA1175">
        <v>11</v>
      </c>
      <c r="AB1175">
        <v>12</v>
      </c>
      <c r="AF1175" t="s">
        <v>685</v>
      </c>
    </row>
    <row r="1176" spans="1:32" x14ac:dyDescent="0.25">
      <c r="A1176" s="21" t="s">
        <v>254</v>
      </c>
      <c r="B1176" s="26" t="s">
        <v>259</v>
      </c>
      <c r="C1176">
        <v>58.14</v>
      </c>
      <c r="D1176">
        <v>58.44</v>
      </c>
      <c r="E1176">
        <v>9</v>
      </c>
      <c r="F1176" s="68" t="s">
        <v>316</v>
      </c>
      <c r="G1176">
        <v>9</v>
      </c>
      <c r="H1176" s="66" t="s">
        <v>173</v>
      </c>
      <c r="I1176">
        <v>9</v>
      </c>
      <c r="J1176" s="37" t="s">
        <v>409</v>
      </c>
      <c r="K1176">
        <v>117</v>
      </c>
      <c r="L1176">
        <v>128</v>
      </c>
      <c r="M1176">
        <v>120</v>
      </c>
      <c r="N1176">
        <v>1000</v>
      </c>
      <c r="O1176">
        <v>0</v>
      </c>
      <c r="P1176">
        <v>26</v>
      </c>
      <c r="Q1176">
        <v>1</v>
      </c>
      <c r="R1176">
        <v>25</v>
      </c>
      <c r="S1176" t="s">
        <v>465</v>
      </c>
      <c r="T1176">
        <v>1156</v>
      </c>
      <c r="U1176" s="33" t="s">
        <v>417</v>
      </c>
      <c r="V1176">
        <v>3</v>
      </c>
      <c r="W1176">
        <v>62</v>
      </c>
      <c r="X1176" s="27" t="s">
        <v>65</v>
      </c>
      <c r="Y1176" t="s">
        <v>502</v>
      </c>
      <c r="Z1176">
        <v>7</v>
      </c>
      <c r="AA1176">
        <v>7</v>
      </c>
      <c r="AB1176">
        <v>9</v>
      </c>
      <c r="AF1176" t="s">
        <v>685</v>
      </c>
    </row>
    <row r="1177" spans="1:32" x14ac:dyDescent="0.25">
      <c r="A1177" s="21" t="s">
        <v>254</v>
      </c>
      <c r="B1177" s="26" t="s">
        <v>259</v>
      </c>
      <c r="C1177">
        <v>57.72</v>
      </c>
      <c r="D1177">
        <v>57.92</v>
      </c>
      <c r="E1177">
        <v>9</v>
      </c>
      <c r="F1177" s="68" t="s">
        <v>316</v>
      </c>
      <c r="G1177">
        <v>13</v>
      </c>
      <c r="H1177" s="76" t="s">
        <v>407</v>
      </c>
      <c r="I1177">
        <v>11</v>
      </c>
      <c r="J1177" s="37" t="s">
        <v>409</v>
      </c>
      <c r="K1177">
        <v>117</v>
      </c>
      <c r="L1177">
        <v>128</v>
      </c>
      <c r="M1177">
        <v>123</v>
      </c>
      <c r="N1177">
        <v>1000</v>
      </c>
      <c r="O1177">
        <v>0</v>
      </c>
      <c r="P1177">
        <v>5</v>
      </c>
      <c r="Q1177">
        <v>1</v>
      </c>
      <c r="R1177">
        <v>25</v>
      </c>
      <c r="S1177" t="s">
        <v>479</v>
      </c>
      <c r="T1177">
        <v>1145</v>
      </c>
      <c r="U1177" s="33" t="s">
        <v>417</v>
      </c>
      <c r="V1177">
        <v>3</v>
      </c>
      <c r="W1177">
        <v>64</v>
      </c>
      <c r="X1177" s="27" t="s">
        <v>65</v>
      </c>
      <c r="Y1177" t="s">
        <v>753</v>
      </c>
      <c r="Z1177">
        <v>4</v>
      </c>
      <c r="AA1177">
        <v>6</v>
      </c>
      <c r="AB1177">
        <v>13</v>
      </c>
      <c r="AF1177" t="s">
        <v>848</v>
      </c>
    </row>
    <row r="1178" spans="1:32" x14ac:dyDescent="0.25">
      <c r="A1178" s="21" t="s">
        <v>254</v>
      </c>
      <c r="B1178" s="26" t="s">
        <v>259</v>
      </c>
      <c r="C1178">
        <v>57.89</v>
      </c>
      <c r="D1178">
        <v>58.290000000000006</v>
      </c>
      <c r="E1178">
        <v>9</v>
      </c>
      <c r="F1178" s="68" t="s">
        <v>316</v>
      </c>
      <c r="G1178">
        <v>12</v>
      </c>
      <c r="H1178" s="77" t="s">
        <v>648</v>
      </c>
      <c r="I1178">
        <v>2</v>
      </c>
      <c r="J1178" s="36" t="s">
        <v>410</v>
      </c>
      <c r="K1178">
        <v>58</v>
      </c>
      <c r="L1178">
        <v>128</v>
      </c>
      <c r="M1178">
        <v>121</v>
      </c>
      <c r="N1178">
        <v>1000</v>
      </c>
      <c r="O1178">
        <v>0</v>
      </c>
      <c r="P1178">
        <v>29</v>
      </c>
      <c r="Q1178">
        <v>12</v>
      </c>
      <c r="R1178">
        <v>24</v>
      </c>
      <c r="S1178" t="s">
        <v>501</v>
      </c>
      <c r="T1178">
        <v>1147</v>
      </c>
      <c r="U1178" s="33" t="s">
        <v>417</v>
      </c>
      <c r="V1178">
        <v>3</v>
      </c>
      <c r="W1178">
        <v>64</v>
      </c>
      <c r="X1178" s="27" t="s">
        <v>65</v>
      </c>
      <c r="Y1178">
        <v>8</v>
      </c>
      <c r="Z1178">
        <v>9</v>
      </c>
      <c r="AA1178">
        <v>11</v>
      </c>
      <c r="AB1178">
        <v>12</v>
      </c>
      <c r="AF1178" t="s">
        <v>639</v>
      </c>
    </row>
    <row r="1179" spans="1:32" x14ac:dyDescent="0.25">
      <c r="A1179" s="21" t="s">
        <v>254</v>
      </c>
      <c r="B1179" s="27" t="s">
        <v>264</v>
      </c>
      <c r="C1179">
        <v>10.039999999999999</v>
      </c>
      <c r="D1179">
        <v>9.84</v>
      </c>
      <c r="E1179">
        <v>4</v>
      </c>
      <c r="F1179" s="50" t="s">
        <v>565</v>
      </c>
      <c r="G1179">
        <v>7</v>
      </c>
      <c r="H1179" s="50" t="s">
        <v>565</v>
      </c>
      <c r="I1179">
        <v>8</v>
      </c>
      <c r="J1179" s="36" t="s">
        <v>410</v>
      </c>
      <c r="K1179">
        <v>52</v>
      </c>
      <c r="L1179">
        <v>127</v>
      </c>
      <c r="M1179">
        <v>126</v>
      </c>
      <c r="N1179" s="40">
        <v>1200</v>
      </c>
      <c r="O1179">
        <v>1</v>
      </c>
      <c r="P1179">
        <v>12</v>
      </c>
      <c r="Q1179">
        <v>11</v>
      </c>
      <c r="R1179">
        <v>25</v>
      </c>
      <c r="S1179" s="32" t="s">
        <v>432</v>
      </c>
      <c r="T1179">
        <v>1263</v>
      </c>
      <c r="U1179" s="33" t="s">
        <v>427</v>
      </c>
      <c r="V1179">
        <v>4</v>
      </c>
      <c r="W1179">
        <v>52</v>
      </c>
      <c r="X1179" s="24" t="s">
        <v>50</v>
      </c>
      <c r="Y1179">
        <v>3</v>
      </c>
      <c r="Z1179">
        <v>10</v>
      </c>
      <c r="AA1179">
        <v>11</v>
      </c>
      <c r="AB1179">
        <v>7</v>
      </c>
      <c r="AF1179" t="s">
        <v>521</v>
      </c>
    </row>
    <row r="1180" spans="1:32" x14ac:dyDescent="0.25">
      <c r="A1180" s="21" t="s">
        <v>254</v>
      </c>
      <c r="B1180" s="16" t="s">
        <v>267</v>
      </c>
      <c r="C1180">
        <v>22.31</v>
      </c>
      <c r="D1180">
        <v>22.01</v>
      </c>
      <c r="E1180">
        <v>1</v>
      </c>
      <c r="F1180" s="67" t="s">
        <v>195</v>
      </c>
      <c r="G1180">
        <v>6</v>
      </c>
      <c r="H1180" s="49" t="s">
        <v>31</v>
      </c>
      <c r="I1180">
        <v>9</v>
      </c>
      <c r="J1180" s="35" t="s">
        <v>408</v>
      </c>
      <c r="K1180">
        <v>17</v>
      </c>
      <c r="L1180">
        <v>129</v>
      </c>
      <c r="M1180">
        <v>127</v>
      </c>
      <c r="N1180">
        <v>1400</v>
      </c>
      <c r="O1180">
        <v>1</v>
      </c>
      <c r="P1180">
        <v>20</v>
      </c>
      <c r="Q1180">
        <v>12</v>
      </c>
      <c r="R1180">
        <v>25</v>
      </c>
      <c r="S1180" t="s">
        <v>479</v>
      </c>
      <c r="T1180">
        <v>1128</v>
      </c>
      <c r="U1180" s="33" t="s">
        <v>417</v>
      </c>
      <c r="V1180">
        <v>4</v>
      </c>
      <c r="W1180">
        <v>52</v>
      </c>
      <c r="X1180" s="21" t="s">
        <v>158</v>
      </c>
      <c r="Y1180">
        <v>3</v>
      </c>
      <c r="Z1180">
        <v>1</v>
      </c>
      <c r="AA1180">
        <v>1</v>
      </c>
      <c r="AB1180">
        <v>1</v>
      </c>
      <c r="AC1180">
        <v>6</v>
      </c>
      <c r="AF1180" t="s">
        <v>624</v>
      </c>
    </row>
    <row r="1181" spans="1:32" x14ac:dyDescent="0.25">
      <c r="A1181" s="21" t="s">
        <v>254</v>
      </c>
      <c r="B1181" s="17" t="s">
        <v>269</v>
      </c>
      <c r="C1181">
        <v>59.05</v>
      </c>
      <c r="D1181">
        <v>58.55</v>
      </c>
      <c r="E1181">
        <v>2</v>
      </c>
      <c r="F1181" s="56" t="s">
        <v>69</v>
      </c>
      <c r="G1181">
        <v>13</v>
      </c>
      <c r="H1181" s="53" t="s">
        <v>53</v>
      </c>
      <c r="I1181">
        <v>14</v>
      </c>
      <c r="J1181" s="38" t="s">
        <v>411</v>
      </c>
      <c r="K1181">
        <v>70</v>
      </c>
      <c r="L1181">
        <v>129</v>
      </c>
      <c r="M1181">
        <v>125</v>
      </c>
      <c r="N1181">
        <v>1000</v>
      </c>
      <c r="O1181">
        <v>0</v>
      </c>
      <c r="P1181">
        <v>19</v>
      </c>
      <c r="Q1181">
        <v>10</v>
      </c>
      <c r="R1181">
        <v>25</v>
      </c>
      <c r="S1181" t="s">
        <v>479</v>
      </c>
      <c r="T1181">
        <v>1172</v>
      </c>
      <c r="U1181" s="33" t="s">
        <v>427</v>
      </c>
      <c r="V1181">
        <v>4</v>
      </c>
      <c r="W1181">
        <v>52</v>
      </c>
      <c r="X1181" s="21" t="s">
        <v>158</v>
      </c>
      <c r="Y1181">
        <v>14</v>
      </c>
      <c r="Z1181">
        <v>13</v>
      </c>
      <c r="AA1181">
        <v>14</v>
      </c>
      <c r="AB1181">
        <v>13</v>
      </c>
      <c r="AF1181" t="s">
        <v>624</v>
      </c>
    </row>
    <row r="1182" spans="1:32" x14ac:dyDescent="0.25">
      <c r="A1182" s="21" t="s">
        <v>254</v>
      </c>
      <c r="B1182" s="18" t="s">
        <v>272</v>
      </c>
      <c r="C1182">
        <v>10.119999999999999</v>
      </c>
      <c r="D1182">
        <v>10.319999999999999</v>
      </c>
      <c r="E1182">
        <v>6</v>
      </c>
      <c r="F1182" s="63" t="s">
        <v>140</v>
      </c>
      <c r="G1182" s="28">
        <v>1</v>
      </c>
      <c r="H1182" s="63" t="s">
        <v>140</v>
      </c>
      <c r="I1182">
        <v>6</v>
      </c>
      <c r="J1182" s="35" t="s">
        <v>408</v>
      </c>
      <c r="K1182">
        <v>5.2</v>
      </c>
      <c r="L1182">
        <v>128</v>
      </c>
      <c r="M1182">
        <v>122</v>
      </c>
      <c r="N1182" s="40">
        <v>1200</v>
      </c>
      <c r="O1182">
        <v>1</v>
      </c>
      <c r="P1182">
        <v>23</v>
      </c>
      <c r="Q1182">
        <v>12</v>
      </c>
      <c r="R1182">
        <v>25</v>
      </c>
      <c r="S1182" s="32" t="s">
        <v>416</v>
      </c>
      <c r="T1182">
        <v>1165</v>
      </c>
      <c r="U1182" s="33" t="s">
        <v>417</v>
      </c>
      <c r="V1182">
        <v>4</v>
      </c>
      <c r="W1182">
        <v>45</v>
      </c>
      <c r="X1182" s="25" t="s">
        <v>54</v>
      </c>
      <c r="Y1182" s="12" t="s">
        <v>446</v>
      </c>
      <c r="Z1182">
        <v>1</v>
      </c>
      <c r="AA1182">
        <v>1</v>
      </c>
      <c r="AB1182">
        <v>1</v>
      </c>
      <c r="AF1182" t="s">
        <v>46</v>
      </c>
    </row>
    <row r="1183" spans="1:32" x14ac:dyDescent="0.25">
      <c r="A1183" s="21" t="s">
        <v>254</v>
      </c>
      <c r="B1183" s="18" t="s">
        <v>272</v>
      </c>
      <c r="C1183">
        <v>10.25</v>
      </c>
      <c r="D1183">
        <v>10.55</v>
      </c>
      <c r="E1183">
        <v>6</v>
      </c>
      <c r="F1183" s="63" t="s">
        <v>140</v>
      </c>
      <c r="G1183" s="30">
        <v>4</v>
      </c>
      <c r="H1183" s="63" t="s">
        <v>140</v>
      </c>
      <c r="I1183">
        <v>9</v>
      </c>
      <c r="J1183" s="35" t="s">
        <v>408</v>
      </c>
      <c r="K1183">
        <v>30</v>
      </c>
      <c r="L1183">
        <v>128</v>
      </c>
      <c r="M1183">
        <v>120</v>
      </c>
      <c r="N1183" s="40">
        <v>1200</v>
      </c>
      <c r="O1183">
        <v>1</v>
      </c>
      <c r="P1183">
        <v>26</v>
      </c>
      <c r="Q1183">
        <v>11</v>
      </c>
      <c r="R1183">
        <v>25</v>
      </c>
      <c r="S1183" s="32" t="s">
        <v>416</v>
      </c>
      <c r="T1183">
        <v>1179</v>
      </c>
      <c r="U1183" s="33" t="s">
        <v>427</v>
      </c>
      <c r="V1183">
        <v>4</v>
      </c>
      <c r="W1183">
        <v>45</v>
      </c>
      <c r="X1183" s="25" t="s">
        <v>54</v>
      </c>
      <c r="Y1183" s="12" t="s">
        <v>446</v>
      </c>
      <c r="Z1183">
        <v>2</v>
      </c>
      <c r="AA1183">
        <v>2</v>
      </c>
      <c r="AB1183">
        <v>4</v>
      </c>
      <c r="AF1183" t="s">
        <v>46</v>
      </c>
    </row>
    <row r="1184" spans="1:32" x14ac:dyDescent="0.25">
      <c r="A1184" s="21" t="s">
        <v>254</v>
      </c>
      <c r="B1184" s="18" t="s">
        <v>272</v>
      </c>
      <c r="C1184">
        <v>10.53</v>
      </c>
      <c r="D1184">
        <v>10.929999999999998</v>
      </c>
      <c r="E1184">
        <v>6</v>
      </c>
      <c r="F1184" s="63" t="s">
        <v>140</v>
      </c>
      <c r="G1184" s="30">
        <v>5</v>
      </c>
      <c r="H1184" s="63" t="s">
        <v>140</v>
      </c>
      <c r="I1184">
        <v>2</v>
      </c>
      <c r="J1184" s="37" t="s">
        <v>409</v>
      </c>
      <c r="K1184">
        <v>34</v>
      </c>
      <c r="L1184">
        <v>128</v>
      </c>
      <c r="M1184">
        <v>122</v>
      </c>
      <c r="N1184" s="40">
        <v>1200</v>
      </c>
      <c r="O1184">
        <v>1</v>
      </c>
      <c r="P1184">
        <v>9</v>
      </c>
      <c r="Q1184">
        <v>11</v>
      </c>
      <c r="R1184">
        <v>25</v>
      </c>
      <c r="S1184" t="s">
        <v>479</v>
      </c>
      <c r="T1184">
        <v>1172</v>
      </c>
      <c r="U1184" s="33" t="s">
        <v>417</v>
      </c>
      <c r="V1184">
        <v>4</v>
      </c>
      <c r="W1184">
        <v>47</v>
      </c>
      <c r="X1184" s="25" t="s">
        <v>54</v>
      </c>
      <c r="Y1184" t="s">
        <v>502</v>
      </c>
      <c r="Z1184">
        <v>7</v>
      </c>
      <c r="AA1184">
        <v>4</v>
      </c>
      <c r="AB1184">
        <v>5</v>
      </c>
      <c r="AF1184" t="s">
        <v>572</v>
      </c>
    </row>
    <row r="1185" spans="1:32" x14ac:dyDescent="0.25">
      <c r="A1185" s="21" t="s">
        <v>254</v>
      </c>
      <c r="B1185" s="18" t="s">
        <v>272</v>
      </c>
      <c r="C1185">
        <v>10.39</v>
      </c>
      <c r="D1185">
        <v>10.49</v>
      </c>
      <c r="E1185">
        <v>6</v>
      </c>
      <c r="F1185" s="63" t="s">
        <v>140</v>
      </c>
      <c r="G1185">
        <v>8</v>
      </c>
      <c r="H1185" s="67" t="s">
        <v>195</v>
      </c>
      <c r="I1185">
        <v>9</v>
      </c>
      <c r="J1185" s="35" t="s">
        <v>408</v>
      </c>
      <c r="K1185">
        <v>8.9</v>
      </c>
      <c r="L1185">
        <v>128</v>
      </c>
      <c r="M1185">
        <v>124</v>
      </c>
      <c r="N1185" s="40">
        <v>1200</v>
      </c>
      <c r="O1185">
        <v>1</v>
      </c>
      <c r="P1185">
        <v>15</v>
      </c>
      <c r="Q1185">
        <v>10</v>
      </c>
      <c r="R1185">
        <v>25</v>
      </c>
      <c r="S1185" s="32" t="s">
        <v>432</v>
      </c>
      <c r="T1185">
        <v>1158</v>
      </c>
      <c r="U1185" s="33" t="s">
        <v>427</v>
      </c>
      <c r="V1185">
        <v>4</v>
      </c>
      <c r="W1185">
        <v>49</v>
      </c>
      <c r="X1185" s="25" t="s">
        <v>54</v>
      </c>
      <c r="Y1185" t="s">
        <v>429</v>
      </c>
      <c r="Z1185">
        <v>3</v>
      </c>
      <c r="AA1185">
        <v>3</v>
      </c>
      <c r="AB1185">
        <v>8</v>
      </c>
      <c r="AF1185" t="s">
        <v>569</v>
      </c>
    </row>
    <row r="1186" spans="1:32" x14ac:dyDescent="0.25">
      <c r="A1186" s="21" t="s">
        <v>254</v>
      </c>
      <c r="B1186" s="18" t="s">
        <v>272</v>
      </c>
      <c r="C1186">
        <v>10.31</v>
      </c>
      <c r="D1186">
        <v>10.110000000000001</v>
      </c>
      <c r="E1186">
        <v>6</v>
      </c>
      <c r="F1186" s="63" t="s">
        <v>140</v>
      </c>
      <c r="G1186">
        <v>13</v>
      </c>
      <c r="H1186" s="65" t="s">
        <v>167</v>
      </c>
      <c r="I1186">
        <v>12</v>
      </c>
      <c r="J1186" s="37" t="s">
        <v>409</v>
      </c>
      <c r="K1186">
        <v>11</v>
      </c>
      <c r="L1186">
        <v>128</v>
      </c>
      <c r="M1186">
        <v>127</v>
      </c>
      <c r="N1186" s="40">
        <v>1200</v>
      </c>
      <c r="O1186">
        <v>1</v>
      </c>
      <c r="P1186">
        <v>4</v>
      </c>
      <c r="Q1186">
        <v>10</v>
      </c>
      <c r="R1186">
        <v>25</v>
      </c>
      <c r="S1186" t="s">
        <v>501</v>
      </c>
      <c r="T1186">
        <v>1155</v>
      </c>
      <c r="U1186" s="33" t="s">
        <v>427</v>
      </c>
      <c r="V1186">
        <v>4</v>
      </c>
      <c r="W1186">
        <v>51</v>
      </c>
      <c r="X1186" s="25" t="s">
        <v>54</v>
      </c>
      <c r="Y1186" t="s">
        <v>468</v>
      </c>
      <c r="Z1186">
        <v>7</v>
      </c>
      <c r="AA1186">
        <v>7</v>
      </c>
      <c r="AB1186">
        <v>13</v>
      </c>
      <c r="AF1186" t="s">
        <v>46</v>
      </c>
    </row>
    <row r="1187" spans="1:32" x14ac:dyDescent="0.25">
      <c r="A1187" s="21" t="s">
        <v>254</v>
      </c>
      <c r="B1187" s="18" t="s">
        <v>272</v>
      </c>
      <c r="C1187">
        <v>10.46</v>
      </c>
      <c r="D1187">
        <v>10.66</v>
      </c>
      <c r="E1187">
        <v>6</v>
      </c>
      <c r="F1187" s="63" t="s">
        <v>140</v>
      </c>
      <c r="G1187" s="30">
        <v>4</v>
      </c>
      <c r="H1187" s="78" t="s">
        <v>687</v>
      </c>
      <c r="I1187">
        <v>7</v>
      </c>
      <c r="J1187" s="35" t="s">
        <v>408</v>
      </c>
      <c r="K1187">
        <v>12</v>
      </c>
      <c r="L1187">
        <v>128</v>
      </c>
      <c r="M1187">
        <v>121</v>
      </c>
      <c r="N1187" s="40">
        <v>1200</v>
      </c>
      <c r="O1187">
        <v>1</v>
      </c>
      <c r="P1187">
        <v>21</v>
      </c>
      <c r="Q1187">
        <v>9</v>
      </c>
      <c r="R1187">
        <v>25</v>
      </c>
      <c r="S1187" t="s">
        <v>508</v>
      </c>
      <c r="T1187">
        <v>1155</v>
      </c>
      <c r="U1187" s="34" t="s">
        <v>755</v>
      </c>
      <c r="V1187">
        <v>4</v>
      </c>
      <c r="W1187">
        <v>52</v>
      </c>
      <c r="X1187" s="25" t="s">
        <v>54</v>
      </c>
      <c r="Y1187" s="12" t="s">
        <v>552</v>
      </c>
      <c r="Z1187">
        <v>3</v>
      </c>
      <c r="AA1187">
        <v>2</v>
      </c>
      <c r="AB1187">
        <v>4</v>
      </c>
      <c r="AF1187" t="s">
        <v>1215</v>
      </c>
    </row>
    <row r="1188" spans="1:32" x14ac:dyDescent="0.25">
      <c r="A1188" s="21" t="s">
        <v>254</v>
      </c>
      <c r="B1188" s="18" t="s">
        <v>272</v>
      </c>
      <c r="C1188">
        <v>9.6199999999999992</v>
      </c>
      <c r="D1188">
        <v>10.019999999999998</v>
      </c>
      <c r="E1188">
        <v>6</v>
      </c>
      <c r="F1188" s="63" t="s">
        <v>140</v>
      </c>
      <c r="G1188">
        <v>9</v>
      </c>
      <c r="H1188" s="78" t="s">
        <v>687</v>
      </c>
      <c r="I1188">
        <v>1</v>
      </c>
      <c r="J1188" s="35" t="s">
        <v>408</v>
      </c>
      <c r="K1188">
        <v>9.3000000000000007</v>
      </c>
      <c r="L1188">
        <v>128</v>
      </c>
      <c r="M1188">
        <v>121</v>
      </c>
      <c r="N1188" s="40">
        <v>1200</v>
      </c>
      <c r="O1188">
        <v>1</v>
      </c>
      <c r="P1188">
        <v>7</v>
      </c>
      <c r="Q1188">
        <v>9</v>
      </c>
      <c r="R1188">
        <v>25</v>
      </c>
      <c r="S1188" t="s">
        <v>483</v>
      </c>
      <c r="T1188">
        <v>1149</v>
      </c>
      <c r="U1188" s="33" t="s">
        <v>417</v>
      </c>
      <c r="V1188">
        <v>4</v>
      </c>
      <c r="W1188">
        <v>54</v>
      </c>
      <c r="X1188" s="25" t="s">
        <v>54</v>
      </c>
      <c r="Y1188">
        <v>6</v>
      </c>
      <c r="Z1188">
        <v>2</v>
      </c>
      <c r="AA1188">
        <v>1</v>
      </c>
      <c r="AB1188">
        <v>9</v>
      </c>
      <c r="AF1188" t="s">
        <v>141</v>
      </c>
    </row>
    <row r="1189" spans="1:32" x14ac:dyDescent="0.25">
      <c r="A1189" s="21" t="s">
        <v>254</v>
      </c>
      <c r="B1189" s="18" t="s">
        <v>272</v>
      </c>
      <c r="C1189">
        <v>9.39</v>
      </c>
      <c r="D1189">
        <v>9.59</v>
      </c>
      <c r="E1189">
        <v>6</v>
      </c>
      <c r="F1189" s="63" t="s">
        <v>140</v>
      </c>
      <c r="G1189" s="28">
        <v>3</v>
      </c>
      <c r="H1189" s="78" t="s">
        <v>687</v>
      </c>
      <c r="I1189">
        <v>5</v>
      </c>
      <c r="J1189" s="37" t="s">
        <v>409</v>
      </c>
      <c r="K1189">
        <v>5.9</v>
      </c>
      <c r="L1189">
        <v>128</v>
      </c>
      <c r="M1189">
        <v>122</v>
      </c>
      <c r="N1189" s="40">
        <v>1200</v>
      </c>
      <c r="O1189">
        <v>1</v>
      </c>
      <c r="P1189">
        <v>13</v>
      </c>
      <c r="Q1189">
        <v>7</v>
      </c>
      <c r="R1189">
        <v>25</v>
      </c>
      <c r="S1189" t="s">
        <v>483</v>
      </c>
      <c r="T1189">
        <v>1159</v>
      </c>
      <c r="U1189" s="33" t="s">
        <v>427</v>
      </c>
      <c r="V1189">
        <v>4</v>
      </c>
      <c r="W1189">
        <v>55</v>
      </c>
      <c r="X1189" s="25" t="s">
        <v>54</v>
      </c>
      <c r="Y1189" s="12" t="s">
        <v>539</v>
      </c>
      <c r="Z1189">
        <v>4</v>
      </c>
      <c r="AA1189">
        <v>3</v>
      </c>
      <c r="AB1189">
        <v>3</v>
      </c>
      <c r="AF1189" t="s">
        <v>141</v>
      </c>
    </row>
    <row r="1190" spans="1:32" x14ac:dyDescent="0.25">
      <c r="A1190" s="21" t="s">
        <v>254</v>
      </c>
      <c r="B1190" s="18" t="s">
        <v>272</v>
      </c>
      <c r="C1190">
        <v>9.98</v>
      </c>
      <c r="D1190">
        <v>9.6800000000000015</v>
      </c>
      <c r="E1190">
        <v>6</v>
      </c>
      <c r="F1190" s="63" t="s">
        <v>140</v>
      </c>
      <c r="G1190" s="30">
        <v>4</v>
      </c>
      <c r="H1190" s="67" t="s">
        <v>195</v>
      </c>
      <c r="I1190">
        <v>12</v>
      </c>
      <c r="J1190" s="35" t="s">
        <v>408</v>
      </c>
      <c r="K1190">
        <v>29</v>
      </c>
      <c r="L1190">
        <v>128</v>
      </c>
      <c r="M1190">
        <v>132</v>
      </c>
      <c r="N1190" s="40">
        <v>1200</v>
      </c>
      <c r="O1190">
        <v>1</v>
      </c>
      <c r="P1190">
        <v>22</v>
      </c>
      <c r="Q1190">
        <v>6</v>
      </c>
      <c r="R1190">
        <v>25</v>
      </c>
      <c r="S1190" t="s">
        <v>483</v>
      </c>
      <c r="T1190">
        <v>1152</v>
      </c>
      <c r="U1190" s="33" t="s">
        <v>417</v>
      </c>
      <c r="V1190">
        <v>4</v>
      </c>
      <c r="W1190">
        <v>57</v>
      </c>
      <c r="X1190" s="25" t="s">
        <v>54</v>
      </c>
      <c r="Y1190" t="s">
        <v>589</v>
      </c>
      <c r="Z1190">
        <v>3</v>
      </c>
      <c r="AA1190">
        <v>2</v>
      </c>
      <c r="AB1190">
        <v>4</v>
      </c>
      <c r="AF1190" t="s">
        <v>141</v>
      </c>
    </row>
    <row r="1191" spans="1:32" x14ac:dyDescent="0.25">
      <c r="A1191" s="21" t="s">
        <v>254</v>
      </c>
      <c r="B1191" s="18" t="s">
        <v>272</v>
      </c>
      <c r="C1191">
        <v>9.84</v>
      </c>
      <c r="D1191">
        <v>9.84</v>
      </c>
      <c r="E1191">
        <v>6</v>
      </c>
      <c r="F1191" s="63" t="s">
        <v>140</v>
      </c>
      <c r="G1191" s="30">
        <v>4</v>
      </c>
      <c r="H1191" s="68" t="s">
        <v>316</v>
      </c>
      <c r="I1191">
        <v>6</v>
      </c>
      <c r="J1191" s="35" t="s">
        <v>408</v>
      </c>
      <c r="K1191">
        <v>22</v>
      </c>
      <c r="L1191">
        <v>128</v>
      </c>
      <c r="M1191">
        <v>127</v>
      </c>
      <c r="N1191" s="40">
        <v>1200</v>
      </c>
      <c r="O1191">
        <v>1</v>
      </c>
      <c r="P1191">
        <v>25</v>
      </c>
      <c r="Q1191">
        <v>5</v>
      </c>
      <c r="R1191">
        <v>25</v>
      </c>
      <c r="S1191" t="s">
        <v>483</v>
      </c>
      <c r="T1191">
        <v>1139</v>
      </c>
      <c r="U1191" s="33" t="s">
        <v>417</v>
      </c>
      <c r="V1191">
        <v>4</v>
      </c>
      <c r="W1191">
        <v>59</v>
      </c>
      <c r="X1191" s="25" t="s">
        <v>54</v>
      </c>
      <c r="Y1191" s="12" t="s">
        <v>549</v>
      </c>
      <c r="Z1191">
        <v>3</v>
      </c>
      <c r="AA1191">
        <v>3</v>
      </c>
      <c r="AB1191">
        <v>4</v>
      </c>
      <c r="AF1191" t="s">
        <v>141</v>
      </c>
    </row>
    <row r="1192" spans="1:32" x14ac:dyDescent="0.25">
      <c r="A1192" s="21" t="s">
        <v>254</v>
      </c>
      <c r="B1192" s="18" t="s">
        <v>272</v>
      </c>
      <c r="C1192">
        <v>13.07</v>
      </c>
      <c r="D1192">
        <v>13.27</v>
      </c>
      <c r="E1192">
        <v>6</v>
      </c>
      <c r="F1192" s="63" t="s">
        <v>140</v>
      </c>
      <c r="G1192">
        <v>11</v>
      </c>
      <c r="H1192" s="65" t="s">
        <v>167</v>
      </c>
      <c r="I1192">
        <v>4</v>
      </c>
      <c r="J1192" s="35" t="s">
        <v>408</v>
      </c>
      <c r="K1192">
        <v>68</v>
      </c>
      <c r="L1192">
        <v>128</v>
      </c>
      <c r="M1192">
        <v>121</v>
      </c>
      <c r="N1192" s="40">
        <v>1200</v>
      </c>
      <c r="O1192">
        <v>1</v>
      </c>
      <c r="P1192">
        <v>15</v>
      </c>
      <c r="Q1192">
        <v>3</v>
      </c>
      <c r="R1192">
        <v>25</v>
      </c>
      <c r="S1192" t="s">
        <v>479</v>
      </c>
      <c r="T1192">
        <v>1158</v>
      </c>
      <c r="U1192" s="34" t="s">
        <v>438</v>
      </c>
      <c r="V1192">
        <v>3</v>
      </c>
      <c r="W1192">
        <v>61</v>
      </c>
      <c r="X1192" s="25" t="s">
        <v>54</v>
      </c>
      <c r="Y1192" t="s">
        <v>1511</v>
      </c>
      <c r="Z1192">
        <v>2</v>
      </c>
      <c r="AA1192">
        <v>2</v>
      </c>
      <c r="AB1192">
        <v>11</v>
      </c>
      <c r="AF1192" t="s">
        <v>141</v>
      </c>
    </row>
    <row r="1193" spans="1:32" x14ac:dyDescent="0.25">
      <c r="A1193" s="21" t="s">
        <v>254</v>
      </c>
      <c r="B1193" s="18" t="s">
        <v>272</v>
      </c>
      <c r="C1193">
        <v>57.41</v>
      </c>
      <c r="D1193">
        <v>57.609999999999992</v>
      </c>
      <c r="E1193">
        <v>6</v>
      </c>
      <c r="F1193" s="63" t="s">
        <v>140</v>
      </c>
      <c r="G1193">
        <v>11</v>
      </c>
      <c r="H1193" s="63" t="s">
        <v>140</v>
      </c>
      <c r="I1193">
        <v>11</v>
      </c>
      <c r="J1193" s="38" t="s">
        <v>411</v>
      </c>
      <c r="K1193">
        <v>76</v>
      </c>
      <c r="L1193">
        <v>128</v>
      </c>
      <c r="M1193">
        <v>117</v>
      </c>
      <c r="N1193">
        <v>1000</v>
      </c>
      <c r="O1193">
        <v>0</v>
      </c>
      <c r="P1193">
        <v>26</v>
      </c>
      <c r="Q1193">
        <v>2</v>
      </c>
      <c r="R1193">
        <v>25</v>
      </c>
      <c r="S1193" s="32" t="s">
        <v>416</v>
      </c>
      <c r="T1193">
        <v>1147</v>
      </c>
      <c r="U1193" s="33" t="s">
        <v>417</v>
      </c>
      <c r="V1193">
        <v>3</v>
      </c>
      <c r="W1193">
        <v>63</v>
      </c>
      <c r="X1193" s="25" t="s">
        <v>54</v>
      </c>
      <c r="Y1193" t="s">
        <v>429</v>
      </c>
      <c r="Z1193">
        <v>11</v>
      </c>
      <c r="AA1193">
        <v>11</v>
      </c>
      <c r="AB1193">
        <v>11</v>
      </c>
      <c r="AF1193" t="s">
        <v>730</v>
      </c>
    </row>
    <row r="1194" spans="1:32" x14ac:dyDescent="0.25">
      <c r="A1194" s="21" t="s">
        <v>254</v>
      </c>
      <c r="B1194" s="18" t="s">
        <v>272</v>
      </c>
      <c r="C1194">
        <v>10.94</v>
      </c>
      <c r="D1194">
        <v>10.94</v>
      </c>
      <c r="E1194">
        <v>6</v>
      </c>
      <c r="F1194" s="63" t="s">
        <v>140</v>
      </c>
      <c r="G1194">
        <v>10</v>
      </c>
      <c r="H1194" s="65" t="s">
        <v>167</v>
      </c>
      <c r="I1194">
        <v>12</v>
      </c>
      <c r="J1194" s="35" t="s">
        <v>408</v>
      </c>
      <c r="K1194">
        <v>128</v>
      </c>
      <c r="L1194">
        <v>128</v>
      </c>
      <c r="M1194">
        <v>123</v>
      </c>
      <c r="N1194" s="40">
        <v>1200</v>
      </c>
      <c r="O1194">
        <v>1</v>
      </c>
      <c r="P1194">
        <v>19</v>
      </c>
      <c r="Q1194">
        <v>2</v>
      </c>
      <c r="R1194">
        <v>25</v>
      </c>
      <c r="S1194" s="31" t="s">
        <v>420</v>
      </c>
      <c r="T1194">
        <v>1144</v>
      </c>
      <c r="U1194" s="33" t="s">
        <v>417</v>
      </c>
      <c r="V1194">
        <v>3</v>
      </c>
      <c r="W1194">
        <v>65</v>
      </c>
      <c r="X1194" s="25" t="s">
        <v>54</v>
      </c>
      <c r="Y1194" t="s">
        <v>516</v>
      </c>
      <c r="Z1194">
        <v>2</v>
      </c>
      <c r="AA1194">
        <v>2</v>
      </c>
      <c r="AB1194">
        <v>10</v>
      </c>
      <c r="AF1194" t="s">
        <v>569</v>
      </c>
    </row>
    <row r="1195" spans="1:32" x14ac:dyDescent="0.25">
      <c r="A1195" s="21" t="s">
        <v>254</v>
      </c>
      <c r="B1195" s="18" t="s">
        <v>272</v>
      </c>
      <c r="C1195">
        <v>58.32</v>
      </c>
      <c r="D1195">
        <v>58.62</v>
      </c>
      <c r="E1195">
        <v>6</v>
      </c>
      <c r="F1195" s="63" t="s">
        <v>140</v>
      </c>
      <c r="G1195">
        <v>11</v>
      </c>
      <c r="H1195" s="68" t="s">
        <v>316</v>
      </c>
      <c r="I1195">
        <v>5</v>
      </c>
      <c r="J1195" s="37" t="s">
        <v>409</v>
      </c>
      <c r="K1195">
        <v>9.1999999999999993</v>
      </c>
      <c r="L1195">
        <v>128</v>
      </c>
      <c r="M1195">
        <v>118</v>
      </c>
      <c r="N1195">
        <v>1000</v>
      </c>
      <c r="O1195">
        <v>0</v>
      </c>
      <c r="P1195">
        <v>26</v>
      </c>
      <c r="Q1195">
        <v>1</v>
      </c>
      <c r="R1195">
        <v>25</v>
      </c>
      <c r="S1195" t="s">
        <v>465</v>
      </c>
      <c r="T1195">
        <v>1156</v>
      </c>
      <c r="U1195" s="33" t="s">
        <v>417</v>
      </c>
      <c r="V1195">
        <v>3</v>
      </c>
      <c r="W1195">
        <v>67</v>
      </c>
      <c r="X1195" s="25" t="s">
        <v>54</v>
      </c>
      <c r="Y1195" t="s">
        <v>429</v>
      </c>
      <c r="Z1195">
        <v>5</v>
      </c>
      <c r="AA1195">
        <v>9</v>
      </c>
      <c r="AB1195">
        <v>11</v>
      </c>
      <c r="AF1195" t="s">
        <v>46</v>
      </c>
    </row>
    <row r="1196" spans="1:32" x14ac:dyDescent="0.25">
      <c r="A1196" s="21" t="s">
        <v>254</v>
      </c>
      <c r="B1196" s="18" t="s">
        <v>272</v>
      </c>
      <c r="C1196">
        <v>9.81</v>
      </c>
      <c r="D1196">
        <v>10.210000000000001</v>
      </c>
      <c r="E1196">
        <v>6</v>
      </c>
      <c r="F1196" s="63" t="s">
        <v>140</v>
      </c>
      <c r="G1196">
        <v>10</v>
      </c>
      <c r="H1196" s="78" t="s">
        <v>687</v>
      </c>
      <c r="I1196">
        <v>9</v>
      </c>
      <c r="J1196" s="35" t="s">
        <v>408</v>
      </c>
      <c r="K1196">
        <v>31</v>
      </c>
      <c r="L1196">
        <v>128</v>
      </c>
      <c r="M1196">
        <v>116</v>
      </c>
      <c r="N1196" s="40">
        <v>1200</v>
      </c>
      <c r="O1196">
        <v>1</v>
      </c>
      <c r="P1196">
        <v>12</v>
      </c>
      <c r="Q1196">
        <v>1</v>
      </c>
      <c r="R1196">
        <v>25</v>
      </c>
      <c r="S1196" t="s">
        <v>479</v>
      </c>
      <c r="T1196">
        <v>1161</v>
      </c>
      <c r="U1196" s="33" t="s">
        <v>417</v>
      </c>
      <c r="V1196">
        <v>3</v>
      </c>
      <c r="W1196">
        <v>68</v>
      </c>
      <c r="X1196" s="25" t="s">
        <v>54</v>
      </c>
      <c r="Y1196" t="s">
        <v>589</v>
      </c>
      <c r="Z1196">
        <v>2</v>
      </c>
      <c r="AA1196">
        <v>3</v>
      </c>
      <c r="AB1196">
        <v>10</v>
      </c>
      <c r="AF1196" t="s">
        <v>46</v>
      </c>
    </row>
    <row r="1197" spans="1:32" x14ac:dyDescent="0.25">
      <c r="A1197" s="21" t="s">
        <v>254</v>
      </c>
      <c r="B1197" s="18" t="s">
        <v>272</v>
      </c>
      <c r="C1197">
        <v>56.68</v>
      </c>
      <c r="D1197">
        <v>57.08</v>
      </c>
      <c r="E1197">
        <v>6</v>
      </c>
      <c r="F1197" s="63" t="s">
        <v>140</v>
      </c>
      <c r="G1197" s="30">
        <v>5</v>
      </c>
      <c r="H1197" s="65" t="s">
        <v>167</v>
      </c>
      <c r="I1197">
        <v>3</v>
      </c>
      <c r="J1197" s="37" t="s">
        <v>409</v>
      </c>
      <c r="K1197">
        <v>49</v>
      </c>
      <c r="L1197">
        <v>128</v>
      </c>
      <c r="M1197">
        <v>115</v>
      </c>
      <c r="N1197">
        <v>1000</v>
      </c>
      <c r="O1197">
        <v>0</v>
      </c>
      <c r="P1197">
        <v>1</v>
      </c>
      <c r="Q1197">
        <v>1</v>
      </c>
      <c r="R1197">
        <v>25</v>
      </c>
      <c r="S1197" t="s">
        <v>508</v>
      </c>
      <c r="T1197">
        <v>1150</v>
      </c>
      <c r="U1197" s="33" t="s">
        <v>417</v>
      </c>
      <c r="V1197" t="s">
        <v>1474</v>
      </c>
      <c r="W1197">
        <v>68</v>
      </c>
      <c r="X1197" s="25" t="s">
        <v>54</v>
      </c>
      <c r="Y1197" t="s">
        <v>435</v>
      </c>
      <c r="Z1197">
        <v>4</v>
      </c>
      <c r="AA1197">
        <v>6</v>
      </c>
      <c r="AB1197">
        <v>5</v>
      </c>
      <c r="AF1197" t="s">
        <v>46</v>
      </c>
    </row>
    <row r="1198" spans="1:32" x14ac:dyDescent="0.25">
      <c r="A1198" s="21" t="s">
        <v>254</v>
      </c>
      <c r="B1198" s="18" t="s">
        <v>272</v>
      </c>
      <c r="C1198">
        <v>10.01</v>
      </c>
      <c r="D1198">
        <v>10.41</v>
      </c>
      <c r="E1198">
        <v>6</v>
      </c>
      <c r="F1198" s="63" t="s">
        <v>140</v>
      </c>
      <c r="G1198" s="30">
        <v>4</v>
      </c>
      <c r="H1198" s="78" t="s">
        <v>687</v>
      </c>
      <c r="I1198">
        <v>5</v>
      </c>
      <c r="J1198" s="35" t="s">
        <v>408</v>
      </c>
      <c r="K1198">
        <v>19</v>
      </c>
      <c r="L1198">
        <v>128</v>
      </c>
      <c r="M1198">
        <v>116</v>
      </c>
      <c r="N1198" s="40">
        <v>1200</v>
      </c>
      <c r="O1198">
        <v>1</v>
      </c>
      <c r="P1198">
        <v>15</v>
      </c>
      <c r="Q1198">
        <v>12</v>
      </c>
      <c r="R1198">
        <v>24</v>
      </c>
      <c r="S1198" t="s">
        <v>479</v>
      </c>
      <c r="T1198">
        <v>1150</v>
      </c>
      <c r="U1198" s="33" t="s">
        <v>417</v>
      </c>
      <c r="V1198">
        <v>3</v>
      </c>
      <c r="W1198">
        <v>68</v>
      </c>
      <c r="X1198" s="25" t="s">
        <v>54</v>
      </c>
      <c r="Y1198" s="12" t="s">
        <v>549</v>
      </c>
      <c r="Z1198">
        <v>2</v>
      </c>
      <c r="AA1198">
        <v>1</v>
      </c>
      <c r="AB1198">
        <v>4</v>
      </c>
      <c r="AF1198" t="s">
        <v>46</v>
      </c>
    </row>
    <row r="1199" spans="1:32" x14ac:dyDescent="0.25">
      <c r="A1199" s="21" t="s">
        <v>254</v>
      </c>
      <c r="B1199" s="18" t="s">
        <v>272</v>
      </c>
      <c r="C1199">
        <v>9.6</v>
      </c>
      <c r="D1199">
        <v>10</v>
      </c>
      <c r="E1199">
        <v>6</v>
      </c>
      <c r="F1199" s="63" t="s">
        <v>140</v>
      </c>
      <c r="G1199">
        <v>9</v>
      </c>
      <c r="H1199" s="78" t="s">
        <v>687</v>
      </c>
      <c r="I1199">
        <v>6</v>
      </c>
      <c r="J1199" s="37" t="s">
        <v>409</v>
      </c>
      <c r="K1199">
        <v>10</v>
      </c>
      <c r="L1199">
        <v>128</v>
      </c>
      <c r="M1199">
        <v>116</v>
      </c>
      <c r="N1199" s="40">
        <v>1200</v>
      </c>
      <c r="O1199">
        <v>1</v>
      </c>
      <c r="P1199">
        <v>3</v>
      </c>
      <c r="Q1199">
        <v>11</v>
      </c>
      <c r="R1199">
        <v>24</v>
      </c>
      <c r="S1199" t="s">
        <v>479</v>
      </c>
      <c r="T1199">
        <v>1154</v>
      </c>
      <c r="U1199" s="33" t="s">
        <v>427</v>
      </c>
      <c r="V1199">
        <v>3</v>
      </c>
      <c r="W1199">
        <v>68</v>
      </c>
      <c r="X1199" s="25" t="s">
        <v>54</v>
      </c>
      <c r="Y1199">
        <v>5</v>
      </c>
      <c r="Z1199">
        <v>4</v>
      </c>
      <c r="AA1199">
        <v>5</v>
      </c>
      <c r="AB1199">
        <v>9</v>
      </c>
      <c r="AF1199" t="s">
        <v>46</v>
      </c>
    </row>
    <row r="1200" spans="1:32" x14ac:dyDescent="0.25">
      <c r="A1200" s="21" t="s">
        <v>254</v>
      </c>
      <c r="B1200" s="18" t="s">
        <v>272</v>
      </c>
      <c r="C1200">
        <v>8.89</v>
      </c>
      <c r="D1200">
        <v>8.7900000000000009</v>
      </c>
      <c r="E1200">
        <v>6</v>
      </c>
      <c r="F1200" s="63" t="s">
        <v>140</v>
      </c>
      <c r="G1200" s="28">
        <v>1</v>
      </c>
      <c r="H1200" s="78" t="s">
        <v>687</v>
      </c>
      <c r="I1200">
        <v>10</v>
      </c>
      <c r="J1200" s="35" t="s">
        <v>408</v>
      </c>
      <c r="K1200">
        <v>5.7</v>
      </c>
      <c r="L1200">
        <v>128</v>
      </c>
      <c r="M1200">
        <v>125</v>
      </c>
      <c r="N1200" s="40">
        <v>1200</v>
      </c>
      <c r="O1200">
        <v>1</v>
      </c>
      <c r="P1200">
        <v>13</v>
      </c>
      <c r="Q1200">
        <v>10</v>
      </c>
      <c r="R1200">
        <v>24</v>
      </c>
      <c r="S1200" t="s">
        <v>465</v>
      </c>
      <c r="T1200">
        <v>1162</v>
      </c>
      <c r="U1200" s="33" t="s">
        <v>427</v>
      </c>
      <c r="V1200">
        <v>4</v>
      </c>
      <c r="W1200">
        <v>60</v>
      </c>
      <c r="X1200" s="25" t="s">
        <v>54</v>
      </c>
      <c r="Y1200" s="12" t="s">
        <v>552</v>
      </c>
      <c r="Z1200">
        <v>2</v>
      </c>
      <c r="AA1200">
        <v>1</v>
      </c>
      <c r="AB1200">
        <v>1</v>
      </c>
      <c r="AF1200" t="s">
        <v>46</v>
      </c>
    </row>
    <row r="1201" spans="1:32" x14ac:dyDescent="0.25">
      <c r="A1201" s="21" t="s">
        <v>254</v>
      </c>
      <c r="B1201" s="18" t="s">
        <v>272</v>
      </c>
      <c r="C1201">
        <v>9.5299999999999994</v>
      </c>
      <c r="D1201">
        <v>9.1300000000000008</v>
      </c>
      <c r="E1201">
        <v>6</v>
      </c>
      <c r="F1201" s="63" t="s">
        <v>140</v>
      </c>
      <c r="G1201" s="28">
        <v>3</v>
      </c>
      <c r="H1201" s="65" t="s">
        <v>167</v>
      </c>
      <c r="I1201">
        <v>10</v>
      </c>
      <c r="J1201" s="35" t="s">
        <v>408</v>
      </c>
      <c r="K1201">
        <v>21</v>
      </c>
      <c r="L1201">
        <v>128</v>
      </c>
      <c r="M1201">
        <v>135</v>
      </c>
      <c r="N1201" s="40">
        <v>1200</v>
      </c>
      <c r="O1201">
        <v>1</v>
      </c>
      <c r="P1201">
        <v>28</v>
      </c>
      <c r="Q1201">
        <v>9</v>
      </c>
      <c r="R1201">
        <v>24</v>
      </c>
      <c r="S1201" t="s">
        <v>508</v>
      </c>
      <c r="T1201">
        <v>1160</v>
      </c>
      <c r="U1201" s="33" t="s">
        <v>417</v>
      </c>
      <c r="V1201">
        <v>4</v>
      </c>
      <c r="W1201">
        <v>60</v>
      </c>
      <c r="X1201" s="25" t="s">
        <v>54</v>
      </c>
      <c r="Y1201" s="12" t="s">
        <v>446</v>
      </c>
      <c r="Z1201">
        <v>1</v>
      </c>
      <c r="AA1201">
        <v>2</v>
      </c>
      <c r="AB1201">
        <v>3</v>
      </c>
      <c r="AF1201" t="s">
        <v>46</v>
      </c>
    </row>
    <row r="1202" spans="1:32" x14ac:dyDescent="0.25">
      <c r="A1202" s="21" t="s">
        <v>254</v>
      </c>
      <c r="B1202" s="18" t="s">
        <v>272</v>
      </c>
      <c r="C1202">
        <v>9.43</v>
      </c>
      <c r="D1202">
        <v>9.83</v>
      </c>
      <c r="E1202">
        <v>6</v>
      </c>
      <c r="F1202" s="63" t="s">
        <v>140</v>
      </c>
      <c r="G1202">
        <v>11</v>
      </c>
      <c r="H1202" s="65" t="s">
        <v>167</v>
      </c>
      <c r="I1202">
        <v>4</v>
      </c>
      <c r="J1202" s="35" t="s">
        <v>408</v>
      </c>
      <c r="K1202">
        <v>22</v>
      </c>
      <c r="L1202">
        <v>128</v>
      </c>
      <c r="M1202">
        <v>115</v>
      </c>
      <c r="N1202" s="40">
        <v>1200</v>
      </c>
      <c r="O1202">
        <v>1</v>
      </c>
      <c r="P1202">
        <v>8</v>
      </c>
      <c r="Q1202">
        <v>9</v>
      </c>
      <c r="R1202">
        <v>24</v>
      </c>
      <c r="S1202" t="s">
        <v>483</v>
      </c>
      <c r="T1202">
        <v>1138</v>
      </c>
      <c r="U1202" s="33" t="s">
        <v>417</v>
      </c>
      <c r="V1202">
        <v>3</v>
      </c>
      <c r="W1202">
        <v>60</v>
      </c>
      <c r="X1202" s="25" t="s">
        <v>54</v>
      </c>
      <c r="Y1202" t="s">
        <v>474</v>
      </c>
      <c r="Z1202">
        <v>3</v>
      </c>
      <c r="AA1202">
        <v>3</v>
      </c>
      <c r="AB1202">
        <v>11</v>
      </c>
      <c r="AF1202" t="s">
        <v>46</v>
      </c>
    </row>
    <row r="1203" spans="1:32" x14ac:dyDescent="0.25">
      <c r="A1203" s="21" t="s">
        <v>254</v>
      </c>
      <c r="B1203" s="18" t="s">
        <v>272</v>
      </c>
      <c r="C1203">
        <v>11.82</v>
      </c>
      <c r="D1203">
        <v>11.620000000000001</v>
      </c>
      <c r="E1203">
        <v>6</v>
      </c>
      <c r="F1203" s="63" t="s">
        <v>140</v>
      </c>
      <c r="G1203">
        <v>11</v>
      </c>
      <c r="H1203" s="68" t="s">
        <v>316</v>
      </c>
      <c r="I1203">
        <v>10</v>
      </c>
      <c r="J1203" s="35" t="s">
        <v>408</v>
      </c>
      <c r="K1203">
        <v>3.2</v>
      </c>
      <c r="L1203">
        <v>128</v>
      </c>
      <c r="M1203">
        <v>128</v>
      </c>
      <c r="N1203" s="40">
        <v>1200</v>
      </c>
      <c r="O1203">
        <v>1</v>
      </c>
      <c r="P1203">
        <v>15</v>
      </c>
      <c r="Q1203">
        <v>6</v>
      </c>
      <c r="R1203">
        <v>24</v>
      </c>
      <c r="S1203" t="s">
        <v>479</v>
      </c>
      <c r="T1203">
        <v>1147</v>
      </c>
      <c r="U1203" s="34" t="s">
        <v>480</v>
      </c>
      <c r="V1203">
        <v>4</v>
      </c>
      <c r="W1203">
        <v>60</v>
      </c>
      <c r="X1203" s="25" t="s">
        <v>54</v>
      </c>
      <c r="Y1203" t="s">
        <v>561</v>
      </c>
      <c r="Z1203">
        <v>3</v>
      </c>
      <c r="AA1203">
        <v>6</v>
      </c>
      <c r="AB1203">
        <v>11</v>
      </c>
      <c r="AF1203" t="s">
        <v>46</v>
      </c>
    </row>
    <row r="1204" spans="1:32" x14ac:dyDescent="0.25">
      <c r="A1204" s="21" t="s">
        <v>254</v>
      </c>
      <c r="B1204" s="18" t="s">
        <v>272</v>
      </c>
      <c r="C1204">
        <v>9.32</v>
      </c>
      <c r="D1204">
        <v>9.32</v>
      </c>
      <c r="E1204">
        <v>6</v>
      </c>
      <c r="F1204" s="63" t="s">
        <v>140</v>
      </c>
      <c r="G1204" s="28">
        <v>2</v>
      </c>
      <c r="H1204" s="65" t="s">
        <v>167</v>
      </c>
      <c r="I1204">
        <v>1</v>
      </c>
      <c r="J1204" s="35" t="s">
        <v>408</v>
      </c>
      <c r="K1204">
        <v>2.4</v>
      </c>
      <c r="L1204">
        <v>128</v>
      </c>
      <c r="M1204">
        <v>135</v>
      </c>
      <c r="N1204" s="40">
        <v>1200</v>
      </c>
      <c r="O1204">
        <v>1</v>
      </c>
      <c r="P1204">
        <v>2</v>
      </c>
      <c r="Q1204">
        <v>6</v>
      </c>
      <c r="R1204">
        <v>24</v>
      </c>
      <c r="S1204" t="s">
        <v>477</v>
      </c>
      <c r="T1204">
        <v>1144</v>
      </c>
      <c r="U1204" s="33" t="s">
        <v>417</v>
      </c>
      <c r="V1204">
        <v>4</v>
      </c>
      <c r="W1204">
        <v>58</v>
      </c>
      <c r="X1204" s="25" t="s">
        <v>54</v>
      </c>
      <c r="Y1204" s="12" t="s">
        <v>581</v>
      </c>
      <c r="Z1204">
        <v>1</v>
      </c>
      <c r="AA1204">
        <v>1</v>
      </c>
      <c r="AB1204">
        <v>2</v>
      </c>
      <c r="AF1204" t="s">
        <v>46</v>
      </c>
    </row>
    <row r="1205" spans="1:32" x14ac:dyDescent="0.25">
      <c r="A1205" s="21" t="s">
        <v>254</v>
      </c>
      <c r="B1205" s="18" t="s">
        <v>272</v>
      </c>
      <c r="C1205">
        <v>9.16</v>
      </c>
      <c r="D1205">
        <v>9.36</v>
      </c>
      <c r="E1205">
        <v>6</v>
      </c>
      <c r="F1205" s="63" t="s">
        <v>140</v>
      </c>
      <c r="G1205" s="28">
        <v>1</v>
      </c>
      <c r="H1205" s="65" t="s">
        <v>167</v>
      </c>
      <c r="I1205">
        <v>2</v>
      </c>
      <c r="J1205" s="35" t="s">
        <v>408</v>
      </c>
      <c r="K1205">
        <v>3.6</v>
      </c>
      <c r="L1205">
        <v>128</v>
      </c>
      <c r="M1205">
        <v>128</v>
      </c>
      <c r="N1205" s="40">
        <v>1200</v>
      </c>
      <c r="O1205">
        <v>1</v>
      </c>
      <c r="P1205">
        <v>11</v>
      </c>
      <c r="Q1205">
        <v>5</v>
      </c>
      <c r="R1205">
        <v>24</v>
      </c>
      <c r="S1205" t="s">
        <v>508</v>
      </c>
      <c r="T1205">
        <v>1144</v>
      </c>
      <c r="U1205" s="33" t="s">
        <v>427</v>
      </c>
      <c r="V1205">
        <v>4</v>
      </c>
      <c r="W1205">
        <v>53</v>
      </c>
      <c r="X1205" s="25" t="s">
        <v>54</v>
      </c>
      <c r="Y1205" s="12" t="s">
        <v>446</v>
      </c>
      <c r="Z1205">
        <v>2</v>
      </c>
      <c r="AA1205">
        <v>1</v>
      </c>
      <c r="AB1205">
        <v>1</v>
      </c>
      <c r="AF1205" t="s">
        <v>46</v>
      </c>
    </row>
    <row r="1206" spans="1:32" x14ac:dyDescent="0.25">
      <c r="A1206" s="21" t="s">
        <v>254</v>
      </c>
      <c r="B1206" s="18" t="s">
        <v>272</v>
      </c>
      <c r="C1206">
        <v>9.0500000000000007</v>
      </c>
      <c r="D1206">
        <v>9.0500000000000007</v>
      </c>
      <c r="E1206">
        <v>6</v>
      </c>
      <c r="F1206" s="63" t="s">
        <v>140</v>
      </c>
      <c r="G1206" s="28">
        <v>2</v>
      </c>
      <c r="H1206" s="65" t="s">
        <v>167</v>
      </c>
      <c r="I1206">
        <v>7</v>
      </c>
      <c r="J1206" s="35" t="s">
        <v>408</v>
      </c>
      <c r="K1206">
        <v>12</v>
      </c>
      <c r="L1206">
        <v>128</v>
      </c>
      <c r="M1206">
        <v>127</v>
      </c>
      <c r="N1206" s="40">
        <v>1200</v>
      </c>
      <c r="O1206">
        <v>1</v>
      </c>
      <c r="P1206">
        <v>14</v>
      </c>
      <c r="Q1206">
        <v>4</v>
      </c>
      <c r="R1206">
        <v>24</v>
      </c>
      <c r="S1206" t="s">
        <v>508</v>
      </c>
      <c r="T1206">
        <v>1140</v>
      </c>
      <c r="U1206" s="33" t="s">
        <v>427</v>
      </c>
      <c r="V1206">
        <v>4</v>
      </c>
      <c r="W1206">
        <v>51</v>
      </c>
      <c r="X1206" s="25" t="s">
        <v>54</v>
      </c>
      <c r="Y1206" s="12" t="s">
        <v>654</v>
      </c>
      <c r="Z1206">
        <v>1</v>
      </c>
      <c r="AA1206">
        <v>1</v>
      </c>
      <c r="AB1206">
        <v>2</v>
      </c>
      <c r="AF1206" t="s">
        <v>46</v>
      </c>
    </row>
    <row r="1207" spans="1:32" x14ac:dyDescent="0.25">
      <c r="A1207" s="21" t="s">
        <v>254</v>
      </c>
      <c r="B1207" s="18" t="s">
        <v>272</v>
      </c>
      <c r="C1207">
        <v>10.1</v>
      </c>
      <c r="D1207">
        <v>10</v>
      </c>
      <c r="E1207">
        <v>6</v>
      </c>
      <c r="F1207" s="63" t="s">
        <v>140</v>
      </c>
      <c r="G1207" s="28">
        <v>2</v>
      </c>
      <c r="H1207" s="65" t="s">
        <v>167</v>
      </c>
      <c r="I1207">
        <v>11</v>
      </c>
      <c r="J1207" s="35" t="s">
        <v>408</v>
      </c>
      <c r="K1207">
        <v>35</v>
      </c>
      <c r="L1207">
        <v>128</v>
      </c>
      <c r="M1207">
        <v>126</v>
      </c>
      <c r="N1207" s="40">
        <v>1200</v>
      </c>
      <c r="O1207">
        <v>1</v>
      </c>
      <c r="P1207">
        <v>31</v>
      </c>
      <c r="Q1207">
        <v>3</v>
      </c>
      <c r="R1207">
        <v>24</v>
      </c>
      <c r="S1207" t="s">
        <v>465</v>
      </c>
      <c r="T1207">
        <v>1125</v>
      </c>
      <c r="U1207" s="33" t="s">
        <v>417</v>
      </c>
      <c r="V1207">
        <v>4</v>
      </c>
      <c r="W1207">
        <v>51</v>
      </c>
      <c r="X1207" s="25" t="s">
        <v>54</v>
      </c>
      <c r="Y1207" s="12" t="s">
        <v>423</v>
      </c>
      <c r="Z1207">
        <v>3</v>
      </c>
      <c r="AA1207">
        <v>3</v>
      </c>
      <c r="AB1207">
        <v>2</v>
      </c>
      <c r="AF1207" t="s">
        <v>46</v>
      </c>
    </row>
    <row r="1208" spans="1:32" x14ac:dyDescent="0.25">
      <c r="A1208" s="21" t="s">
        <v>254</v>
      </c>
      <c r="B1208" s="18" t="s">
        <v>272</v>
      </c>
      <c r="C1208">
        <v>9.75</v>
      </c>
      <c r="D1208">
        <v>9.5500000000000007</v>
      </c>
      <c r="E1208">
        <v>6</v>
      </c>
      <c r="F1208" s="63" t="s">
        <v>140</v>
      </c>
      <c r="G1208" s="28">
        <v>2</v>
      </c>
      <c r="H1208" s="59" t="s">
        <v>85</v>
      </c>
      <c r="I1208">
        <v>12</v>
      </c>
      <c r="J1208" s="35" t="s">
        <v>408</v>
      </c>
      <c r="K1208">
        <v>9.1</v>
      </c>
      <c r="L1208">
        <v>128</v>
      </c>
      <c r="M1208">
        <v>127</v>
      </c>
      <c r="N1208" s="40">
        <v>1200</v>
      </c>
      <c r="O1208">
        <v>1</v>
      </c>
      <c r="P1208">
        <v>16</v>
      </c>
      <c r="Q1208">
        <v>3</v>
      </c>
      <c r="R1208">
        <v>24</v>
      </c>
      <c r="S1208" t="s">
        <v>479</v>
      </c>
      <c r="T1208">
        <v>1131</v>
      </c>
      <c r="U1208" s="33" t="s">
        <v>417</v>
      </c>
      <c r="V1208">
        <v>4</v>
      </c>
      <c r="W1208">
        <v>51</v>
      </c>
      <c r="X1208" s="25" t="s">
        <v>54</v>
      </c>
      <c r="Y1208" s="12">
        <v>2</v>
      </c>
      <c r="Z1208">
        <v>2</v>
      </c>
      <c r="AA1208">
        <v>2</v>
      </c>
      <c r="AB1208">
        <v>2</v>
      </c>
      <c r="AF1208" t="s">
        <v>46</v>
      </c>
    </row>
    <row r="1209" spans="1:32" x14ac:dyDescent="0.25">
      <c r="A1209" s="21" t="s">
        <v>254</v>
      </c>
      <c r="B1209" s="18" t="s">
        <v>272</v>
      </c>
      <c r="C1209">
        <v>10.06</v>
      </c>
      <c r="D1209">
        <v>9.7600000000000016</v>
      </c>
      <c r="E1209">
        <v>6</v>
      </c>
      <c r="F1209" s="63" t="s">
        <v>140</v>
      </c>
      <c r="G1209" s="30">
        <v>4</v>
      </c>
      <c r="H1209" s="56" t="s">
        <v>69</v>
      </c>
      <c r="I1209">
        <v>11</v>
      </c>
      <c r="J1209" s="35" t="s">
        <v>408</v>
      </c>
      <c r="K1209">
        <v>9</v>
      </c>
      <c r="L1209">
        <v>128</v>
      </c>
      <c r="M1209">
        <v>130</v>
      </c>
      <c r="N1209" s="40">
        <v>1200</v>
      </c>
      <c r="O1209">
        <v>1</v>
      </c>
      <c r="P1209">
        <v>25</v>
      </c>
      <c r="Q1209">
        <v>2</v>
      </c>
      <c r="R1209">
        <v>24</v>
      </c>
      <c r="S1209" t="s">
        <v>465</v>
      </c>
      <c r="T1209">
        <v>1123</v>
      </c>
      <c r="U1209" s="33" t="s">
        <v>417</v>
      </c>
      <c r="V1209">
        <v>4</v>
      </c>
      <c r="W1209">
        <v>53</v>
      </c>
      <c r="X1209" s="25" t="s">
        <v>54</v>
      </c>
      <c r="Y1209">
        <v>3</v>
      </c>
      <c r="Z1209">
        <v>3</v>
      </c>
      <c r="AA1209">
        <v>5</v>
      </c>
      <c r="AB1209">
        <v>4</v>
      </c>
      <c r="AF1209" t="s">
        <v>572</v>
      </c>
    </row>
    <row r="1210" spans="1:32" x14ac:dyDescent="0.25">
      <c r="A1210" s="21" t="s">
        <v>254</v>
      </c>
      <c r="B1210" s="18" t="s">
        <v>272</v>
      </c>
      <c r="C1210">
        <v>10.01</v>
      </c>
      <c r="D1210">
        <v>10.01</v>
      </c>
      <c r="E1210">
        <v>6</v>
      </c>
      <c r="F1210" s="63" t="s">
        <v>140</v>
      </c>
      <c r="G1210">
        <v>8</v>
      </c>
      <c r="H1210" s="63" t="s">
        <v>140</v>
      </c>
      <c r="I1210">
        <v>9</v>
      </c>
      <c r="J1210" s="35" t="s">
        <v>408</v>
      </c>
      <c r="K1210">
        <v>11</v>
      </c>
      <c r="L1210">
        <v>128</v>
      </c>
      <c r="M1210">
        <v>128</v>
      </c>
      <c r="N1210" s="40">
        <v>1200</v>
      </c>
      <c r="O1210">
        <v>1</v>
      </c>
      <c r="P1210">
        <v>19</v>
      </c>
      <c r="Q1210">
        <v>11</v>
      </c>
      <c r="R1210">
        <v>23</v>
      </c>
      <c r="S1210" t="s">
        <v>501</v>
      </c>
      <c r="T1210">
        <v>1161</v>
      </c>
      <c r="U1210" s="33" t="s">
        <v>417</v>
      </c>
      <c r="V1210">
        <v>4</v>
      </c>
      <c r="W1210">
        <v>53</v>
      </c>
      <c r="X1210" s="25" t="s">
        <v>54</v>
      </c>
      <c r="Y1210" t="s">
        <v>505</v>
      </c>
      <c r="Z1210">
        <v>2</v>
      </c>
      <c r="AA1210">
        <v>2</v>
      </c>
      <c r="AB1210">
        <v>8</v>
      </c>
      <c r="AF1210" t="s">
        <v>569</v>
      </c>
    </row>
    <row r="1211" spans="1:32" x14ac:dyDescent="0.25">
      <c r="A1211" s="21" t="s">
        <v>254</v>
      </c>
      <c r="B1211" s="18" t="s">
        <v>272</v>
      </c>
      <c r="C1211">
        <v>9.58</v>
      </c>
      <c r="D1211">
        <v>9.3800000000000008</v>
      </c>
      <c r="E1211">
        <v>6</v>
      </c>
      <c r="F1211" s="63" t="s">
        <v>140</v>
      </c>
      <c r="G1211" s="30">
        <v>4</v>
      </c>
      <c r="H1211" s="63" t="s">
        <v>140</v>
      </c>
      <c r="I1211">
        <v>4</v>
      </c>
      <c r="J1211" s="35" t="s">
        <v>408</v>
      </c>
      <c r="K1211">
        <v>8</v>
      </c>
      <c r="L1211">
        <v>128</v>
      </c>
      <c r="M1211">
        <v>133</v>
      </c>
      <c r="N1211" s="40">
        <v>1200</v>
      </c>
      <c r="O1211">
        <v>1</v>
      </c>
      <c r="P1211">
        <v>5</v>
      </c>
      <c r="Q1211">
        <v>11</v>
      </c>
      <c r="R1211">
        <v>23</v>
      </c>
      <c r="S1211" t="s">
        <v>479</v>
      </c>
      <c r="T1211">
        <v>1160</v>
      </c>
      <c r="U1211" s="33" t="s">
        <v>417</v>
      </c>
      <c r="V1211">
        <v>4</v>
      </c>
      <c r="W1211">
        <v>54</v>
      </c>
      <c r="X1211" s="25" t="s">
        <v>54</v>
      </c>
      <c r="Y1211">
        <v>3</v>
      </c>
      <c r="Z1211">
        <v>3</v>
      </c>
      <c r="AA1211">
        <v>3</v>
      </c>
      <c r="AB1211">
        <v>4</v>
      </c>
      <c r="AF1211" t="s">
        <v>46</v>
      </c>
    </row>
    <row r="1212" spans="1:32" x14ac:dyDescent="0.25">
      <c r="A1212" s="21" t="s">
        <v>254</v>
      </c>
      <c r="B1212" s="18" t="s">
        <v>272</v>
      </c>
      <c r="C1212">
        <v>10.67</v>
      </c>
      <c r="D1212">
        <v>10.87</v>
      </c>
      <c r="E1212">
        <v>6</v>
      </c>
      <c r="F1212" s="63" t="s">
        <v>140</v>
      </c>
      <c r="G1212">
        <v>6</v>
      </c>
      <c r="H1212" s="49" t="s">
        <v>31</v>
      </c>
      <c r="I1212">
        <v>1</v>
      </c>
      <c r="J1212" s="37" t="s">
        <v>409</v>
      </c>
      <c r="K1212">
        <v>2.4</v>
      </c>
      <c r="L1212">
        <v>128</v>
      </c>
      <c r="M1212">
        <v>129</v>
      </c>
      <c r="N1212" s="40">
        <v>1200</v>
      </c>
      <c r="O1212">
        <v>1</v>
      </c>
      <c r="P1212">
        <v>11</v>
      </c>
      <c r="Q1212">
        <v>10</v>
      </c>
      <c r="R1212">
        <v>23</v>
      </c>
      <c r="S1212" s="32" t="s">
        <v>432</v>
      </c>
      <c r="T1212">
        <v>1157</v>
      </c>
      <c r="U1212" s="33" t="s">
        <v>417</v>
      </c>
      <c r="V1212">
        <v>4</v>
      </c>
      <c r="W1212">
        <v>54</v>
      </c>
      <c r="X1212" s="25" t="s">
        <v>54</v>
      </c>
      <c r="Y1212">
        <v>3</v>
      </c>
      <c r="Z1212">
        <v>4</v>
      </c>
      <c r="AA1212">
        <v>3</v>
      </c>
      <c r="AB1212">
        <v>6</v>
      </c>
      <c r="AF1212" t="s">
        <v>46</v>
      </c>
    </row>
    <row r="1213" spans="1:32" x14ac:dyDescent="0.25">
      <c r="A1213" s="21" t="s">
        <v>254</v>
      </c>
      <c r="B1213" s="18" t="s">
        <v>272</v>
      </c>
      <c r="C1213">
        <v>9.65</v>
      </c>
      <c r="D1213">
        <v>9.65</v>
      </c>
      <c r="E1213">
        <v>6</v>
      </c>
      <c r="F1213" s="63" t="s">
        <v>140</v>
      </c>
      <c r="G1213" s="28">
        <v>2</v>
      </c>
      <c r="H1213" s="63" t="s">
        <v>140</v>
      </c>
      <c r="I1213">
        <v>6</v>
      </c>
      <c r="J1213" s="35" t="s">
        <v>408</v>
      </c>
      <c r="K1213">
        <v>10</v>
      </c>
      <c r="L1213">
        <v>128</v>
      </c>
      <c r="M1213">
        <v>127</v>
      </c>
      <c r="N1213" s="40">
        <v>1200</v>
      </c>
      <c r="O1213">
        <v>1</v>
      </c>
      <c r="P1213">
        <v>27</v>
      </c>
      <c r="Q1213">
        <v>9</v>
      </c>
      <c r="R1213">
        <v>23</v>
      </c>
      <c r="S1213" s="32" t="s">
        <v>416</v>
      </c>
      <c r="T1213">
        <v>1158</v>
      </c>
      <c r="U1213" s="33" t="s">
        <v>427</v>
      </c>
      <c r="V1213">
        <v>4</v>
      </c>
      <c r="W1213">
        <v>52</v>
      </c>
      <c r="X1213" s="25" t="s">
        <v>54</v>
      </c>
      <c r="Y1213" s="12" t="s">
        <v>581</v>
      </c>
      <c r="Z1213">
        <v>1</v>
      </c>
      <c r="AA1213">
        <v>1</v>
      </c>
      <c r="AB1213">
        <v>2</v>
      </c>
      <c r="AF1213" t="s">
        <v>46</v>
      </c>
    </row>
    <row r="1214" spans="1:32" x14ac:dyDescent="0.25">
      <c r="A1214" s="21" t="s">
        <v>254</v>
      </c>
      <c r="B1214" s="19" t="s">
        <v>274</v>
      </c>
      <c r="C1214">
        <v>10.220000000000001</v>
      </c>
      <c r="D1214">
        <v>10.120000000000001</v>
      </c>
      <c r="E1214">
        <v>3</v>
      </c>
      <c r="F1214" s="64" t="s">
        <v>150</v>
      </c>
      <c r="G1214" s="28">
        <v>2</v>
      </c>
      <c r="H1214" s="52" t="s">
        <v>49</v>
      </c>
      <c r="I1214">
        <v>8</v>
      </c>
      <c r="J1214" s="37" t="s">
        <v>409</v>
      </c>
      <c r="K1214">
        <v>7.1</v>
      </c>
      <c r="L1214">
        <v>127</v>
      </c>
      <c r="M1214">
        <v>125</v>
      </c>
      <c r="N1214" s="40">
        <v>1200</v>
      </c>
      <c r="O1214">
        <v>1</v>
      </c>
      <c r="P1214">
        <v>23</v>
      </c>
      <c r="Q1214">
        <v>12</v>
      </c>
      <c r="R1214">
        <v>25</v>
      </c>
      <c r="S1214" s="32" t="s">
        <v>416</v>
      </c>
      <c r="T1214">
        <v>1087</v>
      </c>
      <c r="U1214" s="33" t="s">
        <v>417</v>
      </c>
      <c r="V1214">
        <v>4</v>
      </c>
      <c r="W1214">
        <v>48</v>
      </c>
      <c r="X1214" s="18" t="s">
        <v>76</v>
      </c>
      <c r="Y1214" s="12" t="s">
        <v>446</v>
      </c>
      <c r="Z1214">
        <v>7</v>
      </c>
      <c r="AA1214">
        <v>6</v>
      </c>
      <c r="AB1214">
        <v>2</v>
      </c>
      <c r="AF1214" t="s">
        <v>624</v>
      </c>
    </row>
    <row r="1215" spans="1:32" x14ac:dyDescent="0.25">
      <c r="A1215" s="21" t="s">
        <v>254</v>
      </c>
      <c r="B1215" s="19" t="s">
        <v>274</v>
      </c>
      <c r="C1215">
        <v>9.91</v>
      </c>
      <c r="D1215">
        <v>10.01</v>
      </c>
      <c r="E1215">
        <v>3</v>
      </c>
      <c r="F1215" s="64" t="s">
        <v>150</v>
      </c>
      <c r="G1215" s="28">
        <v>2</v>
      </c>
      <c r="H1215" s="64" t="s">
        <v>150</v>
      </c>
      <c r="I1215">
        <v>3</v>
      </c>
      <c r="J1215" s="37" t="s">
        <v>409</v>
      </c>
      <c r="K1215">
        <v>4.5</v>
      </c>
      <c r="L1215">
        <v>127</v>
      </c>
      <c r="M1215">
        <v>123</v>
      </c>
      <c r="N1215" s="40">
        <v>1200</v>
      </c>
      <c r="O1215">
        <v>1</v>
      </c>
      <c r="P1215">
        <v>3</v>
      </c>
      <c r="Q1215">
        <v>12</v>
      </c>
      <c r="R1215">
        <v>25</v>
      </c>
      <c r="S1215" s="32" t="s">
        <v>426</v>
      </c>
      <c r="T1215">
        <v>1085</v>
      </c>
      <c r="U1215" s="33" t="s">
        <v>417</v>
      </c>
      <c r="V1215">
        <v>4</v>
      </c>
      <c r="W1215">
        <v>47</v>
      </c>
      <c r="X1215" s="18" t="s">
        <v>76</v>
      </c>
      <c r="Y1215" s="12">
        <v>1</v>
      </c>
      <c r="Z1215">
        <v>4</v>
      </c>
      <c r="AA1215">
        <v>5</v>
      </c>
      <c r="AB1215">
        <v>2</v>
      </c>
      <c r="AF1215" t="s">
        <v>624</v>
      </c>
    </row>
    <row r="1216" spans="1:32" x14ac:dyDescent="0.25">
      <c r="A1216" s="21" t="s">
        <v>254</v>
      </c>
      <c r="B1216" s="19" t="s">
        <v>274</v>
      </c>
      <c r="C1216">
        <v>9.8800000000000008</v>
      </c>
      <c r="D1216">
        <v>9.8800000000000008</v>
      </c>
      <c r="E1216">
        <v>3</v>
      </c>
      <c r="F1216" s="64" t="s">
        <v>150</v>
      </c>
      <c r="G1216" s="30">
        <v>5</v>
      </c>
      <c r="H1216" s="64" t="s">
        <v>150</v>
      </c>
      <c r="I1216">
        <v>8</v>
      </c>
      <c r="J1216" s="36" t="s">
        <v>410</v>
      </c>
      <c r="K1216">
        <v>7.9</v>
      </c>
      <c r="L1216">
        <v>127</v>
      </c>
      <c r="M1216">
        <v>122</v>
      </c>
      <c r="N1216" s="40">
        <v>1200</v>
      </c>
      <c r="O1216">
        <v>1</v>
      </c>
      <c r="P1216">
        <v>5</v>
      </c>
      <c r="Q1216">
        <v>11</v>
      </c>
      <c r="R1216">
        <v>25</v>
      </c>
      <c r="S1216" s="32" t="s">
        <v>426</v>
      </c>
      <c r="T1216">
        <v>1079</v>
      </c>
      <c r="U1216" s="33" t="s">
        <v>427</v>
      </c>
      <c r="V1216">
        <v>4</v>
      </c>
      <c r="W1216">
        <v>47</v>
      </c>
      <c r="X1216" s="18" t="s">
        <v>76</v>
      </c>
      <c r="Y1216">
        <v>3</v>
      </c>
      <c r="Z1216">
        <v>8</v>
      </c>
      <c r="AA1216">
        <v>6</v>
      </c>
      <c r="AB1216">
        <v>5</v>
      </c>
      <c r="AF1216" t="s">
        <v>624</v>
      </c>
    </row>
    <row r="1217" spans="1:32" x14ac:dyDescent="0.25">
      <c r="A1217" s="21" t="s">
        <v>254</v>
      </c>
      <c r="B1217" s="19" t="s">
        <v>274</v>
      </c>
      <c r="C1217">
        <v>9.5</v>
      </c>
      <c r="D1217">
        <v>9.6999999999999993</v>
      </c>
      <c r="E1217">
        <v>3</v>
      </c>
      <c r="F1217" s="64" t="s">
        <v>150</v>
      </c>
      <c r="G1217" s="28">
        <v>2</v>
      </c>
      <c r="H1217" s="64" t="s">
        <v>150</v>
      </c>
      <c r="I1217">
        <v>2</v>
      </c>
      <c r="J1217" s="37" t="s">
        <v>409</v>
      </c>
      <c r="K1217">
        <v>11</v>
      </c>
      <c r="L1217">
        <v>127</v>
      </c>
      <c r="M1217">
        <v>120</v>
      </c>
      <c r="N1217" s="40">
        <v>1200</v>
      </c>
      <c r="O1217">
        <v>1</v>
      </c>
      <c r="P1217">
        <v>15</v>
      </c>
      <c r="Q1217">
        <v>10</v>
      </c>
      <c r="R1217">
        <v>25</v>
      </c>
      <c r="S1217" s="32" t="s">
        <v>432</v>
      </c>
      <c r="T1217">
        <v>1079</v>
      </c>
      <c r="U1217" s="33" t="s">
        <v>427</v>
      </c>
      <c r="V1217">
        <v>4</v>
      </c>
      <c r="W1217">
        <v>45</v>
      </c>
      <c r="X1217" s="18" t="s">
        <v>76</v>
      </c>
      <c r="Y1217" s="12" t="s">
        <v>581</v>
      </c>
      <c r="Z1217">
        <v>5</v>
      </c>
      <c r="AA1217">
        <v>5</v>
      </c>
      <c r="AB1217">
        <v>2</v>
      </c>
      <c r="AF1217" t="s">
        <v>624</v>
      </c>
    </row>
    <row r="1218" spans="1:32" x14ac:dyDescent="0.25">
      <c r="A1218" s="21" t="s">
        <v>254</v>
      </c>
      <c r="B1218" s="19" t="s">
        <v>274</v>
      </c>
      <c r="C1218">
        <v>10.37</v>
      </c>
      <c r="D1218">
        <v>10.27</v>
      </c>
      <c r="E1218">
        <v>3</v>
      </c>
      <c r="F1218" s="64" t="s">
        <v>150</v>
      </c>
      <c r="G1218">
        <v>7</v>
      </c>
      <c r="H1218" s="67" t="s">
        <v>195</v>
      </c>
      <c r="I1218">
        <v>7</v>
      </c>
      <c r="J1218" s="36" t="s">
        <v>410</v>
      </c>
      <c r="K1218">
        <v>119</v>
      </c>
      <c r="L1218">
        <v>127</v>
      </c>
      <c r="M1218">
        <v>123</v>
      </c>
      <c r="N1218" s="40">
        <v>1200</v>
      </c>
      <c r="O1218">
        <v>1</v>
      </c>
      <c r="P1218">
        <v>17</v>
      </c>
      <c r="Q1218">
        <v>9</v>
      </c>
      <c r="R1218">
        <v>25</v>
      </c>
      <c r="S1218" s="31" t="s">
        <v>420</v>
      </c>
      <c r="T1218">
        <v>1078</v>
      </c>
      <c r="U1218" s="33" t="s">
        <v>417</v>
      </c>
      <c r="V1218">
        <v>4</v>
      </c>
      <c r="W1218">
        <v>47</v>
      </c>
      <c r="X1218" s="18" t="s">
        <v>76</v>
      </c>
      <c r="Y1218" t="s">
        <v>502</v>
      </c>
      <c r="Z1218">
        <v>10</v>
      </c>
      <c r="AA1218">
        <v>10</v>
      </c>
      <c r="AB1218">
        <v>7</v>
      </c>
      <c r="AF1218" t="s">
        <v>678</v>
      </c>
    </row>
    <row r="1219" spans="1:32" x14ac:dyDescent="0.25">
      <c r="A1219" s="21" t="s">
        <v>254</v>
      </c>
      <c r="B1219" s="19" t="s">
        <v>274</v>
      </c>
      <c r="C1219">
        <v>57.49</v>
      </c>
      <c r="D1219">
        <v>57.39</v>
      </c>
      <c r="E1219">
        <v>3</v>
      </c>
      <c r="F1219" s="64" t="s">
        <v>150</v>
      </c>
      <c r="G1219">
        <v>10</v>
      </c>
      <c r="H1219" s="64" t="s">
        <v>150</v>
      </c>
      <c r="I1219">
        <v>5</v>
      </c>
      <c r="J1219" s="37" t="s">
        <v>409</v>
      </c>
      <c r="K1219">
        <v>116</v>
      </c>
      <c r="L1219">
        <v>127</v>
      </c>
      <c r="M1219">
        <v>130</v>
      </c>
      <c r="N1219">
        <v>1000</v>
      </c>
      <c r="O1219">
        <v>0</v>
      </c>
      <c r="P1219">
        <v>1</v>
      </c>
      <c r="Q1219">
        <v>7</v>
      </c>
      <c r="R1219">
        <v>25</v>
      </c>
      <c r="S1219" t="s">
        <v>508</v>
      </c>
      <c r="T1219">
        <v>1076</v>
      </c>
      <c r="U1219" s="33" t="s">
        <v>417</v>
      </c>
      <c r="V1219">
        <v>4</v>
      </c>
      <c r="W1219">
        <v>50</v>
      </c>
      <c r="X1219" s="18" t="s">
        <v>76</v>
      </c>
      <c r="Y1219" t="s">
        <v>505</v>
      </c>
      <c r="Z1219">
        <v>5</v>
      </c>
      <c r="AA1219">
        <v>6</v>
      </c>
      <c r="AB1219">
        <v>10</v>
      </c>
      <c r="AF1219" t="s">
        <v>87</v>
      </c>
    </row>
    <row r="1220" spans="1:32" x14ac:dyDescent="0.25">
      <c r="A1220" s="21" t="s">
        <v>254</v>
      </c>
      <c r="B1220" s="19" t="s">
        <v>274</v>
      </c>
      <c r="C1220">
        <v>10.76</v>
      </c>
      <c r="D1220">
        <v>10.76</v>
      </c>
      <c r="E1220">
        <v>3</v>
      </c>
      <c r="F1220" s="64" t="s">
        <v>150</v>
      </c>
      <c r="G1220">
        <v>11</v>
      </c>
      <c r="H1220" s="61" t="s">
        <v>106</v>
      </c>
      <c r="I1220">
        <v>1</v>
      </c>
      <c r="J1220" s="37" t="s">
        <v>409</v>
      </c>
      <c r="K1220">
        <v>36</v>
      </c>
      <c r="L1220">
        <v>127</v>
      </c>
      <c r="M1220">
        <v>128</v>
      </c>
      <c r="N1220" s="40">
        <v>1200</v>
      </c>
      <c r="O1220">
        <v>1</v>
      </c>
      <c r="P1220">
        <v>28</v>
      </c>
      <c r="Q1220">
        <v>5</v>
      </c>
      <c r="R1220">
        <v>25</v>
      </c>
      <c r="S1220" s="32" t="s">
        <v>426</v>
      </c>
      <c r="T1220">
        <v>1088</v>
      </c>
      <c r="U1220" s="33" t="s">
        <v>427</v>
      </c>
      <c r="V1220">
        <v>4</v>
      </c>
      <c r="W1220">
        <v>52</v>
      </c>
      <c r="X1220" s="18" t="s">
        <v>76</v>
      </c>
      <c r="Y1220" t="s">
        <v>516</v>
      </c>
      <c r="Z1220">
        <v>5</v>
      </c>
      <c r="AA1220">
        <v>7</v>
      </c>
      <c r="AB1220">
        <v>11</v>
      </c>
      <c r="AF1220" t="s">
        <v>87</v>
      </c>
    </row>
    <row r="1221" spans="1:32" x14ac:dyDescent="0.25">
      <c r="A1221" s="21" t="s">
        <v>254</v>
      </c>
      <c r="B1221" s="19" t="s">
        <v>274</v>
      </c>
      <c r="C1221">
        <v>10.86</v>
      </c>
      <c r="D1221">
        <v>10.76</v>
      </c>
      <c r="E1221">
        <v>3</v>
      </c>
      <c r="F1221" s="64" t="s">
        <v>150</v>
      </c>
      <c r="G1221">
        <v>13</v>
      </c>
      <c r="H1221" s="64" t="s">
        <v>150</v>
      </c>
      <c r="I1221">
        <v>4</v>
      </c>
      <c r="J1221" s="35" t="s">
        <v>408</v>
      </c>
      <c r="K1221">
        <v>64</v>
      </c>
      <c r="L1221">
        <v>127</v>
      </c>
      <c r="M1221">
        <v>130</v>
      </c>
      <c r="N1221" s="40">
        <v>1200</v>
      </c>
      <c r="O1221">
        <v>1</v>
      </c>
      <c r="P1221">
        <v>9</v>
      </c>
      <c r="Q1221">
        <v>11</v>
      </c>
      <c r="R1221">
        <v>24</v>
      </c>
      <c r="S1221" t="s">
        <v>465</v>
      </c>
      <c r="T1221">
        <v>1054</v>
      </c>
      <c r="U1221" s="33" t="s">
        <v>417</v>
      </c>
      <c r="V1221" t="s">
        <v>635</v>
      </c>
      <c r="W1221">
        <v>52</v>
      </c>
      <c r="X1221" s="18" t="s">
        <v>76</v>
      </c>
      <c r="Y1221" t="s">
        <v>643</v>
      </c>
      <c r="Z1221">
        <v>2</v>
      </c>
      <c r="AA1221">
        <v>2</v>
      </c>
      <c r="AB1221">
        <v>13</v>
      </c>
      <c r="AF1221" t="s">
        <v>680</v>
      </c>
    </row>
    <row r="1222" spans="1:32" x14ac:dyDescent="0.25">
      <c r="A1222" s="21" t="s">
        <v>254</v>
      </c>
      <c r="B1222" s="20" t="s">
        <v>277</v>
      </c>
      <c r="C1222">
        <v>10.220000000000001</v>
      </c>
      <c r="D1222">
        <v>10.32</v>
      </c>
      <c r="E1222">
        <v>8</v>
      </c>
      <c r="F1222" s="55" t="s">
        <v>64</v>
      </c>
      <c r="G1222" s="28">
        <v>3</v>
      </c>
      <c r="H1222" s="59" t="s">
        <v>85</v>
      </c>
      <c r="I1222">
        <v>7</v>
      </c>
      <c r="J1222" s="37" t="s">
        <v>409</v>
      </c>
      <c r="K1222">
        <v>4.9000000000000004</v>
      </c>
      <c r="L1222">
        <v>126</v>
      </c>
      <c r="M1222">
        <v>123</v>
      </c>
      <c r="N1222" s="40">
        <v>1200</v>
      </c>
      <c r="O1222">
        <v>1</v>
      </c>
      <c r="P1222">
        <v>26</v>
      </c>
      <c r="Q1222">
        <v>11</v>
      </c>
      <c r="R1222">
        <v>25</v>
      </c>
      <c r="S1222" s="32" t="s">
        <v>416</v>
      </c>
      <c r="T1222">
        <v>1206</v>
      </c>
      <c r="U1222" s="33" t="s">
        <v>427</v>
      </c>
      <c r="V1222">
        <v>4</v>
      </c>
      <c r="W1222">
        <v>48</v>
      </c>
      <c r="X1222" s="26" t="s">
        <v>59</v>
      </c>
      <c r="Y1222" s="12" t="s">
        <v>654</v>
      </c>
      <c r="Z1222">
        <v>4</v>
      </c>
      <c r="AA1222">
        <v>5</v>
      </c>
      <c r="AB1222">
        <v>3</v>
      </c>
      <c r="AF1222" t="s">
        <v>35</v>
      </c>
    </row>
    <row r="1223" spans="1:32" x14ac:dyDescent="0.25">
      <c r="A1223" s="21" t="s">
        <v>254</v>
      </c>
      <c r="B1223" s="20" t="s">
        <v>277</v>
      </c>
      <c r="C1223">
        <v>9.27</v>
      </c>
      <c r="D1223">
        <v>9.57</v>
      </c>
      <c r="E1223">
        <v>8</v>
      </c>
      <c r="F1223" s="55" t="s">
        <v>64</v>
      </c>
      <c r="G1223" s="28">
        <v>1</v>
      </c>
      <c r="H1223" s="59" t="s">
        <v>85</v>
      </c>
      <c r="I1223">
        <v>8</v>
      </c>
      <c r="J1223" s="35" t="s">
        <v>408</v>
      </c>
      <c r="K1223">
        <v>5.9</v>
      </c>
      <c r="L1223">
        <v>126</v>
      </c>
      <c r="M1223">
        <v>117</v>
      </c>
      <c r="N1223" s="40">
        <v>1200</v>
      </c>
      <c r="O1223">
        <v>1</v>
      </c>
      <c r="P1223">
        <v>2</v>
      </c>
      <c r="Q1223">
        <v>11</v>
      </c>
      <c r="R1223">
        <v>25</v>
      </c>
      <c r="S1223" s="32" t="s">
        <v>416</v>
      </c>
      <c r="T1223">
        <v>1209</v>
      </c>
      <c r="U1223" s="33" t="s">
        <v>427</v>
      </c>
      <c r="V1223">
        <v>4</v>
      </c>
      <c r="W1223">
        <v>41</v>
      </c>
      <c r="X1223" s="26" t="s">
        <v>59</v>
      </c>
      <c r="Y1223" s="12" t="s">
        <v>446</v>
      </c>
      <c r="Z1223">
        <v>1</v>
      </c>
      <c r="AA1223">
        <v>1</v>
      </c>
      <c r="AB1223">
        <v>1</v>
      </c>
      <c r="AF1223" t="s">
        <v>35</v>
      </c>
    </row>
    <row r="1224" spans="1:32" x14ac:dyDescent="0.25">
      <c r="A1224" s="21" t="s">
        <v>254</v>
      </c>
      <c r="B1224" s="20" t="s">
        <v>277</v>
      </c>
      <c r="C1224">
        <v>9.49</v>
      </c>
      <c r="D1224">
        <v>9.69</v>
      </c>
      <c r="E1224">
        <v>8</v>
      </c>
      <c r="F1224" s="55" t="s">
        <v>64</v>
      </c>
      <c r="G1224" s="30">
        <v>4</v>
      </c>
      <c r="H1224" s="54" t="s">
        <v>58</v>
      </c>
      <c r="I1224">
        <v>10</v>
      </c>
      <c r="J1224" s="36" t="s">
        <v>410</v>
      </c>
      <c r="K1224">
        <v>7.9</v>
      </c>
      <c r="L1224">
        <v>126</v>
      </c>
      <c r="M1224">
        <v>119</v>
      </c>
      <c r="N1224" s="40">
        <v>1200</v>
      </c>
      <c r="O1224">
        <v>1</v>
      </c>
      <c r="P1224">
        <v>8</v>
      </c>
      <c r="Q1224">
        <v>10</v>
      </c>
      <c r="R1224">
        <v>25</v>
      </c>
      <c r="S1224" s="32" t="s">
        <v>426</v>
      </c>
      <c r="T1224">
        <v>1183</v>
      </c>
      <c r="U1224" s="33" t="s">
        <v>427</v>
      </c>
      <c r="V1224">
        <v>4</v>
      </c>
      <c r="W1224">
        <v>41</v>
      </c>
      <c r="X1224" s="26" t="s">
        <v>59</v>
      </c>
      <c r="Y1224" s="12" t="s">
        <v>539</v>
      </c>
      <c r="Z1224">
        <v>8</v>
      </c>
      <c r="AA1224">
        <v>8</v>
      </c>
      <c r="AB1224">
        <v>4</v>
      </c>
      <c r="AF1224" t="s">
        <v>35</v>
      </c>
    </row>
    <row r="1225" spans="1:32" x14ac:dyDescent="0.25">
      <c r="A1225" s="21" t="s">
        <v>254</v>
      </c>
      <c r="B1225" s="20" t="s">
        <v>277</v>
      </c>
      <c r="C1225">
        <v>9.91</v>
      </c>
      <c r="D1225">
        <v>9.81</v>
      </c>
      <c r="E1225">
        <v>8</v>
      </c>
      <c r="F1225" s="55" t="s">
        <v>64</v>
      </c>
      <c r="G1225" s="28">
        <v>1</v>
      </c>
      <c r="H1225" s="55" t="s">
        <v>64</v>
      </c>
      <c r="I1225">
        <v>5</v>
      </c>
      <c r="J1225" s="36" t="s">
        <v>410</v>
      </c>
      <c r="K1225">
        <v>3.8</v>
      </c>
      <c r="L1225">
        <v>126</v>
      </c>
      <c r="M1225">
        <v>130</v>
      </c>
      <c r="N1225" s="40">
        <v>1200</v>
      </c>
      <c r="O1225">
        <v>1</v>
      </c>
      <c r="P1225">
        <v>10</v>
      </c>
      <c r="Q1225">
        <v>9</v>
      </c>
      <c r="R1225">
        <v>25</v>
      </c>
      <c r="S1225" s="32" t="s">
        <v>432</v>
      </c>
      <c r="T1225">
        <v>1182</v>
      </c>
      <c r="U1225" s="33" t="s">
        <v>417</v>
      </c>
      <c r="V1225">
        <v>5</v>
      </c>
      <c r="W1225">
        <v>35</v>
      </c>
      <c r="X1225" s="26" t="s">
        <v>59</v>
      </c>
      <c r="Y1225" s="12" t="s">
        <v>446</v>
      </c>
      <c r="Z1225">
        <v>8</v>
      </c>
      <c r="AA1225">
        <v>7</v>
      </c>
      <c r="AB1225">
        <v>1</v>
      </c>
      <c r="AF1225" t="s">
        <v>35</v>
      </c>
    </row>
    <row r="1226" spans="1:32" x14ac:dyDescent="0.25">
      <c r="A1226" s="21" t="s">
        <v>254</v>
      </c>
      <c r="B1226" s="20" t="s">
        <v>277</v>
      </c>
      <c r="C1226">
        <v>10</v>
      </c>
      <c r="D1226">
        <v>10</v>
      </c>
      <c r="E1226">
        <v>8</v>
      </c>
      <c r="F1226" s="55" t="s">
        <v>64</v>
      </c>
      <c r="G1226" s="28">
        <v>3</v>
      </c>
      <c r="H1226" s="55" t="s">
        <v>64</v>
      </c>
      <c r="I1226">
        <v>2</v>
      </c>
      <c r="J1226" s="35" t="s">
        <v>408</v>
      </c>
      <c r="K1226">
        <v>5.5</v>
      </c>
      <c r="L1226">
        <v>126</v>
      </c>
      <c r="M1226">
        <v>131</v>
      </c>
      <c r="N1226" s="40">
        <v>1200</v>
      </c>
      <c r="O1226">
        <v>1</v>
      </c>
      <c r="P1226">
        <v>16</v>
      </c>
      <c r="Q1226">
        <v>7</v>
      </c>
      <c r="R1226">
        <v>25</v>
      </c>
      <c r="S1226" s="31" t="s">
        <v>420</v>
      </c>
      <c r="T1226">
        <v>1206</v>
      </c>
      <c r="U1226" s="33" t="s">
        <v>427</v>
      </c>
      <c r="V1226">
        <v>5</v>
      </c>
      <c r="W1226">
        <v>36</v>
      </c>
      <c r="X1226" s="26" t="s">
        <v>59</v>
      </c>
      <c r="Y1226" s="12" t="s">
        <v>989</v>
      </c>
      <c r="Z1226">
        <v>2</v>
      </c>
      <c r="AA1226">
        <v>2</v>
      </c>
      <c r="AB1226">
        <v>3</v>
      </c>
      <c r="AF1226" t="s">
        <v>1523</v>
      </c>
    </row>
    <row r="1227" spans="1:32" x14ac:dyDescent="0.25">
      <c r="A1227" s="21" t="s">
        <v>254</v>
      </c>
      <c r="B1227" s="20" t="s">
        <v>277</v>
      </c>
      <c r="C1227">
        <v>58.01</v>
      </c>
      <c r="D1227">
        <v>57.71</v>
      </c>
      <c r="E1227">
        <v>8</v>
      </c>
      <c r="F1227" s="55" t="s">
        <v>64</v>
      </c>
      <c r="G1227">
        <v>8</v>
      </c>
      <c r="H1227" s="55" t="s">
        <v>64</v>
      </c>
      <c r="I1227">
        <v>11</v>
      </c>
      <c r="J1227" s="37" t="s">
        <v>409</v>
      </c>
      <c r="K1227">
        <v>12</v>
      </c>
      <c r="L1227">
        <v>126</v>
      </c>
      <c r="M1227">
        <v>134</v>
      </c>
      <c r="N1227">
        <v>1000</v>
      </c>
      <c r="O1227">
        <v>0</v>
      </c>
      <c r="P1227">
        <v>22</v>
      </c>
      <c r="Q1227">
        <v>1</v>
      </c>
      <c r="R1227">
        <v>25</v>
      </c>
      <c r="S1227" s="32" t="s">
        <v>416</v>
      </c>
      <c r="T1227">
        <v>1188</v>
      </c>
      <c r="U1227" s="33" t="s">
        <v>417</v>
      </c>
      <c r="V1227">
        <v>5</v>
      </c>
      <c r="W1227">
        <v>38</v>
      </c>
      <c r="X1227" s="16" t="s">
        <v>70</v>
      </c>
      <c r="Y1227" t="s">
        <v>519</v>
      </c>
      <c r="Z1227">
        <v>4</v>
      </c>
      <c r="AA1227">
        <v>2</v>
      </c>
      <c r="AB1227">
        <v>8</v>
      </c>
      <c r="AF1227" t="s">
        <v>17</v>
      </c>
    </row>
    <row r="1228" spans="1:32" x14ac:dyDescent="0.25">
      <c r="A1228" s="21" t="s">
        <v>254</v>
      </c>
      <c r="B1228" s="20" t="s">
        <v>277</v>
      </c>
      <c r="C1228">
        <v>10.17</v>
      </c>
      <c r="D1228">
        <v>10.57</v>
      </c>
      <c r="E1228">
        <v>8</v>
      </c>
      <c r="F1228" s="55" t="s">
        <v>64</v>
      </c>
      <c r="G1228">
        <v>12</v>
      </c>
      <c r="H1228" s="66" t="s">
        <v>173</v>
      </c>
      <c r="I1228">
        <v>8</v>
      </c>
      <c r="J1228" s="37" t="s">
        <v>409</v>
      </c>
      <c r="K1228">
        <v>25</v>
      </c>
      <c r="L1228">
        <v>126</v>
      </c>
      <c r="M1228">
        <v>115</v>
      </c>
      <c r="N1228" s="40">
        <v>1200</v>
      </c>
      <c r="O1228">
        <v>1</v>
      </c>
      <c r="P1228">
        <v>29</v>
      </c>
      <c r="Q1228">
        <v>12</v>
      </c>
      <c r="R1228">
        <v>24</v>
      </c>
      <c r="S1228" t="s">
        <v>501</v>
      </c>
      <c r="T1228">
        <v>1165</v>
      </c>
      <c r="U1228" s="33" t="s">
        <v>417</v>
      </c>
      <c r="V1228">
        <v>4</v>
      </c>
      <c r="W1228">
        <v>40</v>
      </c>
      <c r="X1228" s="16" t="s">
        <v>70</v>
      </c>
      <c r="Y1228" t="s">
        <v>516</v>
      </c>
      <c r="Z1228">
        <v>6</v>
      </c>
      <c r="AA1228">
        <v>6</v>
      </c>
      <c r="AB1228">
        <v>12</v>
      </c>
      <c r="AF1228" t="s">
        <v>17</v>
      </c>
    </row>
    <row r="1229" spans="1:32" x14ac:dyDescent="0.25">
      <c r="A1229" s="21" t="s">
        <v>254</v>
      </c>
      <c r="B1229" s="20" t="s">
        <v>277</v>
      </c>
      <c r="C1229">
        <v>57.73</v>
      </c>
      <c r="D1229">
        <v>57.43</v>
      </c>
      <c r="E1229">
        <v>8</v>
      </c>
      <c r="F1229" s="55" t="s">
        <v>64</v>
      </c>
      <c r="G1229" s="30">
        <v>5</v>
      </c>
      <c r="H1229" s="74" t="s">
        <v>404</v>
      </c>
      <c r="I1229">
        <v>8</v>
      </c>
      <c r="J1229" s="36" t="s">
        <v>410</v>
      </c>
      <c r="K1229">
        <v>9</v>
      </c>
      <c r="L1229">
        <v>126</v>
      </c>
      <c r="M1229">
        <v>135</v>
      </c>
      <c r="N1229">
        <v>1000</v>
      </c>
      <c r="O1229">
        <v>0</v>
      </c>
      <c r="P1229">
        <v>11</v>
      </c>
      <c r="Q1229">
        <v>12</v>
      </c>
      <c r="R1229">
        <v>24</v>
      </c>
      <c r="S1229" s="31" t="s">
        <v>420</v>
      </c>
      <c r="T1229">
        <v>1176</v>
      </c>
      <c r="U1229" s="33" t="s">
        <v>417</v>
      </c>
      <c r="V1229">
        <v>5</v>
      </c>
      <c r="W1229">
        <v>40</v>
      </c>
      <c r="X1229" s="16" t="s">
        <v>70</v>
      </c>
      <c r="Y1229" s="12" t="s">
        <v>423</v>
      </c>
      <c r="Z1229">
        <v>8</v>
      </c>
      <c r="AA1229">
        <v>6</v>
      </c>
      <c r="AB1229">
        <v>5</v>
      </c>
      <c r="AF1229" t="s">
        <v>17</v>
      </c>
    </row>
    <row r="1230" spans="1:32" x14ac:dyDescent="0.25">
      <c r="A1230" s="21" t="s">
        <v>254</v>
      </c>
      <c r="B1230" s="20" t="s">
        <v>277</v>
      </c>
      <c r="C1230">
        <v>57.37</v>
      </c>
      <c r="D1230">
        <v>58.07</v>
      </c>
      <c r="E1230">
        <v>8</v>
      </c>
      <c r="F1230" s="55" t="s">
        <v>64</v>
      </c>
      <c r="G1230">
        <v>7</v>
      </c>
      <c r="H1230" s="78" t="s">
        <v>687</v>
      </c>
      <c r="I1230">
        <v>10</v>
      </c>
      <c r="J1230" s="37" t="s">
        <v>409</v>
      </c>
      <c r="K1230">
        <v>8.6999999999999993</v>
      </c>
      <c r="L1230">
        <v>126</v>
      </c>
      <c r="M1230">
        <v>106</v>
      </c>
      <c r="N1230">
        <v>1000</v>
      </c>
      <c r="O1230">
        <v>0</v>
      </c>
      <c r="P1230">
        <v>24</v>
      </c>
      <c r="Q1230">
        <v>11</v>
      </c>
      <c r="R1230">
        <v>24</v>
      </c>
      <c r="S1230" t="s">
        <v>508</v>
      </c>
      <c r="T1230">
        <v>1185</v>
      </c>
      <c r="U1230" s="33" t="s">
        <v>417</v>
      </c>
      <c r="V1230">
        <v>4</v>
      </c>
      <c r="W1230">
        <v>40</v>
      </c>
      <c r="X1230" s="16" t="s">
        <v>70</v>
      </c>
      <c r="Y1230" t="s">
        <v>484</v>
      </c>
      <c r="Z1230">
        <v>7</v>
      </c>
      <c r="AA1230">
        <v>4</v>
      </c>
      <c r="AB1230">
        <v>7</v>
      </c>
      <c r="AF1230" t="s">
        <v>17</v>
      </c>
    </row>
    <row r="1231" spans="1:32" x14ac:dyDescent="0.25">
      <c r="A1231" s="21" t="s">
        <v>254</v>
      </c>
      <c r="B1231" s="20" t="s">
        <v>277</v>
      </c>
      <c r="C1231">
        <v>57.65</v>
      </c>
      <c r="D1231">
        <v>57.35</v>
      </c>
      <c r="E1231">
        <v>8</v>
      </c>
      <c r="F1231" s="55" t="s">
        <v>64</v>
      </c>
      <c r="G1231" s="28">
        <v>2</v>
      </c>
      <c r="H1231" s="55" t="s">
        <v>64</v>
      </c>
      <c r="I1231">
        <v>7</v>
      </c>
      <c r="J1231" s="37" t="s">
        <v>409</v>
      </c>
      <c r="K1231">
        <v>8.6</v>
      </c>
      <c r="L1231">
        <v>126</v>
      </c>
      <c r="M1231">
        <v>134</v>
      </c>
      <c r="N1231">
        <v>1000</v>
      </c>
      <c r="O1231">
        <v>0</v>
      </c>
      <c r="P1231">
        <v>30</v>
      </c>
      <c r="Q1231">
        <v>10</v>
      </c>
      <c r="R1231">
        <v>24</v>
      </c>
      <c r="S1231" s="32" t="s">
        <v>426</v>
      </c>
      <c r="T1231">
        <v>1183</v>
      </c>
      <c r="U1231" s="33" t="s">
        <v>417</v>
      </c>
      <c r="V1231">
        <v>5</v>
      </c>
      <c r="W1231">
        <v>39</v>
      </c>
      <c r="X1231" s="16" t="s">
        <v>70</v>
      </c>
      <c r="Y1231" s="12" t="s">
        <v>423</v>
      </c>
      <c r="Z1231">
        <v>6</v>
      </c>
      <c r="AA1231">
        <v>5</v>
      </c>
      <c r="AB1231">
        <v>2</v>
      </c>
      <c r="AF1231" t="s">
        <v>262</v>
      </c>
    </row>
    <row r="1232" spans="1:32" x14ac:dyDescent="0.25">
      <c r="A1232" s="21" t="s">
        <v>254</v>
      </c>
      <c r="B1232" s="20" t="s">
        <v>277</v>
      </c>
      <c r="C1232">
        <v>10.9</v>
      </c>
      <c r="D1232">
        <v>10.700000000000001</v>
      </c>
      <c r="E1232">
        <v>8</v>
      </c>
      <c r="F1232" s="55" t="s">
        <v>64</v>
      </c>
      <c r="G1232" s="30">
        <v>4</v>
      </c>
      <c r="H1232" s="49" t="s">
        <v>31</v>
      </c>
      <c r="I1232">
        <v>7</v>
      </c>
      <c r="J1232" s="35" t="s">
        <v>408</v>
      </c>
      <c r="K1232">
        <v>5.0999999999999996</v>
      </c>
      <c r="L1232">
        <v>126</v>
      </c>
      <c r="M1232">
        <v>133</v>
      </c>
      <c r="N1232" s="40">
        <v>1200</v>
      </c>
      <c r="O1232">
        <v>1</v>
      </c>
      <c r="P1232">
        <v>25</v>
      </c>
      <c r="Q1232">
        <v>9</v>
      </c>
      <c r="R1232">
        <v>24</v>
      </c>
      <c r="S1232" s="32" t="s">
        <v>416</v>
      </c>
      <c r="T1232">
        <v>1182</v>
      </c>
      <c r="U1232" s="33" t="s">
        <v>417</v>
      </c>
      <c r="V1232">
        <v>5</v>
      </c>
      <c r="W1232">
        <v>39</v>
      </c>
      <c r="X1232" s="16" t="s">
        <v>70</v>
      </c>
      <c r="Y1232" s="12">
        <v>2</v>
      </c>
      <c r="Z1232">
        <v>2</v>
      </c>
      <c r="AA1232">
        <v>2</v>
      </c>
      <c r="AB1232">
        <v>4</v>
      </c>
      <c r="AF1232" t="s">
        <v>46</v>
      </c>
    </row>
    <row r="1233" spans="1:32" x14ac:dyDescent="0.25">
      <c r="A1233" s="21" t="s">
        <v>254</v>
      </c>
      <c r="B1233" s="20" t="s">
        <v>277</v>
      </c>
      <c r="C1233">
        <v>10.59</v>
      </c>
      <c r="D1233">
        <v>11.09</v>
      </c>
      <c r="E1233">
        <v>8</v>
      </c>
      <c r="F1233" s="55" t="s">
        <v>64</v>
      </c>
      <c r="G1233">
        <v>8</v>
      </c>
      <c r="H1233" s="72" t="s">
        <v>434</v>
      </c>
      <c r="I1233">
        <v>3</v>
      </c>
      <c r="J1233" s="37" t="s">
        <v>409</v>
      </c>
      <c r="K1233">
        <v>18</v>
      </c>
      <c r="L1233">
        <v>126</v>
      </c>
      <c r="M1233">
        <v>118</v>
      </c>
      <c r="N1233" s="40">
        <v>1200</v>
      </c>
      <c r="O1233">
        <v>1</v>
      </c>
      <c r="P1233">
        <v>26</v>
      </c>
      <c r="Q1233">
        <v>6</v>
      </c>
      <c r="R1233">
        <v>24</v>
      </c>
      <c r="S1233" s="32" t="s">
        <v>416</v>
      </c>
      <c r="T1233">
        <v>1177</v>
      </c>
      <c r="U1233" s="33" t="s">
        <v>417</v>
      </c>
      <c r="V1233">
        <v>4</v>
      </c>
      <c r="W1233">
        <v>41</v>
      </c>
      <c r="X1233" s="16" t="s">
        <v>70</v>
      </c>
      <c r="Y1233" t="s">
        <v>453</v>
      </c>
      <c r="Z1233">
        <v>5</v>
      </c>
      <c r="AA1233">
        <v>4</v>
      </c>
      <c r="AB1233">
        <v>8</v>
      </c>
      <c r="AF1233" t="s">
        <v>46</v>
      </c>
    </row>
    <row r="1234" spans="1:32" x14ac:dyDescent="0.25">
      <c r="A1234" s="21" t="s">
        <v>254</v>
      </c>
      <c r="B1234" s="20" t="s">
        <v>277</v>
      </c>
      <c r="C1234">
        <v>11.35</v>
      </c>
      <c r="D1234">
        <v>11.749999999999998</v>
      </c>
      <c r="E1234">
        <v>8</v>
      </c>
      <c r="F1234" s="55" t="s">
        <v>64</v>
      </c>
      <c r="G1234">
        <v>6</v>
      </c>
      <c r="H1234" s="72" t="s">
        <v>434</v>
      </c>
      <c r="I1234">
        <v>1</v>
      </c>
      <c r="J1234" s="37" t="s">
        <v>409</v>
      </c>
      <c r="K1234">
        <v>12</v>
      </c>
      <c r="L1234">
        <v>126</v>
      </c>
      <c r="M1234">
        <v>121</v>
      </c>
      <c r="N1234" s="40">
        <v>1200</v>
      </c>
      <c r="O1234">
        <v>1</v>
      </c>
      <c r="P1234">
        <v>5</v>
      </c>
      <c r="Q1234">
        <v>6</v>
      </c>
      <c r="R1234">
        <v>24</v>
      </c>
      <c r="S1234" s="32" t="s">
        <v>432</v>
      </c>
      <c r="T1234">
        <v>1167</v>
      </c>
      <c r="U1234" s="34" t="s">
        <v>438</v>
      </c>
      <c r="V1234">
        <v>4</v>
      </c>
      <c r="W1234">
        <v>43</v>
      </c>
      <c r="X1234" s="16" t="s">
        <v>70</v>
      </c>
      <c r="Y1234">
        <v>4</v>
      </c>
      <c r="Z1234">
        <v>5</v>
      </c>
      <c r="AA1234">
        <v>6</v>
      </c>
      <c r="AB1234">
        <v>6</v>
      </c>
      <c r="AF1234" t="s">
        <v>1215</v>
      </c>
    </row>
    <row r="1235" spans="1:32" x14ac:dyDescent="0.25">
      <c r="A1235" s="21" t="s">
        <v>254</v>
      </c>
      <c r="B1235" s="20" t="s">
        <v>277</v>
      </c>
      <c r="C1235">
        <v>12.36</v>
      </c>
      <c r="D1235">
        <v>12.559999999999999</v>
      </c>
      <c r="E1235">
        <v>8</v>
      </c>
      <c r="F1235" s="55" t="s">
        <v>64</v>
      </c>
      <c r="G1235">
        <v>10</v>
      </c>
      <c r="H1235" s="72" t="s">
        <v>434</v>
      </c>
      <c r="I1235">
        <v>7</v>
      </c>
      <c r="J1235" s="36" t="s">
        <v>410</v>
      </c>
      <c r="K1235">
        <v>8.4</v>
      </c>
      <c r="L1235">
        <v>126</v>
      </c>
      <c r="M1235">
        <v>120</v>
      </c>
      <c r="N1235" s="40">
        <v>1200</v>
      </c>
      <c r="O1235">
        <v>1</v>
      </c>
      <c r="P1235">
        <v>8</v>
      </c>
      <c r="Q1235">
        <v>5</v>
      </c>
      <c r="R1235">
        <v>24</v>
      </c>
      <c r="S1235" s="31" t="s">
        <v>420</v>
      </c>
      <c r="T1235">
        <v>1145</v>
      </c>
      <c r="U1235" s="33" t="s">
        <v>417</v>
      </c>
      <c r="V1235">
        <v>4</v>
      </c>
      <c r="W1235">
        <v>45</v>
      </c>
      <c r="X1235" s="16" t="s">
        <v>70</v>
      </c>
      <c r="Y1235" t="s">
        <v>487</v>
      </c>
      <c r="Z1235">
        <v>10</v>
      </c>
      <c r="AA1235">
        <v>9</v>
      </c>
      <c r="AB1235">
        <v>10</v>
      </c>
      <c r="AF1235" t="s">
        <v>141</v>
      </c>
    </row>
    <row r="1236" spans="1:32" x14ac:dyDescent="0.25">
      <c r="A1236" s="21" t="s">
        <v>254</v>
      </c>
      <c r="B1236" s="20" t="s">
        <v>277</v>
      </c>
      <c r="C1236">
        <v>11.18</v>
      </c>
      <c r="D1236">
        <v>11.379999999999999</v>
      </c>
      <c r="E1236">
        <v>8</v>
      </c>
      <c r="F1236" s="55" t="s">
        <v>64</v>
      </c>
      <c r="G1236" s="30">
        <v>4</v>
      </c>
      <c r="H1236" s="72" t="s">
        <v>434</v>
      </c>
      <c r="I1236">
        <v>8</v>
      </c>
      <c r="J1236" s="37" t="s">
        <v>409</v>
      </c>
      <c r="K1236">
        <v>6.9</v>
      </c>
      <c r="L1236">
        <v>126</v>
      </c>
      <c r="M1236">
        <v>121</v>
      </c>
      <c r="N1236" s="40">
        <v>1200</v>
      </c>
      <c r="O1236">
        <v>1</v>
      </c>
      <c r="P1236">
        <v>17</v>
      </c>
      <c r="Q1236">
        <v>4</v>
      </c>
      <c r="R1236">
        <v>24</v>
      </c>
      <c r="S1236" s="32" t="s">
        <v>416</v>
      </c>
      <c r="T1236">
        <v>1172</v>
      </c>
      <c r="U1236" s="33" t="s">
        <v>417</v>
      </c>
      <c r="V1236">
        <v>4</v>
      </c>
      <c r="W1236">
        <v>46</v>
      </c>
      <c r="X1236" s="16" t="s">
        <v>70</v>
      </c>
      <c r="Y1236">
        <v>3</v>
      </c>
      <c r="Z1236">
        <v>4</v>
      </c>
      <c r="AA1236">
        <v>3</v>
      </c>
      <c r="AB1236">
        <v>4</v>
      </c>
      <c r="AF1236" t="s">
        <v>125</v>
      </c>
    </row>
    <row r="1237" spans="1:32" x14ac:dyDescent="0.25">
      <c r="A1237" s="21" t="s">
        <v>254</v>
      </c>
      <c r="B1237" s="20" t="s">
        <v>277</v>
      </c>
      <c r="C1237">
        <v>10.29</v>
      </c>
      <c r="D1237">
        <v>10.589999999999998</v>
      </c>
      <c r="E1237">
        <v>8</v>
      </c>
      <c r="F1237" s="55" t="s">
        <v>64</v>
      </c>
      <c r="G1237" s="28">
        <v>3</v>
      </c>
      <c r="H1237" s="72" t="s">
        <v>434</v>
      </c>
      <c r="I1237">
        <v>4</v>
      </c>
      <c r="J1237" s="37" t="s">
        <v>409</v>
      </c>
      <c r="K1237">
        <v>4</v>
      </c>
      <c r="L1237">
        <v>126</v>
      </c>
      <c r="M1237">
        <v>123</v>
      </c>
      <c r="N1237" s="40">
        <v>1200</v>
      </c>
      <c r="O1237">
        <v>1</v>
      </c>
      <c r="P1237">
        <v>20</v>
      </c>
      <c r="Q1237">
        <v>3</v>
      </c>
      <c r="R1237">
        <v>24</v>
      </c>
      <c r="S1237" s="32" t="s">
        <v>426</v>
      </c>
      <c r="T1237">
        <v>1173</v>
      </c>
      <c r="U1237" s="33" t="s">
        <v>417</v>
      </c>
      <c r="V1237">
        <v>4</v>
      </c>
      <c r="W1237">
        <v>46</v>
      </c>
      <c r="X1237" s="16" t="s">
        <v>70</v>
      </c>
      <c r="Y1237" t="s">
        <v>589</v>
      </c>
      <c r="Z1237">
        <v>4</v>
      </c>
      <c r="AA1237">
        <v>4</v>
      </c>
      <c r="AB1237">
        <v>3</v>
      </c>
      <c r="AF1237" t="s">
        <v>46</v>
      </c>
    </row>
    <row r="1238" spans="1:32" x14ac:dyDescent="0.25">
      <c r="A1238" s="21" t="s">
        <v>254</v>
      </c>
      <c r="B1238" s="20" t="s">
        <v>277</v>
      </c>
      <c r="C1238">
        <v>11.49</v>
      </c>
      <c r="D1238">
        <v>11.69</v>
      </c>
      <c r="E1238">
        <v>8</v>
      </c>
      <c r="F1238" s="55" t="s">
        <v>64</v>
      </c>
      <c r="G1238" s="28">
        <v>3</v>
      </c>
      <c r="H1238" s="72" t="s">
        <v>434</v>
      </c>
      <c r="I1238">
        <v>10</v>
      </c>
      <c r="J1238" s="38" t="s">
        <v>411</v>
      </c>
      <c r="K1238">
        <v>12</v>
      </c>
      <c r="L1238">
        <v>126</v>
      </c>
      <c r="M1238">
        <v>121</v>
      </c>
      <c r="N1238" s="40">
        <v>1200</v>
      </c>
      <c r="O1238">
        <v>1</v>
      </c>
      <c r="P1238">
        <v>28</v>
      </c>
      <c r="Q1238">
        <v>2</v>
      </c>
      <c r="R1238">
        <v>24</v>
      </c>
      <c r="S1238" s="32" t="s">
        <v>432</v>
      </c>
      <c r="T1238">
        <v>1177</v>
      </c>
      <c r="U1238" s="33" t="s">
        <v>417</v>
      </c>
      <c r="V1238">
        <v>4</v>
      </c>
      <c r="W1238">
        <v>46</v>
      </c>
      <c r="X1238" s="16" t="s">
        <v>70</v>
      </c>
      <c r="Y1238" t="s">
        <v>474</v>
      </c>
      <c r="Z1238">
        <v>11</v>
      </c>
      <c r="AA1238">
        <v>11</v>
      </c>
      <c r="AB1238">
        <v>3</v>
      </c>
      <c r="AF1238" t="s">
        <v>46</v>
      </c>
    </row>
    <row r="1239" spans="1:32" x14ac:dyDescent="0.25">
      <c r="A1239" s="21" t="s">
        <v>254</v>
      </c>
      <c r="B1239" s="20" t="s">
        <v>277</v>
      </c>
      <c r="C1239">
        <v>10.89</v>
      </c>
      <c r="D1239">
        <v>11.29</v>
      </c>
      <c r="E1239">
        <v>8</v>
      </c>
      <c r="F1239" s="55" t="s">
        <v>64</v>
      </c>
      <c r="G1239" s="28">
        <v>1</v>
      </c>
      <c r="H1239" s="72" t="s">
        <v>434</v>
      </c>
      <c r="I1239">
        <v>3</v>
      </c>
      <c r="J1239" s="37" t="s">
        <v>409</v>
      </c>
      <c r="K1239">
        <v>10</v>
      </c>
      <c r="L1239">
        <v>126</v>
      </c>
      <c r="M1239">
        <v>119</v>
      </c>
      <c r="N1239" s="40">
        <v>1200</v>
      </c>
      <c r="O1239">
        <v>1</v>
      </c>
      <c r="P1239">
        <v>7</v>
      </c>
      <c r="Q1239">
        <v>2</v>
      </c>
      <c r="R1239">
        <v>24</v>
      </c>
      <c r="S1239" s="31" t="s">
        <v>420</v>
      </c>
      <c r="T1239">
        <v>1179</v>
      </c>
      <c r="U1239" s="33" t="s">
        <v>417</v>
      </c>
      <c r="V1239">
        <v>4</v>
      </c>
      <c r="W1239">
        <v>41</v>
      </c>
      <c r="X1239" s="16" t="s">
        <v>70</v>
      </c>
      <c r="Y1239" s="12" t="s">
        <v>423</v>
      </c>
      <c r="Z1239">
        <v>4</v>
      </c>
      <c r="AA1239">
        <v>4</v>
      </c>
      <c r="AB1239">
        <v>1</v>
      </c>
      <c r="AF1239" t="s">
        <v>46</v>
      </c>
    </row>
    <row r="1240" spans="1:32" x14ac:dyDescent="0.25">
      <c r="A1240" s="21" t="s">
        <v>254</v>
      </c>
      <c r="B1240" s="20" t="s">
        <v>277</v>
      </c>
      <c r="C1240">
        <v>11.3</v>
      </c>
      <c r="D1240">
        <v>11.5</v>
      </c>
      <c r="E1240">
        <v>8</v>
      </c>
      <c r="F1240" s="55" t="s">
        <v>64</v>
      </c>
      <c r="G1240">
        <v>6</v>
      </c>
      <c r="H1240" s="72" t="s">
        <v>434</v>
      </c>
      <c r="I1240">
        <v>11</v>
      </c>
      <c r="J1240" s="38" t="s">
        <v>411</v>
      </c>
      <c r="K1240">
        <v>41</v>
      </c>
      <c r="L1240">
        <v>126</v>
      </c>
      <c r="M1240">
        <v>120</v>
      </c>
      <c r="N1240" s="40">
        <v>1200</v>
      </c>
      <c r="O1240">
        <v>1</v>
      </c>
      <c r="P1240">
        <v>17</v>
      </c>
      <c r="Q1240">
        <v>1</v>
      </c>
      <c r="R1240">
        <v>24</v>
      </c>
      <c r="S1240" s="32" t="s">
        <v>416</v>
      </c>
      <c r="T1240">
        <v>1165</v>
      </c>
      <c r="U1240" s="33" t="s">
        <v>417</v>
      </c>
      <c r="V1240">
        <v>4</v>
      </c>
      <c r="W1240">
        <v>43</v>
      </c>
      <c r="X1240" s="16" t="s">
        <v>70</v>
      </c>
      <c r="Y1240">
        <v>3</v>
      </c>
      <c r="Z1240">
        <v>11</v>
      </c>
      <c r="AA1240">
        <v>11</v>
      </c>
      <c r="AB1240">
        <v>6</v>
      </c>
      <c r="AF1240" t="s">
        <v>1530</v>
      </c>
    </row>
    <row r="1241" spans="1:32" x14ac:dyDescent="0.25">
      <c r="A1241" s="21" t="s">
        <v>254</v>
      </c>
      <c r="B1241" s="20" t="s">
        <v>277</v>
      </c>
      <c r="C1241">
        <v>11.08</v>
      </c>
      <c r="D1241">
        <v>11.28</v>
      </c>
      <c r="E1241">
        <v>8</v>
      </c>
      <c r="F1241" s="55" t="s">
        <v>64</v>
      </c>
      <c r="G1241">
        <v>11</v>
      </c>
      <c r="H1241" s="54" t="s">
        <v>58</v>
      </c>
      <c r="I1241">
        <v>7</v>
      </c>
      <c r="J1241" s="38" t="s">
        <v>411</v>
      </c>
      <c r="K1241">
        <v>28</v>
      </c>
      <c r="L1241">
        <v>126</v>
      </c>
      <c r="M1241">
        <v>121</v>
      </c>
      <c r="N1241" s="40">
        <v>1200</v>
      </c>
      <c r="O1241">
        <v>1</v>
      </c>
      <c r="P1241">
        <v>3</v>
      </c>
      <c r="Q1241">
        <v>12</v>
      </c>
      <c r="R1241">
        <v>23</v>
      </c>
      <c r="S1241" t="s">
        <v>457</v>
      </c>
      <c r="T1241">
        <v>1205</v>
      </c>
      <c r="U1241" s="33" t="s">
        <v>417</v>
      </c>
      <c r="V1241">
        <v>4</v>
      </c>
      <c r="W1241">
        <v>46</v>
      </c>
      <c r="X1241" s="16" t="s">
        <v>70</v>
      </c>
      <c r="Y1241">
        <v>10</v>
      </c>
      <c r="Z1241">
        <v>11</v>
      </c>
      <c r="AA1241">
        <v>10</v>
      </c>
      <c r="AB1241">
        <v>11</v>
      </c>
      <c r="AF1241" t="s">
        <v>1138</v>
      </c>
    </row>
    <row r="1242" spans="1:32" x14ac:dyDescent="0.25">
      <c r="A1242" s="21" t="s">
        <v>254</v>
      </c>
      <c r="B1242" s="20" t="s">
        <v>277</v>
      </c>
      <c r="C1242">
        <v>10.29</v>
      </c>
      <c r="D1242">
        <v>10.389999999999999</v>
      </c>
      <c r="E1242">
        <v>8</v>
      </c>
      <c r="F1242" s="55" t="s">
        <v>64</v>
      </c>
      <c r="G1242">
        <v>13</v>
      </c>
      <c r="H1242" s="66" t="s">
        <v>173</v>
      </c>
      <c r="I1242">
        <v>7</v>
      </c>
      <c r="J1242" s="36" t="s">
        <v>410</v>
      </c>
      <c r="K1242">
        <v>22</v>
      </c>
      <c r="L1242">
        <v>126</v>
      </c>
      <c r="M1242">
        <v>124</v>
      </c>
      <c r="N1242" s="40">
        <v>1200</v>
      </c>
      <c r="O1242">
        <v>1</v>
      </c>
      <c r="P1242">
        <v>22</v>
      </c>
      <c r="Q1242">
        <v>10</v>
      </c>
      <c r="R1242">
        <v>23</v>
      </c>
      <c r="S1242" t="s">
        <v>501</v>
      </c>
      <c r="T1242">
        <v>1191</v>
      </c>
      <c r="U1242" s="33" t="s">
        <v>417</v>
      </c>
      <c r="V1242">
        <v>4</v>
      </c>
      <c r="W1242">
        <v>48</v>
      </c>
      <c r="X1242" s="16" t="s">
        <v>70</v>
      </c>
      <c r="Y1242">
        <v>6</v>
      </c>
      <c r="Z1242">
        <v>9</v>
      </c>
      <c r="AA1242">
        <v>10</v>
      </c>
      <c r="AB1242">
        <v>13</v>
      </c>
      <c r="AF1242" t="s">
        <v>1531</v>
      </c>
    </row>
    <row r="1243" spans="1:32" x14ac:dyDescent="0.25">
      <c r="A1243" s="21" t="s">
        <v>254</v>
      </c>
      <c r="B1243" s="21" t="s">
        <v>280</v>
      </c>
      <c r="C1243">
        <v>9.5500000000000007</v>
      </c>
      <c r="D1243">
        <v>9.65</v>
      </c>
      <c r="E1243">
        <v>7</v>
      </c>
      <c r="F1243" s="54" t="s">
        <v>58</v>
      </c>
      <c r="G1243" s="30">
        <v>4</v>
      </c>
      <c r="H1243" s="80" t="s">
        <v>406</v>
      </c>
      <c r="I1243">
        <v>4</v>
      </c>
      <c r="J1243" s="37" t="s">
        <v>409</v>
      </c>
      <c r="K1243">
        <v>10</v>
      </c>
      <c r="L1243">
        <v>126</v>
      </c>
      <c r="M1243">
        <v>124</v>
      </c>
      <c r="N1243" s="40">
        <v>1200</v>
      </c>
      <c r="O1243">
        <v>1</v>
      </c>
      <c r="P1243">
        <v>20</v>
      </c>
      <c r="Q1243">
        <v>12</v>
      </c>
      <c r="R1243">
        <v>25</v>
      </c>
      <c r="S1243" t="s">
        <v>479</v>
      </c>
      <c r="T1243">
        <v>1100</v>
      </c>
      <c r="U1243" s="33" t="s">
        <v>417</v>
      </c>
      <c r="V1243">
        <v>4</v>
      </c>
      <c r="W1243">
        <v>49</v>
      </c>
      <c r="X1243" s="22" t="s">
        <v>147</v>
      </c>
      <c r="Y1243" s="12" t="s">
        <v>552</v>
      </c>
      <c r="Z1243">
        <v>7</v>
      </c>
      <c r="AA1243">
        <v>6</v>
      </c>
      <c r="AB1243">
        <v>4</v>
      </c>
      <c r="AF1243" t="s">
        <v>87</v>
      </c>
    </row>
    <row r="1244" spans="1:32" x14ac:dyDescent="0.25">
      <c r="A1244" s="21" t="s">
        <v>254</v>
      </c>
      <c r="B1244" s="21" t="s">
        <v>280</v>
      </c>
      <c r="C1244">
        <v>10.24</v>
      </c>
      <c r="D1244">
        <v>10.14</v>
      </c>
      <c r="E1244">
        <v>7</v>
      </c>
      <c r="F1244" s="54" t="s">
        <v>58</v>
      </c>
      <c r="G1244" s="28">
        <v>2</v>
      </c>
      <c r="H1244" s="80" t="s">
        <v>406</v>
      </c>
      <c r="I1244">
        <v>11</v>
      </c>
      <c r="J1244" s="36" t="s">
        <v>410</v>
      </c>
      <c r="K1244">
        <v>16</v>
      </c>
      <c r="L1244">
        <v>126</v>
      </c>
      <c r="M1244">
        <v>124</v>
      </c>
      <c r="N1244" s="40">
        <v>1200</v>
      </c>
      <c r="O1244">
        <v>1</v>
      </c>
      <c r="P1244">
        <v>9</v>
      </c>
      <c r="Q1244">
        <v>11</v>
      </c>
      <c r="R1244">
        <v>25</v>
      </c>
      <c r="S1244" t="s">
        <v>479</v>
      </c>
      <c r="T1244">
        <v>1081</v>
      </c>
      <c r="U1244" s="33" t="s">
        <v>417</v>
      </c>
      <c r="V1244">
        <v>4</v>
      </c>
      <c r="W1244">
        <v>49</v>
      </c>
      <c r="X1244" s="22" t="s">
        <v>147</v>
      </c>
      <c r="Y1244" t="s">
        <v>441</v>
      </c>
      <c r="Z1244">
        <v>10</v>
      </c>
      <c r="AA1244">
        <v>8</v>
      </c>
      <c r="AB1244">
        <v>2</v>
      </c>
      <c r="AF1244" t="s">
        <v>87</v>
      </c>
    </row>
    <row r="1245" spans="1:32" x14ac:dyDescent="0.25">
      <c r="A1245" s="21" t="s">
        <v>254</v>
      </c>
      <c r="B1245" s="21" t="s">
        <v>280</v>
      </c>
      <c r="C1245">
        <v>9.5500000000000007</v>
      </c>
      <c r="D1245">
        <v>9.2500000000000018</v>
      </c>
      <c r="E1245">
        <v>7</v>
      </c>
      <c r="F1245" s="54" t="s">
        <v>58</v>
      </c>
      <c r="G1245" s="30">
        <v>4</v>
      </c>
      <c r="H1245" s="54" t="s">
        <v>58</v>
      </c>
      <c r="I1245">
        <v>13</v>
      </c>
      <c r="J1245" s="38" t="s">
        <v>411</v>
      </c>
      <c r="K1245">
        <v>34</v>
      </c>
      <c r="L1245">
        <v>126</v>
      </c>
      <c r="M1245">
        <v>128</v>
      </c>
      <c r="N1245" s="40">
        <v>1200</v>
      </c>
      <c r="O1245">
        <v>1</v>
      </c>
      <c r="P1245">
        <v>1</v>
      </c>
      <c r="Q1245">
        <v>10</v>
      </c>
      <c r="R1245">
        <v>25</v>
      </c>
      <c r="S1245" t="s">
        <v>465</v>
      </c>
      <c r="T1245">
        <v>1084</v>
      </c>
      <c r="U1245" s="33" t="s">
        <v>427</v>
      </c>
      <c r="V1245">
        <v>4</v>
      </c>
      <c r="W1245">
        <v>51</v>
      </c>
      <c r="X1245" s="22" t="s">
        <v>147</v>
      </c>
      <c r="Y1245" t="s">
        <v>589</v>
      </c>
      <c r="Z1245">
        <v>14</v>
      </c>
      <c r="AA1245">
        <v>10</v>
      </c>
      <c r="AB1245">
        <v>4</v>
      </c>
      <c r="AF1245" t="s">
        <v>87</v>
      </c>
    </row>
    <row r="1246" spans="1:32" x14ac:dyDescent="0.25">
      <c r="A1246" s="21" t="s">
        <v>254</v>
      </c>
      <c r="B1246" s="21" t="s">
        <v>280</v>
      </c>
      <c r="C1246">
        <v>10.7</v>
      </c>
      <c r="D1246">
        <v>10.799999999999999</v>
      </c>
      <c r="E1246">
        <v>7</v>
      </c>
      <c r="F1246" s="54" t="s">
        <v>58</v>
      </c>
      <c r="G1246">
        <v>8</v>
      </c>
      <c r="H1246" s="62" t="s">
        <v>120</v>
      </c>
      <c r="I1246">
        <v>3</v>
      </c>
      <c r="J1246" s="37" t="s">
        <v>409</v>
      </c>
      <c r="K1246">
        <v>14</v>
      </c>
      <c r="L1246">
        <v>126</v>
      </c>
      <c r="M1246">
        <v>128</v>
      </c>
      <c r="N1246" s="40">
        <v>1200</v>
      </c>
      <c r="O1246">
        <v>1</v>
      </c>
      <c r="P1246">
        <v>10</v>
      </c>
      <c r="Q1246">
        <v>9</v>
      </c>
      <c r="R1246">
        <v>25</v>
      </c>
      <c r="S1246" s="32" t="s">
        <v>432</v>
      </c>
      <c r="T1246">
        <v>1063</v>
      </c>
      <c r="U1246" s="33" t="s">
        <v>417</v>
      </c>
      <c r="V1246">
        <v>4</v>
      </c>
      <c r="W1246">
        <v>53</v>
      </c>
      <c r="X1246" s="22" t="s">
        <v>147</v>
      </c>
      <c r="Y1246" t="s">
        <v>589</v>
      </c>
      <c r="Z1246">
        <v>5</v>
      </c>
      <c r="AA1246">
        <v>5</v>
      </c>
      <c r="AB1246">
        <v>8</v>
      </c>
      <c r="AF1246" t="s">
        <v>87</v>
      </c>
    </row>
    <row r="1247" spans="1:32" x14ac:dyDescent="0.25">
      <c r="A1247" s="21" t="s">
        <v>254</v>
      </c>
      <c r="B1247" s="21" t="s">
        <v>280</v>
      </c>
      <c r="C1247">
        <v>40.119999999999997</v>
      </c>
      <c r="D1247">
        <v>40.019999999999996</v>
      </c>
      <c r="E1247">
        <v>7</v>
      </c>
      <c r="F1247" s="54" t="s">
        <v>58</v>
      </c>
      <c r="G1247">
        <v>7</v>
      </c>
      <c r="H1247" s="54" t="s">
        <v>58</v>
      </c>
      <c r="I1247">
        <v>9</v>
      </c>
      <c r="J1247" s="36" t="s">
        <v>410</v>
      </c>
      <c r="K1247">
        <v>34</v>
      </c>
      <c r="L1247">
        <v>126</v>
      </c>
      <c r="M1247">
        <v>130</v>
      </c>
      <c r="N1247">
        <v>1650</v>
      </c>
      <c r="O1247">
        <v>1</v>
      </c>
      <c r="P1247">
        <v>11</v>
      </c>
      <c r="Q1247">
        <v>6</v>
      </c>
      <c r="R1247">
        <v>25</v>
      </c>
      <c r="S1247" s="31" t="s">
        <v>420</v>
      </c>
      <c r="T1247">
        <v>1087</v>
      </c>
      <c r="U1247" s="33" t="s">
        <v>427</v>
      </c>
      <c r="V1247">
        <v>4</v>
      </c>
      <c r="W1247">
        <v>54</v>
      </c>
      <c r="X1247" s="22" t="s">
        <v>147</v>
      </c>
      <c r="Y1247" t="s">
        <v>533</v>
      </c>
      <c r="Z1247">
        <v>10</v>
      </c>
      <c r="AA1247">
        <v>10</v>
      </c>
      <c r="AB1247">
        <v>10</v>
      </c>
      <c r="AC1247">
        <v>7</v>
      </c>
      <c r="AF1247" t="s">
        <v>87</v>
      </c>
    </row>
    <row r="1248" spans="1:32" x14ac:dyDescent="0.25">
      <c r="A1248" s="21" t="s">
        <v>254</v>
      </c>
      <c r="B1248" s="21" t="s">
        <v>280</v>
      </c>
      <c r="C1248">
        <v>10.7</v>
      </c>
      <c r="D1248">
        <v>10.6</v>
      </c>
      <c r="E1248">
        <v>7</v>
      </c>
      <c r="F1248" s="54" t="s">
        <v>58</v>
      </c>
      <c r="G1248">
        <v>10</v>
      </c>
      <c r="H1248" s="54" t="s">
        <v>58</v>
      </c>
      <c r="I1248">
        <v>6</v>
      </c>
      <c r="J1248" s="36" t="s">
        <v>410</v>
      </c>
      <c r="K1248">
        <v>12</v>
      </c>
      <c r="L1248">
        <v>126</v>
      </c>
      <c r="M1248">
        <v>129</v>
      </c>
      <c r="N1248" s="40">
        <v>1200</v>
      </c>
      <c r="O1248">
        <v>1</v>
      </c>
      <c r="P1248">
        <v>14</v>
      </c>
      <c r="Q1248">
        <v>5</v>
      </c>
      <c r="R1248">
        <v>25</v>
      </c>
      <c r="S1248" s="31" t="s">
        <v>420</v>
      </c>
      <c r="T1248">
        <v>1066</v>
      </c>
      <c r="U1248" s="33" t="s">
        <v>427</v>
      </c>
      <c r="V1248">
        <v>4</v>
      </c>
      <c r="W1248">
        <v>54</v>
      </c>
      <c r="X1248" s="22" t="s">
        <v>147</v>
      </c>
      <c r="Y1248" t="s">
        <v>589</v>
      </c>
      <c r="Z1248">
        <v>8</v>
      </c>
      <c r="AA1248">
        <v>8</v>
      </c>
      <c r="AB1248">
        <v>10</v>
      </c>
      <c r="AF1248" t="s">
        <v>87</v>
      </c>
    </row>
    <row r="1249" spans="1:32" x14ac:dyDescent="0.25">
      <c r="A1249" s="21" t="s">
        <v>254</v>
      </c>
      <c r="B1249" s="21" t="s">
        <v>280</v>
      </c>
      <c r="C1249">
        <v>10.39</v>
      </c>
      <c r="D1249">
        <v>10.290000000000001</v>
      </c>
      <c r="E1249">
        <v>7</v>
      </c>
      <c r="F1249" s="54" t="s">
        <v>58</v>
      </c>
      <c r="G1249" s="30">
        <v>4</v>
      </c>
      <c r="H1249" s="54" t="s">
        <v>58</v>
      </c>
      <c r="I1249">
        <v>6</v>
      </c>
      <c r="J1249" s="37" t="s">
        <v>409</v>
      </c>
      <c r="K1249">
        <v>7.8</v>
      </c>
      <c r="L1249">
        <v>126</v>
      </c>
      <c r="M1249">
        <v>130</v>
      </c>
      <c r="N1249" s="40">
        <v>1200</v>
      </c>
      <c r="O1249">
        <v>1</v>
      </c>
      <c r="P1249">
        <v>16</v>
      </c>
      <c r="Q1249">
        <v>4</v>
      </c>
      <c r="R1249">
        <v>25</v>
      </c>
      <c r="S1249" s="31" t="s">
        <v>420</v>
      </c>
      <c r="T1249">
        <v>1079</v>
      </c>
      <c r="U1249" s="33" t="s">
        <v>427</v>
      </c>
      <c r="V1249">
        <v>4</v>
      </c>
      <c r="W1249">
        <v>54</v>
      </c>
      <c r="X1249" s="22" t="s">
        <v>147</v>
      </c>
      <c r="Y1249" t="s">
        <v>453</v>
      </c>
      <c r="Z1249">
        <v>7</v>
      </c>
      <c r="AA1249">
        <v>7</v>
      </c>
      <c r="AB1249">
        <v>4</v>
      </c>
      <c r="AF1249" t="s">
        <v>87</v>
      </c>
    </row>
    <row r="1250" spans="1:32" x14ac:dyDescent="0.25">
      <c r="A1250" s="21" t="s">
        <v>254</v>
      </c>
      <c r="B1250" s="21" t="s">
        <v>280</v>
      </c>
      <c r="C1250">
        <v>10.07</v>
      </c>
      <c r="D1250">
        <v>10.17</v>
      </c>
      <c r="E1250">
        <v>7</v>
      </c>
      <c r="F1250" s="54" t="s">
        <v>58</v>
      </c>
      <c r="G1250" s="28">
        <v>1</v>
      </c>
      <c r="H1250" s="54" t="s">
        <v>58</v>
      </c>
      <c r="I1250">
        <v>7</v>
      </c>
      <c r="J1250" s="37" t="s">
        <v>409</v>
      </c>
      <c r="K1250">
        <v>5</v>
      </c>
      <c r="L1250">
        <v>126</v>
      </c>
      <c r="M1250">
        <v>123</v>
      </c>
      <c r="N1250" s="40">
        <v>1200</v>
      </c>
      <c r="O1250">
        <v>1</v>
      </c>
      <c r="P1250">
        <v>12</v>
      </c>
      <c r="Q1250">
        <v>3</v>
      </c>
      <c r="R1250">
        <v>25</v>
      </c>
      <c r="S1250" s="32" t="s">
        <v>432</v>
      </c>
      <c r="T1250">
        <v>1089</v>
      </c>
      <c r="U1250" s="33" t="s">
        <v>427</v>
      </c>
      <c r="V1250">
        <v>4</v>
      </c>
      <c r="W1250">
        <v>48</v>
      </c>
      <c r="X1250" s="22" t="s">
        <v>147</v>
      </c>
      <c r="Y1250" s="12" t="s">
        <v>654</v>
      </c>
      <c r="Z1250">
        <v>7</v>
      </c>
      <c r="AA1250">
        <v>8</v>
      </c>
      <c r="AB1250">
        <v>1</v>
      </c>
      <c r="AF1250" t="s">
        <v>87</v>
      </c>
    </row>
    <row r="1251" spans="1:32" x14ac:dyDescent="0.25">
      <c r="A1251" s="21" t="s">
        <v>254</v>
      </c>
      <c r="B1251" s="21" t="s">
        <v>280</v>
      </c>
      <c r="C1251">
        <v>10.09</v>
      </c>
      <c r="D1251">
        <v>10.19</v>
      </c>
      <c r="E1251">
        <v>7</v>
      </c>
      <c r="F1251" s="54" t="s">
        <v>58</v>
      </c>
      <c r="G1251" s="28">
        <v>3</v>
      </c>
      <c r="H1251" s="62" t="s">
        <v>120</v>
      </c>
      <c r="I1251">
        <v>8</v>
      </c>
      <c r="J1251" s="36" t="s">
        <v>410</v>
      </c>
      <c r="K1251">
        <v>12</v>
      </c>
      <c r="L1251">
        <v>126</v>
      </c>
      <c r="M1251">
        <v>123</v>
      </c>
      <c r="N1251" s="40">
        <v>1200</v>
      </c>
      <c r="O1251">
        <v>1</v>
      </c>
      <c r="P1251">
        <v>5</v>
      </c>
      <c r="Q1251">
        <v>2</v>
      </c>
      <c r="R1251">
        <v>25</v>
      </c>
      <c r="S1251" s="32" t="s">
        <v>432</v>
      </c>
      <c r="T1251">
        <v>1099</v>
      </c>
      <c r="U1251" s="33" t="s">
        <v>417</v>
      </c>
      <c r="V1251">
        <v>4</v>
      </c>
      <c r="W1251">
        <v>48</v>
      </c>
      <c r="X1251" s="22" t="s">
        <v>147</v>
      </c>
      <c r="Y1251" s="12" t="s">
        <v>423</v>
      </c>
      <c r="Z1251">
        <v>8</v>
      </c>
      <c r="AA1251">
        <v>7</v>
      </c>
      <c r="AB1251">
        <v>3</v>
      </c>
      <c r="AF1251" t="s">
        <v>680</v>
      </c>
    </row>
    <row r="1252" spans="1:32" x14ac:dyDescent="0.25">
      <c r="A1252" s="21" t="s">
        <v>254</v>
      </c>
      <c r="B1252" s="21" t="s">
        <v>280</v>
      </c>
      <c r="C1252">
        <v>10.18</v>
      </c>
      <c r="D1252">
        <v>10.18</v>
      </c>
      <c r="E1252">
        <v>7</v>
      </c>
      <c r="F1252" s="54" t="s">
        <v>58</v>
      </c>
      <c r="G1252">
        <v>7</v>
      </c>
      <c r="H1252" s="62" t="s">
        <v>120</v>
      </c>
      <c r="I1252">
        <v>8</v>
      </c>
      <c r="J1252" s="36" t="s">
        <v>410</v>
      </c>
      <c r="K1252">
        <v>5.7</v>
      </c>
      <c r="L1252">
        <v>126</v>
      </c>
      <c r="M1252">
        <v>127</v>
      </c>
      <c r="N1252" s="40">
        <v>1200</v>
      </c>
      <c r="O1252">
        <v>1</v>
      </c>
      <c r="P1252">
        <v>19</v>
      </c>
      <c r="Q1252">
        <v>1</v>
      </c>
      <c r="R1252">
        <v>25</v>
      </c>
      <c r="S1252" t="s">
        <v>483</v>
      </c>
      <c r="T1252">
        <v>1092</v>
      </c>
      <c r="U1252" s="33" t="s">
        <v>417</v>
      </c>
      <c r="V1252">
        <v>4</v>
      </c>
      <c r="W1252">
        <v>50</v>
      </c>
      <c r="X1252" s="22" t="s">
        <v>147</v>
      </c>
      <c r="Y1252" t="s">
        <v>453</v>
      </c>
      <c r="Z1252">
        <v>10</v>
      </c>
      <c r="AA1252">
        <v>11</v>
      </c>
      <c r="AB1252">
        <v>7</v>
      </c>
      <c r="AF1252" t="s">
        <v>624</v>
      </c>
    </row>
    <row r="1253" spans="1:32" x14ac:dyDescent="0.25">
      <c r="A1253" s="21" t="s">
        <v>254</v>
      </c>
      <c r="B1253" s="21" t="s">
        <v>280</v>
      </c>
      <c r="C1253">
        <v>22.83</v>
      </c>
      <c r="D1253">
        <v>23.029999999999998</v>
      </c>
      <c r="E1253">
        <v>7</v>
      </c>
      <c r="F1253" s="54" t="s">
        <v>58</v>
      </c>
      <c r="G1253">
        <v>9</v>
      </c>
      <c r="H1253" s="62" t="s">
        <v>120</v>
      </c>
      <c r="I1253">
        <v>3</v>
      </c>
      <c r="J1253" s="36" t="s">
        <v>410</v>
      </c>
      <c r="K1253">
        <v>8.6999999999999993</v>
      </c>
      <c r="L1253">
        <v>126</v>
      </c>
      <c r="M1253">
        <v>126</v>
      </c>
      <c r="N1253">
        <v>1400</v>
      </c>
      <c r="O1253">
        <v>1</v>
      </c>
      <c r="P1253">
        <v>29</v>
      </c>
      <c r="Q1253">
        <v>12</v>
      </c>
      <c r="R1253">
        <v>24</v>
      </c>
      <c r="S1253" t="s">
        <v>501</v>
      </c>
      <c r="T1253">
        <v>1098</v>
      </c>
      <c r="U1253" s="33" t="s">
        <v>417</v>
      </c>
      <c r="V1253">
        <v>4</v>
      </c>
      <c r="W1253">
        <v>51</v>
      </c>
      <c r="X1253" s="22" t="s">
        <v>147</v>
      </c>
      <c r="Y1253" t="s">
        <v>516</v>
      </c>
      <c r="Z1253">
        <v>10</v>
      </c>
      <c r="AA1253">
        <v>9</v>
      </c>
      <c r="AB1253">
        <v>10</v>
      </c>
      <c r="AC1253">
        <v>9</v>
      </c>
      <c r="AF1253" t="s">
        <v>624</v>
      </c>
    </row>
    <row r="1254" spans="1:32" x14ac:dyDescent="0.25">
      <c r="A1254" s="21" t="s">
        <v>254</v>
      </c>
      <c r="B1254" s="21" t="s">
        <v>280</v>
      </c>
      <c r="C1254">
        <v>9.7899999999999991</v>
      </c>
      <c r="D1254">
        <v>9.7899999999999991</v>
      </c>
      <c r="E1254">
        <v>7</v>
      </c>
      <c r="F1254" s="54" t="s">
        <v>58</v>
      </c>
      <c r="G1254" s="30">
        <v>5</v>
      </c>
      <c r="H1254" s="62" t="s">
        <v>120</v>
      </c>
      <c r="I1254">
        <v>6</v>
      </c>
      <c r="J1254" s="36" t="s">
        <v>410</v>
      </c>
      <c r="K1254">
        <v>6.7</v>
      </c>
      <c r="L1254">
        <v>126</v>
      </c>
      <c r="M1254">
        <v>125</v>
      </c>
      <c r="N1254" s="40">
        <v>1200</v>
      </c>
      <c r="O1254">
        <v>1</v>
      </c>
      <c r="P1254">
        <v>24</v>
      </c>
      <c r="Q1254">
        <v>11</v>
      </c>
      <c r="R1254">
        <v>24</v>
      </c>
      <c r="S1254" t="s">
        <v>508</v>
      </c>
      <c r="T1254">
        <v>1082</v>
      </c>
      <c r="U1254" s="33" t="s">
        <v>417</v>
      </c>
      <c r="V1254">
        <v>4</v>
      </c>
      <c r="W1254">
        <v>51</v>
      </c>
      <c r="X1254" s="22" t="s">
        <v>147</v>
      </c>
      <c r="Y1254" t="s">
        <v>441</v>
      </c>
      <c r="Z1254">
        <v>10</v>
      </c>
      <c r="AA1254">
        <v>8</v>
      </c>
      <c r="AB1254">
        <v>5</v>
      </c>
      <c r="AF1254" t="s">
        <v>624</v>
      </c>
    </row>
    <row r="1255" spans="1:32" x14ac:dyDescent="0.25">
      <c r="A1255" s="21" t="s">
        <v>254</v>
      </c>
      <c r="B1255" s="21" t="s">
        <v>280</v>
      </c>
      <c r="C1255">
        <v>9.1999999999999993</v>
      </c>
      <c r="D1255">
        <v>9.3999999999999986</v>
      </c>
      <c r="E1255">
        <v>7</v>
      </c>
      <c r="F1255" s="54" t="s">
        <v>58</v>
      </c>
      <c r="G1255" s="28">
        <v>3</v>
      </c>
      <c r="H1255" s="62" t="s">
        <v>120</v>
      </c>
      <c r="I1255">
        <v>1</v>
      </c>
      <c r="J1255" s="37" t="s">
        <v>409</v>
      </c>
      <c r="K1255">
        <v>6.3</v>
      </c>
      <c r="L1255">
        <v>126</v>
      </c>
      <c r="M1255">
        <v>125</v>
      </c>
      <c r="N1255" s="40">
        <v>1200</v>
      </c>
      <c r="O1255">
        <v>1</v>
      </c>
      <c r="P1255">
        <v>3</v>
      </c>
      <c r="Q1255">
        <v>11</v>
      </c>
      <c r="R1255">
        <v>24</v>
      </c>
      <c r="S1255" t="s">
        <v>479</v>
      </c>
      <c r="T1255">
        <v>1088</v>
      </c>
      <c r="U1255" s="33" t="s">
        <v>427</v>
      </c>
      <c r="V1255">
        <v>4</v>
      </c>
      <c r="W1255">
        <v>51</v>
      </c>
      <c r="X1255" s="22" t="s">
        <v>147</v>
      </c>
      <c r="Y1255" s="12" t="s">
        <v>418</v>
      </c>
      <c r="Z1255">
        <v>5</v>
      </c>
      <c r="AA1255">
        <v>5</v>
      </c>
      <c r="AB1255">
        <v>3</v>
      </c>
      <c r="AF1255" t="s">
        <v>624</v>
      </c>
    </row>
    <row r="1256" spans="1:32" x14ac:dyDescent="0.25">
      <c r="A1256" s="21" t="s">
        <v>254</v>
      </c>
      <c r="B1256" s="21" t="s">
        <v>280</v>
      </c>
      <c r="C1256">
        <v>9.08</v>
      </c>
      <c r="D1256">
        <v>9.4799999999999986</v>
      </c>
      <c r="E1256">
        <v>7</v>
      </c>
      <c r="F1256" s="54" t="s">
        <v>58</v>
      </c>
      <c r="G1256" s="28">
        <v>1</v>
      </c>
      <c r="H1256" s="62" t="s">
        <v>120</v>
      </c>
      <c r="I1256">
        <v>2</v>
      </c>
      <c r="J1256" s="37" t="s">
        <v>409</v>
      </c>
      <c r="K1256">
        <v>2.8</v>
      </c>
      <c r="L1256">
        <v>126</v>
      </c>
      <c r="M1256">
        <v>121</v>
      </c>
      <c r="N1256" s="40">
        <v>1200</v>
      </c>
      <c r="O1256">
        <v>1</v>
      </c>
      <c r="P1256">
        <v>1</v>
      </c>
      <c r="Q1256">
        <v>10</v>
      </c>
      <c r="R1256">
        <v>24</v>
      </c>
      <c r="S1256" t="s">
        <v>479</v>
      </c>
      <c r="T1256">
        <v>1084</v>
      </c>
      <c r="U1256" s="33" t="s">
        <v>427</v>
      </c>
      <c r="V1256">
        <v>4</v>
      </c>
      <c r="W1256">
        <v>45</v>
      </c>
      <c r="X1256" s="22" t="s">
        <v>147</v>
      </c>
      <c r="Y1256" s="12" t="s">
        <v>654</v>
      </c>
      <c r="Z1256">
        <v>6</v>
      </c>
      <c r="AA1256">
        <v>6</v>
      </c>
      <c r="AB1256">
        <v>1</v>
      </c>
      <c r="AF1256" t="s">
        <v>624</v>
      </c>
    </row>
    <row r="1257" spans="1:32" x14ac:dyDescent="0.25">
      <c r="A1257" s="21" t="s">
        <v>254</v>
      </c>
      <c r="B1257" s="21" t="s">
        <v>280</v>
      </c>
      <c r="C1257">
        <v>22.44</v>
      </c>
      <c r="D1257">
        <v>22.84</v>
      </c>
      <c r="E1257">
        <v>7</v>
      </c>
      <c r="F1257" s="54" t="s">
        <v>58</v>
      </c>
      <c r="G1257" s="30">
        <v>5</v>
      </c>
      <c r="H1257" s="62" t="s">
        <v>120</v>
      </c>
      <c r="I1257">
        <v>1</v>
      </c>
      <c r="J1257" s="37" t="s">
        <v>409</v>
      </c>
      <c r="K1257">
        <v>12</v>
      </c>
      <c r="L1257">
        <v>126</v>
      </c>
      <c r="M1257">
        <v>121</v>
      </c>
      <c r="N1257">
        <v>1400</v>
      </c>
      <c r="O1257">
        <v>1</v>
      </c>
      <c r="P1257">
        <v>14</v>
      </c>
      <c r="Q1257">
        <v>7</v>
      </c>
      <c r="R1257">
        <v>24</v>
      </c>
      <c r="S1257" t="s">
        <v>483</v>
      </c>
      <c r="T1257">
        <v>1069</v>
      </c>
      <c r="U1257" s="33" t="s">
        <v>417</v>
      </c>
      <c r="V1257">
        <v>4</v>
      </c>
      <c r="W1257">
        <v>47</v>
      </c>
      <c r="X1257" s="22" t="s">
        <v>147</v>
      </c>
      <c r="Y1257" s="12">
        <v>2</v>
      </c>
      <c r="Z1257">
        <v>4</v>
      </c>
      <c r="AA1257">
        <v>5</v>
      </c>
      <c r="AB1257">
        <v>6</v>
      </c>
      <c r="AC1257">
        <v>5</v>
      </c>
      <c r="AF1257" t="s">
        <v>624</v>
      </c>
    </row>
    <row r="1258" spans="1:32" x14ac:dyDescent="0.25">
      <c r="A1258" s="21" t="s">
        <v>254</v>
      </c>
      <c r="B1258" s="21" t="s">
        <v>280</v>
      </c>
      <c r="C1258">
        <v>22.44</v>
      </c>
      <c r="D1258">
        <v>22.540000000000003</v>
      </c>
      <c r="E1258">
        <v>7</v>
      </c>
      <c r="F1258" s="54" t="s">
        <v>58</v>
      </c>
      <c r="G1258">
        <v>6</v>
      </c>
      <c r="H1258" s="62" t="s">
        <v>120</v>
      </c>
      <c r="I1258">
        <v>10</v>
      </c>
      <c r="J1258" s="36" t="s">
        <v>410</v>
      </c>
      <c r="K1258">
        <v>47</v>
      </c>
      <c r="L1258">
        <v>126</v>
      </c>
      <c r="M1258">
        <v>122</v>
      </c>
      <c r="N1258">
        <v>1400</v>
      </c>
      <c r="O1258">
        <v>1</v>
      </c>
      <c r="P1258">
        <v>23</v>
      </c>
      <c r="Q1258">
        <v>6</v>
      </c>
      <c r="R1258">
        <v>24</v>
      </c>
      <c r="S1258" t="s">
        <v>483</v>
      </c>
      <c r="T1258">
        <v>1061</v>
      </c>
      <c r="U1258" s="33" t="s">
        <v>427</v>
      </c>
      <c r="V1258">
        <v>4</v>
      </c>
      <c r="W1258">
        <v>49</v>
      </c>
      <c r="X1258" s="22" t="s">
        <v>147</v>
      </c>
      <c r="Y1258" t="s">
        <v>502</v>
      </c>
      <c r="Z1258">
        <v>10</v>
      </c>
      <c r="AA1258">
        <v>9</v>
      </c>
      <c r="AB1258">
        <v>9</v>
      </c>
      <c r="AC1258">
        <v>6</v>
      </c>
      <c r="AF1258" t="s">
        <v>1534</v>
      </c>
    </row>
    <row r="1259" spans="1:32" x14ac:dyDescent="0.25">
      <c r="A1259" s="21" t="s">
        <v>254</v>
      </c>
      <c r="B1259" s="21" t="s">
        <v>280</v>
      </c>
      <c r="C1259">
        <v>10.25</v>
      </c>
      <c r="D1259">
        <v>10.050000000000001</v>
      </c>
      <c r="E1259">
        <v>7</v>
      </c>
      <c r="F1259" s="54" t="s">
        <v>58</v>
      </c>
      <c r="G1259">
        <v>10</v>
      </c>
      <c r="H1259" s="63" t="s">
        <v>140</v>
      </c>
      <c r="I1259">
        <v>11</v>
      </c>
      <c r="J1259" s="36" t="s">
        <v>410</v>
      </c>
      <c r="K1259">
        <v>17</v>
      </c>
      <c r="L1259">
        <v>126</v>
      </c>
      <c r="M1259">
        <v>126</v>
      </c>
      <c r="N1259" s="40">
        <v>1200</v>
      </c>
      <c r="O1259">
        <v>1</v>
      </c>
      <c r="P1259">
        <v>19</v>
      </c>
      <c r="Q1259">
        <v>5</v>
      </c>
      <c r="R1259">
        <v>24</v>
      </c>
      <c r="S1259" t="s">
        <v>479</v>
      </c>
      <c r="T1259">
        <v>1073</v>
      </c>
      <c r="U1259" s="33" t="s">
        <v>417</v>
      </c>
      <c r="V1259">
        <v>4</v>
      </c>
      <c r="W1259">
        <v>51</v>
      </c>
      <c r="X1259" s="22" t="s">
        <v>147</v>
      </c>
      <c r="Y1259" t="s">
        <v>522</v>
      </c>
      <c r="Z1259">
        <v>8</v>
      </c>
      <c r="AA1259">
        <v>8</v>
      </c>
      <c r="AB1259">
        <v>10</v>
      </c>
      <c r="AF1259" t="s">
        <v>262</v>
      </c>
    </row>
    <row r="1260" spans="1:32" x14ac:dyDescent="0.25">
      <c r="A1260" s="21" t="s">
        <v>254</v>
      </c>
      <c r="B1260" s="21" t="s">
        <v>280</v>
      </c>
      <c r="C1260">
        <v>22.33</v>
      </c>
      <c r="D1260">
        <v>22.229999999999997</v>
      </c>
      <c r="E1260">
        <v>7</v>
      </c>
      <c r="F1260" s="54" t="s">
        <v>58</v>
      </c>
      <c r="G1260">
        <v>6</v>
      </c>
      <c r="H1260" s="56" t="s">
        <v>69</v>
      </c>
      <c r="I1260">
        <v>4</v>
      </c>
      <c r="J1260" s="36" t="s">
        <v>410</v>
      </c>
      <c r="K1260">
        <v>8.9</v>
      </c>
      <c r="L1260">
        <v>126</v>
      </c>
      <c r="M1260">
        <v>129</v>
      </c>
      <c r="N1260">
        <v>1400</v>
      </c>
      <c r="O1260">
        <v>1</v>
      </c>
      <c r="P1260">
        <v>14</v>
      </c>
      <c r="Q1260">
        <v>4</v>
      </c>
      <c r="R1260">
        <v>24</v>
      </c>
      <c r="S1260" t="s">
        <v>508</v>
      </c>
      <c r="T1260">
        <v>1064</v>
      </c>
      <c r="U1260" s="33" t="s">
        <v>427</v>
      </c>
      <c r="V1260">
        <v>4</v>
      </c>
      <c r="W1260">
        <v>53</v>
      </c>
      <c r="X1260" s="22" t="s">
        <v>147</v>
      </c>
      <c r="Y1260">
        <v>5</v>
      </c>
      <c r="Z1260">
        <v>8</v>
      </c>
      <c r="AA1260">
        <v>7</v>
      </c>
      <c r="AB1260">
        <v>8</v>
      </c>
      <c r="AC1260">
        <v>6</v>
      </c>
      <c r="AF1260" t="s">
        <v>46</v>
      </c>
    </row>
    <row r="1261" spans="1:32" x14ac:dyDescent="0.25">
      <c r="A1261" s="21" t="s">
        <v>254</v>
      </c>
      <c r="B1261" s="21" t="s">
        <v>280</v>
      </c>
      <c r="C1261">
        <v>10.039999999999999</v>
      </c>
      <c r="D1261">
        <v>9.74</v>
      </c>
      <c r="E1261">
        <v>7</v>
      </c>
      <c r="F1261" s="54" t="s">
        <v>58</v>
      </c>
      <c r="G1261">
        <v>8</v>
      </c>
      <c r="H1261" s="56" t="s">
        <v>69</v>
      </c>
      <c r="I1261">
        <v>11</v>
      </c>
      <c r="J1261" s="37" t="s">
        <v>409</v>
      </c>
      <c r="K1261">
        <v>6.2</v>
      </c>
      <c r="L1261">
        <v>126</v>
      </c>
      <c r="M1261">
        <v>129</v>
      </c>
      <c r="N1261" s="40">
        <v>1200</v>
      </c>
      <c r="O1261">
        <v>1</v>
      </c>
      <c r="P1261">
        <v>16</v>
      </c>
      <c r="Q1261">
        <v>3</v>
      </c>
      <c r="R1261">
        <v>24</v>
      </c>
      <c r="S1261" t="s">
        <v>479</v>
      </c>
      <c r="T1261">
        <v>1062</v>
      </c>
      <c r="U1261" s="33" t="s">
        <v>417</v>
      </c>
      <c r="V1261">
        <v>4</v>
      </c>
      <c r="W1261">
        <v>53</v>
      </c>
      <c r="X1261" s="22" t="s">
        <v>147</v>
      </c>
      <c r="Y1261" t="s">
        <v>474</v>
      </c>
      <c r="Z1261">
        <v>5</v>
      </c>
      <c r="AA1261">
        <v>5</v>
      </c>
      <c r="AB1261">
        <v>8</v>
      </c>
      <c r="AF1261" t="s">
        <v>46</v>
      </c>
    </row>
    <row r="1262" spans="1:32" x14ac:dyDescent="0.25">
      <c r="A1262" s="21" t="s">
        <v>254</v>
      </c>
      <c r="B1262" s="21" t="s">
        <v>280</v>
      </c>
      <c r="C1262">
        <v>9.68</v>
      </c>
      <c r="D1262">
        <v>9.879999999999999</v>
      </c>
      <c r="E1262">
        <v>7</v>
      </c>
      <c r="F1262" s="54" t="s">
        <v>58</v>
      </c>
      <c r="G1262" s="28">
        <v>2</v>
      </c>
      <c r="H1262" s="56" t="s">
        <v>69</v>
      </c>
      <c r="I1262">
        <v>2</v>
      </c>
      <c r="J1262" s="37" t="s">
        <v>409</v>
      </c>
      <c r="K1262">
        <v>10</v>
      </c>
      <c r="L1262">
        <v>126</v>
      </c>
      <c r="M1262">
        <v>127</v>
      </c>
      <c r="N1262" s="40">
        <v>1200</v>
      </c>
      <c r="O1262">
        <v>1</v>
      </c>
      <c r="P1262">
        <v>18</v>
      </c>
      <c r="Q1262">
        <v>2</v>
      </c>
      <c r="R1262">
        <v>24</v>
      </c>
      <c r="S1262" t="s">
        <v>479</v>
      </c>
      <c r="T1262">
        <v>1066</v>
      </c>
      <c r="U1262" s="33" t="s">
        <v>417</v>
      </c>
      <c r="V1262">
        <v>4</v>
      </c>
      <c r="W1262">
        <v>52</v>
      </c>
      <c r="X1262" s="22" t="s">
        <v>147</v>
      </c>
      <c r="Y1262" s="12" t="s">
        <v>446</v>
      </c>
      <c r="Z1262">
        <v>7</v>
      </c>
      <c r="AA1262">
        <v>7</v>
      </c>
      <c r="AB1262">
        <v>2</v>
      </c>
      <c r="AF1262" t="s">
        <v>639</v>
      </c>
    </row>
    <row r="1263" spans="1:32" x14ac:dyDescent="0.25">
      <c r="A1263" s="21" t="s">
        <v>254</v>
      </c>
      <c r="B1263" s="22" t="s">
        <v>283</v>
      </c>
      <c r="C1263">
        <v>10.26</v>
      </c>
      <c r="D1263">
        <v>10.459999999999999</v>
      </c>
      <c r="E1263">
        <v>10</v>
      </c>
      <c r="F1263" s="66" t="s">
        <v>173</v>
      </c>
      <c r="G1263">
        <v>7</v>
      </c>
      <c r="H1263" s="66" t="s">
        <v>173</v>
      </c>
      <c r="I1263">
        <v>4</v>
      </c>
      <c r="J1263" s="35" t="s">
        <v>408</v>
      </c>
      <c r="K1263">
        <v>15</v>
      </c>
      <c r="L1263">
        <v>126</v>
      </c>
      <c r="M1263">
        <v>125</v>
      </c>
      <c r="N1263" s="40">
        <v>1200</v>
      </c>
      <c r="O1263">
        <v>1</v>
      </c>
      <c r="P1263">
        <v>1</v>
      </c>
      <c r="Q1263">
        <v>1</v>
      </c>
      <c r="R1263">
        <v>26</v>
      </c>
      <c r="S1263" t="s">
        <v>501</v>
      </c>
      <c r="T1263">
        <v>1001</v>
      </c>
      <c r="U1263" s="33" t="s">
        <v>417</v>
      </c>
      <c r="V1263">
        <v>4</v>
      </c>
      <c r="W1263">
        <v>49</v>
      </c>
      <c r="X1263" s="19" t="s">
        <v>32</v>
      </c>
      <c r="Y1263" s="12" t="s">
        <v>446</v>
      </c>
      <c r="Z1263">
        <v>3</v>
      </c>
      <c r="AA1263">
        <v>5</v>
      </c>
      <c r="AB1263">
        <v>7</v>
      </c>
      <c r="AF1263" t="s">
        <v>285</v>
      </c>
    </row>
    <row r="1264" spans="1:32" x14ac:dyDescent="0.25">
      <c r="A1264" s="21" t="s">
        <v>254</v>
      </c>
      <c r="B1264" s="22" t="s">
        <v>283</v>
      </c>
      <c r="C1264">
        <v>10.220000000000001</v>
      </c>
      <c r="D1264">
        <v>10.220000000000001</v>
      </c>
      <c r="E1264">
        <v>10</v>
      </c>
      <c r="F1264" s="66" t="s">
        <v>173</v>
      </c>
      <c r="G1264" s="30">
        <v>4</v>
      </c>
      <c r="H1264" s="63" t="s">
        <v>140</v>
      </c>
      <c r="I1264">
        <v>8</v>
      </c>
      <c r="J1264" s="35" t="s">
        <v>408</v>
      </c>
      <c r="K1264">
        <v>18</v>
      </c>
      <c r="L1264">
        <v>126</v>
      </c>
      <c r="M1264">
        <v>127</v>
      </c>
      <c r="N1264" s="40">
        <v>1200</v>
      </c>
      <c r="O1264">
        <v>1</v>
      </c>
      <c r="P1264">
        <v>3</v>
      </c>
      <c r="Q1264">
        <v>12</v>
      </c>
      <c r="R1264">
        <v>25</v>
      </c>
      <c r="S1264" s="32" t="s">
        <v>426</v>
      </c>
      <c r="T1264">
        <v>978</v>
      </c>
      <c r="U1264" s="33" t="s">
        <v>417</v>
      </c>
      <c r="V1264">
        <v>4</v>
      </c>
      <c r="W1264">
        <v>50</v>
      </c>
      <c r="X1264" s="19" t="s">
        <v>32</v>
      </c>
      <c r="Y1264">
        <v>3</v>
      </c>
      <c r="Z1264">
        <v>1</v>
      </c>
      <c r="AA1264">
        <v>1</v>
      </c>
      <c r="AB1264">
        <v>4</v>
      </c>
      <c r="AF1264" t="s">
        <v>285</v>
      </c>
    </row>
    <row r="1265" spans="1:32" x14ac:dyDescent="0.25">
      <c r="A1265" s="21" t="s">
        <v>254</v>
      </c>
      <c r="B1265" s="22" t="s">
        <v>283</v>
      </c>
      <c r="C1265">
        <v>57.5</v>
      </c>
      <c r="D1265">
        <v>57.6</v>
      </c>
      <c r="E1265">
        <v>10</v>
      </c>
      <c r="F1265" s="66" t="s">
        <v>173</v>
      </c>
      <c r="G1265">
        <v>9</v>
      </c>
      <c r="H1265" s="66" t="s">
        <v>173</v>
      </c>
      <c r="I1265">
        <v>11</v>
      </c>
      <c r="J1265" s="38" t="s">
        <v>411</v>
      </c>
      <c r="K1265">
        <v>24</v>
      </c>
      <c r="L1265">
        <v>126</v>
      </c>
      <c r="M1265">
        <v>123</v>
      </c>
      <c r="N1265">
        <v>1000</v>
      </c>
      <c r="O1265">
        <v>0</v>
      </c>
      <c r="P1265">
        <v>19</v>
      </c>
      <c r="Q1265">
        <v>10</v>
      </c>
      <c r="R1265">
        <v>25</v>
      </c>
      <c r="S1265" t="s">
        <v>479</v>
      </c>
      <c r="T1265">
        <v>968</v>
      </c>
      <c r="U1265" s="33" t="s">
        <v>427</v>
      </c>
      <c r="V1265">
        <v>4</v>
      </c>
      <c r="W1265">
        <v>50</v>
      </c>
      <c r="X1265" s="19" t="s">
        <v>32</v>
      </c>
      <c r="Y1265" t="s">
        <v>589</v>
      </c>
      <c r="Z1265">
        <v>11</v>
      </c>
      <c r="AA1265">
        <v>10</v>
      </c>
      <c r="AB1265">
        <v>9</v>
      </c>
      <c r="AF1265" t="s">
        <v>285</v>
      </c>
    </row>
    <row r="1266" spans="1:32" x14ac:dyDescent="0.25">
      <c r="A1266" s="21" t="s">
        <v>254</v>
      </c>
      <c r="B1266" s="22" t="s">
        <v>283</v>
      </c>
      <c r="C1266">
        <v>9.35</v>
      </c>
      <c r="D1266">
        <v>9.75</v>
      </c>
      <c r="E1266">
        <v>10</v>
      </c>
      <c r="F1266" s="66" t="s">
        <v>173</v>
      </c>
      <c r="G1266">
        <v>6</v>
      </c>
      <c r="H1266" s="66" t="s">
        <v>173</v>
      </c>
      <c r="I1266">
        <v>2</v>
      </c>
      <c r="J1266" s="37" t="s">
        <v>409</v>
      </c>
      <c r="K1266">
        <v>10</v>
      </c>
      <c r="L1266">
        <v>126</v>
      </c>
      <c r="M1266">
        <v>126</v>
      </c>
      <c r="N1266" s="40">
        <v>1200</v>
      </c>
      <c r="O1266">
        <v>1</v>
      </c>
      <c r="P1266">
        <v>4</v>
      </c>
      <c r="Q1266">
        <v>10</v>
      </c>
      <c r="R1266">
        <v>25</v>
      </c>
      <c r="S1266" t="s">
        <v>501</v>
      </c>
      <c r="T1266">
        <v>989</v>
      </c>
      <c r="U1266" s="33" t="s">
        <v>427</v>
      </c>
      <c r="V1266">
        <v>4</v>
      </c>
      <c r="W1266">
        <v>50</v>
      </c>
      <c r="X1266" s="19" t="s">
        <v>32</v>
      </c>
      <c r="Y1266" t="s">
        <v>435</v>
      </c>
      <c r="Z1266">
        <v>4</v>
      </c>
      <c r="AA1266">
        <v>4</v>
      </c>
      <c r="AB1266">
        <v>6</v>
      </c>
      <c r="AF1266" t="s">
        <v>285</v>
      </c>
    </row>
    <row r="1267" spans="1:32" x14ac:dyDescent="0.25">
      <c r="A1267" s="21" t="s">
        <v>254</v>
      </c>
      <c r="B1267" s="22" t="s">
        <v>283</v>
      </c>
      <c r="C1267">
        <v>8.9700000000000006</v>
      </c>
      <c r="D1267">
        <v>8.870000000000001</v>
      </c>
      <c r="E1267">
        <v>10</v>
      </c>
      <c r="F1267" s="66" t="s">
        <v>173</v>
      </c>
      <c r="G1267" s="28">
        <v>1</v>
      </c>
      <c r="H1267" s="66" t="s">
        <v>173</v>
      </c>
      <c r="I1267">
        <v>14</v>
      </c>
      <c r="J1267" s="38" t="s">
        <v>411</v>
      </c>
      <c r="K1267">
        <v>66</v>
      </c>
      <c r="L1267">
        <v>126</v>
      </c>
      <c r="M1267">
        <v>122</v>
      </c>
      <c r="N1267" s="40">
        <v>1200</v>
      </c>
      <c r="O1267">
        <v>1</v>
      </c>
      <c r="P1267">
        <v>14</v>
      </c>
      <c r="Q1267">
        <v>9</v>
      </c>
      <c r="R1267">
        <v>25</v>
      </c>
      <c r="S1267" t="s">
        <v>477</v>
      </c>
      <c r="T1267">
        <v>974</v>
      </c>
      <c r="U1267" s="33" t="s">
        <v>427</v>
      </c>
      <c r="V1267">
        <v>4</v>
      </c>
      <c r="W1267">
        <v>42</v>
      </c>
      <c r="X1267" s="19" t="s">
        <v>32</v>
      </c>
      <c r="Y1267" s="12" t="s">
        <v>471</v>
      </c>
      <c r="Z1267">
        <v>14</v>
      </c>
      <c r="AA1267">
        <v>14</v>
      </c>
      <c r="AB1267">
        <v>1</v>
      </c>
      <c r="AF1267" t="s">
        <v>285</v>
      </c>
    </row>
    <row r="1268" spans="1:32" x14ac:dyDescent="0.25">
      <c r="A1268" s="21" t="s">
        <v>254</v>
      </c>
      <c r="B1268" s="22" t="s">
        <v>283</v>
      </c>
      <c r="C1268">
        <v>10.39</v>
      </c>
      <c r="D1268">
        <v>10.690000000000001</v>
      </c>
      <c r="E1268">
        <v>10</v>
      </c>
      <c r="F1268" s="66" t="s">
        <v>173</v>
      </c>
      <c r="G1268">
        <v>11</v>
      </c>
      <c r="H1268" s="47" t="s">
        <v>504</v>
      </c>
      <c r="I1268">
        <v>10</v>
      </c>
      <c r="J1268" s="35" t="s">
        <v>408</v>
      </c>
      <c r="K1268">
        <v>42</v>
      </c>
      <c r="L1268">
        <v>126</v>
      </c>
      <c r="M1268">
        <v>116</v>
      </c>
      <c r="N1268" s="40">
        <v>1200</v>
      </c>
      <c r="O1268">
        <v>1</v>
      </c>
      <c r="P1268">
        <v>16</v>
      </c>
      <c r="Q1268">
        <v>7</v>
      </c>
      <c r="R1268">
        <v>25</v>
      </c>
      <c r="S1268" s="31" t="s">
        <v>420</v>
      </c>
      <c r="T1268">
        <v>973</v>
      </c>
      <c r="U1268" s="33" t="s">
        <v>427</v>
      </c>
      <c r="V1268">
        <v>4</v>
      </c>
      <c r="W1268">
        <v>43</v>
      </c>
      <c r="X1268" s="19" t="s">
        <v>32</v>
      </c>
      <c r="Y1268">
        <v>7</v>
      </c>
      <c r="Z1268">
        <v>2</v>
      </c>
      <c r="AA1268">
        <v>2</v>
      </c>
      <c r="AB1268">
        <v>11</v>
      </c>
      <c r="AF1268" t="s">
        <v>285</v>
      </c>
    </row>
    <row r="1269" spans="1:32" x14ac:dyDescent="0.25">
      <c r="A1269" s="21" t="s">
        <v>254</v>
      </c>
      <c r="B1269" s="22" t="s">
        <v>283</v>
      </c>
      <c r="C1269">
        <v>10.73</v>
      </c>
      <c r="D1269">
        <v>11.23</v>
      </c>
      <c r="E1269">
        <v>10</v>
      </c>
      <c r="F1269" s="66" t="s">
        <v>173</v>
      </c>
      <c r="G1269">
        <v>10</v>
      </c>
      <c r="H1269" s="54" t="s">
        <v>58</v>
      </c>
      <c r="I1269">
        <v>4</v>
      </c>
      <c r="J1269" s="37" t="s">
        <v>409</v>
      </c>
      <c r="K1269">
        <v>48</v>
      </c>
      <c r="L1269">
        <v>126</v>
      </c>
      <c r="M1269">
        <v>118</v>
      </c>
      <c r="N1269" s="40">
        <v>1200</v>
      </c>
      <c r="O1269">
        <v>1</v>
      </c>
      <c r="P1269">
        <v>18</v>
      </c>
      <c r="Q1269">
        <v>5</v>
      </c>
      <c r="R1269">
        <v>25</v>
      </c>
      <c r="S1269" t="s">
        <v>457</v>
      </c>
      <c r="T1269">
        <v>968</v>
      </c>
      <c r="U1269" s="33" t="s">
        <v>417</v>
      </c>
      <c r="V1269">
        <v>4</v>
      </c>
      <c r="W1269">
        <v>43</v>
      </c>
      <c r="X1269" s="19" t="s">
        <v>32</v>
      </c>
      <c r="Y1269">
        <v>10</v>
      </c>
      <c r="Z1269">
        <v>5</v>
      </c>
      <c r="AA1269">
        <v>5</v>
      </c>
      <c r="AB1269">
        <v>10</v>
      </c>
      <c r="AF1269" t="s">
        <v>285</v>
      </c>
    </row>
    <row r="1270" spans="1:32" x14ac:dyDescent="0.25">
      <c r="A1270" s="21" t="s">
        <v>254</v>
      </c>
      <c r="B1270" s="22" t="s">
        <v>283</v>
      </c>
      <c r="C1270">
        <v>10.18</v>
      </c>
      <c r="D1270">
        <v>10.379999999999999</v>
      </c>
      <c r="E1270">
        <v>10</v>
      </c>
      <c r="F1270" s="66" t="s">
        <v>173</v>
      </c>
      <c r="G1270">
        <v>6</v>
      </c>
      <c r="H1270" s="54" t="s">
        <v>58</v>
      </c>
      <c r="I1270">
        <v>12</v>
      </c>
      <c r="J1270" s="38" t="s">
        <v>411</v>
      </c>
      <c r="K1270">
        <v>20</v>
      </c>
      <c r="L1270">
        <v>126</v>
      </c>
      <c r="M1270">
        <v>120</v>
      </c>
      <c r="N1270" s="40">
        <v>1200</v>
      </c>
      <c r="O1270">
        <v>1</v>
      </c>
      <c r="P1270">
        <v>9</v>
      </c>
      <c r="Q1270">
        <v>4</v>
      </c>
      <c r="R1270">
        <v>25</v>
      </c>
      <c r="S1270" s="32" t="s">
        <v>432</v>
      </c>
      <c r="T1270">
        <v>986</v>
      </c>
      <c r="U1270" s="33" t="s">
        <v>427</v>
      </c>
      <c r="V1270">
        <v>4</v>
      </c>
      <c r="W1270">
        <v>43</v>
      </c>
      <c r="X1270" s="19" t="s">
        <v>32</v>
      </c>
      <c r="Y1270">
        <v>4</v>
      </c>
      <c r="Z1270">
        <v>11</v>
      </c>
      <c r="AA1270">
        <v>10</v>
      </c>
      <c r="AB1270">
        <v>6</v>
      </c>
      <c r="AF1270" t="s">
        <v>285</v>
      </c>
    </row>
    <row r="1271" spans="1:32" x14ac:dyDescent="0.25">
      <c r="A1271" s="21" t="s">
        <v>254</v>
      </c>
      <c r="B1271" s="22" t="s">
        <v>283</v>
      </c>
      <c r="C1271">
        <v>9.9700000000000006</v>
      </c>
      <c r="D1271">
        <v>9.9700000000000006</v>
      </c>
      <c r="E1271">
        <v>10</v>
      </c>
      <c r="F1271" s="66" t="s">
        <v>173</v>
      </c>
      <c r="G1271" s="28">
        <v>1</v>
      </c>
      <c r="H1271" s="53" t="s">
        <v>53</v>
      </c>
      <c r="I1271">
        <v>4</v>
      </c>
      <c r="J1271" s="35" t="s">
        <v>408</v>
      </c>
      <c r="K1271">
        <v>11</v>
      </c>
      <c r="L1271">
        <v>126</v>
      </c>
      <c r="M1271">
        <v>133</v>
      </c>
      <c r="N1271" s="40">
        <v>1200</v>
      </c>
      <c r="O1271">
        <v>1</v>
      </c>
      <c r="P1271">
        <v>19</v>
      </c>
      <c r="Q1271">
        <v>2</v>
      </c>
      <c r="R1271">
        <v>25</v>
      </c>
      <c r="S1271" s="31" t="s">
        <v>420</v>
      </c>
      <c r="T1271">
        <v>1000</v>
      </c>
      <c r="U1271" s="33" t="s">
        <v>417</v>
      </c>
      <c r="V1271">
        <v>5</v>
      </c>
      <c r="W1271">
        <v>37</v>
      </c>
      <c r="X1271" s="19" t="s">
        <v>32</v>
      </c>
      <c r="Y1271" s="12">
        <v>1</v>
      </c>
      <c r="Z1271">
        <v>1</v>
      </c>
      <c r="AA1271">
        <v>1</v>
      </c>
      <c r="AB1271">
        <v>1</v>
      </c>
      <c r="AF1271" t="s">
        <v>285</v>
      </c>
    </row>
    <row r="1272" spans="1:32" x14ac:dyDescent="0.25">
      <c r="A1272" s="21" t="s">
        <v>254</v>
      </c>
      <c r="B1272" s="22" t="s">
        <v>283</v>
      </c>
      <c r="C1272">
        <v>10.33</v>
      </c>
      <c r="D1272">
        <v>10.130000000000001</v>
      </c>
      <c r="E1272">
        <v>10</v>
      </c>
      <c r="F1272" s="66" t="s">
        <v>173</v>
      </c>
      <c r="G1272">
        <v>10</v>
      </c>
      <c r="H1272" s="53" t="s">
        <v>53</v>
      </c>
      <c r="I1272">
        <v>11</v>
      </c>
      <c r="J1272" s="35" t="s">
        <v>408</v>
      </c>
      <c r="K1272">
        <v>16</v>
      </c>
      <c r="L1272">
        <v>126</v>
      </c>
      <c r="M1272">
        <v>132</v>
      </c>
      <c r="N1272" s="40">
        <v>1200</v>
      </c>
      <c r="O1272">
        <v>1</v>
      </c>
      <c r="P1272">
        <v>5</v>
      </c>
      <c r="Q1272">
        <v>1</v>
      </c>
      <c r="R1272">
        <v>25</v>
      </c>
      <c r="S1272" t="s">
        <v>479</v>
      </c>
      <c r="T1272">
        <v>977</v>
      </c>
      <c r="U1272" s="33" t="s">
        <v>417</v>
      </c>
      <c r="V1272">
        <v>5</v>
      </c>
      <c r="W1272">
        <v>37</v>
      </c>
      <c r="X1272" s="19" t="s">
        <v>32</v>
      </c>
      <c r="Y1272" t="s">
        <v>429</v>
      </c>
      <c r="Z1272">
        <v>3</v>
      </c>
      <c r="AA1272">
        <v>3</v>
      </c>
      <c r="AB1272">
        <v>10</v>
      </c>
      <c r="AF1272" t="s">
        <v>285</v>
      </c>
    </row>
    <row r="1273" spans="1:32" x14ac:dyDescent="0.25">
      <c r="A1273" s="21" t="s">
        <v>254</v>
      </c>
      <c r="B1273" s="22" t="s">
        <v>283</v>
      </c>
      <c r="C1273">
        <v>57.64</v>
      </c>
      <c r="D1273">
        <v>57.64</v>
      </c>
      <c r="E1273">
        <v>10</v>
      </c>
      <c r="F1273" s="66" t="s">
        <v>173</v>
      </c>
      <c r="G1273" s="28">
        <v>2</v>
      </c>
      <c r="H1273" s="53" t="s">
        <v>53</v>
      </c>
      <c r="I1273">
        <v>4</v>
      </c>
      <c r="J1273" s="35" t="s">
        <v>408</v>
      </c>
      <c r="K1273">
        <v>25</v>
      </c>
      <c r="L1273">
        <v>126</v>
      </c>
      <c r="M1273">
        <v>131</v>
      </c>
      <c r="N1273">
        <v>1000</v>
      </c>
      <c r="O1273">
        <v>0</v>
      </c>
      <c r="P1273">
        <v>11</v>
      </c>
      <c r="Q1273">
        <v>12</v>
      </c>
      <c r="R1273">
        <v>24</v>
      </c>
      <c r="S1273" s="31" t="s">
        <v>420</v>
      </c>
      <c r="T1273">
        <v>983</v>
      </c>
      <c r="U1273" s="33" t="s">
        <v>417</v>
      </c>
      <c r="V1273">
        <v>5</v>
      </c>
      <c r="W1273">
        <v>36</v>
      </c>
      <c r="X1273" s="19" t="s">
        <v>32</v>
      </c>
      <c r="Y1273" s="12" t="s">
        <v>989</v>
      </c>
      <c r="Z1273">
        <v>1</v>
      </c>
      <c r="AA1273">
        <v>1</v>
      </c>
      <c r="AB1273">
        <v>2</v>
      </c>
      <c r="AF1273" t="s">
        <v>285</v>
      </c>
    </row>
    <row r="1274" spans="1:32" x14ac:dyDescent="0.25">
      <c r="A1274" s="21" t="s">
        <v>254</v>
      </c>
      <c r="B1274" s="22" t="s">
        <v>283</v>
      </c>
      <c r="C1274">
        <v>10.48</v>
      </c>
      <c r="D1274">
        <v>10.680000000000001</v>
      </c>
      <c r="E1274">
        <v>10</v>
      </c>
      <c r="F1274" s="66" t="s">
        <v>173</v>
      </c>
      <c r="G1274" s="30">
        <v>5</v>
      </c>
      <c r="H1274" s="53" t="s">
        <v>53</v>
      </c>
      <c r="I1274">
        <v>1</v>
      </c>
      <c r="J1274" s="35" t="s">
        <v>408</v>
      </c>
      <c r="K1274">
        <v>16</v>
      </c>
      <c r="L1274">
        <v>126</v>
      </c>
      <c r="M1274">
        <v>132</v>
      </c>
      <c r="N1274" s="40">
        <v>1200</v>
      </c>
      <c r="O1274">
        <v>1</v>
      </c>
      <c r="P1274">
        <v>6</v>
      </c>
      <c r="Q1274">
        <v>11</v>
      </c>
      <c r="R1274">
        <v>24</v>
      </c>
      <c r="S1274" s="32" t="s">
        <v>432</v>
      </c>
      <c r="T1274">
        <v>984</v>
      </c>
      <c r="U1274" s="33" t="s">
        <v>417</v>
      </c>
      <c r="V1274">
        <v>5</v>
      </c>
      <c r="W1274">
        <v>37</v>
      </c>
      <c r="X1274" s="19" t="s">
        <v>32</v>
      </c>
      <c r="Y1274" s="12" t="s">
        <v>471</v>
      </c>
      <c r="Z1274">
        <v>3</v>
      </c>
      <c r="AA1274">
        <v>3</v>
      </c>
      <c r="AB1274">
        <v>5</v>
      </c>
      <c r="AF1274" t="s">
        <v>285</v>
      </c>
    </row>
    <row r="1275" spans="1:32" x14ac:dyDescent="0.25">
      <c r="A1275" s="21" t="s">
        <v>254</v>
      </c>
      <c r="B1275" s="22" t="s">
        <v>283</v>
      </c>
      <c r="C1275">
        <v>11.48</v>
      </c>
      <c r="D1275">
        <v>11.48</v>
      </c>
      <c r="E1275">
        <v>10</v>
      </c>
      <c r="F1275" s="66" t="s">
        <v>173</v>
      </c>
      <c r="G1275">
        <v>11</v>
      </c>
      <c r="H1275" s="53" t="s">
        <v>53</v>
      </c>
      <c r="I1275">
        <v>4</v>
      </c>
      <c r="J1275" s="37" t="s">
        <v>409</v>
      </c>
      <c r="K1275">
        <v>6.9</v>
      </c>
      <c r="L1275">
        <v>126</v>
      </c>
      <c r="M1275">
        <v>132</v>
      </c>
      <c r="N1275" s="40">
        <v>1200</v>
      </c>
      <c r="O1275">
        <v>1</v>
      </c>
      <c r="P1275">
        <v>27</v>
      </c>
      <c r="Q1275">
        <v>10</v>
      </c>
      <c r="R1275">
        <v>24</v>
      </c>
      <c r="S1275" s="32" t="s">
        <v>416</v>
      </c>
      <c r="T1275">
        <v>980</v>
      </c>
      <c r="U1275" s="33" t="s">
        <v>417</v>
      </c>
      <c r="V1275">
        <v>5</v>
      </c>
      <c r="W1275">
        <v>37</v>
      </c>
      <c r="X1275" s="19" t="s">
        <v>32</v>
      </c>
      <c r="Y1275">
        <v>8</v>
      </c>
      <c r="Z1275">
        <v>7</v>
      </c>
      <c r="AA1275">
        <v>7</v>
      </c>
      <c r="AB1275">
        <v>11</v>
      </c>
      <c r="AF1275" t="s">
        <v>285</v>
      </c>
    </row>
    <row r="1276" spans="1:32" x14ac:dyDescent="0.25">
      <c r="A1276" s="21" t="s">
        <v>254</v>
      </c>
      <c r="B1276" s="22" t="s">
        <v>283</v>
      </c>
      <c r="C1276">
        <v>10.39</v>
      </c>
      <c r="D1276">
        <v>10.49</v>
      </c>
      <c r="E1276">
        <v>10</v>
      </c>
      <c r="F1276" s="66" t="s">
        <v>173</v>
      </c>
      <c r="G1276">
        <v>7</v>
      </c>
      <c r="H1276" s="53" t="s">
        <v>53</v>
      </c>
      <c r="I1276">
        <v>6</v>
      </c>
      <c r="J1276" s="35" t="s">
        <v>408</v>
      </c>
      <c r="K1276">
        <v>8.5</v>
      </c>
      <c r="L1276">
        <v>126</v>
      </c>
      <c r="M1276">
        <v>130</v>
      </c>
      <c r="N1276" s="40">
        <v>1200</v>
      </c>
      <c r="O1276">
        <v>1</v>
      </c>
      <c r="P1276">
        <v>1</v>
      </c>
      <c r="Q1276">
        <v>10</v>
      </c>
      <c r="R1276">
        <v>24</v>
      </c>
      <c r="S1276" t="s">
        <v>479</v>
      </c>
      <c r="T1276">
        <v>997</v>
      </c>
      <c r="U1276" s="33" t="s">
        <v>427</v>
      </c>
      <c r="V1276">
        <v>5</v>
      </c>
      <c r="W1276">
        <v>37</v>
      </c>
      <c r="X1276" s="19" t="s">
        <v>32</v>
      </c>
      <c r="Y1276" t="s">
        <v>453</v>
      </c>
      <c r="Z1276">
        <v>3</v>
      </c>
      <c r="AA1276">
        <v>3</v>
      </c>
      <c r="AB1276">
        <v>7</v>
      </c>
      <c r="AF1276" t="s">
        <v>285</v>
      </c>
    </row>
    <row r="1277" spans="1:32" x14ac:dyDescent="0.25">
      <c r="A1277" s="21" t="s">
        <v>254</v>
      </c>
      <c r="B1277" s="22" t="s">
        <v>283</v>
      </c>
      <c r="C1277">
        <v>9.98</v>
      </c>
      <c r="D1277">
        <v>9.98</v>
      </c>
      <c r="E1277">
        <v>10</v>
      </c>
      <c r="F1277" s="66" t="s">
        <v>173</v>
      </c>
      <c r="G1277" s="28">
        <v>1</v>
      </c>
      <c r="H1277" s="53" t="s">
        <v>53</v>
      </c>
      <c r="I1277">
        <v>9</v>
      </c>
      <c r="J1277" s="35" t="s">
        <v>408</v>
      </c>
      <c r="K1277">
        <v>15</v>
      </c>
      <c r="L1277">
        <v>126</v>
      </c>
      <c r="M1277">
        <v>126</v>
      </c>
      <c r="N1277" s="40">
        <v>1200</v>
      </c>
      <c r="O1277">
        <v>1</v>
      </c>
      <c r="P1277">
        <v>8</v>
      </c>
      <c r="Q1277">
        <v>9</v>
      </c>
      <c r="R1277">
        <v>24</v>
      </c>
      <c r="S1277" t="s">
        <v>483</v>
      </c>
      <c r="T1277">
        <v>974</v>
      </c>
      <c r="U1277" s="34" t="s">
        <v>438</v>
      </c>
      <c r="V1277">
        <v>5</v>
      </c>
      <c r="W1277">
        <v>31</v>
      </c>
      <c r="X1277" s="19" t="s">
        <v>32</v>
      </c>
      <c r="Y1277" s="12" t="s">
        <v>446</v>
      </c>
      <c r="Z1277">
        <v>3</v>
      </c>
      <c r="AA1277">
        <v>2</v>
      </c>
      <c r="AB1277">
        <v>1</v>
      </c>
      <c r="AF1277" t="s">
        <v>285</v>
      </c>
    </row>
    <row r="1278" spans="1:32" x14ac:dyDescent="0.25">
      <c r="A1278" s="21" t="s">
        <v>254</v>
      </c>
      <c r="B1278" s="22" t="s">
        <v>283</v>
      </c>
      <c r="C1278">
        <v>58.37</v>
      </c>
      <c r="D1278">
        <v>58.269999999999996</v>
      </c>
      <c r="E1278">
        <v>10</v>
      </c>
      <c r="F1278" s="66" t="s">
        <v>173</v>
      </c>
      <c r="G1278">
        <v>7</v>
      </c>
      <c r="H1278" s="53" t="s">
        <v>53</v>
      </c>
      <c r="I1278">
        <v>12</v>
      </c>
      <c r="J1278" s="38" t="s">
        <v>411</v>
      </c>
      <c r="K1278">
        <v>11</v>
      </c>
      <c r="L1278">
        <v>126</v>
      </c>
      <c r="M1278">
        <v>130</v>
      </c>
      <c r="N1278">
        <v>1000</v>
      </c>
      <c r="O1278">
        <v>0</v>
      </c>
      <c r="P1278">
        <v>5</v>
      </c>
      <c r="Q1278">
        <v>6</v>
      </c>
      <c r="R1278">
        <v>24</v>
      </c>
      <c r="S1278" s="32" t="s">
        <v>432</v>
      </c>
      <c r="T1278">
        <v>984</v>
      </c>
      <c r="U1278" s="34" t="s">
        <v>438</v>
      </c>
      <c r="V1278">
        <v>5</v>
      </c>
      <c r="W1278">
        <v>35</v>
      </c>
      <c r="X1278" s="19" t="s">
        <v>32</v>
      </c>
      <c r="Y1278">
        <v>3</v>
      </c>
      <c r="Z1278">
        <v>11</v>
      </c>
      <c r="AA1278">
        <v>10</v>
      </c>
      <c r="AB1278">
        <v>7</v>
      </c>
      <c r="AF1278" t="s">
        <v>285</v>
      </c>
    </row>
    <row r="1279" spans="1:32" x14ac:dyDescent="0.25">
      <c r="A1279" s="21" t="s">
        <v>254</v>
      </c>
      <c r="B1279" s="22" t="s">
        <v>283</v>
      </c>
      <c r="C1279">
        <v>10.94</v>
      </c>
      <c r="D1279">
        <v>10.74</v>
      </c>
      <c r="E1279">
        <v>10</v>
      </c>
      <c r="F1279" s="66" t="s">
        <v>173</v>
      </c>
      <c r="G1279" s="28">
        <v>3</v>
      </c>
      <c r="H1279" s="53" t="s">
        <v>53</v>
      </c>
      <c r="I1279">
        <v>11</v>
      </c>
      <c r="J1279" s="38" t="s">
        <v>411</v>
      </c>
      <c r="K1279">
        <v>53</v>
      </c>
      <c r="L1279">
        <v>126</v>
      </c>
      <c r="M1279">
        <v>131</v>
      </c>
      <c r="N1279" s="40">
        <v>1200</v>
      </c>
      <c r="O1279">
        <v>1</v>
      </c>
      <c r="P1279">
        <v>8</v>
      </c>
      <c r="Q1279">
        <v>5</v>
      </c>
      <c r="R1279">
        <v>24</v>
      </c>
      <c r="S1279" s="31" t="s">
        <v>420</v>
      </c>
      <c r="T1279">
        <v>973</v>
      </c>
      <c r="U1279" s="33" t="s">
        <v>417</v>
      </c>
      <c r="V1279">
        <v>5</v>
      </c>
      <c r="W1279">
        <v>36</v>
      </c>
      <c r="X1279" s="19" t="s">
        <v>32</v>
      </c>
      <c r="Y1279" s="12">
        <v>2</v>
      </c>
      <c r="Z1279">
        <v>11</v>
      </c>
      <c r="AA1279">
        <v>11</v>
      </c>
      <c r="AB1279">
        <v>3</v>
      </c>
      <c r="AF1279" t="s">
        <v>285</v>
      </c>
    </row>
    <row r="1280" spans="1:32" x14ac:dyDescent="0.25">
      <c r="A1280" s="21" t="s">
        <v>254</v>
      </c>
      <c r="B1280" s="22" t="s">
        <v>283</v>
      </c>
      <c r="C1280">
        <v>57.95</v>
      </c>
      <c r="D1280">
        <v>57.95</v>
      </c>
      <c r="E1280">
        <v>10</v>
      </c>
      <c r="F1280" s="66" t="s">
        <v>173</v>
      </c>
      <c r="G1280">
        <v>6</v>
      </c>
      <c r="H1280" s="73" t="s">
        <v>452</v>
      </c>
      <c r="I1280">
        <v>5</v>
      </c>
      <c r="J1280" s="36" t="s">
        <v>410</v>
      </c>
      <c r="K1280">
        <v>44</v>
      </c>
      <c r="L1280">
        <v>126</v>
      </c>
      <c r="M1280">
        <v>133</v>
      </c>
      <c r="N1280">
        <v>1000</v>
      </c>
      <c r="O1280">
        <v>0</v>
      </c>
      <c r="P1280">
        <v>17</v>
      </c>
      <c r="Q1280">
        <v>4</v>
      </c>
      <c r="R1280">
        <v>24</v>
      </c>
      <c r="S1280" s="32" t="s">
        <v>416</v>
      </c>
      <c r="T1280">
        <v>975</v>
      </c>
      <c r="U1280" s="33" t="s">
        <v>417</v>
      </c>
      <c r="V1280">
        <v>5</v>
      </c>
      <c r="W1280">
        <v>38</v>
      </c>
      <c r="X1280" s="19" t="s">
        <v>32</v>
      </c>
      <c r="Y1280" t="s">
        <v>589</v>
      </c>
      <c r="Z1280">
        <v>8</v>
      </c>
      <c r="AA1280">
        <v>9</v>
      </c>
      <c r="AB1280">
        <v>6</v>
      </c>
      <c r="AF1280" t="s">
        <v>285</v>
      </c>
    </row>
    <row r="1281" spans="1:32" x14ac:dyDescent="0.25">
      <c r="A1281" s="21" t="s">
        <v>254</v>
      </c>
      <c r="B1281" s="22" t="s">
        <v>283</v>
      </c>
      <c r="C1281">
        <v>11.44</v>
      </c>
      <c r="D1281">
        <v>11.84</v>
      </c>
      <c r="E1281">
        <v>10</v>
      </c>
      <c r="F1281" s="66" t="s">
        <v>173</v>
      </c>
      <c r="G1281">
        <v>8</v>
      </c>
      <c r="H1281" s="73" t="s">
        <v>452</v>
      </c>
      <c r="I1281">
        <v>8</v>
      </c>
      <c r="J1281" s="37" t="s">
        <v>409</v>
      </c>
      <c r="K1281">
        <v>58</v>
      </c>
      <c r="L1281">
        <v>126</v>
      </c>
      <c r="M1281">
        <v>115</v>
      </c>
      <c r="N1281" s="40">
        <v>1200</v>
      </c>
      <c r="O1281">
        <v>1</v>
      </c>
      <c r="P1281">
        <v>10</v>
      </c>
      <c r="Q1281">
        <v>4</v>
      </c>
      <c r="R1281">
        <v>24</v>
      </c>
      <c r="S1281" s="31" t="s">
        <v>420</v>
      </c>
      <c r="T1281">
        <v>991</v>
      </c>
      <c r="U1281" s="33" t="s">
        <v>417</v>
      </c>
      <c r="V1281">
        <v>4</v>
      </c>
      <c r="W1281">
        <v>40</v>
      </c>
      <c r="X1281" s="19" t="s">
        <v>32</v>
      </c>
      <c r="Y1281" t="s">
        <v>453</v>
      </c>
      <c r="Z1281">
        <v>6</v>
      </c>
      <c r="AA1281">
        <v>6</v>
      </c>
      <c r="AB1281">
        <v>8</v>
      </c>
      <c r="AF1281" t="s">
        <v>285</v>
      </c>
    </row>
    <row r="1282" spans="1:32" x14ac:dyDescent="0.25">
      <c r="A1282" s="21" t="s">
        <v>254</v>
      </c>
      <c r="B1282" s="22" t="s">
        <v>283</v>
      </c>
      <c r="C1282">
        <v>11.42</v>
      </c>
      <c r="D1282">
        <v>11.82</v>
      </c>
      <c r="E1282">
        <v>10</v>
      </c>
      <c r="F1282" s="66" t="s">
        <v>173</v>
      </c>
      <c r="G1282">
        <v>8</v>
      </c>
      <c r="H1282" s="47" t="s">
        <v>504</v>
      </c>
      <c r="I1282">
        <v>12</v>
      </c>
      <c r="J1282" s="36" t="s">
        <v>410</v>
      </c>
      <c r="K1282">
        <v>165</v>
      </c>
      <c r="L1282">
        <v>126</v>
      </c>
      <c r="M1282">
        <v>113</v>
      </c>
      <c r="N1282" s="40">
        <v>1200</v>
      </c>
      <c r="O1282">
        <v>1</v>
      </c>
      <c r="P1282">
        <v>13</v>
      </c>
      <c r="Q1282">
        <v>3</v>
      </c>
      <c r="R1282">
        <v>24</v>
      </c>
      <c r="S1282" s="32" t="s">
        <v>416</v>
      </c>
      <c r="T1282">
        <v>988</v>
      </c>
      <c r="U1282" s="33" t="s">
        <v>417</v>
      </c>
      <c r="V1282">
        <v>4</v>
      </c>
      <c r="W1282">
        <v>42</v>
      </c>
      <c r="X1282" s="19" t="s">
        <v>32</v>
      </c>
      <c r="Y1282" t="s">
        <v>453</v>
      </c>
      <c r="Z1282">
        <v>10</v>
      </c>
      <c r="AA1282">
        <v>10</v>
      </c>
      <c r="AB1282">
        <v>8</v>
      </c>
      <c r="AF1282" t="s">
        <v>285</v>
      </c>
    </row>
    <row r="1283" spans="1:32" x14ac:dyDescent="0.25">
      <c r="A1283" s="21" t="s">
        <v>254</v>
      </c>
      <c r="B1283" s="22" t="s">
        <v>283</v>
      </c>
      <c r="C1283">
        <v>58.31</v>
      </c>
      <c r="D1283">
        <v>58.510000000000005</v>
      </c>
      <c r="E1283">
        <v>10</v>
      </c>
      <c r="F1283" s="66" t="s">
        <v>173</v>
      </c>
      <c r="G1283">
        <v>11</v>
      </c>
      <c r="H1283" s="73" t="s">
        <v>452</v>
      </c>
      <c r="I1283">
        <v>11</v>
      </c>
      <c r="J1283" s="38" t="s">
        <v>411</v>
      </c>
      <c r="K1283">
        <v>107</v>
      </c>
      <c r="L1283">
        <v>126</v>
      </c>
      <c r="M1283">
        <v>121</v>
      </c>
      <c r="N1283">
        <v>1000</v>
      </c>
      <c r="O1283">
        <v>0</v>
      </c>
      <c r="P1283">
        <v>15</v>
      </c>
      <c r="Q1283">
        <v>2</v>
      </c>
      <c r="R1283">
        <v>24</v>
      </c>
      <c r="S1283" s="32" t="s">
        <v>416</v>
      </c>
      <c r="T1283">
        <v>988</v>
      </c>
      <c r="U1283" s="33" t="s">
        <v>417</v>
      </c>
      <c r="V1283">
        <v>4</v>
      </c>
      <c r="W1283">
        <v>45</v>
      </c>
      <c r="X1283" s="19" t="s">
        <v>32</v>
      </c>
      <c r="Y1283" t="s">
        <v>516</v>
      </c>
      <c r="Z1283">
        <v>11</v>
      </c>
      <c r="AA1283">
        <v>10</v>
      </c>
      <c r="AB1283">
        <v>11</v>
      </c>
      <c r="AF1283" t="s">
        <v>1544</v>
      </c>
    </row>
    <row r="1284" spans="1:32" x14ac:dyDescent="0.25">
      <c r="A1284" s="21" t="s">
        <v>254</v>
      </c>
      <c r="B1284" s="22" t="s">
        <v>283</v>
      </c>
      <c r="C1284">
        <v>59.91</v>
      </c>
      <c r="D1284">
        <v>60.41</v>
      </c>
      <c r="E1284">
        <v>10</v>
      </c>
      <c r="F1284" s="66" t="s">
        <v>173</v>
      </c>
      <c r="G1284">
        <v>14</v>
      </c>
      <c r="H1284" s="64" t="s">
        <v>150</v>
      </c>
      <c r="I1284">
        <v>1</v>
      </c>
      <c r="J1284" s="36" t="s">
        <v>410</v>
      </c>
      <c r="K1284">
        <v>195</v>
      </c>
      <c r="L1284">
        <v>126</v>
      </c>
      <c r="M1284">
        <v>123</v>
      </c>
      <c r="N1284">
        <v>1000</v>
      </c>
      <c r="O1284">
        <v>0</v>
      </c>
      <c r="P1284">
        <v>21</v>
      </c>
      <c r="Q1284">
        <v>1</v>
      </c>
      <c r="R1284">
        <v>24</v>
      </c>
      <c r="S1284" t="s">
        <v>483</v>
      </c>
      <c r="T1284">
        <v>982</v>
      </c>
      <c r="U1284" s="33" t="s">
        <v>417</v>
      </c>
      <c r="V1284">
        <v>4</v>
      </c>
      <c r="W1284">
        <v>48</v>
      </c>
      <c r="X1284" s="19" t="s">
        <v>32</v>
      </c>
      <c r="Y1284" t="s">
        <v>1403</v>
      </c>
      <c r="Z1284">
        <v>10</v>
      </c>
      <c r="AA1284">
        <v>13</v>
      </c>
      <c r="AB1284">
        <v>14</v>
      </c>
      <c r="AF1284" t="s">
        <v>1500</v>
      </c>
    </row>
    <row r="1285" spans="1:32" x14ac:dyDescent="0.25">
      <c r="A1285" s="21" t="s">
        <v>254</v>
      </c>
      <c r="B1285" s="22" t="s">
        <v>283</v>
      </c>
      <c r="C1285">
        <v>58.35</v>
      </c>
      <c r="D1285">
        <v>58.35</v>
      </c>
      <c r="E1285">
        <v>10</v>
      </c>
      <c r="F1285" s="66" t="s">
        <v>173</v>
      </c>
      <c r="G1285">
        <v>10</v>
      </c>
      <c r="H1285" s="67" t="s">
        <v>195</v>
      </c>
      <c r="I1285">
        <v>7</v>
      </c>
      <c r="J1285" s="36" t="s">
        <v>410</v>
      </c>
      <c r="K1285">
        <v>73</v>
      </c>
      <c r="L1285">
        <v>126</v>
      </c>
      <c r="M1285">
        <v>127</v>
      </c>
      <c r="N1285">
        <v>1000</v>
      </c>
      <c r="O1285">
        <v>0</v>
      </c>
      <c r="P1285">
        <v>4</v>
      </c>
      <c r="Q1285">
        <v>1</v>
      </c>
      <c r="R1285">
        <v>24</v>
      </c>
      <c r="S1285" s="32" t="s">
        <v>432</v>
      </c>
      <c r="T1285">
        <v>984</v>
      </c>
      <c r="U1285" s="33" t="s">
        <v>417</v>
      </c>
      <c r="V1285">
        <v>4</v>
      </c>
      <c r="W1285">
        <v>50</v>
      </c>
      <c r="X1285" s="19" t="s">
        <v>32</v>
      </c>
      <c r="Y1285" t="s">
        <v>643</v>
      </c>
      <c r="Z1285">
        <v>8</v>
      </c>
      <c r="AA1285">
        <v>8</v>
      </c>
      <c r="AB1285">
        <v>10</v>
      </c>
      <c r="AF1285" t="s">
        <v>968</v>
      </c>
    </row>
    <row r="1286" spans="1:32" x14ac:dyDescent="0.25">
      <c r="A1286" s="21" t="s">
        <v>254</v>
      </c>
      <c r="B1286" s="23" t="s">
        <v>287</v>
      </c>
      <c r="C1286">
        <v>9.67</v>
      </c>
      <c r="D1286">
        <v>9.77</v>
      </c>
      <c r="E1286">
        <v>12</v>
      </c>
      <c r="F1286" s="49" t="s">
        <v>31</v>
      </c>
      <c r="G1286" s="28">
        <v>3</v>
      </c>
      <c r="H1286" s="49" t="s">
        <v>31</v>
      </c>
      <c r="I1286">
        <v>9</v>
      </c>
      <c r="J1286" s="35" t="s">
        <v>408</v>
      </c>
      <c r="K1286">
        <v>2.2999999999999998</v>
      </c>
      <c r="L1286">
        <v>126</v>
      </c>
      <c r="M1286">
        <v>124</v>
      </c>
      <c r="N1286" s="40">
        <v>1200</v>
      </c>
      <c r="O1286">
        <v>1</v>
      </c>
      <c r="P1286">
        <v>23</v>
      </c>
      <c r="Q1286">
        <v>12</v>
      </c>
      <c r="R1286">
        <v>25</v>
      </c>
      <c r="S1286" s="32" t="s">
        <v>416</v>
      </c>
      <c r="T1286">
        <v>1195</v>
      </c>
      <c r="U1286" s="33" t="s">
        <v>417</v>
      </c>
      <c r="V1286">
        <v>4</v>
      </c>
      <c r="W1286">
        <v>48</v>
      </c>
      <c r="X1286" s="22" t="s">
        <v>135</v>
      </c>
      <c r="Y1286" s="12" t="s">
        <v>423</v>
      </c>
      <c r="Z1286">
        <v>1</v>
      </c>
      <c r="AA1286">
        <v>1</v>
      </c>
      <c r="AB1286">
        <v>3</v>
      </c>
      <c r="AF1286" t="s">
        <v>289</v>
      </c>
    </row>
    <row r="1287" spans="1:32" x14ac:dyDescent="0.25">
      <c r="A1287" s="21" t="s">
        <v>254</v>
      </c>
      <c r="B1287" s="23" t="s">
        <v>287</v>
      </c>
      <c r="C1287">
        <v>9.9499999999999993</v>
      </c>
      <c r="D1287">
        <v>10.249999999999998</v>
      </c>
      <c r="E1287">
        <v>12</v>
      </c>
      <c r="F1287" s="49" t="s">
        <v>31</v>
      </c>
      <c r="G1287" s="28">
        <v>3</v>
      </c>
      <c r="H1287" s="49" t="s">
        <v>31</v>
      </c>
      <c r="I1287">
        <v>6</v>
      </c>
      <c r="J1287" s="35" t="s">
        <v>408</v>
      </c>
      <c r="K1287">
        <v>3.9</v>
      </c>
      <c r="L1287">
        <v>126</v>
      </c>
      <c r="M1287">
        <v>122</v>
      </c>
      <c r="N1287" s="40">
        <v>1200</v>
      </c>
      <c r="O1287">
        <v>1</v>
      </c>
      <c r="P1287">
        <v>10</v>
      </c>
      <c r="Q1287">
        <v>12</v>
      </c>
      <c r="R1287">
        <v>25</v>
      </c>
      <c r="S1287" s="32" t="s">
        <v>432</v>
      </c>
      <c r="T1287">
        <v>1200</v>
      </c>
      <c r="U1287" s="33" t="s">
        <v>417</v>
      </c>
      <c r="V1287">
        <v>4</v>
      </c>
      <c r="W1287">
        <v>47</v>
      </c>
      <c r="X1287" s="22" t="s">
        <v>135</v>
      </c>
      <c r="Y1287" s="12" t="s">
        <v>654</v>
      </c>
      <c r="Z1287">
        <v>1</v>
      </c>
      <c r="AA1287">
        <v>1</v>
      </c>
      <c r="AB1287">
        <v>3</v>
      </c>
      <c r="AF1287" t="s">
        <v>289</v>
      </c>
    </row>
    <row r="1288" spans="1:32" x14ac:dyDescent="0.25">
      <c r="A1288" s="21" t="s">
        <v>254</v>
      </c>
      <c r="B1288" s="23" t="s">
        <v>287</v>
      </c>
      <c r="C1288">
        <v>10.18</v>
      </c>
      <c r="D1288">
        <v>10.379999999999999</v>
      </c>
      <c r="E1288">
        <v>12</v>
      </c>
      <c r="F1288" s="49" t="s">
        <v>31</v>
      </c>
      <c r="G1288" s="28">
        <v>2</v>
      </c>
      <c r="H1288" s="76" t="s">
        <v>407</v>
      </c>
      <c r="I1288">
        <v>12</v>
      </c>
      <c r="J1288" s="35" t="s">
        <v>408</v>
      </c>
      <c r="K1288">
        <v>7.4</v>
      </c>
      <c r="L1288">
        <v>126</v>
      </c>
      <c r="M1288">
        <v>121</v>
      </c>
      <c r="N1288" s="40">
        <v>1200</v>
      </c>
      <c r="O1288">
        <v>1</v>
      </c>
      <c r="P1288">
        <v>19</v>
      </c>
      <c r="Q1288">
        <v>11</v>
      </c>
      <c r="R1288">
        <v>25</v>
      </c>
      <c r="S1288" s="31" t="s">
        <v>420</v>
      </c>
      <c r="T1288">
        <v>1194</v>
      </c>
      <c r="U1288" s="33" t="s">
        <v>417</v>
      </c>
      <c r="V1288">
        <v>4</v>
      </c>
      <c r="W1288">
        <v>46</v>
      </c>
      <c r="X1288" s="22" t="s">
        <v>135</v>
      </c>
      <c r="Y1288" s="12" t="s">
        <v>446</v>
      </c>
      <c r="Z1288">
        <v>1</v>
      </c>
      <c r="AA1288">
        <v>1</v>
      </c>
      <c r="AB1288">
        <v>2</v>
      </c>
      <c r="AF1288" t="s">
        <v>289</v>
      </c>
    </row>
    <row r="1289" spans="1:32" x14ac:dyDescent="0.25">
      <c r="A1289" s="21" t="s">
        <v>254</v>
      </c>
      <c r="B1289" s="23" t="s">
        <v>287</v>
      </c>
      <c r="C1289">
        <v>58.86</v>
      </c>
      <c r="D1289">
        <v>59.06</v>
      </c>
      <c r="E1289">
        <v>12</v>
      </c>
      <c r="F1289" s="49" t="s">
        <v>31</v>
      </c>
      <c r="G1289">
        <v>11</v>
      </c>
      <c r="H1289" s="76" t="s">
        <v>407</v>
      </c>
      <c r="I1289">
        <v>13</v>
      </c>
      <c r="J1289" s="36" t="s">
        <v>410</v>
      </c>
      <c r="K1289">
        <v>7.4</v>
      </c>
      <c r="L1289">
        <v>126</v>
      </c>
      <c r="M1289">
        <v>121</v>
      </c>
      <c r="N1289">
        <v>1000</v>
      </c>
      <c r="O1289">
        <v>0</v>
      </c>
      <c r="P1289">
        <v>9</v>
      </c>
      <c r="Q1289">
        <v>11</v>
      </c>
      <c r="R1289">
        <v>25</v>
      </c>
      <c r="S1289" t="s">
        <v>479</v>
      </c>
      <c r="T1289">
        <v>1202</v>
      </c>
      <c r="U1289" s="33" t="s">
        <v>417</v>
      </c>
      <c r="V1289">
        <v>4</v>
      </c>
      <c r="W1289">
        <v>46</v>
      </c>
      <c r="X1289" s="22" t="s">
        <v>135</v>
      </c>
      <c r="Y1289">
        <v>7</v>
      </c>
      <c r="Z1289">
        <v>9</v>
      </c>
      <c r="AA1289">
        <v>11</v>
      </c>
      <c r="AB1289">
        <v>11</v>
      </c>
      <c r="AF1289" t="s">
        <v>289</v>
      </c>
    </row>
    <row r="1290" spans="1:32" x14ac:dyDescent="0.25">
      <c r="A1290" s="21" t="s">
        <v>254</v>
      </c>
      <c r="B1290" s="23" t="s">
        <v>287</v>
      </c>
      <c r="C1290">
        <v>9.2899999999999991</v>
      </c>
      <c r="D1290">
        <v>9.8899999999999988</v>
      </c>
      <c r="E1290">
        <v>12</v>
      </c>
      <c r="F1290" s="49" t="s">
        <v>31</v>
      </c>
      <c r="G1290" s="28">
        <v>2</v>
      </c>
      <c r="H1290" s="72" t="s">
        <v>434</v>
      </c>
      <c r="I1290">
        <v>1</v>
      </c>
      <c r="J1290" s="35" t="s">
        <v>408</v>
      </c>
      <c r="K1290">
        <v>4.0999999999999996</v>
      </c>
      <c r="L1290">
        <v>126</v>
      </c>
      <c r="M1290">
        <v>120</v>
      </c>
      <c r="N1290" s="40">
        <v>1200</v>
      </c>
      <c r="O1290">
        <v>1</v>
      </c>
      <c r="P1290">
        <v>16</v>
      </c>
      <c r="Q1290">
        <v>7</v>
      </c>
      <c r="R1290">
        <v>25</v>
      </c>
      <c r="S1290" s="31" t="s">
        <v>420</v>
      </c>
      <c r="T1290">
        <v>1193</v>
      </c>
      <c r="U1290" s="33" t="s">
        <v>427</v>
      </c>
      <c r="V1290">
        <v>4</v>
      </c>
      <c r="W1290">
        <v>45</v>
      </c>
      <c r="X1290" s="22" t="s">
        <v>135</v>
      </c>
      <c r="Y1290" s="12" t="s">
        <v>581</v>
      </c>
      <c r="Z1290">
        <v>1</v>
      </c>
      <c r="AA1290">
        <v>1</v>
      </c>
      <c r="AB1290">
        <v>2</v>
      </c>
      <c r="AF1290" t="s">
        <v>289</v>
      </c>
    </row>
    <row r="1291" spans="1:32" x14ac:dyDescent="0.25">
      <c r="A1291" s="21" t="s">
        <v>254</v>
      </c>
      <c r="B1291" s="23" t="s">
        <v>287</v>
      </c>
      <c r="C1291">
        <v>9.69</v>
      </c>
      <c r="D1291">
        <v>10.29</v>
      </c>
      <c r="E1291">
        <v>12</v>
      </c>
      <c r="F1291" s="49" t="s">
        <v>31</v>
      </c>
      <c r="G1291" s="28">
        <v>3</v>
      </c>
      <c r="H1291" s="63" t="s">
        <v>140</v>
      </c>
      <c r="I1291">
        <v>1</v>
      </c>
      <c r="J1291" s="35" t="s">
        <v>408</v>
      </c>
      <c r="K1291">
        <v>7</v>
      </c>
      <c r="L1291">
        <v>126</v>
      </c>
      <c r="M1291">
        <v>120</v>
      </c>
      <c r="N1291" s="40">
        <v>1200</v>
      </c>
      <c r="O1291">
        <v>1</v>
      </c>
      <c r="P1291">
        <v>25</v>
      </c>
      <c r="Q1291">
        <v>6</v>
      </c>
      <c r="R1291">
        <v>25</v>
      </c>
      <c r="S1291" s="32" t="s">
        <v>416</v>
      </c>
      <c r="T1291">
        <v>1202</v>
      </c>
      <c r="U1291" s="33" t="s">
        <v>427</v>
      </c>
      <c r="V1291">
        <v>4</v>
      </c>
      <c r="W1291">
        <v>45</v>
      </c>
      <c r="X1291" s="22" t="s">
        <v>135</v>
      </c>
      <c r="Y1291" s="12" t="s">
        <v>446</v>
      </c>
      <c r="Z1291">
        <v>1</v>
      </c>
      <c r="AA1291">
        <v>1</v>
      </c>
      <c r="AB1291">
        <v>3</v>
      </c>
      <c r="AF1291" t="s">
        <v>289</v>
      </c>
    </row>
    <row r="1292" spans="1:32" x14ac:dyDescent="0.25">
      <c r="A1292" s="21" t="s">
        <v>254</v>
      </c>
      <c r="B1292" s="23" t="s">
        <v>287</v>
      </c>
      <c r="C1292">
        <v>10.61</v>
      </c>
      <c r="D1292">
        <v>10.61</v>
      </c>
      <c r="E1292">
        <v>12</v>
      </c>
      <c r="F1292" s="49" t="s">
        <v>31</v>
      </c>
      <c r="G1292">
        <v>12</v>
      </c>
      <c r="H1292" s="52" t="s">
        <v>49</v>
      </c>
      <c r="I1292">
        <v>10</v>
      </c>
      <c r="J1292" s="38" t="s">
        <v>411</v>
      </c>
      <c r="K1292">
        <v>39</v>
      </c>
      <c r="L1292">
        <v>126</v>
      </c>
      <c r="M1292">
        <v>127</v>
      </c>
      <c r="N1292" s="40">
        <v>1200</v>
      </c>
      <c r="O1292">
        <v>1</v>
      </c>
      <c r="P1292">
        <v>26</v>
      </c>
      <c r="Q1292">
        <v>6</v>
      </c>
      <c r="R1292">
        <v>24</v>
      </c>
      <c r="S1292" s="32" t="s">
        <v>416</v>
      </c>
      <c r="T1292">
        <v>1184</v>
      </c>
      <c r="U1292" s="33" t="s">
        <v>417</v>
      </c>
      <c r="V1292">
        <v>4</v>
      </c>
      <c r="W1292">
        <v>49</v>
      </c>
      <c r="X1292" s="22" t="s">
        <v>135</v>
      </c>
      <c r="Y1292">
        <v>7</v>
      </c>
      <c r="Z1292">
        <v>12</v>
      </c>
      <c r="AA1292">
        <v>12</v>
      </c>
      <c r="AB1292">
        <v>12</v>
      </c>
      <c r="AF1292" t="s">
        <v>1548</v>
      </c>
    </row>
    <row r="1293" spans="1:32" x14ac:dyDescent="0.25">
      <c r="A1293" s="21" t="s">
        <v>254</v>
      </c>
      <c r="B1293" s="23" t="s">
        <v>287</v>
      </c>
      <c r="C1293">
        <v>57.2</v>
      </c>
      <c r="D1293">
        <v>57.6</v>
      </c>
      <c r="E1293">
        <v>12</v>
      </c>
      <c r="F1293" s="49" t="s">
        <v>31</v>
      </c>
      <c r="G1293">
        <v>11</v>
      </c>
      <c r="H1293" s="52" t="s">
        <v>49</v>
      </c>
      <c r="I1293">
        <v>2</v>
      </c>
      <c r="J1293" s="37" t="s">
        <v>409</v>
      </c>
      <c r="K1293">
        <v>20</v>
      </c>
      <c r="L1293">
        <v>126</v>
      </c>
      <c r="M1293">
        <v>126</v>
      </c>
      <c r="N1293">
        <v>1000</v>
      </c>
      <c r="O1293">
        <v>0</v>
      </c>
      <c r="P1293">
        <v>26</v>
      </c>
      <c r="Q1293">
        <v>5</v>
      </c>
      <c r="R1293">
        <v>24</v>
      </c>
      <c r="S1293" t="s">
        <v>483</v>
      </c>
      <c r="T1293">
        <v>1192</v>
      </c>
      <c r="U1293" s="33" t="s">
        <v>417</v>
      </c>
      <c r="V1293">
        <v>4</v>
      </c>
      <c r="W1293">
        <v>51</v>
      </c>
      <c r="X1293" s="22" t="s">
        <v>135</v>
      </c>
      <c r="Y1293" t="s">
        <v>505</v>
      </c>
      <c r="Z1293">
        <v>5</v>
      </c>
      <c r="AA1293">
        <v>7</v>
      </c>
      <c r="AB1293">
        <v>11</v>
      </c>
      <c r="AF1293" t="s">
        <v>99</v>
      </c>
    </row>
    <row r="1294" spans="1:32" x14ac:dyDescent="0.25">
      <c r="A1294" s="21" t="s">
        <v>254</v>
      </c>
      <c r="B1294" s="23" t="s">
        <v>287</v>
      </c>
      <c r="C1294">
        <v>57.33</v>
      </c>
      <c r="D1294">
        <v>57.33</v>
      </c>
      <c r="E1294">
        <v>12</v>
      </c>
      <c r="F1294" s="49" t="s">
        <v>31</v>
      </c>
      <c r="G1294" s="30">
        <v>4</v>
      </c>
      <c r="H1294" s="54" t="s">
        <v>58</v>
      </c>
      <c r="I1294">
        <v>11</v>
      </c>
      <c r="J1294" s="36" t="s">
        <v>410</v>
      </c>
      <c r="K1294">
        <v>47</v>
      </c>
      <c r="L1294">
        <v>126</v>
      </c>
      <c r="M1294">
        <v>126</v>
      </c>
      <c r="N1294">
        <v>1000</v>
      </c>
      <c r="O1294">
        <v>0</v>
      </c>
      <c r="P1294">
        <v>5</v>
      </c>
      <c r="Q1294">
        <v>5</v>
      </c>
      <c r="R1294">
        <v>24</v>
      </c>
      <c r="S1294" t="s">
        <v>477</v>
      </c>
      <c r="T1294">
        <v>1197</v>
      </c>
      <c r="U1294" s="33" t="s">
        <v>417</v>
      </c>
      <c r="V1294">
        <v>4</v>
      </c>
      <c r="W1294">
        <v>52</v>
      </c>
      <c r="X1294" s="22" t="s">
        <v>135</v>
      </c>
      <c r="Y1294">
        <v>3</v>
      </c>
      <c r="Z1294">
        <v>9</v>
      </c>
      <c r="AA1294">
        <v>9</v>
      </c>
      <c r="AB1294">
        <v>4</v>
      </c>
      <c r="AF1294" t="s">
        <v>789</v>
      </c>
    </row>
    <row r="1295" spans="1:32" x14ac:dyDescent="0.25">
      <c r="A1295" s="21" t="s">
        <v>254</v>
      </c>
      <c r="B1295" s="23" t="s">
        <v>287</v>
      </c>
      <c r="C1295">
        <v>11.18</v>
      </c>
      <c r="D1295">
        <v>11.28</v>
      </c>
      <c r="E1295">
        <v>12</v>
      </c>
      <c r="F1295" s="49" t="s">
        <v>31</v>
      </c>
      <c r="G1295">
        <v>12</v>
      </c>
      <c r="H1295" s="76" t="s">
        <v>407</v>
      </c>
      <c r="I1295">
        <v>12</v>
      </c>
      <c r="J1295" s="37" t="s">
        <v>409</v>
      </c>
      <c r="K1295">
        <v>25</v>
      </c>
      <c r="L1295">
        <v>126</v>
      </c>
      <c r="M1295">
        <v>123</v>
      </c>
      <c r="N1295" s="40">
        <v>1200</v>
      </c>
      <c r="O1295">
        <v>1</v>
      </c>
      <c r="P1295">
        <v>7</v>
      </c>
      <c r="Q1295">
        <v>4</v>
      </c>
      <c r="R1295">
        <v>24</v>
      </c>
      <c r="S1295" t="s">
        <v>501</v>
      </c>
      <c r="T1295">
        <v>1188</v>
      </c>
      <c r="U1295" s="33" t="s">
        <v>417</v>
      </c>
      <c r="V1295">
        <v>4</v>
      </c>
      <c r="W1295">
        <v>52</v>
      </c>
      <c r="X1295" s="22" t="s">
        <v>135</v>
      </c>
      <c r="Y1295">
        <v>11</v>
      </c>
      <c r="Z1295">
        <v>5</v>
      </c>
      <c r="AA1295">
        <v>7</v>
      </c>
      <c r="AB1295">
        <v>12</v>
      </c>
      <c r="AF1295" t="s">
        <v>639</v>
      </c>
    </row>
    <row r="1296" spans="1:32" x14ac:dyDescent="0.25">
      <c r="A1296" s="21" t="s">
        <v>254</v>
      </c>
      <c r="B1296" s="24" t="s">
        <v>291</v>
      </c>
      <c r="C1296">
        <v>10.49</v>
      </c>
      <c r="D1296">
        <v>10.69</v>
      </c>
      <c r="E1296">
        <v>11</v>
      </c>
      <c r="F1296" s="47" t="s">
        <v>504</v>
      </c>
      <c r="G1296" s="28">
        <v>3</v>
      </c>
      <c r="H1296" s="47" t="s">
        <v>504</v>
      </c>
      <c r="I1296">
        <v>5</v>
      </c>
      <c r="J1296" s="35" t="s">
        <v>408</v>
      </c>
      <c r="K1296">
        <v>31</v>
      </c>
      <c r="L1296">
        <v>116</v>
      </c>
      <c r="M1296">
        <v>116</v>
      </c>
      <c r="N1296" s="40">
        <v>1200</v>
      </c>
      <c r="O1296">
        <v>1</v>
      </c>
      <c r="P1296">
        <v>17</v>
      </c>
      <c r="Q1296">
        <v>12</v>
      </c>
      <c r="R1296">
        <v>25</v>
      </c>
      <c r="S1296" s="31" t="s">
        <v>420</v>
      </c>
      <c r="T1296">
        <v>1080</v>
      </c>
      <c r="U1296" s="33" t="s">
        <v>417</v>
      </c>
      <c r="V1296">
        <v>4</v>
      </c>
      <c r="W1296">
        <v>41</v>
      </c>
      <c r="X1296" s="17" t="s">
        <v>21</v>
      </c>
      <c r="Y1296" s="12" t="s">
        <v>539</v>
      </c>
      <c r="Z1296">
        <v>1</v>
      </c>
      <c r="AA1296">
        <v>1</v>
      </c>
      <c r="AB1296">
        <v>3</v>
      </c>
      <c r="AF1296" t="s">
        <v>46</v>
      </c>
    </row>
    <row r="1297" spans="1:32" x14ac:dyDescent="0.25">
      <c r="A1297" s="21" t="s">
        <v>254</v>
      </c>
      <c r="B1297" s="24" t="s">
        <v>291</v>
      </c>
      <c r="C1297">
        <v>58.95</v>
      </c>
      <c r="D1297">
        <v>58.95</v>
      </c>
      <c r="E1297">
        <v>11</v>
      </c>
      <c r="F1297" s="47" t="s">
        <v>504</v>
      </c>
      <c r="G1297">
        <v>12</v>
      </c>
      <c r="H1297" s="47" t="s">
        <v>504</v>
      </c>
      <c r="I1297">
        <v>12</v>
      </c>
      <c r="J1297" s="37" t="s">
        <v>409</v>
      </c>
      <c r="K1297">
        <v>65</v>
      </c>
      <c r="L1297">
        <v>116</v>
      </c>
      <c r="M1297">
        <v>116</v>
      </c>
      <c r="N1297">
        <v>1000</v>
      </c>
      <c r="O1297">
        <v>0</v>
      </c>
      <c r="P1297">
        <v>19</v>
      </c>
      <c r="Q1297">
        <v>11</v>
      </c>
      <c r="R1297">
        <v>25</v>
      </c>
      <c r="S1297" s="31" t="s">
        <v>420</v>
      </c>
      <c r="T1297">
        <v>1077</v>
      </c>
      <c r="U1297" s="33" t="s">
        <v>417</v>
      </c>
      <c r="V1297">
        <v>4</v>
      </c>
      <c r="W1297">
        <v>43</v>
      </c>
      <c r="X1297" s="17" t="s">
        <v>21</v>
      </c>
      <c r="Y1297" t="s">
        <v>721</v>
      </c>
      <c r="Z1297">
        <v>4</v>
      </c>
      <c r="AA1297">
        <v>7</v>
      </c>
      <c r="AB1297">
        <v>12</v>
      </c>
      <c r="AF1297" t="s">
        <v>46</v>
      </c>
    </row>
    <row r="1298" spans="1:32" x14ac:dyDescent="0.25">
      <c r="A1298" s="21" t="s">
        <v>254</v>
      </c>
      <c r="B1298" s="24" t="s">
        <v>291</v>
      </c>
      <c r="C1298">
        <v>10.25</v>
      </c>
      <c r="D1298">
        <v>10.35</v>
      </c>
      <c r="E1298">
        <v>11</v>
      </c>
      <c r="F1298" s="47" t="s">
        <v>504</v>
      </c>
      <c r="G1298">
        <v>6</v>
      </c>
      <c r="H1298" s="47" t="s">
        <v>504</v>
      </c>
      <c r="I1298">
        <v>6</v>
      </c>
      <c r="J1298" s="35" t="s">
        <v>408</v>
      </c>
      <c r="K1298">
        <v>50</v>
      </c>
      <c r="L1298">
        <v>116</v>
      </c>
      <c r="M1298">
        <v>118</v>
      </c>
      <c r="N1298" s="40">
        <v>1200</v>
      </c>
      <c r="O1298">
        <v>1</v>
      </c>
      <c r="P1298">
        <v>15</v>
      </c>
      <c r="Q1298">
        <v>10</v>
      </c>
      <c r="R1298">
        <v>25</v>
      </c>
      <c r="S1298" s="32" t="s">
        <v>432</v>
      </c>
      <c r="T1298">
        <v>1076</v>
      </c>
      <c r="U1298" s="33" t="s">
        <v>427</v>
      </c>
      <c r="V1298">
        <v>4</v>
      </c>
      <c r="W1298">
        <v>45</v>
      </c>
      <c r="X1298" s="17" t="s">
        <v>21</v>
      </c>
      <c r="Y1298" t="s">
        <v>453</v>
      </c>
      <c r="Z1298">
        <v>1</v>
      </c>
      <c r="AA1298">
        <v>1</v>
      </c>
      <c r="AB1298">
        <v>6</v>
      </c>
      <c r="AF1298" t="s">
        <v>46</v>
      </c>
    </row>
    <row r="1299" spans="1:32" x14ac:dyDescent="0.25">
      <c r="A1299" s="21" t="s">
        <v>254</v>
      </c>
      <c r="B1299" s="24" t="s">
        <v>291</v>
      </c>
      <c r="C1299">
        <v>58.28</v>
      </c>
      <c r="D1299">
        <v>57.980000000000004</v>
      </c>
      <c r="E1299">
        <v>11</v>
      </c>
      <c r="F1299" s="47" t="s">
        <v>504</v>
      </c>
      <c r="G1299">
        <v>9</v>
      </c>
      <c r="H1299" s="65" t="s">
        <v>167</v>
      </c>
      <c r="I1299">
        <v>9</v>
      </c>
      <c r="J1299" s="35" t="s">
        <v>408</v>
      </c>
      <c r="K1299">
        <v>100</v>
      </c>
      <c r="L1299">
        <v>116</v>
      </c>
      <c r="M1299">
        <v>124</v>
      </c>
      <c r="N1299">
        <v>1000</v>
      </c>
      <c r="O1299">
        <v>0</v>
      </c>
      <c r="P1299">
        <v>10</v>
      </c>
      <c r="Q1299">
        <v>9</v>
      </c>
      <c r="R1299">
        <v>25</v>
      </c>
      <c r="S1299" s="32" t="s">
        <v>432</v>
      </c>
      <c r="T1299">
        <v>1070</v>
      </c>
      <c r="U1299" s="33" t="s">
        <v>417</v>
      </c>
      <c r="V1299">
        <v>4</v>
      </c>
      <c r="W1299">
        <v>47</v>
      </c>
      <c r="X1299" s="17" t="s">
        <v>21</v>
      </c>
      <c r="Y1299" t="s">
        <v>502</v>
      </c>
      <c r="Z1299">
        <v>1</v>
      </c>
      <c r="AA1299">
        <v>1</v>
      </c>
      <c r="AB1299">
        <v>9</v>
      </c>
      <c r="AF1299" t="s">
        <v>46</v>
      </c>
    </row>
    <row r="1300" spans="1:32" x14ac:dyDescent="0.25">
      <c r="A1300" s="21" t="s">
        <v>254</v>
      </c>
      <c r="B1300" s="24" t="s">
        <v>291</v>
      </c>
      <c r="C1300">
        <v>57.95</v>
      </c>
      <c r="D1300">
        <v>57.650000000000006</v>
      </c>
      <c r="E1300">
        <v>11</v>
      </c>
      <c r="F1300" s="47" t="s">
        <v>504</v>
      </c>
      <c r="G1300">
        <v>10</v>
      </c>
      <c r="H1300" s="65" t="s">
        <v>167</v>
      </c>
      <c r="I1300">
        <v>9</v>
      </c>
      <c r="J1300" s="35" t="s">
        <v>408</v>
      </c>
      <c r="K1300">
        <v>47</v>
      </c>
      <c r="L1300">
        <v>116</v>
      </c>
      <c r="M1300">
        <v>126</v>
      </c>
      <c r="N1300">
        <v>1000</v>
      </c>
      <c r="O1300">
        <v>0</v>
      </c>
      <c r="P1300">
        <v>9</v>
      </c>
      <c r="Q1300">
        <v>7</v>
      </c>
      <c r="R1300">
        <v>25</v>
      </c>
      <c r="S1300" s="32" t="s">
        <v>432</v>
      </c>
      <c r="T1300">
        <v>1048</v>
      </c>
      <c r="U1300" s="33" t="s">
        <v>427</v>
      </c>
      <c r="V1300">
        <v>4</v>
      </c>
      <c r="W1300">
        <v>50</v>
      </c>
      <c r="X1300" s="17" t="s">
        <v>21</v>
      </c>
      <c r="Y1300" t="s">
        <v>516</v>
      </c>
      <c r="Z1300">
        <v>3</v>
      </c>
      <c r="AA1300">
        <v>3</v>
      </c>
      <c r="AB1300">
        <v>10</v>
      </c>
      <c r="AF1300" t="s">
        <v>46</v>
      </c>
    </row>
    <row r="1301" spans="1:32" x14ac:dyDescent="0.25">
      <c r="A1301" s="21" t="s">
        <v>254</v>
      </c>
      <c r="B1301" s="24" t="s">
        <v>291</v>
      </c>
      <c r="C1301">
        <v>57.62</v>
      </c>
      <c r="D1301">
        <v>57.62</v>
      </c>
      <c r="E1301">
        <v>11</v>
      </c>
      <c r="F1301" s="47" t="s">
        <v>504</v>
      </c>
      <c r="G1301">
        <v>8</v>
      </c>
      <c r="H1301" s="65" t="s">
        <v>167</v>
      </c>
      <c r="I1301">
        <v>2</v>
      </c>
      <c r="J1301" s="38" t="s">
        <v>411</v>
      </c>
      <c r="K1301">
        <v>40</v>
      </c>
      <c r="L1301">
        <v>116</v>
      </c>
      <c r="M1301">
        <v>127</v>
      </c>
      <c r="N1301">
        <v>1000</v>
      </c>
      <c r="O1301">
        <v>0</v>
      </c>
      <c r="P1301">
        <v>11</v>
      </c>
      <c r="Q1301">
        <v>6</v>
      </c>
      <c r="R1301">
        <v>25</v>
      </c>
      <c r="S1301" s="31" t="s">
        <v>420</v>
      </c>
      <c r="T1301">
        <v>1048</v>
      </c>
      <c r="U1301" s="33" t="s">
        <v>427</v>
      </c>
      <c r="V1301">
        <v>4</v>
      </c>
      <c r="W1301">
        <v>52</v>
      </c>
      <c r="X1301" s="17" t="s">
        <v>21</v>
      </c>
      <c r="Y1301" t="s">
        <v>453</v>
      </c>
      <c r="Z1301">
        <v>12</v>
      </c>
      <c r="AA1301">
        <v>10</v>
      </c>
      <c r="AB1301">
        <v>8</v>
      </c>
      <c r="AF1301" t="s">
        <v>46</v>
      </c>
    </row>
    <row r="1302" spans="1:32" x14ac:dyDescent="0.25">
      <c r="A1302" s="21" t="s">
        <v>254</v>
      </c>
      <c r="B1302" s="24" t="s">
        <v>291</v>
      </c>
      <c r="C1302">
        <v>59.15</v>
      </c>
      <c r="D1302">
        <v>59.050000000000004</v>
      </c>
      <c r="E1302">
        <v>11</v>
      </c>
      <c r="F1302" s="47" t="s">
        <v>504</v>
      </c>
      <c r="G1302">
        <v>14</v>
      </c>
      <c r="H1302" s="47" t="s">
        <v>504</v>
      </c>
      <c r="I1302">
        <v>6</v>
      </c>
      <c r="J1302" s="37" t="s">
        <v>409</v>
      </c>
      <c r="K1302">
        <v>56</v>
      </c>
      <c r="L1302">
        <v>116</v>
      </c>
      <c r="M1302">
        <v>125</v>
      </c>
      <c r="N1302">
        <v>1000</v>
      </c>
      <c r="O1302">
        <v>0</v>
      </c>
      <c r="P1302">
        <v>24</v>
      </c>
      <c r="Q1302">
        <v>11</v>
      </c>
      <c r="R1302">
        <v>24</v>
      </c>
      <c r="S1302" t="s">
        <v>508</v>
      </c>
      <c r="T1302">
        <v>1082</v>
      </c>
      <c r="U1302" s="33" t="s">
        <v>417</v>
      </c>
      <c r="V1302">
        <v>4</v>
      </c>
      <c r="W1302">
        <v>52</v>
      </c>
      <c r="X1302" s="17" t="s">
        <v>21</v>
      </c>
      <c r="Y1302" t="s">
        <v>1552</v>
      </c>
      <c r="Z1302">
        <v>4</v>
      </c>
      <c r="AA1302">
        <v>11</v>
      </c>
      <c r="AB1302">
        <v>14</v>
      </c>
      <c r="AF1302" t="s">
        <v>639</v>
      </c>
    </row>
    <row r="1303" spans="1:32" x14ac:dyDescent="0.25">
      <c r="A1303" s="21" t="s">
        <v>254</v>
      </c>
      <c r="B1303" s="25" t="s">
        <v>2495</v>
      </c>
      <c r="C1303">
        <v>10.49</v>
      </c>
      <c r="D1303">
        <v>5.9899999999999993</v>
      </c>
      <c r="F1303" s="58" t="s">
        <v>2503</v>
      </c>
      <c r="G1303">
        <v>7</v>
      </c>
      <c r="H1303" s="59" t="s">
        <v>85</v>
      </c>
      <c r="I1303">
        <v>11</v>
      </c>
      <c r="J1303" s="36" t="s">
        <v>410</v>
      </c>
      <c r="K1303">
        <v>13</v>
      </c>
      <c r="M1303">
        <v>122</v>
      </c>
      <c r="N1303" s="40">
        <v>1200</v>
      </c>
      <c r="O1303">
        <v>1</v>
      </c>
      <c r="P1303">
        <v>10</v>
      </c>
      <c r="Q1303">
        <v>12</v>
      </c>
      <c r="R1303">
        <v>25</v>
      </c>
      <c r="S1303" s="32" t="s">
        <v>432</v>
      </c>
      <c r="T1303">
        <v>1068</v>
      </c>
      <c r="U1303" s="33" t="s">
        <v>417</v>
      </c>
      <c r="V1303">
        <v>4</v>
      </c>
      <c r="W1303">
        <v>47</v>
      </c>
      <c r="X1303" s="24" t="s">
        <v>179</v>
      </c>
      <c r="Y1303" t="s">
        <v>474</v>
      </c>
      <c r="Z1303">
        <v>10</v>
      </c>
      <c r="AA1303">
        <v>9</v>
      </c>
      <c r="AB1303">
        <v>7</v>
      </c>
      <c r="AF1303" t="s">
        <v>17</v>
      </c>
    </row>
    <row r="1304" spans="1:32" x14ac:dyDescent="0.25">
      <c r="A1304" s="21" t="s">
        <v>254</v>
      </c>
      <c r="B1304" s="25" t="s">
        <v>2495</v>
      </c>
      <c r="C1304">
        <v>9.68</v>
      </c>
      <c r="D1304">
        <v>5.379999999999999</v>
      </c>
      <c r="F1304" s="58" t="s">
        <v>2503</v>
      </c>
      <c r="G1304" s="28">
        <v>1</v>
      </c>
      <c r="H1304" s="59" t="s">
        <v>85</v>
      </c>
      <c r="I1304">
        <v>8</v>
      </c>
      <c r="J1304" s="37" t="s">
        <v>409</v>
      </c>
      <c r="K1304">
        <v>8.1</v>
      </c>
      <c r="M1304">
        <v>117</v>
      </c>
      <c r="N1304" s="40">
        <v>1200</v>
      </c>
      <c r="O1304">
        <v>1</v>
      </c>
      <c r="P1304">
        <v>19</v>
      </c>
      <c r="Q1304">
        <v>11</v>
      </c>
      <c r="R1304">
        <v>25</v>
      </c>
      <c r="S1304" s="31" t="s">
        <v>420</v>
      </c>
      <c r="T1304">
        <v>1062</v>
      </c>
      <c r="U1304" s="33" t="s">
        <v>417</v>
      </c>
      <c r="V1304">
        <v>4</v>
      </c>
      <c r="W1304">
        <v>41</v>
      </c>
      <c r="X1304" s="24" t="s">
        <v>179</v>
      </c>
      <c r="Y1304" s="12">
        <v>1</v>
      </c>
      <c r="Z1304">
        <v>4</v>
      </c>
      <c r="AA1304">
        <v>4</v>
      </c>
      <c r="AB1304">
        <v>1</v>
      </c>
      <c r="AF1304" t="s">
        <v>17</v>
      </c>
    </row>
    <row r="1305" spans="1:32" x14ac:dyDescent="0.25">
      <c r="A1305" s="21" t="s">
        <v>254</v>
      </c>
      <c r="B1305" s="25" t="s">
        <v>2495</v>
      </c>
      <c r="C1305">
        <v>10.59</v>
      </c>
      <c r="D1305">
        <v>6.09</v>
      </c>
      <c r="F1305" s="58" t="s">
        <v>2503</v>
      </c>
      <c r="G1305">
        <v>7</v>
      </c>
      <c r="H1305" s="59" t="s">
        <v>85</v>
      </c>
      <c r="I1305">
        <v>12</v>
      </c>
      <c r="J1305" s="36" t="s">
        <v>410</v>
      </c>
      <c r="K1305">
        <v>66</v>
      </c>
      <c r="M1305">
        <v>118</v>
      </c>
      <c r="N1305" s="40">
        <v>1200</v>
      </c>
      <c r="O1305">
        <v>1</v>
      </c>
      <c r="P1305">
        <v>2</v>
      </c>
      <c r="Q1305">
        <v>11</v>
      </c>
      <c r="R1305">
        <v>25</v>
      </c>
      <c r="S1305" s="32" t="s">
        <v>416</v>
      </c>
      <c r="T1305">
        <v>1061</v>
      </c>
      <c r="U1305" s="33" t="s">
        <v>427</v>
      </c>
      <c r="V1305">
        <v>4</v>
      </c>
      <c r="W1305">
        <v>43</v>
      </c>
      <c r="X1305" s="24" t="s">
        <v>179</v>
      </c>
      <c r="Y1305">
        <v>3</v>
      </c>
      <c r="Z1305">
        <v>10</v>
      </c>
      <c r="AA1305">
        <v>12</v>
      </c>
      <c r="AB1305">
        <v>7</v>
      </c>
      <c r="AF1305" t="s">
        <v>262</v>
      </c>
    </row>
    <row r="1306" spans="1:32" x14ac:dyDescent="0.25">
      <c r="A1306" s="21" t="s">
        <v>254</v>
      </c>
      <c r="B1306" s="25" t="s">
        <v>2495</v>
      </c>
      <c r="C1306">
        <v>10.61</v>
      </c>
      <c r="D1306">
        <v>6.4099999999999993</v>
      </c>
      <c r="F1306" s="58" t="s">
        <v>2503</v>
      </c>
      <c r="G1306">
        <v>10</v>
      </c>
      <c r="H1306" s="59" t="s">
        <v>85</v>
      </c>
      <c r="I1306">
        <v>3</v>
      </c>
      <c r="J1306" s="35" t="s">
        <v>408</v>
      </c>
      <c r="K1306">
        <v>95</v>
      </c>
      <c r="M1306">
        <v>125</v>
      </c>
      <c r="N1306" s="40">
        <v>1200</v>
      </c>
      <c r="O1306">
        <v>1</v>
      </c>
      <c r="P1306">
        <v>12</v>
      </c>
      <c r="Q1306">
        <v>10</v>
      </c>
      <c r="R1306">
        <v>25</v>
      </c>
      <c r="S1306" t="s">
        <v>508</v>
      </c>
      <c r="T1306">
        <v>1052</v>
      </c>
      <c r="U1306" s="33" t="s">
        <v>417</v>
      </c>
      <c r="V1306">
        <v>4</v>
      </c>
      <c r="W1306">
        <v>46</v>
      </c>
      <c r="X1306" s="24" t="s">
        <v>179</v>
      </c>
      <c r="Y1306" t="s">
        <v>725</v>
      </c>
      <c r="Z1306">
        <v>3</v>
      </c>
      <c r="AA1306">
        <v>3</v>
      </c>
      <c r="AB1306">
        <v>10</v>
      </c>
      <c r="AF1306" t="s">
        <v>46</v>
      </c>
    </row>
    <row r="1307" spans="1:32" x14ac:dyDescent="0.25">
      <c r="A1307" s="21" t="s">
        <v>254</v>
      </c>
      <c r="B1307" s="25" t="s">
        <v>2495</v>
      </c>
      <c r="C1307">
        <v>23.15</v>
      </c>
      <c r="D1307">
        <v>18.95</v>
      </c>
      <c r="F1307" s="58" t="s">
        <v>2503</v>
      </c>
      <c r="G1307">
        <v>14</v>
      </c>
      <c r="H1307" s="59" t="s">
        <v>85</v>
      </c>
      <c r="I1307">
        <v>2</v>
      </c>
      <c r="J1307" s="35" t="s">
        <v>408</v>
      </c>
      <c r="K1307">
        <v>98</v>
      </c>
      <c r="M1307">
        <v>125</v>
      </c>
      <c r="N1307">
        <v>1400</v>
      </c>
      <c r="O1307">
        <v>1</v>
      </c>
      <c r="P1307">
        <v>1</v>
      </c>
      <c r="Q1307">
        <v>10</v>
      </c>
      <c r="R1307">
        <v>25</v>
      </c>
      <c r="S1307" t="s">
        <v>465</v>
      </c>
      <c r="T1307">
        <v>1051</v>
      </c>
      <c r="U1307" s="33" t="s">
        <v>427</v>
      </c>
      <c r="V1307">
        <v>4</v>
      </c>
      <c r="W1307">
        <v>48</v>
      </c>
      <c r="X1307" s="24" t="s">
        <v>179</v>
      </c>
      <c r="Y1307">
        <v>9</v>
      </c>
      <c r="Z1307">
        <v>1</v>
      </c>
      <c r="AA1307">
        <v>1</v>
      </c>
      <c r="AB1307">
        <v>1</v>
      </c>
      <c r="AC1307">
        <v>14</v>
      </c>
      <c r="AF1307" t="s">
        <v>46</v>
      </c>
    </row>
    <row r="1308" spans="1:32" x14ac:dyDescent="0.25">
      <c r="A1308" s="21" t="s">
        <v>254</v>
      </c>
      <c r="B1308" s="25" t="s">
        <v>2495</v>
      </c>
      <c r="C1308">
        <v>9.6199999999999992</v>
      </c>
      <c r="D1308">
        <v>4.72</v>
      </c>
      <c r="F1308" s="58" t="s">
        <v>2503</v>
      </c>
      <c r="G1308">
        <v>10</v>
      </c>
      <c r="H1308" s="59" t="s">
        <v>85</v>
      </c>
      <c r="I1308">
        <v>13</v>
      </c>
      <c r="J1308" s="38" t="s">
        <v>411</v>
      </c>
      <c r="K1308">
        <v>64</v>
      </c>
      <c r="M1308">
        <v>130</v>
      </c>
      <c r="N1308" s="40">
        <v>1200</v>
      </c>
      <c r="O1308">
        <v>1</v>
      </c>
      <c r="P1308">
        <v>14</v>
      </c>
      <c r="Q1308">
        <v>9</v>
      </c>
      <c r="R1308">
        <v>25</v>
      </c>
      <c r="S1308" t="s">
        <v>477</v>
      </c>
      <c r="T1308">
        <v>1060</v>
      </c>
      <c r="U1308" s="33" t="s">
        <v>427</v>
      </c>
      <c r="V1308">
        <v>4</v>
      </c>
      <c r="W1308">
        <v>50</v>
      </c>
      <c r="X1308" s="24" t="s">
        <v>179</v>
      </c>
      <c r="Y1308">
        <v>4</v>
      </c>
      <c r="Z1308">
        <v>12</v>
      </c>
      <c r="AA1308">
        <v>13</v>
      </c>
      <c r="AB1308">
        <v>10</v>
      </c>
      <c r="AF1308" t="s">
        <v>46</v>
      </c>
    </row>
    <row r="1309" spans="1:32" x14ac:dyDescent="0.25">
      <c r="A1309" s="21" t="s">
        <v>254</v>
      </c>
      <c r="B1309" s="25" t="s">
        <v>2495</v>
      </c>
      <c r="C1309">
        <v>57.08</v>
      </c>
      <c r="D1309">
        <v>52.879999999999995</v>
      </c>
      <c r="F1309" s="58" t="s">
        <v>2503</v>
      </c>
      <c r="G1309">
        <v>11</v>
      </c>
      <c r="H1309" s="59" t="s">
        <v>85</v>
      </c>
      <c r="I1309">
        <v>5</v>
      </c>
      <c r="J1309" s="38" t="s">
        <v>411</v>
      </c>
      <c r="K1309">
        <v>57</v>
      </c>
      <c r="M1309">
        <v>121</v>
      </c>
      <c r="N1309">
        <v>1000</v>
      </c>
      <c r="O1309">
        <v>0</v>
      </c>
      <c r="P1309">
        <v>14</v>
      </c>
      <c r="Q1309">
        <v>6</v>
      </c>
      <c r="R1309">
        <v>25</v>
      </c>
      <c r="S1309" t="s">
        <v>479</v>
      </c>
      <c r="T1309">
        <v>1058</v>
      </c>
      <c r="U1309" s="33" t="s">
        <v>417</v>
      </c>
      <c r="V1309" t="s">
        <v>638</v>
      </c>
      <c r="W1309" t="s">
        <v>624</v>
      </c>
      <c r="X1309" s="24" t="s">
        <v>179</v>
      </c>
      <c r="Y1309" t="s">
        <v>522</v>
      </c>
      <c r="Z1309">
        <v>11</v>
      </c>
      <c r="AA1309">
        <v>9</v>
      </c>
      <c r="AB1309">
        <v>11</v>
      </c>
      <c r="AF1309" t="s">
        <v>46</v>
      </c>
    </row>
    <row r="1310" spans="1:32" x14ac:dyDescent="0.25">
      <c r="A1310" s="21" t="s">
        <v>254</v>
      </c>
      <c r="B1310" s="25" t="s">
        <v>2495</v>
      </c>
      <c r="C1310">
        <v>10.51</v>
      </c>
      <c r="D1310">
        <v>6.3100000000000005</v>
      </c>
      <c r="F1310" s="58" t="s">
        <v>2503</v>
      </c>
      <c r="G1310" s="30">
        <v>5</v>
      </c>
      <c r="H1310" s="59" t="s">
        <v>85</v>
      </c>
      <c r="I1310">
        <v>4</v>
      </c>
      <c r="J1310" s="37" t="s">
        <v>409</v>
      </c>
      <c r="K1310">
        <v>67</v>
      </c>
      <c r="M1310">
        <v>121</v>
      </c>
      <c r="N1310" s="40">
        <v>1200</v>
      </c>
      <c r="O1310">
        <v>1</v>
      </c>
      <c r="P1310">
        <v>25</v>
      </c>
      <c r="Q1310">
        <v>5</v>
      </c>
      <c r="R1310">
        <v>25</v>
      </c>
      <c r="S1310" t="s">
        <v>483</v>
      </c>
      <c r="T1310">
        <v>1068</v>
      </c>
      <c r="U1310" s="33" t="s">
        <v>417</v>
      </c>
      <c r="V1310" t="s">
        <v>638</v>
      </c>
      <c r="W1310" t="s">
        <v>624</v>
      </c>
      <c r="X1310" s="24" t="s">
        <v>179</v>
      </c>
      <c r="Y1310" s="12" t="s">
        <v>539</v>
      </c>
      <c r="Z1310">
        <v>4</v>
      </c>
      <c r="AA1310">
        <v>5</v>
      </c>
      <c r="AB1310">
        <v>5</v>
      </c>
      <c r="AF1310" t="s">
        <v>46</v>
      </c>
    </row>
    <row r="1311" spans="1:32" x14ac:dyDescent="0.25">
      <c r="A1311" s="21" t="s">
        <v>254</v>
      </c>
      <c r="B1311" s="25" t="s">
        <v>2495</v>
      </c>
      <c r="C1311">
        <v>58.07</v>
      </c>
      <c r="D1311">
        <v>53.87</v>
      </c>
      <c r="F1311" s="58" t="s">
        <v>2503</v>
      </c>
      <c r="G1311" s="30">
        <v>5</v>
      </c>
      <c r="H1311" s="59" t="s">
        <v>85</v>
      </c>
      <c r="I1311">
        <v>5</v>
      </c>
      <c r="J1311" s="35" t="s">
        <v>408</v>
      </c>
      <c r="K1311">
        <v>9</v>
      </c>
      <c r="M1311">
        <v>121</v>
      </c>
      <c r="N1311">
        <v>1000</v>
      </c>
      <c r="O1311">
        <v>0</v>
      </c>
      <c r="P1311">
        <v>4</v>
      </c>
      <c r="Q1311">
        <v>5</v>
      </c>
      <c r="R1311">
        <v>25</v>
      </c>
      <c r="S1311" t="s">
        <v>477</v>
      </c>
      <c r="T1311">
        <v>1072</v>
      </c>
      <c r="U1311" s="33" t="s">
        <v>427</v>
      </c>
      <c r="V1311" t="s">
        <v>638</v>
      </c>
      <c r="W1311" t="s">
        <v>624</v>
      </c>
      <c r="X1311" s="24" t="s">
        <v>179</v>
      </c>
      <c r="Y1311">
        <v>7</v>
      </c>
      <c r="Z1311">
        <v>2</v>
      </c>
      <c r="AA1311">
        <v>2</v>
      </c>
      <c r="AB1311">
        <v>5</v>
      </c>
      <c r="AF1311" t="s">
        <v>639</v>
      </c>
    </row>
    <row r="1312" spans="1:32" x14ac:dyDescent="0.25">
      <c r="A1312" s="21" t="s">
        <v>254</v>
      </c>
      <c r="B1312" s="26" t="s">
        <v>2496</v>
      </c>
      <c r="C1312">
        <v>11.29</v>
      </c>
      <c r="D1312">
        <v>6.59</v>
      </c>
      <c r="F1312" s="58" t="s">
        <v>2503</v>
      </c>
      <c r="G1312">
        <v>8</v>
      </c>
      <c r="H1312" s="62" t="s">
        <v>120</v>
      </c>
      <c r="I1312">
        <v>7</v>
      </c>
      <c r="J1312" s="38" t="s">
        <v>411</v>
      </c>
      <c r="K1312">
        <v>9.1999999999999993</v>
      </c>
      <c r="M1312">
        <v>135</v>
      </c>
      <c r="N1312" s="40">
        <v>1200</v>
      </c>
      <c r="O1312">
        <v>1</v>
      </c>
      <c r="P1312">
        <v>7</v>
      </c>
      <c r="Q1312">
        <v>1</v>
      </c>
      <c r="R1312">
        <v>26</v>
      </c>
      <c r="S1312" s="32" t="s">
        <v>432</v>
      </c>
      <c r="T1312">
        <v>1118</v>
      </c>
      <c r="U1312" s="33" t="s">
        <v>417</v>
      </c>
      <c r="V1312">
        <v>4</v>
      </c>
      <c r="W1312">
        <v>58</v>
      </c>
      <c r="X1312" s="20" t="s">
        <v>39</v>
      </c>
      <c r="Y1312" t="s">
        <v>474</v>
      </c>
      <c r="Z1312">
        <v>11</v>
      </c>
      <c r="AA1312">
        <v>10</v>
      </c>
      <c r="AB1312">
        <v>8</v>
      </c>
      <c r="AF1312" t="s">
        <v>17</v>
      </c>
    </row>
    <row r="1313" spans="1:32" x14ac:dyDescent="0.25">
      <c r="A1313" s="21" t="s">
        <v>254</v>
      </c>
      <c r="B1313" s="26" t="s">
        <v>2496</v>
      </c>
      <c r="C1313">
        <v>10.39</v>
      </c>
      <c r="D1313">
        <v>5.49</v>
      </c>
      <c r="F1313" s="58" t="s">
        <v>2503</v>
      </c>
      <c r="G1313" s="28">
        <v>3</v>
      </c>
      <c r="H1313" s="62" t="s">
        <v>120</v>
      </c>
      <c r="I1313">
        <v>9</v>
      </c>
      <c r="J1313" s="36" t="s">
        <v>410</v>
      </c>
      <c r="K1313">
        <v>32</v>
      </c>
      <c r="M1313">
        <v>135</v>
      </c>
      <c r="N1313" s="40">
        <v>1200</v>
      </c>
      <c r="O1313">
        <v>1</v>
      </c>
      <c r="P1313">
        <v>23</v>
      </c>
      <c r="Q1313">
        <v>12</v>
      </c>
      <c r="R1313">
        <v>25</v>
      </c>
      <c r="S1313" s="32" t="s">
        <v>416</v>
      </c>
      <c r="T1313">
        <v>1112</v>
      </c>
      <c r="U1313" s="33" t="s">
        <v>417</v>
      </c>
      <c r="V1313">
        <v>4</v>
      </c>
      <c r="W1313">
        <v>58</v>
      </c>
      <c r="X1313" s="20" t="s">
        <v>39</v>
      </c>
      <c r="Y1313" s="12" t="s">
        <v>471</v>
      </c>
      <c r="Z1313">
        <v>9</v>
      </c>
      <c r="AA1313">
        <v>9</v>
      </c>
      <c r="AB1313">
        <v>3</v>
      </c>
      <c r="AF1313" t="s">
        <v>17</v>
      </c>
    </row>
    <row r="1314" spans="1:32" x14ac:dyDescent="0.25">
      <c r="A1314" s="21" t="s">
        <v>254</v>
      </c>
      <c r="B1314" s="26" t="s">
        <v>2496</v>
      </c>
      <c r="C1314">
        <v>9.9499999999999993</v>
      </c>
      <c r="D1314">
        <v>5.2499999999999991</v>
      </c>
      <c r="F1314" s="58" t="s">
        <v>2503</v>
      </c>
      <c r="G1314">
        <v>10</v>
      </c>
      <c r="H1314" s="68" t="s">
        <v>316</v>
      </c>
      <c r="I1314">
        <v>9</v>
      </c>
      <c r="J1314" s="38" t="s">
        <v>411</v>
      </c>
      <c r="K1314">
        <v>18</v>
      </c>
      <c r="M1314">
        <v>129</v>
      </c>
      <c r="N1314" s="40">
        <v>1200</v>
      </c>
      <c r="O1314">
        <v>1</v>
      </c>
      <c r="P1314">
        <v>7</v>
      </c>
      <c r="Q1314">
        <v>12</v>
      </c>
      <c r="R1314">
        <v>25</v>
      </c>
      <c r="S1314" t="s">
        <v>457</v>
      </c>
      <c r="T1314">
        <v>1114</v>
      </c>
      <c r="U1314" s="33" t="s">
        <v>417</v>
      </c>
      <c r="V1314">
        <v>4</v>
      </c>
      <c r="W1314">
        <v>58</v>
      </c>
      <c r="X1314" s="20" t="s">
        <v>39</v>
      </c>
      <c r="Y1314">
        <v>7</v>
      </c>
      <c r="Z1314">
        <v>11</v>
      </c>
      <c r="AA1314">
        <v>12</v>
      </c>
      <c r="AB1314">
        <v>10</v>
      </c>
      <c r="AF1314" t="s">
        <v>17</v>
      </c>
    </row>
    <row r="1315" spans="1:32" x14ac:dyDescent="0.25">
      <c r="A1315" s="21" t="s">
        <v>254</v>
      </c>
      <c r="B1315" s="26" t="s">
        <v>2496</v>
      </c>
      <c r="C1315">
        <v>10.39</v>
      </c>
      <c r="D1315">
        <v>5.69</v>
      </c>
      <c r="F1315" s="58" t="s">
        <v>2503</v>
      </c>
      <c r="G1315" s="28">
        <v>2</v>
      </c>
      <c r="H1315" s="68" t="s">
        <v>316</v>
      </c>
      <c r="I1315">
        <v>9</v>
      </c>
      <c r="J1315" s="38" t="s">
        <v>411</v>
      </c>
      <c r="K1315">
        <v>42</v>
      </c>
      <c r="M1315">
        <v>128</v>
      </c>
      <c r="N1315" s="40">
        <v>1200</v>
      </c>
      <c r="O1315">
        <v>1</v>
      </c>
      <c r="P1315">
        <v>30</v>
      </c>
      <c r="Q1315">
        <v>10</v>
      </c>
      <c r="R1315">
        <v>25</v>
      </c>
      <c r="S1315" t="s">
        <v>457</v>
      </c>
      <c r="T1315">
        <v>1101</v>
      </c>
      <c r="U1315" s="33" t="s">
        <v>417</v>
      </c>
      <c r="V1315">
        <v>4</v>
      </c>
      <c r="W1315">
        <v>56</v>
      </c>
      <c r="X1315" s="20" t="s">
        <v>39</v>
      </c>
      <c r="Y1315" s="12" t="s">
        <v>654</v>
      </c>
      <c r="Z1315">
        <v>12</v>
      </c>
      <c r="AA1315">
        <v>12</v>
      </c>
      <c r="AB1315">
        <v>2</v>
      </c>
      <c r="AF1315" t="s">
        <v>17</v>
      </c>
    </row>
    <row r="1316" spans="1:32" x14ac:dyDescent="0.25">
      <c r="A1316" s="21" t="s">
        <v>254</v>
      </c>
      <c r="B1316" s="26" t="s">
        <v>2496</v>
      </c>
      <c r="C1316">
        <v>11.07</v>
      </c>
      <c r="D1316">
        <v>6.37</v>
      </c>
      <c r="F1316" s="58" t="s">
        <v>2503</v>
      </c>
      <c r="G1316">
        <v>10</v>
      </c>
      <c r="H1316" s="68" t="s">
        <v>316</v>
      </c>
      <c r="I1316">
        <v>10</v>
      </c>
      <c r="J1316" s="38" t="s">
        <v>411</v>
      </c>
      <c r="K1316">
        <v>9.5</v>
      </c>
      <c r="M1316">
        <v>130</v>
      </c>
      <c r="N1316" s="40">
        <v>1200</v>
      </c>
      <c r="O1316">
        <v>1</v>
      </c>
      <c r="P1316">
        <v>15</v>
      </c>
      <c r="Q1316">
        <v>10</v>
      </c>
      <c r="R1316">
        <v>25</v>
      </c>
      <c r="S1316" s="32" t="s">
        <v>432</v>
      </c>
      <c r="T1316">
        <v>1109</v>
      </c>
      <c r="U1316" s="33" t="s">
        <v>427</v>
      </c>
      <c r="V1316">
        <v>4</v>
      </c>
      <c r="W1316">
        <v>58</v>
      </c>
      <c r="X1316" s="20" t="s">
        <v>39</v>
      </c>
      <c r="Y1316" t="s">
        <v>502</v>
      </c>
      <c r="Z1316">
        <v>12</v>
      </c>
      <c r="AA1316">
        <v>12</v>
      </c>
      <c r="AB1316">
        <v>10</v>
      </c>
      <c r="AF1316" t="s">
        <v>17</v>
      </c>
    </row>
    <row r="1317" spans="1:32" x14ac:dyDescent="0.25">
      <c r="A1317" s="21" t="s">
        <v>254</v>
      </c>
      <c r="B1317" s="26" t="s">
        <v>2496</v>
      </c>
      <c r="C1317">
        <v>9.85</v>
      </c>
      <c r="D1317">
        <v>5.55</v>
      </c>
      <c r="F1317" s="58" t="s">
        <v>2503</v>
      </c>
      <c r="G1317" s="30">
        <v>4</v>
      </c>
      <c r="H1317" s="68" t="s">
        <v>316</v>
      </c>
      <c r="I1317">
        <v>3</v>
      </c>
      <c r="J1317" s="37" t="s">
        <v>409</v>
      </c>
      <c r="K1317">
        <v>5</v>
      </c>
      <c r="M1317">
        <v>128</v>
      </c>
      <c r="N1317" s="40">
        <v>1200</v>
      </c>
      <c r="O1317">
        <v>1</v>
      </c>
      <c r="P1317">
        <v>9</v>
      </c>
      <c r="Q1317">
        <v>7</v>
      </c>
      <c r="R1317">
        <v>25</v>
      </c>
      <c r="S1317" s="32" t="s">
        <v>432</v>
      </c>
      <c r="T1317">
        <v>1112</v>
      </c>
      <c r="U1317" s="33" t="s">
        <v>427</v>
      </c>
      <c r="V1317">
        <v>4</v>
      </c>
      <c r="W1317">
        <v>58</v>
      </c>
      <c r="X1317" s="20" t="s">
        <v>39</v>
      </c>
      <c r="Y1317" s="12" t="s">
        <v>552</v>
      </c>
      <c r="Z1317">
        <v>5</v>
      </c>
      <c r="AA1317">
        <v>5</v>
      </c>
      <c r="AB1317">
        <v>4</v>
      </c>
      <c r="AF1317" t="s">
        <v>17</v>
      </c>
    </row>
    <row r="1318" spans="1:32" x14ac:dyDescent="0.25">
      <c r="A1318" s="21" t="s">
        <v>254</v>
      </c>
      <c r="B1318" s="26" t="s">
        <v>2496</v>
      </c>
      <c r="C1318">
        <v>10.199999999999999</v>
      </c>
      <c r="D1318">
        <v>6.0999999999999988</v>
      </c>
      <c r="F1318" s="58" t="s">
        <v>2503</v>
      </c>
      <c r="G1318" s="28">
        <v>2</v>
      </c>
      <c r="H1318" s="68" t="s">
        <v>316</v>
      </c>
      <c r="I1318">
        <v>2</v>
      </c>
      <c r="J1318" s="37" t="s">
        <v>409</v>
      </c>
      <c r="K1318">
        <v>2.9</v>
      </c>
      <c r="M1318">
        <v>124</v>
      </c>
      <c r="N1318" s="40">
        <v>1200</v>
      </c>
      <c r="O1318">
        <v>1</v>
      </c>
      <c r="P1318">
        <v>11</v>
      </c>
      <c r="Q1318">
        <v>6</v>
      </c>
      <c r="R1318">
        <v>25</v>
      </c>
      <c r="S1318" s="31" t="s">
        <v>420</v>
      </c>
      <c r="T1318">
        <v>1102</v>
      </c>
      <c r="U1318" s="33" t="s">
        <v>427</v>
      </c>
      <c r="V1318">
        <v>4</v>
      </c>
      <c r="W1318">
        <v>56</v>
      </c>
      <c r="X1318" s="20" t="s">
        <v>39</v>
      </c>
      <c r="Y1318" s="12" t="s">
        <v>446</v>
      </c>
      <c r="Z1318">
        <v>6</v>
      </c>
      <c r="AA1318">
        <v>5</v>
      </c>
      <c r="AB1318">
        <v>2</v>
      </c>
      <c r="AF1318" t="s">
        <v>569</v>
      </c>
    </row>
    <row r="1319" spans="1:32" x14ac:dyDescent="0.25">
      <c r="A1319" s="21" t="s">
        <v>254</v>
      </c>
      <c r="B1319" s="26" t="s">
        <v>2496</v>
      </c>
      <c r="C1319">
        <v>11.29</v>
      </c>
      <c r="D1319">
        <v>6.1899999999999995</v>
      </c>
      <c r="F1319" s="58" t="s">
        <v>2503</v>
      </c>
      <c r="G1319" s="30">
        <v>5</v>
      </c>
      <c r="H1319" s="62" t="s">
        <v>120</v>
      </c>
      <c r="I1319">
        <v>12</v>
      </c>
      <c r="J1319" s="38" t="s">
        <v>411</v>
      </c>
      <c r="K1319">
        <v>5.2</v>
      </c>
      <c r="M1319">
        <v>134</v>
      </c>
      <c r="N1319" s="40">
        <v>1200</v>
      </c>
      <c r="O1319">
        <v>1</v>
      </c>
      <c r="P1319">
        <v>4</v>
      </c>
      <c r="Q1319">
        <v>6</v>
      </c>
      <c r="R1319">
        <v>25</v>
      </c>
      <c r="S1319" s="32" t="s">
        <v>432</v>
      </c>
      <c r="T1319">
        <v>1122</v>
      </c>
      <c r="U1319" s="34" t="s">
        <v>438</v>
      </c>
      <c r="V1319">
        <v>4</v>
      </c>
      <c r="W1319">
        <v>58</v>
      </c>
      <c r="X1319" s="20" t="s">
        <v>39</v>
      </c>
      <c r="Y1319" t="s">
        <v>516</v>
      </c>
      <c r="Z1319">
        <v>11</v>
      </c>
      <c r="AA1319">
        <v>11</v>
      </c>
      <c r="AB1319">
        <v>5</v>
      </c>
      <c r="AF1319" t="s">
        <v>46</v>
      </c>
    </row>
    <row r="1320" spans="1:32" x14ac:dyDescent="0.25">
      <c r="A1320" s="21" t="s">
        <v>254</v>
      </c>
      <c r="B1320" s="26" t="s">
        <v>2496</v>
      </c>
      <c r="C1320">
        <v>10.08</v>
      </c>
      <c r="D1320">
        <v>5.48</v>
      </c>
      <c r="F1320" s="58" t="s">
        <v>2503</v>
      </c>
      <c r="G1320" s="28">
        <v>3</v>
      </c>
      <c r="H1320" s="62" t="s">
        <v>120</v>
      </c>
      <c r="I1320">
        <v>7</v>
      </c>
      <c r="J1320" s="37" t="s">
        <v>409</v>
      </c>
      <c r="K1320">
        <v>10</v>
      </c>
      <c r="M1320">
        <v>133</v>
      </c>
      <c r="N1320" s="40">
        <v>1200</v>
      </c>
      <c r="O1320">
        <v>1</v>
      </c>
      <c r="P1320">
        <v>14</v>
      </c>
      <c r="Q1320">
        <v>5</v>
      </c>
      <c r="R1320">
        <v>25</v>
      </c>
      <c r="S1320" s="31" t="s">
        <v>420</v>
      </c>
      <c r="T1320">
        <v>1113</v>
      </c>
      <c r="U1320" s="33" t="s">
        <v>427</v>
      </c>
      <c r="V1320">
        <v>4</v>
      </c>
      <c r="W1320">
        <v>58</v>
      </c>
      <c r="X1320" s="20" t="s">
        <v>39</v>
      </c>
      <c r="Y1320" s="12" t="s">
        <v>539</v>
      </c>
      <c r="Z1320">
        <v>4</v>
      </c>
      <c r="AA1320">
        <v>3</v>
      </c>
      <c r="AB1320">
        <v>3</v>
      </c>
      <c r="AF1320" t="s">
        <v>572</v>
      </c>
    </row>
    <row r="1321" spans="1:32" x14ac:dyDescent="0.25">
      <c r="A1321" s="21" t="s">
        <v>254</v>
      </c>
      <c r="B1321" s="26" t="s">
        <v>2496</v>
      </c>
      <c r="C1321">
        <v>10.119999999999999</v>
      </c>
      <c r="D1321">
        <v>5.6199999999999992</v>
      </c>
      <c r="F1321" s="58" t="s">
        <v>2503</v>
      </c>
      <c r="G1321" s="28">
        <v>3</v>
      </c>
      <c r="H1321" s="62" t="s">
        <v>120</v>
      </c>
      <c r="I1321">
        <v>2</v>
      </c>
      <c r="J1321" s="35" t="s">
        <v>408</v>
      </c>
      <c r="K1321">
        <v>5.0999999999999996</v>
      </c>
      <c r="M1321">
        <v>135</v>
      </c>
      <c r="N1321" s="40">
        <v>1200</v>
      </c>
      <c r="O1321">
        <v>1</v>
      </c>
      <c r="P1321">
        <v>23</v>
      </c>
      <c r="Q1321">
        <v>4</v>
      </c>
      <c r="R1321">
        <v>25</v>
      </c>
      <c r="S1321" s="32" t="s">
        <v>416</v>
      </c>
      <c r="T1321">
        <v>1113</v>
      </c>
      <c r="U1321" s="33" t="s">
        <v>417</v>
      </c>
      <c r="V1321">
        <v>4</v>
      </c>
      <c r="W1321">
        <v>59</v>
      </c>
      <c r="X1321" s="20" t="s">
        <v>39</v>
      </c>
      <c r="Y1321" s="12" t="s">
        <v>549</v>
      </c>
      <c r="Z1321">
        <v>3</v>
      </c>
      <c r="AA1321">
        <v>6</v>
      </c>
      <c r="AB1321">
        <v>3</v>
      </c>
      <c r="AF1321" t="s">
        <v>17</v>
      </c>
    </row>
    <row r="1322" spans="1:32" x14ac:dyDescent="0.25">
      <c r="A1322" s="21" t="s">
        <v>254</v>
      </c>
      <c r="B1322" s="26" t="s">
        <v>2496</v>
      </c>
      <c r="C1322">
        <v>10.3</v>
      </c>
      <c r="D1322">
        <v>5.4</v>
      </c>
      <c r="F1322" s="58" t="s">
        <v>2503</v>
      </c>
      <c r="G1322">
        <v>7</v>
      </c>
      <c r="H1322" s="62" t="s">
        <v>120</v>
      </c>
      <c r="I1322">
        <v>10</v>
      </c>
      <c r="J1322" s="38" t="s">
        <v>411</v>
      </c>
      <c r="K1322">
        <v>8.8000000000000007</v>
      </c>
      <c r="M1322">
        <v>135</v>
      </c>
      <c r="N1322" s="40">
        <v>1200</v>
      </c>
      <c r="O1322">
        <v>1</v>
      </c>
      <c r="P1322">
        <v>12</v>
      </c>
      <c r="Q1322">
        <v>3</v>
      </c>
      <c r="R1322">
        <v>25</v>
      </c>
      <c r="S1322" s="32" t="s">
        <v>432</v>
      </c>
      <c r="T1322">
        <v>1110</v>
      </c>
      <c r="U1322" s="33" t="s">
        <v>427</v>
      </c>
      <c r="V1322">
        <v>4</v>
      </c>
      <c r="W1322">
        <v>59</v>
      </c>
      <c r="X1322" s="20" t="s">
        <v>39</v>
      </c>
      <c r="Y1322" t="s">
        <v>474</v>
      </c>
      <c r="Z1322">
        <v>12</v>
      </c>
      <c r="AA1322">
        <v>12</v>
      </c>
      <c r="AB1322">
        <v>7</v>
      </c>
      <c r="AF1322" t="s">
        <v>17</v>
      </c>
    </row>
    <row r="1323" spans="1:32" x14ac:dyDescent="0.25">
      <c r="A1323" s="21" t="s">
        <v>254</v>
      </c>
      <c r="B1323" s="26" t="s">
        <v>2496</v>
      </c>
      <c r="C1323">
        <v>10.17</v>
      </c>
      <c r="D1323">
        <v>5.27</v>
      </c>
      <c r="F1323" s="58" t="s">
        <v>2503</v>
      </c>
      <c r="G1323">
        <v>6</v>
      </c>
      <c r="H1323" s="83" t="s">
        <v>1061</v>
      </c>
      <c r="I1323">
        <v>8</v>
      </c>
      <c r="J1323" s="38" t="s">
        <v>411</v>
      </c>
      <c r="K1323">
        <v>3.2</v>
      </c>
      <c r="M1323">
        <v>134</v>
      </c>
      <c r="N1323" s="40">
        <v>1200</v>
      </c>
      <c r="O1323">
        <v>1</v>
      </c>
      <c r="P1323">
        <v>19</v>
      </c>
      <c r="Q1323">
        <v>2</v>
      </c>
      <c r="R1323">
        <v>25</v>
      </c>
      <c r="S1323" s="31" t="s">
        <v>420</v>
      </c>
      <c r="T1323">
        <v>1116</v>
      </c>
      <c r="U1323" s="33" t="s">
        <v>417</v>
      </c>
      <c r="V1323">
        <v>4</v>
      </c>
      <c r="W1323">
        <v>59</v>
      </c>
      <c r="X1323" s="20" t="s">
        <v>39</v>
      </c>
      <c r="Y1323" s="12" t="s">
        <v>552</v>
      </c>
      <c r="Z1323">
        <v>11</v>
      </c>
      <c r="AA1323">
        <v>11</v>
      </c>
      <c r="AB1323">
        <v>6</v>
      </c>
      <c r="AF1323" t="s">
        <v>17</v>
      </c>
    </row>
    <row r="1324" spans="1:32" x14ac:dyDescent="0.25">
      <c r="A1324" s="21" t="s">
        <v>254</v>
      </c>
      <c r="B1324" s="26" t="s">
        <v>2496</v>
      </c>
      <c r="C1324">
        <v>10.14</v>
      </c>
      <c r="D1324">
        <v>5.44</v>
      </c>
      <c r="F1324" s="58" t="s">
        <v>2503</v>
      </c>
      <c r="G1324" s="28">
        <v>1</v>
      </c>
      <c r="H1324" s="62" t="s">
        <v>120</v>
      </c>
      <c r="I1324">
        <v>8</v>
      </c>
      <c r="J1324" s="36" t="s">
        <v>410</v>
      </c>
      <c r="K1324">
        <v>4</v>
      </c>
      <c r="M1324">
        <v>128</v>
      </c>
      <c r="N1324" s="40">
        <v>1200</v>
      </c>
      <c r="O1324">
        <v>1</v>
      </c>
      <c r="P1324">
        <v>5</v>
      </c>
      <c r="Q1324">
        <v>2</v>
      </c>
      <c r="R1324">
        <v>25</v>
      </c>
      <c r="S1324" s="32" t="s">
        <v>432</v>
      </c>
      <c r="T1324">
        <v>1108</v>
      </c>
      <c r="U1324" s="33" t="s">
        <v>417</v>
      </c>
      <c r="V1324">
        <v>4</v>
      </c>
      <c r="W1324">
        <v>52</v>
      </c>
      <c r="X1324" s="20" t="s">
        <v>39</v>
      </c>
      <c r="Y1324" s="12" t="s">
        <v>423</v>
      </c>
      <c r="Z1324">
        <v>10</v>
      </c>
      <c r="AA1324">
        <v>9</v>
      </c>
      <c r="AB1324">
        <v>1</v>
      </c>
      <c r="AF1324" t="s">
        <v>17</v>
      </c>
    </row>
    <row r="1325" spans="1:32" x14ac:dyDescent="0.25">
      <c r="A1325" s="21" t="s">
        <v>254</v>
      </c>
      <c r="B1325" s="26" t="s">
        <v>2496</v>
      </c>
      <c r="C1325">
        <v>10.220000000000001</v>
      </c>
      <c r="D1325">
        <v>5.8200000000000012</v>
      </c>
      <c r="F1325" s="58" t="s">
        <v>2503</v>
      </c>
      <c r="G1325" s="28">
        <v>3</v>
      </c>
      <c r="H1325" s="62" t="s">
        <v>120</v>
      </c>
      <c r="I1325">
        <v>7</v>
      </c>
      <c r="J1325" s="35" t="s">
        <v>408</v>
      </c>
      <c r="K1325">
        <v>3</v>
      </c>
      <c r="M1325">
        <v>127</v>
      </c>
      <c r="N1325" s="40">
        <v>1200</v>
      </c>
      <c r="O1325">
        <v>1</v>
      </c>
      <c r="P1325">
        <v>22</v>
      </c>
      <c r="Q1325">
        <v>1</v>
      </c>
      <c r="R1325">
        <v>25</v>
      </c>
      <c r="S1325" s="32" t="s">
        <v>416</v>
      </c>
      <c r="T1325">
        <v>1106</v>
      </c>
      <c r="U1325" s="33" t="s">
        <v>417</v>
      </c>
      <c r="V1325">
        <v>4</v>
      </c>
      <c r="W1325">
        <v>52</v>
      </c>
      <c r="X1325" s="20" t="s">
        <v>39</v>
      </c>
      <c r="Y1325" s="12" t="s">
        <v>418</v>
      </c>
      <c r="Z1325">
        <v>3</v>
      </c>
      <c r="AA1325">
        <v>2</v>
      </c>
      <c r="AB1325">
        <v>3</v>
      </c>
      <c r="AF1325" t="s">
        <v>17</v>
      </c>
    </row>
    <row r="1326" spans="1:32" x14ac:dyDescent="0.25">
      <c r="A1326" s="21" t="s">
        <v>254</v>
      </c>
      <c r="B1326" s="26" t="s">
        <v>2496</v>
      </c>
      <c r="C1326">
        <v>9.7899999999999991</v>
      </c>
      <c r="D1326">
        <v>5.7899999999999991</v>
      </c>
      <c r="F1326" s="58" t="s">
        <v>2503</v>
      </c>
      <c r="G1326" s="28">
        <v>1</v>
      </c>
      <c r="H1326" s="62" t="s">
        <v>120</v>
      </c>
      <c r="I1326">
        <v>2</v>
      </c>
      <c r="J1326" s="37" t="s">
        <v>409</v>
      </c>
      <c r="K1326">
        <v>6.1</v>
      </c>
      <c r="M1326">
        <v>120</v>
      </c>
      <c r="N1326" s="40">
        <v>1200</v>
      </c>
      <c r="O1326">
        <v>1</v>
      </c>
      <c r="P1326">
        <v>8</v>
      </c>
      <c r="Q1326">
        <v>1</v>
      </c>
      <c r="R1326">
        <v>25</v>
      </c>
      <c r="S1326" s="32" t="s">
        <v>432</v>
      </c>
      <c r="T1326">
        <v>1122</v>
      </c>
      <c r="U1326" s="33" t="s">
        <v>417</v>
      </c>
      <c r="V1326">
        <v>4</v>
      </c>
      <c r="W1326">
        <v>45</v>
      </c>
      <c r="X1326" s="20" t="s">
        <v>39</v>
      </c>
      <c r="Y1326" s="12" t="s">
        <v>423</v>
      </c>
      <c r="Z1326">
        <v>5</v>
      </c>
      <c r="AA1326">
        <v>4</v>
      </c>
      <c r="AB1326">
        <v>1</v>
      </c>
      <c r="AF1326" t="s">
        <v>17</v>
      </c>
    </row>
    <row r="1327" spans="1:32" x14ac:dyDescent="0.25">
      <c r="A1327" s="21" t="s">
        <v>254</v>
      </c>
      <c r="B1327" s="26" t="s">
        <v>2496</v>
      </c>
      <c r="C1327">
        <v>9.2100000000000009</v>
      </c>
      <c r="D1327">
        <v>4.6100000000000012</v>
      </c>
      <c r="F1327" s="58" t="s">
        <v>2503</v>
      </c>
      <c r="G1327" s="30">
        <v>4</v>
      </c>
      <c r="H1327" s="54" t="s">
        <v>58</v>
      </c>
      <c r="I1327">
        <v>12</v>
      </c>
      <c r="J1327" s="38" t="s">
        <v>411</v>
      </c>
      <c r="K1327">
        <v>24</v>
      </c>
      <c r="M1327">
        <v>121</v>
      </c>
      <c r="N1327" s="40">
        <v>1200</v>
      </c>
      <c r="O1327">
        <v>1</v>
      </c>
      <c r="P1327">
        <v>22</v>
      </c>
      <c r="Q1327">
        <v>12</v>
      </c>
      <c r="R1327">
        <v>24</v>
      </c>
      <c r="S1327" t="s">
        <v>465</v>
      </c>
      <c r="T1327">
        <v>1113</v>
      </c>
      <c r="U1327" s="33" t="s">
        <v>417</v>
      </c>
      <c r="V1327">
        <v>4</v>
      </c>
      <c r="W1327">
        <v>45</v>
      </c>
      <c r="X1327" s="20" t="s">
        <v>39</v>
      </c>
      <c r="Y1327" s="12">
        <v>1</v>
      </c>
      <c r="Z1327">
        <v>12</v>
      </c>
      <c r="AA1327">
        <v>11</v>
      </c>
      <c r="AB1327">
        <v>4</v>
      </c>
      <c r="AF1327" t="s">
        <v>1557</v>
      </c>
    </row>
    <row r="1328" spans="1:32" x14ac:dyDescent="0.25">
      <c r="A1328" s="21" t="s">
        <v>254</v>
      </c>
      <c r="B1328" s="26" t="s">
        <v>2496</v>
      </c>
      <c r="C1328">
        <v>10.33</v>
      </c>
      <c r="D1328">
        <v>5.8299999999999992</v>
      </c>
      <c r="F1328" s="58" t="s">
        <v>2503</v>
      </c>
      <c r="G1328">
        <v>6</v>
      </c>
      <c r="H1328" s="62" t="s">
        <v>120</v>
      </c>
      <c r="I1328">
        <v>10</v>
      </c>
      <c r="J1328" s="38" t="s">
        <v>411</v>
      </c>
      <c r="K1328">
        <v>41</v>
      </c>
      <c r="M1328">
        <v>122</v>
      </c>
      <c r="N1328" s="40">
        <v>1200</v>
      </c>
      <c r="O1328">
        <v>1</v>
      </c>
      <c r="P1328">
        <v>27</v>
      </c>
      <c r="Q1328">
        <v>11</v>
      </c>
      <c r="R1328">
        <v>24</v>
      </c>
      <c r="S1328" s="32" t="s">
        <v>426</v>
      </c>
      <c r="T1328">
        <v>1101</v>
      </c>
      <c r="U1328" s="33" t="s">
        <v>417</v>
      </c>
      <c r="V1328">
        <v>4</v>
      </c>
      <c r="W1328">
        <v>47</v>
      </c>
      <c r="X1328" s="20" t="s">
        <v>39</v>
      </c>
      <c r="Y1328" t="s">
        <v>474</v>
      </c>
      <c r="Z1328">
        <v>11</v>
      </c>
      <c r="AA1328">
        <v>12</v>
      </c>
      <c r="AB1328">
        <v>6</v>
      </c>
      <c r="AF1328" t="s">
        <v>1558</v>
      </c>
    </row>
    <row r="1329" spans="1:32" x14ac:dyDescent="0.25">
      <c r="A1329" s="21" t="s">
        <v>254</v>
      </c>
      <c r="B1329" s="26" t="s">
        <v>2496</v>
      </c>
      <c r="C1329">
        <v>43.01</v>
      </c>
      <c r="D1329">
        <v>38.609999999999992</v>
      </c>
      <c r="F1329" s="58" t="s">
        <v>2503</v>
      </c>
      <c r="G1329">
        <v>10</v>
      </c>
      <c r="H1329" s="57" t="s">
        <v>326</v>
      </c>
      <c r="I1329">
        <v>5</v>
      </c>
      <c r="J1329" s="36" t="s">
        <v>410</v>
      </c>
      <c r="K1329">
        <v>55</v>
      </c>
      <c r="M1329">
        <v>126</v>
      </c>
      <c r="N1329">
        <v>1650</v>
      </c>
      <c r="O1329">
        <v>1</v>
      </c>
      <c r="P1329">
        <v>22</v>
      </c>
      <c r="Q1329">
        <v>9</v>
      </c>
      <c r="R1329">
        <v>24</v>
      </c>
      <c r="S1329" t="s">
        <v>457</v>
      </c>
      <c r="T1329">
        <v>1070</v>
      </c>
      <c r="U1329" s="34" t="s">
        <v>671</v>
      </c>
      <c r="V1329">
        <v>4</v>
      </c>
      <c r="W1329">
        <v>50</v>
      </c>
      <c r="X1329" s="21" t="s">
        <v>168</v>
      </c>
      <c r="Y1329" t="s">
        <v>1283</v>
      </c>
      <c r="Z1329">
        <v>9</v>
      </c>
      <c r="AA1329">
        <v>9</v>
      </c>
      <c r="AB1329">
        <v>10</v>
      </c>
      <c r="AC1329">
        <v>10</v>
      </c>
      <c r="AF1329" t="s">
        <v>1560</v>
      </c>
    </row>
    <row r="1330" spans="1:32" x14ac:dyDescent="0.25">
      <c r="A1330" s="21" t="s">
        <v>254</v>
      </c>
      <c r="B1330" s="26" t="s">
        <v>2496</v>
      </c>
      <c r="C1330">
        <v>10.76</v>
      </c>
      <c r="D1330">
        <v>6.36</v>
      </c>
      <c r="F1330" s="58" t="s">
        <v>2503</v>
      </c>
      <c r="G1330">
        <v>11</v>
      </c>
      <c r="H1330" s="57" t="s">
        <v>326</v>
      </c>
      <c r="I1330">
        <v>4</v>
      </c>
      <c r="J1330" s="38" t="s">
        <v>411</v>
      </c>
      <c r="K1330">
        <v>109</v>
      </c>
      <c r="M1330">
        <v>127</v>
      </c>
      <c r="N1330" s="40">
        <v>1200</v>
      </c>
      <c r="O1330">
        <v>1</v>
      </c>
      <c r="P1330">
        <v>15</v>
      </c>
      <c r="Q1330">
        <v>9</v>
      </c>
      <c r="R1330">
        <v>24</v>
      </c>
      <c r="S1330" t="s">
        <v>457</v>
      </c>
      <c r="T1330">
        <v>1062</v>
      </c>
      <c r="U1330" s="33" t="s">
        <v>417</v>
      </c>
      <c r="V1330">
        <v>4</v>
      </c>
      <c r="W1330">
        <v>52</v>
      </c>
      <c r="X1330" s="21" t="s">
        <v>168</v>
      </c>
      <c r="Y1330" t="s">
        <v>738</v>
      </c>
      <c r="Z1330">
        <v>12</v>
      </c>
      <c r="AA1330">
        <v>12</v>
      </c>
      <c r="AB1330">
        <v>11</v>
      </c>
      <c r="AF1330" t="s">
        <v>1560</v>
      </c>
    </row>
    <row r="1331" spans="1:32" x14ac:dyDescent="0.25">
      <c r="A1331" s="21" t="s">
        <v>254</v>
      </c>
      <c r="B1331" s="26" t="s">
        <v>2496</v>
      </c>
      <c r="C1331">
        <v>24.5</v>
      </c>
      <c r="D1331">
        <v>19.700000000000003</v>
      </c>
      <c r="F1331" s="58" t="s">
        <v>2503</v>
      </c>
      <c r="G1331">
        <v>13</v>
      </c>
      <c r="H1331" s="57" t="s">
        <v>326</v>
      </c>
      <c r="I1331">
        <v>11</v>
      </c>
      <c r="J1331" s="38" t="s">
        <v>411</v>
      </c>
      <c r="K1331">
        <v>91</v>
      </c>
      <c r="M1331">
        <v>131</v>
      </c>
      <c r="N1331">
        <v>1400</v>
      </c>
      <c r="O1331">
        <v>1</v>
      </c>
      <c r="P1331">
        <v>14</v>
      </c>
      <c r="Q1331">
        <v>7</v>
      </c>
      <c r="R1331">
        <v>24</v>
      </c>
      <c r="S1331" t="s">
        <v>483</v>
      </c>
      <c r="T1331">
        <v>1076</v>
      </c>
      <c r="U1331" s="33" t="s">
        <v>417</v>
      </c>
      <c r="V1331">
        <v>4</v>
      </c>
      <c r="W1331">
        <v>56</v>
      </c>
      <c r="X1331" s="21" t="s">
        <v>168</v>
      </c>
      <c r="Y1331" t="s">
        <v>1552</v>
      </c>
      <c r="Z1331">
        <v>13</v>
      </c>
      <c r="AA1331">
        <v>14</v>
      </c>
      <c r="AB1331">
        <v>14</v>
      </c>
      <c r="AC1331">
        <v>13</v>
      </c>
      <c r="AF1331" t="s">
        <v>1560</v>
      </c>
    </row>
    <row r="1332" spans="1:32" x14ac:dyDescent="0.25">
      <c r="A1332" s="21" t="s">
        <v>254</v>
      </c>
      <c r="B1332" s="26" t="s">
        <v>2496</v>
      </c>
      <c r="C1332">
        <v>10.5</v>
      </c>
      <c r="D1332">
        <v>5.6999999999999993</v>
      </c>
      <c r="F1332" s="58" t="s">
        <v>2503</v>
      </c>
      <c r="G1332">
        <v>7</v>
      </c>
      <c r="H1332" s="57" t="s">
        <v>326</v>
      </c>
      <c r="I1332">
        <v>10</v>
      </c>
      <c r="J1332" s="38" t="s">
        <v>411</v>
      </c>
      <c r="K1332">
        <v>56</v>
      </c>
      <c r="M1332">
        <v>132</v>
      </c>
      <c r="N1332" s="40">
        <v>1200</v>
      </c>
      <c r="O1332">
        <v>1</v>
      </c>
      <c r="P1332">
        <v>15</v>
      </c>
      <c r="Q1332">
        <v>6</v>
      </c>
      <c r="R1332">
        <v>24</v>
      </c>
      <c r="S1332" t="s">
        <v>457</v>
      </c>
      <c r="T1332">
        <v>1084</v>
      </c>
      <c r="U1332" s="34" t="s">
        <v>671</v>
      </c>
      <c r="V1332">
        <v>4</v>
      </c>
      <c r="W1332">
        <v>58</v>
      </c>
      <c r="X1332" s="21" t="s">
        <v>168</v>
      </c>
      <c r="Y1332" t="s">
        <v>453</v>
      </c>
      <c r="Z1332">
        <v>11</v>
      </c>
      <c r="AA1332">
        <v>12</v>
      </c>
      <c r="AB1332">
        <v>7</v>
      </c>
      <c r="AF1332" t="s">
        <v>1560</v>
      </c>
    </row>
    <row r="1333" spans="1:32" x14ac:dyDescent="0.25">
      <c r="A1333" s="21" t="s">
        <v>254</v>
      </c>
      <c r="B1333" s="26" t="s">
        <v>2496</v>
      </c>
      <c r="C1333">
        <v>9.8699999999999992</v>
      </c>
      <c r="D1333">
        <v>5.0699999999999985</v>
      </c>
      <c r="F1333" s="58" t="s">
        <v>2503</v>
      </c>
      <c r="G1333">
        <v>7</v>
      </c>
      <c r="H1333" s="57" t="s">
        <v>326</v>
      </c>
      <c r="I1333">
        <v>9</v>
      </c>
      <c r="J1333" s="38" t="s">
        <v>411</v>
      </c>
      <c r="K1333">
        <v>119</v>
      </c>
      <c r="M1333">
        <v>133</v>
      </c>
      <c r="N1333" s="40">
        <v>1200</v>
      </c>
      <c r="O1333">
        <v>1</v>
      </c>
      <c r="P1333">
        <v>29</v>
      </c>
      <c r="Q1333">
        <v>5</v>
      </c>
      <c r="R1333">
        <v>24</v>
      </c>
      <c r="S1333" t="s">
        <v>457</v>
      </c>
      <c r="T1333">
        <v>1087</v>
      </c>
      <c r="U1333" s="33" t="s">
        <v>417</v>
      </c>
      <c r="V1333">
        <v>4</v>
      </c>
      <c r="W1333">
        <v>60</v>
      </c>
      <c r="X1333" s="21" t="s">
        <v>168</v>
      </c>
      <c r="Y1333" t="s">
        <v>429</v>
      </c>
      <c r="Z1333">
        <v>11</v>
      </c>
      <c r="AA1333">
        <v>11</v>
      </c>
      <c r="AB1333">
        <v>7</v>
      </c>
      <c r="AF1333" t="s">
        <v>1560</v>
      </c>
    </row>
    <row r="1334" spans="1:32" x14ac:dyDescent="0.25">
      <c r="A1334" s="21" t="s">
        <v>254</v>
      </c>
      <c r="B1334" s="26" t="s">
        <v>2496</v>
      </c>
      <c r="C1334">
        <v>12.49</v>
      </c>
      <c r="D1334">
        <v>8.59</v>
      </c>
      <c r="F1334" s="58" t="s">
        <v>2503</v>
      </c>
      <c r="G1334">
        <v>10</v>
      </c>
      <c r="H1334" s="73" t="s">
        <v>452</v>
      </c>
      <c r="I1334">
        <v>1</v>
      </c>
      <c r="J1334" s="37" t="s">
        <v>409</v>
      </c>
      <c r="K1334">
        <v>139</v>
      </c>
      <c r="M1334">
        <v>117</v>
      </c>
      <c r="N1334" s="40">
        <v>1200</v>
      </c>
      <c r="O1334">
        <v>1</v>
      </c>
      <c r="P1334">
        <v>1</v>
      </c>
      <c r="Q1334">
        <v>5</v>
      </c>
      <c r="R1334">
        <v>24</v>
      </c>
      <c r="S1334" s="32" t="s">
        <v>432</v>
      </c>
      <c r="T1334">
        <v>1082</v>
      </c>
      <c r="U1334" s="34" t="s">
        <v>438</v>
      </c>
      <c r="V1334">
        <v>3</v>
      </c>
      <c r="W1334">
        <v>62</v>
      </c>
      <c r="X1334" s="21" t="s">
        <v>168</v>
      </c>
      <c r="Y1334">
        <v>16</v>
      </c>
      <c r="Z1334">
        <v>7</v>
      </c>
      <c r="AA1334">
        <v>9</v>
      </c>
      <c r="AB1334">
        <v>10</v>
      </c>
      <c r="AF1334" t="s">
        <v>1564</v>
      </c>
    </row>
    <row r="1335" spans="1:32" x14ac:dyDescent="0.25">
      <c r="A1335" s="21" t="s">
        <v>254</v>
      </c>
      <c r="B1335" s="26" t="s">
        <v>2496</v>
      </c>
      <c r="C1335">
        <v>15.9</v>
      </c>
      <c r="D1335">
        <v>11.700000000000001</v>
      </c>
      <c r="F1335" s="58" t="s">
        <v>2503</v>
      </c>
      <c r="G1335">
        <v>10</v>
      </c>
      <c r="H1335" s="65" t="s">
        <v>167</v>
      </c>
      <c r="I1335">
        <v>4</v>
      </c>
      <c r="J1335" s="36" t="s">
        <v>410</v>
      </c>
      <c r="K1335">
        <v>125</v>
      </c>
      <c r="M1335">
        <v>120</v>
      </c>
      <c r="N1335" s="40">
        <v>1200</v>
      </c>
      <c r="O1335">
        <v>1</v>
      </c>
      <c r="P1335">
        <v>3</v>
      </c>
      <c r="Q1335">
        <v>4</v>
      </c>
      <c r="R1335">
        <v>24</v>
      </c>
      <c r="S1335" t="s">
        <v>457</v>
      </c>
      <c r="T1335">
        <v>1090</v>
      </c>
      <c r="U1335" s="33" t="s">
        <v>417</v>
      </c>
      <c r="V1335">
        <v>3</v>
      </c>
      <c r="W1335">
        <v>64</v>
      </c>
      <c r="X1335" s="21" t="s">
        <v>168</v>
      </c>
      <c r="Y1335" t="s">
        <v>1566</v>
      </c>
      <c r="Z1335">
        <v>10</v>
      </c>
      <c r="AA1335">
        <v>10</v>
      </c>
      <c r="AB1335">
        <v>10</v>
      </c>
      <c r="AF1335" t="s">
        <v>1568</v>
      </c>
    </row>
    <row r="1336" spans="1:32" x14ac:dyDescent="0.25">
      <c r="A1336" s="21" t="s">
        <v>254</v>
      </c>
      <c r="B1336" s="26" t="s">
        <v>2496</v>
      </c>
      <c r="C1336">
        <v>59.1</v>
      </c>
      <c r="D1336">
        <v>54.9</v>
      </c>
      <c r="F1336" s="58" t="s">
        <v>2503</v>
      </c>
      <c r="G1336">
        <v>12</v>
      </c>
      <c r="H1336" s="72" t="s">
        <v>434</v>
      </c>
      <c r="I1336">
        <v>6</v>
      </c>
      <c r="J1336" s="37" t="s">
        <v>409</v>
      </c>
      <c r="K1336">
        <v>87</v>
      </c>
      <c r="M1336">
        <v>120</v>
      </c>
      <c r="N1336">
        <v>1000</v>
      </c>
      <c r="O1336">
        <v>0</v>
      </c>
      <c r="P1336">
        <v>21</v>
      </c>
      <c r="Q1336">
        <v>2</v>
      </c>
      <c r="R1336">
        <v>24</v>
      </c>
      <c r="S1336" s="32" t="s">
        <v>426</v>
      </c>
      <c r="T1336">
        <v>1095</v>
      </c>
      <c r="U1336" s="33" t="s">
        <v>417</v>
      </c>
      <c r="V1336">
        <v>3</v>
      </c>
      <c r="W1336">
        <v>66</v>
      </c>
      <c r="X1336" s="21" t="s">
        <v>168</v>
      </c>
      <c r="Y1336" t="s">
        <v>688</v>
      </c>
      <c r="Z1336">
        <v>6</v>
      </c>
      <c r="AA1336">
        <v>8</v>
      </c>
      <c r="AB1336">
        <v>12</v>
      </c>
      <c r="AF1336" t="s">
        <v>1570</v>
      </c>
    </row>
    <row r="1337" spans="1:32" x14ac:dyDescent="0.25">
      <c r="A1337" s="21" t="s">
        <v>254</v>
      </c>
      <c r="B1337" s="26" t="s">
        <v>2496</v>
      </c>
      <c r="C1337">
        <v>58.85</v>
      </c>
      <c r="D1337">
        <v>54.55</v>
      </c>
      <c r="F1337" s="58" t="s">
        <v>2503</v>
      </c>
      <c r="G1337">
        <v>14</v>
      </c>
      <c r="H1337" s="65" t="s">
        <v>167</v>
      </c>
      <c r="I1337">
        <v>6</v>
      </c>
      <c r="J1337" s="38" t="s">
        <v>411</v>
      </c>
      <c r="K1337">
        <v>73</v>
      </c>
      <c r="M1337">
        <v>122</v>
      </c>
      <c r="N1337">
        <v>1000</v>
      </c>
      <c r="O1337">
        <v>0</v>
      </c>
      <c r="P1337">
        <v>4</v>
      </c>
      <c r="Q1337">
        <v>2</v>
      </c>
      <c r="R1337">
        <v>24</v>
      </c>
      <c r="S1337" t="s">
        <v>501</v>
      </c>
      <c r="T1337">
        <v>1095</v>
      </c>
      <c r="U1337" s="33" t="s">
        <v>417</v>
      </c>
      <c r="V1337">
        <v>3</v>
      </c>
      <c r="W1337">
        <v>66</v>
      </c>
      <c r="X1337" s="21" t="s">
        <v>168</v>
      </c>
      <c r="Y1337" t="s">
        <v>1155</v>
      </c>
      <c r="Z1337">
        <v>12</v>
      </c>
      <c r="AA1337">
        <v>13</v>
      </c>
      <c r="AB1337">
        <v>14</v>
      </c>
      <c r="AF1337" t="s">
        <v>1573</v>
      </c>
    </row>
    <row r="1338" spans="1:32" x14ac:dyDescent="0.25">
      <c r="A1338" s="22" t="s">
        <v>294</v>
      </c>
      <c r="B1338" s="27" t="s">
        <v>295</v>
      </c>
      <c r="C1338">
        <v>34.130000000000003</v>
      </c>
      <c r="D1338">
        <v>34.630000000000003</v>
      </c>
      <c r="E1338">
        <v>11</v>
      </c>
      <c r="F1338" s="53" t="s">
        <v>53</v>
      </c>
      <c r="G1338">
        <v>8</v>
      </c>
      <c r="H1338" s="53" t="s">
        <v>53</v>
      </c>
      <c r="I1338">
        <v>4</v>
      </c>
      <c r="J1338" s="36" t="s">
        <v>410</v>
      </c>
      <c r="K1338">
        <v>69</v>
      </c>
      <c r="L1338">
        <v>135</v>
      </c>
      <c r="M1338">
        <v>126</v>
      </c>
      <c r="N1338">
        <v>1600</v>
      </c>
      <c r="O1338">
        <v>1</v>
      </c>
      <c r="P1338">
        <v>14</v>
      </c>
      <c r="Q1338">
        <v>12</v>
      </c>
      <c r="R1338">
        <v>25</v>
      </c>
      <c r="S1338" t="s">
        <v>483</v>
      </c>
      <c r="T1338">
        <v>1070</v>
      </c>
      <c r="U1338" s="33" t="s">
        <v>417</v>
      </c>
      <c r="V1338" t="s">
        <v>1574</v>
      </c>
      <c r="W1338">
        <v>114</v>
      </c>
      <c r="X1338" s="17" t="s">
        <v>21</v>
      </c>
      <c r="Y1338" t="s">
        <v>589</v>
      </c>
      <c r="Z1338">
        <v>10</v>
      </c>
      <c r="AA1338">
        <v>12</v>
      </c>
      <c r="AB1338">
        <v>13</v>
      </c>
      <c r="AC1338">
        <v>8</v>
      </c>
      <c r="AF1338" t="s">
        <v>46</v>
      </c>
    </row>
    <row r="1339" spans="1:32" x14ac:dyDescent="0.25">
      <c r="A1339" s="22" t="s">
        <v>294</v>
      </c>
      <c r="B1339" s="27" t="s">
        <v>295</v>
      </c>
      <c r="C1339">
        <v>4.57</v>
      </c>
      <c r="D1339">
        <v>4.9700000000000006</v>
      </c>
      <c r="E1339">
        <v>11</v>
      </c>
      <c r="F1339" s="53" t="s">
        <v>53</v>
      </c>
      <c r="G1339">
        <v>7</v>
      </c>
      <c r="H1339" s="64" t="s">
        <v>150</v>
      </c>
      <c r="I1339">
        <v>9</v>
      </c>
      <c r="J1339" s="36" t="s">
        <v>410</v>
      </c>
      <c r="K1339">
        <v>43</v>
      </c>
      <c r="L1339">
        <v>135</v>
      </c>
      <c r="M1339">
        <v>123</v>
      </c>
      <c r="N1339">
        <v>2000</v>
      </c>
      <c r="O1339">
        <v>2</v>
      </c>
      <c r="P1339">
        <v>23</v>
      </c>
      <c r="Q1339">
        <v>11</v>
      </c>
      <c r="R1339">
        <v>25</v>
      </c>
      <c r="S1339" t="s">
        <v>501</v>
      </c>
      <c r="T1339">
        <v>1072</v>
      </c>
      <c r="U1339" s="33" t="s">
        <v>427</v>
      </c>
      <c r="V1339" t="s">
        <v>1576</v>
      </c>
      <c r="W1339">
        <v>115</v>
      </c>
      <c r="X1339" s="17" t="s">
        <v>21</v>
      </c>
      <c r="Y1339" t="s">
        <v>533</v>
      </c>
      <c r="Z1339">
        <v>8</v>
      </c>
      <c r="AA1339">
        <v>8</v>
      </c>
      <c r="AB1339">
        <v>8</v>
      </c>
      <c r="AC1339">
        <v>7</v>
      </c>
      <c r="AD1339">
        <v>7</v>
      </c>
      <c r="AF1339" t="s">
        <v>46</v>
      </c>
    </row>
    <row r="1340" spans="1:32" x14ac:dyDescent="0.25">
      <c r="A1340" s="22" t="s">
        <v>294</v>
      </c>
      <c r="B1340" s="27" t="s">
        <v>295</v>
      </c>
      <c r="C1340">
        <v>48.1</v>
      </c>
      <c r="D1340">
        <v>48.1</v>
      </c>
      <c r="E1340">
        <v>11</v>
      </c>
      <c r="F1340" s="53" t="s">
        <v>53</v>
      </c>
      <c r="G1340">
        <v>9</v>
      </c>
      <c r="H1340" s="64" t="s">
        <v>150</v>
      </c>
      <c r="I1340">
        <v>9</v>
      </c>
      <c r="J1340" s="38" t="s">
        <v>411</v>
      </c>
      <c r="K1340">
        <v>17</v>
      </c>
      <c r="L1340">
        <v>135</v>
      </c>
      <c r="M1340">
        <v>135</v>
      </c>
      <c r="N1340" s="41">
        <v>1800</v>
      </c>
      <c r="O1340">
        <v>1</v>
      </c>
      <c r="P1340">
        <v>9</v>
      </c>
      <c r="Q1340">
        <v>11</v>
      </c>
      <c r="R1340">
        <v>25</v>
      </c>
      <c r="S1340" t="s">
        <v>479</v>
      </c>
      <c r="T1340">
        <v>1059</v>
      </c>
      <c r="U1340" s="33" t="s">
        <v>417</v>
      </c>
      <c r="V1340" t="s">
        <v>1474</v>
      </c>
      <c r="W1340">
        <v>116</v>
      </c>
      <c r="X1340" s="17" t="s">
        <v>21</v>
      </c>
      <c r="Y1340" t="s">
        <v>453</v>
      </c>
      <c r="Z1340">
        <v>11</v>
      </c>
      <c r="AA1340">
        <v>11</v>
      </c>
      <c r="AB1340">
        <v>11</v>
      </c>
      <c r="AC1340">
        <v>6</v>
      </c>
      <c r="AD1340">
        <v>9</v>
      </c>
      <c r="AF1340" t="s">
        <v>46</v>
      </c>
    </row>
    <row r="1341" spans="1:32" x14ac:dyDescent="0.25">
      <c r="A1341" s="22" t="s">
        <v>294</v>
      </c>
      <c r="B1341" s="27" t="s">
        <v>295</v>
      </c>
      <c r="C1341">
        <v>32.840000000000003</v>
      </c>
      <c r="D1341">
        <v>33.440000000000005</v>
      </c>
      <c r="E1341">
        <v>11</v>
      </c>
      <c r="F1341" s="53" t="s">
        <v>53</v>
      </c>
      <c r="G1341" s="28">
        <v>3</v>
      </c>
      <c r="H1341" s="64" t="s">
        <v>150</v>
      </c>
      <c r="I1341">
        <v>14</v>
      </c>
      <c r="J1341" s="38" t="s">
        <v>411</v>
      </c>
      <c r="K1341">
        <v>22</v>
      </c>
      <c r="L1341">
        <v>135</v>
      </c>
      <c r="M1341">
        <v>117</v>
      </c>
      <c r="N1341">
        <v>1600</v>
      </c>
      <c r="O1341">
        <v>1</v>
      </c>
      <c r="P1341">
        <v>19</v>
      </c>
      <c r="Q1341">
        <v>10</v>
      </c>
      <c r="R1341">
        <v>25</v>
      </c>
      <c r="S1341" t="s">
        <v>479</v>
      </c>
      <c r="T1341">
        <v>1064</v>
      </c>
      <c r="U1341" s="33" t="s">
        <v>427</v>
      </c>
      <c r="V1341" t="s">
        <v>1576</v>
      </c>
      <c r="W1341">
        <v>116</v>
      </c>
      <c r="X1341" s="17" t="s">
        <v>21</v>
      </c>
      <c r="Y1341" s="12" t="s">
        <v>471</v>
      </c>
      <c r="Z1341">
        <v>13</v>
      </c>
      <c r="AA1341">
        <v>13</v>
      </c>
      <c r="AB1341">
        <v>12</v>
      </c>
      <c r="AC1341">
        <v>3</v>
      </c>
      <c r="AF1341" t="s">
        <v>46</v>
      </c>
    </row>
    <row r="1342" spans="1:32" x14ac:dyDescent="0.25">
      <c r="A1342" s="22" t="s">
        <v>294</v>
      </c>
      <c r="B1342" s="27" t="s">
        <v>295</v>
      </c>
      <c r="C1342">
        <v>33.619999999999997</v>
      </c>
      <c r="D1342">
        <v>34.019999999999996</v>
      </c>
      <c r="E1342">
        <v>11</v>
      </c>
      <c r="F1342" s="53" t="s">
        <v>53</v>
      </c>
      <c r="G1342" s="28">
        <v>3</v>
      </c>
      <c r="H1342" s="64" t="s">
        <v>150</v>
      </c>
      <c r="I1342">
        <v>3</v>
      </c>
      <c r="J1342" s="36" t="s">
        <v>410</v>
      </c>
      <c r="K1342">
        <v>14</v>
      </c>
      <c r="L1342">
        <v>135</v>
      </c>
      <c r="M1342">
        <v>135</v>
      </c>
      <c r="N1342">
        <v>1600</v>
      </c>
      <c r="O1342">
        <v>1</v>
      </c>
      <c r="P1342">
        <v>13</v>
      </c>
      <c r="Q1342">
        <v>7</v>
      </c>
      <c r="R1342">
        <v>25</v>
      </c>
      <c r="S1342" t="s">
        <v>483</v>
      </c>
      <c r="T1342">
        <v>1045</v>
      </c>
      <c r="U1342" s="33" t="s">
        <v>427</v>
      </c>
      <c r="V1342">
        <v>1</v>
      </c>
      <c r="W1342">
        <v>116</v>
      </c>
      <c r="X1342" s="17" t="s">
        <v>21</v>
      </c>
      <c r="Y1342" s="12" t="s">
        <v>539</v>
      </c>
      <c r="Z1342">
        <v>10</v>
      </c>
      <c r="AA1342">
        <v>10</v>
      </c>
      <c r="AB1342">
        <v>10</v>
      </c>
      <c r="AC1342">
        <v>3</v>
      </c>
      <c r="AF1342" t="s">
        <v>46</v>
      </c>
    </row>
    <row r="1343" spans="1:32" x14ac:dyDescent="0.25">
      <c r="A1343" s="22" t="s">
        <v>294</v>
      </c>
      <c r="B1343" s="27" t="s">
        <v>295</v>
      </c>
      <c r="C1343">
        <v>46.91</v>
      </c>
      <c r="D1343">
        <v>47.31</v>
      </c>
      <c r="E1343">
        <v>11</v>
      </c>
      <c r="F1343" s="53" t="s">
        <v>53</v>
      </c>
      <c r="G1343" s="28">
        <v>1</v>
      </c>
      <c r="H1343" s="53" t="s">
        <v>53</v>
      </c>
      <c r="I1343">
        <v>5</v>
      </c>
      <c r="J1343" s="38" t="s">
        <v>411</v>
      </c>
      <c r="K1343">
        <v>12</v>
      </c>
      <c r="L1343">
        <v>135</v>
      </c>
      <c r="M1343">
        <v>129</v>
      </c>
      <c r="N1343" s="41">
        <v>1800</v>
      </c>
      <c r="O1343">
        <v>1</v>
      </c>
      <c r="P1343">
        <v>22</v>
      </c>
      <c r="Q1343">
        <v>6</v>
      </c>
      <c r="R1343">
        <v>25</v>
      </c>
      <c r="S1343" t="s">
        <v>483</v>
      </c>
      <c r="T1343">
        <v>1050</v>
      </c>
      <c r="U1343" s="33" t="s">
        <v>417</v>
      </c>
      <c r="V1343" t="s">
        <v>1474</v>
      </c>
      <c r="W1343">
        <v>110</v>
      </c>
      <c r="X1343" s="17" t="s">
        <v>21</v>
      </c>
      <c r="Y1343" s="12" t="s">
        <v>539</v>
      </c>
      <c r="Z1343">
        <v>13</v>
      </c>
      <c r="AA1343">
        <v>13</v>
      </c>
      <c r="AB1343">
        <v>13</v>
      </c>
      <c r="AC1343">
        <v>10</v>
      </c>
      <c r="AD1343">
        <v>1</v>
      </c>
      <c r="AF1343" t="s">
        <v>46</v>
      </c>
    </row>
    <row r="1344" spans="1:32" x14ac:dyDescent="0.25">
      <c r="A1344" s="22" t="s">
        <v>294</v>
      </c>
      <c r="B1344" s="27" t="s">
        <v>295</v>
      </c>
      <c r="C1344">
        <v>34.479999999999997</v>
      </c>
      <c r="D1344">
        <v>34.880000000000003</v>
      </c>
      <c r="E1344">
        <v>11</v>
      </c>
      <c r="F1344" s="53" t="s">
        <v>53</v>
      </c>
      <c r="G1344">
        <v>9</v>
      </c>
      <c r="H1344" s="49" t="s">
        <v>31</v>
      </c>
      <c r="I1344">
        <v>4</v>
      </c>
      <c r="J1344" s="36" t="s">
        <v>410</v>
      </c>
      <c r="K1344">
        <v>7.3</v>
      </c>
      <c r="L1344">
        <v>135</v>
      </c>
      <c r="M1344">
        <v>129</v>
      </c>
      <c r="N1344">
        <v>1600</v>
      </c>
      <c r="O1344">
        <v>1</v>
      </c>
      <c r="P1344">
        <v>31</v>
      </c>
      <c r="Q1344">
        <v>5</v>
      </c>
      <c r="R1344">
        <v>25</v>
      </c>
      <c r="S1344" t="s">
        <v>477</v>
      </c>
      <c r="T1344">
        <v>1045</v>
      </c>
      <c r="U1344" s="33" t="s">
        <v>417</v>
      </c>
      <c r="V1344" t="s">
        <v>1474</v>
      </c>
      <c r="W1344">
        <v>112</v>
      </c>
      <c r="X1344" s="17" t="s">
        <v>21</v>
      </c>
      <c r="Y1344">
        <v>4</v>
      </c>
      <c r="Z1344">
        <v>9</v>
      </c>
      <c r="AA1344">
        <v>10</v>
      </c>
      <c r="AB1344">
        <v>10</v>
      </c>
      <c r="AC1344">
        <v>9</v>
      </c>
      <c r="AF1344" t="s">
        <v>46</v>
      </c>
    </row>
    <row r="1345" spans="1:32" x14ac:dyDescent="0.25">
      <c r="A1345" s="22" t="s">
        <v>294</v>
      </c>
      <c r="B1345" s="27" t="s">
        <v>295</v>
      </c>
      <c r="C1345">
        <v>33.69</v>
      </c>
      <c r="D1345">
        <v>34.19</v>
      </c>
      <c r="E1345">
        <v>11</v>
      </c>
      <c r="F1345" s="53" t="s">
        <v>53</v>
      </c>
      <c r="G1345">
        <v>7</v>
      </c>
      <c r="H1345" s="53" t="s">
        <v>53</v>
      </c>
      <c r="I1345">
        <v>7</v>
      </c>
      <c r="J1345" s="38" t="s">
        <v>411</v>
      </c>
      <c r="K1345">
        <v>70</v>
      </c>
      <c r="L1345">
        <v>135</v>
      </c>
      <c r="M1345">
        <v>126</v>
      </c>
      <c r="N1345">
        <v>1600</v>
      </c>
      <c r="O1345">
        <v>1</v>
      </c>
      <c r="P1345">
        <v>27</v>
      </c>
      <c r="Q1345">
        <v>4</v>
      </c>
      <c r="R1345">
        <v>25</v>
      </c>
      <c r="S1345" t="s">
        <v>483</v>
      </c>
      <c r="T1345">
        <v>1041</v>
      </c>
      <c r="U1345" s="33" t="s">
        <v>417</v>
      </c>
      <c r="V1345" t="s">
        <v>1574</v>
      </c>
      <c r="W1345">
        <v>114</v>
      </c>
      <c r="X1345" s="17" t="s">
        <v>21</v>
      </c>
      <c r="Y1345">
        <v>3</v>
      </c>
      <c r="Z1345">
        <v>12</v>
      </c>
      <c r="AA1345">
        <v>12</v>
      </c>
      <c r="AB1345">
        <v>11</v>
      </c>
      <c r="AC1345">
        <v>7</v>
      </c>
      <c r="AF1345" t="s">
        <v>46</v>
      </c>
    </row>
    <row r="1346" spans="1:32" x14ac:dyDescent="0.25">
      <c r="A1346" s="22" t="s">
        <v>294</v>
      </c>
      <c r="B1346" s="27" t="s">
        <v>295</v>
      </c>
      <c r="C1346">
        <v>21.26</v>
      </c>
      <c r="D1346">
        <v>21.26</v>
      </c>
      <c r="E1346">
        <v>11</v>
      </c>
      <c r="F1346" s="53" t="s">
        <v>53</v>
      </c>
      <c r="G1346" s="30">
        <v>5</v>
      </c>
      <c r="H1346" s="53" t="s">
        <v>53</v>
      </c>
      <c r="I1346">
        <v>9</v>
      </c>
      <c r="J1346" s="36" t="s">
        <v>410</v>
      </c>
      <c r="K1346">
        <v>21</v>
      </c>
      <c r="L1346">
        <v>135</v>
      </c>
      <c r="M1346">
        <v>135</v>
      </c>
      <c r="N1346">
        <v>1400</v>
      </c>
      <c r="O1346">
        <v>1</v>
      </c>
      <c r="P1346">
        <v>13</v>
      </c>
      <c r="Q1346">
        <v>4</v>
      </c>
      <c r="R1346">
        <v>25</v>
      </c>
      <c r="S1346" t="s">
        <v>508</v>
      </c>
      <c r="T1346">
        <v>1047</v>
      </c>
      <c r="U1346" s="33" t="s">
        <v>417</v>
      </c>
      <c r="V1346">
        <v>1</v>
      </c>
      <c r="W1346">
        <v>116</v>
      </c>
      <c r="X1346" s="17" t="s">
        <v>21</v>
      </c>
      <c r="Y1346" t="s">
        <v>484</v>
      </c>
      <c r="Z1346">
        <v>9</v>
      </c>
      <c r="AA1346">
        <v>9</v>
      </c>
      <c r="AB1346">
        <v>8</v>
      </c>
      <c r="AC1346">
        <v>5</v>
      </c>
      <c r="AF1346" t="s">
        <v>46</v>
      </c>
    </row>
    <row r="1347" spans="1:32" x14ac:dyDescent="0.25">
      <c r="A1347" s="22" t="s">
        <v>294</v>
      </c>
      <c r="B1347" s="27" t="s">
        <v>295</v>
      </c>
      <c r="C1347">
        <v>34.369999999999997</v>
      </c>
      <c r="D1347">
        <v>34.97</v>
      </c>
      <c r="E1347">
        <v>11</v>
      </c>
      <c r="F1347" s="53" t="s">
        <v>53</v>
      </c>
      <c r="G1347" s="30">
        <v>5</v>
      </c>
      <c r="H1347" s="53" t="s">
        <v>53</v>
      </c>
      <c r="I1347">
        <v>6</v>
      </c>
      <c r="J1347" s="36" t="s">
        <v>410</v>
      </c>
      <c r="K1347">
        <v>14</v>
      </c>
      <c r="L1347">
        <v>135</v>
      </c>
      <c r="M1347">
        <v>123</v>
      </c>
      <c r="N1347">
        <v>1600</v>
      </c>
      <c r="O1347">
        <v>1</v>
      </c>
      <c r="P1347">
        <v>30</v>
      </c>
      <c r="Q1347">
        <v>3</v>
      </c>
      <c r="R1347">
        <v>25</v>
      </c>
      <c r="S1347" t="s">
        <v>465</v>
      </c>
      <c r="T1347">
        <v>1045</v>
      </c>
      <c r="U1347" s="33" t="s">
        <v>417</v>
      </c>
      <c r="V1347" t="s">
        <v>1576</v>
      </c>
      <c r="W1347">
        <v>117</v>
      </c>
      <c r="X1347" s="17" t="s">
        <v>21</v>
      </c>
      <c r="Y1347" s="12" t="s">
        <v>471</v>
      </c>
      <c r="Z1347">
        <v>9</v>
      </c>
      <c r="AA1347">
        <v>2</v>
      </c>
      <c r="AB1347">
        <v>1</v>
      </c>
      <c r="AC1347">
        <v>5</v>
      </c>
      <c r="AF1347" t="s">
        <v>46</v>
      </c>
    </row>
    <row r="1348" spans="1:32" x14ac:dyDescent="0.25">
      <c r="A1348" s="22" t="s">
        <v>294</v>
      </c>
      <c r="B1348" s="27" t="s">
        <v>295</v>
      </c>
      <c r="C1348">
        <v>34.200000000000003</v>
      </c>
      <c r="D1348">
        <v>34.700000000000003</v>
      </c>
      <c r="E1348">
        <v>11</v>
      </c>
      <c r="F1348" s="53" t="s">
        <v>53</v>
      </c>
      <c r="G1348" s="30">
        <v>4</v>
      </c>
      <c r="H1348" s="64" t="s">
        <v>150</v>
      </c>
      <c r="I1348">
        <v>7</v>
      </c>
      <c r="J1348" s="37" t="s">
        <v>409</v>
      </c>
      <c r="K1348">
        <v>44</v>
      </c>
      <c r="L1348">
        <v>135</v>
      </c>
      <c r="M1348">
        <v>126</v>
      </c>
      <c r="N1348">
        <v>1600</v>
      </c>
      <c r="O1348">
        <v>1</v>
      </c>
      <c r="P1348">
        <v>19</v>
      </c>
      <c r="Q1348">
        <v>1</v>
      </c>
      <c r="R1348">
        <v>25</v>
      </c>
      <c r="S1348" t="s">
        <v>483</v>
      </c>
      <c r="T1348">
        <v>1049</v>
      </c>
      <c r="U1348" s="33" t="s">
        <v>427</v>
      </c>
      <c r="V1348" t="s">
        <v>1574</v>
      </c>
      <c r="W1348">
        <v>119</v>
      </c>
      <c r="X1348" s="17" t="s">
        <v>21</v>
      </c>
      <c r="Y1348">
        <v>4</v>
      </c>
      <c r="Z1348">
        <v>7</v>
      </c>
      <c r="AA1348">
        <v>7</v>
      </c>
      <c r="AB1348">
        <v>8</v>
      </c>
      <c r="AC1348">
        <v>4</v>
      </c>
      <c r="AF1348" t="s">
        <v>46</v>
      </c>
    </row>
    <row r="1349" spans="1:32" x14ac:dyDescent="0.25">
      <c r="A1349" s="22" t="s">
        <v>294</v>
      </c>
      <c r="B1349" s="27" t="s">
        <v>295</v>
      </c>
      <c r="C1349">
        <v>21.75</v>
      </c>
      <c r="D1349">
        <v>22.15</v>
      </c>
      <c r="E1349">
        <v>11</v>
      </c>
      <c r="F1349" s="53" t="s">
        <v>53</v>
      </c>
      <c r="G1349">
        <v>7</v>
      </c>
      <c r="H1349" s="55" t="s">
        <v>64</v>
      </c>
      <c r="I1349">
        <v>4</v>
      </c>
      <c r="J1349" s="36" t="s">
        <v>410</v>
      </c>
      <c r="K1349">
        <v>13</v>
      </c>
      <c r="L1349">
        <v>135</v>
      </c>
      <c r="M1349">
        <v>129</v>
      </c>
      <c r="N1349">
        <v>1400</v>
      </c>
      <c r="O1349">
        <v>1</v>
      </c>
      <c r="P1349">
        <v>1</v>
      </c>
      <c r="Q1349">
        <v>1</v>
      </c>
      <c r="R1349">
        <v>25</v>
      </c>
      <c r="S1349" t="s">
        <v>508</v>
      </c>
      <c r="T1349">
        <v>1046</v>
      </c>
      <c r="U1349" s="33" t="s">
        <v>417</v>
      </c>
      <c r="V1349" t="s">
        <v>1474</v>
      </c>
      <c r="W1349">
        <v>119</v>
      </c>
      <c r="X1349" s="17" t="s">
        <v>21</v>
      </c>
      <c r="Y1349" t="s">
        <v>533</v>
      </c>
      <c r="Z1349">
        <v>10</v>
      </c>
      <c r="AA1349">
        <v>11</v>
      </c>
      <c r="AB1349">
        <v>11</v>
      </c>
      <c r="AC1349">
        <v>7</v>
      </c>
      <c r="AF1349" t="s">
        <v>46</v>
      </c>
    </row>
    <row r="1350" spans="1:32" x14ac:dyDescent="0.25">
      <c r="A1350" s="22" t="s">
        <v>294</v>
      </c>
      <c r="B1350" s="27" t="s">
        <v>295</v>
      </c>
      <c r="C1350">
        <v>33.619999999999997</v>
      </c>
      <c r="D1350">
        <v>33.919999999999995</v>
      </c>
      <c r="E1350">
        <v>11</v>
      </c>
      <c r="F1350" s="53" t="s">
        <v>53</v>
      </c>
      <c r="G1350" s="28">
        <v>3</v>
      </c>
      <c r="H1350" s="53" t="s">
        <v>53</v>
      </c>
      <c r="I1350">
        <v>13</v>
      </c>
      <c r="J1350" s="38" t="s">
        <v>411</v>
      </c>
      <c r="K1350">
        <v>101</v>
      </c>
      <c r="L1350">
        <v>135</v>
      </c>
      <c r="M1350">
        <v>126</v>
      </c>
      <c r="N1350">
        <v>1600</v>
      </c>
      <c r="O1350">
        <v>1</v>
      </c>
      <c r="P1350">
        <v>8</v>
      </c>
      <c r="Q1350">
        <v>12</v>
      </c>
      <c r="R1350">
        <v>24</v>
      </c>
      <c r="S1350" t="s">
        <v>483</v>
      </c>
      <c r="T1350">
        <v>1036</v>
      </c>
      <c r="U1350" s="33" t="s">
        <v>417</v>
      </c>
      <c r="V1350" t="s">
        <v>1574</v>
      </c>
      <c r="W1350">
        <v>117</v>
      </c>
      <c r="X1350" s="17" t="s">
        <v>21</v>
      </c>
      <c r="Y1350" s="12" t="s">
        <v>471</v>
      </c>
      <c r="Z1350">
        <v>13</v>
      </c>
      <c r="AA1350">
        <v>14</v>
      </c>
      <c r="AB1350">
        <v>14</v>
      </c>
      <c r="AC1350">
        <v>3</v>
      </c>
      <c r="AF1350" t="s">
        <v>46</v>
      </c>
    </row>
    <row r="1351" spans="1:32" x14ac:dyDescent="0.25">
      <c r="A1351" s="22" t="s">
        <v>294</v>
      </c>
      <c r="B1351" s="27" t="s">
        <v>295</v>
      </c>
      <c r="C1351">
        <v>33.35</v>
      </c>
      <c r="D1351">
        <v>33.950000000000003</v>
      </c>
      <c r="E1351">
        <v>11</v>
      </c>
      <c r="F1351" s="53" t="s">
        <v>53</v>
      </c>
      <c r="G1351" s="30">
        <v>5</v>
      </c>
      <c r="H1351" s="61" t="s">
        <v>106</v>
      </c>
      <c r="I1351">
        <v>4</v>
      </c>
      <c r="J1351" s="37" t="s">
        <v>409</v>
      </c>
      <c r="K1351">
        <v>27</v>
      </c>
      <c r="L1351">
        <v>135</v>
      </c>
      <c r="M1351">
        <v>123</v>
      </c>
      <c r="N1351">
        <v>1600</v>
      </c>
      <c r="O1351">
        <v>1</v>
      </c>
      <c r="P1351">
        <v>17</v>
      </c>
      <c r="Q1351">
        <v>11</v>
      </c>
      <c r="R1351">
        <v>24</v>
      </c>
      <c r="S1351" t="s">
        <v>501</v>
      </c>
      <c r="T1351">
        <v>1048</v>
      </c>
      <c r="U1351" s="33" t="s">
        <v>417</v>
      </c>
      <c r="V1351" t="s">
        <v>1576</v>
      </c>
      <c r="W1351">
        <v>119</v>
      </c>
      <c r="X1351" s="17" t="s">
        <v>21</v>
      </c>
      <c r="Y1351" t="s">
        <v>435</v>
      </c>
      <c r="Z1351">
        <v>7</v>
      </c>
      <c r="AA1351">
        <v>7</v>
      </c>
      <c r="AB1351">
        <v>9</v>
      </c>
      <c r="AC1351">
        <v>5</v>
      </c>
      <c r="AF1351" t="s">
        <v>46</v>
      </c>
    </row>
    <row r="1352" spans="1:32" x14ac:dyDescent="0.25">
      <c r="A1352" s="22" t="s">
        <v>294</v>
      </c>
      <c r="B1352" s="27" t="s">
        <v>295</v>
      </c>
      <c r="C1352">
        <v>46.93</v>
      </c>
      <c r="D1352">
        <v>47.13</v>
      </c>
      <c r="E1352">
        <v>11</v>
      </c>
      <c r="F1352" s="53" t="s">
        <v>53</v>
      </c>
      <c r="G1352">
        <v>7</v>
      </c>
      <c r="H1352" s="55" t="s">
        <v>64</v>
      </c>
      <c r="I1352">
        <v>6</v>
      </c>
      <c r="J1352" s="36" t="s">
        <v>410</v>
      </c>
      <c r="K1352">
        <v>10</v>
      </c>
      <c r="L1352">
        <v>135</v>
      </c>
      <c r="M1352">
        <v>135</v>
      </c>
      <c r="N1352" s="41">
        <v>1800</v>
      </c>
      <c r="O1352">
        <v>1</v>
      </c>
      <c r="P1352">
        <v>3</v>
      </c>
      <c r="Q1352">
        <v>11</v>
      </c>
      <c r="R1352">
        <v>24</v>
      </c>
      <c r="S1352" t="s">
        <v>479</v>
      </c>
      <c r="T1352">
        <v>1033</v>
      </c>
      <c r="U1352" s="33" t="s">
        <v>427</v>
      </c>
      <c r="V1352" t="s">
        <v>1474</v>
      </c>
      <c r="W1352">
        <v>119</v>
      </c>
      <c r="X1352" s="17" t="s">
        <v>21</v>
      </c>
      <c r="Y1352" t="s">
        <v>435</v>
      </c>
      <c r="Z1352">
        <v>10</v>
      </c>
      <c r="AA1352">
        <v>11</v>
      </c>
      <c r="AB1352">
        <v>11</v>
      </c>
      <c r="AC1352">
        <v>11</v>
      </c>
      <c r="AD1352">
        <v>7</v>
      </c>
      <c r="AF1352" t="s">
        <v>46</v>
      </c>
    </row>
    <row r="1353" spans="1:32" x14ac:dyDescent="0.25">
      <c r="A1353" s="22" t="s">
        <v>294</v>
      </c>
      <c r="B1353" s="27" t="s">
        <v>295</v>
      </c>
      <c r="C1353">
        <v>33.79</v>
      </c>
      <c r="D1353">
        <v>34.39</v>
      </c>
      <c r="E1353">
        <v>11</v>
      </c>
      <c r="F1353" s="53" t="s">
        <v>53</v>
      </c>
      <c r="G1353" s="30">
        <v>5</v>
      </c>
      <c r="H1353" s="61" t="s">
        <v>106</v>
      </c>
      <c r="I1353">
        <v>1</v>
      </c>
      <c r="J1353" s="37" t="s">
        <v>409</v>
      </c>
      <c r="K1353">
        <v>18</v>
      </c>
      <c r="L1353">
        <v>135</v>
      </c>
      <c r="M1353">
        <v>129</v>
      </c>
      <c r="N1353">
        <v>1600</v>
      </c>
      <c r="O1353">
        <v>1</v>
      </c>
      <c r="P1353">
        <v>13</v>
      </c>
      <c r="Q1353">
        <v>10</v>
      </c>
      <c r="R1353">
        <v>24</v>
      </c>
      <c r="S1353" t="s">
        <v>465</v>
      </c>
      <c r="T1353">
        <v>1022</v>
      </c>
      <c r="U1353" s="33" t="s">
        <v>427</v>
      </c>
      <c r="V1353" t="s">
        <v>1576</v>
      </c>
      <c r="W1353">
        <v>119</v>
      </c>
      <c r="X1353" s="17" t="s">
        <v>21</v>
      </c>
      <c r="Y1353" s="12" t="s">
        <v>471</v>
      </c>
      <c r="Z1353">
        <v>5</v>
      </c>
      <c r="AA1353">
        <v>3</v>
      </c>
      <c r="AB1353">
        <v>4</v>
      </c>
      <c r="AC1353">
        <v>5</v>
      </c>
      <c r="AF1353" t="s">
        <v>46</v>
      </c>
    </row>
    <row r="1354" spans="1:32" x14ac:dyDescent="0.25">
      <c r="A1354" s="22" t="s">
        <v>294</v>
      </c>
      <c r="B1354" s="27" t="s">
        <v>295</v>
      </c>
      <c r="C1354">
        <v>48.7</v>
      </c>
      <c r="D1354">
        <v>48.900000000000006</v>
      </c>
      <c r="E1354">
        <v>11</v>
      </c>
      <c r="F1354" s="53" t="s">
        <v>53</v>
      </c>
      <c r="G1354" s="28">
        <v>2</v>
      </c>
      <c r="H1354" s="55" t="s">
        <v>64</v>
      </c>
      <c r="I1354">
        <v>5</v>
      </c>
      <c r="J1354" s="36" t="s">
        <v>410</v>
      </c>
      <c r="K1354">
        <v>14</v>
      </c>
      <c r="L1354">
        <v>135</v>
      </c>
      <c r="M1354">
        <v>135</v>
      </c>
      <c r="N1354" s="41">
        <v>1800</v>
      </c>
      <c r="O1354">
        <v>1</v>
      </c>
      <c r="P1354">
        <v>23</v>
      </c>
      <c r="Q1354">
        <v>6</v>
      </c>
      <c r="R1354">
        <v>24</v>
      </c>
      <c r="S1354" t="s">
        <v>483</v>
      </c>
      <c r="T1354">
        <v>1035</v>
      </c>
      <c r="U1354" s="33" t="s">
        <v>417</v>
      </c>
      <c r="V1354" t="s">
        <v>1474</v>
      </c>
      <c r="W1354">
        <v>119</v>
      </c>
      <c r="X1354" s="17" t="s">
        <v>21</v>
      </c>
      <c r="Y1354" s="12" t="s">
        <v>654</v>
      </c>
      <c r="Z1354">
        <v>8</v>
      </c>
      <c r="AA1354">
        <v>9</v>
      </c>
      <c r="AB1354">
        <v>8</v>
      </c>
      <c r="AC1354">
        <v>7</v>
      </c>
      <c r="AD1354">
        <v>2</v>
      </c>
      <c r="AF1354" t="s">
        <v>46</v>
      </c>
    </row>
    <row r="1355" spans="1:32" x14ac:dyDescent="0.25">
      <c r="A1355" s="22" t="s">
        <v>294</v>
      </c>
      <c r="B1355" s="27" t="s">
        <v>295</v>
      </c>
      <c r="C1355">
        <v>34.369999999999997</v>
      </c>
      <c r="D1355">
        <v>34.57</v>
      </c>
      <c r="E1355">
        <v>11</v>
      </c>
      <c r="F1355" s="53" t="s">
        <v>53</v>
      </c>
      <c r="G1355" s="28">
        <v>3</v>
      </c>
      <c r="H1355" s="53" t="s">
        <v>53</v>
      </c>
      <c r="I1355">
        <v>7</v>
      </c>
      <c r="J1355" s="37" t="s">
        <v>409</v>
      </c>
      <c r="K1355">
        <v>9.8000000000000007</v>
      </c>
      <c r="L1355">
        <v>135</v>
      </c>
      <c r="M1355">
        <v>135</v>
      </c>
      <c r="N1355">
        <v>1600</v>
      </c>
      <c r="O1355">
        <v>1</v>
      </c>
      <c r="P1355">
        <v>2</v>
      </c>
      <c r="Q1355">
        <v>6</v>
      </c>
      <c r="R1355">
        <v>24</v>
      </c>
      <c r="S1355" t="s">
        <v>477</v>
      </c>
      <c r="T1355">
        <v>1034</v>
      </c>
      <c r="U1355" s="33" t="s">
        <v>427</v>
      </c>
      <c r="V1355" t="s">
        <v>1474</v>
      </c>
      <c r="W1355">
        <v>119</v>
      </c>
      <c r="X1355" s="17" t="s">
        <v>21</v>
      </c>
      <c r="Y1355" t="s">
        <v>441</v>
      </c>
      <c r="Z1355">
        <v>7</v>
      </c>
      <c r="AA1355">
        <v>7</v>
      </c>
      <c r="AB1355">
        <v>4</v>
      </c>
      <c r="AC1355">
        <v>3</v>
      </c>
      <c r="AF1355" t="s">
        <v>46</v>
      </c>
    </row>
    <row r="1356" spans="1:32" x14ac:dyDescent="0.25">
      <c r="A1356" s="22" t="s">
        <v>294</v>
      </c>
      <c r="B1356" s="27" t="s">
        <v>295</v>
      </c>
      <c r="C1356">
        <v>35.479999999999997</v>
      </c>
      <c r="D1356">
        <v>35.979999999999997</v>
      </c>
      <c r="E1356">
        <v>11</v>
      </c>
      <c r="F1356" s="53" t="s">
        <v>53</v>
      </c>
      <c r="G1356">
        <v>7</v>
      </c>
      <c r="H1356" s="53" t="s">
        <v>53</v>
      </c>
      <c r="I1356">
        <v>4</v>
      </c>
      <c r="J1356" s="36" t="s">
        <v>410</v>
      </c>
      <c r="K1356">
        <v>23</v>
      </c>
      <c r="L1356">
        <v>135</v>
      </c>
      <c r="M1356">
        <v>126</v>
      </c>
      <c r="N1356">
        <v>1600</v>
      </c>
      <c r="O1356">
        <v>1</v>
      </c>
      <c r="P1356">
        <v>28</v>
      </c>
      <c r="Q1356">
        <v>4</v>
      </c>
      <c r="R1356">
        <v>24</v>
      </c>
      <c r="S1356" t="s">
        <v>483</v>
      </c>
      <c r="T1356">
        <v>1035</v>
      </c>
      <c r="U1356" s="34" t="s">
        <v>755</v>
      </c>
      <c r="V1356" t="s">
        <v>1574</v>
      </c>
      <c r="W1356">
        <v>119</v>
      </c>
      <c r="X1356" s="17" t="s">
        <v>21</v>
      </c>
      <c r="Y1356">
        <v>6</v>
      </c>
      <c r="Z1356">
        <v>10</v>
      </c>
      <c r="AA1356">
        <v>10</v>
      </c>
      <c r="AB1356">
        <v>9</v>
      </c>
      <c r="AC1356">
        <v>7</v>
      </c>
      <c r="AF1356" t="s">
        <v>46</v>
      </c>
    </row>
    <row r="1357" spans="1:32" x14ac:dyDescent="0.25">
      <c r="A1357" s="22" t="s">
        <v>294</v>
      </c>
      <c r="B1357" s="27" t="s">
        <v>295</v>
      </c>
      <c r="C1357">
        <v>34.03</v>
      </c>
      <c r="D1357">
        <v>34.83</v>
      </c>
      <c r="E1357">
        <v>11</v>
      </c>
      <c r="F1357" s="53" t="s">
        <v>53</v>
      </c>
      <c r="G1357" s="28">
        <v>1</v>
      </c>
      <c r="H1357" s="53" t="s">
        <v>53</v>
      </c>
      <c r="I1357">
        <v>1</v>
      </c>
      <c r="J1357" s="36" t="s">
        <v>410</v>
      </c>
      <c r="K1357">
        <v>4.5999999999999996</v>
      </c>
      <c r="L1357">
        <v>135</v>
      </c>
      <c r="M1357">
        <v>123</v>
      </c>
      <c r="N1357">
        <v>1600</v>
      </c>
      <c r="O1357">
        <v>1</v>
      </c>
      <c r="P1357">
        <v>7</v>
      </c>
      <c r="Q1357">
        <v>4</v>
      </c>
      <c r="R1357">
        <v>24</v>
      </c>
      <c r="S1357" t="s">
        <v>501</v>
      </c>
      <c r="T1357">
        <v>1043</v>
      </c>
      <c r="U1357" s="33" t="s">
        <v>417</v>
      </c>
      <c r="V1357" t="s">
        <v>1576</v>
      </c>
      <c r="W1357">
        <v>113</v>
      </c>
      <c r="X1357" s="17" t="s">
        <v>21</v>
      </c>
      <c r="Y1357" s="12" t="s">
        <v>539</v>
      </c>
      <c r="Z1357">
        <v>9</v>
      </c>
      <c r="AA1357">
        <v>8</v>
      </c>
      <c r="AB1357">
        <v>6</v>
      </c>
      <c r="AC1357">
        <v>1</v>
      </c>
      <c r="AF1357" t="s">
        <v>46</v>
      </c>
    </row>
    <row r="1358" spans="1:32" x14ac:dyDescent="0.25">
      <c r="A1358" s="22" t="s">
        <v>294</v>
      </c>
      <c r="B1358" s="27" t="s">
        <v>295</v>
      </c>
      <c r="C1358">
        <v>22.64</v>
      </c>
      <c r="D1358">
        <v>22.94</v>
      </c>
      <c r="E1358">
        <v>11</v>
      </c>
      <c r="F1358" s="53" t="s">
        <v>53</v>
      </c>
      <c r="G1358">
        <v>7</v>
      </c>
      <c r="H1358" s="64" t="s">
        <v>150</v>
      </c>
      <c r="I1358">
        <v>10</v>
      </c>
      <c r="J1358" s="36" t="s">
        <v>410</v>
      </c>
      <c r="K1358">
        <v>43</v>
      </c>
      <c r="L1358">
        <v>135</v>
      </c>
      <c r="M1358">
        <v>126</v>
      </c>
      <c r="N1358">
        <v>1400</v>
      </c>
      <c r="O1358">
        <v>1</v>
      </c>
      <c r="P1358">
        <v>10</v>
      </c>
      <c r="Q1358">
        <v>3</v>
      </c>
      <c r="R1358">
        <v>24</v>
      </c>
      <c r="S1358" t="s">
        <v>508</v>
      </c>
      <c r="T1358">
        <v>1034</v>
      </c>
      <c r="U1358" s="33" t="s">
        <v>417</v>
      </c>
      <c r="V1358" t="s">
        <v>1574</v>
      </c>
      <c r="W1358">
        <v>115</v>
      </c>
      <c r="X1358" s="17" t="s">
        <v>21</v>
      </c>
      <c r="Y1358">
        <v>3</v>
      </c>
      <c r="Z1358">
        <v>10</v>
      </c>
      <c r="AA1358">
        <v>9</v>
      </c>
      <c r="AB1358">
        <v>10</v>
      </c>
      <c r="AC1358">
        <v>7</v>
      </c>
      <c r="AF1358" t="s">
        <v>786</v>
      </c>
    </row>
    <row r="1359" spans="1:32" x14ac:dyDescent="0.25">
      <c r="A1359" s="22" t="s">
        <v>294</v>
      </c>
      <c r="B1359" s="27" t="s">
        <v>295</v>
      </c>
      <c r="C1359">
        <v>1</v>
      </c>
      <c r="D1359">
        <v>1.3</v>
      </c>
      <c r="E1359">
        <v>11</v>
      </c>
      <c r="F1359" s="53" t="s">
        <v>53</v>
      </c>
      <c r="G1359">
        <v>6</v>
      </c>
      <c r="H1359" s="64" t="s">
        <v>150</v>
      </c>
      <c r="I1359">
        <v>9</v>
      </c>
      <c r="J1359" s="38" t="s">
        <v>411</v>
      </c>
      <c r="K1359">
        <v>27</v>
      </c>
      <c r="L1359">
        <v>135</v>
      </c>
      <c r="M1359">
        <v>126</v>
      </c>
      <c r="N1359">
        <v>2000</v>
      </c>
      <c r="O1359">
        <v>2</v>
      </c>
      <c r="P1359">
        <v>25</v>
      </c>
      <c r="Q1359">
        <v>2</v>
      </c>
      <c r="R1359">
        <v>24</v>
      </c>
      <c r="S1359" t="s">
        <v>465</v>
      </c>
      <c r="T1359">
        <v>1042</v>
      </c>
      <c r="U1359" s="33" t="s">
        <v>417</v>
      </c>
      <c r="V1359" t="s">
        <v>1574</v>
      </c>
      <c r="W1359">
        <v>117</v>
      </c>
      <c r="X1359" s="17" t="s">
        <v>21</v>
      </c>
      <c r="Y1359" t="s">
        <v>589</v>
      </c>
      <c r="Z1359">
        <v>11</v>
      </c>
      <c r="AA1359">
        <v>11</v>
      </c>
      <c r="AB1359">
        <v>11</v>
      </c>
      <c r="AC1359">
        <v>10</v>
      </c>
      <c r="AD1359">
        <v>6</v>
      </c>
      <c r="AF1359" t="s">
        <v>99</v>
      </c>
    </row>
    <row r="1360" spans="1:32" x14ac:dyDescent="0.25">
      <c r="A1360" s="22" t="s">
        <v>294</v>
      </c>
      <c r="B1360" s="27" t="s">
        <v>295</v>
      </c>
      <c r="C1360">
        <v>34.31</v>
      </c>
      <c r="D1360">
        <v>34.81</v>
      </c>
      <c r="E1360">
        <v>11</v>
      </c>
      <c r="F1360" s="53" t="s">
        <v>53</v>
      </c>
      <c r="G1360" s="28">
        <v>3</v>
      </c>
      <c r="H1360" s="64" t="s">
        <v>150</v>
      </c>
      <c r="I1360">
        <v>5</v>
      </c>
      <c r="J1360" s="36" t="s">
        <v>410</v>
      </c>
      <c r="K1360">
        <v>12</v>
      </c>
      <c r="L1360">
        <v>135</v>
      </c>
      <c r="M1360">
        <v>126</v>
      </c>
      <c r="N1360">
        <v>1600</v>
      </c>
      <c r="O1360">
        <v>1</v>
      </c>
      <c r="P1360">
        <v>21</v>
      </c>
      <c r="Q1360">
        <v>1</v>
      </c>
      <c r="R1360">
        <v>24</v>
      </c>
      <c r="S1360" t="s">
        <v>483</v>
      </c>
      <c r="T1360">
        <v>1035</v>
      </c>
      <c r="U1360" s="33" t="s">
        <v>417</v>
      </c>
      <c r="V1360" t="s">
        <v>1574</v>
      </c>
      <c r="W1360">
        <v>117</v>
      </c>
      <c r="X1360" s="17" t="s">
        <v>21</v>
      </c>
      <c r="Y1360" s="12" t="s">
        <v>552</v>
      </c>
      <c r="Z1360">
        <v>8</v>
      </c>
      <c r="AA1360">
        <v>8</v>
      </c>
      <c r="AB1360">
        <v>6</v>
      </c>
      <c r="AC1360">
        <v>3</v>
      </c>
      <c r="AF1360" t="s">
        <v>99</v>
      </c>
    </row>
    <row r="1361" spans="1:32" x14ac:dyDescent="0.25">
      <c r="A1361" s="22" t="s">
        <v>294</v>
      </c>
      <c r="B1361" s="27" t="s">
        <v>295</v>
      </c>
      <c r="C1361">
        <v>22.4</v>
      </c>
      <c r="D1361">
        <v>22.999999999999996</v>
      </c>
      <c r="E1361">
        <v>11</v>
      </c>
      <c r="F1361" s="53" t="s">
        <v>53</v>
      </c>
      <c r="G1361" s="28">
        <v>3</v>
      </c>
      <c r="H1361" s="74" t="s">
        <v>404</v>
      </c>
      <c r="I1361">
        <v>4</v>
      </c>
      <c r="J1361" s="37" t="s">
        <v>409</v>
      </c>
      <c r="K1361">
        <v>4.2</v>
      </c>
      <c r="L1361">
        <v>135</v>
      </c>
      <c r="M1361">
        <v>123</v>
      </c>
      <c r="N1361">
        <v>1400</v>
      </c>
      <c r="O1361">
        <v>1</v>
      </c>
      <c r="P1361">
        <v>1</v>
      </c>
      <c r="Q1361">
        <v>1</v>
      </c>
      <c r="R1361">
        <v>24</v>
      </c>
      <c r="S1361" t="s">
        <v>483</v>
      </c>
      <c r="T1361">
        <v>1042</v>
      </c>
      <c r="U1361" s="33" t="s">
        <v>417</v>
      </c>
      <c r="V1361" t="s">
        <v>1474</v>
      </c>
      <c r="W1361">
        <v>118</v>
      </c>
      <c r="X1361" s="17" t="s">
        <v>21</v>
      </c>
      <c r="Y1361" t="s">
        <v>441</v>
      </c>
      <c r="Z1361">
        <v>7</v>
      </c>
      <c r="AA1361">
        <v>7</v>
      </c>
      <c r="AB1361">
        <v>7</v>
      </c>
      <c r="AC1361">
        <v>3</v>
      </c>
      <c r="AF1361" t="s">
        <v>99</v>
      </c>
    </row>
    <row r="1362" spans="1:32" x14ac:dyDescent="0.25">
      <c r="A1362" s="22" t="s">
        <v>294</v>
      </c>
      <c r="B1362" s="27" t="s">
        <v>295</v>
      </c>
      <c r="C1362">
        <v>34.659999999999997</v>
      </c>
      <c r="D1362">
        <v>35.159999999999997</v>
      </c>
      <c r="E1362">
        <v>11</v>
      </c>
      <c r="F1362" s="53" t="s">
        <v>53</v>
      </c>
      <c r="G1362" s="30">
        <v>5</v>
      </c>
      <c r="H1362" s="60" t="s">
        <v>90</v>
      </c>
      <c r="I1362">
        <v>6</v>
      </c>
      <c r="J1362" s="38" t="s">
        <v>411</v>
      </c>
      <c r="K1362">
        <v>19</v>
      </c>
      <c r="L1362">
        <v>135</v>
      </c>
      <c r="M1362">
        <v>126</v>
      </c>
      <c r="N1362">
        <v>1600</v>
      </c>
      <c r="O1362">
        <v>1</v>
      </c>
      <c r="P1362">
        <v>10</v>
      </c>
      <c r="Q1362">
        <v>12</v>
      </c>
      <c r="R1362">
        <v>23</v>
      </c>
      <c r="S1362" t="s">
        <v>483</v>
      </c>
      <c r="T1362">
        <v>1039</v>
      </c>
      <c r="U1362" s="33" t="s">
        <v>417</v>
      </c>
      <c r="V1362" t="s">
        <v>1574</v>
      </c>
      <c r="W1362">
        <v>118</v>
      </c>
      <c r="X1362" s="17" t="s">
        <v>21</v>
      </c>
      <c r="Y1362" t="s">
        <v>484</v>
      </c>
      <c r="Z1362">
        <v>14</v>
      </c>
      <c r="AA1362">
        <v>14</v>
      </c>
      <c r="AB1362">
        <v>14</v>
      </c>
      <c r="AC1362">
        <v>5</v>
      </c>
      <c r="AF1362" t="s">
        <v>99</v>
      </c>
    </row>
    <row r="1363" spans="1:32" x14ac:dyDescent="0.25">
      <c r="A1363" s="22" t="s">
        <v>294</v>
      </c>
      <c r="B1363" s="27" t="s">
        <v>295</v>
      </c>
      <c r="C1363">
        <v>33.04</v>
      </c>
      <c r="D1363">
        <v>33.839999999999996</v>
      </c>
      <c r="E1363">
        <v>11</v>
      </c>
      <c r="F1363" s="53" t="s">
        <v>53</v>
      </c>
      <c r="G1363" s="28">
        <v>2</v>
      </c>
      <c r="H1363" s="64" t="s">
        <v>150</v>
      </c>
      <c r="I1363">
        <v>2</v>
      </c>
      <c r="J1363" s="37" t="s">
        <v>409</v>
      </c>
      <c r="K1363">
        <v>11</v>
      </c>
      <c r="L1363">
        <v>135</v>
      </c>
      <c r="M1363">
        <v>123</v>
      </c>
      <c r="N1363">
        <v>1600</v>
      </c>
      <c r="O1363">
        <v>1</v>
      </c>
      <c r="P1363">
        <v>19</v>
      </c>
      <c r="Q1363">
        <v>11</v>
      </c>
      <c r="R1363">
        <v>23</v>
      </c>
      <c r="S1363" t="s">
        <v>501</v>
      </c>
      <c r="T1363">
        <v>1041</v>
      </c>
      <c r="U1363" s="33" t="s">
        <v>427</v>
      </c>
      <c r="V1363" t="s">
        <v>1576</v>
      </c>
      <c r="W1363">
        <v>114</v>
      </c>
      <c r="X1363" s="17" t="s">
        <v>21</v>
      </c>
      <c r="Y1363" s="12" t="s">
        <v>581</v>
      </c>
      <c r="Z1363">
        <v>5</v>
      </c>
      <c r="AA1363">
        <v>5</v>
      </c>
      <c r="AB1363">
        <v>5</v>
      </c>
      <c r="AC1363">
        <v>2</v>
      </c>
      <c r="AF1363" t="s">
        <v>99</v>
      </c>
    </row>
    <row r="1364" spans="1:32" x14ac:dyDescent="0.25">
      <c r="A1364" s="22" t="s">
        <v>294</v>
      </c>
      <c r="B1364" s="27" t="s">
        <v>295</v>
      </c>
      <c r="C1364">
        <v>34.590000000000003</v>
      </c>
      <c r="D1364">
        <v>35.190000000000005</v>
      </c>
      <c r="E1364">
        <v>11</v>
      </c>
      <c r="F1364" s="53" t="s">
        <v>53</v>
      </c>
      <c r="G1364">
        <v>7</v>
      </c>
      <c r="H1364" s="61" t="s">
        <v>106</v>
      </c>
      <c r="I1364">
        <v>7</v>
      </c>
      <c r="J1364" s="37" t="s">
        <v>409</v>
      </c>
      <c r="K1364">
        <v>12</v>
      </c>
      <c r="L1364">
        <v>135</v>
      </c>
      <c r="M1364">
        <v>122</v>
      </c>
      <c r="N1364">
        <v>1600</v>
      </c>
      <c r="O1364">
        <v>1</v>
      </c>
      <c r="P1364">
        <v>15</v>
      </c>
      <c r="Q1364">
        <v>10</v>
      </c>
      <c r="R1364">
        <v>23</v>
      </c>
      <c r="S1364" t="s">
        <v>465</v>
      </c>
      <c r="T1364">
        <v>1046</v>
      </c>
      <c r="U1364" s="33" t="s">
        <v>417</v>
      </c>
      <c r="V1364" t="s">
        <v>1576</v>
      </c>
      <c r="W1364">
        <v>116</v>
      </c>
      <c r="X1364" s="17" t="s">
        <v>21</v>
      </c>
      <c r="Y1364" s="12" t="s">
        <v>549</v>
      </c>
      <c r="Z1364">
        <v>7</v>
      </c>
      <c r="AA1364">
        <v>7</v>
      </c>
      <c r="AB1364">
        <v>6</v>
      </c>
      <c r="AC1364">
        <v>7</v>
      </c>
      <c r="AF1364" t="s">
        <v>99</v>
      </c>
    </row>
    <row r="1365" spans="1:32" x14ac:dyDescent="0.25">
      <c r="A1365" s="22" t="s">
        <v>294</v>
      </c>
      <c r="B1365" s="27" t="s">
        <v>295</v>
      </c>
      <c r="C1365">
        <v>22.25</v>
      </c>
      <c r="D1365">
        <v>22.65</v>
      </c>
      <c r="E1365">
        <v>11</v>
      </c>
      <c r="F1365" s="53" t="s">
        <v>53</v>
      </c>
      <c r="G1365" s="30">
        <v>4</v>
      </c>
      <c r="H1365" s="55" t="s">
        <v>64</v>
      </c>
      <c r="I1365">
        <v>3</v>
      </c>
      <c r="J1365" s="35" t="s">
        <v>408</v>
      </c>
      <c r="K1365">
        <v>6.8</v>
      </c>
      <c r="L1365">
        <v>135</v>
      </c>
      <c r="M1365">
        <v>135</v>
      </c>
      <c r="N1365">
        <v>1400</v>
      </c>
      <c r="O1365">
        <v>1</v>
      </c>
      <c r="P1365">
        <v>24</v>
      </c>
      <c r="Q1365">
        <v>9</v>
      </c>
      <c r="R1365">
        <v>23</v>
      </c>
      <c r="S1365" t="s">
        <v>508</v>
      </c>
      <c r="T1365">
        <v>1032</v>
      </c>
      <c r="U1365" s="33" t="s">
        <v>417</v>
      </c>
      <c r="V1365" t="s">
        <v>1474</v>
      </c>
      <c r="W1365">
        <v>117</v>
      </c>
      <c r="X1365" s="17" t="s">
        <v>21</v>
      </c>
      <c r="Y1365" s="12">
        <v>2</v>
      </c>
      <c r="Z1365">
        <v>3</v>
      </c>
      <c r="AA1365">
        <v>3</v>
      </c>
      <c r="AB1365">
        <v>3</v>
      </c>
      <c r="AC1365">
        <v>4</v>
      </c>
      <c r="AF1365" t="s">
        <v>99</v>
      </c>
    </row>
    <row r="1366" spans="1:32" x14ac:dyDescent="0.25">
      <c r="A1366" s="22" t="s">
        <v>294</v>
      </c>
      <c r="B1366" s="16" t="s">
        <v>297</v>
      </c>
      <c r="C1366">
        <v>3.24</v>
      </c>
      <c r="D1366">
        <v>3.24</v>
      </c>
      <c r="E1366">
        <v>1</v>
      </c>
      <c r="F1366" s="60" t="s">
        <v>90</v>
      </c>
      <c r="G1366">
        <v>6</v>
      </c>
      <c r="H1366" s="60" t="s">
        <v>90</v>
      </c>
      <c r="I1366">
        <v>6</v>
      </c>
      <c r="J1366" s="35" t="s">
        <v>408</v>
      </c>
      <c r="K1366">
        <v>47</v>
      </c>
      <c r="L1366">
        <v>131</v>
      </c>
      <c r="M1366">
        <v>126</v>
      </c>
      <c r="N1366">
        <v>2000</v>
      </c>
      <c r="O1366">
        <v>2</v>
      </c>
      <c r="P1366">
        <v>14</v>
      </c>
      <c r="Q1366">
        <v>12</v>
      </c>
      <c r="R1366">
        <v>25</v>
      </c>
      <c r="S1366" t="s">
        <v>483</v>
      </c>
      <c r="T1366">
        <v>1176</v>
      </c>
      <c r="U1366" s="33" t="s">
        <v>417</v>
      </c>
      <c r="V1366" t="s">
        <v>1574</v>
      </c>
      <c r="W1366">
        <v>110</v>
      </c>
      <c r="X1366" s="22" t="s">
        <v>135</v>
      </c>
      <c r="Y1366">
        <v>6</v>
      </c>
      <c r="Z1366">
        <v>1</v>
      </c>
      <c r="AA1366">
        <v>2</v>
      </c>
      <c r="AB1366">
        <v>2</v>
      </c>
      <c r="AC1366">
        <v>3</v>
      </c>
      <c r="AD1366">
        <v>6</v>
      </c>
      <c r="AF1366" t="s">
        <v>252</v>
      </c>
    </row>
    <row r="1367" spans="1:32" x14ac:dyDescent="0.25">
      <c r="A1367" s="22" t="s">
        <v>294</v>
      </c>
      <c r="B1367" s="16" t="s">
        <v>297</v>
      </c>
      <c r="C1367">
        <v>33.51</v>
      </c>
      <c r="D1367">
        <v>33.409999999999997</v>
      </c>
      <c r="E1367">
        <v>1</v>
      </c>
      <c r="F1367" s="60" t="s">
        <v>90</v>
      </c>
      <c r="G1367">
        <v>7</v>
      </c>
      <c r="H1367" s="50" t="s">
        <v>565</v>
      </c>
      <c r="I1367">
        <v>9</v>
      </c>
      <c r="J1367" s="36" t="s">
        <v>410</v>
      </c>
      <c r="K1367">
        <v>73</v>
      </c>
      <c r="L1367">
        <v>131</v>
      </c>
      <c r="M1367">
        <v>123</v>
      </c>
      <c r="N1367">
        <v>1600</v>
      </c>
      <c r="O1367">
        <v>1</v>
      </c>
      <c r="P1367">
        <v>23</v>
      </c>
      <c r="Q1367">
        <v>11</v>
      </c>
      <c r="R1367">
        <v>25</v>
      </c>
      <c r="S1367" t="s">
        <v>501</v>
      </c>
      <c r="T1367">
        <v>1174</v>
      </c>
      <c r="U1367" s="33" t="s">
        <v>427</v>
      </c>
      <c r="V1367" t="s">
        <v>1576</v>
      </c>
      <c r="W1367">
        <v>112</v>
      </c>
      <c r="X1367" s="22" t="s">
        <v>135</v>
      </c>
      <c r="Y1367">
        <v>4</v>
      </c>
      <c r="Z1367">
        <v>9</v>
      </c>
      <c r="AA1367">
        <v>11</v>
      </c>
      <c r="AB1367">
        <v>12</v>
      </c>
      <c r="AC1367">
        <v>7</v>
      </c>
      <c r="AF1367" t="s">
        <v>252</v>
      </c>
    </row>
    <row r="1368" spans="1:32" x14ac:dyDescent="0.25">
      <c r="A1368" s="22" t="s">
        <v>294</v>
      </c>
      <c r="B1368" s="16" t="s">
        <v>297</v>
      </c>
      <c r="C1368">
        <v>49.34</v>
      </c>
      <c r="D1368">
        <v>49.34</v>
      </c>
      <c r="E1368">
        <v>1</v>
      </c>
      <c r="F1368" s="60" t="s">
        <v>90</v>
      </c>
      <c r="G1368">
        <v>12</v>
      </c>
      <c r="H1368" s="50" t="s">
        <v>565</v>
      </c>
      <c r="I1368">
        <v>1</v>
      </c>
      <c r="J1368" s="37" t="s">
        <v>409</v>
      </c>
      <c r="K1368">
        <v>18</v>
      </c>
      <c r="L1368">
        <v>131</v>
      </c>
      <c r="M1368">
        <v>132</v>
      </c>
      <c r="N1368" s="41">
        <v>1800</v>
      </c>
      <c r="O1368">
        <v>1</v>
      </c>
      <c r="P1368">
        <v>9</v>
      </c>
      <c r="Q1368">
        <v>11</v>
      </c>
      <c r="R1368">
        <v>25</v>
      </c>
      <c r="S1368" t="s">
        <v>479</v>
      </c>
      <c r="T1368">
        <v>1173</v>
      </c>
      <c r="U1368" s="33" t="s">
        <v>417</v>
      </c>
      <c r="V1368" t="s">
        <v>1474</v>
      </c>
      <c r="W1368">
        <v>113</v>
      </c>
      <c r="X1368" s="22" t="s">
        <v>135</v>
      </c>
      <c r="Y1368" t="s">
        <v>1403</v>
      </c>
      <c r="Z1368">
        <v>7</v>
      </c>
      <c r="AA1368">
        <v>6</v>
      </c>
      <c r="AB1368">
        <v>7</v>
      </c>
      <c r="AC1368">
        <v>9</v>
      </c>
      <c r="AD1368">
        <v>12</v>
      </c>
      <c r="AF1368" t="s">
        <v>252</v>
      </c>
    </row>
    <row r="1369" spans="1:32" x14ac:dyDescent="0.25">
      <c r="A1369" s="22" t="s">
        <v>294</v>
      </c>
      <c r="B1369" s="16" t="s">
        <v>297</v>
      </c>
      <c r="C1369">
        <v>33.729999999999997</v>
      </c>
      <c r="D1369">
        <v>33.429999999999993</v>
      </c>
      <c r="E1369">
        <v>1</v>
      </c>
      <c r="F1369" s="60" t="s">
        <v>90</v>
      </c>
      <c r="G1369">
        <v>6</v>
      </c>
      <c r="H1369" s="67" t="s">
        <v>195</v>
      </c>
      <c r="I1369">
        <v>5</v>
      </c>
      <c r="J1369" s="37" t="s">
        <v>409</v>
      </c>
      <c r="K1369">
        <v>7.4</v>
      </c>
      <c r="L1369">
        <v>131</v>
      </c>
      <c r="M1369">
        <v>133</v>
      </c>
      <c r="N1369">
        <v>1600</v>
      </c>
      <c r="O1369">
        <v>1</v>
      </c>
      <c r="P1369">
        <v>13</v>
      </c>
      <c r="Q1369">
        <v>7</v>
      </c>
      <c r="R1369">
        <v>25</v>
      </c>
      <c r="S1369" t="s">
        <v>483</v>
      </c>
      <c r="T1369">
        <v>1174</v>
      </c>
      <c r="U1369" s="33" t="s">
        <v>427</v>
      </c>
      <c r="V1369">
        <v>1</v>
      </c>
      <c r="W1369">
        <v>114</v>
      </c>
      <c r="X1369" s="22" t="s">
        <v>135</v>
      </c>
      <c r="Y1369" s="12">
        <v>2</v>
      </c>
      <c r="Z1369">
        <v>4</v>
      </c>
      <c r="AA1369">
        <v>4</v>
      </c>
      <c r="AB1369">
        <v>5</v>
      </c>
      <c r="AC1369">
        <v>6</v>
      </c>
      <c r="AF1369" t="s">
        <v>252</v>
      </c>
    </row>
    <row r="1370" spans="1:32" x14ac:dyDescent="0.25">
      <c r="A1370" s="22" t="s">
        <v>294</v>
      </c>
      <c r="B1370" s="16" t="s">
        <v>297</v>
      </c>
      <c r="C1370">
        <v>47.44</v>
      </c>
      <c r="D1370">
        <v>46.94</v>
      </c>
      <c r="E1370">
        <v>1</v>
      </c>
      <c r="F1370" s="60" t="s">
        <v>90</v>
      </c>
      <c r="G1370">
        <v>6</v>
      </c>
      <c r="H1370" s="67" t="s">
        <v>195</v>
      </c>
      <c r="I1370">
        <v>12</v>
      </c>
      <c r="J1370" s="37" t="s">
        <v>409</v>
      </c>
      <c r="K1370">
        <v>13</v>
      </c>
      <c r="L1370">
        <v>131</v>
      </c>
      <c r="M1370">
        <v>133</v>
      </c>
      <c r="N1370" s="41">
        <v>1800</v>
      </c>
      <c r="O1370">
        <v>1</v>
      </c>
      <c r="P1370">
        <v>22</v>
      </c>
      <c r="Q1370">
        <v>6</v>
      </c>
      <c r="R1370">
        <v>25</v>
      </c>
      <c r="S1370" t="s">
        <v>483</v>
      </c>
      <c r="T1370">
        <v>1175</v>
      </c>
      <c r="U1370" s="33" t="s">
        <v>417</v>
      </c>
      <c r="V1370" t="s">
        <v>1474</v>
      </c>
      <c r="W1370">
        <v>114</v>
      </c>
      <c r="X1370" s="22" t="s">
        <v>135</v>
      </c>
      <c r="Y1370" t="s">
        <v>435</v>
      </c>
      <c r="Z1370">
        <v>4</v>
      </c>
      <c r="AA1370">
        <v>3</v>
      </c>
      <c r="AB1370">
        <v>3</v>
      </c>
      <c r="AC1370">
        <v>3</v>
      </c>
      <c r="AD1370">
        <v>6</v>
      </c>
      <c r="AF1370" t="s">
        <v>252</v>
      </c>
    </row>
    <row r="1371" spans="1:32" x14ac:dyDescent="0.25">
      <c r="A1371" s="22" t="s">
        <v>294</v>
      </c>
      <c r="B1371" s="16" t="s">
        <v>297</v>
      </c>
      <c r="C1371">
        <v>33.93</v>
      </c>
      <c r="D1371">
        <v>33.53</v>
      </c>
      <c r="E1371">
        <v>1</v>
      </c>
      <c r="F1371" s="60" t="s">
        <v>90</v>
      </c>
      <c r="G1371" s="28">
        <v>2</v>
      </c>
      <c r="H1371" s="67" t="s">
        <v>195</v>
      </c>
      <c r="I1371">
        <v>10</v>
      </c>
      <c r="J1371" s="35" t="s">
        <v>408</v>
      </c>
      <c r="K1371">
        <v>20</v>
      </c>
      <c r="L1371">
        <v>131</v>
      </c>
      <c r="M1371">
        <v>131</v>
      </c>
      <c r="N1371">
        <v>1600</v>
      </c>
      <c r="O1371">
        <v>1</v>
      </c>
      <c r="P1371">
        <v>31</v>
      </c>
      <c r="Q1371">
        <v>5</v>
      </c>
      <c r="R1371">
        <v>25</v>
      </c>
      <c r="S1371" t="s">
        <v>477</v>
      </c>
      <c r="T1371">
        <v>1166</v>
      </c>
      <c r="U1371" s="33" t="s">
        <v>417</v>
      </c>
      <c r="V1371" t="s">
        <v>1474</v>
      </c>
      <c r="W1371">
        <v>114</v>
      </c>
      <c r="X1371" s="22" t="s">
        <v>135</v>
      </c>
      <c r="Y1371" s="12" t="s">
        <v>446</v>
      </c>
      <c r="Z1371">
        <v>2</v>
      </c>
      <c r="AA1371">
        <v>2</v>
      </c>
      <c r="AB1371">
        <v>2</v>
      </c>
      <c r="AC1371">
        <v>2</v>
      </c>
      <c r="AF1371" t="s">
        <v>252</v>
      </c>
    </row>
    <row r="1372" spans="1:32" x14ac:dyDescent="0.25">
      <c r="A1372" s="22" t="s">
        <v>294</v>
      </c>
      <c r="B1372" s="16" t="s">
        <v>297</v>
      </c>
      <c r="C1372">
        <v>33.76</v>
      </c>
      <c r="D1372">
        <v>33.56</v>
      </c>
      <c r="E1372">
        <v>1</v>
      </c>
      <c r="F1372" s="60" t="s">
        <v>90</v>
      </c>
      <c r="G1372">
        <v>8</v>
      </c>
      <c r="H1372" s="79" t="s">
        <v>702</v>
      </c>
      <c r="I1372">
        <v>9</v>
      </c>
      <c r="J1372" s="38" t="s">
        <v>411</v>
      </c>
      <c r="K1372">
        <v>34</v>
      </c>
      <c r="L1372">
        <v>131</v>
      </c>
      <c r="M1372">
        <v>126</v>
      </c>
      <c r="N1372">
        <v>1600</v>
      </c>
      <c r="O1372">
        <v>1</v>
      </c>
      <c r="P1372">
        <v>27</v>
      </c>
      <c r="Q1372">
        <v>4</v>
      </c>
      <c r="R1372">
        <v>25</v>
      </c>
      <c r="S1372" t="s">
        <v>483</v>
      </c>
      <c r="T1372">
        <v>1178</v>
      </c>
      <c r="U1372" s="33" t="s">
        <v>417</v>
      </c>
      <c r="V1372" t="s">
        <v>1574</v>
      </c>
      <c r="W1372">
        <v>115</v>
      </c>
      <c r="X1372" s="22" t="s">
        <v>135</v>
      </c>
      <c r="Y1372" t="s">
        <v>484</v>
      </c>
      <c r="Z1372">
        <v>11</v>
      </c>
      <c r="AA1372">
        <v>11</v>
      </c>
      <c r="AB1372">
        <v>13</v>
      </c>
      <c r="AC1372">
        <v>8</v>
      </c>
      <c r="AF1372" t="s">
        <v>252</v>
      </c>
    </row>
    <row r="1373" spans="1:32" x14ac:dyDescent="0.25">
      <c r="A1373" s="22" t="s">
        <v>294</v>
      </c>
      <c r="B1373" s="16" t="s">
        <v>297</v>
      </c>
      <c r="C1373">
        <v>34.82</v>
      </c>
      <c r="D1373">
        <v>34.919999999999995</v>
      </c>
      <c r="E1373">
        <v>1</v>
      </c>
      <c r="F1373" s="60" t="s">
        <v>90</v>
      </c>
      <c r="G1373">
        <v>9</v>
      </c>
      <c r="H1373" s="55" t="s">
        <v>64</v>
      </c>
      <c r="I1373">
        <v>7</v>
      </c>
      <c r="J1373" s="37" t="s">
        <v>409</v>
      </c>
      <c r="K1373">
        <v>5.3</v>
      </c>
      <c r="L1373">
        <v>131</v>
      </c>
      <c r="M1373">
        <v>123</v>
      </c>
      <c r="N1373">
        <v>1600</v>
      </c>
      <c r="O1373">
        <v>1</v>
      </c>
      <c r="P1373">
        <v>30</v>
      </c>
      <c r="Q1373">
        <v>3</v>
      </c>
      <c r="R1373">
        <v>25</v>
      </c>
      <c r="S1373" t="s">
        <v>465</v>
      </c>
      <c r="T1373">
        <v>1169</v>
      </c>
      <c r="U1373" s="33" t="s">
        <v>417</v>
      </c>
      <c r="V1373" t="s">
        <v>1576</v>
      </c>
      <c r="W1373">
        <v>115</v>
      </c>
      <c r="X1373" s="22" t="s">
        <v>135</v>
      </c>
      <c r="Y1373" t="s">
        <v>502</v>
      </c>
      <c r="Z1373">
        <v>4</v>
      </c>
      <c r="AA1373">
        <v>6</v>
      </c>
      <c r="AB1373">
        <v>6</v>
      </c>
      <c r="AC1373">
        <v>9</v>
      </c>
      <c r="AF1373" t="s">
        <v>252</v>
      </c>
    </row>
    <row r="1374" spans="1:32" x14ac:dyDescent="0.25">
      <c r="A1374" s="22" t="s">
        <v>294</v>
      </c>
      <c r="B1374" s="16" t="s">
        <v>297</v>
      </c>
      <c r="C1374">
        <v>1.4</v>
      </c>
      <c r="D1374">
        <v>1.4</v>
      </c>
      <c r="E1374">
        <v>1</v>
      </c>
      <c r="F1374" s="60" t="s">
        <v>90</v>
      </c>
      <c r="G1374" s="28">
        <v>3</v>
      </c>
      <c r="H1374" s="55" t="s">
        <v>64</v>
      </c>
      <c r="I1374">
        <v>7</v>
      </c>
      <c r="J1374" s="35" t="s">
        <v>408</v>
      </c>
      <c r="K1374">
        <v>16</v>
      </c>
      <c r="L1374">
        <v>131</v>
      </c>
      <c r="M1374">
        <v>126</v>
      </c>
      <c r="N1374">
        <v>2000</v>
      </c>
      <c r="O1374">
        <v>2</v>
      </c>
      <c r="P1374">
        <v>23</v>
      </c>
      <c r="Q1374">
        <v>2</v>
      </c>
      <c r="R1374">
        <v>25</v>
      </c>
      <c r="S1374" t="s">
        <v>483</v>
      </c>
      <c r="T1374">
        <v>1175</v>
      </c>
      <c r="U1374" s="33" t="s">
        <v>417</v>
      </c>
      <c r="V1374" t="s">
        <v>1574</v>
      </c>
      <c r="W1374">
        <v>115</v>
      </c>
      <c r="X1374" s="22" t="s">
        <v>135</v>
      </c>
      <c r="Y1374">
        <v>5</v>
      </c>
      <c r="Z1374">
        <v>1</v>
      </c>
      <c r="AA1374">
        <v>1</v>
      </c>
      <c r="AB1374">
        <v>1</v>
      </c>
      <c r="AC1374">
        <v>1</v>
      </c>
      <c r="AD1374">
        <v>3</v>
      </c>
      <c r="AF1374" t="s">
        <v>252</v>
      </c>
    </row>
    <row r="1375" spans="1:32" x14ac:dyDescent="0.25">
      <c r="A1375" s="22" t="s">
        <v>294</v>
      </c>
      <c r="B1375" s="16" t="s">
        <v>297</v>
      </c>
      <c r="C1375">
        <v>46.67</v>
      </c>
      <c r="D1375">
        <v>46.27</v>
      </c>
      <c r="E1375">
        <v>1</v>
      </c>
      <c r="F1375" s="60" t="s">
        <v>90</v>
      </c>
      <c r="G1375" s="28">
        <v>1</v>
      </c>
      <c r="H1375" s="55" t="s">
        <v>64</v>
      </c>
      <c r="I1375">
        <v>9</v>
      </c>
      <c r="J1375" s="35" t="s">
        <v>408</v>
      </c>
      <c r="K1375">
        <v>7</v>
      </c>
      <c r="L1375">
        <v>131</v>
      </c>
      <c r="M1375">
        <v>130</v>
      </c>
      <c r="N1375" s="41">
        <v>1800</v>
      </c>
      <c r="O1375">
        <v>1</v>
      </c>
      <c r="P1375">
        <v>31</v>
      </c>
      <c r="Q1375">
        <v>1</v>
      </c>
      <c r="R1375">
        <v>25</v>
      </c>
      <c r="S1375" t="s">
        <v>501</v>
      </c>
      <c r="T1375">
        <v>1165</v>
      </c>
      <c r="U1375" s="33" t="s">
        <v>417</v>
      </c>
      <c r="V1375" t="s">
        <v>1474</v>
      </c>
      <c r="W1375">
        <v>110</v>
      </c>
      <c r="X1375" s="22" t="s">
        <v>135</v>
      </c>
      <c r="Y1375" s="12" t="s">
        <v>423</v>
      </c>
      <c r="Z1375">
        <v>3</v>
      </c>
      <c r="AA1375">
        <v>2</v>
      </c>
      <c r="AB1375">
        <v>2</v>
      </c>
      <c r="AC1375">
        <v>2</v>
      </c>
      <c r="AD1375">
        <v>1</v>
      </c>
      <c r="AF1375" t="s">
        <v>252</v>
      </c>
    </row>
    <row r="1376" spans="1:32" x14ac:dyDescent="0.25">
      <c r="A1376" s="22" t="s">
        <v>294</v>
      </c>
      <c r="B1376" s="16" t="s">
        <v>297</v>
      </c>
      <c r="C1376">
        <v>34.28</v>
      </c>
      <c r="D1376">
        <v>34.28</v>
      </c>
      <c r="E1376">
        <v>1</v>
      </c>
      <c r="F1376" s="60" t="s">
        <v>90</v>
      </c>
      <c r="G1376">
        <v>6</v>
      </c>
      <c r="H1376" s="52" t="s">
        <v>49</v>
      </c>
      <c r="I1376">
        <v>6</v>
      </c>
      <c r="J1376" s="37" t="s">
        <v>409</v>
      </c>
      <c r="K1376">
        <v>23</v>
      </c>
      <c r="L1376">
        <v>131</v>
      </c>
      <c r="M1376">
        <v>126</v>
      </c>
      <c r="N1376">
        <v>1600</v>
      </c>
      <c r="O1376">
        <v>1</v>
      </c>
      <c r="P1376">
        <v>19</v>
      </c>
      <c r="Q1376">
        <v>1</v>
      </c>
      <c r="R1376">
        <v>25</v>
      </c>
      <c r="S1376" t="s">
        <v>483</v>
      </c>
      <c r="T1376">
        <v>1168</v>
      </c>
      <c r="U1376" s="33" t="s">
        <v>427</v>
      </c>
      <c r="V1376" t="s">
        <v>1574</v>
      </c>
      <c r="W1376">
        <v>110</v>
      </c>
      <c r="X1376" s="22" t="s">
        <v>135</v>
      </c>
      <c r="Y1376" t="s">
        <v>589</v>
      </c>
      <c r="Z1376">
        <v>5</v>
      </c>
      <c r="AA1376">
        <v>6</v>
      </c>
      <c r="AB1376">
        <v>5</v>
      </c>
      <c r="AC1376">
        <v>6</v>
      </c>
      <c r="AF1376" t="s">
        <v>252</v>
      </c>
    </row>
    <row r="1377" spans="1:32" x14ac:dyDescent="0.25">
      <c r="A1377" s="22" t="s">
        <v>294</v>
      </c>
      <c r="B1377" s="16" t="s">
        <v>297</v>
      </c>
      <c r="C1377">
        <v>33.659999999999997</v>
      </c>
      <c r="D1377">
        <v>33.86</v>
      </c>
      <c r="E1377">
        <v>1</v>
      </c>
      <c r="F1377" s="60" t="s">
        <v>90</v>
      </c>
      <c r="G1377">
        <v>6</v>
      </c>
      <c r="H1377" s="56" t="s">
        <v>69</v>
      </c>
      <c r="I1377">
        <v>1</v>
      </c>
      <c r="J1377" s="37" t="s">
        <v>409</v>
      </c>
      <c r="K1377">
        <v>13</v>
      </c>
      <c r="L1377">
        <v>131</v>
      </c>
      <c r="M1377">
        <v>126</v>
      </c>
      <c r="N1377">
        <v>1600</v>
      </c>
      <c r="O1377">
        <v>1</v>
      </c>
      <c r="P1377">
        <v>8</v>
      </c>
      <c r="Q1377">
        <v>12</v>
      </c>
      <c r="R1377">
        <v>24</v>
      </c>
      <c r="S1377" t="s">
        <v>483</v>
      </c>
      <c r="T1377">
        <v>1162</v>
      </c>
      <c r="U1377" s="33" t="s">
        <v>417</v>
      </c>
      <c r="V1377" t="s">
        <v>1574</v>
      </c>
      <c r="W1377">
        <v>110</v>
      </c>
      <c r="X1377" s="22" t="s">
        <v>135</v>
      </c>
      <c r="Y1377" s="12">
        <v>2</v>
      </c>
      <c r="Z1377">
        <v>6</v>
      </c>
      <c r="AA1377">
        <v>4</v>
      </c>
      <c r="AB1377">
        <v>3</v>
      </c>
      <c r="AC1377">
        <v>4</v>
      </c>
      <c r="AF1377" t="s">
        <v>252</v>
      </c>
    </row>
    <row r="1378" spans="1:32" x14ac:dyDescent="0.25">
      <c r="A1378" s="22" t="s">
        <v>294</v>
      </c>
      <c r="B1378" s="16" t="s">
        <v>297</v>
      </c>
      <c r="C1378">
        <v>32.94</v>
      </c>
      <c r="D1378">
        <v>33.239999999999995</v>
      </c>
      <c r="E1378">
        <v>1</v>
      </c>
      <c r="F1378" s="60" t="s">
        <v>90</v>
      </c>
      <c r="G1378" s="28">
        <v>2</v>
      </c>
      <c r="H1378" s="56" t="s">
        <v>69</v>
      </c>
      <c r="I1378">
        <v>2</v>
      </c>
      <c r="J1378" s="37" t="s">
        <v>409</v>
      </c>
      <c r="K1378">
        <v>11</v>
      </c>
      <c r="L1378">
        <v>131</v>
      </c>
      <c r="M1378">
        <v>123</v>
      </c>
      <c r="N1378">
        <v>1600</v>
      </c>
      <c r="O1378">
        <v>1</v>
      </c>
      <c r="P1378">
        <v>17</v>
      </c>
      <c r="Q1378">
        <v>11</v>
      </c>
      <c r="R1378">
        <v>24</v>
      </c>
      <c r="S1378" t="s">
        <v>501</v>
      </c>
      <c r="T1378">
        <v>1171</v>
      </c>
      <c r="U1378" s="33" t="s">
        <v>417</v>
      </c>
      <c r="V1378" t="s">
        <v>1576</v>
      </c>
      <c r="W1378">
        <v>105</v>
      </c>
      <c r="X1378" s="22" t="s">
        <v>135</v>
      </c>
      <c r="Y1378" s="12" t="s">
        <v>423</v>
      </c>
      <c r="Z1378">
        <v>4</v>
      </c>
      <c r="AA1378">
        <v>4</v>
      </c>
      <c r="AB1378">
        <v>4</v>
      </c>
      <c r="AC1378">
        <v>2</v>
      </c>
      <c r="AF1378" t="s">
        <v>1612</v>
      </c>
    </row>
    <row r="1379" spans="1:32" x14ac:dyDescent="0.25">
      <c r="A1379" s="22" t="s">
        <v>294</v>
      </c>
      <c r="B1379" s="16" t="s">
        <v>297</v>
      </c>
      <c r="C1379">
        <v>46.81</v>
      </c>
      <c r="D1379">
        <v>46.91</v>
      </c>
      <c r="E1379">
        <v>1</v>
      </c>
      <c r="F1379" s="60" t="s">
        <v>90</v>
      </c>
      <c r="G1379" s="28">
        <v>3</v>
      </c>
      <c r="H1379" s="52" t="s">
        <v>49</v>
      </c>
      <c r="I1379">
        <v>7</v>
      </c>
      <c r="J1379" s="37" t="s">
        <v>409</v>
      </c>
      <c r="K1379">
        <v>6.6</v>
      </c>
      <c r="L1379">
        <v>131</v>
      </c>
      <c r="M1379">
        <v>121</v>
      </c>
      <c r="N1379" s="41">
        <v>1800</v>
      </c>
      <c r="O1379">
        <v>1</v>
      </c>
      <c r="P1379">
        <v>3</v>
      </c>
      <c r="Q1379">
        <v>11</v>
      </c>
      <c r="R1379">
        <v>24</v>
      </c>
      <c r="S1379" t="s">
        <v>479</v>
      </c>
      <c r="T1379">
        <v>1162</v>
      </c>
      <c r="U1379" s="33" t="s">
        <v>427</v>
      </c>
      <c r="V1379" t="s">
        <v>1474</v>
      </c>
      <c r="W1379">
        <v>105</v>
      </c>
      <c r="X1379" s="22" t="s">
        <v>135</v>
      </c>
      <c r="Y1379" s="12" t="s">
        <v>549</v>
      </c>
      <c r="Z1379">
        <v>6</v>
      </c>
      <c r="AA1379">
        <v>7</v>
      </c>
      <c r="AB1379">
        <v>7</v>
      </c>
      <c r="AC1379">
        <v>8</v>
      </c>
      <c r="AD1379">
        <v>3</v>
      </c>
      <c r="AF1379" t="s">
        <v>1614</v>
      </c>
    </row>
    <row r="1380" spans="1:32" x14ac:dyDescent="0.25">
      <c r="A1380" s="22" t="s">
        <v>294</v>
      </c>
      <c r="B1380" s="16" t="s">
        <v>297</v>
      </c>
      <c r="C1380">
        <v>33.75</v>
      </c>
      <c r="D1380">
        <v>33.85</v>
      </c>
      <c r="E1380">
        <v>1</v>
      </c>
      <c r="F1380" s="60" t="s">
        <v>90</v>
      </c>
      <c r="G1380" s="28">
        <v>3</v>
      </c>
      <c r="H1380" s="63" t="s">
        <v>140</v>
      </c>
      <c r="I1380">
        <v>9</v>
      </c>
      <c r="J1380" s="35" t="s">
        <v>408</v>
      </c>
      <c r="K1380">
        <v>4.4000000000000004</v>
      </c>
      <c r="L1380">
        <v>131</v>
      </c>
      <c r="M1380">
        <v>115</v>
      </c>
      <c r="N1380">
        <v>1600</v>
      </c>
      <c r="O1380">
        <v>1</v>
      </c>
      <c r="P1380">
        <v>13</v>
      </c>
      <c r="Q1380">
        <v>10</v>
      </c>
      <c r="R1380">
        <v>24</v>
      </c>
      <c r="S1380" t="s">
        <v>465</v>
      </c>
      <c r="T1380">
        <v>1160</v>
      </c>
      <c r="U1380" s="33" t="s">
        <v>427</v>
      </c>
      <c r="V1380" t="s">
        <v>1576</v>
      </c>
      <c r="W1380">
        <v>105</v>
      </c>
      <c r="X1380" s="22" t="s">
        <v>135</v>
      </c>
      <c r="Y1380" s="12" t="s">
        <v>418</v>
      </c>
      <c r="Z1380">
        <v>2</v>
      </c>
      <c r="AA1380">
        <v>2</v>
      </c>
      <c r="AB1380">
        <v>2</v>
      </c>
      <c r="AC1380">
        <v>3</v>
      </c>
      <c r="AF1380" t="s">
        <v>1614</v>
      </c>
    </row>
    <row r="1381" spans="1:32" x14ac:dyDescent="0.25">
      <c r="A1381" s="22" t="s">
        <v>294</v>
      </c>
      <c r="B1381" s="16" t="s">
        <v>297</v>
      </c>
      <c r="C1381">
        <v>33.78</v>
      </c>
      <c r="D1381">
        <v>33.880000000000003</v>
      </c>
      <c r="E1381">
        <v>1</v>
      </c>
      <c r="F1381" s="60" t="s">
        <v>90</v>
      </c>
      <c r="G1381" s="28">
        <v>1</v>
      </c>
      <c r="H1381" s="49" t="s">
        <v>31</v>
      </c>
      <c r="I1381">
        <v>2</v>
      </c>
      <c r="J1381" s="37" t="s">
        <v>409</v>
      </c>
      <c r="K1381">
        <v>1.7</v>
      </c>
      <c r="L1381">
        <v>131</v>
      </c>
      <c r="M1381">
        <v>127</v>
      </c>
      <c r="N1381">
        <v>1600</v>
      </c>
      <c r="O1381">
        <v>1</v>
      </c>
      <c r="P1381">
        <v>14</v>
      </c>
      <c r="Q1381">
        <v>7</v>
      </c>
      <c r="R1381">
        <v>24</v>
      </c>
      <c r="S1381" t="s">
        <v>483</v>
      </c>
      <c r="T1381">
        <v>1158</v>
      </c>
      <c r="U1381" s="33" t="s">
        <v>417</v>
      </c>
      <c r="V1381">
        <v>1</v>
      </c>
      <c r="W1381">
        <v>97</v>
      </c>
      <c r="X1381" s="22" t="s">
        <v>135</v>
      </c>
      <c r="Y1381" s="12" t="s">
        <v>552</v>
      </c>
      <c r="Z1381">
        <v>6</v>
      </c>
      <c r="AA1381">
        <v>7</v>
      </c>
      <c r="AB1381">
        <v>7</v>
      </c>
      <c r="AC1381">
        <v>1</v>
      </c>
      <c r="AF1381" t="s">
        <v>1616</v>
      </c>
    </row>
    <row r="1382" spans="1:32" x14ac:dyDescent="0.25">
      <c r="A1382" s="22" t="s">
        <v>294</v>
      </c>
      <c r="B1382" s="16" t="s">
        <v>297</v>
      </c>
      <c r="C1382">
        <v>48.8</v>
      </c>
      <c r="D1382">
        <v>49.099999999999994</v>
      </c>
      <c r="E1382">
        <v>1</v>
      </c>
      <c r="F1382" s="60" t="s">
        <v>90</v>
      </c>
      <c r="G1382" s="30">
        <v>4</v>
      </c>
      <c r="H1382" s="59" t="s">
        <v>85</v>
      </c>
      <c r="I1382">
        <v>6</v>
      </c>
      <c r="J1382" s="35" t="s">
        <v>408</v>
      </c>
      <c r="K1382">
        <v>3</v>
      </c>
      <c r="L1382">
        <v>131</v>
      </c>
      <c r="M1382">
        <v>115</v>
      </c>
      <c r="N1382" s="41">
        <v>1800</v>
      </c>
      <c r="O1382">
        <v>1</v>
      </c>
      <c r="P1382">
        <v>23</v>
      </c>
      <c r="Q1382">
        <v>6</v>
      </c>
      <c r="R1382">
        <v>24</v>
      </c>
      <c r="S1382" t="s">
        <v>483</v>
      </c>
      <c r="T1382">
        <v>1153</v>
      </c>
      <c r="U1382" s="33" t="s">
        <v>417</v>
      </c>
      <c r="V1382" t="s">
        <v>1474</v>
      </c>
      <c r="W1382">
        <v>95</v>
      </c>
      <c r="X1382" s="22" t="s">
        <v>135</v>
      </c>
      <c r="Y1382" s="12">
        <v>1</v>
      </c>
      <c r="Z1382">
        <v>3</v>
      </c>
      <c r="AA1382">
        <v>3</v>
      </c>
      <c r="AB1382">
        <v>4</v>
      </c>
      <c r="AC1382">
        <v>3</v>
      </c>
      <c r="AD1382">
        <v>4</v>
      </c>
      <c r="AF1382" t="s">
        <v>252</v>
      </c>
    </row>
    <row r="1383" spans="1:32" x14ac:dyDescent="0.25">
      <c r="A1383" s="22" t="s">
        <v>294</v>
      </c>
      <c r="B1383" s="16" t="s">
        <v>297</v>
      </c>
      <c r="C1383">
        <v>33.94</v>
      </c>
      <c r="D1383">
        <v>34.44</v>
      </c>
      <c r="E1383">
        <v>1</v>
      </c>
      <c r="F1383" s="60" t="s">
        <v>90</v>
      </c>
      <c r="G1383" s="28">
        <v>2</v>
      </c>
      <c r="H1383" s="63" t="s">
        <v>140</v>
      </c>
      <c r="I1383">
        <v>3</v>
      </c>
      <c r="J1383" s="35" t="s">
        <v>408</v>
      </c>
      <c r="K1383">
        <v>2.7</v>
      </c>
      <c r="L1383">
        <v>131</v>
      </c>
      <c r="M1383">
        <v>116</v>
      </c>
      <c r="N1383">
        <v>1600</v>
      </c>
      <c r="O1383">
        <v>1</v>
      </c>
      <c r="P1383">
        <v>2</v>
      </c>
      <c r="Q1383">
        <v>6</v>
      </c>
      <c r="R1383">
        <v>24</v>
      </c>
      <c r="S1383" t="s">
        <v>477</v>
      </c>
      <c r="T1383">
        <v>1156</v>
      </c>
      <c r="U1383" s="33" t="s">
        <v>427</v>
      </c>
      <c r="V1383" t="s">
        <v>1474</v>
      </c>
      <c r="W1383">
        <v>90</v>
      </c>
      <c r="X1383" s="22" t="s">
        <v>135</v>
      </c>
      <c r="Y1383" s="12" t="s">
        <v>584</v>
      </c>
      <c r="Z1383">
        <v>1</v>
      </c>
      <c r="AA1383">
        <v>1</v>
      </c>
      <c r="AB1383">
        <v>1</v>
      </c>
      <c r="AC1383">
        <v>2</v>
      </c>
      <c r="AF1383" t="s">
        <v>252</v>
      </c>
    </row>
    <row r="1384" spans="1:32" x14ac:dyDescent="0.25">
      <c r="A1384" s="22" t="s">
        <v>294</v>
      </c>
      <c r="B1384" s="16" t="s">
        <v>297</v>
      </c>
      <c r="C1384">
        <v>34.14</v>
      </c>
      <c r="D1384">
        <v>34.14</v>
      </c>
      <c r="E1384">
        <v>1</v>
      </c>
      <c r="F1384" s="60" t="s">
        <v>90</v>
      </c>
      <c r="G1384" s="28">
        <v>1</v>
      </c>
      <c r="H1384" s="52" t="s">
        <v>49</v>
      </c>
      <c r="I1384">
        <v>9</v>
      </c>
      <c r="J1384" s="37" t="s">
        <v>409</v>
      </c>
      <c r="K1384">
        <v>3.7</v>
      </c>
      <c r="L1384">
        <v>131</v>
      </c>
      <c r="M1384">
        <v>119</v>
      </c>
      <c r="N1384">
        <v>1600</v>
      </c>
      <c r="O1384">
        <v>1</v>
      </c>
      <c r="P1384">
        <v>11</v>
      </c>
      <c r="Q1384">
        <v>5</v>
      </c>
      <c r="R1384">
        <v>24</v>
      </c>
      <c r="S1384" t="s">
        <v>508</v>
      </c>
      <c r="T1384">
        <v>1138</v>
      </c>
      <c r="U1384" s="33" t="s">
        <v>427</v>
      </c>
      <c r="V1384">
        <v>2</v>
      </c>
      <c r="W1384">
        <v>84</v>
      </c>
      <c r="X1384" s="22" t="s">
        <v>135</v>
      </c>
      <c r="Y1384" s="12" t="s">
        <v>423</v>
      </c>
      <c r="Z1384">
        <v>6</v>
      </c>
      <c r="AA1384">
        <v>6</v>
      </c>
      <c r="AB1384">
        <v>6</v>
      </c>
      <c r="AC1384">
        <v>1</v>
      </c>
      <c r="AF1384" t="s">
        <v>252</v>
      </c>
    </row>
    <row r="1385" spans="1:32" x14ac:dyDescent="0.25">
      <c r="A1385" s="22" t="s">
        <v>294</v>
      </c>
      <c r="B1385" s="16" t="s">
        <v>297</v>
      </c>
      <c r="C1385">
        <v>0.56999999999999995</v>
      </c>
      <c r="D1385">
        <v>0.36999999999999994</v>
      </c>
      <c r="E1385">
        <v>1</v>
      </c>
      <c r="F1385" s="60" t="s">
        <v>90</v>
      </c>
      <c r="G1385">
        <v>6</v>
      </c>
      <c r="H1385" s="86" t="s">
        <v>1239</v>
      </c>
      <c r="I1385">
        <v>9</v>
      </c>
      <c r="J1385" s="35" t="s">
        <v>408</v>
      </c>
      <c r="K1385">
        <v>11</v>
      </c>
      <c r="L1385">
        <v>131</v>
      </c>
      <c r="M1385">
        <v>126</v>
      </c>
      <c r="N1385">
        <v>2000</v>
      </c>
      <c r="O1385">
        <v>2</v>
      </c>
      <c r="P1385">
        <v>24</v>
      </c>
      <c r="Q1385">
        <v>3</v>
      </c>
      <c r="R1385">
        <v>24</v>
      </c>
      <c r="S1385" t="s">
        <v>483</v>
      </c>
      <c r="T1385">
        <v>1161</v>
      </c>
      <c r="U1385" s="33" t="s">
        <v>427</v>
      </c>
      <c r="V1385" t="s">
        <v>1620</v>
      </c>
      <c r="W1385">
        <v>84</v>
      </c>
      <c r="X1385" s="22" t="s">
        <v>135</v>
      </c>
      <c r="Y1385" t="s">
        <v>502</v>
      </c>
      <c r="Z1385">
        <v>2</v>
      </c>
      <c r="AA1385">
        <v>2</v>
      </c>
      <c r="AB1385">
        <v>2</v>
      </c>
      <c r="AC1385">
        <v>2</v>
      </c>
      <c r="AD1385">
        <v>6</v>
      </c>
      <c r="AF1385" t="s">
        <v>252</v>
      </c>
    </row>
    <row r="1386" spans="1:32" x14ac:dyDescent="0.25">
      <c r="A1386" s="22" t="s">
        <v>294</v>
      </c>
      <c r="B1386" s="16" t="s">
        <v>297</v>
      </c>
      <c r="C1386">
        <v>47.74</v>
      </c>
      <c r="D1386">
        <v>47.34</v>
      </c>
      <c r="E1386">
        <v>1</v>
      </c>
      <c r="F1386" s="60" t="s">
        <v>90</v>
      </c>
      <c r="G1386" s="28">
        <v>2</v>
      </c>
      <c r="H1386" s="76" t="s">
        <v>407</v>
      </c>
      <c r="I1386">
        <v>13</v>
      </c>
      <c r="J1386" s="35" t="s">
        <v>408</v>
      </c>
      <c r="K1386">
        <v>52</v>
      </c>
      <c r="L1386">
        <v>131</v>
      </c>
      <c r="M1386">
        <v>126</v>
      </c>
      <c r="N1386" s="41">
        <v>1800</v>
      </c>
      <c r="O1386">
        <v>1</v>
      </c>
      <c r="P1386">
        <v>3</v>
      </c>
      <c r="Q1386">
        <v>3</v>
      </c>
      <c r="R1386">
        <v>24</v>
      </c>
      <c r="S1386" t="s">
        <v>501</v>
      </c>
      <c r="T1386">
        <v>1166</v>
      </c>
      <c r="U1386" s="33" t="s">
        <v>417</v>
      </c>
      <c r="V1386" t="s">
        <v>1620</v>
      </c>
      <c r="W1386">
        <v>79</v>
      </c>
      <c r="X1386" s="22" t="s">
        <v>135</v>
      </c>
      <c r="Y1386" s="12" t="s">
        <v>581</v>
      </c>
      <c r="Z1386">
        <v>1</v>
      </c>
      <c r="AA1386">
        <v>2</v>
      </c>
      <c r="AB1386">
        <v>3</v>
      </c>
      <c r="AC1386">
        <v>3</v>
      </c>
      <c r="AD1386">
        <v>2</v>
      </c>
      <c r="AF1386" t="s">
        <v>252</v>
      </c>
    </row>
    <row r="1387" spans="1:32" x14ac:dyDescent="0.25">
      <c r="A1387" s="22" t="s">
        <v>294</v>
      </c>
      <c r="B1387" s="16" t="s">
        <v>297</v>
      </c>
      <c r="C1387">
        <v>34.97</v>
      </c>
      <c r="D1387">
        <v>35.17</v>
      </c>
      <c r="E1387">
        <v>1</v>
      </c>
      <c r="F1387" s="60" t="s">
        <v>90</v>
      </c>
      <c r="G1387">
        <v>6</v>
      </c>
      <c r="H1387" s="63" t="s">
        <v>140</v>
      </c>
      <c r="I1387">
        <v>4</v>
      </c>
      <c r="J1387" s="35" t="s">
        <v>408</v>
      </c>
      <c r="K1387">
        <v>18</v>
      </c>
      <c r="L1387">
        <v>131</v>
      </c>
      <c r="M1387">
        <v>126</v>
      </c>
      <c r="N1387">
        <v>1600</v>
      </c>
      <c r="O1387">
        <v>1</v>
      </c>
      <c r="P1387">
        <v>4</v>
      </c>
      <c r="Q1387">
        <v>2</v>
      </c>
      <c r="R1387">
        <v>24</v>
      </c>
      <c r="S1387" t="s">
        <v>501</v>
      </c>
      <c r="T1387">
        <v>1157</v>
      </c>
      <c r="U1387" s="33" t="s">
        <v>417</v>
      </c>
      <c r="V1387" t="s">
        <v>1620</v>
      </c>
      <c r="W1387">
        <v>79</v>
      </c>
      <c r="X1387" s="22" t="s">
        <v>135</v>
      </c>
      <c r="Y1387" t="s">
        <v>435</v>
      </c>
      <c r="Z1387">
        <v>1</v>
      </c>
      <c r="AA1387">
        <v>1</v>
      </c>
      <c r="AB1387">
        <v>1</v>
      </c>
      <c r="AC1387">
        <v>6</v>
      </c>
      <c r="AF1387" t="s">
        <v>252</v>
      </c>
    </row>
    <row r="1388" spans="1:32" x14ac:dyDescent="0.25">
      <c r="A1388" s="22" t="s">
        <v>294</v>
      </c>
      <c r="B1388" s="16" t="s">
        <v>297</v>
      </c>
      <c r="C1388">
        <v>35.28</v>
      </c>
      <c r="D1388">
        <v>35.08</v>
      </c>
      <c r="E1388">
        <v>1</v>
      </c>
      <c r="F1388" s="60" t="s">
        <v>90</v>
      </c>
      <c r="G1388" s="30">
        <v>4</v>
      </c>
      <c r="H1388" s="63" t="s">
        <v>140</v>
      </c>
      <c r="I1388">
        <v>7</v>
      </c>
      <c r="J1388" s="35" t="s">
        <v>408</v>
      </c>
      <c r="K1388">
        <v>2.9</v>
      </c>
      <c r="L1388">
        <v>131</v>
      </c>
      <c r="M1388">
        <v>131</v>
      </c>
      <c r="N1388">
        <v>1600</v>
      </c>
      <c r="O1388">
        <v>1</v>
      </c>
      <c r="P1388">
        <v>13</v>
      </c>
      <c r="Q1388">
        <v>1</v>
      </c>
      <c r="R1388">
        <v>24</v>
      </c>
      <c r="S1388" t="s">
        <v>479</v>
      </c>
      <c r="T1388">
        <v>1169</v>
      </c>
      <c r="U1388" s="33" t="s">
        <v>417</v>
      </c>
      <c r="V1388" t="s">
        <v>865</v>
      </c>
      <c r="W1388">
        <v>79</v>
      </c>
      <c r="X1388" s="22" t="s">
        <v>135</v>
      </c>
      <c r="Y1388" s="12" t="s">
        <v>552</v>
      </c>
      <c r="Z1388">
        <v>3</v>
      </c>
      <c r="AA1388">
        <v>4</v>
      </c>
      <c r="AB1388">
        <v>3</v>
      </c>
      <c r="AC1388">
        <v>4</v>
      </c>
      <c r="AF1388" t="s">
        <v>252</v>
      </c>
    </row>
    <row r="1389" spans="1:32" x14ac:dyDescent="0.25">
      <c r="A1389" s="22" t="s">
        <v>294</v>
      </c>
      <c r="B1389" s="16" t="s">
        <v>297</v>
      </c>
      <c r="C1389">
        <v>34.67</v>
      </c>
      <c r="D1389">
        <v>34.47</v>
      </c>
      <c r="E1389">
        <v>1</v>
      </c>
      <c r="F1389" s="60" t="s">
        <v>90</v>
      </c>
      <c r="G1389" s="28">
        <v>1</v>
      </c>
      <c r="H1389" s="63" t="s">
        <v>140</v>
      </c>
      <c r="I1389">
        <v>5</v>
      </c>
      <c r="J1389" s="37" t="s">
        <v>409</v>
      </c>
      <c r="K1389">
        <v>3.4</v>
      </c>
      <c r="L1389">
        <v>131</v>
      </c>
      <c r="M1389">
        <v>132</v>
      </c>
      <c r="N1389">
        <v>1600</v>
      </c>
      <c r="O1389">
        <v>1</v>
      </c>
      <c r="P1389">
        <v>26</v>
      </c>
      <c r="Q1389">
        <v>12</v>
      </c>
      <c r="R1389">
        <v>23</v>
      </c>
      <c r="S1389" t="s">
        <v>479</v>
      </c>
      <c r="T1389">
        <v>1169</v>
      </c>
      <c r="U1389" s="33" t="s">
        <v>417</v>
      </c>
      <c r="V1389">
        <v>3</v>
      </c>
      <c r="W1389">
        <v>72</v>
      </c>
      <c r="X1389" s="22" t="s">
        <v>135</v>
      </c>
      <c r="Y1389" s="12" t="s">
        <v>423</v>
      </c>
      <c r="Z1389">
        <v>6</v>
      </c>
      <c r="AA1389">
        <v>6</v>
      </c>
      <c r="AB1389">
        <v>6</v>
      </c>
      <c r="AC1389">
        <v>1</v>
      </c>
      <c r="AF1389" t="s">
        <v>252</v>
      </c>
    </row>
    <row r="1390" spans="1:32" x14ac:dyDescent="0.25">
      <c r="A1390" s="22" t="s">
        <v>294</v>
      </c>
      <c r="B1390" s="16" t="s">
        <v>297</v>
      </c>
      <c r="C1390">
        <v>35.53</v>
      </c>
      <c r="D1390">
        <v>35.629999999999995</v>
      </c>
      <c r="E1390">
        <v>1</v>
      </c>
      <c r="F1390" s="60" t="s">
        <v>90</v>
      </c>
      <c r="G1390" s="28">
        <v>1</v>
      </c>
      <c r="H1390" s="63" t="s">
        <v>140</v>
      </c>
      <c r="I1390">
        <v>5</v>
      </c>
      <c r="J1390" s="35" t="s">
        <v>408</v>
      </c>
      <c r="K1390">
        <v>3</v>
      </c>
      <c r="L1390">
        <v>131</v>
      </c>
      <c r="M1390">
        <v>123</v>
      </c>
      <c r="N1390">
        <v>1600</v>
      </c>
      <c r="O1390">
        <v>1</v>
      </c>
      <c r="P1390">
        <v>26</v>
      </c>
      <c r="Q1390">
        <v>11</v>
      </c>
      <c r="R1390">
        <v>23</v>
      </c>
      <c r="S1390" t="s">
        <v>508</v>
      </c>
      <c r="T1390">
        <v>1159</v>
      </c>
      <c r="U1390" s="33" t="s">
        <v>417</v>
      </c>
      <c r="V1390">
        <v>3</v>
      </c>
      <c r="W1390">
        <v>66</v>
      </c>
      <c r="X1390" s="22" t="s">
        <v>135</v>
      </c>
      <c r="Y1390" s="12" t="s">
        <v>423</v>
      </c>
      <c r="Z1390">
        <v>1</v>
      </c>
      <c r="AA1390">
        <v>1</v>
      </c>
      <c r="AB1390">
        <v>1</v>
      </c>
      <c r="AC1390">
        <v>1</v>
      </c>
      <c r="AF1390" t="s">
        <v>252</v>
      </c>
    </row>
    <row r="1391" spans="1:32" x14ac:dyDescent="0.25">
      <c r="A1391" s="22" t="s">
        <v>294</v>
      </c>
      <c r="B1391" s="16" t="s">
        <v>297</v>
      </c>
      <c r="C1391">
        <v>35.19</v>
      </c>
      <c r="D1391">
        <v>35.089999999999996</v>
      </c>
      <c r="E1391">
        <v>1</v>
      </c>
      <c r="F1391" s="60" t="s">
        <v>90</v>
      </c>
      <c r="G1391" s="28">
        <v>1</v>
      </c>
      <c r="H1391" s="59" t="s">
        <v>85</v>
      </c>
      <c r="I1391">
        <v>2</v>
      </c>
      <c r="J1391" s="35" t="s">
        <v>408</v>
      </c>
      <c r="K1391">
        <v>7.3</v>
      </c>
      <c r="L1391">
        <v>131</v>
      </c>
      <c r="M1391">
        <v>135</v>
      </c>
      <c r="N1391">
        <v>1600</v>
      </c>
      <c r="O1391">
        <v>1</v>
      </c>
      <c r="P1391">
        <v>22</v>
      </c>
      <c r="Q1391">
        <v>10</v>
      </c>
      <c r="R1391">
        <v>23</v>
      </c>
      <c r="S1391" t="s">
        <v>501</v>
      </c>
      <c r="T1391">
        <v>1166</v>
      </c>
      <c r="U1391" s="33" t="s">
        <v>417</v>
      </c>
      <c r="V1391">
        <v>4</v>
      </c>
      <c r="W1391">
        <v>60</v>
      </c>
      <c r="X1391" s="22" t="s">
        <v>135</v>
      </c>
      <c r="Y1391" s="12" t="s">
        <v>539</v>
      </c>
      <c r="Z1391">
        <v>1</v>
      </c>
      <c r="AA1391">
        <v>1</v>
      </c>
      <c r="AB1391">
        <v>1</v>
      </c>
      <c r="AC1391">
        <v>1</v>
      </c>
      <c r="AF1391" t="s">
        <v>252</v>
      </c>
    </row>
    <row r="1392" spans="1:32" x14ac:dyDescent="0.25">
      <c r="A1392" s="22" t="s">
        <v>294</v>
      </c>
      <c r="B1392" s="16" t="s">
        <v>297</v>
      </c>
      <c r="C1392">
        <v>35.270000000000003</v>
      </c>
      <c r="D1392">
        <v>35.270000000000003</v>
      </c>
      <c r="E1392">
        <v>1</v>
      </c>
      <c r="F1392" s="60" t="s">
        <v>90</v>
      </c>
      <c r="G1392" s="28">
        <v>1</v>
      </c>
      <c r="H1392" s="59" t="s">
        <v>85</v>
      </c>
      <c r="I1392">
        <v>3</v>
      </c>
      <c r="J1392" s="35" t="s">
        <v>408</v>
      </c>
      <c r="K1392">
        <v>32</v>
      </c>
      <c r="L1392">
        <v>131</v>
      </c>
      <c r="M1392">
        <v>130</v>
      </c>
      <c r="N1392">
        <v>1600</v>
      </c>
      <c r="O1392">
        <v>1</v>
      </c>
      <c r="P1392">
        <v>1</v>
      </c>
      <c r="Q1392">
        <v>10</v>
      </c>
      <c r="R1392">
        <v>23</v>
      </c>
      <c r="S1392" t="s">
        <v>479</v>
      </c>
      <c r="T1392">
        <v>1158</v>
      </c>
      <c r="U1392" s="33" t="s">
        <v>417</v>
      </c>
      <c r="V1392">
        <v>4</v>
      </c>
      <c r="W1392">
        <v>55</v>
      </c>
      <c r="X1392" s="22" t="s">
        <v>135</v>
      </c>
      <c r="Y1392" s="12" t="s">
        <v>423</v>
      </c>
      <c r="Z1392">
        <v>3</v>
      </c>
      <c r="AA1392">
        <v>2</v>
      </c>
      <c r="AB1392">
        <v>2</v>
      </c>
      <c r="AC1392">
        <v>1</v>
      </c>
      <c r="AF1392" t="s">
        <v>1629</v>
      </c>
    </row>
    <row r="1393" spans="1:32" x14ac:dyDescent="0.25">
      <c r="A1393" s="22" t="s">
        <v>294</v>
      </c>
      <c r="B1393" s="16" t="s">
        <v>297</v>
      </c>
      <c r="C1393">
        <v>23.06</v>
      </c>
      <c r="D1393">
        <v>22.459999999999997</v>
      </c>
      <c r="E1393">
        <v>1</v>
      </c>
      <c r="F1393" s="60" t="s">
        <v>90</v>
      </c>
      <c r="G1393">
        <v>12</v>
      </c>
      <c r="H1393" s="76" t="s">
        <v>407</v>
      </c>
      <c r="I1393">
        <v>14</v>
      </c>
      <c r="J1393" s="37" t="s">
        <v>409</v>
      </c>
      <c r="K1393">
        <v>57</v>
      </c>
      <c r="L1393">
        <v>131</v>
      </c>
      <c r="M1393">
        <v>132</v>
      </c>
      <c r="N1393">
        <v>1400</v>
      </c>
      <c r="O1393">
        <v>1</v>
      </c>
      <c r="P1393">
        <v>17</v>
      </c>
      <c r="Q1393">
        <v>9</v>
      </c>
      <c r="R1393">
        <v>23</v>
      </c>
      <c r="S1393" t="s">
        <v>477</v>
      </c>
      <c r="T1393">
        <v>1168</v>
      </c>
      <c r="U1393" s="33" t="s">
        <v>417</v>
      </c>
      <c r="V1393">
        <v>4</v>
      </c>
      <c r="W1393">
        <v>57</v>
      </c>
      <c r="X1393" s="22" t="s">
        <v>135</v>
      </c>
      <c r="Y1393" t="s">
        <v>505</v>
      </c>
      <c r="Z1393">
        <v>7</v>
      </c>
      <c r="AA1393">
        <v>9</v>
      </c>
      <c r="AB1393">
        <v>14</v>
      </c>
      <c r="AC1393">
        <v>12</v>
      </c>
      <c r="AF1393" t="s">
        <v>1631</v>
      </c>
    </row>
    <row r="1394" spans="1:32" x14ac:dyDescent="0.25">
      <c r="A1394" s="22" t="s">
        <v>294</v>
      </c>
      <c r="B1394" s="17" t="s">
        <v>299</v>
      </c>
      <c r="C1394">
        <v>29.49</v>
      </c>
      <c r="D1394">
        <v>29.99</v>
      </c>
      <c r="E1394">
        <v>9</v>
      </c>
      <c r="F1394" s="49" t="s">
        <v>31</v>
      </c>
      <c r="G1394">
        <v>7</v>
      </c>
      <c r="H1394" s="55" t="s">
        <v>64</v>
      </c>
      <c r="I1394">
        <v>1</v>
      </c>
      <c r="J1394" s="36" t="s">
        <v>410</v>
      </c>
      <c r="K1394">
        <v>51</v>
      </c>
      <c r="L1394">
        <v>128</v>
      </c>
      <c r="M1394">
        <v>126</v>
      </c>
      <c r="N1394">
        <v>2400</v>
      </c>
      <c r="O1394">
        <v>2</v>
      </c>
      <c r="P1394">
        <v>14</v>
      </c>
      <c r="Q1394">
        <v>12</v>
      </c>
      <c r="R1394">
        <v>25</v>
      </c>
      <c r="S1394" t="s">
        <v>483</v>
      </c>
      <c r="T1394">
        <v>1099</v>
      </c>
      <c r="U1394" s="33" t="s">
        <v>417</v>
      </c>
      <c r="V1394" t="s">
        <v>1574</v>
      </c>
      <c r="W1394">
        <v>107</v>
      </c>
      <c r="X1394" s="24" t="s">
        <v>179</v>
      </c>
      <c r="Y1394">
        <v>9</v>
      </c>
      <c r="Z1394">
        <v>8</v>
      </c>
      <c r="AA1394">
        <v>8</v>
      </c>
      <c r="AB1394">
        <v>8</v>
      </c>
      <c r="AC1394">
        <v>8</v>
      </c>
      <c r="AD1394">
        <v>8</v>
      </c>
      <c r="AE1394">
        <v>7</v>
      </c>
      <c r="AF1394" t="s">
        <v>46</v>
      </c>
    </row>
    <row r="1395" spans="1:32" x14ac:dyDescent="0.25">
      <c r="A1395" s="22" t="s">
        <v>294</v>
      </c>
      <c r="B1395" s="17" t="s">
        <v>299</v>
      </c>
      <c r="C1395">
        <v>33.770000000000003</v>
      </c>
      <c r="D1395">
        <v>34.170000000000009</v>
      </c>
      <c r="E1395">
        <v>9</v>
      </c>
      <c r="F1395" s="49" t="s">
        <v>31</v>
      </c>
      <c r="G1395">
        <v>10</v>
      </c>
      <c r="H1395" s="48" t="s">
        <v>26</v>
      </c>
      <c r="I1395">
        <v>3</v>
      </c>
      <c r="J1395" s="35" t="s">
        <v>408</v>
      </c>
      <c r="K1395">
        <v>71</v>
      </c>
      <c r="L1395">
        <v>128</v>
      </c>
      <c r="M1395">
        <v>123</v>
      </c>
      <c r="N1395">
        <v>1600</v>
      </c>
      <c r="O1395">
        <v>1</v>
      </c>
      <c r="P1395">
        <v>23</v>
      </c>
      <c r="Q1395">
        <v>11</v>
      </c>
      <c r="R1395">
        <v>25</v>
      </c>
      <c r="S1395" t="s">
        <v>501</v>
      </c>
      <c r="T1395">
        <v>1089</v>
      </c>
      <c r="U1395" s="33" t="s">
        <v>427</v>
      </c>
      <c r="V1395" t="s">
        <v>1576</v>
      </c>
      <c r="W1395">
        <v>108</v>
      </c>
      <c r="X1395" s="24" t="s">
        <v>179</v>
      </c>
      <c r="Y1395" t="s">
        <v>519</v>
      </c>
      <c r="Z1395">
        <v>3</v>
      </c>
      <c r="AA1395">
        <v>3</v>
      </c>
      <c r="AB1395">
        <v>4</v>
      </c>
      <c r="AC1395">
        <v>10</v>
      </c>
      <c r="AF1395" t="s">
        <v>46</v>
      </c>
    </row>
    <row r="1396" spans="1:32" x14ac:dyDescent="0.25">
      <c r="A1396" s="22" t="s">
        <v>294</v>
      </c>
      <c r="B1396" s="17" t="s">
        <v>299</v>
      </c>
      <c r="C1396">
        <v>47.56</v>
      </c>
      <c r="D1396">
        <v>47.56</v>
      </c>
      <c r="E1396">
        <v>9</v>
      </c>
      <c r="F1396" s="49" t="s">
        <v>31</v>
      </c>
      <c r="G1396" s="28">
        <v>3</v>
      </c>
      <c r="H1396" s="48" t="s">
        <v>26</v>
      </c>
      <c r="I1396">
        <v>8</v>
      </c>
      <c r="J1396" s="37" t="s">
        <v>409</v>
      </c>
      <c r="K1396">
        <v>36</v>
      </c>
      <c r="L1396">
        <v>128</v>
      </c>
      <c r="M1396">
        <v>127</v>
      </c>
      <c r="N1396" s="41">
        <v>1800</v>
      </c>
      <c r="O1396">
        <v>1</v>
      </c>
      <c r="P1396">
        <v>9</v>
      </c>
      <c r="Q1396">
        <v>11</v>
      </c>
      <c r="R1396">
        <v>25</v>
      </c>
      <c r="S1396" t="s">
        <v>479</v>
      </c>
      <c r="T1396">
        <v>1090</v>
      </c>
      <c r="U1396" s="33" t="s">
        <v>417</v>
      </c>
      <c r="V1396" t="s">
        <v>1474</v>
      </c>
      <c r="W1396">
        <v>108</v>
      </c>
      <c r="X1396" s="24" t="s">
        <v>179</v>
      </c>
      <c r="Y1396" s="12" t="s">
        <v>539</v>
      </c>
      <c r="Z1396">
        <v>6</v>
      </c>
      <c r="AA1396">
        <v>4</v>
      </c>
      <c r="AB1396">
        <v>4</v>
      </c>
      <c r="AC1396">
        <v>3</v>
      </c>
      <c r="AD1396">
        <v>3</v>
      </c>
      <c r="AF1396" t="s">
        <v>46</v>
      </c>
    </row>
    <row r="1397" spans="1:32" x14ac:dyDescent="0.25">
      <c r="A1397" s="22" t="s">
        <v>294</v>
      </c>
      <c r="B1397" s="17" t="s">
        <v>299</v>
      </c>
      <c r="C1397">
        <v>32.97</v>
      </c>
      <c r="D1397">
        <v>33.57</v>
      </c>
      <c r="E1397">
        <v>9</v>
      </c>
      <c r="F1397" s="49" t="s">
        <v>31</v>
      </c>
      <c r="G1397" s="30">
        <v>5</v>
      </c>
      <c r="H1397" s="59" t="s">
        <v>85</v>
      </c>
      <c r="I1397">
        <v>4</v>
      </c>
      <c r="J1397" s="37" t="s">
        <v>409</v>
      </c>
      <c r="K1397">
        <v>106</v>
      </c>
      <c r="L1397">
        <v>128</v>
      </c>
      <c r="M1397">
        <v>115</v>
      </c>
      <c r="N1397">
        <v>1600</v>
      </c>
      <c r="O1397">
        <v>1</v>
      </c>
      <c r="P1397">
        <v>19</v>
      </c>
      <c r="Q1397">
        <v>10</v>
      </c>
      <c r="R1397">
        <v>25</v>
      </c>
      <c r="S1397" t="s">
        <v>479</v>
      </c>
      <c r="T1397">
        <v>1089</v>
      </c>
      <c r="U1397" s="33" t="s">
        <v>427</v>
      </c>
      <c r="V1397" t="s">
        <v>1576</v>
      </c>
      <c r="W1397">
        <v>107</v>
      </c>
      <c r="X1397" s="24" t="s">
        <v>179</v>
      </c>
      <c r="Y1397" s="12" t="s">
        <v>549</v>
      </c>
      <c r="Z1397">
        <v>4</v>
      </c>
      <c r="AA1397">
        <v>3</v>
      </c>
      <c r="AB1397">
        <v>5</v>
      </c>
      <c r="AC1397">
        <v>5</v>
      </c>
      <c r="AF1397" t="s">
        <v>46</v>
      </c>
    </row>
    <row r="1398" spans="1:32" x14ac:dyDescent="0.25">
      <c r="A1398" s="22" t="s">
        <v>294</v>
      </c>
      <c r="B1398" s="17" t="s">
        <v>299</v>
      </c>
      <c r="C1398">
        <v>21.24</v>
      </c>
      <c r="D1398">
        <v>21.339999999999996</v>
      </c>
      <c r="E1398">
        <v>9</v>
      </c>
      <c r="F1398" s="49" t="s">
        <v>31</v>
      </c>
      <c r="G1398">
        <v>9</v>
      </c>
      <c r="H1398" s="48" t="s">
        <v>26</v>
      </c>
      <c r="I1398">
        <v>5</v>
      </c>
      <c r="J1398" s="37" t="s">
        <v>409</v>
      </c>
      <c r="K1398">
        <v>209</v>
      </c>
      <c r="L1398">
        <v>128</v>
      </c>
      <c r="M1398">
        <v>132</v>
      </c>
      <c r="N1398">
        <v>1400</v>
      </c>
      <c r="O1398">
        <v>1</v>
      </c>
      <c r="P1398">
        <v>28</v>
      </c>
      <c r="Q1398">
        <v>9</v>
      </c>
      <c r="R1398">
        <v>25</v>
      </c>
      <c r="S1398" t="s">
        <v>479</v>
      </c>
      <c r="T1398">
        <v>1093</v>
      </c>
      <c r="U1398" s="33" t="s">
        <v>427</v>
      </c>
      <c r="V1398" t="s">
        <v>1474</v>
      </c>
      <c r="W1398">
        <v>107</v>
      </c>
      <c r="X1398" s="24" t="s">
        <v>179</v>
      </c>
      <c r="Y1398" t="s">
        <v>441</v>
      </c>
      <c r="Z1398">
        <v>6</v>
      </c>
      <c r="AA1398">
        <v>5</v>
      </c>
      <c r="AB1398">
        <v>5</v>
      </c>
      <c r="AC1398">
        <v>9</v>
      </c>
      <c r="AF1398" t="s">
        <v>46</v>
      </c>
    </row>
    <row r="1399" spans="1:32" x14ac:dyDescent="0.25">
      <c r="A1399" s="22" t="s">
        <v>294</v>
      </c>
      <c r="B1399" s="17" t="s">
        <v>299</v>
      </c>
      <c r="C1399">
        <v>48.11</v>
      </c>
      <c r="D1399">
        <v>48.31</v>
      </c>
      <c r="E1399">
        <v>9</v>
      </c>
      <c r="F1399" s="49" t="s">
        <v>31</v>
      </c>
      <c r="G1399">
        <v>13</v>
      </c>
      <c r="H1399" s="51" t="s">
        <v>43</v>
      </c>
      <c r="I1399">
        <v>3</v>
      </c>
      <c r="J1399" s="37" t="s">
        <v>409</v>
      </c>
      <c r="K1399">
        <v>59</v>
      </c>
      <c r="L1399">
        <v>128</v>
      </c>
      <c r="M1399">
        <v>128</v>
      </c>
      <c r="N1399" s="41">
        <v>1800</v>
      </c>
      <c r="O1399">
        <v>1</v>
      </c>
      <c r="P1399">
        <v>22</v>
      </c>
      <c r="Q1399">
        <v>6</v>
      </c>
      <c r="R1399">
        <v>25</v>
      </c>
      <c r="S1399" t="s">
        <v>483</v>
      </c>
      <c r="T1399">
        <v>1077</v>
      </c>
      <c r="U1399" s="33" t="s">
        <v>417</v>
      </c>
      <c r="V1399" t="s">
        <v>1474</v>
      </c>
      <c r="W1399">
        <v>109</v>
      </c>
      <c r="X1399" s="24" t="s">
        <v>179</v>
      </c>
      <c r="Y1399" t="s">
        <v>490</v>
      </c>
      <c r="Z1399">
        <v>6</v>
      </c>
      <c r="AA1399">
        <v>5</v>
      </c>
      <c r="AB1399">
        <v>4</v>
      </c>
      <c r="AC1399">
        <v>4</v>
      </c>
      <c r="AD1399">
        <v>13</v>
      </c>
      <c r="AF1399" t="s">
        <v>46</v>
      </c>
    </row>
    <row r="1400" spans="1:32" x14ac:dyDescent="0.25">
      <c r="A1400" s="22" t="s">
        <v>294</v>
      </c>
      <c r="B1400" s="17" t="s">
        <v>299</v>
      </c>
      <c r="C1400">
        <v>30.13</v>
      </c>
      <c r="D1400">
        <v>30.23</v>
      </c>
      <c r="E1400">
        <v>9</v>
      </c>
      <c r="F1400" s="49" t="s">
        <v>31</v>
      </c>
      <c r="G1400">
        <v>10</v>
      </c>
      <c r="H1400" s="59" t="s">
        <v>85</v>
      </c>
      <c r="I1400">
        <v>6</v>
      </c>
      <c r="J1400" s="35" t="s">
        <v>408</v>
      </c>
      <c r="K1400">
        <v>61</v>
      </c>
      <c r="L1400">
        <v>128</v>
      </c>
      <c r="M1400">
        <v>126</v>
      </c>
      <c r="N1400">
        <v>2400</v>
      </c>
      <c r="O1400">
        <v>2</v>
      </c>
      <c r="P1400">
        <v>25</v>
      </c>
      <c r="Q1400">
        <v>5</v>
      </c>
      <c r="R1400">
        <v>25</v>
      </c>
      <c r="S1400" t="s">
        <v>483</v>
      </c>
      <c r="T1400">
        <v>1083</v>
      </c>
      <c r="U1400" s="33" t="s">
        <v>417</v>
      </c>
      <c r="V1400" t="s">
        <v>1574</v>
      </c>
      <c r="W1400">
        <v>109</v>
      </c>
      <c r="X1400" s="24" t="s">
        <v>179</v>
      </c>
      <c r="Y1400" t="s">
        <v>1638</v>
      </c>
      <c r="Z1400">
        <v>1</v>
      </c>
      <c r="AA1400">
        <v>1</v>
      </c>
      <c r="AB1400">
        <v>1</v>
      </c>
      <c r="AC1400">
        <v>2</v>
      </c>
      <c r="AD1400">
        <v>3</v>
      </c>
      <c r="AE1400">
        <v>10</v>
      </c>
      <c r="AF1400" t="s">
        <v>46</v>
      </c>
    </row>
    <row r="1401" spans="1:32" x14ac:dyDescent="0.25">
      <c r="A1401" s="22" t="s">
        <v>294</v>
      </c>
      <c r="B1401" s="17" t="s">
        <v>299</v>
      </c>
      <c r="C1401">
        <v>1.1100000000000001</v>
      </c>
      <c r="D1401">
        <v>1.2100000000000002</v>
      </c>
      <c r="E1401">
        <v>9</v>
      </c>
      <c r="F1401" s="49" t="s">
        <v>31</v>
      </c>
      <c r="G1401">
        <v>7</v>
      </c>
      <c r="H1401" s="79" t="s">
        <v>702</v>
      </c>
      <c r="I1401">
        <v>7</v>
      </c>
      <c r="J1401" s="35" t="s">
        <v>408</v>
      </c>
      <c r="K1401">
        <v>30</v>
      </c>
      <c r="L1401">
        <v>128</v>
      </c>
      <c r="M1401">
        <v>126</v>
      </c>
      <c r="N1401">
        <v>2000</v>
      </c>
      <c r="O1401">
        <v>2</v>
      </c>
      <c r="P1401">
        <v>27</v>
      </c>
      <c r="Q1401">
        <v>4</v>
      </c>
      <c r="R1401">
        <v>25</v>
      </c>
      <c r="S1401" t="s">
        <v>483</v>
      </c>
      <c r="T1401">
        <v>1079</v>
      </c>
      <c r="U1401" s="33" t="s">
        <v>417</v>
      </c>
      <c r="V1401" t="s">
        <v>1574</v>
      </c>
      <c r="W1401">
        <v>109</v>
      </c>
      <c r="X1401" s="24" t="s">
        <v>179</v>
      </c>
      <c r="Y1401" t="s">
        <v>474</v>
      </c>
      <c r="Z1401">
        <v>3</v>
      </c>
      <c r="AA1401">
        <v>3</v>
      </c>
      <c r="AB1401">
        <v>4</v>
      </c>
      <c r="AC1401">
        <v>4</v>
      </c>
      <c r="AD1401">
        <v>7</v>
      </c>
      <c r="AF1401" t="s">
        <v>46</v>
      </c>
    </row>
    <row r="1402" spans="1:32" x14ac:dyDescent="0.25">
      <c r="A1402" s="22" t="s">
        <v>294</v>
      </c>
      <c r="B1402" s="17" t="s">
        <v>299</v>
      </c>
      <c r="C1402">
        <v>34.17</v>
      </c>
      <c r="D1402">
        <v>34.770000000000003</v>
      </c>
      <c r="E1402">
        <v>9</v>
      </c>
      <c r="F1402" s="49" t="s">
        <v>31</v>
      </c>
      <c r="G1402" s="28">
        <v>3</v>
      </c>
      <c r="H1402" s="59" t="s">
        <v>85</v>
      </c>
      <c r="I1402">
        <v>1</v>
      </c>
      <c r="J1402" s="37" t="s">
        <v>409</v>
      </c>
      <c r="K1402">
        <v>52</v>
      </c>
      <c r="L1402">
        <v>128</v>
      </c>
      <c r="M1402">
        <v>123</v>
      </c>
      <c r="N1402">
        <v>1600</v>
      </c>
      <c r="O1402">
        <v>1</v>
      </c>
      <c r="P1402">
        <v>30</v>
      </c>
      <c r="Q1402">
        <v>3</v>
      </c>
      <c r="R1402">
        <v>25</v>
      </c>
      <c r="S1402" t="s">
        <v>465</v>
      </c>
      <c r="T1402">
        <v>1087</v>
      </c>
      <c r="U1402" s="33" t="s">
        <v>417</v>
      </c>
      <c r="V1402" t="s">
        <v>1576</v>
      </c>
      <c r="W1402">
        <v>104</v>
      </c>
      <c r="X1402" s="24" t="s">
        <v>179</v>
      </c>
      <c r="Y1402" s="12" t="s">
        <v>446</v>
      </c>
      <c r="Z1402">
        <v>6</v>
      </c>
      <c r="AA1402">
        <v>5</v>
      </c>
      <c r="AB1402">
        <v>4</v>
      </c>
      <c r="AC1402">
        <v>3</v>
      </c>
      <c r="AF1402" t="s">
        <v>46</v>
      </c>
    </row>
    <row r="1403" spans="1:32" x14ac:dyDescent="0.25">
      <c r="A1403" s="22" t="s">
        <v>294</v>
      </c>
      <c r="B1403" s="17" t="s">
        <v>299</v>
      </c>
      <c r="C1403">
        <v>39.01</v>
      </c>
      <c r="D1403">
        <v>39.21</v>
      </c>
      <c r="E1403">
        <v>9</v>
      </c>
      <c r="F1403" s="49" t="s">
        <v>31</v>
      </c>
      <c r="G1403" s="28">
        <v>1</v>
      </c>
      <c r="H1403" s="87" t="s">
        <v>1367</v>
      </c>
      <c r="I1403">
        <v>3</v>
      </c>
      <c r="J1403" s="37" t="s">
        <v>409</v>
      </c>
      <c r="K1403">
        <v>3.6</v>
      </c>
      <c r="L1403">
        <v>128</v>
      </c>
      <c r="M1403">
        <v>129</v>
      </c>
      <c r="N1403">
        <v>1650</v>
      </c>
      <c r="O1403">
        <v>1</v>
      </c>
      <c r="P1403">
        <v>26</v>
      </c>
      <c r="Q1403">
        <v>2</v>
      </c>
      <c r="R1403">
        <v>25</v>
      </c>
      <c r="S1403" s="32" t="s">
        <v>416</v>
      </c>
      <c r="T1403">
        <v>1084</v>
      </c>
      <c r="U1403" s="33" t="s">
        <v>417</v>
      </c>
      <c r="V1403">
        <v>1</v>
      </c>
      <c r="W1403">
        <v>98</v>
      </c>
      <c r="X1403" s="24" t="s">
        <v>179</v>
      </c>
      <c r="Y1403" s="12" t="s">
        <v>581</v>
      </c>
      <c r="Z1403">
        <v>5</v>
      </c>
      <c r="AA1403">
        <v>5</v>
      </c>
      <c r="AB1403">
        <v>5</v>
      </c>
      <c r="AC1403">
        <v>1</v>
      </c>
      <c r="AF1403" t="s">
        <v>46</v>
      </c>
    </row>
    <row r="1404" spans="1:32" x14ac:dyDescent="0.25">
      <c r="A1404" s="22" t="s">
        <v>294</v>
      </c>
      <c r="B1404" s="17" t="s">
        <v>299</v>
      </c>
      <c r="C1404">
        <v>40.130000000000003</v>
      </c>
      <c r="D1404">
        <v>39.93</v>
      </c>
      <c r="E1404">
        <v>9</v>
      </c>
      <c r="F1404" s="49" t="s">
        <v>31</v>
      </c>
      <c r="G1404">
        <v>6</v>
      </c>
      <c r="H1404" s="49" t="s">
        <v>31</v>
      </c>
      <c r="I1404">
        <v>8</v>
      </c>
      <c r="J1404" s="36" t="s">
        <v>410</v>
      </c>
      <c r="K1404">
        <v>3.1</v>
      </c>
      <c r="L1404">
        <v>128</v>
      </c>
      <c r="M1404">
        <v>135</v>
      </c>
      <c r="N1404">
        <v>1650</v>
      </c>
      <c r="O1404">
        <v>1</v>
      </c>
      <c r="P1404">
        <v>5</v>
      </c>
      <c r="Q1404">
        <v>2</v>
      </c>
      <c r="R1404">
        <v>25</v>
      </c>
      <c r="S1404" s="32" t="s">
        <v>432</v>
      </c>
      <c r="T1404">
        <v>1092</v>
      </c>
      <c r="U1404" s="33" t="s">
        <v>417</v>
      </c>
      <c r="V1404">
        <v>2</v>
      </c>
      <c r="W1404">
        <v>100</v>
      </c>
      <c r="X1404" s="24" t="s">
        <v>179</v>
      </c>
      <c r="Y1404" t="s">
        <v>441</v>
      </c>
      <c r="Z1404">
        <v>8</v>
      </c>
      <c r="AA1404">
        <v>8</v>
      </c>
      <c r="AB1404">
        <v>8</v>
      </c>
      <c r="AC1404">
        <v>6</v>
      </c>
      <c r="AF1404" t="s">
        <v>46</v>
      </c>
    </row>
    <row r="1405" spans="1:32" x14ac:dyDescent="0.25">
      <c r="A1405" s="22" t="s">
        <v>294</v>
      </c>
      <c r="B1405" s="17" t="s">
        <v>299</v>
      </c>
      <c r="C1405">
        <v>49.4</v>
      </c>
      <c r="D1405">
        <v>49.5</v>
      </c>
      <c r="E1405">
        <v>9</v>
      </c>
      <c r="F1405" s="49" t="s">
        <v>31</v>
      </c>
      <c r="G1405" s="30">
        <v>5</v>
      </c>
      <c r="H1405" s="55" t="s">
        <v>64</v>
      </c>
      <c r="I1405">
        <v>6</v>
      </c>
      <c r="J1405" s="37" t="s">
        <v>409</v>
      </c>
      <c r="K1405">
        <v>4.0999999999999996</v>
      </c>
      <c r="L1405">
        <v>128</v>
      </c>
      <c r="M1405">
        <v>125</v>
      </c>
      <c r="N1405" s="41">
        <v>1800</v>
      </c>
      <c r="O1405">
        <v>1</v>
      </c>
      <c r="P1405">
        <v>8</v>
      </c>
      <c r="Q1405">
        <v>1</v>
      </c>
      <c r="R1405">
        <v>25</v>
      </c>
      <c r="S1405" s="32" t="s">
        <v>432</v>
      </c>
      <c r="T1405">
        <v>1084</v>
      </c>
      <c r="U1405" s="33" t="s">
        <v>417</v>
      </c>
      <c r="V1405" t="s">
        <v>1474</v>
      </c>
      <c r="W1405">
        <v>100</v>
      </c>
      <c r="X1405" s="24" t="s">
        <v>179</v>
      </c>
      <c r="Y1405" s="12" t="s">
        <v>539</v>
      </c>
      <c r="Z1405">
        <v>6</v>
      </c>
      <c r="AA1405">
        <v>6</v>
      </c>
      <c r="AB1405">
        <v>5</v>
      </c>
      <c r="AC1405">
        <v>1</v>
      </c>
      <c r="AD1405">
        <v>5</v>
      </c>
      <c r="AF1405" t="s">
        <v>46</v>
      </c>
    </row>
    <row r="1406" spans="1:32" x14ac:dyDescent="0.25">
      <c r="A1406" s="22" t="s">
        <v>294</v>
      </c>
      <c r="B1406" s="17" t="s">
        <v>299</v>
      </c>
      <c r="C1406">
        <v>49.1</v>
      </c>
      <c r="D1406">
        <v>48.9</v>
      </c>
      <c r="E1406">
        <v>9</v>
      </c>
      <c r="F1406" s="49" t="s">
        <v>31</v>
      </c>
      <c r="G1406" s="28">
        <v>2</v>
      </c>
      <c r="H1406" s="55" t="s">
        <v>64</v>
      </c>
      <c r="I1406">
        <v>10</v>
      </c>
      <c r="J1406" s="38" t="s">
        <v>411</v>
      </c>
      <c r="K1406">
        <v>31</v>
      </c>
      <c r="L1406">
        <v>128</v>
      </c>
      <c r="M1406">
        <v>135</v>
      </c>
      <c r="N1406" s="41">
        <v>1800</v>
      </c>
      <c r="O1406">
        <v>1</v>
      </c>
      <c r="P1406">
        <v>4</v>
      </c>
      <c r="Q1406">
        <v>12</v>
      </c>
      <c r="R1406">
        <v>24</v>
      </c>
      <c r="S1406" s="32" t="s">
        <v>432</v>
      </c>
      <c r="T1406">
        <v>1078</v>
      </c>
      <c r="U1406" s="33" t="s">
        <v>417</v>
      </c>
      <c r="V1406">
        <v>2</v>
      </c>
      <c r="W1406">
        <v>99</v>
      </c>
      <c r="X1406" s="24" t="s">
        <v>179</v>
      </c>
      <c r="Y1406" s="12" t="s">
        <v>654</v>
      </c>
      <c r="Z1406">
        <v>12</v>
      </c>
      <c r="AA1406">
        <v>12</v>
      </c>
      <c r="AB1406">
        <v>12</v>
      </c>
      <c r="AC1406">
        <v>12</v>
      </c>
      <c r="AD1406">
        <v>2</v>
      </c>
      <c r="AF1406" t="s">
        <v>46</v>
      </c>
    </row>
    <row r="1407" spans="1:32" x14ac:dyDescent="0.25">
      <c r="A1407" s="22" t="s">
        <v>294</v>
      </c>
      <c r="B1407" s="17" t="s">
        <v>299</v>
      </c>
      <c r="C1407">
        <v>47.17</v>
      </c>
      <c r="D1407">
        <v>47.57</v>
      </c>
      <c r="E1407">
        <v>9</v>
      </c>
      <c r="F1407" s="49" t="s">
        <v>31</v>
      </c>
      <c r="G1407">
        <v>12</v>
      </c>
      <c r="H1407" s="63" t="s">
        <v>140</v>
      </c>
      <c r="I1407">
        <v>11</v>
      </c>
      <c r="J1407" s="37" t="s">
        <v>409</v>
      </c>
      <c r="K1407">
        <v>20</v>
      </c>
      <c r="L1407">
        <v>128</v>
      </c>
      <c r="M1407">
        <v>116</v>
      </c>
      <c r="N1407" s="41">
        <v>1800</v>
      </c>
      <c r="O1407">
        <v>1</v>
      </c>
      <c r="P1407">
        <v>3</v>
      </c>
      <c r="Q1407">
        <v>11</v>
      </c>
      <c r="R1407">
        <v>24</v>
      </c>
      <c r="S1407" t="s">
        <v>479</v>
      </c>
      <c r="T1407">
        <v>1079</v>
      </c>
      <c r="U1407" s="33" t="s">
        <v>427</v>
      </c>
      <c r="V1407" t="s">
        <v>1474</v>
      </c>
      <c r="W1407">
        <v>100</v>
      </c>
      <c r="X1407" s="24" t="s">
        <v>179</v>
      </c>
      <c r="Y1407" t="s">
        <v>453</v>
      </c>
      <c r="Z1407">
        <v>7</v>
      </c>
      <c r="AA1407">
        <v>8</v>
      </c>
      <c r="AB1407">
        <v>1</v>
      </c>
      <c r="AC1407">
        <v>2</v>
      </c>
      <c r="AD1407">
        <v>12</v>
      </c>
      <c r="AF1407" t="s">
        <v>46</v>
      </c>
    </row>
    <row r="1408" spans="1:32" x14ac:dyDescent="0.25">
      <c r="A1408" s="22" t="s">
        <v>294</v>
      </c>
      <c r="B1408" s="17" t="s">
        <v>299</v>
      </c>
      <c r="C1408">
        <v>46.13</v>
      </c>
      <c r="D1408">
        <v>45.93</v>
      </c>
      <c r="E1408">
        <v>9</v>
      </c>
      <c r="F1408" s="49" t="s">
        <v>31</v>
      </c>
      <c r="G1408">
        <v>13</v>
      </c>
      <c r="H1408" s="55" t="s">
        <v>64</v>
      </c>
      <c r="I1408">
        <v>12</v>
      </c>
      <c r="J1408" s="37" t="s">
        <v>409</v>
      </c>
      <c r="K1408">
        <v>14</v>
      </c>
      <c r="L1408">
        <v>128</v>
      </c>
      <c r="M1408">
        <v>135</v>
      </c>
      <c r="N1408">
        <v>1650</v>
      </c>
      <c r="O1408">
        <v>1</v>
      </c>
      <c r="P1408">
        <v>6</v>
      </c>
      <c r="Q1408">
        <v>10</v>
      </c>
      <c r="R1408">
        <v>24</v>
      </c>
      <c r="S1408" t="s">
        <v>457</v>
      </c>
      <c r="T1408">
        <v>1086</v>
      </c>
      <c r="U1408" s="33" t="s">
        <v>417</v>
      </c>
      <c r="V1408">
        <v>2</v>
      </c>
      <c r="W1408">
        <v>100</v>
      </c>
      <c r="X1408" s="24" t="s">
        <v>179</v>
      </c>
      <c r="Y1408" t="s">
        <v>1645</v>
      </c>
      <c r="Z1408">
        <v>4</v>
      </c>
      <c r="AA1408">
        <v>4</v>
      </c>
      <c r="AB1408">
        <v>13</v>
      </c>
      <c r="AC1408">
        <v>13</v>
      </c>
      <c r="AF1408" t="s">
        <v>46</v>
      </c>
    </row>
    <row r="1409" spans="1:32" x14ac:dyDescent="0.25">
      <c r="A1409" s="22" t="s">
        <v>294</v>
      </c>
      <c r="B1409" s="17" t="s">
        <v>299</v>
      </c>
      <c r="C1409">
        <v>40.18</v>
      </c>
      <c r="D1409">
        <v>39.979999999999997</v>
      </c>
      <c r="E1409">
        <v>9</v>
      </c>
      <c r="F1409" s="49" t="s">
        <v>31</v>
      </c>
      <c r="G1409">
        <v>6</v>
      </c>
      <c r="H1409" s="55" t="s">
        <v>64</v>
      </c>
      <c r="I1409">
        <v>10</v>
      </c>
      <c r="J1409" s="35" t="s">
        <v>408</v>
      </c>
      <c r="K1409">
        <v>10</v>
      </c>
      <c r="L1409">
        <v>128</v>
      </c>
      <c r="M1409">
        <v>135</v>
      </c>
      <c r="N1409">
        <v>1650</v>
      </c>
      <c r="O1409">
        <v>1</v>
      </c>
      <c r="P1409">
        <v>18</v>
      </c>
      <c r="Q1409">
        <v>9</v>
      </c>
      <c r="R1409">
        <v>24</v>
      </c>
      <c r="S1409" s="31" t="s">
        <v>420</v>
      </c>
      <c r="T1409">
        <v>1094</v>
      </c>
      <c r="U1409" s="33" t="s">
        <v>417</v>
      </c>
      <c r="V1409">
        <v>2</v>
      </c>
      <c r="W1409">
        <v>100</v>
      </c>
      <c r="X1409" s="24" t="s">
        <v>179</v>
      </c>
      <c r="Y1409" t="s">
        <v>435</v>
      </c>
      <c r="Z1409">
        <v>2</v>
      </c>
      <c r="AA1409">
        <v>2</v>
      </c>
      <c r="AB1409">
        <v>1</v>
      </c>
      <c r="AC1409">
        <v>6</v>
      </c>
      <c r="AF1409" t="s">
        <v>46</v>
      </c>
    </row>
    <row r="1410" spans="1:32" x14ac:dyDescent="0.25">
      <c r="A1410" s="22" t="s">
        <v>294</v>
      </c>
      <c r="B1410" s="17" t="s">
        <v>299</v>
      </c>
      <c r="C1410">
        <v>34.130000000000003</v>
      </c>
      <c r="D1410">
        <v>34.03</v>
      </c>
      <c r="E1410">
        <v>9</v>
      </c>
      <c r="F1410" s="49" t="s">
        <v>31</v>
      </c>
      <c r="G1410" s="28">
        <v>2</v>
      </c>
      <c r="H1410" s="55" t="s">
        <v>64</v>
      </c>
      <c r="I1410">
        <v>7</v>
      </c>
      <c r="J1410" s="37" t="s">
        <v>409</v>
      </c>
      <c r="K1410">
        <v>9</v>
      </c>
      <c r="L1410">
        <v>128</v>
      </c>
      <c r="M1410">
        <v>130</v>
      </c>
      <c r="N1410">
        <v>1600</v>
      </c>
      <c r="O1410">
        <v>1</v>
      </c>
      <c r="P1410">
        <v>14</v>
      </c>
      <c r="Q1410">
        <v>7</v>
      </c>
      <c r="R1410">
        <v>24</v>
      </c>
      <c r="S1410" t="s">
        <v>483</v>
      </c>
      <c r="T1410">
        <v>1086</v>
      </c>
      <c r="U1410" s="33" t="s">
        <v>417</v>
      </c>
      <c r="V1410">
        <v>1</v>
      </c>
      <c r="W1410">
        <v>100</v>
      </c>
      <c r="X1410" s="24" t="s">
        <v>179</v>
      </c>
      <c r="Y1410" s="12" t="s">
        <v>552</v>
      </c>
      <c r="Z1410">
        <v>5</v>
      </c>
      <c r="AA1410">
        <v>6</v>
      </c>
      <c r="AB1410">
        <v>5</v>
      </c>
      <c r="AC1410">
        <v>2</v>
      </c>
      <c r="AF1410" t="s">
        <v>46</v>
      </c>
    </row>
    <row r="1411" spans="1:32" x14ac:dyDescent="0.25">
      <c r="A1411" s="22" t="s">
        <v>294</v>
      </c>
      <c r="B1411" s="17" t="s">
        <v>299</v>
      </c>
      <c r="C1411">
        <v>40.76</v>
      </c>
      <c r="D1411">
        <v>40.559999999999995</v>
      </c>
      <c r="E1411">
        <v>9</v>
      </c>
      <c r="F1411" s="49" t="s">
        <v>31</v>
      </c>
      <c r="G1411" s="28">
        <v>3</v>
      </c>
      <c r="H1411" s="49" t="s">
        <v>31</v>
      </c>
      <c r="I1411">
        <v>8</v>
      </c>
      <c r="J1411" s="36" t="s">
        <v>410</v>
      </c>
      <c r="K1411">
        <v>8</v>
      </c>
      <c r="L1411">
        <v>128</v>
      </c>
      <c r="M1411">
        <v>133</v>
      </c>
      <c r="N1411">
        <v>1650</v>
      </c>
      <c r="O1411">
        <v>1</v>
      </c>
      <c r="P1411">
        <v>12</v>
      </c>
      <c r="Q1411">
        <v>6</v>
      </c>
      <c r="R1411">
        <v>24</v>
      </c>
      <c r="S1411" s="31" t="s">
        <v>420</v>
      </c>
      <c r="T1411">
        <v>1071</v>
      </c>
      <c r="U1411" s="33" t="s">
        <v>417</v>
      </c>
      <c r="V1411">
        <v>2</v>
      </c>
      <c r="W1411">
        <v>98</v>
      </c>
      <c r="X1411" s="24" t="s">
        <v>179</v>
      </c>
      <c r="Y1411" s="12" t="s">
        <v>446</v>
      </c>
      <c r="Z1411">
        <v>8</v>
      </c>
      <c r="AA1411">
        <v>1</v>
      </c>
      <c r="AB1411">
        <v>1</v>
      </c>
      <c r="AC1411">
        <v>3</v>
      </c>
      <c r="AF1411" t="s">
        <v>46</v>
      </c>
    </row>
    <row r="1412" spans="1:32" x14ac:dyDescent="0.25">
      <c r="A1412" s="22" t="s">
        <v>294</v>
      </c>
      <c r="B1412" s="17" t="s">
        <v>299</v>
      </c>
      <c r="C1412">
        <v>26.15</v>
      </c>
      <c r="D1412">
        <v>26.25</v>
      </c>
      <c r="E1412">
        <v>9</v>
      </c>
      <c r="F1412" s="49" t="s">
        <v>31</v>
      </c>
      <c r="G1412" s="30">
        <v>4</v>
      </c>
      <c r="H1412" s="63" t="s">
        <v>140</v>
      </c>
      <c r="I1412">
        <v>6</v>
      </c>
      <c r="J1412" s="35" t="s">
        <v>408</v>
      </c>
      <c r="K1412">
        <v>19</v>
      </c>
      <c r="L1412">
        <v>128</v>
      </c>
      <c r="M1412">
        <v>126</v>
      </c>
      <c r="N1412">
        <v>2400</v>
      </c>
      <c r="O1412">
        <v>2</v>
      </c>
      <c r="P1412">
        <v>26</v>
      </c>
      <c r="Q1412">
        <v>5</v>
      </c>
      <c r="R1412">
        <v>24</v>
      </c>
      <c r="S1412" t="s">
        <v>483</v>
      </c>
      <c r="T1412">
        <v>1079</v>
      </c>
      <c r="U1412" s="33" t="s">
        <v>417</v>
      </c>
      <c r="V1412" t="s">
        <v>1574</v>
      </c>
      <c r="W1412">
        <v>95</v>
      </c>
      <c r="X1412" s="24" t="s">
        <v>179</v>
      </c>
      <c r="Y1412" t="s">
        <v>435</v>
      </c>
      <c r="Z1412">
        <v>1</v>
      </c>
      <c r="AA1412">
        <v>1</v>
      </c>
      <c r="AB1412">
        <v>1</v>
      </c>
      <c r="AC1412">
        <v>1</v>
      </c>
      <c r="AD1412">
        <v>2</v>
      </c>
      <c r="AE1412">
        <v>4</v>
      </c>
      <c r="AF1412" t="s">
        <v>46</v>
      </c>
    </row>
    <row r="1413" spans="1:32" x14ac:dyDescent="0.25">
      <c r="A1413" s="22" t="s">
        <v>294</v>
      </c>
      <c r="B1413" s="17" t="s">
        <v>299</v>
      </c>
      <c r="C1413">
        <v>26.12</v>
      </c>
      <c r="D1413">
        <v>26.52</v>
      </c>
      <c r="E1413">
        <v>9</v>
      </c>
      <c r="F1413" s="49" t="s">
        <v>31</v>
      </c>
      <c r="G1413" s="30">
        <v>4</v>
      </c>
      <c r="H1413" s="47" t="s">
        <v>504</v>
      </c>
      <c r="I1413">
        <v>8</v>
      </c>
      <c r="J1413" s="35" t="s">
        <v>408</v>
      </c>
      <c r="K1413">
        <v>9.1</v>
      </c>
      <c r="L1413">
        <v>128</v>
      </c>
      <c r="M1413">
        <v>115</v>
      </c>
      <c r="N1413">
        <v>2400</v>
      </c>
      <c r="O1413">
        <v>2</v>
      </c>
      <c r="P1413">
        <v>5</v>
      </c>
      <c r="Q1413">
        <v>5</v>
      </c>
      <c r="R1413">
        <v>24</v>
      </c>
      <c r="S1413" t="s">
        <v>477</v>
      </c>
      <c r="T1413">
        <v>1072</v>
      </c>
      <c r="U1413" s="33" t="s">
        <v>417</v>
      </c>
      <c r="V1413" t="s">
        <v>1474</v>
      </c>
      <c r="W1413">
        <v>95</v>
      </c>
      <c r="X1413" s="24" t="s">
        <v>179</v>
      </c>
      <c r="Y1413">
        <v>4</v>
      </c>
      <c r="Z1413">
        <v>1</v>
      </c>
      <c r="AA1413">
        <v>1</v>
      </c>
      <c r="AB1413">
        <v>1</v>
      </c>
      <c r="AC1413">
        <v>1</v>
      </c>
      <c r="AD1413">
        <v>1</v>
      </c>
      <c r="AE1413">
        <v>4</v>
      </c>
      <c r="AF1413" t="s">
        <v>46</v>
      </c>
    </row>
    <row r="1414" spans="1:32" x14ac:dyDescent="0.25">
      <c r="A1414" s="22" t="s">
        <v>294</v>
      </c>
      <c r="B1414" s="17" t="s">
        <v>299</v>
      </c>
      <c r="C1414">
        <v>39.31</v>
      </c>
      <c r="D1414">
        <v>39.710000000000008</v>
      </c>
      <c r="E1414">
        <v>9</v>
      </c>
      <c r="F1414" s="49" t="s">
        <v>31</v>
      </c>
      <c r="G1414" s="28">
        <v>1</v>
      </c>
      <c r="H1414" s="49" t="s">
        <v>31</v>
      </c>
      <c r="I1414">
        <v>5</v>
      </c>
      <c r="J1414" s="35" t="s">
        <v>408</v>
      </c>
      <c r="K1414">
        <v>3.6</v>
      </c>
      <c r="L1414">
        <v>128</v>
      </c>
      <c r="M1414">
        <v>123</v>
      </c>
      <c r="N1414">
        <v>1650</v>
      </c>
      <c r="O1414">
        <v>1</v>
      </c>
      <c r="P1414">
        <v>10</v>
      </c>
      <c r="Q1414">
        <v>4</v>
      </c>
      <c r="R1414">
        <v>24</v>
      </c>
      <c r="S1414" s="31" t="s">
        <v>420</v>
      </c>
      <c r="T1414">
        <v>1070</v>
      </c>
      <c r="U1414" s="33" t="s">
        <v>417</v>
      </c>
      <c r="V1414">
        <v>2</v>
      </c>
      <c r="W1414">
        <v>88</v>
      </c>
      <c r="X1414" s="24" t="s">
        <v>179</v>
      </c>
      <c r="Y1414" s="12" t="s">
        <v>581</v>
      </c>
      <c r="Z1414">
        <v>3</v>
      </c>
      <c r="AA1414">
        <v>4</v>
      </c>
      <c r="AB1414">
        <v>4</v>
      </c>
      <c r="AC1414">
        <v>1</v>
      </c>
      <c r="AF1414" t="s">
        <v>46</v>
      </c>
    </row>
    <row r="1415" spans="1:32" x14ac:dyDescent="0.25">
      <c r="A1415" s="22" t="s">
        <v>294</v>
      </c>
      <c r="B1415" s="17" t="s">
        <v>299</v>
      </c>
      <c r="C1415">
        <v>50.2</v>
      </c>
      <c r="D1415">
        <v>50.500000000000007</v>
      </c>
      <c r="E1415">
        <v>9</v>
      </c>
      <c r="F1415" s="49" t="s">
        <v>31</v>
      </c>
      <c r="G1415" s="28">
        <v>1</v>
      </c>
      <c r="H1415" s="68" t="s">
        <v>316</v>
      </c>
      <c r="I1415">
        <v>4</v>
      </c>
      <c r="J1415" s="35" t="s">
        <v>408</v>
      </c>
      <c r="K1415">
        <v>7.3</v>
      </c>
      <c r="L1415">
        <v>128</v>
      </c>
      <c r="M1415">
        <v>125</v>
      </c>
      <c r="N1415" s="41">
        <v>1800</v>
      </c>
      <c r="O1415">
        <v>1</v>
      </c>
      <c r="P1415">
        <v>13</v>
      </c>
      <c r="Q1415">
        <v>3</v>
      </c>
      <c r="R1415">
        <v>24</v>
      </c>
      <c r="S1415" s="32" t="s">
        <v>416</v>
      </c>
      <c r="T1415">
        <v>1065</v>
      </c>
      <c r="U1415" s="33" t="s">
        <v>417</v>
      </c>
      <c r="V1415">
        <v>3</v>
      </c>
      <c r="W1415">
        <v>80</v>
      </c>
      <c r="X1415" s="24" t="s">
        <v>179</v>
      </c>
      <c r="Y1415" s="12" t="s">
        <v>552</v>
      </c>
      <c r="Z1415">
        <v>2</v>
      </c>
      <c r="AA1415">
        <v>2</v>
      </c>
      <c r="AB1415">
        <v>2</v>
      </c>
      <c r="AC1415">
        <v>2</v>
      </c>
      <c r="AD1415">
        <v>1</v>
      </c>
      <c r="AF1415" t="s">
        <v>46</v>
      </c>
    </row>
    <row r="1416" spans="1:32" x14ac:dyDescent="0.25">
      <c r="A1416" s="22" t="s">
        <v>294</v>
      </c>
      <c r="B1416" s="17" t="s">
        <v>299</v>
      </c>
      <c r="C1416">
        <v>49.12</v>
      </c>
      <c r="D1416">
        <v>49.22</v>
      </c>
      <c r="E1416">
        <v>9</v>
      </c>
      <c r="F1416" s="49" t="s">
        <v>31</v>
      </c>
      <c r="G1416">
        <v>8</v>
      </c>
      <c r="H1416" s="67" t="s">
        <v>195</v>
      </c>
      <c r="I1416">
        <v>4</v>
      </c>
      <c r="J1416" s="35" t="s">
        <v>408</v>
      </c>
      <c r="K1416">
        <v>30</v>
      </c>
      <c r="L1416">
        <v>128</v>
      </c>
      <c r="M1416">
        <v>132</v>
      </c>
      <c r="N1416" s="41">
        <v>1800</v>
      </c>
      <c r="O1416">
        <v>1</v>
      </c>
      <c r="P1416">
        <v>18</v>
      </c>
      <c r="Q1416">
        <v>2</v>
      </c>
      <c r="R1416">
        <v>24</v>
      </c>
      <c r="S1416" t="s">
        <v>479</v>
      </c>
      <c r="T1416">
        <v>1064</v>
      </c>
      <c r="U1416" s="33" t="s">
        <v>417</v>
      </c>
      <c r="V1416">
        <v>3</v>
      </c>
      <c r="W1416">
        <v>82</v>
      </c>
      <c r="X1416" s="24" t="s">
        <v>179</v>
      </c>
      <c r="Y1416" t="s">
        <v>519</v>
      </c>
      <c r="Z1416">
        <v>1</v>
      </c>
      <c r="AA1416">
        <v>1</v>
      </c>
      <c r="AB1416">
        <v>1</v>
      </c>
      <c r="AC1416">
        <v>2</v>
      </c>
      <c r="AD1416">
        <v>8</v>
      </c>
      <c r="AF1416" t="s">
        <v>46</v>
      </c>
    </row>
    <row r="1417" spans="1:32" x14ac:dyDescent="0.25">
      <c r="A1417" s="22" t="s">
        <v>294</v>
      </c>
      <c r="B1417" s="17" t="s">
        <v>299</v>
      </c>
      <c r="C1417">
        <v>35.409999999999997</v>
      </c>
      <c r="D1417">
        <v>35.51</v>
      </c>
      <c r="E1417">
        <v>9</v>
      </c>
      <c r="F1417" s="49" t="s">
        <v>31</v>
      </c>
      <c r="G1417">
        <v>9</v>
      </c>
      <c r="H1417" s="66" t="s">
        <v>173</v>
      </c>
      <c r="I1417">
        <v>8</v>
      </c>
      <c r="J1417" s="37" t="s">
        <v>409</v>
      </c>
      <c r="K1417">
        <v>52</v>
      </c>
      <c r="L1417">
        <v>128</v>
      </c>
      <c r="M1417">
        <v>126</v>
      </c>
      <c r="N1417">
        <v>1600</v>
      </c>
      <c r="O1417">
        <v>1</v>
      </c>
      <c r="P1417">
        <v>4</v>
      </c>
      <c r="Q1417">
        <v>2</v>
      </c>
      <c r="R1417">
        <v>24</v>
      </c>
      <c r="S1417" t="s">
        <v>501</v>
      </c>
      <c r="T1417">
        <v>1065</v>
      </c>
      <c r="U1417" s="33" t="s">
        <v>417</v>
      </c>
      <c r="V1417" t="s">
        <v>1620</v>
      </c>
      <c r="W1417">
        <v>82</v>
      </c>
      <c r="X1417" s="24" t="s">
        <v>179</v>
      </c>
      <c r="Y1417">
        <v>6</v>
      </c>
      <c r="Z1417">
        <v>4</v>
      </c>
      <c r="AA1417">
        <v>4</v>
      </c>
      <c r="AB1417">
        <v>5</v>
      </c>
      <c r="AC1417">
        <v>9</v>
      </c>
      <c r="AF1417" t="s">
        <v>46</v>
      </c>
    </row>
    <row r="1418" spans="1:32" x14ac:dyDescent="0.25">
      <c r="A1418" s="22" t="s">
        <v>294</v>
      </c>
      <c r="B1418" s="17" t="s">
        <v>299</v>
      </c>
      <c r="C1418">
        <v>40.409999999999997</v>
      </c>
      <c r="D1418">
        <v>40.51</v>
      </c>
      <c r="E1418">
        <v>9</v>
      </c>
      <c r="F1418" s="49" t="s">
        <v>31</v>
      </c>
      <c r="G1418" s="28">
        <v>2</v>
      </c>
      <c r="H1418" s="47" t="s">
        <v>504</v>
      </c>
      <c r="I1418">
        <v>2</v>
      </c>
      <c r="J1418" s="35" t="s">
        <v>408</v>
      </c>
      <c r="K1418">
        <v>10</v>
      </c>
      <c r="L1418">
        <v>128</v>
      </c>
      <c r="M1418">
        <v>130</v>
      </c>
      <c r="N1418">
        <v>1650</v>
      </c>
      <c r="O1418">
        <v>1</v>
      </c>
      <c r="P1418">
        <v>4</v>
      </c>
      <c r="Q1418">
        <v>1</v>
      </c>
      <c r="R1418">
        <v>24</v>
      </c>
      <c r="S1418" s="32" t="s">
        <v>432</v>
      </c>
      <c r="T1418">
        <v>1074</v>
      </c>
      <c r="U1418" s="33" t="s">
        <v>417</v>
      </c>
      <c r="V1418">
        <v>3</v>
      </c>
      <c r="W1418">
        <v>80</v>
      </c>
      <c r="X1418" s="24" t="s">
        <v>179</v>
      </c>
      <c r="Y1418" s="12" t="s">
        <v>654</v>
      </c>
      <c r="Z1418">
        <v>2</v>
      </c>
      <c r="AA1418">
        <v>2</v>
      </c>
      <c r="AB1418">
        <v>2</v>
      </c>
      <c r="AC1418">
        <v>2</v>
      </c>
      <c r="AF1418" t="s">
        <v>46</v>
      </c>
    </row>
    <row r="1419" spans="1:32" x14ac:dyDescent="0.25">
      <c r="A1419" s="22" t="s">
        <v>294</v>
      </c>
      <c r="B1419" s="17" t="s">
        <v>299</v>
      </c>
      <c r="C1419">
        <v>40.549999999999997</v>
      </c>
      <c r="D1419">
        <v>40.549999999999997</v>
      </c>
      <c r="E1419">
        <v>9</v>
      </c>
      <c r="F1419" s="49" t="s">
        <v>31</v>
      </c>
      <c r="G1419" s="30">
        <v>5</v>
      </c>
      <c r="H1419" s="74" t="s">
        <v>404</v>
      </c>
      <c r="I1419">
        <v>4</v>
      </c>
      <c r="J1419" s="35" t="s">
        <v>408</v>
      </c>
      <c r="K1419">
        <v>20</v>
      </c>
      <c r="L1419">
        <v>128</v>
      </c>
      <c r="M1419">
        <v>135</v>
      </c>
      <c r="N1419">
        <v>1650</v>
      </c>
      <c r="O1419">
        <v>1</v>
      </c>
      <c r="P1419">
        <v>13</v>
      </c>
      <c r="Q1419">
        <v>12</v>
      </c>
      <c r="R1419">
        <v>23</v>
      </c>
      <c r="S1419" s="31" t="s">
        <v>420</v>
      </c>
      <c r="T1419">
        <v>1064</v>
      </c>
      <c r="U1419" s="33" t="s">
        <v>417</v>
      </c>
      <c r="V1419">
        <v>3</v>
      </c>
      <c r="W1419">
        <v>80</v>
      </c>
      <c r="X1419" s="24" t="s">
        <v>179</v>
      </c>
      <c r="Y1419" s="12" t="s">
        <v>539</v>
      </c>
      <c r="Z1419">
        <v>3</v>
      </c>
      <c r="AA1419">
        <v>3</v>
      </c>
      <c r="AB1419">
        <v>4</v>
      </c>
      <c r="AC1419">
        <v>5</v>
      </c>
      <c r="AF1419" t="s">
        <v>46</v>
      </c>
    </row>
    <row r="1420" spans="1:32" x14ac:dyDescent="0.25">
      <c r="A1420" s="22" t="s">
        <v>294</v>
      </c>
      <c r="B1420" s="17" t="s">
        <v>299</v>
      </c>
      <c r="C1420">
        <v>35</v>
      </c>
      <c r="D1420">
        <v>35</v>
      </c>
      <c r="E1420">
        <v>9</v>
      </c>
      <c r="F1420" s="49" t="s">
        <v>31</v>
      </c>
      <c r="G1420">
        <v>9</v>
      </c>
      <c r="H1420" s="67" t="s">
        <v>195</v>
      </c>
      <c r="I1420">
        <v>10</v>
      </c>
      <c r="J1420" s="35" t="s">
        <v>408</v>
      </c>
      <c r="K1420">
        <v>51</v>
      </c>
      <c r="L1420">
        <v>128</v>
      </c>
      <c r="M1420">
        <v>129</v>
      </c>
      <c r="N1420">
        <v>1600</v>
      </c>
      <c r="O1420">
        <v>1</v>
      </c>
      <c r="P1420">
        <v>5</v>
      </c>
      <c r="Q1420">
        <v>11</v>
      </c>
      <c r="R1420">
        <v>23</v>
      </c>
      <c r="S1420" t="s">
        <v>479</v>
      </c>
      <c r="T1420">
        <v>1076</v>
      </c>
      <c r="U1420" s="33" t="s">
        <v>417</v>
      </c>
      <c r="V1420">
        <v>2</v>
      </c>
      <c r="W1420">
        <v>82</v>
      </c>
      <c r="X1420" s="24" t="s">
        <v>179</v>
      </c>
      <c r="Y1420" t="s">
        <v>533</v>
      </c>
      <c r="Z1420">
        <v>1</v>
      </c>
      <c r="AA1420">
        <v>1</v>
      </c>
      <c r="AB1420">
        <v>1</v>
      </c>
      <c r="AC1420">
        <v>9</v>
      </c>
      <c r="AF1420" t="s">
        <v>46</v>
      </c>
    </row>
    <row r="1421" spans="1:32" x14ac:dyDescent="0.25">
      <c r="A1421" s="22" t="s">
        <v>294</v>
      </c>
      <c r="B1421" s="17" t="s">
        <v>299</v>
      </c>
      <c r="C1421">
        <v>22.08</v>
      </c>
      <c r="D1421">
        <v>22.779999999999998</v>
      </c>
      <c r="E1421">
        <v>9</v>
      </c>
      <c r="F1421" s="49" t="s">
        <v>31</v>
      </c>
      <c r="G1421">
        <v>8</v>
      </c>
      <c r="H1421" s="54" t="s">
        <v>58</v>
      </c>
      <c r="I1421">
        <v>1</v>
      </c>
      <c r="J1421" s="37" t="s">
        <v>409</v>
      </c>
      <c r="K1421">
        <v>26</v>
      </c>
      <c r="L1421">
        <v>128</v>
      </c>
      <c r="M1421">
        <v>119</v>
      </c>
      <c r="N1421">
        <v>1400</v>
      </c>
      <c r="O1421">
        <v>1</v>
      </c>
      <c r="P1421">
        <v>22</v>
      </c>
      <c r="Q1421">
        <v>10</v>
      </c>
      <c r="R1421">
        <v>23</v>
      </c>
      <c r="S1421" t="s">
        <v>501</v>
      </c>
      <c r="T1421">
        <v>1098</v>
      </c>
      <c r="U1421" s="33" t="s">
        <v>417</v>
      </c>
      <c r="V1421">
        <v>2</v>
      </c>
      <c r="W1421">
        <v>82</v>
      </c>
      <c r="X1421" s="24" t="s">
        <v>179</v>
      </c>
      <c r="Y1421">
        <v>4</v>
      </c>
      <c r="Z1421">
        <v>5</v>
      </c>
      <c r="AA1421">
        <v>5</v>
      </c>
      <c r="AB1421">
        <v>8</v>
      </c>
      <c r="AC1421">
        <v>8</v>
      </c>
      <c r="AF1421" t="s">
        <v>639</v>
      </c>
    </row>
    <row r="1422" spans="1:32" x14ac:dyDescent="0.25">
      <c r="A1422" s="22" t="s">
        <v>294</v>
      </c>
      <c r="B1422" s="18" t="s">
        <v>302</v>
      </c>
      <c r="C1422">
        <v>38.99</v>
      </c>
      <c r="D1422">
        <v>38.890000000000008</v>
      </c>
      <c r="E1422">
        <v>12</v>
      </c>
      <c r="F1422" s="55" t="s">
        <v>64</v>
      </c>
      <c r="G1422" s="28">
        <v>1</v>
      </c>
      <c r="H1422" s="55" t="s">
        <v>64</v>
      </c>
      <c r="I1422">
        <v>5</v>
      </c>
      <c r="J1422" s="36" t="s">
        <v>410</v>
      </c>
      <c r="K1422">
        <v>7.1</v>
      </c>
      <c r="L1422">
        <v>125</v>
      </c>
      <c r="M1422">
        <v>135</v>
      </c>
      <c r="N1422">
        <v>1650</v>
      </c>
      <c r="O1422">
        <v>1</v>
      </c>
      <c r="P1422">
        <v>23</v>
      </c>
      <c r="Q1422">
        <v>12</v>
      </c>
      <c r="R1422">
        <v>25</v>
      </c>
      <c r="S1422" s="32" t="s">
        <v>416</v>
      </c>
      <c r="T1422">
        <v>1264</v>
      </c>
      <c r="U1422" s="33" t="s">
        <v>417</v>
      </c>
      <c r="V1422">
        <v>2</v>
      </c>
      <c r="W1422">
        <v>98</v>
      </c>
      <c r="X1422" s="24" t="s">
        <v>179</v>
      </c>
      <c r="Y1422" s="12" t="s">
        <v>1652</v>
      </c>
      <c r="Z1422">
        <v>8</v>
      </c>
      <c r="AA1422">
        <v>6</v>
      </c>
      <c r="AB1422">
        <v>4</v>
      </c>
      <c r="AC1422">
        <v>1</v>
      </c>
      <c r="AF1422" t="s">
        <v>17</v>
      </c>
    </row>
    <row r="1423" spans="1:32" x14ac:dyDescent="0.25">
      <c r="A1423" s="22" t="s">
        <v>294</v>
      </c>
      <c r="B1423" s="18" t="s">
        <v>302</v>
      </c>
      <c r="C1423">
        <v>49.11</v>
      </c>
      <c r="D1423">
        <v>49.309999999999995</v>
      </c>
      <c r="E1423">
        <v>12</v>
      </c>
      <c r="F1423" s="55" t="s">
        <v>64</v>
      </c>
      <c r="G1423" s="28">
        <v>1</v>
      </c>
      <c r="H1423" s="55" t="s">
        <v>64</v>
      </c>
      <c r="I1423">
        <v>1</v>
      </c>
      <c r="J1423" s="37" t="s">
        <v>409</v>
      </c>
      <c r="K1423">
        <v>4.8</v>
      </c>
      <c r="L1423">
        <v>125</v>
      </c>
      <c r="M1423">
        <v>132</v>
      </c>
      <c r="N1423" s="41">
        <v>1800</v>
      </c>
      <c r="O1423">
        <v>1</v>
      </c>
      <c r="P1423">
        <v>10</v>
      </c>
      <c r="Q1423">
        <v>12</v>
      </c>
      <c r="R1423">
        <v>25</v>
      </c>
      <c r="S1423" s="32" t="s">
        <v>432</v>
      </c>
      <c r="T1423">
        <v>1254</v>
      </c>
      <c r="U1423" s="33" t="s">
        <v>417</v>
      </c>
      <c r="V1423">
        <v>2</v>
      </c>
      <c r="W1423">
        <v>92</v>
      </c>
      <c r="X1423" s="24" t="s">
        <v>179</v>
      </c>
      <c r="Y1423" s="12" t="s">
        <v>423</v>
      </c>
      <c r="Z1423">
        <v>6</v>
      </c>
      <c r="AA1423">
        <v>4</v>
      </c>
      <c r="AB1423">
        <v>3</v>
      </c>
      <c r="AC1423">
        <v>3</v>
      </c>
      <c r="AD1423">
        <v>1</v>
      </c>
      <c r="AF1423" t="s">
        <v>17</v>
      </c>
    </row>
    <row r="1424" spans="1:32" x14ac:dyDescent="0.25">
      <c r="A1424" s="22" t="s">
        <v>294</v>
      </c>
      <c r="B1424" s="18" t="s">
        <v>302</v>
      </c>
      <c r="C1424">
        <v>48.07</v>
      </c>
      <c r="D1424">
        <v>48.27</v>
      </c>
      <c r="E1424">
        <v>12</v>
      </c>
      <c r="F1424" s="55" t="s">
        <v>64</v>
      </c>
      <c r="G1424" s="30">
        <v>4</v>
      </c>
      <c r="H1424" s="50" t="s">
        <v>565</v>
      </c>
      <c r="I1424">
        <v>8</v>
      </c>
      <c r="J1424" s="35" t="s">
        <v>408</v>
      </c>
      <c r="K1424">
        <v>14</v>
      </c>
      <c r="L1424">
        <v>125</v>
      </c>
      <c r="M1424">
        <v>126</v>
      </c>
      <c r="N1424" s="41">
        <v>1800</v>
      </c>
      <c r="O1424">
        <v>1</v>
      </c>
      <c r="P1424">
        <v>15</v>
      </c>
      <c r="Q1424">
        <v>10</v>
      </c>
      <c r="R1424">
        <v>25</v>
      </c>
      <c r="S1424" s="32" t="s">
        <v>432</v>
      </c>
      <c r="T1424">
        <v>1249</v>
      </c>
      <c r="U1424" s="33" t="s">
        <v>427</v>
      </c>
      <c r="V1424">
        <v>2</v>
      </c>
      <c r="W1424">
        <v>92</v>
      </c>
      <c r="X1424" s="24" t="s">
        <v>179</v>
      </c>
      <c r="Y1424" s="12" t="s">
        <v>423</v>
      </c>
      <c r="Z1424">
        <v>3</v>
      </c>
      <c r="AA1424">
        <v>2</v>
      </c>
      <c r="AB1424">
        <v>2</v>
      </c>
      <c r="AC1424">
        <v>1</v>
      </c>
      <c r="AD1424">
        <v>4</v>
      </c>
      <c r="AF1424" t="s">
        <v>17</v>
      </c>
    </row>
    <row r="1425" spans="1:32" x14ac:dyDescent="0.25">
      <c r="A1425" s="22" t="s">
        <v>294</v>
      </c>
      <c r="B1425" s="18" t="s">
        <v>302</v>
      </c>
      <c r="C1425">
        <v>41.15</v>
      </c>
      <c r="D1425">
        <v>40.949999999999996</v>
      </c>
      <c r="E1425">
        <v>12</v>
      </c>
      <c r="F1425" s="55" t="s">
        <v>64</v>
      </c>
      <c r="G1425">
        <v>11</v>
      </c>
      <c r="H1425" s="59" t="s">
        <v>85</v>
      </c>
      <c r="I1425">
        <v>12</v>
      </c>
      <c r="J1425" s="38" t="s">
        <v>411</v>
      </c>
      <c r="K1425">
        <v>71</v>
      </c>
      <c r="L1425">
        <v>125</v>
      </c>
      <c r="M1425">
        <v>132</v>
      </c>
      <c r="N1425">
        <v>1650</v>
      </c>
      <c r="O1425">
        <v>1</v>
      </c>
      <c r="P1425">
        <v>4</v>
      </c>
      <c r="Q1425">
        <v>10</v>
      </c>
      <c r="R1425">
        <v>25</v>
      </c>
      <c r="S1425" t="s">
        <v>457</v>
      </c>
      <c r="T1425">
        <v>1257</v>
      </c>
      <c r="U1425" s="34" t="s">
        <v>826</v>
      </c>
      <c r="V1425">
        <v>2</v>
      </c>
      <c r="W1425">
        <v>94</v>
      </c>
      <c r="X1425" s="24" t="s">
        <v>179</v>
      </c>
      <c r="Y1425" t="s">
        <v>672</v>
      </c>
      <c r="Z1425">
        <v>12</v>
      </c>
      <c r="AA1425">
        <v>12</v>
      </c>
      <c r="AB1425">
        <v>10</v>
      </c>
      <c r="AC1425">
        <v>11</v>
      </c>
      <c r="AF1425" t="s">
        <v>17</v>
      </c>
    </row>
    <row r="1426" spans="1:32" x14ac:dyDescent="0.25">
      <c r="A1426" s="22" t="s">
        <v>294</v>
      </c>
      <c r="B1426" s="18" t="s">
        <v>302</v>
      </c>
      <c r="C1426">
        <v>39.090000000000003</v>
      </c>
      <c r="D1426">
        <v>39.190000000000005</v>
      </c>
      <c r="E1426">
        <v>12</v>
      </c>
      <c r="F1426" s="55" t="s">
        <v>64</v>
      </c>
      <c r="G1426">
        <v>7</v>
      </c>
      <c r="H1426" s="68" t="s">
        <v>316</v>
      </c>
      <c r="I1426">
        <v>8</v>
      </c>
      <c r="J1426" s="36" t="s">
        <v>410</v>
      </c>
      <c r="K1426">
        <v>14</v>
      </c>
      <c r="L1426">
        <v>125</v>
      </c>
      <c r="M1426">
        <v>128</v>
      </c>
      <c r="N1426">
        <v>1650</v>
      </c>
      <c r="O1426">
        <v>1</v>
      </c>
      <c r="P1426">
        <v>11</v>
      </c>
      <c r="Q1426">
        <v>6</v>
      </c>
      <c r="R1426">
        <v>25</v>
      </c>
      <c r="S1426" s="31" t="s">
        <v>420</v>
      </c>
      <c r="T1426">
        <v>1235</v>
      </c>
      <c r="U1426" s="33" t="s">
        <v>427</v>
      </c>
      <c r="V1426">
        <v>2</v>
      </c>
      <c r="W1426">
        <v>97</v>
      </c>
      <c r="X1426" s="24" t="s">
        <v>179</v>
      </c>
      <c r="Y1426">
        <v>4</v>
      </c>
      <c r="Z1426">
        <v>9</v>
      </c>
      <c r="AA1426">
        <v>8</v>
      </c>
      <c r="AB1426">
        <v>9</v>
      </c>
      <c r="AC1426">
        <v>7</v>
      </c>
      <c r="AF1426" t="s">
        <v>17</v>
      </c>
    </row>
    <row r="1427" spans="1:32" x14ac:dyDescent="0.25">
      <c r="A1427" s="22" t="s">
        <v>294</v>
      </c>
      <c r="B1427" s="18" t="s">
        <v>302</v>
      </c>
      <c r="C1427">
        <v>39.619999999999997</v>
      </c>
      <c r="D1427">
        <v>39.72</v>
      </c>
      <c r="E1427">
        <v>12</v>
      </c>
      <c r="F1427" s="55" t="s">
        <v>64</v>
      </c>
      <c r="G1427">
        <v>9</v>
      </c>
      <c r="H1427" s="68" t="s">
        <v>316</v>
      </c>
      <c r="I1427">
        <v>5</v>
      </c>
      <c r="J1427" s="37" t="s">
        <v>409</v>
      </c>
      <c r="K1427">
        <v>18</v>
      </c>
      <c r="L1427">
        <v>125</v>
      </c>
      <c r="M1427">
        <v>128</v>
      </c>
      <c r="N1427">
        <v>1650</v>
      </c>
      <c r="O1427">
        <v>1</v>
      </c>
      <c r="P1427">
        <v>31</v>
      </c>
      <c r="Q1427">
        <v>5</v>
      </c>
      <c r="R1427">
        <v>25</v>
      </c>
      <c r="S1427" t="s">
        <v>457</v>
      </c>
      <c r="T1427">
        <v>1240</v>
      </c>
      <c r="U1427" s="33" t="s">
        <v>417</v>
      </c>
      <c r="V1427">
        <v>2</v>
      </c>
      <c r="W1427">
        <v>99</v>
      </c>
      <c r="X1427" s="24" t="s">
        <v>179</v>
      </c>
      <c r="Y1427">
        <v>3</v>
      </c>
      <c r="Z1427">
        <v>4</v>
      </c>
      <c r="AA1427">
        <v>6</v>
      </c>
      <c r="AB1427">
        <v>5</v>
      </c>
      <c r="AC1427">
        <v>9</v>
      </c>
      <c r="AF1427" t="s">
        <v>17</v>
      </c>
    </row>
    <row r="1428" spans="1:32" x14ac:dyDescent="0.25">
      <c r="A1428" s="22" t="s">
        <v>294</v>
      </c>
      <c r="B1428" s="18" t="s">
        <v>302</v>
      </c>
      <c r="C1428">
        <v>39.14</v>
      </c>
      <c r="D1428">
        <v>39.040000000000006</v>
      </c>
      <c r="E1428">
        <v>12</v>
      </c>
      <c r="F1428" s="55" t="s">
        <v>64</v>
      </c>
      <c r="G1428" s="30">
        <v>5</v>
      </c>
      <c r="H1428" s="59" t="s">
        <v>85</v>
      </c>
      <c r="I1428">
        <v>5</v>
      </c>
      <c r="J1428" s="37" t="s">
        <v>409</v>
      </c>
      <c r="K1428">
        <v>7.3</v>
      </c>
      <c r="L1428">
        <v>125</v>
      </c>
      <c r="M1428">
        <v>135</v>
      </c>
      <c r="N1428">
        <v>1650</v>
      </c>
      <c r="O1428">
        <v>1</v>
      </c>
      <c r="P1428">
        <v>14</v>
      </c>
      <c r="Q1428">
        <v>5</v>
      </c>
      <c r="R1428">
        <v>25</v>
      </c>
      <c r="S1428" s="31" t="s">
        <v>420</v>
      </c>
      <c r="T1428">
        <v>1235</v>
      </c>
      <c r="U1428" s="33" t="s">
        <v>427</v>
      </c>
      <c r="V1428">
        <v>2</v>
      </c>
      <c r="W1428">
        <v>100</v>
      </c>
      <c r="X1428" s="24" t="s">
        <v>179</v>
      </c>
      <c r="Y1428" s="12" t="s">
        <v>471</v>
      </c>
      <c r="Z1428">
        <v>4</v>
      </c>
      <c r="AA1428">
        <v>4</v>
      </c>
      <c r="AB1428">
        <v>5</v>
      </c>
      <c r="AC1428">
        <v>5</v>
      </c>
      <c r="AF1428" t="s">
        <v>17</v>
      </c>
    </row>
    <row r="1429" spans="1:32" x14ac:dyDescent="0.25">
      <c r="A1429" s="22" t="s">
        <v>294</v>
      </c>
      <c r="B1429" s="18" t="s">
        <v>302</v>
      </c>
      <c r="C1429">
        <v>46.1</v>
      </c>
      <c r="D1429">
        <v>46.000000000000007</v>
      </c>
      <c r="E1429">
        <v>12</v>
      </c>
      <c r="F1429" s="55" t="s">
        <v>64</v>
      </c>
      <c r="G1429" s="30">
        <v>5</v>
      </c>
      <c r="H1429" s="59" t="s">
        <v>85</v>
      </c>
      <c r="I1429">
        <v>6</v>
      </c>
      <c r="J1429" s="37" t="s">
        <v>409</v>
      </c>
      <c r="K1429">
        <v>29</v>
      </c>
      <c r="L1429">
        <v>125</v>
      </c>
      <c r="M1429">
        <v>135</v>
      </c>
      <c r="N1429" s="41">
        <v>1800</v>
      </c>
      <c r="O1429">
        <v>1</v>
      </c>
      <c r="P1429">
        <v>20</v>
      </c>
      <c r="Q1429">
        <v>4</v>
      </c>
      <c r="R1429">
        <v>25</v>
      </c>
      <c r="S1429" t="s">
        <v>479</v>
      </c>
      <c r="T1429">
        <v>1238</v>
      </c>
      <c r="U1429" s="33" t="s">
        <v>427</v>
      </c>
      <c r="V1429">
        <v>2</v>
      </c>
      <c r="W1429">
        <v>100</v>
      </c>
      <c r="X1429" s="24" t="s">
        <v>179</v>
      </c>
      <c r="Y1429" s="12" t="s">
        <v>418</v>
      </c>
      <c r="Z1429">
        <v>6</v>
      </c>
      <c r="AA1429">
        <v>6</v>
      </c>
      <c r="AB1429">
        <v>6</v>
      </c>
      <c r="AC1429">
        <v>6</v>
      </c>
      <c r="AD1429">
        <v>5</v>
      </c>
      <c r="AF1429" t="s">
        <v>17</v>
      </c>
    </row>
    <row r="1430" spans="1:32" x14ac:dyDescent="0.25">
      <c r="A1430" s="22" t="s">
        <v>294</v>
      </c>
      <c r="B1430" s="18" t="s">
        <v>302</v>
      </c>
      <c r="C1430">
        <v>34.96</v>
      </c>
      <c r="D1430">
        <v>35.06</v>
      </c>
      <c r="E1430">
        <v>12</v>
      </c>
      <c r="F1430" s="55" t="s">
        <v>64</v>
      </c>
      <c r="G1430" s="28">
        <v>2</v>
      </c>
      <c r="H1430" s="59" t="s">
        <v>85</v>
      </c>
      <c r="I1430">
        <v>4</v>
      </c>
      <c r="J1430" s="37" t="s">
        <v>409</v>
      </c>
      <c r="K1430">
        <v>4.9000000000000004</v>
      </c>
      <c r="L1430">
        <v>125</v>
      </c>
      <c r="M1430">
        <v>135</v>
      </c>
      <c r="N1430">
        <v>1600</v>
      </c>
      <c r="O1430">
        <v>1</v>
      </c>
      <c r="P1430">
        <v>6</v>
      </c>
      <c r="Q1430">
        <v>4</v>
      </c>
      <c r="R1430">
        <v>25</v>
      </c>
      <c r="S1430" t="s">
        <v>501</v>
      </c>
      <c r="T1430">
        <v>1243</v>
      </c>
      <c r="U1430" s="33" t="s">
        <v>417</v>
      </c>
      <c r="V1430">
        <v>2</v>
      </c>
      <c r="W1430">
        <v>100</v>
      </c>
      <c r="X1430" s="24" t="s">
        <v>179</v>
      </c>
      <c r="Y1430" s="12" t="s">
        <v>539</v>
      </c>
      <c r="Z1430">
        <v>4</v>
      </c>
      <c r="AA1430">
        <v>4</v>
      </c>
      <c r="AB1430">
        <v>3</v>
      </c>
      <c r="AC1430">
        <v>2</v>
      </c>
      <c r="AF1430" t="s">
        <v>17</v>
      </c>
    </row>
    <row r="1431" spans="1:32" x14ac:dyDescent="0.25">
      <c r="A1431" s="22" t="s">
        <v>294</v>
      </c>
      <c r="B1431" s="18" t="s">
        <v>302</v>
      </c>
      <c r="C1431">
        <v>47.18</v>
      </c>
      <c r="D1431">
        <v>46.88</v>
      </c>
      <c r="E1431">
        <v>12</v>
      </c>
      <c r="F1431" s="55" t="s">
        <v>64</v>
      </c>
      <c r="G1431" s="28">
        <v>3</v>
      </c>
      <c r="H1431" s="67" t="s">
        <v>195</v>
      </c>
      <c r="I1431">
        <v>12</v>
      </c>
      <c r="J1431" s="36" t="s">
        <v>410</v>
      </c>
      <c r="K1431">
        <v>27</v>
      </c>
      <c r="L1431">
        <v>125</v>
      </c>
      <c r="M1431">
        <v>135</v>
      </c>
      <c r="N1431" s="41">
        <v>1800</v>
      </c>
      <c r="O1431">
        <v>1</v>
      </c>
      <c r="P1431">
        <v>9</v>
      </c>
      <c r="Q1431">
        <v>3</v>
      </c>
      <c r="R1431">
        <v>25</v>
      </c>
      <c r="S1431" t="s">
        <v>508</v>
      </c>
      <c r="T1431">
        <v>1250</v>
      </c>
      <c r="U1431" s="33" t="s">
        <v>427</v>
      </c>
      <c r="V1431">
        <v>2</v>
      </c>
      <c r="W1431">
        <v>100</v>
      </c>
      <c r="X1431" s="24" t="s">
        <v>179</v>
      </c>
      <c r="Y1431" s="12" t="s">
        <v>549</v>
      </c>
      <c r="Z1431">
        <v>10</v>
      </c>
      <c r="AA1431">
        <v>6</v>
      </c>
      <c r="AB1431">
        <v>5</v>
      </c>
      <c r="AC1431">
        <v>5</v>
      </c>
      <c r="AD1431">
        <v>3</v>
      </c>
      <c r="AF1431" t="s">
        <v>17</v>
      </c>
    </row>
    <row r="1432" spans="1:32" x14ac:dyDescent="0.25">
      <c r="A1432" s="22" t="s">
        <v>294</v>
      </c>
      <c r="B1432" s="18" t="s">
        <v>302</v>
      </c>
      <c r="C1432">
        <v>39.020000000000003</v>
      </c>
      <c r="D1432">
        <v>39.120000000000005</v>
      </c>
      <c r="E1432">
        <v>12</v>
      </c>
      <c r="F1432" s="55" t="s">
        <v>64</v>
      </c>
      <c r="G1432" s="28">
        <v>2</v>
      </c>
      <c r="H1432" s="59" t="s">
        <v>85</v>
      </c>
      <c r="I1432">
        <v>8</v>
      </c>
      <c r="J1432" s="35" t="s">
        <v>408</v>
      </c>
      <c r="K1432">
        <v>7</v>
      </c>
      <c r="L1432">
        <v>125</v>
      </c>
      <c r="M1432">
        <v>129</v>
      </c>
      <c r="N1432">
        <v>1650</v>
      </c>
      <c r="O1432">
        <v>1</v>
      </c>
      <c r="P1432">
        <v>26</v>
      </c>
      <c r="Q1432">
        <v>2</v>
      </c>
      <c r="R1432">
        <v>25</v>
      </c>
      <c r="S1432" s="32" t="s">
        <v>416</v>
      </c>
      <c r="T1432">
        <v>1252</v>
      </c>
      <c r="U1432" s="33" t="s">
        <v>417</v>
      </c>
      <c r="V1432">
        <v>1</v>
      </c>
      <c r="W1432">
        <v>98</v>
      </c>
      <c r="X1432" s="24" t="s">
        <v>179</v>
      </c>
      <c r="Y1432" s="12" t="s">
        <v>581</v>
      </c>
      <c r="Z1432">
        <v>1</v>
      </c>
      <c r="AA1432">
        <v>1</v>
      </c>
      <c r="AB1432">
        <v>1</v>
      </c>
      <c r="AC1432">
        <v>2</v>
      </c>
      <c r="AF1432" t="s">
        <v>17</v>
      </c>
    </row>
    <row r="1433" spans="1:32" x14ac:dyDescent="0.25">
      <c r="A1433" s="22" t="s">
        <v>294</v>
      </c>
      <c r="B1433" s="18" t="s">
        <v>302</v>
      </c>
      <c r="C1433">
        <v>39.97</v>
      </c>
      <c r="D1433">
        <v>39.870000000000005</v>
      </c>
      <c r="E1433">
        <v>12</v>
      </c>
      <c r="F1433" s="55" t="s">
        <v>64</v>
      </c>
      <c r="G1433" s="28">
        <v>3</v>
      </c>
      <c r="H1433" s="59" t="s">
        <v>85</v>
      </c>
      <c r="I1433">
        <v>5</v>
      </c>
      <c r="J1433" s="37" t="s">
        <v>409</v>
      </c>
      <c r="K1433">
        <v>6.8</v>
      </c>
      <c r="L1433">
        <v>125</v>
      </c>
      <c r="M1433">
        <v>133</v>
      </c>
      <c r="N1433">
        <v>1650</v>
      </c>
      <c r="O1433">
        <v>1</v>
      </c>
      <c r="P1433">
        <v>5</v>
      </c>
      <c r="Q1433">
        <v>2</v>
      </c>
      <c r="R1433">
        <v>25</v>
      </c>
      <c r="S1433" s="32" t="s">
        <v>432</v>
      </c>
      <c r="T1433">
        <v>1263</v>
      </c>
      <c r="U1433" s="33" t="s">
        <v>417</v>
      </c>
      <c r="V1433">
        <v>2</v>
      </c>
      <c r="W1433">
        <v>98</v>
      </c>
      <c r="X1433" s="24" t="s">
        <v>179</v>
      </c>
      <c r="Y1433" s="12" t="s">
        <v>471</v>
      </c>
      <c r="Z1433">
        <v>4</v>
      </c>
      <c r="AA1433">
        <v>3</v>
      </c>
      <c r="AB1433">
        <v>3</v>
      </c>
      <c r="AC1433">
        <v>3</v>
      </c>
      <c r="AF1433" t="s">
        <v>17</v>
      </c>
    </row>
    <row r="1434" spans="1:32" x14ac:dyDescent="0.25">
      <c r="A1434" s="22" t="s">
        <v>294</v>
      </c>
      <c r="B1434" s="18" t="s">
        <v>302</v>
      </c>
      <c r="C1434">
        <v>49.19</v>
      </c>
      <c r="D1434">
        <v>49.489999999999995</v>
      </c>
      <c r="E1434">
        <v>12</v>
      </c>
      <c r="F1434" s="55" t="s">
        <v>64</v>
      </c>
      <c r="G1434" s="28">
        <v>1</v>
      </c>
      <c r="H1434" s="59" t="s">
        <v>85</v>
      </c>
      <c r="I1434">
        <v>9</v>
      </c>
      <c r="J1434" s="36" t="s">
        <v>410</v>
      </c>
      <c r="K1434">
        <v>4.9000000000000004</v>
      </c>
      <c r="L1434">
        <v>125</v>
      </c>
      <c r="M1434">
        <v>117</v>
      </c>
      <c r="N1434" s="41">
        <v>1800</v>
      </c>
      <c r="O1434">
        <v>1</v>
      </c>
      <c r="P1434">
        <v>8</v>
      </c>
      <c r="Q1434">
        <v>1</v>
      </c>
      <c r="R1434">
        <v>25</v>
      </c>
      <c r="S1434" s="32" t="s">
        <v>432</v>
      </c>
      <c r="T1434">
        <v>1254</v>
      </c>
      <c r="U1434" s="33" t="s">
        <v>417</v>
      </c>
      <c r="V1434" t="s">
        <v>1474</v>
      </c>
      <c r="W1434">
        <v>92</v>
      </c>
      <c r="X1434" s="24" t="s">
        <v>179</v>
      </c>
      <c r="Y1434" s="12" t="s">
        <v>446</v>
      </c>
      <c r="Z1434">
        <v>9</v>
      </c>
      <c r="AA1434">
        <v>9</v>
      </c>
      <c r="AB1434">
        <v>9</v>
      </c>
      <c r="AC1434">
        <v>7</v>
      </c>
      <c r="AD1434">
        <v>1</v>
      </c>
      <c r="AF1434" t="s">
        <v>17</v>
      </c>
    </row>
    <row r="1435" spans="1:32" x14ac:dyDescent="0.25">
      <c r="A1435" s="22" t="s">
        <v>294</v>
      </c>
      <c r="B1435" s="18" t="s">
        <v>302</v>
      </c>
      <c r="C1435">
        <v>33.92</v>
      </c>
      <c r="D1435">
        <v>34.020000000000003</v>
      </c>
      <c r="E1435">
        <v>12</v>
      </c>
      <c r="F1435" s="55" t="s">
        <v>64</v>
      </c>
      <c r="G1435">
        <v>6</v>
      </c>
      <c r="H1435" s="53" t="s">
        <v>53</v>
      </c>
      <c r="I1435">
        <v>11</v>
      </c>
      <c r="J1435" s="38" t="s">
        <v>411</v>
      </c>
      <c r="K1435">
        <v>35</v>
      </c>
      <c r="L1435">
        <v>125</v>
      </c>
      <c r="M1435">
        <v>122</v>
      </c>
      <c r="N1435">
        <v>1600</v>
      </c>
      <c r="O1435">
        <v>1</v>
      </c>
      <c r="P1435">
        <v>24</v>
      </c>
      <c r="Q1435">
        <v>11</v>
      </c>
      <c r="R1435">
        <v>24</v>
      </c>
      <c r="S1435" t="s">
        <v>508</v>
      </c>
      <c r="T1435">
        <v>1251</v>
      </c>
      <c r="U1435" s="33" t="s">
        <v>427</v>
      </c>
      <c r="V1435">
        <v>2</v>
      </c>
      <c r="W1435">
        <v>92</v>
      </c>
      <c r="X1435" s="24" t="s">
        <v>179</v>
      </c>
      <c r="Y1435" t="s">
        <v>484</v>
      </c>
      <c r="Z1435">
        <v>13</v>
      </c>
      <c r="AA1435">
        <v>13</v>
      </c>
      <c r="AB1435">
        <v>10</v>
      </c>
      <c r="AC1435">
        <v>6</v>
      </c>
      <c r="AF1435" t="s">
        <v>17</v>
      </c>
    </row>
    <row r="1436" spans="1:32" x14ac:dyDescent="0.25">
      <c r="A1436" s="22" t="s">
        <v>294</v>
      </c>
      <c r="B1436" s="18" t="s">
        <v>302</v>
      </c>
      <c r="C1436">
        <v>34</v>
      </c>
      <c r="D1436">
        <v>34.199999999999996</v>
      </c>
      <c r="E1436">
        <v>12</v>
      </c>
      <c r="F1436" s="55" t="s">
        <v>64</v>
      </c>
      <c r="G1436" s="28">
        <v>2</v>
      </c>
      <c r="H1436" s="53" t="s">
        <v>53</v>
      </c>
      <c r="I1436">
        <v>2</v>
      </c>
      <c r="J1436" s="37" t="s">
        <v>409</v>
      </c>
      <c r="K1436">
        <v>31</v>
      </c>
      <c r="L1436">
        <v>125</v>
      </c>
      <c r="M1436">
        <v>132</v>
      </c>
      <c r="N1436">
        <v>1600</v>
      </c>
      <c r="O1436">
        <v>1</v>
      </c>
      <c r="P1436">
        <v>20</v>
      </c>
      <c r="Q1436">
        <v>10</v>
      </c>
      <c r="R1436">
        <v>24</v>
      </c>
      <c r="S1436" t="s">
        <v>501</v>
      </c>
      <c r="T1436">
        <v>1245</v>
      </c>
      <c r="U1436" s="33" t="s">
        <v>427</v>
      </c>
      <c r="V1436">
        <v>2</v>
      </c>
      <c r="W1436">
        <v>92</v>
      </c>
      <c r="X1436" s="24" t="s">
        <v>179</v>
      </c>
      <c r="Y1436" s="12" t="s">
        <v>418</v>
      </c>
      <c r="Z1436">
        <v>6</v>
      </c>
      <c r="AA1436">
        <v>6</v>
      </c>
      <c r="AB1436">
        <v>6</v>
      </c>
      <c r="AC1436">
        <v>2</v>
      </c>
      <c r="AF1436" t="s">
        <v>17</v>
      </c>
    </row>
    <row r="1437" spans="1:32" x14ac:dyDescent="0.25">
      <c r="A1437" s="22" t="s">
        <v>294</v>
      </c>
      <c r="B1437" s="18" t="s">
        <v>302</v>
      </c>
      <c r="C1437">
        <v>22.09</v>
      </c>
      <c r="D1437">
        <v>22.09</v>
      </c>
      <c r="E1437">
        <v>12</v>
      </c>
      <c r="F1437" s="55" t="s">
        <v>64</v>
      </c>
      <c r="G1437">
        <v>8</v>
      </c>
      <c r="H1437" s="55" t="s">
        <v>64</v>
      </c>
      <c r="I1437">
        <v>8</v>
      </c>
      <c r="J1437" s="36" t="s">
        <v>410</v>
      </c>
      <c r="K1437">
        <v>36</v>
      </c>
      <c r="L1437">
        <v>125</v>
      </c>
      <c r="M1437">
        <v>130</v>
      </c>
      <c r="N1437">
        <v>1400</v>
      </c>
      <c r="O1437">
        <v>1</v>
      </c>
      <c r="P1437">
        <v>1</v>
      </c>
      <c r="Q1437">
        <v>10</v>
      </c>
      <c r="R1437">
        <v>24</v>
      </c>
      <c r="S1437" t="s">
        <v>479</v>
      </c>
      <c r="T1437">
        <v>1238</v>
      </c>
      <c r="U1437" s="33" t="s">
        <v>427</v>
      </c>
      <c r="V1437">
        <v>2</v>
      </c>
      <c r="W1437">
        <v>94</v>
      </c>
      <c r="X1437" s="24" t="s">
        <v>179</v>
      </c>
      <c r="Y1437" t="s">
        <v>589</v>
      </c>
      <c r="Z1437">
        <v>9</v>
      </c>
      <c r="AA1437">
        <v>9</v>
      </c>
      <c r="AB1437">
        <v>9</v>
      </c>
      <c r="AC1437">
        <v>8</v>
      </c>
      <c r="AF1437" t="s">
        <v>17</v>
      </c>
    </row>
    <row r="1438" spans="1:32" x14ac:dyDescent="0.25">
      <c r="A1438" s="22" t="s">
        <v>294</v>
      </c>
      <c r="B1438" s="18" t="s">
        <v>302</v>
      </c>
      <c r="C1438">
        <v>40.47</v>
      </c>
      <c r="D1438">
        <v>40.369999999999997</v>
      </c>
      <c r="E1438">
        <v>12</v>
      </c>
      <c r="F1438" s="55" t="s">
        <v>64</v>
      </c>
      <c r="G1438">
        <v>8</v>
      </c>
      <c r="H1438" s="49" t="s">
        <v>31</v>
      </c>
      <c r="I1438">
        <v>11</v>
      </c>
      <c r="J1438" s="38" t="s">
        <v>411</v>
      </c>
      <c r="K1438">
        <v>9.6</v>
      </c>
      <c r="L1438">
        <v>125</v>
      </c>
      <c r="M1438">
        <v>129</v>
      </c>
      <c r="N1438">
        <v>1650</v>
      </c>
      <c r="O1438">
        <v>1</v>
      </c>
      <c r="P1438">
        <v>18</v>
      </c>
      <c r="Q1438">
        <v>9</v>
      </c>
      <c r="R1438">
        <v>24</v>
      </c>
      <c r="S1438" s="31" t="s">
        <v>420</v>
      </c>
      <c r="T1438">
        <v>1239</v>
      </c>
      <c r="U1438" s="33" t="s">
        <v>417</v>
      </c>
      <c r="V1438">
        <v>2</v>
      </c>
      <c r="W1438">
        <v>94</v>
      </c>
      <c r="X1438" s="24" t="s">
        <v>179</v>
      </c>
      <c r="Y1438">
        <v>5</v>
      </c>
      <c r="Z1438">
        <v>11</v>
      </c>
      <c r="AA1438">
        <v>10</v>
      </c>
      <c r="AB1438">
        <v>10</v>
      </c>
      <c r="AC1438">
        <v>8</v>
      </c>
      <c r="AF1438" t="s">
        <v>661</v>
      </c>
    </row>
    <row r="1439" spans="1:32" x14ac:dyDescent="0.25">
      <c r="A1439" s="22" t="s">
        <v>294</v>
      </c>
      <c r="B1439" s="18" t="s">
        <v>302</v>
      </c>
      <c r="C1439">
        <v>38.36</v>
      </c>
      <c r="D1439">
        <v>38.260000000000005</v>
      </c>
      <c r="E1439">
        <v>12</v>
      </c>
      <c r="F1439" s="55" t="s">
        <v>64</v>
      </c>
      <c r="G1439" s="30">
        <v>4</v>
      </c>
      <c r="H1439" s="55" t="s">
        <v>64</v>
      </c>
      <c r="I1439">
        <v>6</v>
      </c>
      <c r="J1439" s="37" t="s">
        <v>409</v>
      </c>
      <c r="K1439">
        <v>8.3000000000000007</v>
      </c>
      <c r="L1439">
        <v>125</v>
      </c>
      <c r="M1439">
        <v>135</v>
      </c>
      <c r="N1439">
        <v>1650</v>
      </c>
      <c r="O1439">
        <v>1</v>
      </c>
      <c r="P1439">
        <v>10</v>
      </c>
      <c r="Q1439">
        <v>7</v>
      </c>
      <c r="R1439">
        <v>24</v>
      </c>
      <c r="S1439" s="31" t="s">
        <v>420</v>
      </c>
      <c r="T1439">
        <v>1236</v>
      </c>
      <c r="U1439" s="33" t="s">
        <v>427</v>
      </c>
      <c r="V1439">
        <v>2</v>
      </c>
      <c r="W1439">
        <v>95</v>
      </c>
      <c r="X1439" s="24" t="s">
        <v>179</v>
      </c>
      <c r="Y1439">
        <v>3</v>
      </c>
      <c r="Z1439">
        <v>4</v>
      </c>
      <c r="AA1439">
        <v>4</v>
      </c>
      <c r="AB1439">
        <v>3</v>
      </c>
      <c r="AC1439">
        <v>4</v>
      </c>
      <c r="AF1439" t="s">
        <v>141</v>
      </c>
    </row>
    <row r="1440" spans="1:32" x14ac:dyDescent="0.25">
      <c r="A1440" s="22" t="s">
        <v>294</v>
      </c>
      <c r="B1440" s="18" t="s">
        <v>302</v>
      </c>
      <c r="C1440">
        <v>40.770000000000003</v>
      </c>
      <c r="D1440">
        <v>41.07</v>
      </c>
      <c r="E1440">
        <v>12</v>
      </c>
      <c r="F1440" s="55" t="s">
        <v>64</v>
      </c>
      <c r="G1440" s="30">
        <v>4</v>
      </c>
      <c r="H1440" s="52" t="s">
        <v>49</v>
      </c>
      <c r="I1440">
        <v>4</v>
      </c>
      <c r="J1440" s="37" t="s">
        <v>409</v>
      </c>
      <c r="K1440">
        <v>9</v>
      </c>
      <c r="L1440">
        <v>125</v>
      </c>
      <c r="M1440">
        <v>129</v>
      </c>
      <c r="N1440">
        <v>1650</v>
      </c>
      <c r="O1440">
        <v>1</v>
      </c>
      <c r="P1440">
        <v>12</v>
      </c>
      <c r="Q1440">
        <v>6</v>
      </c>
      <c r="R1440">
        <v>24</v>
      </c>
      <c r="S1440" s="31" t="s">
        <v>420</v>
      </c>
      <c r="T1440">
        <v>1239</v>
      </c>
      <c r="U1440" s="33" t="s">
        <v>417</v>
      </c>
      <c r="V1440">
        <v>2</v>
      </c>
      <c r="W1440">
        <v>94</v>
      </c>
      <c r="X1440" s="24" t="s">
        <v>179</v>
      </c>
      <c r="Y1440" s="12" t="s">
        <v>423</v>
      </c>
      <c r="Z1440">
        <v>6</v>
      </c>
      <c r="AA1440">
        <v>2</v>
      </c>
      <c r="AB1440">
        <v>2</v>
      </c>
      <c r="AC1440">
        <v>4</v>
      </c>
      <c r="AF1440" t="s">
        <v>141</v>
      </c>
    </row>
    <row r="1441" spans="1:32" x14ac:dyDescent="0.25">
      <c r="A1441" s="22" t="s">
        <v>294</v>
      </c>
      <c r="B1441" s="18" t="s">
        <v>302</v>
      </c>
      <c r="C1441">
        <v>34.74</v>
      </c>
      <c r="D1441">
        <v>34.94</v>
      </c>
      <c r="E1441">
        <v>12</v>
      </c>
      <c r="F1441" s="55" t="s">
        <v>64</v>
      </c>
      <c r="G1441" s="30">
        <v>5</v>
      </c>
      <c r="H1441" s="49" t="s">
        <v>31</v>
      </c>
      <c r="I1441">
        <v>2</v>
      </c>
      <c r="J1441" s="37" t="s">
        <v>409</v>
      </c>
      <c r="K1441">
        <v>5</v>
      </c>
      <c r="L1441">
        <v>125</v>
      </c>
      <c r="M1441">
        <v>130</v>
      </c>
      <c r="N1441">
        <v>1600</v>
      </c>
      <c r="O1441">
        <v>1</v>
      </c>
      <c r="P1441">
        <v>11</v>
      </c>
      <c r="Q1441">
        <v>5</v>
      </c>
      <c r="R1441">
        <v>24</v>
      </c>
      <c r="S1441" t="s">
        <v>508</v>
      </c>
      <c r="T1441">
        <v>1225</v>
      </c>
      <c r="U1441" s="33" t="s">
        <v>427</v>
      </c>
      <c r="V1441">
        <v>2</v>
      </c>
      <c r="W1441">
        <v>95</v>
      </c>
      <c r="X1441" s="24" t="s">
        <v>179</v>
      </c>
      <c r="Y1441" t="s">
        <v>474</v>
      </c>
      <c r="Z1441">
        <v>5</v>
      </c>
      <c r="AA1441">
        <v>4</v>
      </c>
      <c r="AB1441">
        <v>4</v>
      </c>
      <c r="AC1441">
        <v>5</v>
      </c>
      <c r="AF1441" t="s">
        <v>141</v>
      </c>
    </row>
    <row r="1442" spans="1:32" x14ac:dyDescent="0.25">
      <c r="A1442" s="22" t="s">
        <v>294</v>
      </c>
      <c r="B1442" s="18" t="s">
        <v>302</v>
      </c>
      <c r="C1442">
        <v>0.6</v>
      </c>
      <c r="D1442">
        <v>0.6</v>
      </c>
      <c r="E1442">
        <v>12</v>
      </c>
      <c r="F1442" s="55" t="s">
        <v>64</v>
      </c>
      <c r="G1442">
        <v>9</v>
      </c>
      <c r="H1442" s="74" t="s">
        <v>404</v>
      </c>
      <c r="I1442">
        <v>11</v>
      </c>
      <c r="J1442" s="37" t="s">
        <v>409</v>
      </c>
      <c r="K1442">
        <v>13</v>
      </c>
      <c r="L1442">
        <v>125</v>
      </c>
      <c r="M1442">
        <v>126</v>
      </c>
      <c r="N1442">
        <v>2000</v>
      </c>
      <c r="O1442">
        <v>2</v>
      </c>
      <c r="P1442">
        <v>24</v>
      </c>
      <c r="Q1442">
        <v>3</v>
      </c>
      <c r="R1442">
        <v>24</v>
      </c>
      <c r="S1442" t="s">
        <v>483</v>
      </c>
      <c r="T1442">
        <v>1220</v>
      </c>
      <c r="U1442" s="33" t="s">
        <v>427</v>
      </c>
      <c r="V1442" t="s">
        <v>1620</v>
      </c>
      <c r="W1442">
        <v>95</v>
      </c>
      <c r="X1442" s="24" t="s">
        <v>179</v>
      </c>
      <c r="Y1442" t="s">
        <v>453</v>
      </c>
      <c r="Z1442">
        <v>4</v>
      </c>
      <c r="AA1442">
        <v>4</v>
      </c>
      <c r="AB1442">
        <v>4</v>
      </c>
      <c r="AC1442">
        <v>4</v>
      </c>
      <c r="AD1442">
        <v>9</v>
      </c>
      <c r="AF1442" t="s">
        <v>1667</v>
      </c>
    </row>
    <row r="1443" spans="1:32" x14ac:dyDescent="0.25">
      <c r="A1443" s="22" t="s">
        <v>294</v>
      </c>
      <c r="B1443" s="18" t="s">
        <v>302</v>
      </c>
      <c r="C1443">
        <v>48.35</v>
      </c>
      <c r="D1443">
        <v>48.75</v>
      </c>
      <c r="E1443">
        <v>12</v>
      </c>
      <c r="F1443" s="55" t="s">
        <v>64</v>
      </c>
      <c r="G1443">
        <v>6</v>
      </c>
      <c r="H1443" s="49" t="s">
        <v>31</v>
      </c>
      <c r="I1443">
        <v>1</v>
      </c>
      <c r="J1443" s="35" t="s">
        <v>408</v>
      </c>
      <c r="K1443">
        <v>6.2</v>
      </c>
      <c r="L1443">
        <v>125</v>
      </c>
      <c r="M1443">
        <v>126</v>
      </c>
      <c r="N1443" s="41">
        <v>1800</v>
      </c>
      <c r="O1443">
        <v>1</v>
      </c>
      <c r="P1443">
        <v>3</v>
      </c>
      <c r="Q1443">
        <v>3</v>
      </c>
      <c r="R1443">
        <v>24</v>
      </c>
      <c r="S1443" t="s">
        <v>501</v>
      </c>
      <c r="T1443">
        <v>1221</v>
      </c>
      <c r="U1443" s="33" t="s">
        <v>417</v>
      </c>
      <c r="V1443" t="s">
        <v>1620</v>
      </c>
      <c r="W1443">
        <v>95</v>
      </c>
      <c r="X1443" s="24" t="s">
        <v>179</v>
      </c>
      <c r="Y1443">
        <v>4</v>
      </c>
      <c r="Z1443">
        <v>2</v>
      </c>
      <c r="AA1443">
        <v>4</v>
      </c>
      <c r="AB1443">
        <v>5</v>
      </c>
      <c r="AC1443">
        <v>6</v>
      </c>
      <c r="AD1443">
        <v>6</v>
      </c>
      <c r="AF1443" t="s">
        <v>1090</v>
      </c>
    </row>
    <row r="1444" spans="1:32" x14ac:dyDescent="0.25">
      <c r="A1444" s="22" t="s">
        <v>294</v>
      </c>
      <c r="B1444" s="18" t="s">
        <v>302</v>
      </c>
      <c r="C1444">
        <v>34.729999999999997</v>
      </c>
      <c r="D1444">
        <v>34.93</v>
      </c>
      <c r="E1444">
        <v>12</v>
      </c>
      <c r="F1444" s="55" t="s">
        <v>64</v>
      </c>
      <c r="G1444" s="28">
        <v>2</v>
      </c>
      <c r="H1444" s="49" t="s">
        <v>31</v>
      </c>
      <c r="I1444">
        <v>5</v>
      </c>
      <c r="J1444" s="35" t="s">
        <v>408</v>
      </c>
      <c r="K1444">
        <v>8.3000000000000007</v>
      </c>
      <c r="L1444">
        <v>125</v>
      </c>
      <c r="M1444">
        <v>126</v>
      </c>
      <c r="N1444">
        <v>1600</v>
      </c>
      <c r="O1444">
        <v>1</v>
      </c>
      <c r="P1444">
        <v>4</v>
      </c>
      <c r="Q1444">
        <v>2</v>
      </c>
      <c r="R1444">
        <v>24</v>
      </c>
      <c r="S1444" t="s">
        <v>501</v>
      </c>
      <c r="T1444">
        <v>1227</v>
      </c>
      <c r="U1444" s="33" t="s">
        <v>417</v>
      </c>
      <c r="V1444" t="s">
        <v>1620</v>
      </c>
      <c r="W1444">
        <v>95</v>
      </c>
      <c r="X1444" s="24" t="s">
        <v>179</v>
      </c>
      <c r="Y1444" s="12" t="s">
        <v>471</v>
      </c>
      <c r="Z1444">
        <v>2</v>
      </c>
      <c r="AA1444">
        <v>2</v>
      </c>
      <c r="AB1444">
        <v>2</v>
      </c>
      <c r="AC1444">
        <v>2</v>
      </c>
      <c r="AF1444" t="s">
        <v>141</v>
      </c>
    </row>
    <row r="1445" spans="1:32" x14ac:dyDescent="0.25">
      <c r="A1445" s="22" t="s">
        <v>294</v>
      </c>
      <c r="B1445" s="18" t="s">
        <v>302</v>
      </c>
      <c r="C1445">
        <v>48.55</v>
      </c>
      <c r="D1445">
        <v>48.849999999999994</v>
      </c>
      <c r="E1445">
        <v>12</v>
      </c>
      <c r="F1445" s="55" t="s">
        <v>64</v>
      </c>
      <c r="G1445" s="28">
        <v>3</v>
      </c>
      <c r="H1445" s="52" t="s">
        <v>49</v>
      </c>
      <c r="I1445">
        <v>9</v>
      </c>
      <c r="J1445" s="35" t="s">
        <v>408</v>
      </c>
      <c r="K1445">
        <v>2.4</v>
      </c>
      <c r="L1445">
        <v>125</v>
      </c>
      <c r="M1445">
        <v>117</v>
      </c>
      <c r="N1445" s="41">
        <v>1800</v>
      </c>
      <c r="O1445">
        <v>1</v>
      </c>
      <c r="P1445">
        <v>10</v>
      </c>
      <c r="Q1445">
        <v>1</v>
      </c>
      <c r="R1445">
        <v>24</v>
      </c>
      <c r="S1445" s="31" t="s">
        <v>420</v>
      </c>
      <c r="T1445">
        <v>1220</v>
      </c>
      <c r="U1445" s="33" t="s">
        <v>417</v>
      </c>
      <c r="V1445" t="s">
        <v>1474</v>
      </c>
      <c r="W1445">
        <v>94</v>
      </c>
      <c r="X1445" s="24" t="s">
        <v>179</v>
      </c>
      <c r="Y1445" s="12" t="s">
        <v>418</v>
      </c>
      <c r="Z1445">
        <v>3</v>
      </c>
      <c r="AA1445">
        <v>3</v>
      </c>
      <c r="AB1445">
        <v>3</v>
      </c>
      <c r="AC1445">
        <v>4</v>
      </c>
      <c r="AD1445">
        <v>3</v>
      </c>
      <c r="AF1445" t="s">
        <v>141</v>
      </c>
    </row>
    <row r="1446" spans="1:32" x14ac:dyDescent="0.25">
      <c r="A1446" s="22" t="s">
        <v>294</v>
      </c>
      <c r="B1446" s="18" t="s">
        <v>302</v>
      </c>
      <c r="C1446">
        <v>49.53</v>
      </c>
      <c r="D1446">
        <v>49.730000000000004</v>
      </c>
      <c r="E1446">
        <v>12</v>
      </c>
      <c r="F1446" s="55" t="s">
        <v>64</v>
      </c>
      <c r="G1446" s="28">
        <v>1</v>
      </c>
      <c r="H1446" s="74" t="s">
        <v>404</v>
      </c>
      <c r="I1446">
        <v>6</v>
      </c>
      <c r="J1446" s="35" t="s">
        <v>408</v>
      </c>
      <c r="K1446">
        <v>2.4</v>
      </c>
      <c r="L1446">
        <v>125</v>
      </c>
      <c r="M1446">
        <v>124</v>
      </c>
      <c r="N1446" s="41">
        <v>1800</v>
      </c>
      <c r="O1446">
        <v>1</v>
      </c>
      <c r="P1446">
        <v>6</v>
      </c>
      <c r="Q1446">
        <v>12</v>
      </c>
      <c r="R1446">
        <v>23</v>
      </c>
      <c r="S1446" s="32" t="s">
        <v>432</v>
      </c>
      <c r="T1446">
        <v>1217</v>
      </c>
      <c r="U1446" s="33" t="s">
        <v>417</v>
      </c>
      <c r="V1446">
        <v>2</v>
      </c>
      <c r="W1446">
        <v>88</v>
      </c>
      <c r="X1446" s="24" t="s">
        <v>179</v>
      </c>
      <c r="Y1446" s="12" t="s">
        <v>446</v>
      </c>
      <c r="Z1446">
        <v>2</v>
      </c>
      <c r="AA1446">
        <v>4</v>
      </c>
      <c r="AB1446">
        <v>4</v>
      </c>
      <c r="AC1446">
        <v>3</v>
      </c>
      <c r="AD1446">
        <v>1</v>
      </c>
      <c r="AF1446" t="s">
        <v>141</v>
      </c>
    </row>
    <row r="1447" spans="1:32" x14ac:dyDescent="0.25">
      <c r="A1447" s="22" t="s">
        <v>294</v>
      </c>
      <c r="B1447" s="18" t="s">
        <v>302</v>
      </c>
      <c r="C1447">
        <v>40.43</v>
      </c>
      <c r="D1447">
        <v>40.730000000000004</v>
      </c>
      <c r="E1447">
        <v>12</v>
      </c>
      <c r="F1447" s="55" t="s">
        <v>64</v>
      </c>
      <c r="G1447" s="30">
        <v>4</v>
      </c>
      <c r="H1447" s="50" t="s">
        <v>565</v>
      </c>
      <c r="I1447">
        <v>7</v>
      </c>
      <c r="J1447" s="36" t="s">
        <v>410</v>
      </c>
      <c r="K1447">
        <v>3.6</v>
      </c>
      <c r="L1447">
        <v>125</v>
      </c>
      <c r="M1447">
        <v>123</v>
      </c>
      <c r="N1447">
        <v>1650</v>
      </c>
      <c r="O1447">
        <v>1</v>
      </c>
      <c r="P1447">
        <v>15</v>
      </c>
      <c r="Q1447">
        <v>11</v>
      </c>
      <c r="R1447">
        <v>23</v>
      </c>
      <c r="S1447" s="31" t="s">
        <v>420</v>
      </c>
      <c r="T1447">
        <v>1212</v>
      </c>
      <c r="U1447" s="33" t="s">
        <v>417</v>
      </c>
      <c r="V1447">
        <v>2</v>
      </c>
      <c r="W1447">
        <v>88</v>
      </c>
      <c r="X1447" s="24" t="s">
        <v>179</v>
      </c>
      <c r="Y1447" s="12" t="s">
        <v>418</v>
      </c>
      <c r="Z1447">
        <v>8</v>
      </c>
      <c r="AA1447">
        <v>7</v>
      </c>
      <c r="AB1447">
        <v>8</v>
      </c>
      <c r="AC1447">
        <v>4</v>
      </c>
      <c r="AF1447" t="s">
        <v>125</v>
      </c>
    </row>
    <row r="1448" spans="1:32" x14ac:dyDescent="0.25">
      <c r="A1448" s="22" t="s">
        <v>294</v>
      </c>
      <c r="B1448" s="18" t="s">
        <v>302</v>
      </c>
      <c r="C1448">
        <v>47.14</v>
      </c>
      <c r="D1448">
        <v>47.24</v>
      </c>
      <c r="E1448">
        <v>12</v>
      </c>
      <c r="F1448" s="55" t="s">
        <v>64</v>
      </c>
      <c r="G1448">
        <v>8</v>
      </c>
      <c r="H1448" s="56" t="s">
        <v>69</v>
      </c>
      <c r="I1448">
        <v>11</v>
      </c>
      <c r="J1448" s="36" t="s">
        <v>410</v>
      </c>
      <c r="K1448">
        <v>5.8</v>
      </c>
      <c r="L1448">
        <v>125</v>
      </c>
      <c r="M1448">
        <v>123</v>
      </c>
      <c r="N1448" s="41">
        <v>1800</v>
      </c>
      <c r="O1448">
        <v>1</v>
      </c>
      <c r="P1448">
        <v>22</v>
      </c>
      <c r="Q1448">
        <v>10</v>
      </c>
      <c r="R1448">
        <v>23</v>
      </c>
      <c r="S1448" t="s">
        <v>501</v>
      </c>
      <c r="T1448">
        <v>1221</v>
      </c>
      <c r="U1448" s="33" t="s">
        <v>417</v>
      </c>
      <c r="V1448">
        <v>2</v>
      </c>
      <c r="W1448">
        <v>88</v>
      </c>
      <c r="X1448" s="24" t="s">
        <v>179</v>
      </c>
      <c r="Y1448" s="12" t="s">
        <v>471</v>
      </c>
      <c r="Z1448">
        <v>10</v>
      </c>
      <c r="AA1448">
        <v>11</v>
      </c>
      <c r="AB1448">
        <v>12</v>
      </c>
      <c r="AC1448">
        <v>13</v>
      </c>
      <c r="AD1448">
        <v>8</v>
      </c>
      <c r="AF1448" t="s">
        <v>46</v>
      </c>
    </row>
    <row r="1449" spans="1:32" x14ac:dyDescent="0.25">
      <c r="A1449" s="22" t="s">
        <v>294</v>
      </c>
      <c r="B1449" s="18" t="s">
        <v>302</v>
      </c>
      <c r="C1449">
        <v>39.17</v>
      </c>
      <c r="D1449">
        <v>39.47</v>
      </c>
      <c r="E1449">
        <v>12</v>
      </c>
      <c r="F1449" s="55" t="s">
        <v>64</v>
      </c>
      <c r="G1449" s="28">
        <v>1</v>
      </c>
      <c r="H1449" s="56" t="s">
        <v>69</v>
      </c>
      <c r="I1449">
        <v>11</v>
      </c>
      <c r="J1449" s="35" t="s">
        <v>408</v>
      </c>
      <c r="K1449">
        <v>5.9</v>
      </c>
      <c r="L1449">
        <v>125</v>
      </c>
      <c r="M1449">
        <v>117</v>
      </c>
      <c r="N1449">
        <v>1650</v>
      </c>
      <c r="O1449">
        <v>1</v>
      </c>
      <c r="P1449">
        <v>20</v>
      </c>
      <c r="Q1449">
        <v>9</v>
      </c>
      <c r="R1449">
        <v>23</v>
      </c>
      <c r="S1449" s="31" t="s">
        <v>420</v>
      </c>
      <c r="T1449">
        <v>1207</v>
      </c>
      <c r="U1449" s="33" t="s">
        <v>417</v>
      </c>
      <c r="V1449">
        <v>2</v>
      </c>
      <c r="W1449">
        <v>82</v>
      </c>
      <c r="X1449" s="24" t="s">
        <v>179</v>
      </c>
      <c r="Y1449" s="12" t="s">
        <v>539</v>
      </c>
      <c r="Z1449">
        <v>2</v>
      </c>
      <c r="AA1449">
        <v>2</v>
      </c>
      <c r="AB1449">
        <v>2</v>
      </c>
      <c r="AC1449">
        <v>1</v>
      </c>
      <c r="AF1449" t="s">
        <v>46</v>
      </c>
    </row>
    <row r="1450" spans="1:32" x14ac:dyDescent="0.25">
      <c r="A1450" s="22" t="s">
        <v>294</v>
      </c>
      <c r="B1450" s="19" t="s">
        <v>305</v>
      </c>
      <c r="C1450">
        <v>29.55</v>
      </c>
      <c r="D1450">
        <v>29.25</v>
      </c>
      <c r="E1450">
        <v>3</v>
      </c>
      <c r="F1450" s="54" t="s">
        <v>58</v>
      </c>
      <c r="G1450">
        <v>9</v>
      </c>
      <c r="H1450" s="85" t="s">
        <v>1179</v>
      </c>
      <c r="I1450">
        <v>7</v>
      </c>
      <c r="J1450" s="35" t="s">
        <v>408</v>
      </c>
      <c r="K1450">
        <v>48</v>
      </c>
      <c r="L1450">
        <v>124</v>
      </c>
      <c r="M1450">
        <v>126</v>
      </c>
      <c r="N1450">
        <v>2400</v>
      </c>
      <c r="O1450">
        <v>2</v>
      </c>
      <c r="P1450">
        <v>14</v>
      </c>
      <c r="Q1450">
        <v>12</v>
      </c>
      <c r="R1450">
        <v>25</v>
      </c>
      <c r="S1450" t="s">
        <v>483</v>
      </c>
      <c r="T1450">
        <v>1087</v>
      </c>
      <c r="U1450" s="33" t="s">
        <v>417</v>
      </c>
      <c r="V1450" t="s">
        <v>1574</v>
      </c>
      <c r="W1450">
        <v>104</v>
      </c>
      <c r="X1450" s="16" t="s">
        <v>14</v>
      </c>
      <c r="Y1450" t="s">
        <v>468</v>
      </c>
      <c r="Z1450">
        <v>3</v>
      </c>
      <c r="AA1450">
        <v>4</v>
      </c>
      <c r="AB1450">
        <v>4</v>
      </c>
      <c r="AC1450">
        <v>6</v>
      </c>
      <c r="AD1450">
        <v>9</v>
      </c>
      <c r="AE1450">
        <v>9</v>
      </c>
      <c r="AF1450" t="s">
        <v>257</v>
      </c>
    </row>
    <row r="1451" spans="1:32" x14ac:dyDescent="0.25">
      <c r="A1451" s="22" t="s">
        <v>294</v>
      </c>
      <c r="B1451" s="19" t="s">
        <v>305</v>
      </c>
      <c r="C1451">
        <v>4.51</v>
      </c>
      <c r="D1451">
        <v>4.51</v>
      </c>
      <c r="E1451">
        <v>3</v>
      </c>
      <c r="F1451" s="54" t="s">
        <v>58</v>
      </c>
      <c r="G1451">
        <v>6</v>
      </c>
      <c r="H1451" s="53" t="s">
        <v>53</v>
      </c>
      <c r="I1451">
        <v>5</v>
      </c>
      <c r="J1451" s="37" t="s">
        <v>409</v>
      </c>
      <c r="K1451">
        <v>45</v>
      </c>
      <c r="L1451">
        <v>124</v>
      </c>
      <c r="M1451">
        <v>123</v>
      </c>
      <c r="N1451">
        <v>2000</v>
      </c>
      <c r="O1451">
        <v>2</v>
      </c>
      <c r="P1451">
        <v>23</v>
      </c>
      <c r="Q1451">
        <v>11</v>
      </c>
      <c r="R1451">
        <v>25</v>
      </c>
      <c r="S1451" t="s">
        <v>501</v>
      </c>
      <c r="T1451">
        <v>1082</v>
      </c>
      <c r="U1451" s="33" t="s">
        <v>427</v>
      </c>
      <c r="V1451" t="s">
        <v>1576</v>
      </c>
      <c r="W1451">
        <v>104</v>
      </c>
      <c r="X1451" s="16" t="s">
        <v>14</v>
      </c>
      <c r="Y1451">
        <v>5</v>
      </c>
      <c r="Z1451">
        <v>5</v>
      </c>
      <c r="AA1451">
        <v>6</v>
      </c>
      <c r="AB1451">
        <v>6</v>
      </c>
      <c r="AC1451">
        <v>6</v>
      </c>
      <c r="AD1451">
        <v>6</v>
      </c>
      <c r="AF1451" t="s">
        <v>1676</v>
      </c>
    </row>
    <row r="1452" spans="1:32" x14ac:dyDescent="0.25">
      <c r="A1452" s="22" t="s">
        <v>294</v>
      </c>
      <c r="B1452" s="19" t="s">
        <v>305</v>
      </c>
      <c r="C1452">
        <v>48.2</v>
      </c>
      <c r="D1452">
        <v>48.2</v>
      </c>
      <c r="E1452">
        <v>3</v>
      </c>
      <c r="F1452" s="54" t="s">
        <v>58</v>
      </c>
      <c r="G1452">
        <v>11</v>
      </c>
      <c r="H1452" s="53" t="s">
        <v>53</v>
      </c>
      <c r="I1452">
        <v>4</v>
      </c>
      <c r="J1452" s="37" t="s">
        <v>409</v>
      </c>
      <c r="K1452">
        <v>27</v>
      </c>
      <c r="L1452">
        <v>124</v>
      </c>
      <c r="M1452">
        <v>125</v>
      </c>
      <c r="N1452" s="41">
        <v>1800</v>
      </c>
      <c r="O1452">
        <v>1</v>
      </c>
      <c r="P1452">
        <v>9</v>
      </c>
      <c r="Q1452">
        <v>11</v>
      </c>
      <c r="R1452">
        <v>25</v>
      </c>
      <c r="S1452" t="s">
        <v>479</v>
      </c>
      <c r="T1452">
        <v>1080</v>
      </c>
      <c r="U1452" s="33" t="s">
        <v>417</v>
      </c>
      <c r="V1452" t="s">
        <v>1474</v>
      </c>
      <c r="W1452">
        <v>106</v>
      </c>
      <c r="X1452" s="16" t="s">
        <v>14</v>
      </c>
      <c r="Y1452" t="s">
        <v>533</v>
      </c>
      <c r="Z1452">
        <v>5</v>
      </c>
      <c r="AA1452">
        <v>5</v>
      </c>
      <c r="AB1452">
        <v>5</v>
      </c>
      <c r="AC1452">
        <v>5</v>
      </c>
      <c r="AD1452">
        <v>11</v>
      </c>
      <c r="AF1452" t="s">
        <v>624</v>
      </c>
    </row>
    <row r="1453" spans="1:32" x14ac:dyDescent="0.25">
      <c r="A1453" s="22" t="s">
        <v>294</v>
      </c>
      <c r="B1453" s="19" t="s">
        <v>305</v>
      </c>
      <c r="C1453">
        <v>33.82</v>
      </c>
      <c r="D1453">
        <v>34.119999999999997</v>
      </c>
      <c r="E1453">
        <v>3</v>
      </c>
      <c r="F1453" s="54" t="s">
        <v>58</v>
      </c>
      <c r="G1453">
        <v>13</v>
      </c>
      <c r="H1453" s="54" t="s">
        <v>58</v>
      </c>
      <c r="I1453">
        <v>2</v>
      </c>
      <c r="J1453" s="36" t="s">
        <v>410</v>
      </c>
      <c r="K1453">
        <v>106</v>
      </c>
      <c r="L1453">
        <v>124</v>
      </c>
      <c r="M1453">
        <v>115</v>
      </c>
      <c r="N1453">
        <v>1600</v>
      </c>
      <c r="O1453">
        <v>1</v>
      </c>
      <c r="P1453">
        <v>19</v>
      </c>
      <c r="Q1453">
        <v>10</v>
      </c>
      <c r="R1453">
        <v>25</v>
      </c>
      <c r="S1453" t="s">
        <v>479</v>
      </c>
      <c r="T1453">
        <v>1075</v>
      </c>
      <c r="U1453" s="33" t="s">
        <v>427</v>
      </c>
      <c r="V1453" t="s">
        <v>1576</v>
      </c>
      <c r="W1453">
        <v>108</v>
      </c>
      <c r="X1453" s="16" t="s">
        <v>14</v>
      </c>
      <c r="Y1453">
        <v>8</v>
      </c>
      <c r="Z1453">
        <v>10</v>
      </c>
      <c r="AA1453">
        <v>11</v>
      </c>
      <c r="AB1453">
        <v>13</v>
      </c>
      <c r="AC1453">
        <v>13</v>
      </c>
      <c r="AF1453" t="s">
        <v>624</v>
      </c>
    </row>
    <row r="1454" spans="1:32" x14ac:dyDescent="0.25">
      <c r="A1454" s="22" t="s">
        <v>294</v>
      </c>
      <c r="B1454" s="19" t="s">
        <v>305</v>
      </c>
      <c r="C1454">
        <v>47.59</v>
      </c>
      <c r="D1454">
        <v>47.39</v>
      </c>
      <c r="E1454">
        <v>3</v>
      </c>
      <c r="F1454" s="54" t="s">
        <v>58</v>
      </c>
      <c r="G1454">
        <v>8</v>
      </c>
      <c r="H1454" s="49" t="s">
        <v>31</v>
      </c>
      <c r="I1454">
        <v>4</v>
      </c>
      <c r="J1454" s="38" t="s">
        <v>411</v>
      </c>
      <c r="K1454">
        <v>5</v>
      </c>
      <c r="L1454">
        <v>124</v>
      </c>
      <c r="M1454">
        <v>129</v>
      </c>
      <c r="N1454" s="41">
        <v>1800</v>
      </c>
      <c r="O1454">
        <v>1</v>
      </c>
      <c r="P1454">
        <v>22</v>
      </c>
      <c r="Q1454">
        <v>6</v>
      </c>
      <c r="R1454">
        <v>25</v>
      </c>
      <c r="S1454" t="s">
        <v>483</v>
      </c>
      <c r="T1454">
        <v>1059</v>
      </c>
      <c r="U1454" s="33" t="s">
        <v>417</v>
      </c>
      <c r="V1454" t="s">
        <v>1474</v>
      </c>
      <c r="W1454">
        <v>110</v>
      </c>
      <c r="X1454" s="16" t="s">
        <v>14</v>
      </c>
      <c r="Y1454" t="s">
        <v>589</v>
      </c>
      <c r="Z1454">
        <v>11</v>
      </c>
      <c r="AA1454">
        <v>10</v>
      </c>
      <c r="AB1454">
        <v>11</v>
      </c>
      <c r="AC1454">
        <v>11</v>
      </c>
      <c r="AD1454">
        <v>8</v>
      </c>
      <c r="AF1454" t="s">
        <v>624</v>
      </c>
    </row>
    <row r="1455" spans="1:32" x14ac:dyDescent="0.25">
      <c r="A1455" s="22" t="s">
        <v>294</v>
      </c>
      <c r="B1455" s="19" t="s">
        <v>305</v>
      </c>
      <c r="C1455">
        <v>27.38</v>
      </c>
      <c r="D1455">
        <v>27.279999999999998</v>
      </c>
      <c r="E1455">
        <v>3</v>
      </c>
      <c r="F1455" s="54" t="s">
        <v>58</v>
      </c>
      <c r="G1455">
        <v>6</v>
      </c>
      <c r="H1455" s="49" t="s">
        <v>31</v>
      </c>
      <c r="I1455">
        <v>4</v>
      </c>
      <c r="J1455" s="36" t="s">
        <v>410</v>
      </c>
      <c r="K1455">
        <v>8.9</v>
      </c>
      <c r="L1455">
        <v>124</v>
      </c>
      <c r="M1455">
        <v>126</v>
      </c>
      <c r="N1455">
        <v>2400</v>
      </c>
      <c r="O1455">
        <v>2</v>
      </c>
      <c r="P1455">
        <v>25</v>
      </c>
      <c r="Q1455">
        <v>5</v>
      </c>
      <c r="R1455">
        <v>25</v>
      </c>
      <c r="S1455" t="s">
        <v>483</v>
      </c>
      <c r="T1455">
        <v>1070</v>
      </c>
      <c r="U1455" s="33" t="s">
        <v>417</v>
      </c>
      <c r="V1455" t="s">
        <v>1574</v>
      </c>
      <c r="W1455">
        <v>111</v>
      </c>
      <c r="X1455" s="16" t="s">
        <v>14</v>
      </c>
      <c r="Y1455" t="s">
        <v>502</v>
      </c>
      <c r="Z1455">
        <v>10</v>
      </c>
      <c r="AA1455">
        <v>9</v>
      </c>
      <c r="AB1455">
        <v>4</v>
      </c>
      <c r="AC1455">
        <v>3</v>
      </c>
      <c r="AD1455">
        <v>2</v>
      </c>
      <c r="AE1455">
        <v>6</v>
      </c>
      <c r="AF1455" t="s">
        <v>624</v>
      </c>
    </row>
    <row r="1456" spans="1:32" x14ac:dyDescent="0.25">
      <c r="A1456" s="22" t="s">
        <v>294</v>
      </c>
      <c r="B1456" s="19" t="s">
        <v>305</v>
      </c>
      <c r="C1456">
        <v>0.96</v>
      </c>
      <c r="D1456">
        <v>0.86</v>
      </c>
      <c r="E1456">
        <v>3</v>
      </c>
      <c r="F1456" s="54" t="s">
        <v>58</v>
      </c>
      <c r="G1456" s="30">
        <v>4</v>
      </c>
      <c r="H1456" s="53" t="s">
        <v>53</v>
      </c>
      <c r="I1456">
        <v>4</v>
      </c>
      <c r="J1456" s="37" t="s">
        <v>409</v>
      </c>
      <c r="K1456">
        <v>20</v>
      </c>
      <c r="L1456">
        <v>124</v>
      </c>
      <c r="M1456">
        <v>126</v>
      </c>
      <c r="N1456">
        <v>2000</v>
      </c>
      <c r="O1456">
        <v>2</v>
      </c>
      <c r="P1456">
        <v>27</v>
      </c>
      <c r="Q1456">
        <v>4</v>
      </c>
      <c r="R1456">
        <v>25</v>
      </c>
      <c r="S1456" t="s">
        <v>483</v>
      </c>
      <c r="T1456">
        <v>1062</v>
      </c>
      <c r="U1456" s="33" t="s">
        <v>417</v>
      </c>
      <c r="V1456" t="s">
        <v>1574</v>
      </c>
      <c r="W1456">
        <v>110</v>
      </c>
      <c r="X1456" s="16" t="s">
        <v>14</v>
      </c>
      <c r="Y1456" t="s">
        <v>441</v>
      </c>
      <c r="Z1456">
        <v>6</v>
      </c>
      <c r="AA1456">
        <v>6</v>
      </c>
      <c r="AB1456">
        <v>6</v>
      </c>
      <c r="AC1456">
        <v>7</v>
      </c>
      <c r="AD1456">
        <v>4</v>
      </c>
      <c r="AF1456" t="s">
        <v>624</v>
      </c>
    </row>
    <row r="1457" spans="1:32" x14ac:dyDescent="0.25">
      <c r="A1457" s="22" t="s">
        <v>294</v>
      </c>
      <c r="B1457" s="19" t="s">
        <v>305</v>
      </c>
      <c r="C1457">
        <v>34.75</v>
      </c>
      <c r="D1457">
        <v>34.75</v>
      </c>
      <c r="E1457">
        <v>3</v>
      </c>
      <c r="F1457" s="54" t="s">
        <v>58</v>
      </c>
      <c r="G1457">
        <v>8</v>
      </c>
      <c r="H1457" s="56" t="s">
        <v>69</v>
      </c>
      <c r="I1457">
        <v>5</v>
      </c>
      <c r="J1457" s="37" t="s">
        <v>409</v>
      </c>
      <c r="K1457">
        <v>11</v>
      </c>
      <c r="L1457">
        <v>124</v>
      </c>
      <c r="M1457">
        <v>123</v>
      </c>
      <c r="N1457">
        <v>1600</v>
      </c>
      <c r="O1457">
        <v>1</v>
      </c>
      <c r="P1457">
        <v>30</v>
      </c>
      <c r="Q1457">
        <v>3</v>
      </c>
      <c r="R1457">
        <v>25</v>
      </c>
      <c r="S1457" t="s">
        <v>465</v>
      </c>
      <c r="T1457">
        <v>1067</v>
      </c>
      <c r="U1457" s="33" t="s">
        <v>417</v>
      </c>
      <c r="V1457" t="s">
        <v>1576</v>
      </c>
      <c r="W1457">
        <v>110</v>
      </c>
      <c r="X1457" s="16" t="s">
        <v>14</v>
      </c>
      <c r="Y1457">
        <v>4</v>
      </c>
      <c r="Z1457">
        <v>7</v>
      </c>
      <c r="AA1457">
        <v>10</v>
      </c>
      <c r="AB1457">
        <v>11</v>
      </c>
      <c r="AC1457">
        <v>8</v>
      </c>
      <c r="AF1457" t="s">
        <v>624</v>
      </c>
    </row>
    <row r="1458" spans="1:32" x14ac:dyDescent="0.25">
      <c r="A1458" s="22" t="s">
        <v>294</v>
      </c>
      <c r="B1458" s="19" t="s">
        <v>305</v>
      </c>
      <c r="C1458">
        <v>1.18</v>
      </c>
      <c r="D1458">
        <v>1.0799999999999998</v>
      </c>
      <c r="E1458">
        <v>3</v>
      </c>
      <c r="F1458" s="54" t="s">
        <v>58</v>
      </c>
      <c r="G1458" s="28">
        <v>2</v>
      </c>
      <c r="H1458" s="56" t="s">
        <v>69</v>
      </c>
      <c r="I1458">
        <v>6</v>
      </c>
      <c r="J1458" s="35" t="s">
        <v>408</v>
      </c>
      <c r="K1458">
        <v>15</v>
      </c>
      <c r="L1458">
        <v>124</v>
      </c>
      <c r="M1458">
        <v>126</v>
      </c>
      <c r="N1458">
        <v>2000</v>
      </c>
      <c r="O1458">
        <v>2</v>
      </c>
      <c r="P1458">
        <v>23</v>
      </c>
      <c r="Q1458">
        <v>2</v>
      </c>
      <c r="R1458">
        <v>25</v>
      </c>
      <c r="S1458" t="s">
        <v>483</v>
      </c>
      <c r="T1458">
        <v>1071</v>
      </c>
      <c r="U1458" s="33" t="s">
        <v>417</v>
      </c>
      <c r="V1458" t="s">
        <v>1574</v>
      </c>
      <c r="W1458">
        <v>105</v>
      </c>
      <c r="X1458" s="16" t="s">
        <v>14</v>
      </c>
      <c r="Y1458" t="s">
        <v>474</v>
      </c>
      <c r="Z1458">
        <v>3</v>
      </c>
      <c r="AA1458">
        <v>4</v>
      </c>
      <c r="AB1458">
        <v>4</v>
      </c>
      <c r="AC1458">
        <v>6</v>
      </c>
      <c r="AD1458">
        <v>2</v>
      </c>
      <c r="AF1458" t="s">
        <v>624</v>
      </c>
    </row>
    <row r="1459" spans="1:32" x14ac:dyDescent="0.25">
      <c r="A1459" s="22" t="s">
        <v>294</v>
      </c>
      <c r="B1459" s="19" t="s">
        <v>305</v>
      </c>
      <c r="C1459">
        <v>46.93</v>
      </c>
      <c r="D1459">
        <v>46.73</v>
      </c>
      <c r="E1459">
        <v>3</v>
      </c>
      <c r="F1459" s="54" t="s">
        <v>58</v>
      </c>
      <c r="G1459" s="28">
        <v>3</v>
      </c>
      <c r="H1459" s="49" t="s">
        <v>31</v>
      </c>
      <c r="I1459">
        <v>10</v>
      </c>
      <c r="J1459" s="37" t="s">
        <v>409</v>
      </c>
      <c r="K1459">
        <v>2.7</v>
      </c>
      <c r="L1459">
        <v>124</v>
      </c>
      <c r="M1459">
        <v>125</v>
      </c>
      <c r="N1459" s="41">
        <v>1800</v>
      </c>
      <c r="O1459">
        <v>1</v>
      </c>
      <c r="P1459">
        <v>31</v>
      </c>
      <c r="Q1459">
        <v>1</v>
      </c>
      <c r="R1459">
        <v>25</v>
      </c>
      <c r="S1459" t="s">
        <v>501</v>
      </c>
      <c r="T1459">
        <v>1065</v>
      </c>
      <c r="U1459" s="33" t="s">
        <v>417</v>
      </c>
      <c r="V1459" t="s">
        <v>1474</v>
      </c>
      <c r="W1459">
        <v>105</v>
      </c>
      <c r="X1459" s="16" t="s">
        <v>14</v>
      </c>
      <c r="Y1459" s="12" t="s">
        <v>471</v>
      </c>
      <c r="Z1459">
        <v>6</v>
      </c>
      <c r="AA1459">
        <v>7</v>
      </c>
      <c r="AB1459">
        <v>8</v>
      </c>
      <c r="AC1459">
        <v>7</v>
      </c>
      <c r="AD1459">
        <v>3</v>
      </c>
      <c r="AF1459" t="s">
        <v>624</v>
      </c>
    </row>
    <row r="1460" spans="1:32" x14ac:dyDescent="0.25">
      <c r="A1460" s="22" t="s">
        <v>294</v>
      </c>
      <c r="B1460" s="19" t="s">
        <v>305</v>
      </c>
      <c r="C1460">
        <v>28.11</v>
      </c>
      <c r="D1460">
        <v>27.81</v>
      </c>
      <c r="E1460">
        <v>3</v>
      </c>
      <c r="F1460" s="54" t="s">
        <v>58</v>
      </c>
      <c r="G1460" s="30">
        <v>4</v>
      </c>
      <c r="H1460" s="74" t="s">
        <v>404</v>
      </c>
      <c r="I1460">
        <v>8</v>
      </c>
      <c r="J1460" s="37" t="s">
        <v>409</v>
      </c>
      <c r="K1460">
        <v>15</v>
      </c>
      <c r="L1460">
        <v>124</v>
      </c>
      <c r="M1460">
        <v>126</v>
      </c>
      <c r="N1460">
        <v>2400</v>
      </c>
      <c r="O1460">
        <v>2</v>
      </c>
      <c r="P1460">
        <v>8</v>
      </c>
      <c r="Q1460">
        <v>12</v>
      </c>
      <c r="R1460">
        <v>24</v>
      </c>
      <c r="S1460" t="s">
        <v>483</v>
      </c>
      <c r="T1460">
        <v>1072</v>
      </c>
      <c r="U1460" s="33" t="s">
        <v>417</v>
      </c>
      <c r="V1460" t="s">
        <v>1574</v>
      </c>
      <c r="W1460">
        <v>104</v>
      </c>
      <c r="X1460" s="16" t="s">
        <v>14</v>
      </c>
      <c r="Y1460" t="s">
        <v>474</v>
      </c>
      <c r="Z1460">
        <v>4</v>
      </c>
      <c r="AA1460">
        <v>6</v>
      </c>
      <c r="AB1460">
        <v>6</v>
      </c>
      <c r="AC1460">
        <v>7</v>
      </c>
      <c r="AD1460">
        <v>7</v>
      </c>
      <c r="AE1460">
        <v>4</v>
      </c>
      <c r="AF1460" t="s">
        <v>624</v>
      </c>
    </row>
    <row r="1461" spans="1:32" x14ac:dyDescent="0.25">
      <c r="A1461" s="22" t="s">
        <v>294</v>
      </c>
      <c r="B1461" s="19" t="s">
        <v>305</v>
      </c>
      <c r="C1461">
        <v>0.43</v>
      </c>
      <c r="D1461">
        <v>2.9999999999999971E-2</v>
      </c>
      <c r="E1461">
        <v>3</v>
      </c>
      <c r="F1461" s="54" t="s">
        <v>58</v>
      </c>
      <c r="G1461" s="30">
        <v>4</v>
      </c>
      <c r="H1461" s="56" t="s">
        <v>69</v>
      </c>
      <c r="I1461">
        <v>11</v>
      </c>
      <c r="J1461" s="37" t="s">
        <v>409</v>
      </c>
      <c r="K1461">
        <v>11</v>
      </c>
      <c r="L1461">
        <v>124</v>
      </c>
      <c r="M1461">
        <v>123</v>
      </c>
      <c r="N1461">
        <v>2000</v>
      </c>
      <c r="O1461">
        <v>2</v>
      </c>
      <c r="P1461">
        <v>17</v>
      </c>
      <c r="Q1461">
        <v>11</v>
      </c>
      <c r="R1461">
        <v>24</v>
      </c>
      <c r="S1461" t="s">
        <v>501</v>
      </c>
      <c r="T1461">
        <v>1081</v>
      </c>
      <c r="U1461" s="33" t="s">
        <v>417</v>
      </c>
      <c r="V1461" t="s">
        <v>1576</v>
      </c>
      <c r="W1461">
        <v>104</v>
      </c>
      <c r="X1461" s="16" t="s">
        <v>14</v>
      </c>
      <c r="Y1461" t="s">
        <v>502</v>
      </c>
      <c r="Z1461">
        <v>6</v>
      </c>
      <c r="AA1461">
        <v>5</v>
      </c>
      <c r="AB1461">
        <v>6</v>
      </c>
      <c r="AC1461">
        <v>8</v>
      </c>
      <c r="AD1461">
        <v>4</v>
      </c>
      <c r="AF1461" t="s">
        <v>624</v>
      </c>
    </row>
    <row r="1462" spans="1:32" x14ac:dyDescent="0.25">
      <c r="A1462" s="22" t="s">
        <v>294</v>
      </c>
      <c r="B1462" s="19" t="s">
        <v>305</v>
      </c>
      <c r="C1462">
        <v>46.41</v>
      </c>
      <c r="D1462">
        <v>46.309999999999995</v>
      </c>
      <c r="E1462">
        <v>3</v>
      </c>
      <c r="F1462" s="54" t="s">
        <v>58</v>
      </c>
      <c r="G1462" s="28">
        <v>1</v>
      </c>
      <c r="H1462" s="56" t="s">
        <v>69</v>
      </c>
      <c r="I1462">
        <v>13</v>
      </c>
      <c r="J1462" s="35" t="s">
        <v>408</v>
      </c>
      <c r="K1462">
        <v>11</v>
      </c>
      <c r="L1462">
        <v>124</v>
      </c>
      <c r="M1462">
        <v>115</v>
      </c>
      <c r="N1462" s="41">
        <v>1800</v>
      </c>
      <c r="O1462">
        <v>1</v>
      </c>
      <c r="P1462">
        <v>3</v>
      </c>
      <c r="Q1462">
        <v>11</v>
      </c>
      <c r="R1462">
        <v>24</v>
      </c>
      <c r="S1462" t="s">
        <v>479</v>
      </c>
      <c r="T1462">
        <v>1081</v>
      </c>
      <c r="U1462" s="33" t="s">
        <v>427</v>
      </c>
      <c r="V1462" t="s">
        <v>1474</v>
      </c>
      <c r="W1462">
        <v>86</v>
      </c>
      <c r="X1462" s="16" t="s">
        <v>14</v>
      </c>
      <c r="Y1462" s="12" t="s">
        <v>423</v>
      </c>
      <c r="Z1462">
        <v>3</v>
      </c>
      <c r="AA1462">
        <v>4</v>
      </c>
      <c r="AB1462">
        <v>5</v>
      </c>
      <c r="AC1462">
        <v>5</v>
      </c>
      <c r="AD1462">
        <v>1</v>
      </c>
      <c r="AF1462" t="s">
        <v>624</v>
      </c>
    </row>
    <row r="1463" spans="1:32" x14ac:dyDescent="0.25">
      <c r="A1463" s="22" t="s">
        <v>294</v>
      </c>
      <c r="B1463" s="19" t="s">
        <v>305</v>
      </c>
      <c r="C1463">
        <v>1.52</v>
      </c>
      <c r="D1463">
        <v>1.1200000000000001</v>
      </c>
      <c r="E1463">
        <v>3</v>
      </c>
      <c r="F1463" s="54" t="s">
        <v>58</v>
      </c>
      <c r="G1463" s="30">
        <v>4</v>
      </c>
      <c r="H1463" s="49" t="s">
        <v>31</v>
      </c>
      <c r="I1463">
        <v>5</v>
      </c>
      <c r="J1463" s="35" t="s">
        <v>408</v>
      </c>
      <c r="K1463">
        <v>2.2999999999999998</v>
      </c>
      <c r="L1463">
        <v>124</v>
      </c>
      <c r="M1463">
        <v>135</v>
      </c>
      <c r="N1463">
        <v>2000</v>
      </c>
      <c r="O1463">
        <v>2</v>
      </c>
      <c r="P1463">
        <v>13</v>
      </c>
      <c r="Q1463">
        <v>10</v>
      </c>
      <c r="R1463">
        <v>24</v>
      </c>
      <c r="S1463" t="s">
        <v>465</v>
      </c>
      <c r="T1463">
        <v>1072</v>
      </c>
      <c r="U1463" s="33" t="s">
        <v>427</v>
      </c>
      <c r="V1463">
        <v>3</v>
      </c>
      <c r="W1463">
        <v>85</v>
      </c>
      <c r="X1463" s="16" t="s">
        <v>14</v>
      </c>
      <c r="Y1463" s="12" t="s">
        <v>446</v>
      </c>
      <c r="Z1463">
        <v>3</v>
      </c>
      <c r="AA1463">
        <v>4</v>
      </c>
      <c r="AB1463">
        <v>4</v>
      </c>
      <c r="AC1463">
        <v>3</v>
      </c>
      <c r="AD1463">
        <v>4</v>
      </c>
      <c r="AF1463" t="s">
        <v>624</v>
      </c>
    </row>
    <row r="1464" spans="1:32" x14ac:dyDescent="0.25">
      <c r="A1464" s="22" t="s">
        <v>294</v>
      </c>
      <c r="B1464" s="19" t="s">
        <v>305</v>
      </c>
      <c r="C1464">
        <v>2.4900000000000002</v>
      </c>
      <c r="D1464">
        <v>1.9900000000000002</v>
      </c>
      <c r="E1464">
        <v>3</v>
      </c>
      <c r="F1464" s="54" t="s">
        <v>58</v>
      </c>
      <c r="G1464">
        <v>12</v>
      </c>
      <c r="H1464" s="87" t="s">
        <v>1367</v>
      </c>
      <c r="I1464">
        <v>12</v>
      </c>
      <c r="J1464" s="37" t="s">
        <v>409</v>
      </c>
      <c r="K1464">
        <v>6.8</v>
      </c>
      <c r="L1464">
        <v>124</v>
      </c>
      <c r="M1464">
        <v>126</v>
      </c>
      <c r="N1464">
        <v>2000</v>
      </c>
      <c r="O1464">
        <v>2</v>
      </c>
      <c r="P1464">
        <v>24</v>
      </c>
      <c r="Q1464">
        <v>3</v>
      </c>
      <c r="R1464">
        <v>24</v>
      </c>
      <c r="S1464" t="s">
        <v>483</v>
      </c>
      <c r="T1464">
        <v>1053</v>
      </c>
      <c r="U1464" s="33" t="s">
        <v>427</v>
      </c>
      <c r="V1464" t="s">
        <v>1620</v>
      </c>
      <c r="W1464">
        <v>85</v>
      </c>
      <c r="X1464" s="16" t="s">
        <v>14</v>
      </c>
      <c r="Y1464" t="s">
        <v>1329</v>
      </c>
      <c r="Z1464">
        <v>5</v>
      </c>
      <c r="AA1464">
        <v>5</v>
      </c>
      <c r="AB1464">
        <v>5</v>
      </c>
      <c r="AC1464">
        <v>11</v>
      </c>
      <c r="AD1464">
        <v>12</v>
      </c>
      <c r="AF1464" t="s">
        <v>624</v>
      </c>
    </row>
    <row r="1465" spans="1:32" x14ac:dyDescent="0.25">
      <c r="A1465" s="22" t="s">
        <v>294</v>
      </c>
      <c r="B1465" s="19" t="s">
        <v>305</v>
      </c>
      <c r="C1465">
        <v>48.17</v>
      </c>
      <c r="D1465">
        <v>47.67</v>
      </c>
      <c r="E1465">
        <v>3</v>
      </c>
      <c r="F1465" s="54" t="s">
        <v>58</v>
      </c>
      <c r="G1465" s="28">
        <v>3</v>
      </c>
      <c r="H1465" s="87" t="s">
        <v>1367</v>
      </c>
      <c r="I1465">
        <v>12</v>
      </c>
      <c r="J1465" s="37" t="s">
        <v>409</v>
      </c>
      <c r="K1465">
        <v>7.9</v>
      </c>
      <c r="L1465">
        <v>124</v>
      </c>
      <c r="M1465">
        <v>126</v>
      </c>
      <c r="N1465" s="41">
        <v>1800</v>
      </c>
      <c r="O1465">
        <v>1</v>
      </c>
      <c r="P1465">
        <v>3</v>
      </c>
      <c r="Q1465">
        <v>3</v>
      </c>
      <c r="R1465">
        <v>24</v>
      </c>
      <c r="S1465" t="s">
        <v>501</v>
      </c>
      <c r="T1465">
        <v>1069</v>
      </c>
      <c r="U1465" s="33" t="s">
        <v>417</v>
      </c>
      <c r="V1465" t="s">
        <v>1620</v>
      </c>
      <c r="W1465">
        <v>85</v>
      </c>
      <c r="X1465" s="16" t="s">
        <v>14</v>
      </c>
      <c r="Y1465" t="s">
        <v>441</v>
      </c>
      <c r="Z1465">
        <v>4</v>
      </c>
      <c r="AA1465">
        <v>3</v>
      </c>
      <c r="AB1465">
        <v>2</v>
      </c>
      <c r="AC1465">
        <v>4</v>
      </c>
      <c r="AD1465">
        <v>3</v>
      </c>
      <c r="AF1465" t="s">
        <v>624</v>
      </c>
    </row>
    <row r="1466" spans="1:32" x14ac:dyDescent="0.25">
      <c r="A1466" s="22" t="s">
        <v>294</v>
      </c>
      <c r="B1466" s="19" t="s">
        <v>305</v>
      </c>
      <c r="C1466">
        <v>2.6</v>
      </c>
      <c r="D1466">
        <v>2.4</v>
      </c>
      <c r="E1466">
        <v>3</v>
      </c>
      <c r="F1466" s="54" t="s">
        <v>58</v>
      </c>
      <c r="G1466" s="28">
        <v>2</v>
      </c>
      <c r="H1466" s="56" t="s">
        <v>69</v>
      </c>
      <c r="I1466">
        <v>4</v>
      </c>
      <c r="J1466" s="35" t="s">
        <v>408</v>
      </c>
      <c r="K1466">
        <v>2.9</v>
      </c>
      <c r="L1466">
        <v>124</v>
      </c>
      <c r="M1466">
        <v>131</v>
      </c>
      <c r="N1466">
        <v>2000</v>
      </c>
      <c r="O1466">
        <v>2</v>
      </c>
      <c r="P1466">
        <v>21</v>
      </c>
      <c r="Q1466">
        <v>1</v>
      </c>
      <c r="R1466">
        <v>24</v>
      </c>
      <c r="S1466" t="s">
        <v>483</v>
      </c>
      <c r="T1466">
        <v>1062</v>
      </c>
      <c r="U1466" s="33" t="s">
        <v>417</v>
      </c>
      <c r="V1466">
        <v>2</v>
      </c>
      <c r="W1466">
        <v>83</v>
      </c>
      <c r="X1466" s="16" t="s">
        <v>14</v>
      </c>
      <c r="Y1466" s="12" t="s">
        <v>654</v>
      </c>
      <c r="Z1466">
        <v>3</v>
      </c>
      <c r="AA1466">
        <v>4</v>
      </c>
      <c r="AB1466">
        <v>3</v>
      </c>
      <c r="AC1466">
        <v>3</v>
      </c>
      <c r="AD1466">
        <v>2</v>
      </c>
      <c r="AF1466" t="s">
        <v>624</v>
      </c>
    </row>
    <row r="1467" spans="1:32" x14ac:dyDescent="0.25">
      <c r="A1467" s="22" t="s">
        <v>294</v>
      </c>
      <c r="B1467" s="19" t="s">
        <v>305</v>
      </c>
      <c r="C1467">
        <v>1.77</v>
      </c>
      <c r="D1467">
        <v>1.87</v>
      </c>
      <c r="E1467">
        <v>3</v>
      </c>
      <c r="F1467" s="54" t="s">
        <v>58</v>
      </c>
      <c r="G1467" s="28">
        <v>1</v>
      </c>
      <c r="H1467" s="56" t="s">
        <v>69</v>
      </c>
      <c r="I1467">
        <v>9</v>
      </c>
      <c r="J1467" s="37" t="s">
        <v>409</v>
      </c>
      <c r="K1467">
        <v>2.7</v>
      </c>
      <c r="L1467">
        <v>124</v>
      </c>
      <c r="M1467">
        <v>115</v>
      </c>
      <c r="N1467">
        <v>2000</v>
      </c>
      <c r="O1467">
        <v>2</v>
      </c>
      <c r="P1467">
        <v>23</v>
      </c>
      <c r="Q1467">
        <v>12</v>
      </c>
      <c r="R1467">
        <v>23</v>
      </c>
      <c r="S1467" t="s">
        <v>508</v>
      </c>
      <c r="T1467">
        <v>1067</v>
      </c>
      <c r="U1467" s="33" t="s">
        <v>417</v>
      </c>
      <c r="V1467">
        <v>2</v>
      </c>
      <c r="W1467">
        <v>76</v>
      </c>
      <c r="X1467" s="16" t="s">
        <v>14</v>
      </c>
      <c r="Y1467" s="12" t="s">
        <v>423</v>
      </c>
      <c r="Z1467">
        <v>5</v>
      </c>
      <c r="AA1467">
        <v>4</v>
      </c>
      <c r="AB1467">
        <v>4</v>
      </c>
      <c r="AC1467">
        <v>3</v>
      </c>
      <c r="AD1467">
        <v>1</v>
      </c>
      <c r="AF1467" t="s">
        <v>624</v>
      </c>
    </row>
    <row r="1468" spans="1:32" x14ac:dyDescent="0.25">
      <c r="A1468" s="22" t="s">
        <v>294</v>
      </c>
      <c r="B1468" s="19" t="s">
        <v>305</v>
      </c>
      <c r="C1468">
        <v>49.4</v>
      </c>
      <c r="D1468">
        <v>49.1</v>
      </c>
      <c r="E1468">
        <v>3</v>
      </c>
      <c r="F1468" s="54" t="s">
        <v>58</v>
      </c>
      <c r="G1468">
        <v>8</v>
      </c>
      <c r="H1468" s="53" t="s">
        <v>53</v>
      </c>
      <c r="I1468">
        <v>2</v>
      </c>
      <c r="J1468" s="37" t="s">
        <v>409</v>
      </c>
      <c r="K1468">
        <v>2.7</v>
      </c>
      <c r="L1468">
        <v>124</v>
      </c>
      <c r="M1468">
        <v>133</v>
      </c>
      <c r="N1468" s="41">
        <v>1800</v>
      </c>
      <c r="O1468">
        <v>1</v>
      </c>
      <c r="P1468">
        <v>10</v>
      </c>
      <c r="Q1468">
        <v>12</v>
      </c>
      <c r="R1468">
        <v>23</v>
      </c>
      <c r="S1468" t="s">
        <v>483</v>
      </c>
      <c r="T1468">
        <v>1047</v>
      </c>
      <c r="U1468" s="33" t="s">
        <v>417</v>
      </c>
      <c r="V1468">
        <v>3</v>
      </c>
      <c r="W1468">
        <v>76</v>
      </c>
      <c r="X1468" s="16" t="s">
        <v>14</v>
      </c>
      <c r="Y1468" t="s">
        <v>753</v>
      </c>
      <c r="Z1468">
        <v>5</v>
      </c>
      <c r="AA1468">
        <v>5</v>
      </c>
      <c r="AB1468">
        <v>8</v>
      </c>
      <c r="AC1468">
        <v>9</v>
      </c>
      <c r="AD1468">
        <v>8</v>
      </c>
      <c r="AF1468" t="s">
        <v>624</v>
      </c>
    </row>
    <row r="1469" spans="1:32" x14ac:dyDescent="0.25">
      <c r="A1469" s="22" t="s">
        <v>294</v>
      </c>
      <c r="B1469" s="19" t="s">
        <v>305</v>
      </c>
      <c r="C1469">
        <v>0.93</v>
      </c>
      <c r="D1469">
        <v>0.43000000000000005</v>
      </c>
      <c r="E1469">
        <v>3</v>
      </c>
      <c r="F1469" s="54" t="s">
        <v>58</v>
      </c>
      <c r="G1469" s="28">
        <v>1</v>
      </c>
      <c r="H1469" s="53" t="s">
        <v>53</v>
      </c>
      <c r="I1469">
        <v>12</v>
      </c>
      <c r="J1469" s="37" t="s">
        <v>409</v>
      </c>
      <c r="K1469">
        <v>4.8</v>
      </c>
      <c r="L1469">
        <v>124</v>
      </c>
      <c r="M1469">
        <v>126</v>
      </c>
      <c r="N1469">
        <v>2000</v>
      </c>
      <c r="O1469">
        <v>2</v>
      </c>
      <c r="P1469">
        <v>19</v>
      </c>
      <c r="Q1469">
        <v>11</v>
      </c>
      <c r="R1469">
        <v>23</v>
      </c>
      <c r="S1469" t="s">
        <v>501</v>
      </c>
      <c r="T1469">
        <v>1065</v>
      </c>
      <c r="U1469" s="33" t="s">
        <v>427</v>
      </c>
      <c r="V1469">
        <v>3</v>
      </c>
      <c r="W1469">
        <v>70</v>
      </c>
      <c r="X1469" s="16" t="s">
        <v>14</v>
      </c>
      <c r="Y1469" s="12" t="s">
        <v>654</v>
      </c>
      <c r="Z1469">
        <v>6</v>
      </c>
      <c r="AA1469">
        <v>6</v>
      </c>
      <c r="AB1469">
        <v>5</v>
      </c>
      <c r="AC1469">
        <v>6</v>
      </c>
      <c r="AD1469">
        <v>1</v>
      </c>
      <c r="AF1469" t="s">
        <v>624</v>
      </c>
    </row>
    <row r="1470" spans="1:32" x14ac:dyDescent="0.25">
      <c r="A1470" s="22" t="s">
        <v>294</v>
      </c>
      <c r="B1470" s="19" t="s">
        <v>305</v>
      </c>
      <c r="C1470">
        <v>48.03</v>
      </c>
      <c r="D1470">
        <v>47.63</v>
      </c>
      <c r="E1470">
        <v>3</v>
      </c>
      <c r="F1470" s="54" t="s">
        <v>58</v>
      </c>
      <c r="G1470" s="28">
        <v>1</v>
      </c>
      <c r="H1470" s="49" t="s">
        <v>31</v>
      </c>
      <c r="I1470">
        <v>11</v>
      </c>
      <c r="J1470" s="37" t="s">
        <v>409</v>
      </c>
      <c r="K1470">
        <v>7.8</v>
      </c>
      <c r="L1470">
        <v>124</v>
      </c>
      <c r="M1470">
        <v>123</v>
      </c>
      <c r="N1470" s="41">
        <v>1800</v>
      </c>
      <c r="O1470">
        <v>1</v>
      </c>
      <c r="P1470">
        <v>15</v>
      </c>
      <c r="Q1470">
        <v>10</v>
      </c>
      <c r="R1470">
        <v>23</v>
      </c>
      <c r="S1470" t="s">
        <v>465</v>
      </c>
      <c r="T1470">
        <v>1063</v>
      </c>
      <c r="U1470" s="33" t="s">
        <v>417</v>
      </c>
      <c r="V1470">
        <v>3</v>
      </c>
      <c r="W1470">
        <v>64</v>
      </c>
      <c r="X1470" s="16" t="s">
        <v>14</v>
      </c>
      <c r="Y1470" s="12" t="s">
        <v>446</v>
      </c>
      <c r="Z1470">
        <v>6</v>
      </c>
      <c r="AA1470">
        <v>6</v>
      </c>
      <c r="AB1470">
        <v>5</v>
      </c>
      <c r="AC1470">
        <v>2</v>
      </c>
      <c r="AD1470">
        <v>1</v>
      </c>
      <c r="AF1470" t="s">
        <v>624</v>
      </c>
    </row>
    <row r="1471" spans="1:32" x14ac:dyDescent="0.25">
      <c r="A1471" s="22" t="s">
        <v>294</v>
      </c>
      <c r="B1471" s="20" t="s">
        <v>307</v>
      </c>
      <c r="C1471">
        <v>34.020000000000003</v>
      </c>
      <c r="D1471">
        <v>34.020000000000003</v>
      </c>
      <c r="E1471">
        <v>8</v>
      </c>
      <c r="F1471" s="59" t="s">
        <v>85</v>
      </c>
      <c r="G1471" s="28">
        <v>1</v>
      </c>
      <c r="H1471" s="59" t="s">
        <v>85</v>
      </c>
      <c r="I1471">
        <v>1</v>
      </c>
      <c r="J1471" s="37" t="s">
        <v>409</v>
      </c>
      <c r="K1471">
        <v>4.5999999999999996</v>
      </c>
      <c r="L1471">
        <v>124</v>
      </c>
      <c r="M1471">
        <v>129</v>
      </c>
      <c r="N1471">
        <v>1600</v>
      </c>
      <c r="O1471">
        <v>1</v>
      </c>
      <c r="P1471">
        <v>30</v>
      </c>
      <c r="Q1471">
        <v>11</v>
      </c>
      <c r="R1471">
        <v>25</v>
      </c>
      <c r="S1471" t="s">
        <v>508</v>
      </c>
      <c r="T1471">
        <v>1152</v>
      </c>
      <c r="U1471" s="33" t="s">
        <v>417</v>
      </c>
      <c r="V1471">
        <v>2</v>
      </c>
      <c r="W1471">
        <v>96</v>
      </c>
      <c r="X1471" s="23" t="s">
        <v>154</v>
      </c>
      <c r="Y1471" s="12" t="s">
        <v>654</v>
      </c>
      <c r="Z1471">
        <v>7</v>
      </c>
      <c r="AA1471">
        <v>8</v>
      </c>
      <c r="AB1471">
        <v>7</v>
      </c>
      <c r="AC1471">
        <v>1</v>
      </c>
      <c r="AF1471" t="s">
        <v>46</v>
      </c>
    </row>
    <row r="1472" spans="1:32" x14ac:dyDescent="0.25">
      <c r="A1472" s="22" t="s">
        <v>294</v>
      </c>
      <c r="B1472" s="20" t="s">
        <v>307</v>
      </c>
      <c r="C1472">
        <v>33.42</v>
      </c>
      <c r="D1472">
        <v>33.32</v>
      </c>
      <c r="E1472">
        <v>8</v>
      </c>
      <c r="F1472" s="59" t="s">
        <v>85</v>
      </c>
      <c r="G1472">
        <v>6</v>
      </c>
      <c r="H1472" s="59" t="s">
        <v>85</v>
      </c>
      <c r="I1472">
        <v>8</v>
      </c>
      <c r="J1472" s="35" t="s">
        <v>408</v>
      </c>
      <c r="K1472">
        <v>3</v>
      </c>
      <c r="L1472">
        <v>124</v>
      </c>
      <c r="M1472">
        <v>126</v>
      </c>
      <c r="N1472">
        <v>1600</v>
      </c>
      <c r="O1472">
        <v>1</v>
      </c>
      <c r="P1472">
        <v>26</v>
      </c>
      <c r="Q1472">
        <v>10</v>
      </c>
      <c r="R1472">
        <v>25</v>
      </c>
      <c r="S1472" t="s">
        <v>483</v>
      </c>
      <c r="T1472">
        <v>1150</v>
      </c>
      <c r="U1472" s="33" t="s">
        <v>427</v>
      </c>
      <c r="V1472">
        <v>2</v>
      </c>
      <c r="W1472">
        <v>96</v>
      </c>
      <c r="X1472" s="23" t="s">
        <v>154</v>
      </c>
      <c r="Y1472" s="12" t="s">
        <v>549</v>
      </c>
      <c r="Z1472">
        <v>2</v>
      </c>
      <c r="AA1472">
        <v>3</v>
      </c>
      <c r="AB1472">
        <v>3</v>
      </c>
      <c r="AC1472">
        <v>6</v>
      </c>
      <c r="AF1472" t="s">
        <v>46</v>
      </c>
    </row>
    <row r="1473" spans="1:32" x14ac:dyDescent="0.25">
      <c r="A1473" s="22" t="s">
        <v>294</v>
      </c>
      <c r="B1473" s="20" t="s">
        <v>307</v>
      </c>
      <c r="C1473">
        <v>21.1</v>
      </c>
      <c r="D1473">
        <v>20.8</v>
      </c>
      <c r="E1473">
        <v>8</v>
      </c>
      <c r="F1473" s="59" t="s">
        <v>85</v>
      </c>
      <c r="G1473" s="28">
        <v>3</v>
      </c>
      <c r="H1473" s="59" t="s">
        <v>85</v>
      </c>
      <c r="I1473">
        <v>5</v>
      </c>
      <c r="J1473" s="37" t="s">
        <v>409</v>
      </c>
      <c r="K1473">
        <v>3.3</v>
      </c>
      <c r="L1473">
        <v>124</v>
      </c>
      <c r="M1473">
        <v>134</v>
      </c>
      <c r="N1473">
        <v>1400</v>
      </c>
      <c r="O1473">
        <v>1</v>
      </c>
      <c r="P1473">
        <v>1</v>
      </c>
      <c r="Q1473">
        <v>10</v>
      </c>
      <c r="R1473">
        <v>25</v>
      </c>
      <c r="S1473" t="s">
        <v>465</v>
      </c>
      <c r="T1473">
        <v>1149</v>
      </c>
      <c r="U1473" s="33" t="s">
        <v>427</v>
      </c>
      <c r="V1473">
        <v>2</v>
      </c>
      <c r="W1473">
        <v>96</v>
      </c>
      <c r="X1473" s="23" t="s">
        <v>154</v>
      </c>
      <c r="Y1473" s="12" t="s">
        <v>423</v>
      </c>
      <c r="Z1473">
        <v>6</v>
      </c>
      <c r="AA1473">
        <v>7</v>
      </c>
      <c r="AB1473">
        <v>7</v>
      </c>
      <c r="AC1473">
        <v>3</v>
      </c>
      <c r="AF1473" t="s">
        <v>46</v>
      </c>
    </row>
    <row r="1474" spans="1:32" x14ac:dyDescent="0.25">
      <c r="A1474" s="22" t="s">
        <v>294</v>
      </c>
      <c r="B1474" s="20" t="s">
        <v>307</v>
      </c>
      <c r="C1474">
        <v>38.44</v>
      </c>
      <c r="D1474">
        <v>38.54</v>
      </c>
      <c r="E1474">
        <v>8</v>
      </c>
      <c r="F1474" s="59" t="s">
        <v>85</v>
      </c>
      <c r="G1474" s="28">
        <v>1</v>
      </c>
      <c r="H1474" s="59" t="s">
        <v>85</v>
      </c>
      <c r="I1474">
        <v>4</v>
      </c>
      <c r="J1474" s="37" t="s">
        <v>409</v>
      </c>
      <c r="K1474">
        <v>2.8</v>
      </c>
      <c r="L1474">
        <v>124</v>
      </c>
      <c r="M1474">
        <v>127</v>
      </c>
      <c r="N1474">
        <v>1650</v>
      </c>
      <c r="O1474">
        <v>1</v>
      </c>
      <c r="P1474">
        <v>11</v>
      </c>
      <c r="Q1474">
        <v>6</v>
      </c>
      <c r="R1474">
        <v>25</v>
      </c>
      <c r="S1474" s="31" t="s">
        <v>420</v>
      </c>
      <c r="T1474">
        <v>1135</v>
      </c>
      <c r="U1474" s="33" t="s">
        <v>427</v>
      </c>
      <c r="V1474">
        <v>2</v>
      </c>
      <c r="W1474">
        <v>89</v>
      </c>
      <c r="X1474" s="23" t="s">
        <v>154</v>
      </c>
      <c r="Y1474" s="12" t="s">
        <v>581</v>
      </c>
      <c r="Z1474">
        <v>5</v>
      </c>
      <c r="AA1474">
        <v>6</v>
      </c>
      <c r="AB1474">
        <v>5</v>
      </c>
      <c r="AC1474">
        <v>1</v>
      </c>
      <c r="AF1474" t="s">
        <v>46</v>
      </c>
    </row>
    <row r="1475" spans="1:32" x14ac:dyDescent="0.25">
      <c r="A1475" s="22" t="s">
        <v>294</v>
      </c>
      <c r="B1475" s="20" t="s">
        <v>307</v>
      </c>
      <c r="C1475">
        <v>33.96</v>
      </c>
      <c r="D1475">
        <v>34.06</v>
      </c>
      <c r="E1475">
        <v>8</v>
      </c>
      <c r="F1475" s="59" t="s">
        <v>85</v>
      </c>
      <c r="G1475" s="28">
        <v>1</v>
      </c>
      <c r="H1475" s="59" t="s">
        <v>85</v>
      </c>
      <c r="I1475">
        <v>5</v>
      </c>
      <c r="J1475" s="35" t="s">
        <v>408</v>
      </c>
      <c r="K1475">
        <v>2.2999999999999998</v>
      </c>
      <c r="L1475">
        <v>124</v>
      </c>
      <c r="M1475">
        <v>121</v>
      </c>
      <c r="N1475">
        <v>1600</v>
      </c>
      <c r="O1475">
        <v>1</v>
      </c>
      <c r="P1475">
        <v>4</v>
      </c>
      <c r="Q1475">
        <v>5</v>
      </c>
      <c r="R1475">
        <v>25</v>
      </c>
      <c r="S1475" t="s">
        <v>477</v>
      </c>
      <c r="T1475">
        <v>1144</v>
      </c>
      <c r="U1475" s="33" t="s">
        <v>427</v>
      </c>
      <c r="V1475">
        <v>2</v>
      </c>
      <c r="W1475">
        <v>82</v>
      </c>
      <c r="X1475" s="23" t="s">
        <v>154</v>
      </c>
      <c r="Y1475" s="12" t="s">
        <v>446</v>
      </c>
      <c r="Z1475">
        <v>3</v>
      </c>
      <c r="AA1475">
        <v>2</v>
      </c>
      <c r="AB1475">
        <v>2</v>
      </c>
      <c r="AC1475">
        <v>1</v>
      </c>
      <c r="AF1475" t="s">
        <v>46</v>
      </c>
    </row>
    <row r="1476" spans="1:32" x14ac:dyDescent="0.25">
      <c r="A1476" s="22" t="s">
        <v>294</v>
      </c>
      <c r="B1476" s="20" t="s">
        <v>307</v>
      </c>
      <c r="C1476">
        <v>21.19</v>
      </c>
      <c r="D1476">
        <v>20.89</v>
      </c>
      <c r="E1476">
        <v>8</v>
      </c>
      <c r="F1476" s="59" t="s">
        <v>85</v>
      </c>
      <c r="G1476" s="28">
        <v>1</v>
      </c>
      <c r="H1476" s="59" t="s">
        <v>85</v>
      </c>
      <c r="I1476">
        <v>5</v>
      </c>
      <c r="J1476" s="37" t="s">
        <v>409</v>
      </c>
      <c r="K1476">
        <v>4.8</v>
      </c>
      <c r="L1476">
        <v>124</v>
      </c>
      <c r="M1476">
        <v>132</v>
      </c>
      <c r="N1476">
        <v>1400</v>
      </c>
      <c r="O1476">
        <v>1</v>
      </c>
      <c r="P1476">
        <v>13</v>
      </c>
      <c r="Q1476">
        <v>4</v>
      </c>
      <c r="R1476">
        <v>25</v>
      </c>
      <c r="S1476" t="s">
        <v>508</v>
      </c>
      <c r="T1476">
        <v>1139</v>
      </c>
      <c r="U1476" s="33" t="s">
        <v>417</v>
      </c>
      <c r="V1476">
        <v>3</v>
      </c>
      <c r="W1476">
        <v>75</v>
      </c>
      <c r="X1476" s="23" t="s">
        <v>154</v>
      </c>
      <c r="Y1476" s="12" t="s">
        <v>989</v>
      </c>
      <c r="Z1476">
        <v>4</v>
      </c>
      <c r="AA1476">
        <v>6</v>
      </c>
      <c r="AB1476">
        <v>6</v>
      </c>
      <c r="AC1476">
        <v>1</v>
      </c>
      <c r="AF1476" t="s">
        <v>46</v>
      </c>
    </row>
    <row r="1477" spans="1:32" x14ac:dyDescent="0.25">
      <c r="A1477" s="22" t="s">
        <v>294</v>
      </c>
      <c r="B1477" s="20" t="s">
        <v>307</v>
      </c>
      <c r="C1477">
        <v>22.8</v>
      </c>
      <c r="D1477">
        <v>23</v>
      </c>
      <c r="E1477">
        <v>8</v>
      </c>
      <c r="F1477" s="59" t="s">
        <v>85</v>
      </c>
      <c r="G1477" s="28">
        <v>1</v>
      </c>
      <c r="H1477" s="59" t="s">
        <v>85</v>
      </c>
      <c r="I1477">
        <v>3</v>
      </c>
      <c r="J1477" s="35" t="s">
        <v>408</v>
      </c>
      <c r="K1477">
        <v>4.7</v>
      </c>
      <c r="L1477">
        <v>124</v>
      </c>
      <c r="M1477">
        <v>124</v>
      </c>
      <c r="N1477">
        <v>1400</v>
      </c>
      <c r="O1477">
        <v>1</v>
      </c>
      <c r="P1477">
        <v>15</v>
      </c>
      <c r="Q1477">
        <v>3</v>
      </c>
      <c r="R1477">
        <v>25</v>
      </c>
      <c r="S1477" t="s">
        <v>479</v>
      </c>
      <c r="T1477">
        <v>1137</v>
      </c>
      <c r="U1477" s="34" t="s">
        <v>438</v>
      </c>
      <c r="V1477">
        <v>3</v>
      </c>
      <c r="W1477">
        <v>68</v>
      </c>
      <c r="X1477" s="23" t="s">
        <v>154</v>
      </c>
      <c r="Y1477" s="12" t="s">
        <v>654</v>
      </c>
      <c r="Z1477">
        <v>1</v>
      </c>
      <c r="AA1477">
        <v>1</v>
      </c>
      <c r="AB1477">
        <v>1</v>
      </c>
      <c r="AC1477">
        <v>1</v>
      </c>
      <c r="AF1477" t="s">
        <v>46</v>
      </c>
    </row>
    <row r="1478" spans="1:32" x14ac:dyDescent="0.25">
      <c r="A1478" s="22" t="s">
        <v>294</v>
      </c>
      <c r="B1478" s="20" t="s">
        <v>307</v>
      </c>
      <c r="C1478">
        <v>9.3699999999999992</v>
      </c>
      <c r="D1478">
        <v>9.3699999999999992</v>
      </c>
      <c r="E1478">
        <v>8</v>
      </c>
      <c r="F1478" s="59" t="s">
        <v>85</v>
      </c>
      <c r="G1478" s="28">
        <v>2</v>
      </c>
      <c r="H1478" s="59" t="s">
        <v>85</v>
      </c>
      <c r="I1478">
        <v>6</v>
      </c>
      <c r="J1478" s="37" t="s">
        <v>409</v>
      </c>
      <c r="K1478">
        <v>2.2000000000000002</v>
      </c>
      <c r="L1478">
        <v>124</v>
      </c>
      <c r="M1478">
        <v>124</v>
      </c>
      <c r="N1478">
        <v>1200</v>
      </c>
      <c r="O1478">
        <v>1</v>
      </c>
      <c r="P1478">
        <v>9</v>
      </c>
      <c r="Q1478">
        <v>2</v>
      </c>
      <c r="R1478">
        <v>25</v>
      </c>
      <c r="S1478" t="s">
        <v>508</v>
      </c>
      <c r="T1478">
        <v>1152</v>
      </c>
      <c r="U1478" s="33" t="s">
        <v>417</v>
      </c>
      <c r="V1478">
        <v>3</v>
      </c>
      <c r="W1478">
        <v>66</v>
      </c>
      <c r="X1478" s="23" t="s">
        <v>154</v>
      </c>
      <c r="Y1478" s="12" t="s">
        <v>654</v>
      </c>
      <c r="Z1478">
        <v>5</v>
      </c>
      <c r="AA1478">
        <v>6</v>
      </c>
      <c r="AB1478">
        <v>2</v>
      </c>
      <c r="AF1478" t="s">
        <v>46</v>
      </c>
    </row>
    <row r="1479" spans="1:32" x14ac:dyDescent="0.25">
      <c r="A1479" s="22" t="s">
        <v>294</v>
      </c>
      <c r="B1479" s="20" t="s">
        <v>307</v>
      </c>
      <c r="C1479">
        <v>9.27</v>
      </c>
      <c r="D1479">
        <v>8.9699999999999989</v>
      </c>
      <c r="E1479">
        <v>8</v>
      </c>
      <c r="F1479" s="59" t="s">
        <v>85</v>
      </c>
      <c r="G1479" s="28">
        <v>1</v>
      </c>
      <c r="H1479" s="59" t="s">
        <v>85</v>
      </c>
      <c r="I1479">
        <v>9</v>
      </c>
      <c r="J1479" s="36" t="s">
        <v>410</v>
      </c>
      <c r="K1479">
        <v>4.5</v>
      </c>
      <c r="L1479">
        <v>124</v>
      </c>
      <c r="M1479">
        <v>134</v>
      </c>
      <c r="N1479">
        <v>1200</v>
      </c>
      <c r="O1479">
        <v>1</v>
      </c>
      <c r="P1479">
        <v>5</v>
      </c>
      <c r="Q1479">
        <v>1</v>
      </c>
      <c r="R1479">
        <v>25</v>
      </c>
      <c r="S1479" t="s">
        <v>479</v>
      </c>
      <c r="T1479">
        <v>1149</v>
      </c>
      <c r="U1479" s="33" t="s">
        <v>417</v>
      </c>
      <c r="V1479">
        <v>4</v>
      </c>
      <c r="W1479">
        <v>59</v>
      </c>
      <c r="X1479" s="23" t="s">
        <v>154</v>
      </c>
      <c r="Y1479" s="12" t="s">
        <v>423</v>
      </c>
      <c r="Z1479">
        <v>9</v>
      </c>
      <c r="AA1479">
        <v>8</v>
      </c>
      <c r="AB1479">
        <v>1</v>
      </c>
      <c r="AF1479" t="s">
        <v>46</v>
      </c>
    </row>
    <row r="1480" spans="1:32" x14ac:dyDescent="0.25">
      <c r="A1480" s="22" t="s">
        <v>294</v>
      </c>
      <c r="B1480" s="20" t="s">
        <v>307</v>
      </c>
      <c r="C1480">
        <v>9.33</v>
      </c>
      <c r="D1480">
        <v>9.43</v>
      </c>
      <c r="E1480">
        <v>8</v>
      </c>
      <c r="F1480" s="59" t="s">
        <v>85</v>
      </c>
      <c r="G1480" s="28">
        <v>1</v>
      </c>
      <c r="H1480" s="59" t="s">
        <v>85</v>
      </c>
      <c r="I1480">
        <v>1</v>
      </c>
      <c r="J1480" s="37" t="s">
        <v>409</v>
      </c>
      <c r="K1480">
        <v>43</v>
      </c>
      <c r="L1480">
        <v>124</v>
      </c>
      <c r="M1480">
        <v>128</v>
      </c>
      <c r="N1480">
        <v>1200</v>
      </c>
      <c r="O1480">
        <v>1</v>
      </c>
      <c r="P1480">
        <v>24</v>
      </c>
      <c r="Q1480">
        <v>11</v>
      </c>
      <c r="R1480">
        <v>24</v>
      </c>
      <c r="S1480" t="s">
        <v>508</v>
      </c>
      <c r="T1480">
        <v>1151</v>
      </c>
      <c r="U1480" s="33" t="s">
        <v>417</v>
      </c>
      <c r="V1480">
        <v>4</v>
      </c>
      <c r="W1480">
        <v>52</v>
      </c>
      <c r="X1480" s="23" t="s">
        <v>154</v>
      </c>
      <c r="Y1480" s="12" t="s">
        <v>446</v>
      </c>
      <c r="Z1480">
        <v>5</v>
      </c>
      <c r="AA1480">
        <v>5</v>
      </c>
      <c r="AB1480">
        <v>1</v>
      </c>
      <c r="AF1480" t="s">
        <v>639</v>
      </c>
    </row>
    <row r="1481" spans="1:32" x14ac:dyDescent="0.25">
      <c r="A1481" s="22" t="s">
        <v>294</v>
      </c>
      <c r="B1481" s="21" t="s">
        <v>309</v>
      </c>
      <c r="C1481">
        <v>33.68</v>
      </c>
      <c r="D1481">
        <v>33.880000000000003</v>
      </c>
      <c r="E1481">
        <v>5</v>
      </c>
      <c r="F1481" s="56" t="s">
        <v>69</v>
      </c>
      <c r="G1481">
        <v>9</v>
      </c>
      <c r="H1481" s="56" t="s">
        <v>69</v>
      </c>
      <c r="I1481">
        <v>1</v>
      </c>
      <c r="J1481" s="36" t="s">
        <v>410</v>
      </c>
      <c r="K1481">
        <v>38</v>
      </c>
      <c r="L1481">
        <v>123</v>
      </c>
      <c r="M1481">
        <v>123</v>
      </c>
      <c r="N1481">
        <v>1600</v>
      </c>
      <c r="O1481">
        <v>1</v>
      </c>
      <c r="P1481">
        <v>23</v>
      </c>
      <c r="Q1481">
        <v>11</v>
      </c>
      <c r="R1481">
        <v>25</v>
      </c>
      <c r="S1481" t="s">
        <v>501</v>
      </c>
      <c r="T1481">
        <v>1184</v>
      </c>
      <c r="U1481" s="33" t="s">
        <v>427</v>
      </c>
      <c r="V1481" t="s">
        <v>1576</v>
      </c>
      <c r="W1481">
        <v>101</v>
      </c>
      <c r="X1481" s="26" t="s">
        <v>270</v>
      </c>
      <c r="Y1481">
        <v>5</v>
      </c>
      <c r="Z1481">
        <v>8</v>
      </c>
      <c r="AA1481">
        <v>7</v>
      </c>
      <c r="AB1481">
        <v>8</v>
      </c>
      <c r="AC1481">
        <v>9</v>
      </c>
      <c r="AF1481" t="s">
        <v>624</v>
      </c>
    </row>
    <row r="1482" spans="1:32" x14ac:dyDescent="0.25">
      <c r="A1482" s="22" t="s">
        <v>294</v>
      </c>
      <c r="B1482" s="21" t="s">
        <v>309</v>
      </c>
      <c r="C1482">
        <v>47.35</v>
      </c>
      <c r="D1482">
        <v>47.449999999999996</v>
      </c>
      <c r="E1482">
        <v>5</v>
      </c>
      <c r="F1482" s="56" t="s">
        <v>69</v>
      </c>
      <c r="G1482" s="28">
        <v>1</v>
      </c>
      <c r="H1482" s="56" t="s">
        <v>69</v>
      </c>
      <c r="I1482">
        <v>10</v>
      </c>
      <c r="J1482" s="36" t="s">
        <v>410</v>
      </c>
      <c r="K1482">
        <v>7.9</v>
      </c>
      <c r="L1482">
        <v>123</v>
      </c>
      <c r="M1482">
        <v>115</v>
      </c>
      <c r="N1482" s="41">
        <v>1800</v>
      </c>
      <c r="O1482">
        <v>1</v>
      </c>
      <c r="P1482">
        <v>9</v>
      </c>
      <c r="Q1482">
        <v>11</v>
      </c>
      <c r="R1482">
        <v>25</v>
      </c>
      <c r="S1482" t="s">
        <v>479</v>
      </c>
      <c r="T1482">
        <v>1164</v>
      </c>
      <c r="U1482" s="33" t="s">
        <v>417</v>
      </c>
      <c r="V1482" t="s">
        <v>1474</v>
      </c>
      <c r="W1482">
        <v>93</v>
      </c>
      <c r="X1482" s="26" t="s">
        <v>270</v>
      </c>
      <c r="Y1482" s="12" t="s">
        <v>581</v>
      </c>
      <c r="Z1482">
        <v>9</v>
      </c>
      <c r="AA1482">
        <v>9</v>
      </c>
      <c r="AB1482">
        <v>9</v>
      </c>
      <c r="AC1482">
        <v>8</v>
      </c>
      <c r="AD1482">
        <v>1</v>
      </c>
      <c r="AF1482" t="s">
        <v>624</v>
      </c>
    </row>
    <row r="1483" spans="1:32" x14ac:dyDescent="0.25">
      <c r="A1483" s="22" t="s">
        <v>294</v>
      </c>
      <c r="B1483" s="21" t="s">
        <v>309</v>
      </c>
      <c r="C1483">
        <v>48.03</v>
      </c>
      <c r="D1483">
        <v>47.83</v>
      </c>
      <c r="E1483">
        <v>5</v>
      </c>
      <c r="F1483" s="56" t="s">
        <v>69</v>
      </c>
      <c r="G1483" s="28">
        <v>3</v>
      </c>
      <c r="H1483" s="56" t="s">
        <v>69</v>
      </c>
      <c r="I1483">
        <v>4</v>
      </c>
      <c r="J1483" s="37" t="s">
        <v>409</v>
      </c>
      <c r="K1483">
        <v>3.5</v>
      </c>
      <c r="L1483">
        <v>123</v>
      </c>
      <c r="M1483">
        <v>128</v>
      </c>
      <c r="N1483" s="41">
        <v>1800</v>
      </c>
      <c r="O1483">
        <v>1</v>
      </c>
      <c r="P1483">
        <v>15</v>
      </c>
      <c r="Q1483">
        <v>10</v>
      </c>
      <c r="R1483">
        <v>25</v>
      </c>
      <c r="S1483" s="32" t="s">
        <v>432</v>
      </c>
      <c r="T1483">
        <v>1177</v>
      </c>
      <c r="U1483" s="33" t="s">
        <v>427</v>
      </c>
      <c r="V1483">
        <v>2</v>
      </c>
      <c r="W1483">
        <v>92</v>
      </c>
      <c r="X1483" s="26" t="s">
        <v>270</v>
      </c>
      <c r="Y1483" s="12" t="s">
        <v>654</v>
      </c>
      <c r="Z1483">
        <v>7</v>
      </c>
      <c r="AA1483">
        <v>8</v>
      </c>
      <c r="AB1483">
        <v>8</v>
      </c>
      <c r="AC1483">
        <v>8</v>
      </c>
      <c r="AD1483">
        <v>3</v>
      </c>
      <c r="AF1483" t="s">
        <v>624</v>
      </c>
    </row>
    <row r="1484" spans="1:32" x14ac:dyDescent="0.25">
      <c r="A1484" s="22" t="s">
        <v>294</v>
      </c>
      <c r="B1484" s="21" t="s">
        <v>309</v>
      </c>
      <c r="C1484">
        <v>38.4</v>
      </c>
      <c r="D1484">
        <v>38.199999999999996</v>
      </c>
      <c r="E1484">
        <v>5</v>
      </c>
      <c r="F1484" s="56" t="s">
        <v>69</v>
      </c>
      <c r="G1484" s="28">
        <v>2</v>
      </c>
      <c r="H1484" s="56" t="s">
        <v>69</v>
      </c>
      <c r="I1484">
        <v>6</v>
      </c>
      <c r="J1484" s="36" t="s">
        <v>410</v>
      </c>
      <c r="K1484">
        <v>10</v>
      </c>
      <c r="L1484">
        <v>123</v>
      </c>
      <c r="M1484">
        <v>129</v>
      </c>
      <c r="N1484">
        <v>1650</v>
      </c>
      <c r="O1484">
        <v>1</v>
      </c>
      <c r="P1484">
        <v>17</v>
      </c>
      <c r="Q1484">
        <v>9</v>
      </c>
      <c r="R1484">
        <v>25</v>
      </c>
      <c r="S1484" s="31" t="s">
        <v>420</v>
      </c>
      <c r="T1484">
        <v>1170</v>
      </c>
      <c r="U1484" s="33" t="s">
        <v>427</v>
      </c>
      <c r="V1484">
        <v>2</v>
      </c>
      <c r="W1484">
        <v>90</v>
      </c>
      <c r="X1484" s="26" t="s">
        <v>270</v>
      </c>
      <c r="Y1484" s="12" t="s">
        <v>423</v>
      </c>
      <c r="Z1484">
        <v>8</v>
      </c>
      <c r="AA1484">
        <v>8</v>
      </c>
      <c r="AB1484">
        <v>9</v>
      </c>
      <c r="AC1484">
        <v>2</v>
      </c>
      <c r="AF1484" t="s">
        <v>627</v>
      </c>
    </row>
    <row r="1485" spans="1:32" x14ac:dyDescent="0.25">
      <c r="A1485" s="22" t="s">
        <v>294</v>
      </c>
      <c r="B1485" s="21" t="s">
        <v>309</v>
      </c>
      <c r="C1485">
        <v>48.11</v>
      </c>
      <c r="D1485">
        <v>48.209999999999994</v>
      </c>
      <c r="E1485">
        <v>5</v>
      </c>
      <c r="F1485" s="56" t="s">
        <v>69</v>
      </c>
      <c r="G1485">
        <v>12</v>
      </c>
      <c r="H1485" s="56" t="s">
        <v>69</v>
      </c>
      <c r="I1485">
        <v>10</v>
      </c>
      <c r="J1485" s="36" t="s">
        <v>410</v>
      </c>
      <c r="K1485">
        <v>65</v>
      </c>
      <c r="L1485">
        <v>123</v>
      </c>
      <c r="M1485">
        <v>115</v>
      </c>
      <c r="N1485" s="41">
        <v>1800</v>
      </c>
      <c r="O1485">
        <v>1</v>
      </c>
      <c r="P1485">
        <v>22</v>
      </c>
      <c r="Q1485">
        <v>6</v>
      </c>
      <c r="R1485">
        <v>25</v>
      </c>
      <c r="S1485" t="s">
        <v>483</v>
      </c>
      <c r="T1485">
        <v>1175</v>
      </c>
      <c r="U1485" s="33" t="s">
        <v>417</v>
      </c>
      <c r="V1485" t="s">
        <v>1474</v>
      </c>
      <c r="W1485">
        <v>94</v>
      </c>
      <c r="X1485" s="20" t="s">
        <v>121</v>
      </c>
      <c r="Y1485" t="s">
        <v>490</v>
      </c>
      <c r="Z1485">
        <v>9</v>
      </c>
      <c r="AA1485">
        <v>12</v>
      </c>
      <c r="AB1485">
        <v>12</v>
      </c>
      <c r="AC1485">
        <v>14</v>
      </c>
      <c r="AD1485">
        <v>12</v>
      </c>
      <c r="AF1485" t="s">
        <v>46</v>
      </c>
    </row>
    <row r="1486" spans="1:32" x14ac:dyDescent="0.25">
      <c r="A1486" s="22" t="s">
        <v>294</v>
      </c>
      <c r="B1486" s="21" t="s">
        <v>309</v>
      </c>
      <c r="C1486">
        <v>34.44</v>
      </c>
      <c r="D1486">
        <v>34.739999999999995</v>
      </c>
      <c r="E1486">
        <v>5</v>
      </c>
      <c r="F1486" s="56" t="s">
        <v>69</v>
      </c>
      <c r="G1486">
        <v>8</v>
      </c>
      <c r="H1486" s="56" t="s">
        <v>69</v>
      </c>
      <c r="I1486">
        <v>6</v>
      </c>
      <c r="J1486" s="37" t="s">
        <v>409</v>
      </c>
      <c r="K1486">
        <v>56</v>
      </c>
      <c r="L1486">
        <v>123</v>
      </c>
      <c r="M1486">
        <v>115</v>
      </c>
      <c r="N1486">
        <v>1600</v>
      </c>
      <c r="O1486">
        <v>1</v>
      </c>
      <c r="P1486">
        <v>31</v>
      </c>
      <c r="Q1486">
        <v>5</v>
      </c>
      <c r="R1486">
        <v>25</v>
      </c>
      <c r="S1486" t="s">
        <v>477</v>
      </c>
      <c r="T1486">
        <v>1167</v>
      </c>
      <c r="U1486" s="33" t="s">
        <v>417</v>
      </c>
      <c r="V1486" t="s">
        <v>1474</v>
      </c>
      <c r="W1486">
        <v>96</v>
      </c>
      <c r="X1486" s="20" t="s">
        <v>121</v>
      </c>
      <c r="Y1486" t="s">
        <v>474</v>
      </c>
      <c r="Z1486">
        <v>7</v>
      </c>
      <c r="AA1486">
        <v>7</v>
      </c>
      <c r="AB1486">
        <v>8</v>
      </c>
      <c r="AC1486">
        <v>8</v>
      </c>
      <c r="AF1486" t="s">
        <v>46</v>
      </c>
    </row>
    <row r="1487" spans="1:32" x14ac:dyDescent="0.25">
      <c r="A1487" s="22" t="s">
        <v>294</v>
      </c>
      <c r="B1487" s="21" t="s">
        <v>309</v>
      </c>
      <c r="C1487">
        <v>48.12</v>
      </c>
      <c r="D1487">
        <v>48.02</v>
      </c>
      <c r="E1487">
        <v>5</v>
      </c>
      <c r="F1487" s="56" t="s">
        <v>69</v>
      </c>
      <c r="G1487">
        <v>12</v>
      </c>
      <c r="H1487" s="51" t="s">
        <v>43</v>
      </c>
      <c r="I1487">
        <v>1</v>
      </c>
      <c r="J1487" s="37" t="s">
        <v>409</v>
      </c>
      <c r="K1487">
        <v>21</v>
      </c>
      <c r="L1487">
        <v>123</v>
      </c>
      <c r="M1487">
        <v>133</v>
      </c>
      <c r="N1487" s="41">
        <v>1800</v>
      </c>
      <c r="O1487">
        <v>1</v>
      </c>
      <c r="P1487">
        <v>9</v>
      </c>
      <c r="Q1487">
        <v>3</v>
      </c>
      <c r="R1487">
        <v>25</v>
      </c>
      <c r="S1487" t="s">
        <v>508</v>
      </c>
      <c r="T1487">
        <v>1179</v>
      </c>
      <c r="U1487" s="33" t="s">
        <v>427</v>
      </c>
      <c r="V1487">
        <v>2</v>
      </c>
      <c r="W1487">
        <v>98</v>
      </c>
      <c r="X1487" s="20" t="s">
        <v>121</v>
      </c>
      <c r="Y1487" t="s">
        <v>487</v>
      </c>
      <c r="Z1487">
        <v>6</v>
      </c>
      <c r="AA1487">
        <v>8</v>
      </c>
      <c r="AB1487">
        <v>7</v>
      </c>
      <c r="AC1487">
        <v>7</v>
      </c>
      <c r="AD1487">
        <v>12</v>
      </c>
      <c r="AF1487" t="s">
        <v>741</v>
      </c>
    </row>
    <row r="1488" spans="1:32" x14ac:dyDescent="0.25">
      <c r="A1488" s="22" t="s">
        <v>294</v>
      </c>
      <c r="B1488" s="21" t="s">
        <v>309</v>
      </c>
      <c r="C1488">
        <v>39.65</v>
      </c>
      <c r="D1488">
        <v>39.550000000000004</v>
      </c>
      <c r="E1488">
        <v>5</v>
      </c>
      <c r="F1488" s="56" t="s">
        <v>69</v>
      </c>
      <c r="G1488">
        <v>8</v>
      </c>
      <c r="H1488" s="56" t="s">
        <v>69</v>
      </c>
      <c r="I1488">
        <v>1</v>
      </c>
      <c r="J1488" s="37" t="s">
        <v>409</v>
      </c>
      <c r="K1488">
        <v>3.9</v>
      </c>
      <c r="L1488">
        <v>123</v>
      </c>
      <c r="M1488">
        <v>131</v>
      </c>
      <c r="N1488">
        <v>1650</v>
      </c>
      <c r="O1488">
        <v>1</v>
      </c>
      <c r="P1488">
        <v>26</v>
      </c>
      <c r="Q1488">
        <v>2</v>
      </c>
      <c r="R1488">
        <v>25</v>
      </c>
      <c r="S1488" s="32" t="s">
        <v>416</v>
      </c>
      <c r="T1488">
        <v>1171</v>
      </c>
      <c r="U1488" s="33" t="s">
        <v>417</v>
      </c>
      <c r="V1488">
        <v>1</v>
      </c>
      <c r="W1488">
        <v>100</v>
      </c>
      <c r="X1488" s="20" t="s">
        <v>121</v>
      </c>
      <c r="Y1488">
        <v>4</v>
      </c>
      <c r="Z1488">
        <v>4</v>
      </c>
      <c r="AA1488">
        <v>3</v>
      </c>
      <c r="AB1488">
        <v>3</v>
      </c>
      <c r="AC1488">
        <v>8</v>
      </c>
      <c r="AF1488" t="s">
        <v>161</v>
      </c>
    </row>
    <row r="1489" spans="1:32" x14ac:dyDescent="0.25">
      <c r="A1489" s="22" t="s">
        <v>294</v>
      </c>
      <c r="B1489" s="21" t="s">
        <v>309</v>
      </c>
      <c r="C1489">
        <v>47.08</v>
      </c>
      <c r="D1489">
        <v>47.08</v>
      </c>
      <c r="E1489">
        <v>5</v>
      </c>
      <c r="F1489" s="56" t="s">
        <v>69</v>
      </c>
      <c r="G1489" s="30">
        <v>4</v>
      </c>
      <c r="H1489" s="56" t="s">
        <v>69</v>
      </c>
      <c r="I1489">
        <v>2</v>
      </c>
      <c r="J1489" s="37" t="s">
        <v>409</v>
      </c>
      <c r="K1489">
        <v>12</v>
      </c>
      <c r="L1489">
        <v>123</v>
      </c>
      <c r="M1489">
        <v>122</v>
      </c>
      <c r="N1489" s="41">
        <v>1800</v>
      </c>
      <c r="O1489">
        <v>1</v>
      </c>
      <c r="P1489">
        <v>31</v>
      </c>
      <c r="Q1489">
        <v>1</v>
      </c>
      <c r="R1489">
        <v>25</v>
      </c>
      <c r="S1489" t="s">
        <v>501</v>
      </c>
      <c r="T1489">
        <v>1172</v>
      </c>
      <c r="U1489" s="33" t="s">
        <v>417</v>
      </c>
      <c r="V1489" t="s">
        <v>1474</v>
      </c>
      <c r="W1489">
        <v>102</v>
      </c>
      <c r="X1489" s="20" t="s">
        <v>121</v>
      </c>
      <c r="Y1489" s="12" t="s">
        <v>549</v>
      </c>
      <c r="Z1489">
        <v>4</v>
      </c>
      <c r="AA1489">
        <v>4</v>
      </c>
      <c r="AB1489">
        <v>3</v>
      </c>
      <c r="AC1489">
        <v>4</v>
      </c>
      <c r="AD1489">
        <v>4</v>
      </c>
      <c r="AF1489" t="s">
        <v>161</v>
      </c>
    </row>
    <row r="1490" spans="1:32" x14ac:dyDescent="0.25">
      <c r="A1490" s="22" t="s">
        <v>294</v>
      </c>
      <c r="B1490" s="21" t="s">
        <v>309</v>
      </c>
      <c r="C1490">
        <v>49.37</v>
      </c>
      <c r="D1490">
        <v>49.269999999999996</v>
      </c>
      <c r="E1490">
        <v>5</v>
      </c>
      <c r="F1490" s="56" t="s">
        <v>69</v>
      </c>
      <c r="G1490" s="30">
        <v>4</v>
      </c>
      <c r="H1490" s="56" t="s">
        <v>69</v>
      </c>
      <c r="I1490">
        <v>5</v>
      </c>
      <c r="J1490" s="36" t="s">
        <v>410</v>
      </c>
      <c r="K1490">
        <v>19</v>
      </c>
      <c r="L1490">
        <v>123</v>
      </c>
      <c r="M1490">
        <v>127</v>
      </c>
      <c r="N1490" s="41">
        <v>1800</v>
      </c>
      <c r="O1490">
        <v>1</v>
      </c>
      <c r="P1490">
        <v>8</v>
      </c>
      <c r="Q1490">
        <v>1</v>
      </c>
      <c r="R1490">
        <v>25</v>
      </c>
      <c r="S1490" s="32" t="s">
        <v>432</v>
      </c>
      <c r="T1490">
        <v>1173</v>
      </c>
      <c r="U1490" s="33" t="s">
        <v>417</v>
      </c>
      <c r="V1490" t="s">
        <v>1474</v>
      </c>
      <c r="W1490">
        <v>102</v>
      </c>
      <c r="X1490" s="20" t="s">
        <v>121</v>
      </c>
      <c r="Y1490" s="12" t="s">
        <v>539</v>
      </c>
      <c r="Z1490">
        <v>10</v>
      </c>
      <c r="AA1490">
        <v>10</v>
      </c>
      <c r="AB1490">
        <v>10</v>
      </c>
      <c r="AC1490">
        <v>11</v>
      </c>
      <c r="AD1490">
        <v>4</v>
      </c>
      <c r="AF1490" t="s">
        <v>161</v>
      </c>
    </row>
    <row r="1491" spans="1:32" x14ac:dyDescent="0.25">
      <c r="A1491" s="22" t="s">
        <v>294</v>
      </c>
      <c r="B1491" s="21" t="s">
        <v>309</v>
      </c>
      <c r="C1491">
        <v>2.84</v>
      </c>
      <c r="D1491">
        <v>2.7399999999999998</v>
      </c>
      <c r="E1491">
        <v>5</v>
      </c>
      <c r="F1491" s="56" t="s">
        <v>69</v>
      </c>
      <c r="G1491">
        <v>11</v>
      </c>
      <c r="H1491" s="55" t="s">
        <v>64</v>
      </c>
      <c r="I1491">
        <v>6</v>
      </c>
      <c r="J1491" s="35" t="s">
        <v>408</v>
      </c>
      <c r="K1491">
        <v>96</v>
      </c>
      <c r="L1491">
        <v>123</v>
      </c>
      <c r="M1491">
        <v>126</v>
      </c>
      <c r="N1491">
        <v>2000</v>
      </c>
      <c r="O1491">
        <v>2</v>
      </c>
      <c r="P1491">
        <v>8</v>
      </c>
      <c r="Q1491">
        <v>12</v>
      </c>
      <c r="R1491">
        <v>24</v>
      </c>
      <c r="S1491" t="s">
        <v>483</v>
      </c>
      <c r="T1491">
        <v>1162</v>
      </c>
      <c r="U1491" s="33" t="s">
        <v>417</v>
      </c>
      <c r="V1491" t="s">
        <v>1574</v>
      </c>
      <c r="W1491">
        <v>104</v>
      </c>
      <c r="X1491" s="20" t="s">
        <v>121</v>
      </c>
      <c r="Y1491" t="s">
        <v>1552</v>
      </c>
      <c r="Z1491">
        <v>3</v>
      </c>
      <c r="AA1491">
        <v>3</v>
      </c>
      <c r="AB1491">
        <v>3</v>
      </c>
      <c r="AC1491">
        <v>5</v>
      </c>
      <c r="AD1491">
        <v>11</v>
      </c>
      <c r="AF1491" t="s">
        <v>161</v>
      </c>
    </row>
    <row r="1492" spans="1:32" x14ac:dyDescent="0.25">
      <c r="A1492" s="22" t="s">
        <v>294</v>
      </c>
      <c r="B1492" s="21" t="s">
        <v>309</v>
      </c>
      <c r="C1492">
        <v>0.51</v>
      </c>
      <c r="D1492">
        <v>0.51</v>
      </c>
      <c r="E1492">
        <v>5</v>
      </c>
      <c r="F1492" s="56" t="s">
        <v>69</v>
      </c>
      <c r="G1492" s="30">
        <v>5</v>
      </c>
      <c r="H1492" s="55" t="s">
        <v>64</v>
      </c>
      <c r="I1492">
        <v>6</v>
      </c>
      <c r="J1492" s="36" t="s">
        <v>410</v>
      </c>
      <c r="K1492">
        <v>34</v>
      </c>
      <c r="L1492">
        <v>123</v>
      </c>
      <c r="M1492">
        <v>123</v>
      </c>
      <c r="N1492">
        <v>2000</v>
      </c>
      <c r="O1492">
        <v>2</v>
      </c>
      <c r="P1492">
        <v>17</v>
      </c>
      <c r="Q1492">
        <v>11</v>
      </c>
      <c r="R1492">
        <v>24</v>
      </c>
      <c r="S1492" t="s">
        <v>501</v>
      </c>
      <c r="T1492">
        <v>1174</v>
      </c>
      <c r="U1492" s="33" t="s">
        <v>417</v>
      </c>
      <c r="V1492" t="s">
        <v>1576</v>
      </c>
      <c r="W1492">
        <v>104</v>
      </c>
      <c r="X1492" s="20" t="s">
        <v>121</v>
      </c>
      <c r="Y1492">
        <v>5</v>
      </c>
      <c r="Z1492">
        <v>10</v>
      </c>
      <c r="AA1492">
        <v>10</v>
      </c>
      <c r="AB1492">
        <v>10</v>
      </c>
      <c r="AC1492">
        <v>9</v>
      </c>
      <c r="AD1492">
        <v>5</v>
      </c>
      <c r="AF1492" t="s">
        <v>161</v>
      </c>
    </row>
    <row r="1493" spans="1:32" x14ac:dyDescent="0.25">
      <c r="A1493" s="22" t="s">
        <v>294</v>
      </c>
      <c r="B1493" s="21" t="s">
        <v>309</v>
      </c>
      <c r="C1493">
        <v>46.97</v>
      </c>
      <c r="D1493">
        <v>47.07</v>
      </c>
      <c r="E1493">
        <v>5</v>
      </c>
      <c r="F1493" s="56" t="s">
        <v>69</v>
      </c>
      <c r="G1493">
        <v>8</v>
      </c>
      <c r="H1493" s="67" t="s">
        <v>195</v>
      </c>
      <c r="I1493">
        <v>8</v>
      </c>
      <c r="J1493" s="38" t="s">
        <v>411</v>
      </c>
      <c r="K1493">
        <v>42</v>
      </c>
      <c r="L1493">
        <v>123</v>
      </c>
      <c r="M1493">
        <v>121</v>
      </c>
      <c r="N1493" s="41">
        <v>1800</v>
      </c>
      <c r="O1493">
        <v>1</v>
      </c>
      <c r="P1493">
        <v>3</v>
      </c>
      <c r="Q1493">
        <v>11</v>
      </c>
      <c r="R1493">
        <v>24</v>
      </c>
      <c r="S1493" t="s">
        <v>479</v>
      </c>
      <c r="T1493">
        <v>1161</v>
      </c>
      <c r="U1493" s="33" t="s">
        <v>427</v>
      </c>
      <c r="V1493" t="s">
        <v>1474</v>
      </c>
      <c r="W1493">
        <v>105</v>
      </c>
      <c r="X1493" s="20" t="s">
        <v>121</v>
      </c>
      <c r="Y1493" t="s">
        <v>484</v>
      </c>
      <c r="Z1493">
        <v>12</v>
      </c>
      <c r="AA1493">
        <v>12</v>
      </c>
      <c r="AB1493">
        <v>12</v>
      </c>
      <c r="AC1493">
        <v>12</v>
      </c>
      <c r="AD1493">
        <v>8</v>
      </c>
      <c r="AF1493" t="s">
        <v>161</v>
      </c>
    </row>
    <row r="1494" spans="1:32" x14ac:dyDescent="0.25">
      <c r="A1494" s="22" t="s">
        <v>294</v>
      </c>
      <c r="B1494" s="21" t="s">
        <v>309</v>
      </c>
      <c r="C1494">
        <v>8.7899999999999991</v>
      </c>
      <c r="D1494">
        <v>8.9899999999999984</v>
      </c>
      <c r="E1494">
        <v>5</v>
      </c>
      <c r="F1494" s="56" t="s">
        <v>69</v>
      </c>
      <c r="G1494">
        <v>12</v>
      </c>
      <c r="H1494" s="59" t="s">
        <v>85</v>
      </c>
      <c r="I1494">
        <v>6</v>
      </c>
      <c r="J1494" s="38" t="s">
        <v>411</v>
      </c>
      <c r="K1494">
        <v>183</v>
      </c>
      <c r="L1494">
        <v>123</v>
      </c>
      <c r="M1494">
        <v>116</v>
      </c>
      <c r="N1494">
        <v>1200</v>
      </c>
      <c r="O1494">
        <v>1</v>
      </c>
      <c r="P1494">
        <v>20</v>
      </c>
      <c r="Q1494">
        <v>10</v>
      </c>
      <c r="R1494">
        <v>24</v>
      </c>
      <c r="S1494" t="s">
        <v>501</v>
      </c>
      <c r="T1494">
        <v>1168</v>
      </c>
      <c r="U1494" s="33" t="s">
        <v>427</v>
      </c>
      <c r="V1494" t="s">
        <v>1576</v>
      </c>
      <c r="W1494">
        <v>107</v>
      </c>
      <c r="X1494" s="20" t="s">
        <v>121</v>
      </c>
      <c r="Y1494" t="s">
        <v>490</v>
      </c>
      <c r="Z1494">
        <v>12</v>
      </c>
      <c r="AA1494">
        <v>13</v>
      </c>
      <c r="AB1494">
        <v>12</v>
      </c>
      <c r="AF1494" t="s">
        <v>1711</v>
      </c>
    </row>
    <row r="1495" spans="1:32" x14ac:dyDescent="0.25">
      <c r="A1495" s="22" t="s">
        <v>294</v>
      </c>
      <c r="B1495" s="21" t="s">
        <v>309</v>
      </c>
      <c r="C1495">
        <v>36.15</v>
      </c>
      <c r="D1495">
        <v>36.049999999999997</v>
      </c>
      <c r="E1495">
        <v>5</v>
      </c>
      <c r="F1495" s="56" t="s">
        <v>69</v>
      </c>
      <c r="G1495">
        <v>7</v>
      </c>
      <c r="H1495" s="56" t="s">
        <v>69</v>
      </c>
      <c r="I1495">
        <v>4</v>
      </c>
      <c r="J1495" s="37" t="s">
        <v>409</v>
      </c>
      <c r="K1495">
        <v>26</v>
      </c>
      <c r="L1495">
        <v>123</v>
      </c>
      <c r="M1495">
        <v>127</v>
      </c>
      <c r="N1495">
        <v>1600</v>
      </c>
      <c r="O1495">
        <v>1</v>
      </c>
      <c r="P1495">
        <v>2</v>
      </c>
      <c r="Q1495">
        <v>6</v>
      </c>
      <c r="R1495">
        <v>24</v>
      </c>
      <c r="S1495" t="s">
        <v>477</v>
      </c>
      <c r="T1495">
        <v>1115</v>
      </c>
      <c r="U1495" s="33" t="s">
        <v>427</v>
      </c>
      <c r="V1495" t="s">
        <v>1474</v>
      </c>
      <c r="W1495">
        <v>111</v>
      </c>
      <c r="X1495" s="24" t="s">
        <v>50</v>
      </c>
      <c r="Y1495" t="s">
        <v>1123</v>
      </c>
      <c r="Z1495">
        <v>4</v>
      </c>
      <c r="AA1495">
        <v>3</v>
      </c>
      <c r="AB1495">
        <v>6</v>
      </c>
      <c r="AC1495">
        <v>7</v>
      </c>
      <c r="AF1495" t="s">
        <v>46</v>
      </c>
    </row>
    <row r="1496" spans="1:32" x14ac:dyDescent="0.25">
      <c r="A1496" s="22" t="s">
        <v>294</v>
      </c>
      <c r="B1496" s="21" t="s">
        <v>309</v>
      </c>
      <c r="C1496">
        <v>36.79</v>
      </c>
      <c r="D1496">
        <v>36.79</v>
      </c>
      <c r="E1496">
        <v>5</v>
      </c>
      <c r="F1496" s="56" t="s">
        <v>69</v>
      </c>
      <c r="G1496">
        <v>13</v>
      </c>
      <c r="H1496" s="56" t="s">
        <v>69</v>
      </c>
      <c r="I1496">
        <v>4</v>
      </c>
      <c r="J1496" s="37" t="s">
        <v>409</v>
      </c>
      <c r="K1496">
        <v>10</v>
      </c>
      <c r="L1496">
        <v>123</v>
      </c>
      <c r="M1496">
        <v>123</v>
      </c>
      <c r="N1496">
        <v>1600</v>
      </c>
      <c r="O1496">
        <v>1</v>
      </c>
      <c r="P1496">
        <v>7</v>
      </c>
      <c r="Q1496">
        <v>4</v>
      </c>
      <c r="R1496">
        <v>24</v>
      </c>
      <c r="S1496" t="s">
        <v>501</v>
      </c>
      <c r="T1496">
        <v>1125</v>
      </c>
      <c r="U1496" s="33" t="s">
        <v>417</v>
      </c>
      <c r="V1496" t="s">
        <v>1576</v>
      </c>
      <c r="W1496">
        <v>113</v>
      </c>
      <c r="X1496" s="24" t="s">
        <v>50</v>
      </c>
      <c r="Y1496" t="s">
        <v>1300</v>
      </c>
      <c r="Z1496">
        <v>7</v>
      </c>
      <c r="AA1496">
        <v>6</v>
      </c>
      <c r="AB1496">
        <v>10</v>
      </c>
      <c r="AC1496">
        <v>13</v>
      </c>
      <c r="AF1496" t="s">
        <v>46</v>
      </c>
    </row>
    <row r="1497" spans="1:32" x14ac:dyDescent="0.25">
      <c r="A1497" s="22" t="s">
        <v>294</v>
      </c>
      <c r="B1497" s="21" t="s">
        <v>309</v>
      </c>
      <c r="C1497">
        <v>1.2</v>
      </c>
      <c r="D1497">
        <v>1.0999999999999999</v>
      </c>
      <c r="E1497">
        <v>5</v>
      </c>
      <c r="F1497" s="56" t="s">
        <v>69</v>
      </c>
      <c r="G1497">
        <v>7</v>
      </c>
      <c r="H1497" s="56" t="s">
        <v>69</v>
      </c>
      <c r="I1497">
        <v>2</v>
      </c>
      <c r="J1497" s="37" t="s">
        <v>409</v>
      </c>
      <c r="K1497">
        <v>16</v>
      </c>
      <c r="L1497">
        <v>123</v>
      </c>
      <c r="M1497">
        <v>126</v>
      </c>
      <c r="N1497">
        <v>2000</v>
      </c>
      <c r="O1497">
        <v>2</v>
      </c>
      <c r="P1497">
        <v>25</v>
      </c>
      <c r="Q1497">
        <v>2</v>
      </c>
      <c r="R1497">
        <v>24</v>
      </c>
      <c r="S1497" t="s">
        <v>465</v>
      </c>
      <c r="T1497">
        <v>1146</v>
      </c>
      <c r="U1497" s="33" t="s">
        <v>417</v>
      </c>
      <c r="V1497" t="s">
        <v>1574</v>
      </c>
      <c r="W1497">
        <v>114</v>
      </c>
      <c r="X1497" s="24" t="s">
        <v>50</v>
      </c>
      <c r="Y1497" t="s">
        <v>519</v>
      </c>
      <c r="Z1497">
        <v>5</v>
      </c>
      <c r="AA1497">
        <v>6</v>
      </c>
      <c r="AB1497">
        <v>7</v>
      </c>
      <c r="AC1497">
        <v>7</v>
      </c>
      <c r="AD1497">
        <v>7</v>
      </c>
      <c r="AF1497" t="s">
        <v>46</v>
      </c>
    </row>
    <row r="1498" spans="1:32" x14ac:dyDescent="0.25">
      <c r="A1498" s="22" t="s">
        <v>294</v>
      </c>
      <c r="B1498" s="21" t="s">
        <v>309</v>
      </c>
      <c r="C1498">
        <v>47.89</v>
      </c>
      <c r="D1498">
        <v>47.39</v>
      </c>
      <c r="E1498">
        <v>5</v>
      </c>
      <c r="F1498" s="56" t="s">
        <v>69</v>
      </c>
      <c r="G1498">
        <v>8</v>
      </c>
      <c r="H1498" s="64" t="s">
        <v>150</v>
      </c>
      <c r="I1498">
        <v>12</v>
      </c>
      <c r="J1498" s="35" t="s">
        <v>408</v>
      </c>
      <c r="K1498">
        <v>15</v>
      </c>
      <c r="L1498">
        <v>123</v>
      </c>
      <c r="M1498">
        <v>132</v>
      </c>
      <c r="N1498" s="41">
        <v>1800</v>
      </c>
      <c r="O1498">
        <v>1</v>
      </c>
      <c r="P1498">
        <v>4</v>
      </c>
      <c r="Q1498">
        <v>2</v>
      </c>
      <c r="R1498">
        <v>24</v>
      </c>
      <c r="S1498" t="s">
        <v>501</v>
      </c>
      <c r="T1498">
        <v>1155</v>
      </c>
      <c r="U1498" s="33" t="s">
        <v>417</v>
      </c>
      <c r="V1498" t="s">
        <v>1474</v>
      </c>
      <c r="W1498">
        <v>114</v>
      </c>
      <c r="X1498" s="24" t="s">
        <v>50</v>
      </c>
      <c r="Y1498">
        <v>3</v>
      </c>
      <c r="Z1498">
        <v>2</v>
      </c>
      <c r="AA1498">
        <v>3</v>
      </c>
      <c r="AB1498">
        <v>5</v>
      </c>
      <c r="AC1498">
        <v>5</v>
      </c>
      <c r="AD1498">
        <v>8</v>
      </c>
      <c r="AF1498" t="s">
        <v>46</v>
      </c>
    </row>
    <row r="1499" spans="1:32" x14ac:dyDescent="0.25">
      <c r="A1499" s="22" t="s">
        <v>294</v>
      </c>
      <c r="B1499" s="21" t="s">
        <v>309</v>
      </c>
      <c r="C1499">
        <v>48.99</v>
      </c>
      <c r="D1499">
        <v>48.39</v>
      </c>
      <c r="E1499">
        <v>5</v>
      </c>
      <c r="F1499" s="56" t="s">
        <v>69</v>
      </c>
      <c r="G1499">
        <v>8</v>
      </c>
      <c r="H1499" s="64" t="s">
        <v>150</v>
      </c>
      <c r="I1499">
        <v>12</v>
      </c>
      <c r="J1499" s="37" t="s">
        <v>409</v>
      </c>
      <c r="K1499">
        <v>11</v>
      </c>
      <c r="L1499">
        <v>123</v>
      </c>
      <c r="M1499">
        <v>135</v>
      </c>
      <c r="N1499" s="41">
        <v>1800</v>
      </c>
      <c r="O1499">
        <v>1</v>
      </c>
      <c r="P1499">
        <v>10</v>
      </c>
      <c r="Q1499">
        <v>1</v>
      </c>
      <c r="R1499">
        <v>24</v>
      </c>
      <c r="S1499" s="31" t="s">
        <v>420</v>
      </c>
      <c r="T1499">
        <v>1164</v>
      </c>
      <c r="U1499" s="33" t="s">
        <v>417</v>
      </c>
      <c r="V1499" t="s">
        <v>1474</v>
      </c>
      <c r="W1499">
        <v>114</v>
      </c>
      <c r="X1499" s="24" t="s">
        <v>50</v>
      </c>
      <c r="Y1499" t="s">
        <v>589</v>
      </c>
      <c r="Z1499">
        <v>7</v>
      </c>
      <c r="AA1499">
        <v>8</v>
      </c>
      <c r="AB1499">
        <v>8</v>
      </c>
      <c r="AC1499">
        <v>7</v>
      </c>
      <c r="AD1499">
        <v>8</v>
      </c>
      <c r="AF1499" t="s">
        <v>46</v>
      </c>
    </row>
    <row r="1500" spans="1:32" x14ac:dyDescent="0.25">
      <c r="A1500" s="22" t="s">
        <v>294</v>
      </c>
      <c r="B1500" s="21" t="s">
        <v>309</v>
      </c>
      <c r="C1500">
        <v>34.880000000000003</v>
      </c>
      <c r="D1500">
        <v>34.980000000000004</v>
      </c>
      <c r="E1500">
        <v>5</v>
      </c>
      <c r="F1500" s="56" t="s">
        <v>69</v>
      </c>
      <c r="G1500">
        <v>8</v>
      </c>
      <c r="H1500" s="64" t="s">
        <v>150</v>
      </c>
      <c r="I1500">
        <v>1</v>
      </c>
      <c r="J1500" s="37" t="s">
        <v>409</v>
      </c>
      <c r="K1500">
        <v>24</v>
      </c>
      <c r="L1500">
        <v>123</v>
      </c>
      <c r="M1500">
        <v>126</v>
      </c>
      <c r="N1500">
        <v>1600</v>
      </c>
      <c r="O1500">
        <v>1</v>
      </c>
      <c r="P1500">
        <v>10</v>
      </c>
      <c r="Q1500">
        <v>12</v>
      </c>
      <c r="R1500">
        <v>23</v>
      </c>
      <c r="S1500" t="s">
        <v>483</v>
      </c>
      <c r="T1500">
        <v>1164</v>
      </c>
      <c r="U1500" s="33" t="s">
        <v>417</v>
      </c>
      <c r="V1500" t="s">
        <v>1574</v>
      </c>
      <c r="W1500">
        <v>114</v>
      </c>
      <c r="X1500" s="24" t="s">
        <v>50</v>
      </c>
      <c r="Y1500" t="s">
        <v>453</v>
      </c>
      <c r="Z1500">
        <v>6</v>
      </c>
      <c r="AA1500">
        <v>6</v>
      </c>
      <c r="AB1500">
        <v>7</v>
      </c>
      <c r="AC1500">
        <v>8</v>
      </c>
      <c r="AF1500" t="s">
        <v>46</v>
      </c>
    </row>
    <row r="1501" spans="1:32" x14ac:dyDescent="0.25">
      <c r="A1501" s="22" t="s">
        <v>294</v>
      </c>
      <c r="B1501" s="21" t="s">
        <v>309</v>
      </c>
      <c r="C1501">
        <v>47.4</v>
      </c>
      <c r="D1501">
        <v>47.199999999999996</v>
      </c>
      <c r="E1501">
        <v>5</v>
      </c>
      <c r="F1501" s="56" t="s">
        <v>69</v>
      </c>
      <c r="G1501" s="28">
        <v>1</v>
      </c>
      <c r="H1501" s="64" t="s">
        <v>150</v>
      </c>
      <c r="I1501">
        <v>6</v>
      </c>
      <c r="J1501" s="35" t="s">
        <v>408</v>
      </c>
      <c r="K1501">
        <v>12</v>
      </c>
      <c r="L1501">
        <v>123</v>
      </c>
      <c r="M1501">
        <v>128</v>
      </c>
      <c r="N1501" s="41">
        <v>1800</v>
      </c>
      <c r="O1501">
        <v>1</v>
      </c>
      <c r="P1501">
        <v>5</v>
      </c>
      <c r="Q1501">
        <v>11</v>
      </c>
      <c r="R1501">
        <v>23</v>
      </c>
      <c r="S1501" t="s">
        <v>479</v>
      </c>
      <c r="T1501">
        <v>1164</v>
      </c>
      <c r="U1501" s="33" t="s">
        <v>417</v>
      </c>
      <c r="V1501" t="s">
        <v>1474</v>
      </c>
      <c r="W1501">
        <v>110</v>
      </c>
      <c r="X1501" s="24" t="s">
        <v>50</v>
      </c>
      <c r="Y1501" s="12" t="s">
        <v>539</v>
      </c>
      <c r="Z1501">
        <v>3</v>
      </c>
      <c r="AA1501">
        <v>4</v>
      </c>
      <c r="AB1501">
        <v>4</v>
      </c>
      <c r="AC1501">
        <v>4</v>
      </c>
      <c r="AD1501">
        <v>1</v>
      </c>
      <c r="AF1501" t="s">
        <v>46</v>
      </c>
    </row>
    <row r="1502" spans="1:32" x14ac:dyDescent="0.25">
      <c r="A1502" s="22" t="s">
        <v>294</v>
      </c>
      <c r="B1502" s="21" t="s">
        <v>309</v>
      </c>
      <c r="C1502">
        <v>34.28</v>
      </c>
      <c r="D1502">
        <v>34.480000000000004</v>
      </c>
      <c r="E1502">
        <v>5</v>
      </c>
      <c r="F1502" s="56" t="s">
        <v>69</v>
      </c>
      <c r="G1502" s="28">
        <v>2</v>
      </c>
      <c r="H1502" s="64" t="s">
        <v>150</v>
      </c>
      <c r="I1502">
        <v>4</v>
      </c>
      <c r="J1502" s="35" t="s">
        <v>408</v>
      </c>
      <c r="K1502">
        <v>14</v>
      </c>
      <c r="L1502">
        <v>123</v>
      </c>
      <c r="M1502">
        <v>117</v>
      </c>
      <c r="N1502">
        <v>1600</v>
      </c>
      <c r="O1502">
        <v>1</v>
      </c>
      <c r="P1502">
        <v>15</v>
      </c>
      <c r="Q1502">
        <v>10</v>
      </c>
      <c r="R1502">
        <v>23</v>
      </c>
      <c r="S1502" t="s">
        <v>465</v>
      </c>
      <c r="T1502">
        <v>1156</v>
      </c>
      <c r="U1502" s="33" t="s">
        <v>417</v>
      </c>
      <c r="V1502" t="s">
        <v>1576</v>
      </c>
      <c r="W1502">
        <v>105</v>
      </c>
      <c r="X1502" s="24" t="s">
        <v>50</v>
      </c>
      <c r="Y1502" s="12" t="s">
        <v>446</v>
      </c>
      <c r="Z1502">
        <v>3</v>
      </c>
      <c r="AA1502">
        <v>3</v>
      </c>
      <c r="AB1502">
        <v>4</v>
      </c>
      <c r="AC1502">
        <v>2</v>
      </c>
      <c r="AF1502" t="s">
        <v>46</v>
      </c>
    </row>
    <row r="1503" spans="1:32" x14ac:dyDescent="0.25">
      <c r="A1503" s="22" t="s">
        <v>294</v>
      </c>
      <c r="B1503" s="21" t="s">
        <v>309</v>
      </c>
      <c r="C1503">
        <v>23.59</v>
      </c>
      <c r="D1503">
        <v>23.59</v>
      </c>
      <c r="E1503">
        <v>5</v>
      </c>
      <c r="F1503" s="56" t="s">
        <v>69</v>
      </c>
      <c r="G1503">
        <v>6</v>
      </c>
      <c r="H1503" s="64" t="s">
        <v>150</v>
      </c>
      <c r="I1503">
        <v>6</v>
      </c>
      <c r="J1503" s="37" t="s">
        <v>409</v>
      </c>
      <c r="K1503">
        <v>4.4000000000000004</v>
      </c>
      <c r="L1503">
        <v>123</v>
      </c>
      <c r="M1503">
        <v>123</v>
      </c>
      <c r="N1503">
        <v>1400</v>
      </c>
      <c r="O1503">
        <v>1</v>
      </c>
      <c r="P1503">
        <v>24</v>
      </c>
      <c r="Q1503">
        <v>9</v>
      </c>
      <c r="R1503">
        <v>23</v>
      </c>
      <c r="S1503" t="s">
        <v>508</v>
      </c>
      <c r="T1503">
        <v>1153</v>
      </c>
      <c r="U1503" s="33" t="s">
        <v>417</v>
      </c>
      <c r="V1503" t="s">
        <v>1474</v>
      </c>
      <c r="W1503">
        <v>105</v>
      </c>
      <c r="X1503" s="24" t="s">
        <v>50</v>
      </c>
      <c r="Y1503" t="s">
        <v>721</v>
      </c>
      <c r="Z1503">
        <v>5</v>
      </c>
      <c r="AA1503">
        <v>6</v>
      </c>
      <c r="AB1503">
        <v>4</v>
      </c>
      <c r="AC1503">
        <v>6</v>
      </c>
      <c r="AF1503" t="s">
        <v>46</v>
      </c>
    </row>
    <row r="1504" spans="1:32" x14ac:dyDescent="0.25">
      <c r="A1504" s="22" t="s">
        <v>294</v>
      </c>
      <c r="B1504" s="22" t="s">
        <v>312</v>
      </c>
      <c r="C1504">
        <v>49.46</v>
      </c>
      <c r="D1504">
        <v>48.86</v>
      </c>
      <c r="E1504">
        <v>7</v>
      </c>
      <c r="F1504" s="63" t="s">
        <v>140</v>
      </c>
      <c r="G1504" s="30">
        <v>4</v>
      </c>
      <c r="H1504" s="90" t="s">
        <v>1720</v>
      </c>
      <c r="I1504">
        <v>10</v>
      </c>
      <c r="J1504" s="38" t="s">
        <v>411</v>
      </c>
      <c r="K1504">
        <v>9.6999999999999993</v>
      </c>
      <c r="L1504">
        <v>115</v>
      </c>
      <c r="M1504">
        <v>133</v>
      </c>
      <c r="N1504" s="41">
        <v>1800</v>
      </c>
      <c r="O1504">
        <v>1</v>
      </c>
      <c r="P1504">
        <v>10</v>
      </c>
      <c r="Q1504">
        <v>12</v>
      </c>
      <c r="R1504">
        <v>25</v>
      </c>
      <c r="S1504" s="32" t="s">
        <v>432</v>
      </c>
      <c r="T1504">
        <v>1185</v>
      </c>
      <c r="U1504" s="33" t="s">
        <v>417</v>
      </c>
      <c r="V1504">
        <v>2</v>
      </c>
      <c r="W1504">
        <v>93</v>
      </c>
      <c r="X1504" s="22" t="s">
        <v>135</v>
      </c>
      <c r="Y1504" s="12" t="s">
        <v>552</v>
      </c>
      <c r="Z1504">
        <v>12</v>
      </c>
      <c r="AA1504">
        <v>12</v>
      </c>
      <c r="AB1504">
        <v>11</v>
      </c>
      <c r="AC1504">
        <v>11</v>
      </c>
      <c r="AD1504">
        <v>4</v>
      </c>
      <c r="AF1504" t="s">
        <v>161</v>
      </c>
    </row>
    <row r="1505" spans="1:32" x14ac:dyDescent="0.25">
      <c r="A1505" s="22" t="s">
        <v>294</v>
      </c>
      <c r="B1505" s="22" t="s">
        <v>312</v>
      </c>
      <c r="C1505">
        <v>39.11</v>
      </c>
      <c r="D1505">
        <v>38.51</v>
      </c>
      <c r="E1505">
        <v>7</v>
      </c>
      <c r="F1505" s="63" t="s">
        <v>140</v>
      </c>
      <c r="G1505">
        <v>6</v>
      </c>
      <c r="H1505" s="52" t="s">
        <v>49</v>
      </c>
      <c r="I1505">
        <v>5</v>
      </c>
      <c r="J1505" s="36" t="s">
        <v>410</v>
      </c>
      <c r="K1505">
        <v>4.3</v>
      </c>
      <c r="L1505">
        <v>115</v>
      </c>
      <c r="M1505">
        <v>132</v>
      </c>
      <c r="N1505">
        <v>1650</v>
      </c>
      <c r="O1505">
        <v>1</v>
      </c>
      <c r="P1505">
        <v>12</v>
      </c>
      <c r="Q1505">
        <v>11</v>
      </c>
      <c r="R1505">
        <v>25</v>
      </c>
      <c r="S1505" s="32" t="s">
        <v>432</v>
      </c>
      <c r="T1505">
        <v>1191</v>
      </c>
      <c r="U1505" s="33" t="s">
        <v>427</v>
      </c>
      <c r="V1505">
        <v>2</v>
      </c>
      <c r="W1505">
        <v>93</v>
      </c>
      <c r="X1505" s="22" t="s">
        <v>135</v>
      </c>
      <c r="Y1505" t="s">
        <v>484</v>
      </c>
      <c r="Z1505">
        <v>9</v>
      </c>
      <c r="AA1505">
        <v>10</v>
      </c>
      <c r="AB1505">
        <v>9</v>
      </c>
      <c r="AC1505">
        <v>6</v>
      </c>
      <c r="AF1505" t="s">
        <v>161</v>
      </c>
    </row>
    <row r="1506" spans="1:32" x14ac:dyDescent="0.25">
      <c r="A1506" s="22" t="s">
        <v>294</v>
      </c>
      <c r="B1506" s="22" t="s">
        <v>312</v>
      </c>
      <c r="C1506">
        <v>47.96</v>
      </c>
      <c r="D1506">
        <v>47.660000000000004</v>
      </c>
      <c r="E1506">
        <v>7</v>
      </c>
      <c r="F1506" s="63" t="s">
        <v>140</v>
      </c>
      <c r="G1506" s="28">
        <v>1</v>
      </c>
      <c r="H1506" s="52" t="s">
        <v>49</v>
      </c>
      <c r="I1506">
        <v>10</v>
      </c>
      <c r="J1506" s="36" t="s">
        <v>410</v>
      </c>
      <c r="K1506">
        <v>8.6</v>
      </c>
      <c r="L1506">
        <v>115</v>
      </c>
      <c r="M1506">
        <v>123</v>
      </c>
      <c r="N1506" s="41">
        <v>1800</v>
      </c>
      <c r="O1506">
        <v>1</v>
      </c>
      <c r="P1506">
        <v>15</v>
      </c>
      <c r="Q1506">
        <v>10</v>
      </c>
      <c r="R1506">
        <v>25</v>
      </c>
      <c r="S1506" s="32" t="s">
        <v>432</v>
      </c>
      <c r="T1506">
        <v>1191</v>
      </c>
      <c r="U1506" s="33" t="s">
        <v>427</v>
      </c>
      <c r="V1506">
        <v>2</v>
      </c>
      <c r="W1506">
        <v>87</v>
      </c>
      <c r="X1506" s="22" t="s">
        <v>135</v>
      </c>
      <c r="Y1506" s="12" t="s">
        <v>581</v>
      </c>
      <c r="Z1506">
        <v>10</v>
      </c>
      <c r="AA1506">
        <v>9</v>
      </c>
      <c r="AB1506">
        <v>9</v>
      </c>
      <c r="AC1506">
        <v>9</v>
      </c>
      <c r="AD1506">
        <v>1</v>
      </c>
      <c r="AF1506" t="s">
        <v>161</v>
      </c>
    </row>
    <row r="1507" spans="1:32" x14ac:dyDescent="0.25">
      <c r="A1507" s="22" t="s">
        <v>294</v>
      </c>
      <c r="B1507" s="22" t="s">
        <v>312</v>
      </c>
      <c r="C1507">
        <v>33.6</v>
      </c>
      <c r="D1507">
        <v>33.4</v>
      </c>
      <c r="E1507">
        <v>7</v>
      </c>
      <c r="F1507" s="63" t="s">
        <v>140</v>
      </c>
      <c r="G1507" s="28">
        <v>2</v>
      </c>
      <c r="H1507" s="61" t="s">
        <v>106</v>
      </c>
      <c r="I1507">
        <v>6</v>
      </c>
      <c r="J1507" s="36" t="s">
        <v>410</v>
      </c>
      <c r="K1507">
        <v>13</v>
      </c>
      <c r="L1507">
        <v>115</v>
      </c>
      <c r="M1507">
        <v>121</v>
      </c>
      <c r="N1507">
        <v>1600</v>
      </c>
      <c r="O1507">
        <v>1</v>
      </c>
      <c r="P1507">
        <v>16</v>
      </c>
      <c r="Q1507">
        <v>2</v>
      </c>
      <c r="R1507">
        <v>25</v>
      </c>
      <c r="S1507" t="s">
        <v>479</v>
      </c>
      <c r="T1507">
        <v>1167</v>
      </c>
      <c r="U1507" s="33" t="s">
        <v>427</v>
      </c>
      <c r="V1507">
        <v>2</v>
      </c>
      <c r="W1507">
        <v>84</v>
      </c>
      <c r="X1507" s="22" t="s">
        <v>135</v>
      </c>
      <c r="Y1507" s="12" t="s">
        <v>581</v>
      </c>
      <c r="Z1507">
        <v>10</v>
      </c>
      <c r="AA1507">
        <v>11</v>
      </c>
      <c r="AB1507">
        <v>11</v>
      </c>
      <c r="AC1507">
        <v>2</v>
      </c>
      <c r="AF1507" t="s">
        <v>161</v>
      </c>
    </row>
    <row r="1508" spans="1:32" x14ac:dyDescent="0.25">
      <c r="A1508" s="22" t="s">
        <v>294</v>
      </c>
      <c r="B1508" s="22" t="s">
        <v>312</v>
      </c>
      <c r="C1508">
        <v>49.56</v>
      </c>
      <c r="D1508">
        <v>48.76</v>
      </c>
      <c r="E1508">
        <v>7</v>
      </c>
      <c r="F1508" s="63" t="s">
        <v>140</v>
      </c>
      <c r="G1508" s="28">
        <v>1</v>
      </c>
      <c r="H1508" s="52" t="s">
        <v>49</v>
      </c>
      <c r="I1508">
        <v>12</v>
      </c>
      <c r="J1508" s="38" t="s">
        <v>411</v>
      </c>
      <c r="K1508">
        <v>19</v>
      </c>
      <c r="L1508">
        <v>115</v>
      </c>
      <c r="M1508">
        <v>133</v>
      </c>
      <c r="N1508" s="41">
        <v>1800</v>
      </c>
      <c r="O1508">
        <v>1</v>
      </c>
      <c r="P1508">
        <v>8</v>
      </c>
      <c r="Q1508">
        <v>1</v>
      </c>
      <c r="R1508">
        <v>25</v>
      </c>
      <c r="S1508" s="32" t="s">
        <v>432</v>
      </c>
      <c r="T1508">
        <v>1182</v>
      </c>
      <c r="U1508" s="33" t="s">
        <v>417</v>
      </c>
      <c r="V1508">
        <v>3</v>
      </c>
      <c r="W1508">
        <v>77</v>
      </c>
      <c r="X1508" s="22" t="s">
        <v>135</v>
      </c>
      <c r="Y1508" s="12" t="s">
        <v>446</v>
      </c>
      <c r="Z1508">
        <v>12</v>
      </c>
      <c r="AA1508">
        <v>12</v>
      </c>
      <c r="AB1508">
        <v>12</v>
      </c>
      <c r="AC1508">
        <v>12</v>
      </c>
      <c r="AD1508">
        <v>1</v>
      </c>
      <c r="AF1508" t="s">
        <v>161</v>
      </c>
    </row>
    <row r="1509" spans="1:32" x14ac:dyDescent="0.25">
      <c r="A1509" s="22" t="s">
        <v>294</v>
      </c>
      <c r="B1509" s="22" t="s">
        <v>312</v>
      </c>
      <c r="C1509">
        <v>35.08</v>
      </c>
      <c r="D1509">
        <v>34.279999999999994</v>
      </c>
      <c r="E1509">
        <v>7</v>
      </c>
      <c r="F1509" s="63" t="s">
        <v>140</v>
      </c>
      <c r="G1509">
        <v>13</v>
      </c>
      <c r="H1509" s="54" t="s">
        <v>58</v>
      </c>
      <c r="I1509">
        <v>11</v>
      </c>
      <c r="J1509" s="36" t="s">
        <v>410</v>
      </c>
      <c r="K1509">
        <v>61</v>
      </c>
      <c r="L1509">
        <v>115</v>
      </c>
      <c r="M1509">
        <v>134</v>
      </c>
      <c r="N1509">
        <v>1600</v>
      </c>
      <c r="O1509">
        <v>1</v>
      </c>
      <c r="P1509">
        <v>9</v>
      </c>
      <c r="Q1509">
        <v>11</v>
      </c>
      <c r="R1509">
        <v>24</v>
      </c>
      <c r="S1509" t="s">
        <v>465</v>
      </c>
      <c r="T1509">
        <v>1188</v>
      </c>
      <c r="U1509" s="33" t="s">
        <v>427</v>
      </c>
      <c r="V1509">
        <v>3</v>
      </c>
      <c r="W1509">
        <v>79</v>
      </c>
      <c r="X1509" s="22" t="s">
        <v>135</v>
      </c>
      <c r="Y1509" t="s">
        <v>490</v>
      </c>
      <c r="Z1509">
        <v>8</v>
      </c>
      <c r="AA1509">
        <v>5</v>
      </c>
      <c r="AB1509">
        <v>7</v>
      </c>
      <c r="AC1509">
        <v>13</v>
      </c>
      <c r="AF1509" t="s">
        <v>161</v>
      </c>
    </row>
    <row r="1510" spans="1:32" x14ac:dyDescent="0.25">
      <c r="A1510" s="22" t="s">
        <v>294</v>
      </c>
      <c r="B1510" s="22" t="s">
        <v>312</v>
      </c>
      <c r="C1510">
        <v>22.11</v>
      </c>
      <c r="D1510">
        <v>21.41</v>
      </c>
      <c r="E1510">
        <v>7</v>
      </c>
      <c r="F1510" s="63" t="s">
        <v>140</v>
      </c>
      <c r="G1510">
        <v>8</v>
      </c>
      <c r="H1510" s="54" t="s">
        <v>58</v>
      </c>
      <c r="I1510">
        <v>5</v>
      </c>
      <c r="J1510" s="38" t="s">
        <v>411</v>
      </c>
      <c r="K1510">
        <v>44</v>
      </c>
      <c r="L1510">
        <v>115</v>
      </c>
      <c r="M1510">
        <v>135</v>
      </c>
      <c r="N1510">
        <v>1400</v>
      </c>
      <c r="O1510">
        <v>1</v>
      </c>
      <c r="P1510">
        <v>13</v>
      </c>
      <c r="Q1510">
        <v>10</v>
      </c>
      <c r="R1510">
        <v>24</v>
      </c>
      <c r="S1510" t="s">
        <v>465</v>
      </c>
      <c r="T1510">
        <v>1187</v>
      </c>
      <c r="U1510" s="33" t="s">
        <v>427</v>
      </c>
      <c r="V1510">
        <v>3</v>
      </c>
      <c r="W1510">
        <v>80</v>
      </c>
      <c r="X1510" s="22" t="s">
        <v>135</v>
      </c>
      <c r="Y1510" s="12" t="s">
        <v>549</v>
      </c>
      <c r="Z1510">
        <v>11</v>
      </c>
      <c r="AA1510">
        <v>8</v>
      </c>
      <c r="AB1510">
        <v>8</v>
      </c>
      <c r="AC1510">
        <v>8</v>
      </c>
      <c r="AF1510" t="s">
        <v>161</v>
      </c>
    </row>
    <row r="1511" spans="1:32" x14ac:dyDescent="0.25">
      <c r="A1511" s="22" t="s">
        <v>294</v>
      </c>
      <c r="B1511" s="22" t="s">
        <v>312</v>
      </c>
      <c r="C1511">
        <v>48.19</v>
      </c>
      <c r="D1511">
        <v>47.989999999999995</v>
      </c>
      <c r="E1511">
        <v>7</v>
      </c>
      <c r="F1511" s="63" t="s">
        <v>140</v>
      </c>
      <c r="G1511" s="30">
        <v>5</v>
      </c>
      <c r="H1511" s="52" t="s">
        <v>49</v>
      </c>
      <c r="I1511">
        <v>9</v>
      </c>
      <c r="J1511" s="36" t="s">
        <v>410</v>
      </c>
      <c r="K1511">
        <v>7</v>
      </c>
      <c r="L1511">
        <v>115</v>
      </c>
      <c r="M1511">
        <v>120</v>
      </c>
      <c r="N1511" s="41">
        <v>1800</v>
      </c>
      <c r="O1511">
        <v>1</v>
      </c>
      <c r="P1511">
        <v>20</v>
      </c>
      <c r="Q1511">
        <v>4</v>
      </c>
      <c r="R1511">
        <v>24</v>
      </c>
      <c r="S1511" t="s">
        <v>479</v>
      </c>
      <c r="T1511">
        <v>1150</v>
      </c>
      <c r="U1511" s="33" t="s">
        <v>417</v>
      </c>
      <c r="V1511">
        <v>2</v>
      </c>
      <c r="W1511">
        <v>80</v>
      </c>
      <c r="X1511" s="22" t="s">
        <v>135</v>
      </c>
      <c r="Y1511" s="12" t="s">
        <v>552</v>
      </c>
      <c r="Z1511">
        <v>10</v>
      </c>
      <c r="AA1511">
        <v>10</v>
      </c>
      <c r="AB1511">
        <v>10</v>
      </c>
      <c r="AC1511">
        <v>10</v>
      </c>
      <c r="AD1511">
        <v>5</v>
      </c>
      <c r="AF1511" t="s">
        <v>161</v>
      </c>
    </row>
    <row r="1512" spans="1:32" x14ac:dyDescent="0.25">
      <c r="A1512" s="22" t="s">
        <v>294</v>
      </c>
      <c r="B1512" s="22" t="s">
        <v>312</v>
      </c>
      <c r="C1512">
        <v>0.57999999999999996</v>
      </c>
      <c r="D1512">
        <v>0.17999999999999994</v>
      </c>
      <c r="E1512">
        <v>7</v>
      </c>
      <c r="F1512" s="63" t="s">
        <v>140</v>
      </c>
      <c r="G1512">
        <v>7</v>
      </c>
      <c r="H1512" s="63" t="s">
        <v>140</v>
      </c>
      <c r="I1512">
        <v>7</v>
      </c>
      <c r="J1512" s="36" t="s">
        <v>410</v>
      </c>
      <c r="K1512">
        <v>66</v>
      </c>
      <c r="L1512">
        <v>115</v>
      </c>
      <c r="M1512">
        <v>126</v>
      </c>
      <c r="N1512">
        <v>2000</v>
      </c>
      <c r="O1512">
        <v>2</v>
      </c>
      <c r="P1512">
        <v>24</v>
      </c>
      <c r="Q1512">
        <v>3</v>
      </c>
      <c r="R1512">
        <v>24</v>
      </c>
      <c r="S1512" t="s">
        <v>483</v>
      </c>
      <c r="T1512">
        <v>1147</v>
      </c>
      <c r="U1512" s="33" t="s">
        <v>427</v>
      </c>
      <c r="V1512" t="s">
        <v>1620</v>
      </c>
      <c r="W1512">
        <v>80</v>
      </c>
      <c r="X1512" s="22" t="s">
        <v>135</v>
      </c>
      <c r="Y1512" t="s">
        <v>502</v>
      </c>
      <c r="Z1512">
        <v>10</v>
      </c>
      <c r="AA1512">
        <v>10</v>
      </c>
      <c r="AB1512">
        <v>11</v>
      </c>
      <c r="AC1512">
        <v>10</v>
      </c>
      <c r="AD1512">
        <v>7</v>
      </c>
      <c r="AF1512" t="s">
        <v>161</v>
      </c>
    </row>
    <row r="1513" spans="1:32" x14ac:dyDescent="0.25">
      <c r="A1513" s="22" t="s">
        <v>294</v>
      </c>
      <c r="B1513" s="22" t="s">
        <v>312</v>
      </c>
      <c r="C1513">
        <v>48.63</v>
      </c>
      <c r="D1513">
        <v>48.230000000000004</v>
      </c>
      <c r="E1513">
        <v>7</v>
      </c>
      <c r="F1513" s="63" t="s">
        <v>140</v>
      </c>
      <c r="G1513">
        <v>9</v>
      </c>
      <c r="H1513" s="90" t="s">
        <v>1720</v>
      </c>
      <c r="I1513">
        <v>5</v>
      </c>
      <c r="J1513" s="36" t="s">
        <v>410</v>
      </c>
      <c r="K1513">
        <v>17</v>
      </c>
      <c r="L1513">
        <v>115</v>
      </c>
      <c r="M1513">
        <v>126</v>
      </c>
      <c r="N1513" s="41">
        <v>1800</v>
      </c>
      <c r="O1513">
        <v>1</v>
      </c>
      <c r="P1513">
        <v>3</v>
      </c>
      <c r="Q1513">
        <v>3</v>
      </c>
      <c r="R1513">
        <v>24</v>
      </c>
      <c r="S1513" t="s">
        <v>501</v>
      </c>
      <c r="T1513">
        <v>1155</v>
      </c>
      <c r="U1513" s="33" t="s">
        <v>417</v>
      </c>
      <c r="V1513" t="s">
        <v>1620</v>
      </c>
      <c r="W1513">
        <v>80</v>
      </c>
      <c r="X1513" s="22" t="s">
        <v>135</v>
      </c>
      <c r="Y1513" t="s">
        <v>519</v>
      </c>
      <c r="Z1513">
        <v>10</v>
      </c>
      <c r="AA1513">
        <v>11</v>
      </c>
      <c r="AB1513">
        <v>9</v>
      </c>
      <c r="AC1513">
        <v>8</v>
      </c>
      <c r="AD1513">
        <v>9</v>
      </c>
      <c r="AF1513" t="s">
        <v>161</v>
      </c>
    </row>
    <row r="1514" spans="1:32" x14ac:dyDescent="0.25">
      <c r="A1514" s="22" t="s">
        <v>294</v>
      </c>
      <c r="B1514" s="22" t="s">
        <v>312</v>
      </c>
      <c r="C1514">
        <v>34.880000000000003</v>
      </c>
      <c r="D1514">
        <v>34.680000000000007</v>
      </c>
      <c r="E1514">
        <v>7</v>
      </c>
      <c r="F1514" s="63" t="s">
        <v>140</v>
      </c>
      <c r="G1514" s="30">
        <v>4</v>
      </c>
      <c r="H1514" s="90" t="s">
        <v>1720</v>
      </c>
      <c r="I1514">
        <v>1</v>
      </c>
      <c r="J1514" s="37" t="s">
        <v>409</v>
      </c>
      <c r="K1514">
        <v>22</v>
      </c>
      <c r="L1514">
        <v>115</v>
      </c>
      <c r="M1514">
        <v>126</v>
      </c>
      <c r="N1514">
        <v>1600</v>
      </c>
      <c r="O1514">
        <v>1</v>
      </c>
      <c r="P1514">
        <v>4</v>
      </c>
      <c r="Q1514">
        <v>2</v>
      </c>
      <c r="R1514">
        <v>24</v>
      </c>
      <c r="S1514" t="s">
        <v>501</v>
      </c>
      <c r="T1514">
        <v>1156</v>
      </c>
      <c r="U1514" s="33" t="s">
        <v>417</v>
      </c>
      <c r="V1514" t="s">
        <v>1620</v>
      </c>
      <c r="W1514">
        <v>76</v>
      </c>
      <c r="X1514" s="22" t="s">
        <v>135</v>
      </c>
      <c r="Y1514" t="s">
        <v>441</v>
      </c>
      <c r="Z1514">
        <v>6</v>
      </c>
      <c r="AA1514">
        <v>5</v>
      </c>
      <c r="AB1514">
        <v>4</v>
      </c>
      <c r="AC1514">
        <v>4</v>
      </c>
      <c r="AF1514" t="s">
        <v>161</v>
      </c>
    </row>
    <row r="1515" spans="1:32" x14ac:dyDescent="0.25">
      <c r="A1515" s="22" t="s">
        <v>294</v>
      </c>
      <c r="B1515" s="22" t="s">
        <v>312</v>
      </c>
      <c r="C1515">
        <v>35.35</v>
      </c>
      <c r="D1515">
        <v>34.75</v>
      </c>
      <c r="E1515">
        <v>7</v>
      </c>
      <c r="F1515" s="63" t="s">
        <v>140</v>
      </c>
      <c r="G1515" s="30">
        <v>5</v>
      </c>
      <c r="H1515" s="52" t="s">
        <v>49</v>
      </c>
      <c r="I1515">
        <v>11</v>
      </c>
      <c r="J1515" s="38" t="s">
        <v>411</v>
      </c>
      <c r="K1515">
        <v>6.1</v>
      </c>
      <c r="L1515">
        <v>115</v>
      </c>
      <c r="M1515">
        <v>128</v>
      </c>
      <c r="N1515">
        <v>1600</v>
      </c>
      <c r="O1515">
        <v>1</v>
      </c>
      <c r="P1515">
        <v>13</v>
      </c>
      <c r="Q1515">
        <v>1</v>
      </c>
      <c r="R1515">
        <v>24</v>
      </c>
      <c r="S1515" t="s">
        <v>479</v>
      </c>
      <c r="T1515">
        <v>1162</v>
      </c>
      <c r="U1515" s="33" t="s">
        <v>417</v>
      </c>
      <c r="V1515" t="s">
        <v>865</v>
      </c>
      <c r="W1515">
        <v>76</v>
      </c>
      <c r="X1515" s="22" t="s">
        <v>135</v>
      </c>
      <c r="Y1515" t="s">
        <v>441</v>
      </c>
      <c r="Z1515">
        <v>13</v>
      </c>
      <c r="AA1515">
        <v>13</v>
      </c>
      <c r="AB1515">
        <v>12</v>
      </c>
      <c r="AC1515">
        <v>5</v>
      </c>
      <c r="AF1515" t="s">
        <v>161</v>
      </c>
    </row>
    <row r="1516" spans="1:32" x14ac:dyDescent="0.25">
      <c r="A1516" s="22" t="s">
        <v>294</v>
      </c>
      <c r="B1516" s="22" t="s">
        <v>312</v>
      </c>
      <c r="C1516">
        <v>35.92</v>
      </c>
      <c r="D1516">
        <v>35.520000000000003</v>
      </c>
      <c r="E1516">
        <v>7</v>
      </c>
      <c r="F1516" s="63" t="s">
        <v>140</v>
      </c>
      <c r="G1516" s="28">
        <v>1</v>
      </c>
      <c r="H1516" s="74" t="s">
        <v>404</v>
      </c>
      <c r="I1516">
        <v>10</v>
      </c>
      <c r="J1516" s="36" t="s">
        <v>410</v>
      </c>
      <c r="K1516">
        <v>8.6</v>
      </c>
      <c r="L1516">
        <v>115</v>
      </c>
      <c r="M1516">
        <v>127</v>
      </c>
      <c r="N1516">
        <v>1600</v>
      </c>
      <c r="O1516">
        <v>1</v>
      </c>
      <c r="P1516">
        <v>17</v>
      </c>
      <c r="Q1516">
        <v>12</v>
      </c>
      <c r="R1516">
        <v>23</v>
      </c>
      <c r="S1516" t="s">
        <v>477</v>
      </c>
      <c r="T1516">
        <v>1160</v>
      </c>
      <c r="U1516" s="33" t="s">
        <v>417</v>
      </c>
      <c r="V1516">
        <v>3</v>
      </c>
      <c r="W1516">
        <v>70</v>
      </c>
      <c r="X1516" s="22" t="s">
        <v>135</v>
      </c>
      <c r="Y1516" s="12" t="s">
        <v>581</v>
      </c>
      <c r="Z1516">
        <v>9</v>
      </c>
      <c r="AA1516">
        <v>9</v>
      </c>
      <c r="AB1516">
        <v>8</v>
      </c>
      <c r="AC1516">
        <v>1</v>
      </c>
      <c r="AF1516" t="s">
        <v>450</v>
      </c>
    </row>
    <row r="1517" spans="1:32" x14ac:dyDescent="0.25">
      <c r="A1517" s="22" t="s">
        <v>294</v>
      </c>
      <c r="B1517" s="22" t="s">
        <v>312</v>
      </c>
      <c r="C1517">
        <v>36.130000000000003</v>
      </c>
      <c r="D1517">
        <v>35.53</v>
      </c>
      <c r="E1517">
        <v>7</v>
      </c>
      <c r="F1517" s="63" t="s">
        <v>140</v>
      </c>
      <c r="G1517">
        <v>12</v>
      </c>
      <c r="H1517" s="54" t="s">
        <v>58</v>
      </c>
      <c r="I1517">
        <v>14</v>
      </c>
      <c r="J1517" s="38" t="s">
        <v>411</v>
      </c>
      <c r="K1517">
        <v>18</v>
      </c>
      <c r="L1517">
        <v>115</v>
      </c>
      <c r="M1517">
        <v>128</v>
      </c>
      <c r="N1517">
        <v>1600</v>
      </c>
      <c r="O1517">
        <v>1</v>
      </c>
      <c r="P1517">
        <v>26</v>
      </c>
      <c r="Q1517">
        <v>11</v>
      </c>
      <c r="R1517">
        <v>23</v>
      </c>
      <c r="S1517" t="s">
        <v>508</v>
      </c>
      <c r="T1517">
        <v>1176</v>
      </c>
      <c r="U1517" s="33" t="s">
        <v>417</v>
      </c>
      <c r="V1517">
        <v>3</v>
      </c>
      <c r="W1517">
        <v>71</v>
      </c>
      <c r="X1517" s="22" t="s">
        <v>135</v>
      </c>
      <c r="Y1517" t="s">
        <v>474</v>
      </c>
      <c r="Z1517">
        <v>12</v>
      </c>
      <c r="AA1517">
        <v>13</v>
      </c>
      <c r="AB1517">
        <v>11</v>
      </c>
      <c r="AC1517">
        <v>12</v>
      </c>
      <c r="AF1517" t="s">
        <v>624</v>
      </c>
    </row>
    <row r="1518" spans="1:32" x14ac:dyDescent="0.25">
      <c r="A1518" s="22" t="s">
        <v>294</v>
      </c>
      <c r="B1518" s="22" t="s">
        <v>312</v>
      </c>
      <c r="C1518">
        <v>35.83</v>
      </c>
      <c r="D1518">
        <v>35.33</v>
      </c>
      <c r="E1518">
        <v>7</v>
      </c>
      <c r="F1518" s="63" t="s">
        <v>140</v>
      </c>
      <c r="G1518" s="30">
        <v>5</v>
      </c>
      <c r="H1518" s="63" t="s">
        <v>140</v>
      </c>
      <c r="I1518">
        <v>9</v>
      </c>
      <c r="J1518" s="38" t="s">
        <v>411</v>
      </c>
      <c r="K1518">
        <v>10</v>
      </c>
      <c r="L1518">
        <v>115</v>
      </c>
      <c r="M1518">
        <v>130</v>
      </c>
      <c r="N1518">
        <v>1600</v>
      </c>
      <c r="O1518">
        <v>1</v>
      </c>
      <c r="P1518">
        <v>11</v>
      </c>
      <c r="Q1518">
        <v>11</v>
      </c>
      <c r="R1518">
        <v>23</v>
      </c>
      <c r="S1518" t="s">
        <v>465</v>
      </c>
      <c r="T1518">
        <v>1179</v>
      </c>
      <c r="U1518" s="33" t="s">
        <v>417</v>
      </c>
      <c r="V1518">
        <v>3</v>
      </c>
      <c r="W1518">
        <v>71</v>
      </c>
      <c r="X1518" s="22" t="s">
        <v>135</v>
      </c>
      <c r="Y1518" s="12" t="s">
        <v>418</v>
      </c>
      <c r="Z1518">
        <v>11</v>
      </c>
      <c r="AA1518">
        <v>11</v>
      </c>
      <c r="AB1518">
        <v>9</v>
      </c>
      <c r="AC1518">
        <v>5</v>
      </c>
      <c r="AF1518" t="s">
        <v>624</v>
      </c>
    </row>
    <row r="1519" spans="1:32" x14ac:dyDescent="0.25">
      <c r="A1519" s="22" t="s">
        <v>294</v>
      </c>
      <c r="B1519" s="23" t="s">
        <v>315</v>
      </c>
      <c r="C1519">
        <v>38.99</v>
      </c>
      <c r="D1519">
        <v>38.89</v>
      </c>
      <c r="E1519">
        <v>10</v>
      </c>
      <c r="F1519" s="68" t="s">
        <v>316</v>
      </c>
      <c r="G1519" s="28">
        <v>1</v>
      </c>
      <c r="H1519" s="68" t="s">
        <v>316</v>
      </c>
      <c r="I1519">
        <v>7</v>
      </c>
      <c r="J1519" s="35" t="s">
        <v>408</v>
      </c>
      <c r="K1519">
        <v>45</v>
      </c>
      <c r="L1519">
        <v>115</v>
      </c>
      <c r="M1519">
        <v>119</v>
      </c>
      <c r="N1519">
        <v>1650</v>
      </c>
      <c r="O1519">
        <v>1</v>
      </c>
      <c r="P1519">
        <v>23</v>
      </c>
      <c r="Q1519">
        <v>12</v>
      </c>
      <c r="R1519">
        <v>25</v>
      </c>
      <c r="S1519" s="32" t="s">
        <v>416</v>
      </c>
      <c r="T1519">
        <v>1166</v>
      </c>
      <c r="U1519" s="33" t="s">
        <v>417</v>
      </c>
      <c r="V1519">
        <v>2</v>
      </c>
      <c r="W1519">
        <v>87</v>
      </c>
      <c r="X1519" s="27" t="s">
        <v>65</v>
      </c>
      <c r="Y1519" s="12" t="s">
        <v>1652</v>
      </c>
      <c r="Z1519">
        <v>3</v>
      </c>
      <c r="AA1519">
        <v>3</v>
      </c>
      <c r="AB1519">
        <v>5</v>
      </c>
      <c r="AC1519">
        <v>1</v>
      </c>
      <c r="AF1519" t="s">
        <v>46</v>
      </c>
    </row>
    <row r="1520" spans="1:32" x14ac:dyDescent="0.25">
      <c r="A1520" s="22" t="s">
        <v>294</v>
      </c>
      <c r="B1520" s="23" t="s">
        <v>315</v>
      </c>
      <c r="C1520">
        <v>57.27</v>
      </c>
      <c r="D1520">
        <v>57.17</v>
      </c>
      <c r="E1520">
        <v>10</v>
      </c>
      <c r="F1520" s="68" t="s">
        <v>316</v>
      </c>
      <c r="G1520">
        <v>10</v>
      </c>
      <c r="H1520" s="48" t="s">
        <v>26</v>
      </c>
      <c r="I1520">
        <v>12</v>
      </c>
      <c r="J1520" s="38" t="s">
        <v>411</v>
      </c>
      <c r="K1520">
        <v>57</v>
      </c>
      <c r="L1520">
        <v>115</v>
      </c>
      <c r="M1520">
        <v>119</v>
      </c>
      <c r="N1520">
        <v>1000</v>
      </c>
      <c r="O1520">
        <v>0</v>
      </c>
      <c r="P1520">
        <v>30</v>
      </c>
      <c r="Q1520">
        <v>11</v>
      </c>
      <c r="R1520">
        <v>25</v>
      </c>
      <c r="S1520" t="s">
        <v>508</v>
      </c>
      <c r="T1520">
        <v>1171</v>
      </c>
      <c r="U1520" s="33" t="s">
        <v>417</v>
      </c>
      <c r="V1520">
        <v>2</v>
      </c>
      <c r="W1520">
        <v>89</v>
      </c>
      <c r="X1520" s="27" t="s">
        <v>65</v>
      </c>
      <c r="Y1520" t="s">
        <v>429</v>
      </c>
      <c r="Z1520">
        <v>13</v>
      </c>
      <c r="AA1520">
        <v>9</v>
      </c>
      <c r="AB1520">
        <v>10</v>
      </c>
      <c r="AF1520" t="s">
        <v>774</v>
      </c>
    </row>
    <row r="1521" spans="1:32" x14ac:dyDescent="0.25">
      <c r="A1521" s="22" t="s">
        <v>294</v>
      </c>
      <c r="B1521" s="23" t="s">
        <v>315</v>
      </c>
      <c r="C1521">
        <v>23.03</v>
      </c>
      <c r="D1521">
        <v>23.03</v>
      </c>
      <c r="E1521">
        <v>10</v>
      </c>
      <c r="F1521" s="68" t="s">
        <v>316</v>
      </c>
      <c r="G1521">
        <v>12</v>
      </c>
      <c r="H1521" s="68" t="s">
        <v>316</v>
      </c>
      <c r="I1521">
        <v>7</v>
      </c>
      <c r="J1521" s="38" t="s">
        <v>411</v>
      </c>
      <c r="K1521">
        <v>57</v>
      </c>
      <c r="L1521">
        <v>115</v>
      </c>
      <c r="M1521">
        <v>116</v>
      </c>
      <c r="N1521">
        <v>1400</v>
      </c>
      <c r="O1521">
        <v>1</v>
      </c>
      <c r="P1521">
        <v>9</v>
      </c>
      <c r="Q1521">
        <v>11</v>
      </c>
      <c r="R1521">
        <v>25</v>
      </c>
      <c r="S1521" t="s">
        <v>479</v>
      </c>
      <c r="T1521">
        <v>1177</v>
      </c>
      <c r="U1521" s="33" t="s">
        <v>417</v>
      </c>
      <c r="V1521">
        <v>2</v>
      </c>
      <c r="W1521">
        <v>91</v>
      </c>
      <c r="X1521" s="27" t="s">
        <v>65</v>
      </c>
      <c r="Y1521" t="s">
        <v>522</v>
      </c>
      <c r="Z1521">
        <v>12</v>
      </c>
      <c r="AA1521">
        <v>13</v>
      </c>
      <c r="AB1521">
        <v>13</v>
      </c>
      <c r="AC1521">
        <v>12</v>
      </c>
      <c r="AF1521" t="s">
        <v>387</v>
      </c>
    </row>
    <row r="1522" spans="1:32" x14ac:dyDescent="0.25">
      <c r="A1522" s="22" t="s">
        <v>294</v>
      </c>
      <c r="B1522" s="23" t="s">
        <v>315</v>
      </c>
      <c r="C1522">
        <v>9.66</v>
      </c>
      <c r="D1522">
        <v>9.36</v>
      </c>
      <c r="E1522">
        <v>10</v>
      </c>
      <c r="F1522" s="68" t="s">
        <v>316</v>
      </c>
      <c r="G1522">
        <v>6</v>
      </c>
      <c r="H1522" s="68" t="s">
        <v>316</v>
      </c>
      <c r="I1522">
        <v>7</v>
      </c>
      <c r="J1522" s="38" t="s">
        <v>411</v>
      </c>
      <c r="K1522">
        <v>14</v>
      </c>
      <c r="L1522">
        <v>115</v>
      </c>
      <c r="M1522">
        <v>125</v>
      </c>
      <c r="N1522">
        <v>1200</v>
      </c>
      <c r="O1522">
        <v>1</v>
      </c>
      <c r="P1522">
        <v>2</v>
      </c>
      <c r="Q1522">
        <v>11</v>
      </c>
      <c r="R1522">
        <v>25</v>
      </c>
      <c r="S1522" s="32" t="s">
        <v>416</v>
      </c>
      <c r="T1522">
        <v>1174</v>
      </c>
      <c r="U1522" s="33" t="s">
        <v>427</v>
      </c>
      <c r="V1522">
        <v>2</v>
      </c>
      <c r="W1522">
        <v>92</v>
      </c>
      <c r="X1522" s="27" t="s">
        <v>65</v>
      </c>
      <c r="Y1522" t="s">
        <v>453</v>
      </c>
      <c r="Z1522">
        <v>12</v>
      </c>
      <c r="AA1522">
        <v>11</v>
      </c>
      <c r="AB1522">
        <v>6</v>
      </c>
      <c r="AF1522" t="s">
        <v>1732</v>
      </c>
    </row>
    <row r="1523" spans="1:32" x14ac:dyDescent="0.25">
      <c r="A1523" s="22" t="s">
        <v>294</v>
      </c>
      <c r="B1523" s="23" t="s">
        <v>315</v>
      </c>
      <c r="C1523">
        <v>8.83</v>
      </c>
      <c r="D1523">
        <v>8.33</v>
      </c>
      <c r="E1523">
        <v>10</v>
      </c>
      <c r="F1523" s="68" t="s">
        <v>316</v>
      </c>
      <c r="G1523">
        <v>7</v>
      </c>
      <c r="H1523" s="67" t="s">
        <v>195</v>
      </c>
      <c r="I1523">
        <v>9</v>
      </c>
      <c r="J1523" s="36" t="s">
        <v>410</v>
      </c>
      <c r="K1523">
        <v>45</v>
      </c>
      <c r="L1523">
        <v>115</v>
      </c>
      <c r="M1523">
        <v>131</v>
      </c>
      <c r="N1523">
        <v>1200</v>
      </c>
      <c r="O1523">
        <v>1</v>
      </c>
      <c r="P1523">
        <v>28</v>
      </c>
      <c r="Q1523">
        <v>9</v>
      </c>
      <c r="R1523">
        <v>25</v>
      </c>
      <c r="S1523" t="s">
        <v>479</v>
      </c>
      <c r="T1523">
        <v>1167</v>
      </c>
      <c r="U1523" s="33" t="s">
        <v>427</v>
      </c>
      <c r="V1523">
        <v>2</v>
      </c>
      <c r="W1523">
        <v>92</v>
      </c>
      <c r="X1523" s="27" t="s">
        <v>65</v>
      </c>
      <c r="Y1523" t="s">
        <v>505</v>
      </c>
      <c r="Z1523">
        <v>8</v>
      </c>
      <c r="AA1523">
        <v>8</v>
      </c>
      <c r="AB1523">
        <v>7</v>
      </c>
      <c r="AF1523" t="s">
        <v>46</v>
      </c>
    </row>
    <row r="1524" spans="1:32" x14ac:dyDescent="0.25">
      <c r="A1524" s="22" t="s">
        <v>294</v>
      </c>
      <c r="B1524" s="23" t="s">
        <v>315</v>
      </c>
      <c r="C1524">
        <v>8.73</v>
      </c>
      <c r="D1524">
        <v>8.83</v>
      </c>
      <c r="E1524">
        <v>10</v>
      </c>
      <c r="F1524" s="68" t="s">
        <v>316</v>
      </c>
      <c r="G1524" s="30">
        <v>4</v>
      </c>
      <c r="H1524" s="68" t="s">
        <v>316</v>
      </c>
      <c r="I1524">
        <v>6</v>
      </c>
      <c r="J1524" s="36" t="s">
        <v>410</v>
      </c>
      <c r="K1524">
        <v>7</v>
      </c>
      <c r="L1524">
        <v>115</v>
      </c>
      <c r="M1524">
        <v>117</v>
      </c>
      <c r="N1524">
        <v>1200</v>
      </c>
      <c r="O1524">
        <v>1</v>
      </c>
      <c r="P1524">
        <v>16</v>
      </c>
      <c r="Q1524">
        <v>7</v>
      </c>
      <c r="R1524">
        <v>25</v>
      </c>
      <c r="S1524" s="31" t="s">
        <v>420</v>
      </c>
      <c r="T1524">
        <v>1163</v>
      </c>
      <c r="U1524" s="33" t="s">
        <v>427</v>
      </c>
      <c r="V1524">
        <v>2</v>
      </c>
      <c r="W1524">
        <v>92</v>
      </c>
      <c r="X1524" s="27" t="s">
        <v>65</v>
      </c>
      <c r="Y1524">
        <v>4</v>
      </c>
      <c r="Z1524">
        <v>8</v>
      </c>
      <c r="AA1524">
        <v>8</v>
      </c>
      <c r="AB1524">
        <v>4</v>
      </c>
      <c r="AF1524" t="s">
        <v>46</v>
      </c>
    </row>
    <row r="1525" spans="1:32" x14ac:dyDescent="0.25">
      <c r="A1525" s="22" t="s">
        <v>294</v>
      </c>
      <c r="B1525" s="23" t="s">
        <v>315</v>
      </c>
      <c r="C1525">
        <v>9.66</v>
      </c>
      <c r="D1525">
        <v>9.76</v>
      </c>
      <c r="E1525">
        <v>10</v>
      </c>
      <c r="F1525" s="68" t="s">
        <v>316</v>
      </c>
      <c r="G1525" s="28">
        <v>1</v>
      </c>
      <c r="H1525" s="68" t="s">
        <v>316</v>
      </c>
      <c r="I1525">
        <v>3</v>
      </c>
      <c r="J1525" s="37" t="s">
        <v>409</v>
      </c>
      <c r="K1525">
        <v>8.1999999999999993</v>
      </c>
      <c r="L1525">
        <v>115</v>
      </c>
      <c r="M1525">
        <v>117</v>
      </c>
      <c r="N1525">
        <v>1200</v>
      </c>
      <c r="O1525">
        <v>1</v>
      </c>
      <c r="P1525">
        <v>4</v>
      </c>
      <c r="Q1525">
        <v>6</v>
      </c>
      <c r="R1525">
        <v>25</v>
      </c>
      <c r="S1525" s="32" t="s">
        <v>432</v>
      </c>
      <c r="T1525">
        <v>1154</v>
      </c>
      <c r="U1525" s="34" t="s">
        <v>438</v>
      </c>
      <c r="V1525">
        <v>2</v>
      </c>
      <c r="W1525">
        <v>85</v>
      </c>
      <c r="X1525" s="27" t="s">
        <v>65</v>
      </c>
      <c r="Y1525" s="12" t="s">
        <v>446</v>
      </c>
      <c r="Z1525">
        <v>6</v>
      </c>
      <c r="AA1525">
        <v>5</v>
      </c>
      <c r="AB1525">
        <v>1</v>
      </c>
      <c r="AF1525" t="s">
        <v>46</v>
      </c>
    </row>
    <row r="1526" spans="1:32" x14ac:dyDescent="0.25">
      <c r="A1526" s="22" t="s">
        <v>294</v>
      </c>
      <c r="B1526" s="23" t="s">
        <v>315</v>
      </c>
      <c r="C1526">
        <v>9.4499999999999993</v>
      </c>
      <c r="D1526">
        <v>9.2499999999999982</v>
      </c>
      <c r="E1526">
        <v>10</v>
      </c>
      <c r="F1526" s="68" t="s">
        <v>316</v>
      </c>
      <c r="G1526" s="28">
        <v>1</v>
      </c>
      <c r="H1526" s="68" t="s">
        <v>316</v>
      </c>
      <c r="I1526">
        <v>4</v>
      </c>
      <c r="J1526" s="37" t="s">
        <v>409</v>
      </c>
      <c r="K1526">
        <v>4.7</v>
      </c>
      <c r="L1526">
        <v>115</v>
      </c>
      <c r="M1526">
        <v>128</v>
      </c>
      <c r="N1526">
        <v>1200</v>
      </c>
      <c r="O1526">
        <v>1</v>
      </c>
      <c r="P1526">
        <v>30</v>
      </c>
      <c r="Q1526">
        <v>4</v>
      </c>
      <c r="R1526">
        <v>25</v>
      </c>
      <c r="S1526" s="32" t="s">
        <v>426</v>
      </c>
      <c r="T1526">
        <v>1143</v>
      </c>
      <c r="U1526" s="33" t="s">
        <v>427</v>
      </c>
      <c r="V1526">
        <v>3</v>
      </c>
      <c r="W1526">
        <v>79</v>
      </c>
      <c r="X1526" s="27" t="s">
        <v>65</v>
      </c>
      <c r="Y1526" s="12" t="s">
        <v>989</v>
      </c>
      <c r="Z1526">
        <v>6</v>
      </c>
      <c r="AA1526">
        <v>5</v>
      </c>
      <c r="AB1526">
        <v>1</v>
      </c>
      <c r="AF1526" t="s">
        <v>46</v>
      </c>
    </row>
    <row r="1527" spans="1:32" x14ac:dyDescent="0.25">
      <c r="A1527" s="22" t="s">
        <v>294</v>
      </c>
      <c r="B1527" s="23" t="s">
        <v>315</v>
      </c>
      <c r="C1527">
        <v>8.75</v>
      </c>
      <c r="D1527">
        <v>8.85</v>
      </c>
      <c r="E1527">
        <v>10</v>
      </c>
      <c r="F1527" s="68" t="s">
        <v>316</v>
      </c>
      <c r="G1527" s="30">
        <v>5</v>
      </c>
      <c r="H1527" s="66" t="s">
        <v>173</v>
      </c>
      <c r="I1527">
        <v>4</v>
      </c>
      <c r="J1527" s="37" t="s">
        <v>409</v>
      </c>
      <c r="K1527">
        <v>8.5</v>
      </c>
      <c r="L1527">
        <v>115</v>
      </c>
      <c r="M1527">
        <v>117</v>
      </c>
      <c r="N1527">
        <v>1200</v>
      </c>
      <c r="O1527">
        <v>1</v>
      </c>
      <c r="P1527">
        <v>13</v>
      </c>
      <c r="Q1527">
        <v>4</v>
      </c>
      <c r="R1527">
        <v>25</v>
      </c>
      <c r="S1527" t="s">
        <v>508</v>
      </c>
      <c r="T1527">
        <v>1142</v>
      </c>
      <c r="U1527" s="33" t="s">
        <v>417</v>
      </c>
      <c r="V1527">
        <v>2</v>
      </c>
      <c r="W1527">
        <v>79</v>
      </c>
      <c r="X1527" s="27" t="s">
        <v>65</v>
      </c>
      <c r="Y1527" s="12" t="s">
        <v>552</v>
      </c>
      <c r="Z1527">
        <v>7</v>
      </c>
      <c r="AA1527">
        <v>6</v>
      </c>
      <c r="AB1527">
        <v>5</v>
      </c>
      <c r="AF1527" t="s">
        <v>46</v>
      </c>
    </row>
    <row r="1528" spans="1:32" x14ac:dyDescent="0.25">
      <c r="A1528" s="22" t="s">
        <v>294</v>
      </c>
      <c r="B1528" s="23" t="s">
        <v>315</v>
      </c>
      <c r="C1528">
        <v>9.31</v>
      </c>
      <c r="D1528">
        <v>8.91</v>
      </c>
      <c r="E1528">
        <v>10</v>
      </c>
      <c r="F1528" s="68" t="s">
        <v>316</v>
      </c>
      <c r="G1528" s="28">
        <v>1</v>
      </c>
      <c r="H1528" s="54" t="s">
        <v>58</v>
      </c>
      <c r="I1528">
        <v>4</v>
      </c>
      <c r="J1528" s="37" t="s">
        <v>409</v>
      </c>
      <c r="K1528">
        <v>7.2</v>
      </c>
      <c r="L1528">
        <v>115</v>
      </c>
      <c r="M1528">
        <v>133</v>
      </c>
      <c r="N1528">
        <v>1200</v>
      </c>
      <c r="O1528">
        <v>1</v>
      </c>
      <c r="P1528">
        <v>2</v>
      </c>
      <c r="Q1528">
        <v>4</v>
      </c>
      <c r="R1528">
        <v>25</v>
      </c>
      <c r="S1528" s="32" t="s">
        <v>426</v>
      </c>
      <c r="T1528">
        <v>1145</v>
      </c>
      <c r="U1528" s="33" t="s">
        <v>427</v>
      </c>
      <c r="V1528">
        <v>3</v>
      </c>
      <c r="W1528">
        <v>73</v>
      </c>
      <c r="X1528" s="27" t="s">
        <v>65</v>
      </c>
      <c r="Y1528" s="12" t="s">
        <v>989</v>
      </c>
      <c r="Z1528">
        <v>5</v>
      </c>
      <c r="AA1528">
        <v>6</v>
      </c>
      <c r="AB1528">
        <v>1</v>
      </c>
      <c r="AF1528" t="s">
        <v>46</v>
      </c>
    </row>
    <row r="1529" spans="1:32" x14ac:dyDescent="0.25">
      <c r="A1529" s="22" t="s">
        <v>294</v>
      </c>
      <c r="B1529" s="23" t="s">
        <v>315</v>
      </c>
      <c r="C1529">
        <v>22.71</v>
      </c>
      <c r="D1529">
        <v>22.31</v>
      </c>
      <c r="E1529">
        <v>10</v>
      </c>
      <c r="F1529" s="68" t="s">
        <v>316</v>
      </c>
      <c r="G1529" s="30">
        <v>5</v>
      </c>
      <c r="H1529" s="67" t="s">
        <v>195</v>
      </c>
      <c r="I1529">
        <v>3</v>
      </c>
      <c r="J1529" s="37" t="s">
        <v>409</v>
      </c>
      <c r="K1529">
        <v>6.5</v>
      </c>
      <c r="L1529">
        <v>115</v>
      </c>
      <c r="M1529">
        <v>133</v>
      </c>
      <c r="N1529">
        <v>1400</v>
      </c>
      <c r="O1529">
        <v>1</v>
      </c>
      <c r="P1529">
        <v>15</v>
      </c>
      <c r="Q1529">
        <v>3</v>
      </c>
      <c r="R1529">
        <v>25</v>
      </c>
      <c r="S1529" t="s">
        <v>479</v>
      </c>
      <c r="T1529">
        <v>1128</v>
      </c>
      <c r="U1529" s="34" t="s">
        <v>438</v>
      </c>
      <c r="V1529">
        <v>3</v>
      </c>
      <c r="W1529">
        <v>75</v>
      </c>
      <c r="X1529" s="27" t="s">
        <v>65</v>
      </c>
      <c r="Y1529" s="12">
        <v>2</v>
      </c>
      <c r="Z1529">
        <v>7</v>
      </c>
      <c r="AA1529">
        <v>7</v>
      </c>
      <c r="AB1529">
        <v>5</v>
      </c>
      <c r="AC1529">
        <v>5</v>
      </c>
      <c r="AF1529" t="s">
        <v>46</v>
      </c>
    </row>
    <row r="1530" spans="1:32" x14ac:dyDescent="0.25">
      <c r="A1530" s="22" t="s">
        <v>294</v>
      </c>
      <c r="B1530" s="23" t="s">
        <v>315</v>
      </c>
      <c r="C1530">
        <v>23.05</v>
      </c>
      <c r="D1530">
        <v>22.650000000000002</v>
      </c>
      <c r="E1530">
        <v>10</v>
      </c>
      <c r="F1530" s="68" t="s">
        <v>316</v>
      </c>
      <c r="G1530">
        <v>13</v>
      </c>
      <c r="H1530" s="68" t="s">
        <v>316</v>
      </c>
      <c r="I1530">
        <v>13</v>
      </c>
      <c r="J1530" s="36" t="s">
        <v>410</v>
      </c>
      <c r="K1530">
        <v>25</v>
      </c>
      <c r="L1530">
        <v>115</v>
      </c>
      <c r="M1530">
        <v>127</v>
      </c>
      <c r="N1530">
        <v>1400</v>
      </c>
      <c r="O1530">
        <v>1</v>
      </c>
      <c r="P1530">
        <v>31</v>
      </c>
      <c r="Q1530">
        <v>1</v>
      </c>
      <c r="R1530">
        <v>25</v>
      </c>
      <c r="S1530" t="s">
        <v>501</v>
      </c>
      <c r="T1530">
        <v>1138</v>
      </c>
      <c r="U1530" s="33" t="s">
        <v>417</v>
      </c>
      <c r="V1530">
        <v>3</v>
      </c>
      <c r="W1530">
        <v>75</v>
      </c>
      <c r="X1530" s="27" t="s">
        <v>65</v>
      </c>
      <c r="Y1530" t="s">
        <v>561</v>
      </c>
      <c r="Z1530">
        <v>9</v>
      </c>
      <c r="AA1530">
        <v>3</v>
      </c>
      <c r="AB1530">
        <v>3</v>
      </c>
      <c r="AC1530">
        <v>13</v>
      </c>
      <c r="AF1530" t="s">
        <v>46</v>
      </c>
    </row>
    <row r="1531" spans="1:32" x14ac:dyDescent="0.25">
      <c r="A1531" s="22" t="s">
        <v>294</v>
      </c>
      <c r="B1531" s="23" t="s">
        <v>315</v>
      </c>
      <c r="C1531">
        <v>22.49</v>
      </c>
      <c r="D1531">
        <v>21.99</v>
      </c>
      <c r="E1531">
        <v>10</v>
      </c>
      <c r="F1531" s="68" t="s">
        <v>316</v>
      </c>
      <c r="G1531" s="28">
        <v>2</v>
      </c>
      <c r="H1531" s="52" t="s">
        <v>49</v>
      </c>
      <c r="I1531">
        <v>7</v>
      </c>
      <c r="J1531" s="36" t="s">
        <v>410</v>
      </c>
      <c r="K1531">
        <v>7.8</v>
      </c>
      <c r="L1531">
        <v>115</v>
      </c>
      <c r="M1531">
        <v>129</v>
      </c>
      <c r="N1531">
        <v>1400</v>
      </c>
      <c r="O1531">
        <v>1</v>
      </c>
      <c r="P1531">
        <v>5</v>
      </c>
      <c r="Q1531">
        <v>1</v>
      </c>
      <c r="R1531">
        <v>25</v>
      </c>
      <c r="S1531" t="s">
        <v>479</v>
      </c>
      <c r="T1531">
        <v>1134</v>
      </c>
      <c r="U1531" s="33" t="s">
        <v>417</v>
      </c>
      <c r="V1531">
        <v>3</v>
      </c>
      <c r="W1531">
        <v>74</v>
      </c>
      <c r="X1531" s="27" t="s">
        <v>65</v>
      </c>
      <c r="Y1531" s="12" t="s">
        <v>423</v>
      </c>
      <c r="Z1531">
        <v>8</v>
      </c>
      <c r="AA1531">
        <v>8</v>
      </c>
      <c r="AB1531">
        <v>7</v>
      </c>
      <c r="AC1531">
        <v>2</v>
      </c>
      <c r="AF1531" t="s">
        <v>46</v>
      </c>
    </row>
    <row r="1532" spans="1:32" x14ac:dyDescent="0.25">
      <c r="A1532" s="22" t="s">
        <v>294</v>
      </c>
      <c r="B1532" s="23" t="s">
        <v>315</v>
      </c>
      <c r="C1532">
        <v>21.64</v>
      </c>
      <c r="D1532">
        <v>21.240000000000002</v>
      </c>
      <c r="E1532">
        <v>10</v>
      </c>
      <c r="F1532" s="68" t="s">
        <v>316</v>
      </c>
      <c r="G1532" s="28">
        <v>2</v>
      </c>
      <c r="H1532" s="52" t="s">
        <v>49</v>
      </c>
      <c r="I1532">
        <v>11</v>
      </c>
      <c r="J1532" s="38" t="s">
        <v>411</v>
      </c>
      <c r="K1532">
        <v>18</v>
      </c>
      <c r="L1532">
        <v>115</v>
      </c>
      <c r="M1532">
        <v>128</v>
      </c>
      <c r="N1532">
        <v>1400</v>
      </c>
      <c r="O1532">
        <v>1</v>
      </c>
      <c r="P1532">
        <v>15</v>
      </c>
      <c r="Q1532">
        <v>12</v>
      </c>
      <c r="R1532">
        <v>24</v>
      </c>
      <c r="S1532" t="s">
        <v>479</v>
      </c>
      <c r="T1532">
        <v>1134</v>
      </c>
      <c r="U1532" s="33" t="s">
        <v>417</v>
      </c>
      <c r="V1532">
        <v>3</v>
      </c>
      <c r="W1532">
        <v>73</v>
      </c>
      <c r="X1532" s="27" t="s">
        <v>65</v>
      </c>
      <c r="Y1532" s="12" t="s">
        <v>539</v>
      </c>
      <c r="Z1532">
        <v>13</v>
      </c>
      <c r="AA1532">
        <v>13</v>
      </c>
      <c r="AB1532">
        <v>11</v>
      </c>
      <c r="AC1532">
        <v>2</v>
      </c>
      <c r="AF1532" t="s">
        <v>46</v>
      </c>
    </row>
    <row r="1533" spans="1:32" x14ac:dyDescent="0.25">
      <c r="A1533" s="22" t="s">
        <v>294</v>
      </c>
      <c r="B1533" s="23" t="s">
        <v>315</v>
      </c>
      <c r="C1533">
        <v>10.199999999999999</v>
      </c>
      <c r="D1533">
        <v>10.099999999999998</v>
      </c>
      <c r="E1533">
        <v>10</v>
      </c>
      <c r="F1533" s="68" t="s">
        <v>316</v>
      </c>
      <c r="G1533" s="30">
        <v>5</v>
      </c>
      <c r="H1533" s="68" t="s">
        <v>316</v>
      </c>
      <c r="I1533">
        <v>5</v>
      </c>
      <c r="J1533" s="36" t="s">
        <v>410</v>
      </c>
      <c r="K1533">
        <v>23</v>
      </c>
      <c r="L1533">
        <v>115</v>
      </c>
      <c r="M1533">
        <v>125</v>
      </c>
      <c r="N1533">
        <v>1200</v>
      </c>
      <c r="O1533">
        <v>1</v>
      </c>
      <c r="P1533">
        <v>1</v>
      </c>
      <c r="Q1533">
        <v>10</v>
      </c>
      <c r="R1533">
        <v>24</v>
      </c>
      <c r="S1533" t="s">
        <v>479</v>
      </c>
      <c r="T1533">
        <v>1121</v>
      </c>
      <c r="U1533" s="33" t="s">
        <v>427</v>
      </c>
      <c r="V1533">
        <v>3</v>
      </c>
      <c r="W1533">
        <v>75</v>
      </c>
      <c r="X1533" s="27" t="s">
        <v>65</v>
      </c>
      <c r="Y1533" t="s">
        <v>453</v>
      </c>
      <c r="Z1533">
        <v>9</v>
      </c>
      <c r="AA1533">
        <v>9</v>
      </c>
      <c r="AB1533">
        <v>5</v>
      </c>
      <c r="AF1533" t="s">
        <v>46</v>
      </c>
    </row>
    <row r="1534" spans="1:32" x14ac:dyDescent="0.25">
      <c r="A1534" s="22" t="s">
        <v>294</v>
      </c>
      <c r="B1534" s="23" t="s">
        <v>315</v>
      </c>
      <c r="C1534">
        <v>10.27</v>
      </c>
      <c r="D1534">
        <v>9.77</v>
      </c>
      <c r="E1534">
        <v>10</v>
      </c>
      <c r="F1534" s="68" t="s">
        <v>316</v>
      </c>
      <c r="G1534" s="30">
        <v>5</v>
      </c>
      <c r="H1534" s="55" t="s">
        <v>64</v>
      </c>
      <c r="I1534">
        <v>4</v>
      </c>
      <c r="J1534" s="36" t="s">
        <v>410</v>
      </c>
      <c r="K1534">
        <v>2.9</v>
      </c>
      <c r="L1534">
        <v>115</v>
      </c>
      <c r="M1534">
        <v>135</v>
      </c>
      <c r="N1534">
        <v>1200</v>
      </c>
      <c r="O1534">
        <v>1</v>
      </c>
      <c r="P1534">
        <v>18</v>
      </c>
      <c r="Q1534">
        <v>9</v>
      </c>
      <c r="R1534">
        <v>24</v>
      </c>
      <c r="S1534" s="31" t="s">
        <v>420</v>
      </c>
      <c r="T1534">
        <v>1118</v>
      </c>
      <c r="U1534" s="33" t="s">
        <v>417</v>
      </c>
      <c r="V1534">
        <v>3</v>
      </c>
      <c r="W1534">
        <v>76</v>
      </c>
      <c r="X1534" s="27" t="s">
        <v>65</v>
      </c>
      <c r="Y1534" s="12" t="s">
        <v>552</v>
      </c>
      <c r="Z1534">
        <v>8</v>
      </c>
      <c r="AA1534">
        <v>7</v>
      </c>
      <c r="AB1534">
        <v>5</v>
      </c>
      <c r="AF1534" t="s">
        <v>46</v>
      </c>
    </row>
    <row r="1535" spans="1:32" x14ac:dyDescent="0.25">
      <c r="A1535" s="22" t="s">
        <v>294</v>
      </c>
      <c r="B1535" s="23" t="s">
        <v>315</v>
      </c>
      <c r="C1535">
        <v>9.59</v>
      </c>
      <c r="D1535">
        <v>9.4899999999999984</v>
      </c>
      <c r="E1535">
        <v>10</v>
      </c>
      <c r="F1535" s="68" t="s">
        <v>316</v>
      </c>
      <c r="G1535">
        <v>14</v>
      </c>
      <c r="H1535" s="68" t="s">
        <v>316</v>
      </c>
      <c r="I1535">
        <v>6</v>
      </c>
      <c r="J1535" s="38" t="s">
        <v>411</v>
      </c>
      <c r="K1535">
        <v>11</v>
      </c>
      <c r="L1535">
        <v>115</v>
      </c>
      <c r="M1535">
        <v>124</v>
      </c>
      <c r="N1535">
        <v>1200</v>
      </c>
      <c r="O1535">
        <v>1</v>
      </c>
      <c r="P1535">
        <v>8</v>
      </c>
      <c r="Q1535">
        <v>9</v>
      </c>
      <c r="R1535">
        <v>24</v>
      </c>
      <c r="S1535" t="s">
        <v>483</v>
      </c>
      <c r="T1535">
        <v>1116</v>
      </c>
      <c r="U1535" s="33" t="s">
        <v>417</v>
      </c>
      <c r="V1535">
        <v>3</v>
      </c>
      <c r="W1535">
        <v>76</v>
      </c>
      <c r="X1535" s="27" t="s">
        <v>65</v>
      </c>
      <c r="Y1535" t="s">
        <v>453</v>
      </c>
      <c r="Z1535">
        <v>13</v>
      </c>
      <c r="AA1535">
        <v>10</v>
      </c>
      <c r="AB1535">
        <v>14</v>
      </c>
      <c r="AF1535" t="s">
        <v>46</v>
      </c>
    </row>
    <row r="1536" spans="1:32" x14ac:dyDescent="0.25">
      <c r="A1536" s="22" t="s">
        <v>294</v>
      </c>
      <c r="B1536" s="23" t="s">
        <v>315</v>
      </c>
      <c r="C1536">
        <v>10</v>
      </c>
      <c r="D1536">
        <v>9.5</v>
      </c>
      <c r="E1536">
        <v>10</v>
      </c>
      <c r="F1536" s="68" t="s">
        <v>316</v>
      </c>
      <c r="G1536" s="30">
        <v>4</v>
      </c>
      <c r="H1536" s="55" t="s">
        <v>64</v>
      </c>
      <c r="I1536">
        <v>3</v>
      </c>
      <c r="J1536" s="35" t="s">
        <v>408</v>
      </c>
      <c r="K1536">
        <v>3</v>
      </c>
      <c r="L1536">
        <v>115</v>
      </c>
      <c r="M1536">
        <v>135</v>
      </c>
      <c r="N1536">
        <v>1200</v>
      </c>
      <c r="O1536">
        <v>1</v>
      </c>
      <c r="P1536">
        <v>26</v>
      </c>
      <c r="Q1536">
        <v>6</v>
      </c>
      <c r="R1536">
        <v>24</v>
      </c>
      <c r="S1536" s="32" t="s">
        <v>416</v>
      </c>
      <c r="T1536">
        <v>1124</v>
      </c>
      <c r="U1536" s="33" t="s">
        <v>417</v>
      </c>
      <c r="V1536">
        <v>3</v>
      </c>
      <c r="W1536">
        <v>76</v>
      </c>
      <c r="X1536" s="27" t="s">
        <v>65</v>
      </c>
      <c r="Y1536" t="s">
        <v>435</v>
      </c>
      <c r="Z1536">
        <v>3</v>
      </c>
      <c r="AA1536">
        <v>3</v>
      </c>
      <c r="AB1536">
        <v>4</v>
      </c>
      <c r="AF1536" t="s">
        <v>46</v>
      </c>
    </row>
    <row r="1537" spans="1:32" x14ac:dyDescent="0.25">
      <c r="A1537" s="22" t="s">
        <v>294</v>
      </c>
      <c r="B1537" s="23" t="s">
        <v>315</v>
      </c>
      <c r="C1537">
        <v>10.64</v>
      </c>
      <c r="D1537">
        <v>10.040000000000001</v>
      </c>
      <c r="E1537">
        <v>10</v>
      </c>
      <c r="F1537" s="68" t="s">
        <v>316</v>
      </c>
      <c r="G1537" s="28">
        <v>3</v>
      </c>
      <c r="H1537" s="55" t="s">
        <v>64</v>
      </c>
      <c r="I1537">
        <v>12</v>
      </c>
      <c r="J1537" s="38" t="s">
        <v>411</v>
      </c>
      <c r="K1537">
        <v>5.5</v>
      </c>
      <c r="L1537">
        <v>115</v>
      </c>
      <c r="M1537">
        <v>133</v>
      </c>
      <c r="N1537">
        <v>1200</v>
      </c>
      <c r="O1537">
        <v>1</v>
      </c>
      <c r="P1537">
        <v>5</v>
      </c>
      <c r="Q1537">
        <v>6</v>
      </c>
      <c r="R1537">
        <v>24</v>
      </c>
      <c r="S1537" s="32" t="s">
        <v>432</v>
      </c>
      <c r="T1537">
        <v>1130</v>
      </c>
      <c r="U1537" s="34" t="s">
        <v>438</v>
      </c>
      <c r="V1537">
        <v>3</v>
      </c>
      <c r="W1537">
        <v>75</v>
      </c>
      <c r="X1537" s="27" t="s">
        <v>65</v>
      </c>
      <c r="Y1537" s="12" t="s">
        <v>423</v>
      </c>
      <c r="Z1537">
        <v>11</v>
      </c>
      <c r="AA1537">
        <v>12</v>
      </c>
      <c r="AB1537">
        <v>3</v>
      </c>
      <c r="AF1537" t="s">
        <v>46</v>
      </c>
    </row>
    <row r="1538" spans="1:32" x14ac:dyDescent="0.25">
      <c r="A1538" s="22" t="s">
        <v>294</v>
      </c>
      <c r="B1538" s="23" t="s">
        <v>315</v>
      </c>
      <c r="C1538">
        <v>10.59</v>
      </c>
      <c r="D1538">
        <v>10.39</v>
      </c>
      <c r="E1538">
        <v>10</v>
      </c>
      <c r="F1538" s="68" t="s">
        <v>316</v>
      </c>
      <c r="G1538" s="30">
        <v>4</v>
      </c>
      <c r="H1538" s="68" t="s">
        <v>316</v>
      </c>
      <c r="I1538">
        <v>11</v>
      </c>
      <c r="J1538" s="38" t="s">
        <v>411</v>
      </c>
      <c r="K1538">
        <v>4.5999999999999996</v>
      </c>
      <c r="L1538">
        <v>115</v>
      </c>
      <c r="M1538">
        <v>120</v>
      </c>
      <c r="N1538">
        <v>1200</v>
      </c>
      <c r="O1538">
        <v>1</v>
      </c>
      <c r="P1538">
        <v>1</v>
      </c>
      <c r="Q1538">
        <v>5</v>
      </c>
      <c r="R1538">
        <v>24</v>
      </c>
      <c r="S1538" s="32" t="s">
        <v>432</v>
      </c>
      <c r="T1538">
        <v>1119</v>
      </c>
      <c r="U1538" s="34" t="s">
        <v>438</v>
      </c>
      <c r="V1538">
        <v>3</v>
      </c>
      <c r="W1538">
        <v>75</v>
      </c>
      <c r="X1538" s="27" t="s">
        <v>65</v>
      </c>
      <c r="Y1538" t="s">
        <v>589</v>
      </c>
      <c r="Z1538">
        <v>11</v>
      </c>
      <c r="AA1538">
        <v>11</v>
      </c>
      <c r="AB1538">
        <v>4</v>
      </c>
      <c r="AF1538" t="s">
        <v>46</v>
      </c>
    </row>
    <row r="1539" spans="1:32" x14ac:dyDescent="0.25">
      <c r="A1539" s="22" t="s">
        <v>294</v>
      </c>
      <c r="B1539" s="23" t="s">
        <v>315</v>
      </c>
      <c r="C1539">
        <v>10.18</v>
      </c>
      <c r="D1539">
        <v>10.18</v>
      </c>
      <c r="E1539">
        <v>10</v>
      </c>
      <c r="F1539" s="68" t="s">
        <v>316</v>
      </c>
      <c r="G1539" s="28">
        <v>1</v>
      </c>
      <c r="H1539" s="68" t="s">
        <v>316</v>
      </c>
      <c r="I1539">
        <v>8</v>
      </c>
      <c r="J1539" s="36" t="s">
        <v>410</v>
      </c>
      <c r="K1539">
        <v>4.8</v>
      </c>
      <c r="L1539">
        <v>115</v>
      </c>
      <c r="M1539">
        <v>114</v>
      </c>
      <c r="N1539">
        <v>1200</v>
      </c>
      <c r="O1539">
        <v>1</v>
      </c>
      <c r="P1539">
        <v>17</v>
      </c>
      <c r="Q1539">
        <v>4</v>
      </c>
      <c r="R1539">
        <v>24</v>
      </c>
      <c r="S1539" s="32" t="s">
        <v>416</v>
      </c>
      <c r="T1539">
        <v>1111</v>
      </c>
      <c r="U1539" s="33" t="s">
        <v>417</v>
      </c>
      <c r="V1539">
        <v>3</v>
      </c>
      <c r="W1539">
        <v>68</v>
      </c>
      <c r="X1539" s="27" t="s">
        <v>65</v>
      </c>
      <c r="Y1539" s="12" t="s">
        <v>471</v>
      </c>
      <c r="Z1539">
        <v>8</v>
      </c>
      <c r="AA1539">
        <v>8</v>
      </c>
      <c r="AB1539">
        <v>1</v>
      </c>
      <c r="AF1539" t="s">
        <v>46</v>
      </c>
    </row>
    <row r="1540" spans="1:32" x14ac:dyDescent="0.25">
      <c r="A1540" s="22" t="s">
        <v>294</v>
      </c>
      <c r="B1540" s="23" t="s">
        <v>315</v>
      </c>
      <c r="C1540">
        <v>9.7200000000000006</v>
      </c>
      <c r="D1540">
        <v>10.02</v>
      </c>
      <c r="E1540">
        <v>10</v>
      </c>
      <c r="F1540" s="68" t="s">
        <v>316</v>
      </c>
      <c r="G1540" s="28">
        <v>3</v>
      </c>
      <c r="H1540" s="68" t="s">
        <v>316</v>
      </c>
      <c r="I1540">
        <v>5</v>
      </c>
      <c r="J1540" s="37" t="s">
        <v>409</v>
      </c>
      <c r="K1540">
        <v>8.9</v>
      </c>
      <c r="L1540">
        <v>115</v>
      </c>
      <c r="M1540">
        <v>113</v>
      </c>
      <c r="N1540">
        <v>1200</v>
      </c>
      <c r="O1540">
        <v>1</v>
      </c>
      <c r="P1540">
        <v>31</v>
      </c>
      <c r="Q1540">
        <v>3</v>
      </c>
      <c r="R1540">
        <v>24</v>
      </c>
      <c r="S1540" t="s">
        <v>465</v>
      </c>
      <c r="T1540">
        <v>1128</v>
      </c>
      <c r="U1540" s="33" t="s">
        <v>417</v>
      </c>
      <c r="V1540">
        <v>3</v>
      </c>
      <c r="W1540">
        <v>68</v>
      </c>
      <c r="X1540" s="27" t="s">
        <v>65</v>
      </c>
      <c r="Y1540">
        <v>3</v>
      </c>
      <c r="Z1540">
        <v>5</v>
      </c>
      <c r="AA1540">
        <v>4</v>
      </c>
      <c r="AB1540">
        <v>3</v>
      </c>
      <c r="AF1540" t="s">
        <v>46</v>
      </c>
    </row>
    <row r="1541" spans="1:32" x14ac:dyDescent="0.25">
      <c r="A1541" s="22" t="s">
        <v>294</v>
      </c>
      <c r="B1541" s="23" t="s">
        <v>315</v>
      </c>
      <c r="C1541">
        <v>10.09</v>
      </c>
      <c r="D1541">
        <v>10.49</v>
      </c>
      <c r="E1541">
        <v>10</v>
      </c>
      <c r="F1541" s="68" t="s">
        <v>316</v>
      </c>
      <c r="G1541" s="28">
        <v>2</v>
      </c>
      <c r="H1541" s="68" t="s">
        <v>316</v>
      </c>
      <c r="I1541">
        <v>1</v>
      </c>
      <c r="J1541" s="35" t="s">
        <v>408</v>
      </c>
      <c r="K1541">
        <v>2.7</v>
      </c>
      <c r="L1541">
        <v>115</v>
      </c>
      <c r="M1541">
        <v>116</v>
      </c>
      <c r="N1541">
        <v>1200</v>
      </c>
      <c r="O1541">
        <v>1</v>
      </c>
      <c r="P1541">
        <v>6</v>
      </c>
      <c r="Q1541">
        <v>3</v>
      </c>
      <c r="R1541">
        <v>24</v>
      </c>
      <c r="S1541" s="31" t="s">
        <v>420</v>
      </c>
      <c r="T1541">
        <v>1132</v>
      </c>
      <c r="U1541" s="33" t="s">
        <v>417</v>
      </c>
      <c r="V1541">
        <v>3</v>
      </c>
      <c r="W1541">
        <v>67</v>
      </c>
      <c r="X1541" s="27" t="s">
        <v>65</v>
      </c>
      <c r="Y1541" s="12" t="s">
        <v>539</v>
      </c>
      <c r="Z1541">
        <v>2</v>
      </c>
      <c r="AA1541">
        <v>1</v>
      </c>
      <c r="AB1541">
        <v>2</v>
      </c>
      <c r="AF1541" t="s">
        <v>46</v>
      </c>
    </row>
    <row r="1542" spans="1:32" x14ac:dyDescent="0.25">
      <c r="A1542" s="22" t="s">
        <v>294</v>
      </c>
      <c r="B1542" s="23" t="s">
        <v>315</v>
      </c>
      <c r="C1542">
        <v>23.14</v>
      </c>
      <c r="D1542">
        <v>22.64</v>
      </c>
      <c r="E1542">
        <v>10</v>
      </c>
      <c r="F1542" s="68" t="s">
        <v>316</v>
      </c>
      <c r="G1542">
        <v>6</v>
      </c>
      <c r="H1542" s="52" t="s">
        <v>49</v>
      </c>
      <c r="I1542">
        <v>14</v>
      </c>
      <c r="J1542" s="37" t="s">
        <v>409</v>
      </c>
      <c r="K1542">
        <v>7.9</v>
      </c>
      <c r="L1542">
        <v>115</v>
      </c>
      <c r="M1542">
        <v>124</v>
      </c>
      <c r="N1542">
        <v>1400</v>
      </c>
      <c r="O1542">
        <v>1</v>
      </c>
      <c r="P1542">
        <v>1</v>
      </c>
      <c r="Q1542">
        <v>1</v>
      </c>
      <c r="R1542">
        <v>24</v>
      </c>
      <c r="S1542" t="s">
        <v>483</v>
      </c>
      <c r="T1542">
        <v>1108</v>
      </c>
      <c r="U1542" s="33" t="s">
        <v>417</v>
      </c>
      <c r="V1542">
        <v>3</v>
      </c>
      <c r="W1542">
        <v>67</v>
      </c>
      <c r="X1542" s="27" t="s">
        <v>65</v>
      </c>
      <c r="Y1542" t="s">
        <v>474</v>
      </c>
      <c r="Z1542">
        <v>6</v>
      </c>
      <c r="AA1542">
        <v>7</v>
      </c>
      <c r="AB1542">
        <v>5</v>
      </c>
      <c r="AC1542">
        <v>6</v>
      </c>
      <c r="AF1542" t="s">
        <v>46</v>
      </c>
    </row>
    <row r="1543" spans="1:32" x14ac:dyDescent="0.25">
      <c r="A1543" s="22" t="s">
        <v>294</v>
      </c>
      <c r="B1543" s="23" t="s">
        <v>315</v>
      </c>
      <c r="C1543">
        <v>10.3</v>
      </c>
      <c r="D1543">
        <v>10.4</v>
      </c>
      <c r="E1543">
        <v>10</v>
      </c>
      <c r="F1543" s="68" t="s">
        <v>316</v>
      </c>
      <c r="G1543" s="28">
        <v>2</v>
      </c>
      <c r="H1543" s="49" t="s">
        <v>31</v>
      </c>
      <c r="I1543">
        <v>2</v>
      </c>
      <c r="J1543" s="37" t="s">
        <v>409</v>
      </c>
      <c r="K1543">
        <v>4.5</v>
      </c>
      <c r="L1543">
        <v>115</v>
      </c>
      <c r="M1543">
        <v>124</v>
      </c>
      <c r="N1543">
        <v>1200</v>
      </c>
      <c r="O1543">
        <v>1</v>
      </c>
      <c r="P1543">
        <v>6</v>
      </c>
      <c r="Q1543">
        <v>12</v>
      </c>
      <c r="R1543">
        <v>23</v>
      </c>
      <c r="S1543" s="32" t="s">
        <v>432</v>
      </c>
      <c r="T1543">
        <v>1103</v>
      </c>
      <c r="U1543" s="33" t="s">
        <v>417</v>
      </c>
      <c r="V1543">
        <v>3</v>
      </c>
      <c r="W1543">
        <v>65</v>
      </c>
      <c r="X1543" s="27" t="s">
        <v>65</v>
      </c>
      <c r="Y1543" s="12" t="s">
        <v>446</v>
      </c>
      <c r="Z1543">
        <v>4</v>
      </c>
      <c r="AA1543">
        <v>4</v>
      </c>
      <c r="AB1543">
        <v>2</v>
      </c>
      <c r="AF1543" t="s">
        <v>46</v>
      </c>
    </row>
    <row r="1544" spans="1:32" x14ac:dyDescent="0.25">
      <c r="A1544" s="22" t="s">
        <v>294</v>
      </c>
      <c r="B1544" s="23" t="s">
        <v>315</v>
      </c>
      <c r="C1544">
        <v>9.36</v>
      </c>
      <c r="D1544">
        <v>9.259999999999998</v>
      </c>
      <c r="E1544">
        <v>10</v>
      </c>
      <c r="F1544" s="68" t="s">
        <v>316</v>
      </c>
      <c r="G1544" s="28">
        <v>1</v>
      </c>
      <c r="H1544" s="68" t="s">
        <v>316</v>
      </c>
      <c r="I1544">
        <v>3</v>
      </c>
      <c r="J1544" s="37" t="s">
        <v>409</v>
      </c>
      <c r="K1544">
        <v>3.3</v>
      </c>
      <c r="L1544">
        <v>115</v>
      </c>
      <c r="M1544">
        <v>125</v>
      </c>
      <c r="N1544">
        <v>1200</v>
      </c>
      <c r="O1544">
        <v>1</v>
      </c>
      <c r="P1544">
        <v>11</v>
      </c>
      <c r="Q1544">
        <v>11</v>
      </c>
      <c r="R1544">
        <v>23</v>
      </c>
      <c r="S1544" t="s">
        <v>465</v>
      </c>
      <c r="T1544">
        <v>1116</v>
      </c>
      <c r="U1544" s="33" t="s">
        <v>417</v>
      </c>
      <c r="V1544" t="s">
        <v>635</v>
      </c>
      <c r="W1544">
        <v>58</v>
      </c>
      <c r="X1544" s="27" t="s">
        <v>65</v>
      </c>
      <c r="Y1544" s="12" t="s">
        <v>552</v>
      </c>
      <c r="Z1544">
        <v>4</v>
      </c>
      <c r="AA1544">
        <v>3</v>
      </c>
      <c r="AB1544">
        <v>1</v>
      </c>
      <c r="AF1544" t="s">
        <v>46</v>
      </c>
    </row>
    <row r="1545" spans="1:32" x14ac:dyDescent="0.25">
      <c r="A1545" s="22" t="s">
        <v>294</v>
      </c>
      <c r="B1545" s="23" t="s">
        <v>315</v>
      </c>
      <c r="C1545">
        <v>9.36</v>
      </c>
      <c r="D1545">
        <v>8.9599999999999991</v>
      </c>
      <c r="E1545">
        <v>10</v>
      </c>
      <c r="F1545" s="68" t="s">
        <v>316</v>
      </c>
      <c r="G1545" s="28">
        <v>3</v>
      </c>
      <c r="H1545" s="55" t="s">
        <v>64</v>
      </c>
      <c r="I1545">
        <v>4</v>
      </c>
      <c r="J1545" s="37" t="s">
        <v>409</v>
      </c>
      <c r="K1545">
        <v>8.4</v>
      </c>
      <c r="L1545">
        <v>115</v>
      </c>
      <c r="M1545">
        <v>134</v>
      </c>
      <c r="N1545">
        <v>1200</v>
      </c>
      <c r="O1545">
        <v>1</v>
      </c>
      <c r="P1545">
        <v>15</v>
      </c>
      <c r="Q1545">
        <v>10</v>
      </c>
      <c r="R1545">
        <v>23</v>
      </c>
      <c r="S1545" t="s">
        <v>465</v>
      </c>
      <c r="T1545">
        <v>1121</v>
      </c>
      <c r="U1545" s="33" t="s">
        <v>417</v>
      </c>
      <c r="V1545">
        <v>4</v>
      </c>
      <c r="W1545">
        <v>58</v>
      </c>
      <c r="X1545" s="27" t="s">
        <v>65</v>
      </c>
      <c r="Y1545" s="12" t="s">
        <v>539</v>
      </c>
      <c r="Z1545">
        <v>7</v>
      </c>
      <c r="AA1545">
        <v>5</v>
      </c>
      <c r="AB1545">
        <v>3</v>
      </c>
      <c r="AF1545" t="s">
        <v>46</v>
      </c>
    </row>
    <row r="1546" spans="1:32" x14ac:dyDescent="0.25">
      <c r="A1546" s="22" t="s">
        <v>294</v>
      </c>
      <c r="B1546" s="23" t="s">
        <v>315</v>
      </c>
      <c r="C1546">
        <v>9.86</v>
      </c>
      <c r="D1546">
        <v>10.16</v>
      </c>
      <c r="E1546">
        <v>10</v>
      </c>
      <c r="F1546" s="68" t="s">
        <v>316</v>
      </c>
      <c r="G1546" s="28">
        <v>2</v>
      </c>
      <c r="H1546" s="68" t="s">
        <v>316</v>
      </c>
      <c r="I1546">
        <v>2</v>
      </c>
      <c r="J1546" s="37" t="s">
        <v>409</v>
      </c>
      <c r="K1546">
        <v>5.7</v>
      </c>
      <c r="L1546">
        <v>115</v>
      </c>
      <c r="M1546">
        <v>119</v>
      </c>
      <c r="N1546">
        <v>1200</v>
      </c>
      <c r="O1546">
        <v>1</v>
      </c>
      <c r="P1546">
        <v>24</v>
      </c>
      <c r="Q1546">
        <v>9</v>
      </c>
      <c r="R1546">
        <v>23</v>
      </c>
      <c r="S1546" t="s">
        <v>508</v>
      </c>
      <c r="T1546">
        <v>1120</v>
      </c>
      <c r="U1546" s="33" t="s">
        <v>417</v>
      </c>
      <c r="V1546" t="s">
        <v>635</v>
      </c>
      <c r="W1546">
        <v>57</v>
      </c>
      <c r="X1546" s="27" t="s">
        <v>65</v>
      </c>
      <c r="Y1546" s="12" t="s">
        <v>654</v>
      </c>
      <c r="Z1546">
        <v>4</v>
      </c>
      <c r="AA1546">
        <v>3</v>
      </c>
      <c r="AB1546">
        <v>2</v>
      </c>
      <c r="AF1546" t="s">
        <v>1738</v>
      </c>
    </row>
    <row r="1547" spans="1:32" x14ac:dyDescent="0.25">
      <c r="A1547" s="22" t="s">
        <v>294</v>
      </c>
      <c r="B1547" s="24" t="s">
        <v>318</v>
      </c>
      <c r="C1547">
        <v>39.01</v>
      </c>
      <c r="D1547">
        <v>38.71</v>
      </c>
      <c r="E1547">
        <v>4</v>
      </c>
      <c r="F1547" s="66" t="s">
        <v>173</v>
      </c>
      <c r="G1547" s="28">
        <v>3</v>
      </c>
      <c r="H1547" s="59" t="s">
        <v>85</v>
      </c>
      <c r="I1547">
        <v>2</v>
      </c>
      <c r="J1547" s="37" t="s">
        <v>409</v>
      </c>
      <c r="K1547">
        <v>4.5</v>
      </c>
      <c r="L1547">
        <v>115</v>
      </c>
      <c r="M1547">
        <v>125</v>
      </c>
      <c r="N1547">
        <v>1650</v>
      </c>
      <c r="O1547">
        <v>1</v>
      </c>
      <c r="P1547">
        <v>23</v>
      </c>
      <c r="Q1547">
        <v>12</v>
      </c>
      <c r="R1547">
        <v>25</v>
      </c>
      <c r="S1547" s="32" t="s">
        <v>416</v>
      </c>
      <c r="T1547">
        <v>1204</v>
      </c>
      <c r="U1547" s="33" t="s">
        <v>417</v>
      </c>
      <c r="V1547">
        <v>2</v>
      </c>
      <c r="W1547">
        <v>88</v>
      </c>
      <c r="X1547" s="18" t="s">
        <v>27</v>
      </c>
      <c r="Y1547" s="12" t="s">
        <v>581</v>
      </c>
      <c r="Z1547">
        <v>7</v>
      </c>
      <c r="AA1547">
        <v>9</v>
      </c>
      <c r="AB1547">
        <v>8</v>
      </c>
      <c r="AC1547">
        <v>3</v>
      </c>
      <c r="AF1547" t="s">
        <v>46</v>
      </c>
    </row>
    <row r="1548" spans="1:32" x14ac:dyDescent="0.25">
      <c r="A1548" s="22" t="s">
        <v>294</v>
      </c>
      <c r="B1548" s="24" t="s">
        <v>318</v>
      </c>
      <c r="C1548">
        <v>49.82</v>
      </c>
      <c r="D1548">
        <v>49.02</v>
      </c>
      <c r="E1548">
        <v>4</v>
      </c>
      <c r="F1548" s="66" t="s">
        <v>173</v>
      </c>
      <c r="G1548">
        <v>8</v>
      </c>
      <c r="H1548" s="60" t="s">
        <v>90</v>
      </c>
      <c r="I1548">
        <v>12</v>
      </c>
      <c r="J1548" s="37" t="s">
        <v>409</v>
      </c>
      <c r="K1548">
        <v>10</v>
      </c>
      <c r="L1548">
        <v>115</v>
      </c>
      <c r="M1548">
        <v>128</v>
      </c>
      <c r="N1548" s="41">
        <v>1800</v>
      </c>
      <c r="O1548">
        <v>1</v>
      </c>
      <c r="P1548">
        <v>10</v>
      </c>
      <c r="Q1548">
        <v>12</v>
      </c>
      <c r="R1548">
        <v>25</v>
      </c>
      <c r="S1548" s="32" t="s">
        <v>432</v>
      </c>
      <c r="T1548">
        <v>1208</v>
      </c>
      <c r="U1548" s="33" t="s">
        <v>417</v>
      </c>
      <c r="V1548">
        <v>2</v>
      </c>
      <c r="W1548">
        <v>88</v>
      </c>
      <c r="X1548" s="18" t="s">
        <v>27</v>
      </c>
      <c r="Y1548" t="s">
        <v>502</v>
      </c>
      <c r="Z1548">
        <v>7</v>
      </c>
      <c r="AA1548">
        <v>6</v>
      </c>
      <c r="AB1548">
        <v>6</v>
      </c>
      <c r="AC1548">
        <v>5</v>
      </c>
      <c r="AD1548">
        <v>8</v>
      </c>
      <c r="AF1548" t="s">
        <v>46</v>
      </c>
    </row>
    <row r="1549" spans="1:32" x14ac:dyDescent="0.25">
      <c r="A1549" s="22" t="s">
        <v>294</v>
      </c>
      <c r="B1549" s="24" t="s">
        <v>318</v>
      </c>
      <c r="C1549">
        <v>38.56</v>
      </c>
      <c r="D1549">
        <v>38.36</v>
      </c>
      <c r="E1549">
        <v>4</v>
      </c>
      <c r="F1549" s="66" t="s">
        <v>173</v>
      </c>
      <c r="G1549" s="28">
        <v>1</v>
      </c>
      <c r="H1549" s="66" t="s">
        <v>173</v>
      </c>
      <c r="I1549">
        <v>7</v>
      </c>
      <c r="J1549" s="37" t="s">
        <v>409</v>
      </c>
      <c r="K1549">
        <v>8.9</v>
      </c>
      <c r="L1549">
        <v>115</v>
      </c>
      <c r="M1549">
        <v>121</v>
      </c>
      <c r="N1549">
        <v>1650</v>
      </c>
      <c r="O1549">
        <v>1</v>
      </c>
      <c r="P1549">
        <v>12</v>
      </c>
      <c r="Q1549">
        <v>11</v>
      </c>
      <c r="R1549">
        <v>25</v>
      </c>
      <c r="S1549" s="32" t="s">
        <v>432</v>
      </c>
      <c r="T1549">
        <v>1211</v>
      </c>
      <c r="U1549" s="33" t="s">
        <v>427</v>
      </c>
      <c r="V1549">
        <v>2</v>
      </c>
      <c r="W1549">
        <v>82</v>
      </c>
      <c r="X1549" s="18" t="s">
        <v>27</v>
      </c>
      <c r="Y1549" s="12" t="s">
        <v>654</v>
      </c>
      <c r="Z1549">
        <v>6</v>
      </c>
      <c r="AA1549">
        <v>6</v>
      </c>
      <c r="AB1549">
        <v>6</v>
      </c>
      <c r="AC1549">
        <v>1</v>
      </c>
      <c r="AF1549" t="s">
        <v>46</v>
      </c>
    </row>
    <row r="1550" spans="1:32" x14ac:dyDescent="0.25">
      <c r="A1550" s="22" t="s">
        <v>294</v>
      </c>
      <c r="B1550" s="24" t="s">
        <v>318</v>
      </c>
      <c r="C1550">
        <v>21.15</v>
      </c>
      <c r="D1550">
        <v>20.95</v>
      </c>
      <c r="E1550">
        <v>4</v>
      </c>
      <c r="F1550" s="66" t="s">
        <v>173</v>
      </c>
      <c r="G1550" s="30">
        <v>5</v>
      </c>
      <c r="H1550" s="66" t="s">
        <v>173</v>
      </c>
      <c r="I1550">
        <v>7</v>
      </c>
      <c r="J1550" s="37" t="s">
        <v>409</v>
      </c>
      <c r="K1550">
        <v>6.9</v>
      </c>
      <c r="L1550">
        <v>115</v>
      </c>
      <c r="M1550">
        <v>120</v>
      </c>
      <c r="N1550">
        <v>1400</v>
      </c>
      <c r="O1550">
        <v>1</v>
      </c>
      <c r="P1550">
        <v>1</v>
      </c>
      <c r="Q1550">
        <v>10</v>
      </c>
      <c r="R1550">
        <v>25</v>
      </c>
      <c r="S1550" t="s">
        <v>465</v>
      </c>
      <c r="T1550">
        <v>1190</v>
      </c>
      <c r="U1550" s="33" t="s">
        <v>427</v>
      </c>
      <c r="V1550">
        <v>2</v>
      </c>
      <c r="W1550">
        <v>82</v>
      </c>
      <c r="X1550" s="18" t="s">
        <v>27</v>
      </c>
      <c r="Y1550" s="12" t="s">
        <v>539</v>
      </c>
      <c r="Z1550">
        <v>7</v>
      </c>
      <c r="AA1550">
        <v>8</v>
      </c>
      <c r="AB1550">
        <v>3</v>
      </c>
      <c r="AC1550">
        <v>5</v>
      </c>
      <c r="AF1550" t="s">
        <v>46</v>
      </c>
    </row>
    <row r="1551" spans="1:32" x14ac:dyDescent="0.25">
      <c r="A1551" s="22" t="s">
        <v>294</v>
      </c>
      <c r="B1551" s="24" t="s">
        <v>318</v>
      </c>
      <c r="C1551">
        <v>34.130000000000003</v>
      </c>
      <c r="D1551">
        <v>33.730000000000004</v>
      </c>
      <c r="E1551">
        <v>4</v>
      </c>
      <c r="F1551" s="66" t="s">
        <v>173</v>
      </c>
      <c r="G1551" s="28">
        <v>1</v>
      </c>
      <c r="H1551" s="49" t="s">
        <v>31</v>
      </c>
      <c r="I1551">
        <v>5</v>
      </c>
      <c r="J1551" s="37" t="s">
        <v>409</v>
      </c>
      <c r="K1551">
        <v>2.2000000000000002</v>
      </c>
      <c r="L1551">
        <v>115</v>
      </c>
      <c r="M1551">
        <v>127</v>
      </c>
      <c r="N1551">
        <v>1600</v>
      </c>
      <c r="O1551">
        <v>1</v>
      </c>
      <c r="P1551">
        <v>13</v>
      </c>
      <c r="Q1551">
        <v>7</v>
      </c>
      <c r="R1551">
        <v>25</v>
      </c>
      <c r="S1551" t="s">
        <v>483</v>
      </c>
      <c r="T1551">
        <v>1203</v>
      </c>
      <c r="U1551" s="33" t="s">
        <v>427</v>
      </c>
      <c r="V1551">
        <v>3</v>
      </c>
      <c r="W1551">
        <v>76</v>
      </c>
      <c r="X1551" s="18" t="s">
        <v>27</v>
      </c>
      <c r="Y1551" s="12" t="s">
        <v>446</v>
      </c>
      <c r="Z1551">
        <v>7</v>
      </c>
      <c r="AA1551">
        <v>7</v>
      </c>
      <c r="AB1551">
        <v>3</v>
      </c>
      <c r="AC1551">
        <v>1</v>
      </c>
      <c r="AF1551" t="s">
        <v>46</v>
      </c>
    </row>
    <row r="1552" spans="1:32" x14ac:dyDescent="0.25">
      <c r="A1552" s="22" t="s">
        <v>294</v>
      </c>
      <c r="B1552" s="24" t="s">
        <v>318</v>
      </c>
      <c r="C1552">
        <v>21.36</v>
      </c>
      <c r="D1552">
        <v>20.759999999999998</v>
      </c>
      <c r="E1552">
        <v>4</v>
      </c>
      <c r="F1552" s="66" t="s">
        <v>173</v>
      </c>
      <c r="G1552" s="30">
        <v>4</v>
      </c>
      <c r="H1552" s="55" t="s">
        <v>64</v>
      </c>
      <c r="I1552">
        <v>1</v>
      </c>
      <c r="J1552" s="37" t="s">
        <v>409</v>
      </c>
      <c r="K1552">
        <v>11</v>
      </c>
      <c r="L1552">
        <v>115</v>
      </c>
      <c r="M1552">
        <v>134</v>
      </c>
      <c r="N1552">
        <v>1400</v>
      </c>
      <c r="O1552">
        <v>1</v>
      </c>
      <c r="P1552">
        <v>22</v>
      </c>
      <c r="Q1552">
        <v>6</v>
      </c>
      <c r="R1552">
        <v>25</v>
      </c>
      <c r="S1552" t="s">
        <v>483</v>
      </c>
      <c r="T1552">
        <v>1203</v>
      </c>
      <c r="U1552" s="33" t="s">
        <v>417</v>
      </c>
      <c r="V1552">
        <v>3</v>
      </c>
      <c r="W1552">
        <v>76</v>
      </c>
      <c r="X1552" s="18" t="s">
        <v>27</v>
      </c>
      <c r="Y1552" s="12" t="s">
        <v>418</v>
      </c>
      <c r="Z1552">
        <v>7</v>
      </c>
      <c r="AA1552">
        <v>7</v>
      </c>
      <c r="AB1552">
        <v>9</v>
      </c>
      <c r="AC1552">
        <v>4</v>
      </c>
      <c r="AF1552" t="s">
        <v>46</v>
      </c>
    </row>
    <row r="1553" spans="1:32" x14ac:dyDescent="0.25">
      <c r="A1553" s="22" t="s">
        <v>294</v>
      </c>
      <c r="B1553" s="24" t="s">
        <v>318</v>
      </c>
      <c r="C1553">
        <v>35.159999999999997</v>
      </c>
      <c r="D1553">
        <v>34.359999999999992</v>
      </c>
      <c r="E1553">
        <v>4</v>
      </c>
      <c r="F1553" s="66" t="s">
        <v>173</v>
      </c>
      <c r="G1553" s="28">
        <v>3</v>
      </c>
      <c r="H1553" s="55" t="s">
        <v>64</v>
      </c>
      <c r="I1553">
        <v>11</v>
      </c>
      <c r="J1553" s="38" t="s">
        <v>411</v>
      </c>
      <c r="K1553">
        <v>8</v>
      </c>
      <c r="L1553">
        <v>115</v>
      </c>
      <c r="M1553">
        <v>134</v>
      </c>
      <c r="N1553">
        <v>1600</v>
      </c>
      <c r="O1553">
        <v>1</v>
      </c>
      <c r="P1553">
        <v>18</v>
      </c>
      <c r="Q1553">
        <v>5</v>
      </c>
      <c r="R1553">
        <v>25</v>
      </c>
      <c r="S1553" t="s">
        <v>479</v>
      </c>
      <c r="T1553">
        <v>1188</v>
      </c>
      <c r="U1553" s="33" t="s">
        <v>427</v>
      </c>
      <c r="V1553">
        <v>3</v>
      </c>
      <c r="W1553">
        <v>76</v>
      </c>
      <c r="X1553" s="18" t="s">
        <v>27</v>
      </c>
      <c r="Y1553" s="12" t="s">
        <v>539</v>
      </c>
      <c r="Z1553">
        <v>11</v>
      </c>
      <c r="AA1553">
        <v>11</v>
      </c>
      <c r="AB1553">
        <v>10</v>
      </c>
      <c r="AC1553">
        <v>3</v>
      </c>
      <c r="AF1553" t="s">
        <v>46</v>
      </c>
    </row>
    <row r="1554" spans="1:32" x14ac:dyDescent="0.25">
      <c r="A1554" s="22" t="s">
        <v>294</v>
      </c>
      <c r="B1554" s="24" t="s">
        <v>318</v>
      </c>
      <c r="C1554">
        <v>34.46</v>
      </c>
      <c r="D1554">
        <v>33.76</v>
      </c>
      <c r="E1554">
        <v>4</v>
      </c>
      <c r="F1554" s="66" t="s">
        <v>173</v>
      </c>
      <c r="G1554" s="28">
        <v>2</v>
      </c>
      <c r="H1554" s="55" t="s">
        <v>64</v>
      </c>
      <c r="I1554">
        <v>10</v>
      </c>
      <c r="J1554" s="36" t="s">
        <v>410</v>
      </c>
      <c r="K1554">
        <v>20</v>
      </c>
      <c r="L1554">
        <v>115</v>
      </c>
      <c r="M1554">
        <v>131</v>
      </c>
      <c r="N1554">
        <v>1600</v>
      </c>
      <c r="O1554">
        <v>1</v>
      </c>
      <c r="P1554">
        <v>27</v>
      </c>
      <c r="Q1554">
        <v>4</v>
      </c>
      <c r="R1554">
        <v>25</v>
      </c>
      <c r="S1554" t="s">
        <v>483</v>
      </c>
      <c r="T1554">
        <v>1184</v>
      </c>
      <c r="U1554" s="33" t="s">
        <v>417</v>
      </c>
      <c r="V1554">
        <v>3</v>
      </c>
      <c r="W1554">
        <v>75</v>
      </c>
      <c r="X1554" s="18" t="s">
        <v>27</v>
      </c>
      <c r="Y1554" s="12" t="s">
        <v>471</v>
      </c>
      <c r="Z1554">
        <v>9</v>
      </c>
      <c r="AA1554">
        <v>8</v>
      </c>
      <c r="AB1554">
        <v>9</v>
      </c>
      <c r="AC1554">
        <v>2</v>
      </c>
      <c r="AF1554" t="s">
        <v>46</v>
      </c>
    </row>
    <row r="1555" spans="1:32" x14ac:dyDescent="0.25">
      <c r="A1555" s="22" t="s">
        <v>294</v>
      </c>
      <c r="B1555" s="24" t="s">
        <v>318</v>
      </c>
      <c r="C1555">
        <v>34.71</v>
      </c>
      <c r="D1555">
        <v>34.21</v>
      </c>
      <c r="E1555">
        <v>4</v>
      </c>
      <c r="F1555" s="66" t="s">
        <v>173</v>
      </c>
      <c r="G1555">
        <v>10</v>
      </c>
      <c r="H1555" s="48" t="s">
        <v>26</v>
      </c>
      <c r="I1555">
        <v>4</v>
      </c>
      <c r="J1555" s="35" t="s">
        <v>408</v>
      </c>
      <c r="K1555">
        <v>28</v>
      </c>
      <c r="L1555">
        <v>115</v>
      </c>
      <c r="M1555">
        <v>130</v>
      </c>
      <c r="N1555">
        <v>1600</v>
      </c>
      <c r="O1555">
        <v>1</v>
      </c>
      <c r="P1555">
        <v>9</v>
      </c>
      <c r="Q1555">
        <v>3</v>
      </c>
      <c r="R1555">
        <v>25</v>
      </c>
      <c r="S1555" t="s">
        <v>508</v>
      </c>
      <c r="T1555">
        <v>1187</v>
      </c>
      <c r="U1555" s="33" t="s">
        <v>427</v>
      </c>
      <c r="V1555">
        <v>3</v>
      </c>
      <c r="W1555">
        <v>75</v>
      </c>
      <c r="X1555" s="18" t="s">
        <v>27</v>
      </c>
      <c r="Y1555">
        <v>6</v>
      </c>
      <c r="Z1555">
        <v>3</v>
      </c>
      <c r="AA1555">
        <v>5</v>
      </c>
      <c r="AB1555">
        <v>6</v>
      </c>
      <c r="AC1555">
        <v>10</v>
      </c>
      <c r="AF1555" t="s">
        <v>46</v>
      </c>
    </row>
    <row r="1556" spans="1:32" x14ac:dyDescent="0.25">
      <c r="A1556" s="22" t="s">
        <v>294</v>
      </c>
      <c r="B1556" s="24" t="s">
        <v>318</v>
      </c>
      <c r="C1556">
        <v>35.9</v>
      </c>
      <c r="D1556">
        <v>35.4</v>
      </c>
      <c r="E1556">
        <v>4</v>
      </c>
      <c r="F1556" s="66" t="s">
        <v>173</v>
      </c>
      <c r="G1556">
        <v>6</v>
      </c>
      <c r="H1556" s="59" t="s">
        <v>85</v>
      </c>
      <c r="I1556">
        <v>7</v>
      </c>
      <c r="J1556" s="37" t="s">
        <v>409</v>
      </c>
      <c r="K1556">
        <v>21</v>
      </c>
      <c r="L1556">
        <v>115</v>
      </c>
      <c r="M1556">
        <v>131</v>
      </c>
      <c r="N1556">
        <v>1600</v>
      </c>
      <c r="O1556">
        <v>1</v>
      </c>
      <c r="P1556">
        <v>31</v>
      </c>
      <c r="Q1556">
        <v>1</v>
      </c>
      <c r="R1556">
        <v>25</v>
      </c>
      <c r="S1556" t="s">
        <v>501</v>
      </c>
      <c r="T1556">
        <v>1191</v>
      </c>
      <c r="U1556" s="33" t="s">
        <v>417</v>
      </c>
      <c r="V1556">
        <v>3</v>
      </c>
      <c r="W1556">
        <v>75</v>
      </c>
      <c r="X1556" s="18" t="s">
        <v>27</v>
      </c>
      <c r="Y1556" s="12" t="s">
        <v>549</v>
      </c>
      <c r="Z1556">
        <v>4</v>
      </c>
      <c r="AA1556">
        <v>4</v>
      </c>
      <c r="AB1556">
        <v>3</v>
      </c>
      <c r="AC1556">
        <v>6</v>
      </c>
      <c r="AF1556" t="s">
        <v>46</v>
      </c>
    </row>
    <row r="1557" spans="1:32" x14ac:dyDescent="0.25">
      <c r="A1557" s="22" t="s">
        <v>294</v>
      </c>
      <c r="B1557" s="24" t="s">
        <v>318</v>
      </c>
      <c r="C1557">
        <v>34.96</v>
      </c>
      <c r="D1557">
        <v>34.86</v>
      </c>
      <c r="E1557">
        <v>4</v>
      </c>
      <c r="F1557" s="66" t="s">
        <v>173</v>
      </c>
      <c r="G1557" s="28">
        <v>1</v>
      </c>
      <c r="H1557" s="59" t="s">
        <v>85</v>
      </c>
      <c r="I1557">
        <v>3</v>
      </c>
      <c r="J1557" s="37" t="s">
        <v>409</v>
      </c>
      <c r="K1557">
        <v>24</v>
      </c>
      <c r="L1557">
        <v>115</v>
      </c>
      <c r="M1557">
        <v>119</v>
      </c>
      <c r="N1557">
        <v>1600</v>
      </c>
      <c r="O1557">
        <v>1</v>
      </c>
      <c r="P1557">
        <v>1</v>
      </c>
      <c r="Q1557">
        <v>1</v>
      </c>
      <c r="R1557">
        <v>25</v>
      </c>
      <c r="S1557" t="s">
        <v>508</v>
      </c>
      <c r="T1557">
        <v>1191</v>
      </c>
      <c r="U1557" s="33" t="s">
        <v>417</v>
      </c>
      <c r="V1557">
        <v>3</v>
      </c>
      <c r="W1557">
        <v>69</v>
      </c>
      <c r="X1557" s="18" t="s">
        <v>27</v>
      </c>
      <c r="Y1557" s="12" t="s">
        <v>989</v>
      </c>
      <c r="Z1557">
        <v>4</v>
      </c>
      <c r="AA1557">
        <v>5</v>
      </c>
      <c r="AB1557">
        <v>4</v>
      </c>
      <c r="AC1557">
        <v>1</v>
      </c>
      <c r="AF1557" t="s">
        <v>46</v>
      </c>
    </row>
    <row r="1558" spans="1:32" x14ac:dyDescent="0.25">
      <c r="A1558" s="22" t="s">
        <v>294</v>
      </c>
      <c r="B1558" s="24" t="s">
        <v>318</v>
      </c>
      <c r="C1558">
        <v>21.82</v>
      </c>
      <c r="D1558">
        <v>21.52</v>
      </c>
      <c r="E1558">
        <v>4</v>
      </c>
      <c r="F1558" s="66" t="s">
        <v>173</v>
      </c>
      <c r="G1558" s="28">
        <v>3</v>
      </c>
      <c r="H1558" s="59" t="s">
        <v>85</v>
      </c>
      <c r="I1558">
        <v>2</v>
      </c>
      <c r="J1558" s="37" t="s">
        <v>409</v>
      </c>
      <c r="K1558">
        <v>5</v>
      </c>
      <c r="L1558">
        <v>115</v>
      </c>
      <c r="M1558">
        <v>125</v>
      </c>
      <c r="N1558">
        <v>1400</v>
      </c>
      <c r="O1558">
        <v>1</v>
      </c>
      <c r="P1558">
        <v>15</v>
      </c>
      <c r="Q1558">
        <v>12</v>
      </c>
      <c r="R1558">
        <v>24</v>
      </c>
      <c r="S1558" t="s">
        <v>479</v>
      </c>
      <c r="T1558">
        <v>1184</v>
      </c>
      <c r="U1558" s="33" t="s">
        <v>417</v>
      </c>
      <c r="V1558">
        <v>3</v>
      </c>
      <c r="W1558">
        <v>70</v>
      </c>
      <c r="X1558" s="18" t="s">
        <v>27</v>
      </c>
      <c r="Y1558" s="12" t="s">
        <v>549</v>
      </c>
      <c r="Z1558">
        <v>6</v>
      </c>
      <c r="AA1558">
        <v>4</v>
      </c>
      <c r="AB1558">
        <v>3</v>
      </c>
      <c r="AC1558">
        <v>3</v>
      </c>
      <c r="AF1558" t="s">
        <v>46</v>
      </c>
    </row>
    <row r="1559" spans="1:32" x14ac:dyDescent="0.25">
      <c r="A1559" s="22" t="s">
        <v>294</v>
      </c>
      <c r="B1559" s="24" t="s">
        <v>318</v>
      </c>
      <c r="C1559">
        <v>22.06</v>
      </c>
      <c r="D1559">
        <v>21.459999999999997</v>
      </c>
      <c r="E1559">
        <v>4</v>
      </c>
      <c r="F1559" s="66" t="s">
        <v>173</v>
      </c>
      <c r="G1559" s="30">
        <v>5</v>
      </c>
      <c r="H1559" s="66" t="s">
        <v>173</v>
      </c>
      <c r="I1559">
        <v>2</v>
      </c>
      <c r="J1559" s="36" t="s">
        <v>410</v>
      </c>
      <c r="K1559">
        <v>13</v>
      </c>
      <c r="L1559">
        <v>115</v>
      </c>
      <c r="M1559">
        <v>132</v>
      </c>
      <c r="N1559">
        <v>1400</v>
      </c>
      <c r="O1559">
        <v>1</v>
      </c>
      <c r="P1559">
        <v>1</v>
      </c>
      <c r="Q1559">
        <v>12</v>
      </c>
      <c r="R1559">
        <v>24</v>
      </c>
      <c r="S1559" t="s">
        <v>479</v>
      </c>
      <c r="T1559">
        <v>1190</v>
      </c>
      <c r="U1559" s="33" t="s">
        <v>417</v>
      </c>
      <c r="V1559">
        <v>3</v>
      </c>
      <c r="W1559">
        <v>72</v>
      </c>
      <c r="X1559" s="18" t="s">
        <v>27</v>
      </c>
      <c r="Y1559" t="s">
        <v>533</v>
      </c>
      <c r="Z1559">
        <v>9</v>
      </c>
      <c r="AA1559">
        <v>10</v>
      </c>
      <c r="AB1559">
        <v>10</v>
      </c>
      <c r="AC1559">
        <v>5</v>
      </c>
      <c r="AF1559" t="s">
        <v>46</v>
      </c>
    </row>
    <row r="1560" spans="1:32" x14ac:dyDescent="0.25">
      <c r="A1560" s="22" t="s">
        <v>294</v>
      </c>
      <c r="B1560" s="24" t="s">
        <v>318</v>
      </c>
      <c r="C1560">
        <v>21.94</v>
      </c>
      <c r="D1560">
        <v>21.240000000000002</v>
      </c>
      <c r="E1560">
        <v>4</v>
      </c>
      <c r="F1560" s="66" t="s">
        <v>173</v>
      </c>
      <c r="G1560">
        <v>6</v>
      </c>
      <c r="H1560" s="66" t="s">
        <v>173</v>
      </c>
      <c r="I1560">
        <v>11</v>
      </c>
      <c r="J1560" s="36" t="s">
        <v>410</v>
      </c>
      <c r="K1560">
        <v>16</v>
      </c>
      <c r="L1560">
        <v>115</v>
      </c>
      <c r="M1560">
        <v>131</v>
      </c>
      <c r="N1560">
        <v>1400</v>
      </c>
      <c r="O1560">
        <v>1</v>
      </c>
      <c r="P1560">
        <v>3</v>
      </c>
      <c r="Q1560">
        <v>11</v>
      </c>
      <c r="R1560">
        <v>24</v>
      </c>
      <c r="S1560" t="s">
        <v>479</v>
      </c>
      <c r="T1560">
        <v>1194</v>
      </c>
      <c r="U1560" s="33" t="s">
        <v>427</v>
      </c>
      <c r="V1560">
        <v>3</v>
      </c>
      <c r="W1560">
        <v>73</v>
      </c>
      <c r="X1560" s="18" t="s">
        <v>27</v>
      </c>
      <c r="Y1560" t="s">
        <v>474</v>
      </c>
      <c r="Z1560">
        <v>8</v>
      </c>
      <c r="AA1560">
        <v>10</v>
      </c>
      <c r="AB1560">
        <v>10</v>
      </c>
      <c r="AC1560">
        <v>6</v>
      </c>
      <c r="AF1560" t="s">
        <v>46</v>
      </c>
    </row>
    <row r="1561" spans="1:32" x14ac:dyDescent="0.25">
      <c r="A1561" s="22" t="s">
        <v>294</v>
      </c>
      <c r="B1561" s="24" t="s">
        <v>318</v>
      </c>
      <c r="C1561">
        <v>22.03</v>
      </c>
      <c r="D1561">
        <v>21.53</v>
      </c>
      <c r="E1561">
        <v>4</v>
      </c>
      <c r="F1561" s="66" t="s">
        <v>173</v>
      </c>
      <c r="G1561" s="30">
        <v>4</v>
      </c>
      <c r="H1561" s="66" t="s">
        <v>173</v>
      </c>
      <c r="I1561">
        <v>7</v>
      </c>
      <c r="J1561" s="37" t="s">
        <v>409</v>
      </c>
      <c r="K1561">
        <v>17</v>
      </c>
      <c r="L1561">
        <v>115</v>
      </c>
      <c r="M1561">
        <v>131</v>
      </c>
      <c r="N1561">
        <v>1400</v>
      </c>
      <c r="O1561">
        <v>1</v>
      </c>
      <c r="P1561">
        <v>20</v>
      </c>
      <c r="Q1561">
        <v>10</v>
      </c>
      <c r="R1561">
        <v>24</v>
      </c>
      <c r="S1561" t="s">
        <v>501</v>
      </c>
      <c r="T1561">
        <v>1186</v>
      </c>
      <c r="U1561" s="33" t="s">
        <v>427</v>
      </c>
      <c r="V1561">
        <v>3</v>
      </c>
      <c r="W1561">
        <v>73</v>
      </c>
      <c r="X1561" s="18" t="s">
        <v>27</v>
      </c>
      <c r="Y1561" t="s">
        <v>484</v>
      </c>
      <c r="Z1561">
        <v>6</v>
      </c>
      <c r="AA1561">
        <v>8</v>
      </c>
      <c r="AB1561">
        <v>5</v>
      </c>
      <c r="AC1561">
        <v>4</v>
      </c>
      <c r="AF1561" t="s">
        <v>46</v>
      </c>
    </row>
    <row r="1562" spans="1:32" x14ac:dyDescent="0.25">
      <c r="A1562" s="22" t="s">
        <v>294</v>
      </c>
      <c r="B1562" s="24" t="s">
        <v>318</v>
      </c>
      <c r="C1562">
        <v>22.08</v>
      </c>
      <c r="D1562">
        <v>21.38</v>
      </c>
      <c r="E1562">
        <v>4</v>
      </c>
      <c r="F1562" s="66" t="s">
        <v>173</v>
      </c>
      <c r="G1562" s="28">
        <v>3</v>
      </c>
      <c r="H1562" s="66" t="s">
        <v>173</v>
      </c>
      <c r="I1562">
        <v>10</v>
      </c>
      <c r="J1562" s="36" t="s">
        <v>410</v>
      </c>
      <c r="K1562">
        <v>21</v>
      </c>
      <c r="L1562">
        <v>115</v>
      </c>
      <c r="M1562">
        <v>129</v>
      </c>
      <c r="N1562">
        <v>1400</v>
      </c>
      <c r="O1562">
        <v>1</v>
      </c>
      <c r="P1562">
        <v>23</v>
      </c>
      <c r="Q1562">
        <v>6</v>
      </c>
      <c r="R1562">
        <v>24</v>
      </c>
      <c r="S1562" t="s">
        <v>483</v>
      </c>
      <c r="T1562">
        <v>1182</v>
      </c>
      <c r="U1562" s="33" t="s">
        <v>417</v>
      </c>
      <c r="V1562">
        <v>3</v>
      </c>
      <c r="W1562">
        <v>73</v>
      </c>
      <c r="X1562" s="18" t="s">
        <v>27</v>
      </c>
      <c r="Y1562" s="12" t="s">
        <v>418</v>
      </c>
      <c r="Z1562">
        <v>9</v>
      </c>
      <c r="AA1562">
        <v>9</v>
      </c>
      <c r="AB1562">
        <v>9</v>
      </c>
      <c r="AC1562">
        <v>3</v>
      </c>
      <c r="AF1562" t="s">
        <v>46</v>
      </c>
    </row>
    <row r="1563" spans="1:32" x14ac:dyDescent="0.25">
      <c r="A1563" s="22" t="s">
        <v>294</v>
      </c>
      <c r="B1563" s="24" t="s">
        <v>318</v>
      </c>
      <c r="C1563">
        <v>21.54</v>
      </c>
      <c r="D1563">
        <v>21.439999999999998</v>
      </c>
      <c r="E1563">
        <v>4</v>
      </c>
      <c r="F1563" s="66" t="s">
        <v>173</v>
      </c>
      <c r="G1563" s="28">
        <v>1</v>
      </c>
      <c r="H1563" s="66" t="s">
        <v>173</v>
      </c>
      <c r="I1563">
        <v>6</v>
      </c>
      <c r="J1563" s="37" t="s">
        <v>409</v>
      </c>
      <c r="K1563">
        <v>40</v>
      </c>
      <c r="L1563">
        <v>115</v>
      </c>
      <c r="M1563">
        <v>118</v>
      </c>
      <c r="N1563">
        <v>1400</v>
      </c>
      <c r="O1563">
        <v>1</v>
      </c>
      <c r="P1563">
        <v>26</v>
      </c>
      <c r="Q1563">
        <v>5</v>
      </c>
      <c r="R1563">
        <v>24</v>
      </c>
      <c r="S1563" t="s">
        <v>483</v>
      </c>
      <c r="T1563">
        <v>1173</v>
      </c>
      <c r="U1563" s="33" t="s">
        <v>417</v>
      </c>
      <c r="V1563">
        <v>3</v>
      </c>
      <c r="W1563">
        <v>68</v>
      </c>
      <c r="X1563" s="18" t="s">
        <v>27</v>
      </c>
      <c r="Y1563" s="12" t="s">
        <v>423</v>
      </c>
      <c r="Z1563">
        <v>6</v>
      </c>
      <c r="AA1563">
        <v>7</v>
      </c>
      <c r="AB1563">
        <v>6</v>
      </c>
      <c r="AC1563">
        <v>1</v>
      </c>
      <c r="AF1563" t="s">
        <v>46</v>
      </c>
    </row>
    <row r="1564" spans="1:32" x14ac:dyDescent="0.25">
      <c r="A1564" s="22" t="s">
        <v>294</v>
      </c>
      <c r="B1564" s="24" t="s">
        <v>318</v>
      </c>
      <c r="C1564">
        <v>35.35</v>
      </c>
      <c r="D1564">
        <v>34.450000000000003</v>
      </c>
      <c r="E1564">
        <v>4</v>
      </c>
      <c r="F1564" s="66" t="s">
        <v>173</v>
      </c>
      <c r="G1564">
        <v>12</v>
      </c>
      <c r="H1564" s="67" t="s">
        <v>195</v>
      </c>
      <c r="I1564">
        <v>13</v>
      </c>
      <c r="J1564" s="35" t="s">
        <v>408</v>
      </c>
      <c r="K1564">
        <v>45</v>
      </c>
      <c r="L1564">
        <v>115</v>
      </c>
      <c r="M1564">
        <v>129</v>
      </c>
      <c r="N1564">
        <v>1600</v>
      </c>
      <c r="O1564">
        <v>1</v>
      </c>
      <c r="P1564">
        <v>14</v>
      </c>
      <c r="Q1564">
        <v>4</v>
      </c>
      <c r="R1564">
        <v>24</v>
      </c>
      <c r="S1564" t="s">
        <v>508</v>
      </c>
      <c r="T1564">
        <v>1169</v>
      </c>
      <c r="U1564" s="33" t="s">
        <v>427</v>
      </c>
      <c r="V1564">
        <v>3</v>
      </c>
      <c r="W1564">
        <v>70</v>
      </c>
      <c r="X1564" s="18" t="s">
        <v>27</v>
      </c>
      <c r="Y1564" t="s">
        <v>516</v>
      </c>
      <c r="Z1564">
        <v>3</v>
      </c>
      <c r="AA1564">
        <v>3</v>
      </c>
      <c r="AB1564">
        <v>4</v>
      </c>
      <c r="AC1564">
        <v>12</v>
      </c>
      <c r="AF1564" t="s">
        <v>46</v>
      </c>
    </row>
    <row r="1565" spans="1:32" x14ac:dyDescent="0.25">
      <c r="A1565" s="22" t="s">
        <v>294</v>
      </c>
      <c r="B1565" s="24" t="s">
        <v>318</v>
      </c>
      <c r="C1565">
        <v>23.84</v>
      </c>
      <c r="D1565">
        <v>23.34</v>
      </c>
      <c r="E1565">
        <v>4</v>
      </c>
      <c r="F1565" s="66" t="s">
        <v>173</v>
      </c>
      <c r="G1565">
        <v>8</v>
      </c>
      <c r="H1565" s="67" t="s">
        <v>195</v>
      </c>
      <c r="I1565">
        <v>1</v>
      </c>
      <c r="J1565" s="37" t="s">
        <v>409</v>
      </c>
      <c r="K1565">
        <v>8.3000000000000007</v>
      </c>
      <c r="L1565">
        <v>115</v>
      </c>
      <c r="M1565">
        <v>131</v>
      </c>
      <c r="N1565">
        <v>1400</v>
      </c>
      <c r="O1565">
        <v>1</v>
      </c>
      <c r="P1565">
        <v>31</v>
      </c>
      <c r="Q1565">
        <v>3</v>
      </c>
      <c r="R1565">
        <v>24</v>
      </c>
      <c r="S1565" t="s">
        <v>465</v>
      </c>
      <c r="T1565">
        <v>1180</v>
      </c>
      <c r="U1565" s="33" t="s">
        <v>417</v>
      </c>
      <c r="V1565">
        <v>3</v>
      </c>
      <c r="W1565">
        <v>72</v>
      </c>
      <c r="X1565" s="18" t="s">
        <v>27</v>
      </c>
      <c r="Y1565">
        <v>6</v>
      </c>
      <c r="Z1565">
        <v>4</v>
      </c>
      <c r="AA1565">
        <v>4</v>
      </c>
      <c r="AB1565">
        <v>2</v>
      </c>
      <c r="AC1565">
        <v>8</v>
      </c>
      <c r="AF1565" t="s">
        <v>46</v>
      </c>
    </row>
    <row r="1566" spans="1:32" x14ac:dyDescent="0.25">
      <c r="A1566" s="22" t="s">
        <v>294</v>
      </c>
      <c r="B1566" s="24" t="s">
        <v>318</v>
      </c>
      <c r="C1566">
        <v>22.5</v>
      </c>
      <c r="D1566">
        <v>22</v>
      </c>
      <c r="E1566">
        <v>4</v>
      </c>
      <c r="F1566" s="66" t="s">
        <v>173</v>
      </c>
      <c r="G1566" s="28">
        <v>3</v>
      </c>
      <c r="H1566" s="67" t="s">
        <v>195</v>
      </c>
      <c r="I1566">
        <v>2</v>
      </c>
      <c r="J1566" s="37" t="s">
        <v>409</v>
      </c>
      <c r="K1566">
        <v>145</v>
      </c>
      <c r="L1566">
        <v>115</v>
      </c>
      <c r="M1566">
        <v>130</v>
      </c>
      <c r="N1566">
        <v>1400</v>
      </c>
      <c r="O1566">
        <v>1</v>
      </c>
      <c r="P1566">
        <v>3</v>
      </c>
      <c r="Q1566">
        <v>3</v>
      </c>
      <c r="R1566">
        <v>24</v>
      </c>
      <c r="S1566" t="s">
        <v>501</v>
      </c>
      <c r="T1566">
        <v>1189</v>
      </c>
      <c r="U1566" s="33" t="s">
        <v>417</v>
      </c>
      <c r="V1566">
        <v>3</v>
      </c>
      <c r="W1566">
        <v>72</v>
      </c>
      <c r="X1566" s="18" t="s">
        <v>27</v>
      </c>
      <c r="Y1566" s="12">
        <v>2</v>
      </c>
      <c r="Z1566">
        <v>5</v>
      </c>
      <c r="AA1566">
        <v>5</v>
      </c>
      <c r="AB1566">
        <v>5</v>
      </c>
      <c r="AC1566">
        <v>3</v>
      </c>
      <c r="AF1566" t="s">
        <v>786</v>
      </c>
    </row>
    <row r="1567" spans="1:32" x14ac:dyDescent="0.25">
      <c r="A1567" s="22" t="s">
        <v>294</v>
      </c>
      <c r="B1567" s="24" t="s">
        <v>318</v>
      </c>
      <c r="C1567">
        <v>36.11</v>
      </c>
      <c r="D1567">
        <v>35.709999999999994</v>
      </c>
      <c r="E1567">
        <v>4</v>
      </c>
      <c r="F1567" s="66" t="s">
        <v>173</v>
      </c>
      <c r="G1567">
        <v>13</v>
      </c>
      <c r="H1567" s="76" t="s">
        <v>407</v>
      </c>
      <c r="I1567">
        <v>9</v>
      </c>
      <c r="J1567" s="38" t="s">
        <v>411</v>
      </c>
      <c r="K1567">
        <v>137</v>
      </c>
      <c r="L1567">
        <v>115</v>
      </c>
      <c r="M1567">
        <v>122</v>
      </c>
      <c r="N1567">
        <v>1600</v>
      </c>
      <c r="O1567">
        <v>1</v>
      </c>
      <c r="P1567">
        <v>12</v>
      </c>
      <c r="Q1567">
        <v>2</v>
      </c>
      <c r="R1567">
        <v>24</v>
      </c>
      <c r="S1567" t="s">
        <v>483</v>
      </c>
      <c r="T1567">
        <v>1180</v>
      </c>
      <c r="U1567" s="33" t="s">
        <v>417</v>
      </c>
      <c r="V1567">
        <v>3</v>
      </c>
      <c r="W1567">
        <v>72</v>
      </c>
      <c r="X1567" s="18" t="s">
        <v>27</v>
      </c>
      <c r="Y1567" t="s">
        <v>603</v>
      </c>
      <c r="Z1567">
        <v>12</v>
      </c>
      <c r="AA1567">
        <v>12</v>
      </c>
      <c r="AB1567">
        <v>13</v>
      </c>
      <c r="AC1567">
        <v>13</v>
      </c>
      <c r="AF1567" t="s">
        <v>1747</v>
      </c>
    </row>
    <row r="1568" spans="1:32" x14ac:dyDescent="0.25">
      <c r="A1568" s="22" t="s">
        <v>294</v>
      </c>
      <c r="B1568" s="25" t="s">
        <v>321</v>
      </c>
      <c r="C1568">
        <v>1.53</v>
      </c>
      <c r="D1568">
        <v>1.43</v>
      </c>
      <c r="E1568">
        <v>2</v>
      </c>
      <c r="F1568" s="61" t="s">
        <v>106</v>
      </c>
      <c r="G1568">
        <v>6</v>
      </c>
      <c r="H1568" s="54" t="s">
        <v>58</v>
      </c>
      <c r="I1568">
        <v>5</v>
      </c>
      <c r="J1568" s="35" t="s">
        <v>408</v>
      </c>
      <c r="K1568">
        <v>14</v>
      </c>
      <c r="L1568">
        <v>115</v>
      </c>
      <c r="M1568">
        <v>119</v>
      </c>
      <c r="N1568">
        <v>2000</v>
      </c>
      <c r="O1568">
        <v>2</v>
      </c>
      <c r="P1568">
        <v>27</v>
      </c>
      <c r="Q1568">
        <v>12</v>
      </c>
      <c r="R1568">
        <v>25</v>
      </c>
      <c r="S1568" t="s">
        <v>465</v>
      </c>
      <c r="T1568">
        <v>1201</v>
      </c>
      <c r="U1568" s="33" t="s">
        <v>417</v>
      </c>
      <c r="V1568">
        <v>2</v>
      </c>
      <c r="W1568">
        <v>84</v>
      </c>
      <c r="X1568" s="17" t="s">
        <v>91</v>
      </c>
      <c r="Y1568" t="s">
        <v>474</v>
      </c>
      <c r="Z1568">
        <v>3</v>
      </c>
      <c r="AA1568">
        <v>4</v>
      </c>
      <c r="AB1568">
        <v>4</v>
      </c>
      <c r="AC1568">
        <v>3</v>
      </c>
      <c r="AD1568">
        <v>6</v>
      </c>
      <c r="AF1568" t="s">
        <v>323</v>
      </c>
    </row>
    <row r="1569" spans="1:32" x14ac:dyDescent="0.25">
      <c r="A1569" s="22" t="s">
        <v>294</v>
      </c>
      <c r="B1569" s="25" t="s">
        <v>321</v>
      </c>
      <c r="C1569">
        <v>49.26</v>
      </c>
      <c r="D1569">
        <v>48.76</v>
      </c>
      <c r="E1569">
        <v>2</v>
      </c>
      <c r="F1569" s="61" t="s">
        <v>106</v>
      </c>
      <c r="G1569" s="28">
        <v>2</v>
      </c>
      <c r="H1569" s="54" t="s">
        <v>58</v>
      </c>
      <c r="I1569">
        <v>9</v>
      </c>
      <c r="J1569" s="37" t="s">
        <v>409</v>
      </c>
      <c r="K1569">
        <v>23</v>
      </c>
      <c r="L1569">
        <v>115</v>
      </c>
      <c r="M1569">
        <v>123</v>
      </c>
      <c r="N1569" s="41">
        <v>1800</v>
      </c>
      <c r="O1569">
        <v>1</v>
      </c>
      <c r="P1569">
        <v>10</v>
      </c>
      <c r="Q1569">
        <v>12</v>
      </c>
      <c r="R1569">
        <v>25</v>
      </c>
      <c r="S1569" s="32" t="s">
        <v>432</v>
      </c>
      <c r="T1569">
        <v>1204</v>
      </c>
      <c r="U1569" s="33" t="s">
        <v>417</v>
      </c>
      <c r="V1569">
        <v>2</v>
      </c>
      <c r="W1569">
        <v>83</v>
      </c>
      <c r="X1569" s="17" t="s">
        <v>91</v>
      </c>
      <c r="Y1569" s="12" t="s">
        <v>423</v>
      </c>
      <c r="Z1569">
        <v>4</v>
      </c>
      <c r="AA1569">
        <v>3</v>
      </c>
      <c r="AB1569">
        <v>2</v>
      </c>
      <c r="AC1569">
        <v>2</v>
      </c>
      <c r="AD1569">
        <v>2</v>
      </c>
      <c r="AF1569" t="s">
        <v>323</v>
      </c>
    </row>
    <row r="1570" spans="1:32" x14ac:dyDescent="0.25">
      <c r="A1570" s="22" t="s">
        <v>294</v>
      </c>
      <c r="B1570" s="25" t="s">
        <v>321</v>
      </c>
      <c r="C1570">
        <v>49.61</v>
      </c>
      <c r="D1570">
        <v>49.11</v>
      </c>
      <c r="E1570">
        <v>2</v>
      </c>
      <c r="F1570" s="61" t="s">
        <v>106</v>
      </c>
      <c r="G1570" s="28">
        <v>1</v>
      </c>
      <c r="H1570" s="68" t="s">
        <v>316</v>
      </c>
      <c r="I1570">
        <v>2</v>
      </c>
      <c r="J1570" s="35" t="s">
        <v>408</v>
      </c>
      <c r="K1570">
        <v>30</v>
      </c>
      <c r="L1570">
        <v>115</v>
      </c>
      <c r="M1570">
        <v>130</v>
      </c>
      <c r="N1570" s="41">
        <v>1800</v>
      </c>
      <c r="O1570">
        <v>1</v>
      </c>
      <c r="P1570">
        <v>12</v>
      </c>
      <c r="Q1570">
        <v>11</v>
      </c>
      <c r="R1570">
        <v>25</v>
      </c>
      <c r="S1570" s="32" t="s">
        <v>432</v>
      </c>
      <c r="T1570">
        <v>1199</v>
      </c>
      <c r="U1570" s="33" t="s">
        <v>427</v>
      </c>
      <c r="V1570">
        <v>3</v>
      </c>
      <c r="W1570">
        <v>78</v>
      </c>
      <c r="X1570" s="17" t="s">
        <v>91</v>
      </c>
      <c r="Y1570" s="12" t="s">
        <v>581</v>
      </c>
      <c r="Z1570">
        <v>2</v>
      </c>
      <c r="AA1570">
        <v>2</v>
      </c>
      <c r="AB1570">
        <v>2</v>
      </c>
      <c r="AC1570">
        <v>2</v>
      </c>
      <c r="AD1570">
        <v>1</v>
      </c>
      <c r="AF1570" t="s">
        <v>323</v>
      </c>
    </row>
    <row r="1571" spans="1:32" x14ac:dyDescent="0.25">
      <c r="A1571" s="22" t="s">
        <v>294</v>
      </c>
      <c r="B1571" s="25" t="s">
        <v>321</v>
      </c>
      <c r="C1571">
        <v>35.33</v>
      </c>
      <c r="D1571">
        <v>34.429999999999993</v>
      </c>
      <c r="E1571">
        <v>2</v>
      </c>
      <c r="F1571" s="61" t="s">
        <v>106</v>
      </c>
      <c r="G1571">
        <v>13</v>
      </c>
      <c r="H1571" s="67" t="s">
        <v>195</v>
      </c>
      <c r="I1571">
        <v>8</v>
      </c>
      <c r="J1571" s="35" t="s">
        <v>408</v>
      </c>
      <c r="K1571">
        <v>19</v>
      </c>
      <c r="L1571">
        <v>115</v>
      </c>
      <c r="M1571">
        <v>135</v>
      </c>
      <c r="N1571">
        <v>1600</v>
      </c>
      <c r="O1571">
        <v>1</v>
      </c>
      <c r="P1571">
        <v>19</v>
      </c>
      <c r="Q1571">
        <v>10</v>
      </c>
      <c r="R1571">
        <v>25</v>
      </c>
      <c r="S1571" t="s">
        <v>479</v>
      </c>
      <c r="T1571">
        <v>1189</v>
      </c>
      <c r="U1571" s="33" t="s">
        <v>427</v>
      </c>
      <c r="V1571">
        <v>3</v>
      </c>
      <c r="W1571">
        <v>80</v>
      </c>
      <c r="X1571" s="17" t="s">
        <v>91</v>
      </c>
      <c r="Y1571" t="s">
        <v>725</v>
      </c>
      <c r="Z1571">
        <v>2</v>
      </c>
      <c r="AA1571">
        <v>2</v>
      </c>
      <c r="AB1571">
        <v>2</v>
      </c>
      <c r="AC1571">
        <v>13</v>
      </c>
      <c r="AF1571" t="s">
        <v>323</v>
      </c>
    </row>
    <row r="1572" spans="1:32" x14ac:dyDescent="0.25">
      <c r="A1572" s="22" t="s">
        <v>294</v>
      </c>
      <c r="B1572" s="25" t="s">
        <v>321</v>
      </c>
      <c r="C1572">
        <v>35.68</v>
      </c>
      <c r="D1572">
        <v>35.68</v>
      </c>
      <c r="E1572">
        <v>2</v>
      </c>
      <c r="F1572" s="61" t="s">
        <v>106</v>
      </c>
      <c r="G1572" s="28">
        <v>3</v>
      </c>
      <c r="H1572" s="54" t="s">
        <v>58</v>
      </c>
      <c r="I1572">
        <v>2</v>
      </c>
      <c r="J1572" s="37" t="s">
        <v>409</v>
      </c>
      <c r="K1572">
        <v>17</v>
      </c>
      <c r="L1572">
        <v>115</v>
      </c>
      <c r="M1572">
        <v>115</v>
      </c>
      <c r="N1572">
        <v>1600</v>
      </c>
      <c r="O1572">
        <v>1</v>
      </c>
      <c r="P1572">
        <v>15</v>
      </c>
      <c r="Q1572">
        <v>3</v>
      </c>
      <c r="R1572">
        <v>25</v>
      </c>
      <c r="S1572" t="s">
        <v>479</v>
      </c>
      <c r="T1572">
        <v>1173</v>
      </c>
      <c r="U1572" s="34" t="s">
        <v>438</v>
      </c>
      <c r="V1572">
        <v>2</v>
      </c>
      <c r="W1572">
        <v>81</v>
      </c>
      <c r="X1572" s="17" t="s">
        <v>91</v>
      </c>
      <c r="Y1572" t="s">
        <v>474</v>
      </c>
      <c r="Z1572">
        <v>4</v>
      </c>
      <c r="AA1572">
        <v>4</v>
      </c>
      <c r="AB1572">
        <v>3</v>
      </c>
      <c r="AC1572">
        <v>3</v>
      </c>
      <c r="AF1572" t="s">
        <v>323</v>
      </c>
    </row>
    <row r="1573" spans="1:32" x14ac:dyDescent="0.25">
      <c r="A1573" s="22" t="s">
        <v>294</v>
      </c>
      <c r="B1573" s="25" t="s">
        <v>321</v>
      </c>
      <c r="C1573">
        <v>1.37</v>
      </c>
      <c r="D1573">
        <v>0.87000000000000011</v>
      </c>
      <c r="E1573">
        <v>2</v>
      </c>
      <c r="F1573" s="61" t="s">
        <v>106</v>
      </c>
      <c r="G1573">
        <v>6</v>
      </c>
      <c r="H1573" s="54" t="s">
        <v>58</v>
      </c>
      <c r="I1573">
        <v>6</v>
      </c>
      <c r="J1573" s="37" t="s">
        <v>409</v>
      </c>
      <c r="K1573">
        <v>6.2</v>
      </c>
      <c r="L1573">
        <v>115</v>
      </c>
      <c r="M1573">
        <v>124</v>
      </c>
      <c r="N1573">
        <v>2000</v>
      </c>
      <c r="O1573">
        <v>2</v>
      </c>
      <c r="P1573">
        <v>29</v>
      </c>
      <c r="Q1573">
        <v>12</v>
      </c>
      <c r="R1573">
        <v>24</v>
      </c>
      <c r="S1573" t="s">
        <v>501</v>
      </c>
      <c r="T1573">
        <v>1179</v>
      </c>
      <c r="U1573" s="33" t="s">
        <v>417</v>
      </c>
      <c r="V1573">
        <v>2</v>
      </c>
      <c r="W1573">
        <v>82</v>
      </c>
      <c r="X1573" s="17" t="s">
        <v>91</v>
      </c>
      <c r="Y1573" s="12" t="s">
        <v>549</v>
      </c>
      <c r="Z1573">
        <v>4</v>
      </c>
      <c r="AA1573">
        <v>1</v>
      </c>
      <c r="AB1573">
        <v>1</v>
      </c>
      <c r="AC1573">
        <v>1</v>
      </c>
      <c r="AD1573">
        <v>6</v>
      </c>
      <c r="AF1573" t="s">
        <v>323</v>
      </c>
    </row>
    <row r="1574" spans="1:32" x14ac:dyDescent="0.25">
      <c r="A1574" s="22" t="s">
        <v>294</v>
      </c>
      <c r="B1574" s="25" t="s">
        <v>321</v>
      </c>
      <c r="C1574">
        <v>1.6</v>
      </c>
      <c r="D1574">
        <v>1.1000000000000001</v>
      </c>
      <c r="E1574">
        <v>2</v>
      </c>
      <c r="F1574" s="61" t="s">
        <v>106</v>
      </c>
      <c r="G1574">
        <v>10</v>
      </c>
      <c r="H1574" s="67" t="s">
        <v>195</v>
      </c>
      <c r="I1574">
        <v>7</v>
      </c>
      <c r="J1574" s="36" t="s">
        <v>410</v>
      </c>
      <c r="K1574">
        <v>76</v>
      </c>
      <c r="L1574">
        <v>115</v>
      </c>
      <c r="M1574">
        <v>123</v>
      </c>
      <c r="N1574">
        <v>2000</v>
      </c>
      <c r="O1574">
        <v>2</v>
      </c>
      <c r="P1574">
        <v>17</v>
      </c>
      <c r="Q1574">
        <v>11</v>
      </c>
      <c r="R1574">
        <v>24</v>
      </c>
      <c r="S1574" t="s">
        <v>501</v>
      </c>
      <c r="T1574">
        <v>1177</v>
      </c>
      <c r="U1574" s="33" t="s">
        <v>417</v>
      </c>
      <c r="V1574" t="s">
        <v>1576</v>
      </c>
      <c r="W1574">
        <v>82</v>
      </c>
      <c r="X1574" s="17" t="s">
        <v>91</v>
      </c>
      <c r="Y1574" t="s">
        <v>794</v>
      </c>
      <c r="Z1574">
        <v>9</v>
      </c>
      <c r="AA1574">
        <v>9</v>
      </c>
      <c r="AB1574">
        <v>7</v>
      </c>
      <c r="AC1574">
        <v>7</v>
      </c>
      <c r="AD1574">
        <v>10</v>
      </c>
      <c r="AF1574" t="s">
        <v>323</v>
      </c>
    </row>
    <row r="1575" spans="1:32" x14ac:dyDescent="0.25">
      <c r="A1575" s="22" t="s">
        <v>294</v>
      </c>
      <c r="B1575" s="25" t="s">
        <v>321</v>
      </c>
      <c r="C1575">
        <v>1.46</v>
      </c>
      <c r="D1575">
        <v>0.76</v>
      </c>
      <c r="E1575">
        <v>2</v>
      </c>
      <c r="F1575" s="61" t="s">
        <v>106</v>
      </c>
      <c r="G1575" s="28">
        <v>3</v>
      </c>
      <c r="H1575" s="54" t="s">
        <v>58</v>
      </c>
      <c r="I1575">
        <v>6</v>
      </c>
      <c r="J1575" s="35" t="s">
        <v>408</v>
      </c>
      <c r="K1575">
        <v>4.4000000000000004</v>
      </c>
      <c r="L1575">
        <v>115</v>
      </c>
      <c r="M1575">
        <v>130</v>
      </c>
      <c r="N1575">
        <v>2000</v>
      </c>
      <c r="O1575">
        <v>2</v>
      </c>
      <c r="P1575">
        <v>13</v>
      </c>
      <c r="Q1575">
        <v>10</v>
      </c>
      <c r="R1575">
        <v>24</v>
      </c>
      <c r="S1575" t="s">
        <v>465</v>
      </c>
      <c r="T1575">
        <v>1182</v>
      </c>
      <c r="U1575" s="33" t="s">
        <v>427</v>
      </c>
      <c r="V1575">
        <v>3</v>
      </c>
      <c r="W1575">
        <v>80</v>
      </c>
      <c r="X1575" s="17" t="s">
        <v>91</v>
      </c>
      <c r="Y1575" s="12" t="s">
        <v>581</v>
      </c>
      <c r="Z1575">
        <v>2</v>
      </c>
      <c r="AA1575">
        <v>1</v>
      </c>
      <c r="AB1575">
        <v>1</v>
      </c>
      <c r="AC1575">
        <v>1</v>
      </c>
      <c r="AD1575">
        <v>3</v>
      </c>
      <c r="AF1575" t="s">
        <v>323</v>
      </c>
    </row>
    <row r="1576" spans="1:32" x14ac:dyDescent="0.25">
      <c r="A1576" s="22" t="s">
        <v>294</v>
      </c>
      <c r="B1576" s="25" t="s">
        <v>321</v>
      </c>
      <c r="C1576">
        <v>36.47</v>
      </c>
      <c r="D1576">
        <v>35.369999999999997</v>
      </c>
      <c r="E1576">
        <v>2</v>
      </c>
      <c r="F1576" s="61" t="s">
        <v>106</v>
      </c>
      <c r="G1576" s="28">
        <v>3</v>
      </c>
      <c r="H1576" s="54" t="s">
        <v>58</v>
      </c>
      <c r="I1576">
        <v>11</v>
      </c>
      <c r="J1576" s="35" t="s">
        <v>408</v>
      </c>
      <c r="K1576">
        <v>8.4</v>
      </c>
      <c r="L1576">
        <v>115</v>
      </c>
      <c r="M1576">
        <v>135</v>
      </c>
      <c r="N1576">
        <v>1600</v>
      </c>
      <c r="O1576">
        <v>1</v>
      </c>
      <c r="P1576">
        <v>22</v>
      </c>
      <c r="Q1576">
        <v>9</v>
      </c>
      <c r="R1576">
        <v>24</v>
      </c>
      <c r="S1576" t="s">
        <v>501</v>
      </c>
      <c r="T1576">
        <v>1184</v>
      </c>
      <c r="U1576" s="34" t="s">
        <v>438</v>
      </c>
      <c r="V1576">
        <v>3</v>
      </c>
      <c r="W1576">
        <v>80</v>
      </c>
      <c r="X1576" s="17" t="s">
        <v>91</v>
      </c>
      <c r="Y1576" s="12" t="s">
        <v>539</v>
      </c>
      <c r="Z1576">
        <v>3</v>
      </c>
      <c r="AA1576">
        <v>2</v>
      </c>
      <c r="AB1576">
        <v>2</v>
      </c>
      <c r="AC1576">
        <v>3</v>
      </c>
      <c r="AF1576" t="s">
        <v>323</v>
      </c>
    </row>
    <row r="1577" spans="1:32" x14ac:dyDescent="0.25">
      <c r="A1577" s="22" t="s">
        <v>294</v>
      </c>
      <c r="B1577" s="25" t="s">
        <v>321</v>
      </c>
      <c r="C1577">
        <v>49.12</v>
      </c>
      <c r="D1577">
        <v>48.419999999999995</v>
      </c>
      <c r="E1577">
        <v>2</v>
      </c>
      <c r="F1577" s="61" t="s">
        <v>106</v>
      </c>
      <c r="G1577" s="30">
        <v>4</v>
      </c>
      <c r="H1577" s="54" t="s">
        <v>58</v>
      </c>
      <c r="I1577">
        <v>3</v>
      </c>
      <c r="J1577" s="37" t="s">
        <v>409</v>
      </c>
      <c r="K1577">
        <v>6.1</v>
      </c>
      <c r="L1577">
        <v>115</v>
      </c>
      <c r="M1577">
        <v>135</v>
      </c>
      <c r="N1577" s="41">
        <v>1800</v>
      </c>
      <c r="O1577">
        <v>1</v>
      </c>
      <c r="P1577">
        <v>10</v>
      </c>
      <c r="Q1577">
        <v>7</v>
      </c>
      <c r="R1577">
        <v>24</v>
      </c>
      <c r="S1577" s="31" t="s">
        <v>420</v>
      </c>
      <c r="T1577">
        <v>1179</v>
      </c>
      <c r="U1577" s="33" t="s">
        <v>427</v>
      </c>
      <c r="V1577">
        <v>3</v>
      </c>
      <c r="W1577">
        <v>80</v>
      </c>
      <c r="X1577" s="17" t="s">
        <v>91</v>
      </c>
      <c r="Y1577" s="12" t="s">
        <v>418</v>
      </c>
      <c r="Z1577">
        <v>4</v>
      </c>
      <c r="AA1577">
        <v>4</v>
      </c>
      <c r="AB1577">
        <v>2</v>
      </c>
      <c r="AC1577">
        <v>1</v>
      </c>
      <c r="AD1577">
        <v>4</v>
      </c>
      <c r="AF1577" t="s">
        <v>323</v>
      </c>
    </row>
    <row r="1578" spans="1:32" x14ac:dyDescent="0.25">
      <c r="A1578" s="22" t="s">
        <v>294</v>
      </c>
      <c r="B1578" s="25" t="s">
        <v>321</v>
      </c>
      <c r="C1578">
        <v>1.23</v>
      </c>
      <c r="D1578">
        <v>0.12999999999999989</v>
      </c>
      <c r="E1578">
        <v>2</v>
      </c>
      <c r="F1578" s="61" t="s">
        <v>106</v>
      </c>
      <c r="G1578" s="28">
        <v>1</v>
      </c>
      <c r="H1578" s="54" t="s">
        <v>58</v>
      </c>
      <c r="I1578">
        <v>14</v>
      </c>
      <c r="J1578" s="37" t="s">
        <v>409</v>
      </c>
      <c r="K1578">
        <v>8.6999999999999993</v>
      </c>
      <c r="L1578">
        <v>115</v>
      </c>
      <c r="M1578">
        <v>129</v>
      </c>
      <c r="N1578">
        <v>2000</v>
      </c>
      <c r="O1578">
        <v>2</v>
      </c>
      <c r="P1578">
        <v>23</v>
      </c>
      <c r="Q1578">
        <v>6</v>
      </c>
      <c r="R1578">
        <v>24</v>
      </c>
      <c r="S1578" t="s">
        <v>483</v>
      </c>
      <c r="T1578">
        <v>1189</v>
      </c>
      <c r="U1578" s="33" t="s">
        <v>427</v>
      </c>
      <c r="V1578">
        <v>3</v>
      </c>
      <c r="W1578">
        <v>74</v>
      </c>
      <c r="X1578" s="17" t="s">
        <v>91</v>
      </c>
      <c r="Y1578" s="12" t="s">
        <v>539</v>
      </c>
      <c r="Z1578">
        <v>7</v>
      </c>
      <c r="AA1578">
        <v>2</v>
      </c>
      <c r="AB1578">
        <v>1</v>
      </c>
      <c r="AC1578">
        <v>1</v>
      </c>
      <c r="AD1578">
        <v>1</v>
      </c>
      <c r="AF1578" t="s">
        <v>323</v>
      </c>
    </row>
    <row r="1579" spans="1:32" x14ac:dyDescent="0.25">
      <c r="A1579" s="22" t="s">
        <v>294</v>
      </c>
      <c r="B1579" s="25" t="s">
        <v>321</v>
      </c>
      <c r="C1579">
        <v>1.65</v>
      </c>
      <c r="D1579">
        <v>1.05</v>
      </c>
      <c r="E1579">
        <v>2</v>
      </c>
      <c r="F1579" s="61" t="s">
        <v>106</v>
      </c>
      <c r="G1579" s="28">
        <v>1</v>
      </c>
      <c r="H1579" s="54" t="s">
        <v>58</v>
      </c>
      <c r="I1579">
        <v>11</v>
      </c>
      <c r="J1579" s="36" t="s">
        <v>410</v>
      </c>
      <c r="K1579">
        <v>9.4</v>
      </c>
      <c r="L1579">
        <v>115</v>
      </c>
      <c r="M1579">
        <v>120</v>
      </c>
      <c r="N1579">
        <v>2000</v>
      </c>
      <c r="O1579">
        <v>2</v>
      </c>
      <c r="P1579">
        <v>26</v>
      </c>
      <c r="Q1579">
        <v>5</v>
      </c>
      <c r="R1579">
        <v>24</v>
      </c>
      <c r="S1579" t="s">
        <v>483</v>
      </c>
      <c r="T1579">
        <v>1194</v>
      </c>
      <c r="U1579" s="33" t="s">
        <v>417</v>
      </c>
      <c r="V1579">
        <v>3</v>
      </c>
      <c r="W1579">
        <v>68</v>
      </c>
      <c r="X1579" s="17" t="s">
        <v>91</v>
      </c>
      <c r="Y1579" s="12" t="s">
        <v>654</v>
      </c>
      <c r="Z1579">
        <v>9</v>
      </c>
      <c r="AA1579">
        <v>1</v>
      </c>
      <c r="AB1579">
        <v>1</v>
      </c>
      <c r="AC1579">
        <v>1</v>
      </c>
      <c r="AD1579">
        <v>1</v>
      </c>
      <c r="AF1579" t="s">
        <v>323</v>
      </c>
    </row>
    <row r="1580" spans="1:32" x14ac:dyDescent="0.25">
      <c r="A1580" s="22" t="s">
        <v>294</v>
      </c>
      <c r="B1580" s="25" t="s">
        <v>321</v>
      </c>
      <c r="C1580">
        <v>49.64</v>
      </c>
      <c r="D1580">
        <v>49.34</v>
      </c>
      <c r="E1580">
        <v>2</v>
      </c>
      <c r="F1580" s="61" t="s">
        <v>106</v>
      </c>
      <c r="G1580" s="28">
        <v>3</v>
      </c>
      <c r="H1580" s="54" t="s">
        <v>58</v>
      </c>
      <c r="I1580">
        <v>1</v>
      </c>
      <c r="J1580" s="37" t="s">
        <v>409</v>
      </c>
      <c r="K1580">
        <v>5.9</v>
      </c>
      <c r="L1580">
        <v>115</v>
      </c>
      <c r="M1580">
        <v>125</v>
      </c>
      <c r="N1580" s="41">
        <v>1800</v>
      </c>
      <c r="O1580">
        <v>1</v>
      </c>
      <c r="P1580">
        <v>15</v>
      </c>
      <c r="Q1580">
        <v>5</v>
      </c>
      <c r="R1580">
        <v>24</v>
      </c>
      <c r="S1580" s="32" t="s">
        <v>416</v>
      </c>
      <c r="T1580">
        <v>1184</v>
      </c>
      <c r="U1580" s="33" t="s">
        <v>417</v>
      </c>
      <c r="V1580">
        <v>3</v>
      </c>
      <c r="W1580">
        <v>69</v>
      </c>
      <c r="X1580" s="17" t="s">
        <v>91</v>
      </c>
      <c r="Y1580">
        <v>3</v>
      </c>
      <c r="Z1580">
        <v>5</v>
      </c>
      <c r="AA1580">
        <v>8</v>
      </c>
      <c r="AB1580">
        <v>7</v>
      </c>
      <c r="AC1580">
        <v>6</v>
      </c>
      <c r="AD1580">
        <v>3</v>
      </c>
      <c r="AF1580" t="s">
        <v>1758</v>
      </c>
    </row>
    <row r="1581" spans="1:32" x14ac:dyDescent="0.25">
      <c r="A1581" s="22" t="s">
        <v>294</v>
      </c>
      <c r="B1581" s="25" t="s">
        <v>321</v>
      </c>
      <c r="C1581">
        <v>3.37</v>
      </c>
      <c r="D1581">
        <v>2.77</v>
      </c>
      <c r="E1581">
        <v>2</v>
      </c>
      <c r="F1581" s="61" t="s">
        <v>106</v>
      </c>
      <c r="G1581">
        <v>6</v>
      </c>
      <c r="H1581" s="59" t="s">
        <v>85</v>
      </c>
      <c r="I1581">
        <v>7</v>
      </c>
      <c r="J1581" s="36" t="s">
        <v>410</v>
      </c>
      <c r="K1581">
        <v>12</v>
      </c>
      <c r="L1581">
        <v>115</v>
      </c>
      <c r="M1581">
        <v>126</v>
      </c>
      <c r="N1581">
        <v>2000</v>
      </c>
      <c r="O1581">
        <v>2</v>
      </c>
      <c r="P1581">
        <v>7</v>
      </c>
      <c r="Q1581">
        <v>4</v>
      </c>
      <c r="R1581">
        <v>24</v>
      </c>
      <c r="S1581" t="s">
        <v>501</v>
      </c>
      <c r="T1581">
        <v>1191</v>
      </c>
      <c r="U1581" s="33" t="s">
        <v>417</v>
      </c>
      <c r="V1581">
        <v>3</v>
      </c>
      <c r="W1581">
        <v>71</v>
      </c>
      <c r="X1581" s="27" t="s">
        <v>65</v>
      </c>
      <c r="Y1581" t="s">
        <v>502</v>
      </c>
      <c r="Z1581">
        <v>9</v>
      </c>
      <c r="AA1581">
        <v>9</v>
      </c>
      <c r="AB1581">
        <v>8</v>
      </c>
      <c r="AC1581">
        <v>7</v>
      </c>
      <c r="AD1581">
        <v>6</v>
      </c>
      <c r="AF1581" t="s">
        <v>46</v>
      </c>
    </row>
    <row r="1582" spans="1:32" x14ac:dyDescent="0.25">
      <c r="A1582" s="22" t="s">
        <v>294</v>
      </c>
      <c r="B1582" s="25" t="s">
        <v>321</v>
      </c>
      <c r="C1582">
        <v>48.94</v>
      </c>
      <c r="D1582">
        <v>48.14</v>
      </c>
      <c r="E1582">
        <v>2</v>
      </c>
      <c r="F1582" s="61" t="s">
        <v>106</v>
      </c>
      <c r="G1582">
        <v>14</v>
      </c>
      <c r="H1582" s="59" t="s">
        <v>85</v>
      </c>
      <c r="I1582">
        <v>10</v>
      </c>
      <c r="J1582" s="38" t="s">
        <v>411</v>
      </c>
      <c r="K1582">
        <v>57</v>
      </c>
      <c r="L1582">
        <v>115</v>
      </c>
      <c r="M1582">
        <v>126</v>
      </c>
      <c r="N1582" s="41">
        <v>1800</v>
      </c>
      <c r="O1582">
        <v>1</v>
      </c>
      <c r="P1582">
        <v>3</v>
      </c>
      <c r="Q1582">
        <v>3</v>
      </c>
      <c r="R1582">
        <v>24</v>
      </c>
      <c r="S1582" t="s">
        <v>501</v>
      </c>
      <c r="T1582">
        <v>1184</v>
      </c>
      <c r="U1582" s="33" t="s">
        <v>417</v>
      </c>
      <c r="V1582" t="s">
        <v>1620</v>
      </c>
      <c r="W1582">
        <v>73</v>
      </c>
      <c r="X1582" s="27" t="s">
        <v>65</v>
      </c>
      <c r="Y1582" t="s">
        <v>490</v>
      </c>
      <c r="Z1582">
        <v>11</v>
      </c>
      <c r="AA1582">
        <v>12</v>
      </c>
      <c r="AB1582">
        <v>14</v>
      </c>
      <c r="AC1582">
        <v>13</v>
      </c>
      <c r="AD1582">
        <v>14</v>
      </c>
      <c r="AF1582" t="s">
        <v>46</v>
      </c>
    </row>
    <row r="1583" spans="1:32" x14ac:dyDescent="0.25">
      <c r="A1583" s="22" t="s">
        <v>294</v>
      </c>
      <c r="B1583" s="25" t="s">
        <v>321</v>
      </c>
      <c r="C1583">
        <v>2.68</v>
      </c>
      <c r="D1583">
        <v>1.7800000000000002</v>
      </c>
      <c r="E1583">
        <v>2</v>
      </c>
      <c r="F1583" s="61" t="s">
        <v>106</v>
      </c>
      <c r="G1583">
        <v>6</v>
      </c>
      <c r="H1583" s="59" t="s">
        <v>85</v>
      </c>
      <c r="I1583">
        <v>11</v>
      </c>
      <c r="J1583" s="38" t="s">
        <v>411</v>
      </c>
      <c r="K1583">
        <v>32</v>
      </c>
      <c r="L1583">
        <v>115</v>
      </c>
      <c r="M1583">
        <v>130</v>
      </c>
      <c r="N1583">
        <v>2000</v>
      </c>
      <c r="O1583">
        <v>2</v>
      </c>
      <c r="P1583">
        <v>4</v>
      </c>
      <c r="Q1583">
        <v>2</v>
      </c>
      <c r="R1583">
        <v>24</v>
      </c>
      <c r="S1583" t="s">
        <v>501</v>
      </c>
      <c r="T1583">
        <v>1188</v>
      </c>
      <c r="U1583" s="33" t="s">
        <v>417</v>
      </c>
      <c r="V1583">
        <v>3</v>
      </c>
      <c r="W1583">
        <v>75</v>
      </c>
      <c r="X1583" s="27" t="s">
        <v>65</v>
      </c>
      <c r="Y1583" t="s">
        <v>589</v>
      </c>
      <c r="Z1583">
        <v>11</v>
      </c>
      <c r="AA1583">
        <v>11</v>
      </c>
      <c r="AB1583">
        <v>11</v>
      </c>
      <c r="AC1583">
        <v>11</v>
      </c>
      <c r="AD1583">
        <v>6</v>
      </c>
      <c r="AF1583" t="s">
        <v>46</v>
      </c>
    </row>
    <row r="1584" spans="1:32" x14ac:dyDescent="0.25">
      <c r="A1584" s="22" t="s">
        <v>294</v>
      </c>
      <c r="B1584" s="25" t="s">
        <v>321</v>
      </c>
      <c r="C1584">
        <v>51.09</v>
      </c>
      <c r="D1584">
        <v>50.290000000000006</v>
      </c>
      <c r="E1584">
        <v>2</v>
      </c>
      <c r="F1584" s="61" t="s">
        <v>106</v>
      </c>
      <c r="G1584">
        <v>11</v>
      </c>
      <c r="H1584" s="75" t="s">
        <v>596</v>
      </c>
      <c r="I1584">
        <v>10</v>
      </c>
      <c r="J1584" s="38" t="s">
        <v>411</v>
      </c>
      <c r="K1584">
        <v>17</v>
      </c>
      <c r="L1584">
        <v>115</v>
      </c>
      <c r="M1584">
        <v>128</v>
      </c>
      <c r="N1584" s="41">
        <v>1800</v>
      </c>
      <c r="O1584">
        <v>1</v>
      </c>
      <c r="P1584">
        <v>10</v>
      </c>
      <c r="Q1584">
        <v>1</v>
      </c>
      <c r="R1584">
        <v>24</v>
      </c>
      <c r="S1584" s="31" t="s">
        <v>420</v>
      </c>
      <c r="T1584">
        <v>1157</v>
      </c>
      <c r="U1584" s="33" t="s">
        <v>417</v>
      </c>
      <c r="V1584">
        <v>3</v>
      </c>
      <c r="W1584">
        <v>77</v>
      </c>
      <c r="X1584" s="27" t="s">
        <v>65</v>
      </c>
      <c r="Y1584">
        <v>4</v>
      </c>
      <c r="Z1584">
        <v>11</v>
      </c>
      <c r="AA1584">
        <v>11</v>
      </c>
      <c r="AB1584">
        <v>11</v>
      </c>
      <c r="AC1584">
        <v>8</v>
      </c>
      <c r="AD1584">
        <v>11</v>
      </c>
      <c r="AF1584" t="s">
        <v>46</v>
      </c>
    </row>
    <row r="1585" spans="1:32" x14ac:dyDescent="0.25">
      <c r="A1585" s="22" t="s">
        <v>294</v>
      </c>
      <c r="B1585" s="25" t="s">
        <v>321</v>
      </c>
      <c r="C1585">
        <v>4.51</v>
      </c>
      <c r="D1585">
        <v>4.1099999999999994</v>
      </c>
      <c r="E1585">
        <v>2</v>
      </c>
      <c r="F1585" s="61" t="s">
        <v>106</v>
      </c>
      <c r="G1585">
        <v>9</v>
      </c>
      <c r="H1585" s="54" t="s">
        <v>58</v>
      </c>
      <c r="I1585">
        <v>10</v>
      </c>
      <c r="J1585" s="35" t="s">
        <v>408</v>
      </c>
      <c r="K1585">
        <v>11</v>
      </c>
      <c r="L1585">
        <v>115</v>
      </c>
      <c r="M1585">
        <v>116</v>
      </c>
      <c r="N1585">
        <v>2000</v>
      </c>
      <c r="O1585">
        <v>2</v>
      </c>
      <c r="P1585">
        <v>23</v>
      </c>
      <c r="Q1585">
        <v>12</v>
      </c>
      <c r="R1585">
        <v>23</v>
      </c>
      <c r="S1585" t="s">
        <v>508</v>
      </c>
      <c r="T1585">
        <v>1175</v>
      </c>
      <c r="U1585" s="33" t="s">
        <v>417</v>
      </c>
      <c r="V1585">
        <v>2</v>
      </c>
      <c r="W1585">
        <v>78</v>
      </c>
      <c r="X1585" s="27" t="s">
        <v>65</v>
      </c>
      <c r="Y1585">
        <v>17</v>
      </c>
      <c r="Z1585">
        <v>3</v>
      </c>
      <c r="AA1585">
        <v>2</v>
      </c>
      <c r="AB1585">
        <v>2</v>
      </c>
      <c r="AC1585">
        <v>2</v>
      </c>
      <c r="AD1585">
        <v>9</v>
      </c>
      <c r="AF1585" t="s">
        <v>46</v>
      </c>
    </row>
    <row r="1586" spans="1:32" x14ac:dyDescent="0.25">
      <c r="A1586" s="22" t="s">
        <v>294</v>
      </c>
      <c r="B1586" s="25" t="s">
        <v>321</v>
      </c>
      <c r="C1586">
        <v>48.72</v>
      </c>
      <c r="D1586">
        <v>47.819999999999993</v>
      </c>
      <c r="E1586">
        <v>2</v>
      </c>
      <c r="F1586" s="61" t="s">
        <v>106</v>
      </c>
      <c r="G1586" s="30">
        <v>4</v>
      </c>
      <c r="H1586" s="79" t="s">
        <v>702</v>
      </c>
      <c r="I1586">
        <v>6</v>
      </c>
      <c r="J1586" s="37" t="s">
        <v>409</v>
      </c>
      <c r="K1586">
        <v>10</v>
      </c>
      <c r="L1586">
        <v>115</v>
      </c>
      <c r="M1586">
        <v>135</v>
      </c>
      <c r="N1586" s="41">
        <v>1800</v>
      </c>
      <c r="O1586">
        <v>1</v>
      </c>
      <c r="P1586">
        <v>10</v>
      </c>
      <c r="Q1586">
        <v>12</v>
      </c>
      <c r="R1586">
        <v>23</v>
      </c>
      <c r="S1586" t="s">
        <v>483</v>
      </c>
      <c r="T1586">
        <v>1168</v>
      </c>
      <c r="U1586" s="33" t="s">
        <v>417</v>
      </c>
      <c r="V1586">
        <v>3</v>
      </c>
      <c r="W1586">
        <v>78</v>
      </c>
      <c r="X1586" s="27" t="s">
        <v>65</v>
      </c>
      <c r="Y1586" t="s">
        <v>502</v>
      </c>
      <c r="Z1586">
        <v>7</v>
      </c>
      <c r="AA1586">
        <v>6</v>
      </c>
      <c r="AB1586">
        <v>6</v>
      </c>
      <c r="AC1586">
        <v>3</v>
      </c>
      <c r="AD1586">
        <v>4</v>
      </c>
      <c r="AF1586" t="s">
        <v>46</v>
      </c>
    </row>
    <row r="1587" spans="1:32" x14ac:dyDescent="0.25">
      <c r="A1587" s="22" t="s">
        <v>294</v>
      </c>
      <c r="B1587" s="25" t="s">
        <v>321</v>
      </c>
      <c r="C1587">
        <v>22.53</v>
      </c>
      <c r="D1587">
        <v>22.03</v>
      </c>
      <c r="E1587">
        <v>2</v>
      </c>
      <c r="F1587" s="61" t="s">
        <v>106</v>
      </c>
      <c r="G1587" s="28">
        <v>3</v>
      </c>
      <c r="H1587" s="75" t="s">
        <v>596</v>
      </c>
      <c r="I1587">
        <v>3</v>
      </c>
      <c r="J1587" s="37" t="s">
        <v>409</v>
      </c>
      <c r="K1587">
        <v>43</v>
      </c>
      <c r="L1587">
        <v>115</v>
      </c>
      <c r="M1587">
        <v>130</v>
      </c>
      <c r="N1587">
        <v>1400</v>
      </c>
      <c r="O1587">
        <v>1</v>
      </c>
      <c r="P1587">
        <v>3</v>
      </c>
      <c r="Q1587">
        <v>12</v>
      </c>
      <c r="R1587">
        <v>23</v>
      </c>
      <c r="S1587" t="s">
        <v>479</v>
      </c>
      <c r="T1587">
        <v>1183</v>
      </c>
      <c r="U1587" s="33" t="s">
        <v>417</v>
      </c>
      <c r="V1587">
        <v>3</v>
      </c>
      <c r="W1587">
        <v>77</v>
      </c>
      <c r="X1587" s="27" t="s">
        <v>65</v>
      </c>
      <c r="Y1587" s="12" t="s">
        <v>539</v>
      </c>
      <c r="Z1587">
        <v>7</v>
      </c>
      <c r="AA1587">
        <v>8</v>
      </c>
      <c r="AB1587">
        <v>9</v>
      </c>
      <c r="AC1587">
        <v>3</v>
      </c>
      <c r="AF1587" t="s">
        <v>639</v>
      </c>
    </row>
    <row r="1588" spans="1:32" x14ac:dyDescent="0.25">
      <c r="A1588" s="22" t="s">
        <v>294</v>
      </c>
      <c r="B1588" s="26" t="s">
        <v>325</v>
      </c>
      <c r="C1588">
        <v>1.1000000000000001</v>
      </c>
      <c r="D1588">
        <v>1.1000000000000001</v>
      </c>
      <c r="E1588">
        <v>6</v>
      </c>
      <c r="F1588" s="57" t="s">
        <v>326</v>
      </c>
      <c r="G1588" s="28">
        <v>2</v>
      </c>
      <c r="H1588" s="57" t="s">
        <v>326</v>
      </c>
      <c r="I1588">
        <v>9</v>
      </c>
      <c r="J1588" s="36" t="s">
        <v>410</v>
      </c>
      <c r="K1588">
        <v>3.3</v>
      </c>
      <c r="L1588">
        <v>115</v>
      </c>
      <c r="M1588">
        <v>115</v>
      </c>
      <c r="N1588">
        <v>2000</v>
      </c>
      <c r="O1588">
        <v>2</v>
      </c>
      <c r="P1588">
        <v>27</v>
      </c>
      <c r="Q1588">
        <v>12</v>
      </c>
      <c r="R1588">
        <v>25</v>
      </c>
      <c r="S1588" t="s">
        <v>465</v>
      </c>
      <c r="T1588">
        <v>1180</v>
      </c>
      <c r="U1588" s="33" t="s">
        <v>417</v>
      </c>
      <c r="V1588">
        <v>2</v>
      </c>
      <c r="W1588">
        <v>82</v>
      </c>
      <c r="X1588" s="22" t="s">
        <v>135</v>
      </c>
      <c r="Y1588" s="12">
        <v>1</v>
      </c>
      <c r="Z1588">
        <v>9</v>
      </c>
      <c r="AA1588">
        <v>9</v>
      </c>
      <c r="AB1588">
        <v>9</v>
      </c>
      <c r="AC1588">
        <v>9</v>
      </c>
      <c r="AD1588">
        <v>2</v>
      </c>
      <c r="AF1588" t="s">
        <v>624</v>
      </c>
    </row>
    <row r="1589" spans="1:32" x14ac:dyDescent="0.25">
      <c r="A1589" s="22" t="s">
        <v>294</v>
      </c>
      <c r="B1589" s="26" t="s">
        <v>325</v>
      </c>
      <c r="C1589">
        <v>1.71</v>
      </c>
      <c r="D1589">
        <v>1.6099999999999999</v>
      </c>
      <c r="E1589">
        <v>6</v>
      </c>
      <c r="F1589" s="57" t="s">
        <v>326</v>
      </c>
      <c r="G1589" s="28">
        <v>1</v>
      </c>
      <c r="H1589" s="57" t="s">
        <v>326</v>
      </c>
      <c r="I1589">
        <v>1</v>
      </c>
      <c r="J1589" s="36" t="s">
        <v>410</v>
      </c>
      <c r="K1589">
        <v>2.9</v>
      </c>
      <c r="L1589">
        <v>115</v>
      </c>
      <c r="M1589">
        <v>124</v>
      </c>
      <c r="N1589">
        <v>2000</v>
      </c>
      <c r="O1589">
        <v>2</v>
      </c>
      <c r="P1589">
        <v>23</v>
      </c>
      <c r="Q1589">
        <v>11</v>
      </c>
      <c r="R1589">
        <v>25</v>
      </c>
      <c r="S1589" t="s">
        <v>501</v>
      </c>
      <c r="T1589">
        <v>1182</v>
      </c>
      <c r="U1589" s="33" t="s">
        <v>417</v>
      </c>
      <c r="V1589">
        <v>3</v>
      </c>
      <c r="W1589">
        <v>76</v>
      </c>
      <c r="X1589" s="22" t="s">
        <v>135</v>
      </c>
      <c r="Y1589" s="12" t="s">
        <v>654</v>
      </c>
      <c r="Z1589">
        <v>8</v>
      </c>
      <c r="AA1589">
        <v>8</v>
      </c>
      <c r="AB1589">
        <v>10</v>
      </c>
      <c r="AC1589">
        <v>8</v>
      </c>
      <c r="AD1589">
        <v>1</v>
      </c>
      <c r="AF1589" t="s">
        <v>624</v>
      </c>
    </row>
    <row r="1590" spans="1:32" x14ac:dyDescent="0.25">
      <c r="A1590" s="22" t="s">
        <v>294</v>
      </c>
      <c r="B1590" s="26" t="s">
        <v>325</v>
      </c>
      <c r="C1590">
        <v>59.77</v>
      </c>
      <c r="D1590">
        <v>59.27</v>
      </c>
      <c r="E1590">
        <v>6</v>
      </c>
      <c r="F1590" s="57" t="s">
        <v>326</v>
      </c>
      <c r="G1590" s="28">
        <v>1</v>
      </c>
      <c r="H1590" s="57" t="s">
        <v>326</v>
      </c>
      <c r="I1590">
        <v>11</v>
      </c>
      <c r="J1590" s="38" t="s">
        <v>411</v>
      </c>
      <c r="K1590">
        <v>4.3</v>
      </c>
      <c r="L1590">
        <v>115</v>
      </c>
      <c r="M1590">
        <v>125</v>
      </c>
      <c r="N1590">
        <v>2000</v>
      </c>
      <c r="O1590">
        <v>1</v>
      </c>
      <c r="P1590">
        <v>26</v>
      </c>
      <c r="Q1590">
        <v>10</v>
      </c>
      <c r="R1590">
        <v>25</v>
      </c>
      <c r="S1590" t="s">
        <v>483</v>
      </c>
      <c r="T1590">
        <v>1165</v>
      </c>
      <c r="U1590" s="33" t="s">
        <v>427</v>
      </c>
      <c r="V1590">
        <v>3</v>
      </c>
      <c r="W1590">
        <v>70</v>
      </c>
      <c r="X1590" s="22" t="s">
        <v>135</v>
      </c>
      <c r="Y1590" s="12" t="s">
        <v>654</v>
      </c>
      <c r="Z1590">
        <v>13</v>
      </c>
      <c r="AA1590">
        <v>13</v>
      </c>
      <c r="AB1590">
        <v>13</v>
      </c>
      <c r="AC1590">
        <v>13</v>
      </c>
      <c r="AD1590">
        <v>1</v>
      </c>
      <c r="AF1590" t="s">
        <v>627</v>
      </c>
    </row>
    <row r="1591" spans="1:32" x14ac:dyDescent="0.25">
      <c r="A1591" s="22" t="s">
        <v>294</v>
      </c>
      <c r="B1591" s="26" t="s">
        <v>325</v>
      </c>
      <c r="C1591">
        <v>34.5</v>
      </c>
      <c r="D1591">
        <v>33.800000000000004</v>
      </c>
      <c r="E1591">
        <v>6</v>
      </c>
      <c r="F1591" s="57" t="s">
        <v>326</v>
      </c>
      <c r="G1591">
        <v>6</v>
      </c>
      <c r="H1591" s="57" t="s">
        <v>326</v>
      </c>
      <c r="I1591">
        <v>14</v>
      </c>
      <c r="J1591" s="38" t="s">
        <v>411</v>
      </c>
      <c r="K1591">
        <v>9.4</v>
      </c>
      <c r="L1591">
        <v>115</v>
      </c>
      <c r="M1591">
        <v>125</v>
      </c>
      <c r="N1591">
        <v>1600</v>
      </c>
      <c r="O1591">
        <v>1</v>
      </c>
      <c r="P1591">
        <v>28</v>
      </c>
      <c r="Q1591">
        <v>9</v>
      </c>
      <c r="R1591">
        <v>25</v>
      </c>
      <c r="S1591" t="s">
        <v>479</v>
      </c>
      <c r="T1591">
        <v>1177</v>
      </c>
      <c r="U1591" s="33" t="s">
        <v>427</v>
      </c>
      <c r="V1591">
        <v>3</v>
      </c>
      <c r="W1591">
        <v>71</v>
      </c>
      <c r="X1591" s="22" t="s">
        <v>135</v>
      </c>
      <c r="Y1591" t="s">
        <v>441</v>
      </c>
      <c r="Z1591">
        <v>13</v>
      </c>
      <c r="AA1591">
        <v>14</v>
      </c>
      <c r="AB1591">
        <v>13</v>
      </c>
      <c r="AC1591">
        <v>6</v>
      </c>
      <c r="AF1591" t="s">
        <v>572</v>
      </c>
    </row>
    <row r="1592" spans="1:32" x14ac:dyDescent="0.25">
      <c r="A1592" s="22" t="s">
        <v>294</v>
      </c>
      <c r="B1592" s="26" t="s">
        <v>325</v>
      </c>
      <c r="C1592">
        <v>48.86</v>
      </c>
      <c r="D1592">
        <v>48.76</v>
      </c>
      <c r="E1592">
        <v>6</v>
      </c>
      <c r="F1592" s="57" t="s">
        <v>326</v>
      </c>
      <c r="G1592">
        <v>6</v>
      </c>
      <c r="H1592" s="57" t="s">
        <v>326</v>
      </c>
      <c r="I1592">
        <v>3</v>
      </c>
      <c r="J1592" s="37" t="s">
        <v>409</v>
      </c>
      <c r="K1592">
        <v>4.5999999999999996</v>
      </c>
      <c r="L1592">
        <v>115</v>
      </c>
      <c r="M1592">
        <v>117</v>
      </c>
      <c r="N1592" s="41">
        <v>1800</v>
      </c>
      <c r="O1592">
        <v>1</v>
      </c>
      <c r="P1592">
        <v>9</v>
      </c>
      <c r="Q1592">
        <v>7</v>
      </c>
      <c r="R1592">
        <v>25</v>
      </c>
      <c r="S1592" s="32" t="s">
        <v>432</v>
      </c>
      <c r="T1592">
        <v>1170</v>
      </c>
      <c r="U1592" s="33" t="s">
        <v>427</v>
      </c>
      <c r="V1592">
        <v>2</v>
      </c>
      <c r="W1592">
        <v>71</v>
      </c>
      <c r="X1592" s="22" t="s">
        <v>135</v>
      </c>
      <c r="Y1592" s="12" t="s">
        <v>418</v>
      </c>
      <c r="Z1592">
        <v>5</v>
      </c>
      <c r="AA1592">
        <v>6</v>
      </c>
      <c r="AB1592">
        <v>6</v>
      </c>
      <c r="AC1592">
        <v>6</v>
      </c>
      <c r="AD1592">
        <v>6</v>
      </c>
      <c r="AF1592" t="s">
        <v>17</v>
      </c>
    </row>
    <row r="1593" spans="1:32" x14ac:dyDescent="0.25">
      <c r="A1593" s="22" t="s">
        <v>294</v>
      </c>
      <c r="B1593" s="26" t="s">
        <v>325</v>
      </c>
      <c r="C1593">
        <v>47.44</v>
      </c>
      <c r="D1593">
        <v>46.839999999999996</v>
      </c>
      <c r="E1593">
        <v>6</v>
      </c>
      <c r="F1593" s="57" t="s">
        <v>326</v>
      </c>
      <c r="G1593" s="28">
        <v>3</v>
      </c>
      <c r="H1593" s="57" t="s">
        <v>326</v>
      </c>
      <c r="I1593">
        <v>13</v>
      </c>
      <c r="J1593" s="36" t="s">
        <v>410</v>
      </c>
      <c r="K1593">
        <v>7.1</v>
      </c>
      <c r="L1593">
        <v>115</v>
      </c>
      <c r="M1593">
        <v>128</v>
      </c>
      <c r="N1593" s="41">
        <v>1800</v>
      </c>
      <c r="O1593">
        <v>1</v>
      </c>
      <c r="P1593">
        <v>14</v>
      </c>
      <c r="Q1593">
        <v>6</v>
      </c>
      <c r="R1593">
        <v>25</v>
      </c>
      <c r="S1593" t="s">
        <v>479</v>
      </c>
      <c r="T1593">
        <v>1178</v>
      </c>
      <c r="U1593" s="33" t="s">
        <v>417</v>
      </c>
      <c r="V1593">
        <v>3</v>
      </c>
      <c r="W1593">
        <v>71</v>
      </c>
      <c r="X1593" s="22" t="s">
        <v>135</v>
      </c>
      <c r="Y1593">
        <v>3</v>
      </c>
      <c r="Z1593">
        <v>9</v>
      </c>
      <c r="AA1593">
        <v>5</v>
      </c>
      <c r="AB1593">
        <v>3</v>
      </c>
      <c r="AC1593">
        <v>3</v>
      </c>
      <c r="AD1593">
        <v>3</v>
      </c>
      <c r="AF1593" t="s">
        <v>262</v>
      </c>
    </row>
    <row r="1594" spans="1:32" x14ac:dyDescent="0.25">
      <c r="A1594" s="22" t="s">
        <v>294</v>
      </c>
      <c r="B1594" s="26" t="s">
        <v>325</v>
      </c>
      <c r="C1594">
        <v>1.59</v>
      </c>
      <c r="D1594">
        <v>1.3900000000000001</v>
      </c>
      <c r="E1594">
        <v>6</v>
      </c>
      <c r="F1594" s="57" t="s">
        <v>326</v>
      </c>
      <c r="G1594" s="30">
        <v>4</v>
      </c>
      <c r="H1594" s="57" t="s">
        <v>326</v>
      </c>
      <c r="I1594">
        <v>9</v>
      </c>
      <c r="J1594" s="37" t="s">
        <v>409</v>
      </c>
      <c r="K1594">
        <v>12</v>
      </c>
      <c r="L1594">
        <v>115</v>
      </c>
      <c r="M1594">
        <v>122</v>
      </c>
      <c r="N1594">
        <v>2000</v>
      </c>
      <c r="O1594">
        <v>2</v>
      </c>
      <c r="P1594">
        <v>25</v>
      </c>
      <c r="Q1594">
        <v>5</v>
      </c>
      <c r="R1594">
        <v>25</v>
      </c>
      <c r="S1594" t="s">
        <v>483</v>
      </c>
      <c r="T1594">
        <v>1170</v>
      </c>
      <c r="U1594" s="33" t="s">
        <v>417</v>
      </c>
      <c r="V1594">
        <v>3</v>
      </c>
      <c r="W1594">
        <v>71</v>
      </c>
      <c r="X1594" s="22" t="s">
        <v>135</v>
      </c>
      <c r="Y1594" t="s">
        <v>435</v>
      </c>
      <c r="Z1594">
        <v>7</v>
      </c>
      <c r="AA1594">
        <v>8</v>
      </c>
      <c r="AB1594">
        <v>7</v>
      </c>
      <c r="AC1594">
        <v>8</v>
      </c>
      <c r="AD1594">
        <v>4</v>
      </c>
      <c r="AF1594" t="s">
        <v>46</v>
      </c>
    </row>
    <row r="1595" spans="1:32" x14ac:dyDescent="0.25">
      <c r="A1595" s="22" t="s">
        <v>294</v>
      </c>
      <c r="B1595" s="26" t="s">
        <v>325</v>
      </c>
      <c r="C1595">
        <v>2.35</v>
      </c>
      <c r="D1595">
        <v>2.25</v>
      </c>
      <c r="E1595">
        <v>6</v>
      </c>
      <c r="F1595" s="57" t="s">
        <v>326</v>
      </c>
      <c r="G1595" s="28">
        <v>3</v>
      </c>
      <c r="H1595" s="57" t="s">
        <v>326</v>
      </c>
      <c r="I1595">
        <v>1</v>
      </c>
      <c r="J1595" s="37" t="s">
        <v>409</v>
      </c>
      <c r="K1595">
        <v>3.6</v>
      </c>
      <c r="L1595">
        <v>115</v>
      </c>
      <c r="M1595">
        <v>124</v>
      </c>
      <c r="N1595">
        <v>2000</v>
      </c>
      <c r="O1595">
        <v>2</v>
      </c>
      <c r="P1595">
        <v>4</v>
      </c>
      <c r="Q1595">
        <v>5</v>
      </c>
      <c r="R1595">
        <v>25</v>
      </c>
      <c r="S1595" t="s">
        <v>477</v>
      </c>
      <c r="T1595">
        <v>1165</v>
      </c>
      <c r="U1595" s="33" t="s">
        <v>427</v>
      </c>
      <c r="V1595">
        <v>3</v>
      </c>
      <c r="W1595">
        <v>71</v>
      </c>
      <c r="X1595" s="22" t="s">
        <v>135</v>
      </c>
      <c r="Y1595" s="12" t="s">
        <v>539</v>
      </c>
      <c r="Z1595">
        <v>4</v>
      </c>
      <c r="AA1595">
        <v>5</v>
      </c>
      <c r="AB1595">
        <v>6</v>
      </c>
      <c r="AC1595">
        <v>4</v>
      </c>
      <c r="AD1595">
        <v>3</v>
      </c>
      <c r="AF1595" t="s">
        <v>46</v>
      </c>
    </row>
    <row r="1596" spans="1:32" x14ac:dyDescent="0.25">
      <c r="A1596" s="22" t="s">
        <v>294</v>
      </c>
      <c r="B1596" s="26" t="s">
        <v>325</v>
      </c>
      <c r="C1596">
        <v>47.04</v>
      </c>
      <c r="D1596">
        <v>46.839999999999996</v>
      </c>
      <c r="E1596">
        <v>6</v>
      </c>
      <c r="F1596" s="57" t="s">
        <v>326</v>
      </c>
      <c r="G1596" s="28">
        <v>1</v>
      </c>
      <c r="H1596" s="57" t="s">
        <v>326</v>
      </c>
      <c r="I1596">
        <v>8</v>
      </c>
      <c r="J1596" s="35" t="s">
        <v>408</v>
      </c>
      <c r="K1596">
        <v>5.0999999999999996</v>
      </c>
      <c r="L1596">
        <v>115</v>
      </c>
      <c r="M1596">
        <v>121</v>
      </c>
      <c r="N1596" s="41">
        <v>1800</v>
      </c>
      <c r="O1596">
        <v>1</v>
      </c>
      <c r="P1596">
        <v>13</v>
      </c>
      <c r="Q1596">
        <v>4</v>
      </c>
      <c r="R1596">
        <v>25</v>
      </c>
      <c r="S1596" t="s">
        <v>508</v>
      </c>
      <c r="T1596">
        <v>1163</v>
      </c>
      <c r="U1596" s="33" t="s">
        <v>417</v>
      </c>
      <c r="V1596">
        <v>3</v>
      </c>
      <c r="W1596">
        <v>65</v>
      </c>
      <c r="X1596" s="22" t="s">
        <v>135</v>
      </c>
      <c r="Y1596" s="12" t="s">
        <v>581</v>
      </c>
      <c r="Z1596">
        <v>2</v>
      </c>
      <c r="AA1596">
        <v>3</v>
      </c>
      <c r="AB1596">
        <v>4</v>
      </c>
      <c r="AC1596">
        <v>3</v>
      </c>
      <c r="AD1596">
        <v>1</v>
      </c>
      <c r="AF1596" t="s">
        <v>46</v>
      </c>
    </row>
    <row r="1597" spans="1:32" x14ac:dyDescent="0.25">
      <c r="A1597" s="22" t="s">
        <v>294</v>
      </c>
      <c r="B1597" s="26" t="s">
        <v>325</v>
      </c>
      <c r="C1597">
        <v>47.02</v>
      </c>
      <c r="D1597">
        <v>47.120000000000005</v>
      </c>
      <c r="E1597">
        <v>6</v>
      </c>
      <c r="F1597" s="57" t="s">
        <v>326</v>
      </c>
      <c r="G1597">
        <v>6</v>
      </c>
      <c r="H1597" s="57" t="s">
        <v>326</v>
      </c>
      <c r="I1597">
        <v>4</v>
      </c>
      <c r="J1597" s="36" t="s">
        <v>410</v>
      </c>
      <c r="K1597">
        <v>3.2</v>
      </c>
      <c r="L1597">
        <v>115</v>
      </c>
      <c r="M1597">
        <v>113</v>
      </c>
      <c r="N1597" s="41">
        <v>1800</v>
      </c>
      <c r="O1597">
        <v>1</v>
      </c>
      <c r="P1597">
        <v>23</v>
      </c>
      <c r="Q1597">
        <v>3</v>
      </c>
      <c r="R1597">
        <v>25</v>
      </c>
      <c r="S1597" t="s">
        <v>483</v>
      </c>
      <c r="T1597">
        <v>1168</v>
      </c>
      <c r="U1597" s="33" t="s">
        <v>427</v>
      </c>
      <c r="V1597">
        <v>3</v>
      </c>
      <c r="W1597">
        <v>65</v>
      </c>
      <c r="X1597" s="22" t="s">
        <v>135</v>
      </c>
      <c r="Y1597">
        <v>5</v>
      </c>
      <c r="Z1597">
        <v>9</v>
      </c>
      <c r="AA1597">
        <v>11</v>
      </c>
      <c r="AB1597">
        <v>11</v>
      </c>
      <c r="AC1597">
        <v>12</v>
      </c>
      <c r="AD1597">
        <v>6</v>
      </c>
      <c r="AF1597" t="s">
        <v>46</v>
      </c>
    </row>
    <row r="1598" spans="1:32" x14ac:dyDescent="0.25">
      <c r="A1598" s="22" t="s">
        <v>294</v>
      </c>
      <c r="B1598" s="26" t="s">
        <v>325</v>
      </c>
      <c r="C1598">
        <v>33.82</v>
      </c>
      <c r="D1598">
        <v>33.519999999999996</v>
      </c>
      <c r="E1598">
        <v>6</v>
      </c>
      <c r="F1598" s="57" t="s">
        <v>326</v>
      </c>
      <c r="G1598" s="28">
        <v>2</v>
      </c>
      <c r="H1598" s="57" t="s">
        <v>326</v>
      </c>
      <c r="I1598">
        <v>12</v>
      </c>
      <c r="J1598" s="37" t="s">
        <v>409</v>
      </c>
      <c r="K1598">
        <v>28</v>
      </c>
      <c r="L1598">
        <v>115</v>
      </c>
      <c r="M1598">
        <v>118</v>
      </c>
      <c r="N1598">
        <v>1600</v>
      </c>
      <c r="O1598">
        <v>1</v>
      </c>
      <c r="P1598">
        <v>16</v>
      </c>
      <c r="Q1598">
        <v>2</v>
      </c>
      <c r="R1598">
        <v>25</v>
      </c>
      <c r="S1598" t="s">
        <v>479</v>
      </c>
      <c r="T1598">
        <v>1170</v>
      </c>
      <c r="U1598" s="33" t="s">
        <v>427</v>
      </c>
      <c r="V1598">
        <v>3</v>
      </c>
      <c r="W1598">
        <v>63</v>
      </c>
      <c r="X1598" s="22" t="s">
        <v>135</v>
      </c>
      <c r="Y1598" s="12" t="s">
        <v>654</v>
      </c>
      <c r="Z1598">
        <v>5</v>
      </c>
      <c r="AA1598">
        <v>5</v>
      </c>
      <c r="AB1598">
        <v>5</v>
      </c>
      <c r="AC1598">
        <v>2</v>
      </c>
      <c r="AF1598" t="s">
        <v>46</v>
      </c>
    </row>
    <row r="1599" spans="1:32" x14ac:dyDescent="0.25">
      <c r="A1599" s="22" t="s">
        <v>294</v>
      </c>
      <c r="B1599" s="26" t="s">
        <v>325</v>
      </c>
      <c r="C1599">
        <v>22.16</v>
      </c>
      <c r="D1599">
        <v>21.86</v>
      </c>
      <c r="E1599">
        <v>6</v>
      </c>
      <c r="F1599" s="57" t="s">
        <v>326</v>
      </c>
      <c r="G1599" s="30">
        <v>5</v>
      </c>
      <c r="H1599" s="57" t="s">
        <v>326</v>
      </c>
      <c r="I1599">
        <v>13</v>
      </c>
      <c r="J1599" s="38" t="s">
        <v>411</v>
      </c>
      <c r="K1599">
        <v>17</v>
      </c>
      <c r="L1599">
        <v>115</v>
      </c>
      <c r="M1599">
        <v>117</v>
      </c>
      <c r="N1599">
        <v>1400</v>
      </c>
      <c r="O1599">
        <v>1</v>
      </c>
      <c r="P1599">
        <v>19</v>
      </c>
      <c r="Q1599">
        <v>1</v>
      </c>
      <c r="R1599">
        <v>25</v>
      </c>
      <c r="S1599" t="s">
        <v>483</v>
      </c>
      <c r="T1599">
        <v>1177</v>
      </c>
      <c r="U1599" s="33" t="s">
        <v>427</v>
      </c>
      <c r="V1599">
        <v>3</v>
      </c>
      <c r="W1599">
        <v>64</v>
      </c>
      <c r="X1599" s="22" t="s">
        <v>135</v>
      </c>
      <c r="Y1599" t="s">
        <v>484</v>
      </c>
      <c r="Z1599">
        <v>14</v>
      </c>
      <c r="AA1599">
        <v>14</v>
      </c>
      <c r="AB1599">
        <v>13</v>
      </c>
      <c r="AC1599">
        <v>5</v>
      </c>
      <c r="AF1599" t="s">
        <v>46</v>
      </c>
    </row>
    <row r="1600" spans="1:32" x14ac:dyDescent="0.25">
      <c r="A1600" s="22" t="s">
        <v>294</v>
      </c>
      <c r="B1600" s="26" t="s">
        <v>325</v>
      </c>
      <c r="C1600">
        <v>22.31</v>
      </c>
      <c r="D1600">
        <v>22.209999999999997</v>
      </c>
      <c r="E1600">
        <v>6</v>
      </c>
      <c r="F1600" s="57" t="s">
        <v>326</v>
      </c>
      <c r="G1600" s="30">
        <v>5</v>
      </c>
      <c r="H1600" s="57" t="s">
        <v>326</v>
      </c>
      <c r="I1600">
        <v>4</v>
      </c>
      <c r="J1600" s="36" t="s">
        <v>410</v>
      </c>
      <c r="K1600">
        <v>60</v>
      </c>
      <c r="L1600">
        <v>115</v>
      </c>
      <c r="M1600">
        <v>118</v>
      </c>
      <c r="N1600">
        <v>1400</v>
      </c>
      <c r="O1600">
        <v>1</v>
      </c>
      <c r="P1600">
        <v>29</v>
      </c>
      <c r="Q1600">
        <v>12</v>
      </c>
      <c r="R1600">
        <v>24</v>
      </c>
      <c r="S1600" t="s">
        <v>501</v>
      </c>
      <c r="T1600">
        <v>1172</v>
      </c>
      <c r="U1600" s="33" t="s">
        <v>417</v>
      </c>
      <c r="V1600">
        <v>3</v>
      </c>
      <c r="W1600">
        <v>64</v>
      </c>
      <c r="X1600" s="22" t="s">
        <v>135</v>
      </c>
      <c r="Y1600" s="12" t="s">
        <v>423</v>
      </c>
      <c r="Z1600">
        <v>9</v>
      </c>
      <c r="AA1600">
        <v>8</v>
      </c>
      <c r="AB1600">
        <v>8</v>
      </c>
      <c r="AC1600">
        <v>5</v>
      </c>
      <c r="AF1600" t="s">
        <v>639</v>
      </c>
    </row>
    <row r="1601" spans="1:32" x14ac:dyDescent="0.25">
      <c r="A1601" s="23" t="s">
        <v>329</v>
      </c>
      <c r="B1601" s="27" t="s">
        <v>330</v>
      </c>
      <c r="C1601">
        <v>56.59</v>
      </c>
      <c r="D1601">
        <v>56.89</v>
      </c>
      <c r="E1601">
        <v>6</v>
      </c>
      <c r="F1601" s="50" t="s">
        <v>565</v>
      </c>
      <c r="G1601" s="30">
        <v>5</v>
      </c>
      <c r="H1601" s="50" t="s">
        <v>565</v>
      </c>
      <c r="I1601">
        <v>3</v>
      </c>
      <c r="J1601" s="36" t="s">
        <v>410</v>
      </c>
      <c r="K1601">
        <v>9.6999999999999993</v>
      </c>
      <c r="L1601">
        <v>133</v>
      </c>
      <c r="M1601">
        <v>125</v>
      </c>
      <c r="N1601">
        <v>1000</v>
      </c>
      <c r="O1601">
        <v>0</v>
      </c>
      <c r="P1601">
        <v>4</v>
      </c>
      <c r="Q1601">
        <v>1</v>
      </c>
      <c r="R1601">
        <v>26</v>
      </c>
      <c r="S1601" t="s">
        <v>508</v>
      </c>
      <c r="T1601">
        <v>1098</v>
      </c>
      <c r="U1601" s="33" t="s">
        <v>417</v>
      </c>
      <c r="V1601" t="s">
        <v>1474</v>
      </c>
      <c r="W1601">
        <v>99</v>
      </c>
      <c r="X1601" s="19" t="s">
        <v>81</v>
      </c>
      <c r="Y1601" t="s">
        <v>502</v>
      </c>
      <c r="Z1601">
        <v>8</v>
      </c>
      <c r="AA1601">
        <v>6</v>
      </c>
      <c r="AB1601">
        <v>5</v>
      </c>
      <c r="AF1601" t="s">
        <v>46</v>
      </c>
    </row>
    <row r="1602" spans="1:32" x14ac:dyDescent="0.25">
      <c r="A1602" s="23" t="s">
        <v>329</v>
      </c>
      <c r="B1602" s="27" t="s">
        <v>330</v>
      </c>
      <c r="C1602">
        <v>9.69</v>
      </c>
      <c r="D1602">
        <v>9.69</v>
      </c>
      <c r="E1602">
        <v>6</v>
      </c>
      <c r="F1602" s="50" t="s">
        <v>565</v>
      </c>
      <c r="G1602" s="28">
        <v>2</v>
      </c>
      <c r="H1602" s="50" t="s">
        <v>565</v>
      </c>
      <c r="I1602">
        <v>8</v>
      </c>
      <c r="J1602" s="37" t="s">
        <v>409</v>
      </c>
      <c r="K1602">
        <v>42</v>
      </c>
      <c r="L1602">
        <v>133</v>
      </c>
      <c r="M1602">
        <v>133</v>
      </c>
      <c r="N1602" s="40">
        <v>1200</v>
      </c>
      <c r="O1602">
        <v>1</v>
      </c>
      <c r="P1602">
        <v>20</v>
      </c>
      <c r="Q1602">
        <v>12</v>
      </c>
      <c r="R1602">
        <v>25</v>
      </c>
      <c r="S1602" t="s">
        <v>479</v>
      </c>
      <c r="T1602">
        <v>1095</v>
      </c>
      <c r="U1602" s="33" t="s">
        <v>417</v>
      </c>
      <c r="V1602">
        <v>2</v>
      </c>
      <c r="W1602">
        <v>99</v>
      </c>
      <c r="X1602" s="19" t="s">
        <v>81</v>
      </c>
      <c r="Y1602" s="12" t="s">
        <v>418</v>
      </c>
      <c r="Z1602">
        <v>6</v>
      </c>
      <c r="AA1602">
        <v>4</v>
      </c>
      <c r="AB1602">
        <v>2</v>
      </c>
      <c r="AF1602" t="s">
        <v>1215</v>
      </c>
    </row>
    <row r="1603" spans="1:32" x14ac:dyDescent="0.25">
      <c r="A1603" s="23" t="s">
        <v>329</v>
      </c>
      <c r="B1603" s="27" t="s">
        <v>330</v>
      </c>
      <c r="C1603">
        <v>57.05</v>
      </c>
      <c r="D1603">
        <v>56.949999999999996</v>
      </c>
      <c r="E1603">
        <v>6</v>
      </c>
      <c r="F1603" s="50" t="s">
        <v>565</v>
      </c>
      <c r="G1603">
        <v>7</v>
      </c>
      <c r="H1603" s="74" t="s">
        <v>404</v>
      </c>
      <c r="I1603">
        <v>13</v>
      </c>
      <c r="J1603" s="37" t="s">
        <v>409</v>
      </c>
      <c r="K1603">
        <v>3.9</v>
      </c>
      <c r="L1603">
        <v>133</v>
      </c>
      <c r="M1603">
        <v>131</v>
      </c>
      <c r="N1603">
        <v>1000</v>
      </c>
      <c r="O1603">
        <v>0</v>
      </c>
      <c r="P1603">
        <v>30</v>
      </c>
      <c r="Q1603">
        <v>11</v>
      </c>
      <c r="R1603">
        <v>25</v>
      </c>
      <c r="S1603" t="s">
        <v>508</v>
      </c>
      <c r="T1603">
        <v>1081</v>
      </c>
      <c r="U1603" s="33" t="s">
        <v>417</v>
      </c>
      <c r="V1603">
        <v>2</v>
      </c>
      <c r="W1603">
        <v>101</v>
      </c>
      <c r="X1603" s="19" t="s">
        <v>81</v>
      </c>
      <c r="Y1603" t="s">
        <v>589</v>
      </c>
      <c r="Z1603">
        <v>7</v>
      </c>
      <c r="AA1603">
        <v>6</v>
      </c>
      <c r="AB1603">
        <v>7</v>
      </c>
      <c r="AF1603" t="s">
        <v>141</v>
      </c>
    </row>
    <row r="1604" spans="1:32" x14ac:dyDescent="0.25">
      <c r="A1604" s="23" t="s">
        <v>329</v>
      </c>
      <c r="B1604" s="27" t="s">
        <v>330</v>
      </c>
      <c r="C1604">
        <v>8.5</v>
      </c>
      <c r="D1604">
        <v>9</v>
      </c>
      <c r="E1604">
        <v>6</v>
      </c>
      <c r="F1604" s="50" t="s">
        <v>565</v>
      </c>
      <c r="G1604">
        <v>9</v>
      </c>
      <c r="H1604" s="64" t="s">
        <v>150</v>
      </c>
      <c r="I1604">
        <v>6</v>
      </c>
      <c r="J1604" s="37" t="s">
        <v>409</v>
      </c>
      <c r="K1604">
        <v>54</v>
      </c>
      <c r="L1604">
        <v>133</v>
      </c>
      <c r="M1604">
        <v>118</v>
      </c>
      <c r="N1604" s="40">
        <v>1200</v>
      </c>
      <c r="O1604">
        <v>1</v>
      </c>
      <c r="P1604">
        <v>26</v>
      </c>
      <c r="Q1604">
        <v>10</v>
      </c>
      <c r="R1604">
        <v>25</v>
      </c>
      <c r="S1604" t="s">
        <v>483</v>
      </c>
      <c r="T1604">
        <v>1063</v>
      </c>
      <c r="U1604" s="33" t="s">
        <v>427</v>
      </c>
      <c r="V1604" t="s">
        <v>1576</v>
      </c>
      <c r="W1604">
        <v>103</v>
      </c>
      <c r="X1604" s="19" t="s">
        <v>81</v>
      </c>
      <c r="Y1604">
        <v>7</v>
      </c>
      <c r="Z1604">
        <v>4</v>
      </c>
      <c r="AA1604">
        <v>3</v>
      </c>
      <c r="AB1604">
        <v>9</v>
      </c>
      <c r="AF1604" t="s">
        <v>141</v>
      </c>
    </row>
    <row r="1605" spans="1:32" x14ac:dyDescent="0.25">
      <c r="A1605" s="23" t="s">
        <v>329</v>
      </c>
      <c r="B1605" s="27" t="s">
        <v>330</v>
      </c>
      <c r="C1605">
        <v>55.91</v>
      </c>
      <c r="D1605">
        <v>56.209999999999994</v>
      </c>
      <c r="E1605">
        <v>6</v>
      </c>
      <c r="F1605" s="50" t="s">
        <v>565</v>
      </c>
      <c r="G1605" s="28">
        <v>3</v>
      </c>
      <c r="H1605" s="52" t="s">
        <v>49</v>
      </c>
      <c r="I1605">
        <v>5</v>
      </c>
      <c r="J1605" s="37" t="s">
        <v>409</v>
      </c>
      <c r="K1605">
        <v>14</v>
      </c>
      <c r="L1605">
        <v>133</v>
      </c>
      <c r="M1605">
        <v>124</v>
      </c>
      <c r="N1605">
        <v>1000</v>
      </c>
      <c r="O1605">
        <v>0</v>
      </c>
      <c r="P1605">
        <v>1</v>
      </c>
      <c r="Q1605">
        <v>10</v>
      </c>
      <c r="R1605">
        <v>25</v>
      </c>
      <c r="S1605" t="s">
        <v>465</v>
      </c>
      <c r="T1605">
        <v>1071</v>
      </c>
      <c r="U1605" s="33" t="s">
        <v>427</v>
      </c>
      <c r="V1605" t="s">
        <v>1474</v>
      </c>
      <c r="W1605">
        <v>103</v>
      </c>
      <c r="X1605" s="19" t="s">
        <v>81</v>
      </c>
      <c r="Y1605" s="12" t="s">
        <v>471</v>
      </c>
      <c r="Z1605">
        <v>5</v>
      </c>
      <c r="AA1605">
        <v>4</v>
      </c>
      <c r="AB1605">
        <v>3</v>
      </c>
      <c r="AF1605" t="s">
        <v>141</v>
      </c>
    </row>
    <row r="1606" spans="1:32" x14ac:dyDescent="0.25">
      <c r="A1606" s="23" t="s">
        <v>329</v>
      </c>
      <c r="B1606" s="27" t="s">
        <v>330</v>
      </c>
      <c r="C1606">
        <v>8.73</v>
      </c>
      <c r="D1606">
        <v>9.33</v>
      </c>
      <c r="E1606">
        <v>6</v>
      </c>
      <c r="F1606" s="50" t="s">
        <v>565</v>
      </c>
      <c r="G1606">
        <v>11</v>
      </c>
      <c r="H1606" s="61" t="s">
        <v>106</v>
      </c>
      <c r="I1606">
        <v>9</v>
      </c>
      <c r="J1606" s="38" t="s">
        <v>411</v>
      </c>
      <c r="K1606">
        <v>96</v>
      </c>
      <c r="L1606">
        <v>133</v>
      </c>
      <c r="M1606">
        <v>115</v>
      </c>
      <c r="N1606" s="40">
        <v>1200</v>
      </c>
      <c r="O1606">
        <v>1</v>
      </c>
      <c r="P1606">
        <v>7</v>
      </c>
      <c r="Q1606">
        <v>9</v>
      </c>
      <c r="R1606">
        <v>25</v>
      </c>
      <c r="S1606" t="s">
        <v>483</v>
      </c>
      <c r="T1606">
        <v>1062</v>
      </c>
      <c r="U1606" s="33" t="s">
        <v>417</v>
      </c>
      <c r="V1606">
        <v>1</v>
      </c>
      <c r="W1606">
        <v>104</v>
      </c>
      <c r="X1606" s="19" t="s">
        <v>81</v>
      </c>
      <c r="Y1606">
        <v>7</v>
      </c>
      <c r="Z1606">
        <v>11</v>
      </c>
      <c r="AA1606">
        <v>12</v>
      </c>
      <c r="AB1606">
        <v>11</v>
      </c>
      <c r="AF1606" t="s">
        <v>141</v>
      </c>
    </row>
    <row r="1607" spans="1:32" x14ac:dyDescent="0.25">
      <c r="A1607" s="23" t="s">
        <v>329</v>
      </c>
      <c r="B1607" s="27" t="s">
        <v>330</v>
      </c>
      <c r="C1607">
        <v>8.9</v>
      </c>
      <c r="D1607">
        <v>9.1999999999999993</v>
      </c>
      <c r="E1607">
        <v>6</v>
      </c>
      <c r="F1607" s="50" t="s">
        <v>565</v>
      </c>
      <c r="G1607" s="30">
        <v>5</v>
      </c>
      <c r="H1607" s="75" t="s">
        <v>596</v>
      </c>
      <c r="I1607">
        <v>2</v>
      </c>
      <c r="J1607" s="35" t="s">
        <v>408</v>
      </c>
      <c r="K1607">
        <v>12</v>
      </c>
      <c r="L1607">
        <v>133</v>
      </c>
      <c r="M1607">
        <v>130</v>
      </c>
      <c r="N1607" s="40">
        <v>1200</v>
      </c>
      <c r="O1607">
        <v>1</v>
      </c>
      <c r="P1607">
        <v>16</v>
      </c>
      <c r="Q1607">
        <v>7</v>
      </c>
      <c r="R1607">
        <v>25</v>
      </c>
      <c r="S1607" s="31" t="s">
        <v>420</v>
      </c>
      <c r="T1607">
        <v>1061</v>
      </c>
      <c r="U1607" s="33" t="s">
        <v>427</v>
      </c>
      <c r="V1607">
        <v>2</v>
      </c>
      <c r="W1607">
        <v>105</v>
      </c>
      <c r="X1607" s="19" t="s">
        <v>81</v>
      </c>
      <c r="Y1607">
        <v>5</v>
      </c>
      <c r="Z1607">
        <v>2</v>
      </c>
      <c r="AA1607">
        <v>3</v>
      </c>
      <c r="AB1607">
        <v>5</v>
      </c>
      <c r="AF1607" t="s">
        <v>125</v>
      </c>
    </row>
    <row r="1608" spans="1:32" x14ac:dyDescent="0.25">
      <c r="A1608" s="23" t="s">
        <v>329</v>
      </c>
      <c r="B1608" s="27" t="s">
        <v>330</v>
      </c>
      <c r="C1608">
        <v>55.88</v>
      </c>
      <c r="D1608">
        <v>55.980000000000004</v>
      </c>
      <c r="E1608">
        <v>6</v>
      </c>
      <c r="F1608" s="50" t="s">
        <v>565</v>
      </c>
      <c r="G1608" s="28">
        <v>3</v>
      </c>
      <c r="H1608" s="68" t="s">
        <v>316</v>
      </c>
      <c r="I1608">
        <v>5</v>
      </c>
      <c r="J1608" s="35" t="s">
        <v>408</v>
      </c>
      <c r="K1608">
        <v>7.1</v>
      </c>
      <c r="L1608">
        <v>133</v>
      </c>
      <c r="M1608">
        <v>130</v>
      </c>
      <c r="N1608">
        <v>1000</v>
      </c>
      <c r="O1608">
        <v>0</v>
      </c>
      <c r="P1608">
        <v>28</v>
      </c>
      <c r="Q1608">
        <v>6</v>
      </c>
      <c r="R1608">
        <v>25</v>
      </c>
      <c r="S1608" t="s">
        <v>477</v>
      </c>
      <c r="T1608">
        <v>1054</v>
      </c>
      <c r="U1608" s="33" t="s">
        <v>417</v>
      </c>
      <c r="V1608">
        <v>1</v>
      </c>
      <c r="W1608">
        <v>105</v>
      </c>
      <c r="X1608" s="19" t="s">
        <v>81</v>
      </c>
      <c r="Y1608" s="12" t="s">
        <v>539</v>
      </c>
      <c r="Z1608">
        <v>2</v>
      </c>
      <c r="AA1608">
        <v>3</v>
      </c>
      <c r="AB1608">
        <v>3</v>
      </c>
      <c r="AF1608" t="s">
        <v>46</v>
      </c>
    </row>
    <row r="1609" spans="1:32" x14ac:dyDescent="0.25">
      <c r="A1609" s="23" t="s">
        <v>329</v>
      </c>
      <c r="B1609" s="27" t="s">
        <v>330</v>
      </c>
      <c r="C1609">
        <v>9.0299999999999994</v>
      </c>
      <c r="D1609">
        <v>9.629999999999999</v>
      </c>
      <c r="E1609">
        <v>6</v>
      </c>
      <c r="F1609" s="50" t="s">
        <v>565</v>
      </c>
      <c r="G1609">
        <v>11</v>
      </c>
      <c r="H1609" s="62" t="s">
        <v>120</v>
      </c>
      <c r="I1609">
        <v>8</v>
      </c>
      <c r="J1609" s="35" t="s">
        <v>408</v>
      </c>
      <c r="K1609">
        <v>38</v>
      </c>
      <c r="L1609">
        <v>133</v>
      </c>
      <c r="M1609">
        <v>115</v>
      </c>
      <c r="N1609" s="40">
        <v>1200</v>
      </c>
      <c r="O1609">
        <v>1</v>
      </c>
      <c r="P1609">
        <v>31</v>
      </c>
      <c r="Q1609">
        <v>5</v>
      </c>
      <c r="R1609">
        <v>25</v>
      </c>
      <c r="S1609" t="s">
        <v>477</v>
      </c>
      <c r="T1609">
        <v>1059</v>
      </c>
      <c r="U1609" s="33" t="s">
        <v>417</v>
      </c>
      <c r="V1609" t="s">
        <v>1474</v>
      </c>
      <c r="W1609">
        <v>107</v>
      </c>
      <c r="X1609" s="19" t="s">
        <v>81</v>
      </c>
      <c r="Y1609" t="s">
        <v>519</v>
      </c>
      <c r="Z1609">
        <v>1</v>
      </c>
      <c r="AA1609">
        <v>1</v>
      </c>
      <c r="AB1609">
        <v>11</v>
      </c>
      <c r="AF1609" t="s">
        <v>46</v>
      </c>
    </row>
    <row r="1610" spans="1:32" x14ac:dyDescent="0.25">
      <c r="A1610" s="23" t="s">
        <v>329</v>
      </c>
      <c r="B1610" s="27" t="s">
        <v>330</v>
      </c>
      <c r="C1610">
        <v>8.9499999999999993</v>
      </c>
      <c r="D1610">
        <v>8.9499999999999993</v>
      </c>
      <c r="E1610">
        <v>6</v>
      </c>
      <c r="F1610" s="50" t="s">
        <v>565</v>
      </c>
      <c r="G1610">
        <v>7</v>
      </c>
      <c r="H1610" s="91" t="s">
        <v>1776</v>
      </c>
      <c r="I1610">
        <v>11</v>
      </c>
      <c r="J1610" s="35" t="s">
        <v>408</v>
      </c>
      <c r="K1610">
        <v>197</v>
      </c>
      <c r="L1610">
        <v>133</v>
      </c>
      <c r="M1610">
        <v>126</v>
      </c>
      <c r="N1610" s="40">
        <v>1200</v>
      </c>
      <c r="O1610">
        <v>1</v>
      </c>
      <c r="P1610">
        <v>27</v>
      </c>
      <c r="Q1610">
        <v>4</v>
      </c>
      <c r="R1610">
        <v>25</v>
      </c>
      <c r="S1610" t="s">
        <v>483</v>
      </c>
      <c r="T1610">
        <v>1059</v>
      </c>
      <c r="U1610" s="33" t="s">
        <v>417</v>
      </c>
      <c r="V1610" t="s">
        <v>1574</v>
      </c>
      <c r="W1610">
        <v>108</v>
      </c>
      <c r="X1610" s="19" t="s">
        <v>81</v>
      </c>
      <c r="Y1610" t="s">
        <v>505</v>
      </c>
      <c r="Z1610">
        <v>1</v>
      </c>
      <c r="AA1610">
        <v>1</v>
      </c>
      <c r="AB1610">
        <v>7</v>
      </c>
      <c r="AF1610" t="s">
        <v>1777</v>
      </c>
    </row>
    <row r="1611" spans="1:32" x14ac:dyDescent="0.25">
      <c r="A1611" s="23" t="s">
        <v>329</v>
      </c>
      <c r="B1611" s="27" t="s">
        <v>330</v>
      </c>
      <c r="C1611">
        <v>9.8800000000000008</v>
      </c>
      <c r="D1611">
        <v>10.38</v>
      </c>
      <c r="E1611">
        <v>6</v>
      </c>
      <c r="F1611" s="50" t="s">
        <v>565</v>
      </c>
      <c r="G1611">
        <v>7</v>
      </c>
      <c r="H1611" s="59" t="s">
        <v>85</v>
      </c>
      <c r="I1611">
        <v>2</v>
      </c>
      <c r="J1611" s="37" t="s">
        <v>409</v>
      </c>
      <c r="K1611">
        <v>62</v>
      </c>
      <c r="L1611">
        <v>133</v>
      </c>
      <c r="M1611">
        <v>123</v>
      </c>
      <c r="N1611" s="40">
        <v>1200</v>
      </c>
      <c r="O1611">
        <v>1</v>
      </c>
      <c r="P1611">
        <v>30</v>
      </c>
      <c r="Q1611">
        <v>3</v>
      </c>
      <c r="R1611">
        <v>25</v>
      </c>
      <c r="S1611" t="s">
        <v>465</v>
      </c>
      <c r="T1611">
        <v>1060</v>
      </c>
      <c r="U1611" s="33" t="s">
        <v>417</v>
      </c>
      <c r="V1611" t="s">
        <v>1576</v>
      </c>
      <c r="W1611">
        <v>108</v>
      </c>
      <c r="X1611" s="19" t="s">
        <v>81</v>
      </c>
      <c r="Y1611" t="s">
        <v>721</v>
      </c>
      <c r="Z1611">
        <v>5</v>
      </c>
      <c r="AA1611">
        <v>6</v>
      </c>
      <c r="AB1611">
        <v>7</v>
      </c>
      <c r="AF1611" t="s">
        <v>323</v>
      </c>
    </row>
    <row r="1612" spans="1:32" x14ac:dyDescent="0.25">
      <c r="A1612" s="23" t="s">
        <v>329</v>
      </c>
      <c r="B1612" s="27" t="s">
        <v>330</v>
      </c>
      <c r="C1612">
        <v>9.25</v>
      </c>
      <c r="D1612">
        <v>9.25</v>
      </c>
      <c r="E1612">
        <v>6</v>
      </c>
      <c r="F1612" s="50" t="s">
        <v>565</v>
      </c>
      <c r="G1612">
        <v>6</v>
      </c>
      <c r="H1612" s="61" t="s">
        <v>106</v>
      </c>
      <c r="I1612">
        <v>8</v>
      </c>
      <c r="J1612" s="37" t="s">
        <v>409</v>
      </c>
      <c r="K1612">
        <v>4.7</v>
      </c>
      <c r="L1612">
        <v>133</v>
      </c>
      <c r="M1612">
        <v>133</v>
      </c>
      <c r="N1612" s="40">
        <v>1200</v>
      </c>
      <c r="O1612">
        <v>1</v>
      </c>
      <c r="P1612">
        <v>9</v>
      </c>
      <c r="Q1612">
        <v>3</v>
      </c>
      <c r="R1612">
        <v>25</v>
      </c>
      <c r="S1612" t="s">
        <v>508</v>
      </c>
      <c r="T1612">
        <v>1081</v>
      </c>
      <c r="U1612" s="33" t="s">
        <v>427</v>
      </c>
      <c r="V1612">
        <v>1</v>
      </c>
      <c r="W1612">
        <v>108</v>
      </c>
      <c r="X1612" s="19" t="s">
        <v>81</v>
      </c>
      <c r="Y1612" t="s">
        <v>474</v>
      </c>
      <c r="Z1612">
        <v>7</v>
      </c>
      <c r="AA1612">
        <v>7</v>
      </c>
      <c r="AB1612">
        <v>6</v>
      </c>
      <c r="AF1612" t="s">
        <v>323</v>
      </c>
    </row>
    <row r="1613" spans="1:32" x14ac:dyDescent="0.25">
      <c r="A1613" s="23" t="s">
        <v>329</v>
      </c>
      <c r="B1613" s="27" t="s">
        <v>330</v>
      </c>
      <c r="C1613">
        <v>56.4</v>
      </c>
      <c r="D1613">
        <v>56.5</v>
      </c>
      <c r="E1613">
        <v>6</v>
      </c>
      <c r="F1613" s="50" t="s">
        <v>565</v>
      </c>
      <c r="G1613" s="28">
        <v>1</v>
      </c>
      <c r="H1613" s="81" t="s">
        <v>869</v>
      </c>
      <c r="I1613">
        <v>2</v>
      </c>
      <c r="J1613" s="37" t="s">
        <v>409</v>
      </c>
      <c r="K1613">
        <v>3.9</v>
      </c>
      <c r="L1613">
        <v>133</v>
      </c>
      <c r="M1613">
        <v>135</v>
      </c>
      <c r="N1613">
        <v>1000</v>
      </c>
      <c r="O1613">
        <v>0</v>
      </c>
      <c r="P1613">
        <v>23</v>
      </c>
      <c r="Q1613">
        <v>2</v>
      </c>
      <c r="R1613">
        <v>25</v>
      </c>
      <c r="S1613" t="s">
        <v>483</v>
      </c>
      <c r="T1613">
        <v>1093</v>
      </c>
      <c r="U1613" s="33" t="s">
        <v>417</v>
      </c>
      <c r="V1613">
        <v>2</v>
      </c>
      <c r="W1613">
        <v>100</v>
      </c>
      <c r="X1613" s="19" t="s">
        <v>81</v>
      </c>
      <c r="Y1613" s="12" t="s">
        <v>418</v>
      </c>
      <c r="Z1613">
        <v>7</v>
      </c>
      <c r="AA1613">
        <v>7</v>
      </c>
      <c r="AB1613">
        <v>1</v>
      </c>
      <c r="AF1613" t="s">
        <v>323</v>
      </c>
    </row>
    <row r="1614" spans="1:32" x14ac:dyDescent="0.25">
      <c r="A1614" s="23" t="s">
        <v>329</v>
      </c>
      <c r="B1614" s="27" t="s">
        <v>330</v>
      </c>
      <c r="C1614">
        <v>8.76</v>
      </c>
      <c r="D1614">
        <v>8.9599999999999991</v>
      </c>
      <c r="E1614">
        <v>6</v>
      </c>
      <c r="F1614" s="50" t="s">
        <v>565</v>
      </c>
      <c r="G1614" s="28">
        <v>3</v>
      </c>
      <c r="H1614" s="61" t="s">
        <v>106</v>
      </c>
      <c r="I1614">
        <v>5</v>
      </c>
      <c r="J1614" s="35" t="s">
        <v>408</v>
      </c>
      <c r="K1614">
        <v>6.2</v>
      </c>
      <c r="L1614">
        <v>133</v>
      </c>
      <c r="M1614">
        <v>127</v>
      </c>
      <c r="N1614" s="40">
        <v>1200</v>
      </c>
      <c r="O1614">
        <v>1</v>
      </c>
      <c r="P1614">
        <v>9</v>
      </c>
      <c r="Q1614">
        <v>2</v>
      </c>
      <c r="R1614">
        <v>25</v>
      </c>
      <c r="S1614" t="s">
        <v>508</v>
      </c>
      <c r="T1614">
        <v>1082</v>
      </c>
      <c r="U1614" s="33" t="s">
        <v>417</v>
      </c>
      <c r="V1614">
        <v>1</v>
      </c>
      <c r="W1614">
        <v>100</v>
      </c>
      <c r="X1614" s="19" t="s">
        <v>81</v>
      </c>
      <c r="Y1614" s="12" t="s">
        <v>471</v>
      </c>
      <c r="Z1614">
        <v>2</v>
      </c>
      <c r="AA1614">
        <v>2</v>
      </c>
      <c r="AB1614">
        <v>3</v>
      </c>
      <c r="AF1614" t="s">
        <v>1758</v>
      </c>
    </row>
    <row r="1615" spans="1:32" x14ac:dyDescent="0.25">
      <c r="A1615" s="23" t="s">
        <v>329</v>
      </c>
      <c r="B1615" s="27" t="s">
        <v>330</v>
      </c>
      <c r="C1615">
        <v>8.39</v>
      </c>
      <c r="D1615">
        <v>8.59</v>
      </c>
      <c r="E1615">
        <v>6</v>
      </c>
      <c r="F1615" s="50" t="s">
        <v>565</v>
      </c>
      <c r="G1615">
        <v>6</v>
      </c>
      <c r="H1615" s="85" t="s">
        <v>1179</v>
      </c>
      <c r="I1615">
        <v>4</v>
      </c>
      <c r="J1615" s="35" t="s">
        <v>408</v>
      </c>
      <c r="K1615">
        <v>15</v>
      </c>
      <c r="L1615">
        <v>133</v>
      </c>
      <c r="M1615">
        <v>126</v>
      </c>
      <c r="N1615" s="40">
        <v>1200</v>
      </c>
      <c r="O1615">
        <v>1</v>
      </c>
      <c r="P1615">
        <v>19</v>
      </c>
      <c r="Q1615">
        <v>1</v>
      </c>
      <c r="R1615">
        <v>25</v>
      </c>
      <c r="S1615" t="s">
        <v>483</v>
      </c>
      <c r="T1615">
        <v>1084</v>
      </c>
      <c r="U1615" s="33" t="s">
        <v>417</v>
      </c>
      <c r="V1615" t="s">
        <v>1574</v>
      </c>
      <c r="W1615">
        <v>100</v>
      </c>
      <c r="X1615" s="19" t="s">
        <v>81</v>
      </c>
      <c r="Y1615" t="s">
        <v>490</v>
      </c>
      <c r="Z1615">
        <v>2</v>
      </c>
      <c r="AA1615">
        <v>2</v>
      </c>
      <c r="AB1615">
        <v>6</v>
      </c>
      <c r="AF1615" t="s">
        <v>46</v>
      </c>
    </row>
    <row r="1616" spans="1:32" x14ac:dyDescent="0.25">
      <c r="A1616" s="23" t="s">
        <v>329</v>
      </c>
      <c r="B1616" s="27" t="s">
        <v>330</v>
      </c>
      <c r="C1616">
        <v>56.17</v>
      </c>
      <c r="D1616">
        <v>56.47</v>
      </c>
      <c r="E1616">
        <v>6</v>
      </c>
      <c r="F1616" s="50" t="s">
        <v>565</v>
      </c>
      <c r="G1616" s="28">
        <v>2</v>
      </c>
      <c r="H1616" s="61" t="s">
        <v>106</v>
      </c>
      <c r="I1616">
        <v>5</v>
      </c>
      <c r="J1616" s="35" t="s">
        <v>408</v>
      </c>
      <c r="K1616">
        <v>1.6</v>
      </c>
      <c r="L1616">
        <v>133</v>
      </c>
      <c r="M1616">
        <v>125</v>
      </c>
      <c r="N1616">
        <v>1000</v>
      </c>
      <c r="O1616">
        <v>0</v>
      </c>
      <c r="P1616">
        <v>1</v>
      </c>
      <c r="Q1616">
        <v>1</v>
      </c>
      <c r="R1616">
        <v>25</v>
      </c>
      <c r="S1616" t="s">
        <v>508</v>
      </c>
      <c r="T1616">
        <v>1093</v>
      </c>
      <c r="U1616" s="33" t="s">
        <v>417</v>
      </c>
      <c r="V1616" t="s">
        <v>1474</v>
      </c>
      <c r="W1616">
        <v>97</v>
      </c>
      <c r="X1616" s="19" t="s">
        <v>81</v>
      </c>
      <c r="Y1616" s="12" t="s">
        <v>581</v>
      </c>
      <c r="Z1616">
        <v>2</v>
      </c>
      <c r="AA1616">
        <v>2</v>
      </c>
      <c r="AB1616">
        <v>2</v>
      </c>
      <c r="AF1616" t="s">
        <v>46</v>
      </c>
    </row>
    <row r="1617" spans="1:32" x14ac:dyDescent="0.25">
      <c r="A1617" s="23" t="s">
        <v>329</v>
      </c>
      <c r="B1617" s="27" t="s">
        <v>330</v>
      </c>
      <c r="C1617">
        <v>56.36</v>
      </c>
      <c r="D1617">
        <v>56.56</v>
      </c>
      <c r="E1617">
        <v>6</v>
      </c>
      <c r="F1617" s="50" t="s">
        <v>565</v>
      </c>
      <c r="G1617" s="28">
        <v>1</v>
      </c>
      <c r="H1617" s="61" t="s">
        <v>106</v>
      </c>
      <c r="I1617">
        <v>5</v>
      </c>
      <c r="J1617" s="35" t="s">
        <v>408</v>
      </c>
      <c r="K1617">
        <v>4</v>
      </c>
      <c r="L1617">
        <v>133</v>
      </c>
      <c r="M1617">
        <v>127</v>
      </c>
      <c r="N1617">
        <v>1000</v>
      </c>
      <c r="O1617">
        <v>0</v>
      </c>
      <c r="P1617">
        <v>9</v>
      </c>
      <c r="Q1617">
        <v>11</v>
      </c>
      <c r="R1617">
        <v>24</v>
      </c>
      <c r="S1617" t="s">
        <v>465</v>
      </c>
      <c r="T1617">
        <v>1083</v>
      </c>
      <c r="U1617" s="33" t="s">
        <v>417</v>
      </c>
      <c r="V1617">
        <v>2</v>
      </c>
      <c r="W1617">
        <v>90</v>
      </c>
      <c r="X1617" s="19" t="s">
        <v>81</v>
      </c>
      <c r="Y1617" s="12" t="s">
        <v>581</v>
      </c>
      <c r="Z1617">
        <v>3</v>
      </c>
      <c r="AA1617">
        <v>1</v>
      </c>
      <c r="AB1617">
        <v>1</v>
      </c>
      <c r="AF1617" t="s">
        <v>46</v>
      </c>
    </row>
    <row r="1618" spans="1:32" x14ac:dyDescent="0.25">
      <c r="A1618" s="23" t="s">
        <v>329</v>
      </c>
      <c r="B1618" s="27" t="s">
        <v>330</v>
      </c>
      <c r="C1618">
        <v>55.83</v>
      </c>
      <c r="D1618">
        <v>56.43</v>
      </c>
      <c r="E1618">
        <v>6</v>
      </c>
      <c r="F1618" s="50" t="s">
        <v>565</v>
      </c>
      <c r="G1618" s="28">
        <v>2</v>
      </c>
      <c r="H1618" s="61" t="s">
        <v>106</v>
      </c>
      <c r="I1618">
        <v>6</v>
      </c>
      <c r="J1618" s="35" t="s">
        <v>408</v>
      </c>
      <c r="K1618">
        <v>3.9</v>
      </c>
      <c r="L1618">
        <v>133</v>
      </c>
      <c r="M1618">
        <v>115</v>
      </c>
      <c r="N1618">
        <v>1000</v>
      </c>
      <c r="O1618">
        <v>0</v>
      </c>
      <c r="P1618">
        <v>1</v>
      </c>
      <c r="Q1618">
        <v>10</v>
      </c>
      <c r="R1618">
        <v>24</v>
      </c>
      <c r="S1618" t="s">
        <v>479</v>
      </c>
      <c r="T1618">
        <v>1057</v>
      </c>
      <c r="U1618" s="33" t="s">
        <v>427</v>
      </c>
      <c r="V1618" t="s">
        <v>1474</v>
      </c>
      <c r="W1618">
        <v>85</v>
      </c>
      <c r="X1618" s="19" t="s">
        <v>81</v>
      </c>
      <c r="Y1618" s="12" t="s">
        <v>446</v>
      </c>
      <c r="Z1618">
        <v>2</v>
      </c>
      <c r="AA1618">
        <v>1</v>
      </c>
      <c r="AB1618">
        <v>2</v>
      </c>
      <c r="AF1618" t="s">
        <v>46</v>
      </c>
    </row>
    <row r="1619" spans="1:32" x14ac:dyDescent="0.25">
      <c r="A1619" s="23" t="s">
        <v>329</v>
      </c>
      <c r="B1619" s="27" t="s">
        <v>330</v>
      </c>
      <c r="C1619">
        <v>55.74</v>
      </c>
      <c r="D1619">
        <v>55.54</v>
      </c>
      <c r="E1619">
        <v>6</v>
      </c>
      <c r="F1619" s="50" t="s">
        <v>565</v>
      </c>
      <c r="G1619" s="28">
        <v>1</v>
      </c>
      <c r="H1619" s="61" t="s">
        <v>106</v>
      </c>
      <c r="I1619">
        <v>10</v>
      </c>
      <c r="J1619" s="35" t="s">
        <v>408</v>
      </c>
      <c r="K1619">
        <v>5.9</v>
      </c>
      <c r="L1619">
        <v>133</v>
      </c>
      <c r="M1619">
        <v>132</v>
      </c>
      <c r="N1619">
        <v>1000</v>
      </c>
      <c r="O1619">
        <v>0</v>
      </c>
      <c r="P1619">
        <v>15</v>
      </c>
      <c r="Q1619">
        <v>9</v>
      </c>
      <c r="R1619">
        <v>24</v>
      </c>
      <c r="S1619" t="s">
        <v>465</v>
      </c>
      <c r="T1619">
        <v>1070</v>
      </c>
      <c r="U1619" s="33" t="s">
        <v>427</v>
      </c>
      <c r="V1619">
        <v>3</v>
      </c>
      <c r="W1619">
        <v>77</v>
      </c>
      <c r="X1619" s="19" t="s">
        <v>81</v>
      </c>
      <c r="Y1619" s="12">
        <v>1</v>
      </c>
      <c r="Z1619">
        <v>2</v>
      </c>
      <c r="AA1619">
        <v>1</v>
      </c>
      <c r="AB1619">
        <v>1</v>
      </c>
      <c r="AF1619" t="s">
        <v>46</v>
      </c>
    </row>
    <row r="1620" spans="1:32" x14ac:dyDescent="0.25">
      <c r="A1620" s="23" t="s">
        <v>329</v>
      </c>
      <c r="B1620" s="27" t="s">
        <v>330</v>
      </c>
      <c r="C1620">
        <v>57.71</v>
      </c>
      <c r="D1620">
        <v>57.71</v>
      </c>
      <c r="E1620">
        <v>6</v>
      </c>
      <c r="F1620" s="50" t="s">
        <v>565</v>
      </c>
      <c r="G1620">
        <v>7</v>
      </c>
      <c r="H1620" s="55" t="s">
        <v>64</v>
      </c>
      <c r="I1620">
        <v>4</v>
      </c>
      <c r="J1620" s="37" t="s">
        <v>409</v>
      </c>
      <c r="K1620">
        <v>5.4</v>
      </c>
      <c r="L1620">
        <v>133</v>
      </c>
      <c r="M1620">
        <v>133</v>
      </c>
      <c r="N1620">
        <v>1000</v>
      </c>
      <c r="O1620">
        <v>0</v>
      </c>
      <c r="P1620">
        <v>12</v>
      </c>
      <c r="Q1620">
        <v>6</v>
      </c>
      <c r="R1620">
        <v>24</v>
      </c>
      <c r="S1620" s="31" t="s">
        <v>420</v>
      </c>
      <c r="T1620">
        <v>1053</v>
      </c>
      <c r="U1620" s="33" t="s">
        <v>417</v>
      </c>
      <c r="V1620">
        <v>3</v>
      </c>
      <c r="W1620">
        <v>77</v>
      </c>
      <c r="X1620" s="16" t="s">
        <v>70</v>
      </c>
      <c r="Y1620" t="s">
        <v>533</v>
      </c>
      <c r="Z1620">
        <v>7</v>
      </c>
      <c r="AA1620">
        <v>8</v>
      </c>
      <c r="AB1620">
        <v>7</v>
      </c>
      <c r="AF1620" t="s">
        <v>639</v>
      </c>
    </row>
    <row r="1621" spans="1:32" x14ac:dyDescent="0.25">
      <c r="A1621" s="23" t="s">
        <v>329</v>
      </c>
      <c r="B1621" s="16" t="s">
        <v>333</v>
      </c>
      <c r="C1621">
        <v>20.62</v>
      </c>
      <c r="D1621">
        <v>20.820000000000004</v>
      </c>
      <c r="E1621">
        <v>1</v>
      </c>
      <c r="F1621" s="55" t="s">
        <v>64</v>
      </c>
      <c r="G1621" s="28">
        <v>1</v>
      </c>
      <c r="H1621" s="56" t="s">
        <v>69</v>
      </c>
      <c r="I1621">
        <v>9</v>
      </c>
      <c r="J1621" s="35" t="s">
        <v>408</v>
      </c>
      <c r="K1621">
        <v>9.6999999999999993</v>
      </c>
      <c r="L1621">
        <v>132</v>
      </c>
      <c r="M1621">
        <v>115</v>
      </c>
      <c r="N1621">
        <v>1400</v>
      </c>
      <c r="O1621">
        <v>1</v>
      </c>
      <c r="P1621">
        <v>1</v>
      </c>
      <c r="Q1621">
        <v>1</v>
      </c>
      <c r="R1621">
        <v>26</v>
      </c>
      <c r="S1621" t="s">
        <v>501</v>
      </c>
      <c r="T1621">
        <v>1140</v>
      </c>
      <c r="U1621" s="33" t="s">
        <v>417</v>
      </c>
      <c r="V1621" t="s">
        <v>1474</v>
      </c>
      <c r="W1621">
        <v>86</v>
      </c>
      <c r="X1621" s="25" t="s">
        <v>54</v>
      </c>
      <c r="Y1621" s="12" t="s">
        <v>581</v>
      </c>
      <c r="Z1621">
        <v>3</v>
      </c>
      <c r="AA1621">
        <v>5</v>
      </c>
      <c r="AB1621">
        <v>5</v>
      </c>
      <c r="AC1621">
        <v>1</v>
      </c>
      <c r="AF1621" t="s">
        <v>213</v>
      </c>
    </row>
    <row r="1622" spans="1:32" x14ac:dyDescent="0.25">
      <c r="A1622" s="23" t="s">
        <v>329</v>
      </c>
      <c r="B1622" s="16" t="s">
        <v>333</v>
      </c>
      <c r="C1622">
        <v>9.4700000000000006</v>
      </c>
      <c r="D1622">
        <v>9.370000000000001</v>
      </c>
      <c r="E1622">
        <v>1</v>
      </c>
      <c r="F1622" s="55" t="s">
        <v>64</v>
      </c>
      <c r="G1622">
        <v>7</v>
      </c>
      <c r="H1622" s="56" t="s">
        <v>69</v>
      </c>
      <c r="I1622">
        <v>11</v>
      </c>
      <c r="J1622" s="38" t="s">
        <v>411</v>
      </c>
      <c r="K1622">
        <v>7.1</v>
      </c>
      <c r="L1622">
        <v>132</v>
      </c>
      <c r="M1622">
        <v>124</v>
      </c>
      <c r="N1622" s="40">
        <v>1200</v>
      </c>
      <c r="O1622">
        <v>1</v>
      </c>
      <c r="P1622">
        <v>15</v>
      </c>
      <c r="Q1622">
        <v>11</v>
      </c>
      <c r="R1622">
        <v>25</v>
      </c>
      <c r="S1622" t="s">
        <v>465</v>
      </c>
      <c r="T1622">
        <v>1130</v>
      </c>
      <c r="U1622" s="33" t="s">
        <v>417</v>
      </c>
      <c r="V1622">
        <v>2</v>
      </c>
      <c r="W1622">
        <v>86</v>
      </c>
      <c r="X1622" s="25" t="s">
        <v>54</v>
      </c>
      <c r="Y1622" t="s">
        <v>474</v>
      </c>
      <c r="Z1622">
        <v>13</v>
      </c>
      <c r="AA1622">
        <v>12</v>
      </c>
      <c r="AB1622">
        <v>7</v>
      </c>
      <c r="AF1622" t="s">
        <v>161</v>
      </c>
    </row>
    <row r="1623" spans="1:32" x14ac:dyDescent="0.25">
      <c r="A1623" s="23" t="s">
        <v>329</v>
      </c>
      <c r="B1623" s="16" t="s">
        <v>333</v>
      </c>
      <c r="C1623">
        <v>8.9</v>
      </c>
      <c r="D1623">
        <v>9.4</v>
      </c>
      <c r="E1623">
        <v>1</v>
      </c>
      <c r="F1623" s="55" t="s">
        <v>64</v>
      </c>
      <c r="G1623" s="28">
        <v>1</v>
      </c>
      <c r="H1623" s="56" t="s">
        <v>69</v>
      </c>
      <c r="I1623">
        <v>1</v>
      </c>
      <c r="J1623" s="35" t="s">
        <v>408</v>
      </c>
      <c r="K1623">
        <v>2.9</v>
      </c>
      <c r="L1623">
        <v>132</v>
      </c>
      <c r="M1623">
        <v>118</v>
      </c>
      <c r="N1623" s="40">
        <v>1200</v>
      </c>
      <c r="O1623">
        <v>1</v>
      </c>
      <c r="P1623">
        <v>2</v>
      </c>
      <c r="Q1623">
        <v>11</v>
      </c>
      <c r="R1623">
        <v>25</v>
      </c>
      <c r="S1623" s="32" t="s">
        <v>416</v>
      </c>
      <c r="T1623">
        <v>1132</v>
      </c>
      <c r="U1623" s="33" t="s">
        <v>427</v>
      </c>
      <c r="V1623">
        <v>2</v>
      </c>
      <c r="W1623">
        <v>80</v>
      </c>
      <c r="X1623" s="25" t="s">
        <v>54</v>
      </c>
      <c r="Y1623" s="12" t="s">
        <v>654</v>
      </c>
      <c r="Z1623">
        <v>3</v>
      </c>
      <c r="AA1623">
        <v>2</v>
      </c>
      <c r="AB1623">
        <v>1</v>
      </c>
      <c r="AF1623" t="s">
        <v>161</v>
      </c>
    </row>
    <row r="1624" spans="1:32" x14ac:dyDescent="0.25">
      <c r="A1624" s="23" t="s">
        <v>329</v>
      </c>
      <c r="B1624" s="16" t="s">
        <v>333</v>
      </c>
      <c r="C1624">
        <v>9.4700000000000006</v>
      </c>
      <c r="D1624">
        <v>8.9700000000000006</v>
      </c>
      <c r="E1624">
        <v>1</v>
      </c>
      <c r="F1624" s="55" t="s">
        <v>64</v>
      </c>
      <c r="G1624" s="28">
        <v>2</v>
      </c>
      <c r="H1624" s="67" t="s">
        <v>195</v>
      </c>
      <c r="I1624">
        <v>10</v>
      </c>
      <c r="J1624" s="38" t="s">
        <v>411</v>
      </c>
      <c r="K1624">
        <v>13</v>
      </c>
      <c r="L1624">
        <v>132</v>
      </c>
      <c r="M1624">
        <v>135</v>
      </c>
      <c r="N1624" s="40">
        <v>1200</v>
      </c>
      <c r="O1624">
        <v>1</v>
      </c>
      <c r="P1624">
        <v>15</v>
      </c>
      <c r="Q1624">
        <v>10</v>
      </c>
      <c r="R1624">
        <v>25</v>
      </c>
      <c r="S1624" s="32" t="s">
        <v>432</v>
      </c>
      <c r="T1624">
        <v>1135</v>
      </c>
      <c r="U1624" s="33" t="s">
        <v>427</v>
      </c>
      <c r="V1624">
        <v>3</v>
      </c>
      <c r="W1624">
        <v>79</v>
      </c>
      <c r="X1624" s="25" t="s">
        <v>54</v>
      </c>
      <c r="Y1624" s="12" t="s">
        <v>989</v>
      </c>
      <c r="Z1624">
        <v>12</v>
      </c>
      <c r="AA1624">
        <v>11</v>
      </c>
      <c r="AB1624">
        <v>2</v>
      </c>
      <c r="AF1624" t="s">
        <v>1038</v>
      </c>
    </row>
    <row r="1625" spans="1:32" x14ac:dyDescent="0.25">
      <c r="A1625" s="23" t="s">
        <v>329</v>
      </c>
      <c r="B1625" s="16" t="s">
        <v>333</v>
      </c>
      <c r="C1625">
        <v>9.31</v>
      </c>
      <c r="D1625">
        <v>9.0100000000000016</v>
      </c>
      <c r="E1625">
        <v>1</v>
      </c>
      <c r="F1625" s="55" t="s">
        <v>64</v>
      </c>
      <c r="G1625" s="30">
        <v>5</v>
      </c>
      <c r="H1625" s="67" t="s">
        <v>195</v>
      </c>
      <c r="I1625">
        <v>6</v>
      </c>
      <c r="J1625" s="38" t="s">
        <v>411</v>
      </c>
      <c r="K1625">
        <v>18</v>
      </c>
      <c r="L1625">
        <v>132</v>
      </c>
      <c r="M1625">
        <v>135</v>
      </c>
      <c r="N1625" s="40">
        <v>1200</v>
      </c>
      <c r="O1625">
        <v>1</v>
      </c>
      <c r="P1625">
        <v>28</v>
      </c>
      <c r="Q1625">
        <v>9</v>
      </c>
      <c r="R1625">
        <v>25</v>
      </c>
      <c r="S1625" t="s">
        <v>479</v>
      </c>
      <c r="T1625">
        <v>1146</v>
      </c>
      <c r="U1625" s="33" t="s">
        <v>427</v>
      </c>
      <c r="V1625">
        <v>3</v>
      </c>
      <c r="W1625">
        <v>80</v>
      </c>
      <c r="X1625" s="25" t="s">
        <v>54</v>
      </c>
      <c r="Y1625" t="s">
        <v>484</v>
      </c>
      <c r="Z1625">
        <v>11</v>
      </c>
      <c r="AA1625">
        <v>10</v>
      </c>
      <c r="AB1625">
        <v>5</v>
      </c>
      <c r="AF1625" t="s">
        <v>213</v>
      </c>
    </row>
    <row r="1626" spans="1:32" x14ac:dyDescent="0.25">
      <c r="A1626" s="23" t="s">
        <v>329</v>
      </c>
      <c r="B1626" s="16" t="s">
        <v>333</v>
      </c>
      <c r="C1626">
        <v>9.15</v>
      </c>
      <c r="D1626">
        <v>9.35</v>
      </c>
      <c r="E1626">
        <v>1</v>
      </c>
      <c r="F1626" s="55" t="s">
        <v>64</v>
      </c>
      <c r="G1626">
        <v>10</v>
      </c>
      <c r="H1626" s="56" t="s">
        <v>69</v>
      </c>
      <c r="I1626">
        <v>10</v>
      </c>
      <c r="J1626" s="36" t="s">
        <v>410</v>
      </c>
      <c r="K1626">
        <v>17</v>
      </c>
      <c r="L1626">
        <v>132</v>
      </c>
      <c r="M1626">
        <v>115</v>
      </c>
      <c r="N1626" s="40">
        <v>1200</v>
      </c>
      <c r="O1626">
        <v>1</v>
      </c>
      <c r="P1626">
        <v>16</v>
      </c>
      <c r="Q1626">
        <v>7</v>
      </c>
      <c r="R1626">
        <v>25</v>
      </c>
      <c r="S1626" s="31" t="s">
        <v>420</v>
      </c>
      <c r="T1626">
        <v>1132</v>
      </c>
      <c r="U1626" s="33" t="s">
        <v>427</v>
      </c>
      <c r="V1626">
        <v>2</v>
      </c>
      <c r="W1626">
        <v>80</v>
      </c>
      <c r="X1626" s="25" t="s">
        <v>54</v>
      </c>
      <c r="Y1626" t="s">
        <v>516</v>
      </c>
      <c r="Z1626">
        <v>9</v>
      </c>
      <c r="AA1626">
        <v>9</v>
      </c>
      <c r="AB1626">
        <v>10</v>
      </c>
      <c r="AF1626" t="s">
        <v>161</v>
      </c>
    </row>
    <row r="1627" spans="1:32" x14ac:dyDescent="0.25">
      <c r="A1627" s="23" t="s">
        <v>329</v>
      </c>
      <c r="B1627" s="16" t="s">
        <v>333</v>
      </c>
      <c r="C1627">
        <v>9.86</v>
      </c>
      <c r="D1627">
        <v>9.76</v>
      </c>
      <c r="E1627">
        <v>1</v>
      </c>
      <c r="F1627" s="55" t="s">
        <v>64</v>
      </c>
      <c r="G1627" s="30">
        <v>5</v>
      </c>
      <c r="H1627" s="55" t="s">
        <v>64</v>
      </c>
      <c r="I1627">
        <v>1</v>
      </c>
      <c r="J1627" s="37" t="s">
        <v>409</v>
      </c>
      <c r="K1627">
        <v>3.5</v>
      </c>
      <c r="L1627">
        <v>132</v>
      </c>
      <c r="M1627">
        <v>135</v>
      </c>
      <c r="N1627" s="40">
        <v>1200</v>
      </c>
      <c r="O1627">
        <v>1</v>
      </c>
      <c r="P1627">
        <v>25</v>
      </c>
      <c r="Q1627">
        <v>6</v>
      </c>
      <c r="R1627">
        <v>25</v>
      </c>
      <c r="S1627" s="32" t="s">
        <v>416</v>
      </c>
      <c r="T1627">
        <v>1107</v>
      </c>
      <c r="U1627" s="33" t="s">
        <v>427</v>
      </c>
      <c r="V1627">
        <v>3</v>
      </c>
      <c r="W1627">
        <v>80</v>
      </c>
      <c r="X1627" s="25" t="s">
        <v>54</v>
      </c>
      <c r="Y1627" s="12" t="s">
        <v>549</v>
      </c>
      <c r="Z1627">
        <v>4</v>
      </c>
      <c r="AA1627">
        <v>4</v>
      </c>
      <c r="AB1627">
        <v>5</v>
      </c>
      <c r="AF1627" t="s">
        <v>161</v>
      </c>
    </row>
    <row r="1628" spans="1:32" x14ac:dyDescent="0.25">
      <c r="A1628" s="23" t="s">
        <v>329</v>
      </c>
      <c r="B1628" s="16" t="s">
        <v>333</v>
      </c>
      <c r="C1628">
        <v>10</v>
      </c>
      <c r="D1628">
        <v>10.1</v>
      </c>
      <c r="E1628">
        <v>1</v>
      </c>
      <c r="F1628" s="55" t="s">
        <v>64</v>
      </c>
      <c r="G1628" s="28">
        <v>1</v>
      </c>
      <c r="H1628" s="49" t="s">
        <v>31</v>
      </c>
      <c r="I1628">
        <v>2</v>
      </c>
      <c r="J1628" s="37" t="s">
        <v>409</v>
      </c>
      <c r="K1628">
        <v>2</v>
      </c>
      <c r="L1628">
        <v>132</v>
      </c>
      <c r="M1628">
        <v>129</v>
      </c>
      <c r="N1628" s="40">
        <v>1200</v>
      </c>
      <c r="O1628">
        <v>1</v>
      </c>
      <c r="P1628">
        <v>4</v>
      </c>
      <c r="Q1628">
        <v>6</v>
      </c>
      <c r="R1628">
        <v>25</v>
      </c>
      <c r="S1628" s="32" t="s">
        <v>432</v>
      </c>
      <c r="T1628">
        <v>1122</v>
      </c>
      <c r="U1628" s="34" t="s">
        <v>438</v>
      </c>
      <c r="V1628">
        <v>3</v>
      </c>
      <c r="W1628">
        <v>70</v>
      </c>
      <c r="X1628" s="25" t="s">
        <v>54</v>
      </c>
      <c r="Y1628" t="s">
        <v>484</v>
      </c>
      <c r="Z1628">
        <v>5</v>
      </c>
      <c r="AA1628">
        <v>5</v>
      </c>
      <c r="AB1628">
        <v>1</v>
      </c>
      <c r="AF1628" t="s">
        <v>669</v>
      </c>
    </row>
    <row r="1629" spans="1:32" x14ac:dyDescent="0.25">
      <c r="A1629" s="23" t="s">
        <v>329</v>
      </c>
      <c r="B1629" s="16" t="s">
        <v>333</v>
      </c>
      <c r="C1629">
        <v>9.43</v>
      </c>
      <c r="D1629">
        <v>9.33</v>
      </c>
      <c r="E1629">
        <v>1</v>
      </c>
      <c r="F1629" s="55" t="s">
        <v>64</v>
      </c>
      <c r="G1629" s="28">
        <v>2</v>
      </c>
      <c r="H1629" s="49" t="s">
        <v>31</v>
      </c>
      <c r="I1629">
        <v>5</v>
      </c>
      <c r="J1629" s="37" t="s">
        <v>409</v>
      </c>
      <c r="K1629">
        <v>3.6</v>
      </c>
      <c r="L1629">
        <v>132</v>
      </c>
      <c r="M1629">
        <v>129</v>
      </c>
      <c r="N1629" s="40">
        <v>1200</v>
      </c>
      <c r="O1629">
        <v>1</v>
      </c>
      <c r="P1629">
        <v>14</v>
      </c>
      <c r="Q1629">
        <v>5</v>
      </c>
      <c r="R1629">
        <v>25</v>
      </c>
      <c r="S1629" s="31" t="s">
        <v>420</v>
      </c>
      <c r="T1629">
        <v>1109</v>
      </c>
      <c r="U1629" s="33" t="s">
        <v>427</v>
      </c>
      <c r="V1629">
        <v>3</v>
      </c>
      <c r="W1629">
        <v>69</v>
      </c>
      <c r="X1629" s="25" t="s">
        <v>54</v>
      </c>
      <c r="Y1629" s="12" t="s">
        <v>423</v>
      </c>
      <c r="Z1629">
        <v>5</v>
      </c>
      <c r="AA1629">
        <v>5</v>
      </c>
      <c r="AB1629">
        <v>2</v>
      </c>
      <c r="AF1629" t="s">
        <v>87</v>
      </c>
    </row>
    <row r="1630" spans="1:32" x14ac:dyDescent="0.25">
      <c r="A1630" s="23" t="s">
        <v>329</v>
      </c>
      <c r="B1630" s="16" t="s">
        <v>333</v>
      </c>
      <c r="C1630">
        <v>9.24</v>
      </c>
      <c r="D1630">
        <v>9.24</v>
      </c>
      <c r="E1630">
        <v>1</v>
      </c>
      <c r="F1630" s="55" t="s">
        <v>64</v>
      </c>
      <c r="G1630" s="28">
        <v>2</v>
      </c>
      <c r="H1630" s="53" t="s">
        <v>53</v>
      </c>
      <c r="I1630">
        <v>6</v>
      </c>
      <c r="J1630" s="37" t="s">
        <v>409</v>
      </c>
      <c r="K1630">
        <v>6.5</v>
      </c>
      <c r="L1630">
        <v>132</v>
      </c>
      <c r="M1630">
        <v>125</v>
      </c>
      <c r="N1630" s="40">
        <v>1200</v>
      </c>
      <c r="O1630">
        <v>1</v>
      </c>
      <c r="P1630">
        <v>30</v>
      </c>
      <c r="Q1630">
        <v>4</v>
      </c>
      <c r="R1630">
        <v>25</v>
      </c>
      <c r="S1630" s="32" t="s">
        <v>426</v>
      </c>
      <c r="T1630">
        <v>1098</v>
      </c>
      <c r="U1630" s="33" t="s">
        <v>427</v>
      </c>
      <c r="V1630">
        <v>3</v>
      </c>
      <c r="W1630">
        <v>68</v>
      </c>
      <c r="X1630" s="25" t="s">
        <v>54</v>
      </c>
      <c r="Y1630" s="12" t="s">
        <v>446</v>
      </c>
      <c r="Z1630">
        <v>4</v>
      </c>
      <c r="AA1630">
        <v>3</v>
      </c>
      <c r="AB1630">
        <v>2</v>
      </c>
      <c r="AF1630" t="s">
        <v>87</v>
      </c>
    </row>
    <row r="1631" spans="1:32" x14ac:dyDescent="0.25">
      <c r="A1631" s="23" t="s">
        <v>329</v>
      </c>
      <c r="B1631" s="16" t="s">
        <v>333</v>
      </c>
      <c r="C1631">
        <v>9.48</v>
      </c>
      <c r="D1631">
        <v>9.5800000000000018</v>
      </c>
      <c r="E1631">
        <v>1</v>
      </c>
      <c r="F1631" s="55" t="s">
        <v>64</v>
      </c>
      <c r="G1631" s="28">
        <v>2</v>
      </c>
      <c r="H1631" s="53" t="s">
        <v>53</v>
      </c>
      <c r="I1631">
        <v>5</v>
      </c>
      <c r="J1631" s="37" t="s">
        <v>409</v>
      </c>
      <c r="K1631">
        <v>2.5</v>
      </c>
      <c r="L1631">
        <v>132</v>
      </c>
      <c r="M1631">
        <v>122</v>
      </c>
      <c r="N1631" s="40">
        <v>1200</v>
      </c>
      <c r="O1631">
        <v>1</v>
      </c>
      <c r="P1631">
        <v>9</v>
      </c>
      <c r="Q1631">
        <v>4</v>
      </c>
      <c r="R1631">
        <v>25</v>
      </c>
      <c r="S1631" s="32" t="s">
        <v>432</v>
      </c>
      <c r="T1631">
        <v>1107</v>
      </c>
      <c r="U1631" s="33" t="s">
        <v>427</v>
      </c>
      <c r="V1631">
        <v>3</v>
      </c>
      <c r="W1631">
        <v>66</v>
      </c>
      <c r="X1631" s="25" t="s">
        <v>54</v>
      </c>
      <c r="Y1631" s="12" t="s">
        <v>989</v>
      </c>
      <c r="Z1631">
        <v>4</v>
      </c>
      <c r="AA1631">
        <v>3</v>
      </c>
      <c r="AB1631">
        <v>2</v>
      </c>
      <c r="AF1631" t="s">
        <v>87</v>
      </c>
    </row>
    <row r="1632" spans="1:32" x14ac:dyDescent="0.25">
      <c r="A1632" s="23" t="s">
        <v>329</v>
      </c>
      <c r="B1632" s="16" t="s">
        <v>333</v>
      </c>
      <c r="C1632">
        <v>9.94</v>
      </c>
      <c r="D1632">
        <v>9.84</v>
      </c>
      <c r="E1632">
        <v>1</v>
      </c>
      <c r="F1632" s="55" t="s">
        <v>64</v>
      </c>
      <c r="G1632" s="30">
        <v>5</v>
      </c>
      <c r="H1632" s="73" t="s">
        <v>452</v>
      </c>
      <c r="I1632">
        <v>10</v>
      </c>
      <c r="J1632" s="38" t="s">
        <v>411</v>
      </c>
      <c r="K1632">
        <v>19</v>
      </c>
      <c r="L1632">
        <v>132</v>
      </c>
      <c r="M1632">
        <v>122</v>
      </c>
      <c r="N1632" s="40">
        <v>1200</v>
      </c>
      <c r="O1632">
        <v>1</v>
      </c>
      <c r="P1632">
        <v>19</v>
      </c>
      <c r="Q1632">
        <v>3</v>
      </c>
      <c r="R1632">
        <v>25</v>
      </c>
      <c r="S1632" s="31" t="s">
        <v>420</v>
      </c>
      <c r="T1632">
        <v>1101</v>
      </c>
      <c r="U1632" s="33" t="s">
        <v>427</v>
      </c>
      <c r="V1632">
        <v>3</v>
      </c>
      <c r="W1632">
        <v>67</v>
      </c>
      <c r="X1632" s="25" t="s">
        <v>54</v>
      </c>
      <c r="Y1632" s="12" t="s">
        <v>471</v>
      </c>
      <c r="Z1632">
        <v>12</v>
      </c>
      <c r="AA1632">
        <v>11</v>
      </c>
      <c r="AB1632">
        <v>5</v>
      </c>
      <c r="AF1632" t="s">
        <v>674</v>
      </c>
    </row>
    <row r="1633" spans="1:32" x14ac:dyDescent="0.25">
      <c r="A1633" s="23" t="s">
        <v>329</v>
      </c>
      <c r="B1633" s="16" t="s">
        <v>333</v>
      </c>
      <c r="C1633">
        <v>21.16</v>
      </c>
      <c r="D1633">
        <v>21.060000000000002</v>
      </c>
      <c r="E1633">
        <v>1</v>
      </c>
      <c r="F1633" s="55" t="s">
        <v>64</v>
      </c>
      <c r="G1633" s="30">
        <v>4</v>
      </c>
      <c r="H1633" s="73" t="s">
        <v>452</v>
      </c>
      <c r="I1633">
        <v>11</v>
      </c>
      <c r="J1633" s="38" t="s">
        <v>411</v>
      </c>
      <c r="K1633">
        <v>28</v>
      </c>
      <c r="L1633">
        <v>132</v>
      </c>
      <c r="M1633">
        <v>124</v>
      </c>
      <c r="N1633">
        <v>1400</v>
      </c>
      <c r="O1633">
        <v>1</v>
      </c>
      <c r="P1633">
        <v>23</v>
      </c>
      <c r="Q1633">
        <v>2</v>
      </c>
      <c r="R1633">
        <v>25</v>
      </c>
      <c r="S1633" t="s">
        <v>483</v>
      </c>
      <c r="T1633">
        <v>1106</v>
      </c>
      <c r="U1633" s="33" t="s">
        <v>417</v>
      </c>
      <c r="V1633">
        <v>3</v>
      </c>
      <c r="W1633">
        <v>68</v>
      </c>
      <c r="X1633" s="25" t="s">
        <v>54</v>
      </c>
      <c r="Y1633" s="12" t="s">
        <v>418</v>
      </c>
      <c r="Z1633">
        <v>12</v>
      </c>
      <c r="AA1633">
        <v>12</v>
      </c>
      <c r="AB1633">
        <v>10</v>
      </c>
      <c r="AC1633">
        <v>4</v>
      </c>
      <c r="AF1633" t="s">
        <v>624</v>
      </c>
    </row>
    <row r="1634" spans="1:32" x14ac:dyDescent="0.25">
      <c r="A1634" s="23" t="s">
        <v>329</v>
      </c>
      <c r="B1634" s="16" t="s">
        <v>333</v>
      </c>
      <c r="C1634">
        <v>22.21</v>
      </c>
      <c r="D1634">
        <v>21.910000000000004</v>
      </c>
      <c r="E1634">
        <v>1</v>
      </c>
      <c r="F1634" s="55" t="s">
        <v>64</v>
      </c>
      <c r="G1634">
        <v>9</v>
      </c>
      <c r="H1634" s="63" t="s">
        <v>140</v>
      </c>
      <c r="I1634">
        <v>12</v>
      </c>
      <c r="J1634" s="38" t="s">
        <v>411</v>
      </c>
      <c r="K1634">
        <v>20</v>
      </c>
      <c r="L1634">
        <v>132</v>
      </c>
      <c r="M1634">
        <v>129</v>
      </c>
      <c r="N1634">
        <v>1400</v>
      </c>
      <c r="O1634">
        <v>1</v>
      </c>
      <c r="P1634">
        <v>9</v>
      </c>
      <c r="Q1634">
        <v>2</v>
      </c>
      <c r="R1634">
        <v>25</v>
      </c>
      <c r="S1634" t="s">
        <v>508</v>
      </c>
      <c r="T1634">
        <v>1091</v>
      </c>
      <c r="U1634" s="33" t="s">
        <v>417</v>
      </c>
      <c r="V1634">
        <v>3</v>
      </c>
      <c r="W1634">
        <v>70</v>
      </c>
      <c r="X1634" s="25" t="s">
        <v>54</v>
      </c>
      <c r="Y1634" t="s">
        <v>429</v>
      </c>
      <c r="Z1634">
        <v>11</v>
      </c>
      <c r="AA1634">
        <v>12</v>
      </c>
      <c r="AB1634">
        <v>13</v>
      </c>
      <c r="AC1634">
        <v>9</v>
      </c>
      <c r="AF1634" t="s">
        <v>624</v>
      </c>
    </row>
    <row r="1635" spans="1:32" x14ac:dyDescent="0.25">
      <c r="A1635" s="23" t="s">
        <v>329</v>
      </c>
      <c r="B1635" s="16" t="s">
        <v>333</v>
      </c>
      <c r="C1635">
        <v>34.630000000000003</v>
      </c>
      <c r="D1635">
        <v>34.93</v>
      </c>
      <c r="E1635">
        <v>1</v>
      </c>
      <c r="F1635" s="55" t="s">
        <v>64</v>
      </c>
      <c r="G1635">
        <v>8</v>
      </c>
      <c r="H1635" s="73" t="s">
        <v>452</v>
      </c>
      <c r="I1635">
        <v>2</v>
      </c>
      <c r="J1635" s="35" t="s">
        <v>408</v>
      </c>
      <c r="K1635">
        <v>27</v>
      </c>
      <c r="L1635">
        <v>132</v>
      </c>
      <c r="M1635">
        <v>122</v>
      </c>
      <c r="N1635">
        <v>1600</v>
      </c>
      <c r="O1635">
        <v>1</v>
      </c>
      <c r="P1635">
        <v>12</v>
      </c>
      <c r="Q1635">
        <v>1</v>
      </c>
      <c r="R1635">
        <v>25</v>
      </c>
      <c r="S1635" t="s">
        <v>479</v>
      </c>
      <c r="T1635">
        <v>1102</v>
      </c>
      <c r="U1635" s="33" t="s">
        <v>417</v>
      </c>
      <c r="V1635" t="s">
        <v>865</v>
      </c>
      <c r="W1635">
        <v>70</v>
      </c>
      <c r="X1635" s="25" t="s">
        <v>54</v>
      </c>
      <c r="Y1635" t="s">
        <v>441</v>
      </c>
      <c r="Z1635">
        <v>3</v>
      </c>
      <c r="AA1635">
        <v>6</v>
      </c>
      <c r="AB1635">
        <v>4</v>
      </c>
      <c r="AC1635">
        <v>8</v>
      </c>
      <c r="AF1635" t="s">
        <v>624</v>
      </c>
    </row>
    <row r="1636" spans="1:32" x14ac:dyDescent="0.25">
      <c r="A1636" s="23" t="s">
        <v>329</v>
      </c>
      <c r="B1636" s="16" t="s">
        <v>333</v>
      </c>
      <c r="C1636">
        <v>22.23</v>
      </c>
      <c r="D1636">
        <v>22.53</v>
      </c>
      <c r="E1636">
        <v>1</v>
      </c>
      <c r="F1636" s="55" t="s">
        <v>64</v>
      </c>
      <c r="G1636" s="28">
        <v>2</v>
      </c>
      <c r="H1636" s="73" t="s">
        <v>452</v>
      </c>
      <c r="I1636">
        <v>3</v>
      </c>
      <c r="J1636" s="35" t="s">
        <v>408</v>
      </c>
      <c r="K1636">
        <v>17</v>
      </c>
      <c r="L1636">
        <v>132</v>
      </c>
      <c r="M1636">
        <v>124</v>
      </c>
      <c r="N1636">
        <v>1400</v>
      </c>
      <c r="O1636">
        <v>1</v>
      </c>
      <c r="P1636">
        <v>29</v>
      </c>
      <c r="Q1636">
        <v>12</v>
      </c>
      <c r="R1636">
        <v>24</v>
      </c>
      <c r="S1636" t="s">
        <v>501</v>
      </c>
      <c r="T1636">
        <v>1099</v>
      </c>
      <c r="U1636" s="33" t="s">
        <v>417</v>
      </c>
      <c r="V1636">
        <v>3</v>
      </c>
      <c r="W1636">
        <v>68</v>
      </c>
      <c r="X1636" s="25" t="s">
        <v>54</v>
      </c>
      <c r="Y1636" s="12" t="s">
        <v>989</v>
      </c>
      <c r="Z1636">
        <v>2</v>
      </c>
      <c r="AA1636">
        <v>4</v>
      </c>
      <c r="AB1636">
        <v>3</v>
      </c>
      <c r="AC1636">
        <v>2</v>
      </c>
      <c r="AF1636" t="s">
        <v>624</v>
      </c>
    </row>
    <row r="1637" spans="1:32" x14ac:dyDescent="0.25">
      <c r="A1637" s="23" t="s">
        <v>329</v>
      </c>
      <c r="B1637" s="16" t="s">
        <v>333</v>
      </c>
      <c r="C1637">
        <v>22.5</v>
      </c>
      <c r="D1637">
        <v>22.200000000000003</v>
      </c>
      <c r="E1637">
        <v>1</v>
      </c>
      <c r="F1637" s="55" t="s">
        <v>64</v>
      </c>
      <c r="G1637">
        <v>11</v>
      </c>
      <c r="H1637" s="74" t="s">
        <v>404</v>
      </c>
      <c r="I1637">
        <v>10</v>
      </c>
      <c r="J1637" s="36" t="s">
        <v>410</v>
      </c>
      <c r="K1637">
        <v>16</v>
      </c>
      <c r="L1637">
        <v>132</v>
      </c>
      <c r="M1637">
        <v>129</v>
      </c>
      <c r="N1637">
        <v>1400</v>
      </c>
      <c r="O1637">
        <v>1</v>
      </c>
      <c r="P1637">
        <v>1</v>
      </c>
      <c r="Q1637">
        <v>12</v>
      </c>
      <c r="R1637">
        <v>24</v>
      </c>
      <c r="S1637" t="s">
        <v>479</v>
      </c>
      <c r="T1637">
        <v>1097</v>
      </c>
      <c r="U1637" s="33" t="s">
        <v>417</v>
      </c>
      <c r="V1637">
        <v>3</v>
      </c>
      <c r="W1637">
        <v>69</v>
      </c>
      <c r="X1637" s="25" t="s">
        <v>54</v>
      </c>
      <c r="Y1637">
        <v>8</v>
      </c>
      <c r="Z1637">
        <v>10</v>
      </c>
      <c r="AA1637">
        <v>8</v>
      </c>
      <c r="AB1637">
        <v>7</v>
      </c>
      <c r="AC1637">
        <v>11</v>
      </c>
      <c r="AF1637" t="s">
        <v>678</v>
      </c>
    </row>
    <row r="1638" spans="1:32" x14ac:dyDescent="0.25">
      <c r="A1638" s="23" t="s">
        <v>329</v>
      </c>
      <c r="B1638" s="16" t="s">
        <v>333</v>
      </c>
      <c r="C1638">
        <v>8.64</v>
      </c>
      <c r="D1638">
        <v>8.9400000000000013</v>
      </c>
      <c r="E1638">
        <v>1</v>
      </c>
      <c r="F1638" s="55" t="s">
        <v>64</v>
      </c>
      <c r="G1638" s="28">
        <v>3</v>
      </c>
      <c r="H1638" s="56" t="s">
        <v>69</v>
      </c>
      <c r="I1638">
        <v>3</v>
      </c>
      <c r="J1638" s="37" t="s">
        <v>409</v>
      </c>
      <c r="K1638">
        <v>9.4</v>
      </c>
      <c r="L1638">
        <v>132</v>
      </c>
      <c r="M1638">
        <v>123</v>
      </c>
      <c r="N1638" s="40">
        <v>1200</v>
      </c>
      <c r="O1638">
        <v>1</v>
      </c>
      <c r="P1638">
        <v>9</v>
      </c>
      <c r="Q1638">
        <v>11</v>
      </c>
      <c r="R1638">
        <v>24</v>
      </c>
      <c r="S1638" t="s">
        <v>465</v>
      </c>
      <c r="T1638">
        <v>1113</v>
      </c>
      <c r="U1638" s="33" t="s">
        <v>427</v>
      </c>
      <c r="V1638">
        <v>3</v>
      </c>
      <c r="W1638">
        <v>68</v>
      </c>
      <c r="X1638" s="25" t="s">
        <v>54</v>
      </c>
      <c r="Y1638" s="12" t="s">
        <v>446</v>
      </c>
      <c r="Z1638">
        <v>5</v>
      </c>
      <c r="AA1638">
        <v>4</v>
      </c>
      <c r="AB1638">
        <v>3</v>
      </c>
      <c r="AF1638" t="s">
        <v>680</v>
      </c>
    </row>
    <row r="1639" spans="1:32" x14ac:dyDescent="0.25">
      <c r="A1639" s="23" t="s">
        <v>329</v>
      </c>
      <c r="B1639" s="16" t="s">
        <v>333</v>
      </c>
      <c r="C1639">
        <v>22.41</v>
      </c>
      <c r="D1639">
        <v>22.310000000000002</v>
      </c>
      <c r="E1639">
        <v>1</v>
      </c>
      <c r="F1639" s="55" t="s">
        <v>64</v>
      </c>
      <c r="G1639">
        <v>11</v>
      </c>
      <c r="H1639" s="63" t="s">
        <v>140</v>
      </c>
      <c r="I1639">
        <v>10</v>
      </c>
      <c r="J1639" s="37" t="s">
        <v>409</v>
      </c>
      <c r="K1639">
        <v>12</v>
      </c>
      <c r="L1639">
        <v>132</v>
      </c>
      <c r="M1639">
        <v>124</v>
      </c>
      <c r="N1639">
        <v>1400</v>
      </c>
      <c r="O1639">
        <v>1</v>
      </c>
      <c r="P1639">
        <v>13</v>
      </c>
      <c r="Q1639">
        <v>10</v>
      </c>
      <c r="R1639">
        <v>24</v>
      </c>
      <c r="S1639" t="s">
        <v>465</v>
      </c>
      <c r="T1639">
        <v>1091</v>
      </c>
      <c r="U1639" s="33" t="s">
        <v>427</v>
      </c>
      <c r="V1639">
        <v>3</v>
      </c>
      <c r="W1639">
        <v>69</v>
      </c>
      <c r="X1639" s="25" t="s">
        <v>54</v>
      </c>
      <c r="Y1639" t="s">
        <v>502</v>
      </c>
      <c r="Z1639">
        <v>4</v>
      </c>
      <c r="AA1639">
        <v>2</v>
      </c>
      <c r="AB1639">
        <v>2</v>
      </c>
      <c r="AC1639">
        <v>11</v>
      </c>
      <c r="AF1639" t="s">
        <v>624</v>
      </c>
    </row>
    <row r="1640" spans="1:32" x14ac:dyDescent="0.25">
      <c r="A1640" s="23" t="s">
        <v>329</v>
      </c>
      <c r="B1640" s="16" t="s">
        <v>333</v>
      </c>
      <c r="C1640">
        <v>10.06</v>
      </c>
      <c r="D1640">
        <v>9.9600000000000009</v>
      </c>
      <c r="E1640">
        <v>1</v>
      </c>
      <c r="F1640" s="55" t="s">
        <v>64</v>
      </c>
      <c r="G1640">
        <v>6</v>
      </c>
      <c r="H1640" s="63" t="s">
        <v>140</v>
      </c>
      <c r="I1640">
        <v>9</v>
      </c>
      <c r="J1640" s="36" t="s">
        <v>410</v>
      </c>
      <c r="K1640">
        <v>24</v>
      </c>
      <c r="L1640">
        <v>132</v>
      </c>
      <c r="M1640">
        <v>123</v>
      </c>
      <c r="N1640" s="40">
        <v>1200</v>
      </c>
      <c r="O1640">
        <v>1</v>
      </c>
      <c r="P1640">
        <v>22</v>
      </c>
      <c r="Q1640">
        <v>9</v>
      </c>
      <c r="R1640">
        <v>24</v>
      </c>
      <c r="S1640" t="s">
        <v>501</v>
      </c>
      <c r="T1640">
        <v>1090</v>
      </c>
      <c r="U1640" s="34" t="s">
        <v>755</v>
      </c>
      <c r="V1640">
        <v>3</v>
      </c>
      <c r="W1640">
        <v>69</v>
      </c>
      <c r="X1640" s="25" t="s">
        <v>54</v>
      </c>
      <c r="Y1640" s="12" t="s">
        <v>549</v>
      </c>
      <c r="Z1640">
        <v>9</v>
      </c>
      <c r="AA1640">
        <v>7</v>
      </c>
      <c r="AB1640">
        <v>6</v>
      </c>
      <c r="AF1640" t="s">
        <v>624</v>
      </c>
    </row>
    <row r="1641" spans="1:32" x14ac:dyDescent="0.25">
      <c r="A1641" s="23" t="s">
        <v>329</v>
      </c>
      <c r="B1641" s="16" t="s">
        <v>333</v>
      </c>
      <c r="C1641">
        <v>22.28</v>
      </c>
      <c r="D1641">
        <v>21.980000000000004</v>
      </c>
      <c r="E1641">
        <v>1</v>
      </c>
      <c r="F1641" s="55" t="s">
        <v>64</v>
      </c>
      <c r="G1641" s="30">
        <v>4</v>
      </c>
      <c r="H1641" s="56" t="s">
        <v>69</v>
      </c>
      <c r="I1641">
        <v>9</v>
      </c>
      <c r="J1641" s="35" t="s">
        <v>408</v>
      </c>
      <c r="K1641">
        <v>5.5</v>
      </c>
      <c r="L1641">
        <v>132</v>
      </c>
      <c r="M1641">
        <v>129</v>
      </c>
      <c r="N1641">
        <v>1400</v>
      </c>
      <c r="O1641">
        <v>1</v>
      </c>
      <c r="P1641">
        <v>2</v>
      </c>
      <c r="Q1641">
        <v>6</v>
      </c>
      <c r="R1641">
        <v>24</v>
      </c>
      <c r="S1641" t="s">
        <v>477</v>
      </c>
      <c r="T1641">
        <v>1093</v>
      </c>
      <c r="U1641" s="33" t="s">
        <v>427</v>
      </c>
      <c r="V1641">
        <v>3</v>
      </c>
      <c r="W1641">
        <v>69</v>
      </c>
      <c r="X1641" s="25" t="s">
        <v>54</v>
      </c>
      <c r="Y1641">
        <v>3</v>
      </c>
      <c r="Z1641">
        <v>3</v>
      </c>
      <c r="AA1641">
        <v>4</v>
      </c>
      <c r="AB1641">
        <v>3</v>
      </c>
      <c r="AC1641">
        <v>4</v>
      </c>
      <c r="AF1641" t="s">
        <v>624</v>
      </c>
    </row>
    <row r="1642" spans="1:32" x14ac:dyDescent="0.25">
      <c r="A1642" s="23" t="s">
        <v>329</v>
      </c>
      <c r="B1642" s="16" t="s">
        <v>333</v>
      </c>
      <c r="C1642">
        <v>10.93</v>
      </c>
      <c r="D1642">
        <v>10.43</v>
      </c>
      <c r="E1642">
        <v>1</v>
      </c>
      <c r="F1642" s="55" t="s">
        <v>64</v>
      </c>
      <c r="G1642">
        <v>9</v>
      </c>
      <c r="H1642" s="49" t="s">
        <v>31</v>
      </c>
      <c r="I1642">
        <v>14</v>
      </c>
      <c r="J1642" s="38" t="s">
        <v>411</v>
      </c>
      <c r="K1642">
        <v>7.2</v>
      </c>
      <c r="L1642">
        <v>132</v>
      </c>
      <c r="M1642">
        <v>128</v>
      </c>
      <c r="N1642" s="40">
        <v>1200</v>
      </c>
      <c r="O1642">
        <v>1</v>
      </c>
      <c r="P1642">
        <v>28</v>
      </c>
      <c r="Q1642">
        <v>4</v>
      </c>
      <c r="R1642">
        <v>24</v>
      </c>
      <c r="S1642" t="s">
        <v>483</v>
      </c>
      <c r="T1642">
        <v>1098</v>
      </c>
      <c r="U1642" s="34" t="s">
        <v>755</v>
      </c>
      <c r="V1642">
        <v>3</v>
      </c>
      <c r="W1642">
        <v>69</v>
      </c>
      <c r="X1642" s="25" t="s">
        <v>54</v>
      </c>
      <c r="Y1642" t="s">
        <v>533</v>
      </c>
      <c r="Z1642">
        <v>12</v>
      </c>
      <c r="AA1642">
        <v>13</v>
      </c>
      <c r="AB1642">
        <v>9</v>
      </c>
      <c r="AF1642" t="s">
        <v>624</v>
      </c>
    </row>
    <row r="1643" spans="1:32" x14ac:dyDescent="0.25">
      <c r="A1643" s="23" t="s">
        <v>329</v>
      </c>
      <c r="B1643" s="16" t="s">
        <v>333</v>
      </c>
      <c r="C1643">
        <v>23</v>
      </c>
      <c r="D1643">
        <v>22.900000000000002</v>
      </c>
      <c r="E1643">
        <v>1</v>
      </c>
      <c r="F1643" s="55" t="s">
        <v>64</v>
      </c>
      <c r="G1643">
        <v>12</v>
      </c>
      <c r="H1643" s="75" t="s">
        <v>596</v>
      </c>
      <c r="I1643">
        <v>10</v>
      </c>
      <c r="J1643" s="35" t="s">
        <v>408</v>
      </c>
      <c r="K1643">
        <v>3</v>
      </c>
      <c r="L1643">
        <v>132</v>
      </c>
      <c r="M1643">
        <v>122</v>
      </c>
      <c r="N1643">
        <v>1400</v>
      </c>
      <c r="O1643">
        <v>1</v>
      </c>
      <c r="P1643">
        <v>12</v>
      </c>
      <c r="Q1643">
        <v>2</v>
      </c>
      <c r="R1643">
        <v>24</v>
      </c>
      <c r="S1643" t="s">
        <v>483</v>
      </c>
      <c r="T1643">
        <v>1117</v>
      </c>
      <c r="U1643" s="33" t="s">
        <v>417</v>
      </c>
      <c r="V1643">
        <v>3</v>
      </c>
      <c r="W1643">
        <v>69</v>
      </c>
      <c r="X1643" s="25" t="s">
        <v>54</v>
      </c>
      <c r="Y1643" t="s">
        <v>519</v>
      </c>
      <c r="Z1643">
        <v>2</v>
      </c>
      <c r="AA1643">
        <v>2</v>
      </c>
      <c r="AB1643">
        <v>2</v>
      </c>
      <c r="AC1643">
        <v>12</v>
      </c>
      <c r="AF1643" t="s">
        <v>624</v>
      </c>
    </row>
    <row r="1644" spans="1:32" x14ac:dyDescent="0.25">
      <c r="A1644" s="23" t="s">
        <v>329</v>
      </c>
      <c r="B1644" s="16" t="s">
        <v>333</v>
      </c>
      <c r="C1644">
        <v>22.07</v>
      </c>
      <c r="D1644">
        <v>21.970000000000002</v>
      </c>
      <c r="E1644">
        <v>1</v>
      </c>
      <c r="F1644" s="55" t="s">
        <v>64</v>
      </c>
      <c r="G1644" s="28">
        <v>1</v>
      </c>
      <c r="H1644" s="49" t="s">
        <v>31</v>
      </c>
      <c r="I1644">
        <v>11</v>
      </c>
      <c r="J1644" s="35" t="s">
        <v>408</v>
      </c>
      <c r="K1644">
        <v>2.6</v>
      </c>
      <c r="L1644">
        <v>132</v>
      </c>
      <c r="M1644">
        <v>122</v>
      </c>
      <c r="N1644">
        <v>1400</v>
      </c>
      <c r="O1644">
        <v>1</v>
      </c>
      <c r="P1644">
        <v>21</v>
      </c>
      <c r="Q1644">
        <v>1</v>
      </c>
      <c r="R1644">
        <v>24</v>
      </c>
      <c r="S1644" t="s">
        <v>483</v>
      </c>
      <c r="T1644">
        <v>1122</v>
      </c>
      <c r="U1644" s="33" t="s">
        <v>417</v>
      </c>
      <c r="V1644">
        <v>3</v>
      </c>
      <c r="W1644">
        <v>62</v>
      </c>
      <c r="X1644" s="25" t="s">
        <v>54</v>
      </c>
      <c r="Y1644" s="12" t="s">
        <v>539</v>
      </c>
      <c r="Z1644">
        <v>2</v>
      </c>
      <c r="AA1644">
        <v>2</v>
      </c>
      <c r="AB1644">
        <v>2</v>
      </c>
      <c r="AC1644">
        <v>1</v>
      </c>
      <c r="AF1644" t="s">
        <v>624</v>
      </c>
    </row>
    <row r="1645" spans="1:32" x14ac:dyDescent="0.25">
      <c r="A1645" s="23" t="s">
        <v>329</v>
      </c>
      <c r="B1645" s="16" t="s">
        <v>333</v>
      </c>
      <c r="C1645">
        <v>9.75</v>
      </c>
      <c r="D1645">
        <v>9.4499999999999993</v>
      </c>
      <c r="E1645">
        <v>1</v>
      </c>
      <c r="F1645" s="55" t="s">
        <v>64</v>
      </c>
      <c r="G1645" s="28">
        <v>1</v>
      </c>
      <c r="H1645" s="49" t="s">
        <v>31</v>
      </c>
      <c r="I1645">
        <v>12</v>
      </c>
      <c r="J1645" s="37" t="s">
        <v>409</v>
      </c>
      <c r="K1645">
        <v>1.8</v>
      </c>
      <c r="L1645">
        <v>132</v>
      </c>
      <c r="M1645">
        <v>130</v>
      </c>
      <c r="N1645" s="40">
        <v>1200</v>
      </c>
      <c r="O1645">
        <v>1</v>
      </c>
      <c r="P1645">
        <v>1</v>
      </c>
      <c r="Q1645">
        <v>1</v>
      </c>
      <c r="R1645">
        <v>24</v>
      </c>
      <c r="S1645" t="s">
        <v>483</v>
      </c>
      <c r="T1645">
        <v>1137</v>
      </c>
      <c r="U1645" s="33" t="s">
        <v>417</v>
      </c>
      <c r="V1645">
        <v>4</v>
      </c>
      <c r="W1645">
        <v>52</v>
      </c>
      <c r="X1645" s="25" t="s">
        <v>54</v>
      </c>
      <c r="Y1645" t="s">
        <v>441</v>
      </c>
      <c r="Z1645">
        <v>5</v>
      </c>
      <c r="AA1645">
        <v>5</v>
      </c>
      <c r="AB1645">
        <v>1</v>
      </c>
      <c r="AF1645" t="s">
        <v>624</v>
      </c>
    </row>
    <row r="1646" spans="1:32" x14ac:dyDescent="0.25">
      <c r="A1646" s="23" t="s">
        <v>329</v>
      </c>
      <c r="B1646" s="16" t="s">
        <v>333</v>
      </c>
      <c r="C1646">
        <v>9.93</v>
      </c>
      <c r="D1646">
        <v>10.029999999999999</v>
      </c>
      <c r="E1646">
        <v>1</v>
      </c>
      <c r="F1646" s="55" t="s">
        <v>64</v>
      </c>
      <c r="G1646" s="28">
        <v>2</v>
      </c>
      <c r="H1646" s="64" t="s">
        <v>150</v>
      </c>
      <c r="I1646">
        <v>2</v>
      </c>
      <c r="J1646" s="37" t="s">
        <v>409</v>
      </c>
      <c r="K1646">
        <v>8</v>
      </c>
      <c r="L1646">
        <v>132</v>
      </c>
      <c r="M1646">
        <v>128</v>
      </c>
      <c r="N1646" s="40">
        <v>1200</v>
      </c>
      <c r="O1646">
        <v>1</v>
      </c>
      <c r="P1646">
        <v>10</v>
      </c>
      <c r="Q1646">
        <v>12</v>
      </c>
      <c r="R1646">
        <v>23</v>
      </c>
      <c r="S1646" t="s">
        <v>483</v>
      </c>
      <c r="T1646">
        <v>1127</v>
      </c>
      <c r="U1646" s="33" t="s">
        <v>417</v>
      </c>
      <c r="V1646">
        <v>4</v>
      </c>
      <c r="W1646">
        <v>52</v>
      </c>
      <c r="X1646" s="25" t="s">
        <v>54</v>
      </c>
      <c r="Y1646" s="12" t="s">
        <v>549</v>
      </c>
      <c r="Z1646">
        <v>7</v>
      </c>
      <c r="AA1646">
        <v>5</v>
      </c>
      <c r="AB1646">
        <v>2</v>
      </c>
      <c r="AF1646" t="s">
        <v>624</v>
      </c>
    </row>
    <row r="1647" spans="1:32" x14ac:dyDescent="0.25">
      <c r="A1647" s="23" t="s">
        <v>329</v>
      </c>
      <c r="B1647" s="17" t="s">
        <v>335</v>
      </c>
      <c r="C1647">
        <v>10.09</v>
      </c>
      <c r="D1647">
        <v>10.19</v>
      </c>
      <c r="E1647">
        <v>9</v>
      </c>
      <c r="F1647" s="61" t="s">
        <v>106</v>
      </c>
      <c r="G1647">
        <v>8</v>
      </c>
      <c r="H1647" s="61" t="s">
        <v>106</v>
      </c>
      <c r="I1647">
        <v>2</v>
      </c>
      <c r="J1647" s="37" t="s">
        <v>409</v>
      </c>
      <c r="K1647">
        <v>43</v>
      </c>
      <c r="L1647">
        <v>124</v>
      </c>
      <c r="M1647">
        <v>126</v>
      </c>
      <c r="N1647" s="40">
        <v>1200</v>
      </c>
      <c r="O1647">
        <v>1</v>
      </c>
      <c r="P1647">
        <v>20</v>
      </c>
      <c r="Q1647">
        <v>12</v>
      </c>
      <c r="R1647">
        <v>25</v>
      </c>
      <c r="S1647" t="s">
        <v>479</v>
      </c>
      <c r="T1647">
        <v>1185</v>
      </c>
      <c r="U1647" s="33" t="s">
        <v>417</v>
      </c>
      <c r="V1647">
        <v>2</v>
      </c>
      <c r="W1647">
        <v>90</v>
      </c>
      <c r="X1647" s="17" t="s">
        <v>21</v>
      </c>
      <c r="Y1647">
        <v>4</v>
      </c>
      <c r="Z1647">
        <v>7</v>
      </c>
      <c r="AA1647">
        <v>8</v>
      </c>
      <c r="AB1647">
        <v>8</v>
      </c>
      <c r="AF1647" t="s">
        <v>17</v>
      </c>
    </row>
    <row r="1648" spans="1:32" x14ac:dyDescent="0.25">
      <c r="A1648" s="23" t="s">
        <v>329</v>
      </c>
      <c r="B1648" s="17" t="s">
        <v>335</v>
      </c>
      <c r="C1648">
        <v>8.82</v>
      </c>
      <c r="D1648">
        <v>8.92</v>
      </c>
      <c r="E1648">
        <v>9</v>
      </c>
      <c r="F1648" s="61" t="s">
        <v>106</v>
      </c>
      <c r="G1648">
        <v>8</v>
      </c>
      <c r="H1648" s="50" t="s">
        <v>565</v>
      </c>
      <c r="I1648">
        <v>9</v>
      </c>
      <c r="J1648" s="38" t="s">
        <v>411</v>
      </c>
      <c r="K1648">
        <v>38</v>
      </c>
      <c r="L1648">
        <v>124</v>
      </c>
      <c r="M1648">
        <v>122</v>
      </c>
      <c r="N1648" s="40">
        <v>1200</v>
      </c>
      <c r="O1648">
        <v>1</v>
      </c>
      <c r="P1648">
        <v>14</v>
      </c>
      <c r="Q1648">
        <v>6</v>
      </c>
      <c r="R1648">
        <v>25</v>
      </c>
      <c r="S1648" t="s">
        <v>479</v>
      </c>
      <c r="T1648">
        <v>1189</v>
      </c>
      <c r="U1648" s="33" t="s">
        <v>417</v>
      </c>
      <c r="V1648">
        <v>2</v>
      </c>
      <c r="W1648">
        <v>93</v>
      </c>
      <c r="X1648" s="17" t="s">
        <v>21</v>
      </c>
      <c r="Y1648" t="s">
        <v>502</v>
      </c>
      <c r="Z1648">
        <v>11</v>
      </c>
      <c r="AA1648">
        <v>11</v>
      </c>
      <c r="AB1648">
        <v>8</v>
      </c>
      <c r="AF1648" t="s">
        <v>17</v>
      </c>
    </row>
    <row r="1649" spans="1:32" x14ac:dyDescent="0.25">
      <c r="A1649" s="23" t="s">
        <v>329</v>
      </c>
      <c r="B1649" s="17" t="s">
        <v>335</v>
      </c>
      <c r="C1649">
        <v>10.210000000000001</v>
      </c>
      <c r="D1649">
        <v>9.91</v>
      </c>
      <c r="E1649">
        <v>9</v>
      </c>
      <c r="F1649" s="61" t="s">
        <v>106</v>
      </c>
      <c r="G1649">
        <v>7</v>
      </c>
      <c r="H1649" s="61" t="s">
        <v>106</v>
      </c>
      <c r="I1649">
        <v>7</v>
      </c>
      <c r="J1649" s="38" t="s">
        <v>411</v>
      </c>
      <c r="K1649">
        <v>27</v>
      </c>
      <c r="L1649">
        <v>124</v>
      </c>
      <c r="M1649">
        <v>134</v>
      </c>
      <c r="N1649" s="40">
        <v>1200</v>
      </c>
      <c r="O1649">
        <v>1</v>
      </c>
      <c r="P1649">
        <v>4</v>
      </c>
      <c r="Q1649">
        <v>6</v>
      </c>
      <c r="R1649">
        <v>25</v>
      </c>
      <c r="S1649" s="32" t="s">
        <v>432</v>
      </c>
      <c r="T1649">
        <v>1183</v>
      </c>
      <c r="U1649" s="34" t="s">
        <v>438</v>
      </c>
      <c r="V1649">
        <v>2</v>
      </c>
      <c r="W1649">
        <v>95</v>
      </c>
      <c r="X1649" s="17" t="s">
        <v>21</v>
      </c>
      <c r="Y1649" t="s">
        <v>484</v>
      </c>
      <c r="Z1649">
        <v>11</v>
      </c>
      <c r="AA1649">
        <v>11</v>
      </c>
      <c r="AB1649">
        <v>7</v>
      </c>
      <c r="AF1649" t="s">
        <v>17</v>
      </c>
    </row>
    <row r="1650" spans="1:32" x14ac:dyDescent="0.25">
      <c r="A1650" s="23" t="s">
        <v>329</v>
      </c>
      <c r="B1650" s="17" t="s">
        <v>335</v>
      </c>
      <c r="C1650">
        <v>56.73</v>
      </c>
      <c r="D1650">
        <v>56.63</v>
      </c>
      <c r="E1650">
        <v>9</v>
      </c>
      <c r="F1650" s="61" t="s">
        <v>106</v>
      </c>
      <c r="G1650">
        <v>7</v>
      </c>
      <c r="H1650" s="61" t="s">
        <v>106</v>
      </c>
      <c r="I1650">
        <v>4</v>
      </c>
      <c r="J1650" s="37" t="s">
        <v>409</v>
      </c>
      <c r="K1650">
        <v>30</v>
      </c>
      <c r="L1650">
        <v>124</v>
      </c>
      <c r="M1650">
        <v>134</v>
      </c>
      <c r="N1650">
        <v>1000</v>
      </c>
      <c r="O1650">
        <v>0</v>
      </c>
      <c r="P1650">
        <v>30</v>
      </c>
      <c r="Q1650">
        <v>4</v>
      </c>
      <c r="R1650">
        <v>25</v>
      </c>
      <c r="S1650" s="32" t="s">
        <v>426</v>
      </c>
      <c r="T1650">
        <v>1176</v>
      </c>
      <c r="U1650" s="33" t="s">
        <v>427</v>
      </c>
      <c r="V1650">
        <v>2</v>
      </c>
      <c r="W1650">
        <v>96</v>
      </c>
      <c r="X1650" s="17" t="s">
        <v>21</v>
      </c>
      <c r="Y1650">
        <v>4</v>
      </c>
      <c r="Z1650">
        <v>7</v>
      </c>
      <c r="AA1650">
        <v>7</v>
      </c>
      <c r="AB1650">
        <v>7</v>
      </c>
      <c r="AF1650" t="s">
        <v>17</v>
      </c>
    </row>
    <row r="1651" spans="1:32" x14ac:dyDescent="0.25">
      <c r="A1651" s="23" t="s">
        <v>329</v>
      </c>
      <c r="B1651" s="17" t="s">
        <v>335</v>
      </c>
      <c r="C1651">
        <v>9.1</v>
      </c>
      <c r="D1651">
        <v>8.7999999999999989</v>
      </c>
      <c r="E1651">
        <v>9</v>
      </c>
      <c r="F1651" s="61" t="s">
        <v>106</v>
      </c>
      <c r="G1651">
        <v>8</v>
      </c>
      <c r="H1651" s="61" t="s">
        <v>106</v>
      </c>
      <c r="I1651">
        <v>9</v>
      </c>
      <c r="J1651" s="36" t="s">
        <v>410</v>
      </c>
      <c r="K1651">
        <v>69</v>
      </c>
      <c r="L1651">
        <v>124</v>
      </c>
      <c r="M1651">
        <v>134</v>
      </c>
      <c r="N1651" s="40">
        <v>1200</v>
      </c>
      <c r="O1651">
        <v>1</v>
      </c>
      <c r="P1651">
        <v>13</v>
      </c>
      <c r="Q1651">
        <v>4</v>
      </c>
      <c r="R1651">
        <v>25</v>
      </c>
      <c r="S1651" t="s">
        <v>508</v>
      </c>
      <c r="T1651">
        <v>1174</v>
      </c>
      <c r="U1651" s="33" t="s">
        <v>417</v>
      </c>
      <c r="V1651">
        <v>2</v>
      </c>
      <c r="W1651">
        <v>96</v>
      </c>
      <c r="X1651" s="17" t="s">
        <v>21</v>
      </c>
      <c r="Y1651" t="s">
        <v>502</v>
      </c>
      <c r="Z1651">
        <v>9</v>
      </c>
      <c r="AA1651">
        <v>10</v>
      </c>
      <c r="AB1651">
        <v>8</v>
      </c>
      <c r="AF1651" t="s">
        <v>17</v>
      </c>
    </row>
    <row r="1652" spans="1:32" x14ac:dyDescent="0.25">
      <c r="A1652" s="23" t="s">
        <v>329</v>
      </c>
      <c r="B1652" s="17" t="s">
        <v>335</v>
      </c>
      <c r="C1652">
        <v>9.23</v>
      </c>
      <c r="D1652">
        <v>9.0299999999999994</v>
      </c>
      <c r="E1652">
        <v>9</v>
      </c>
      <c r="F1652" s="61" t="s">
        <v>106</v>
      </c>
      <c r="G1652" s="30">
        <v>5</v>
      </c>
      <c r="H1652" s="61" t="s">
        <v>106</v>
      </c>
      <c r="I1652">
        <v>5</v>
      </c>
      <c r="J1652" s="36" t="s">
        <v>410</v>
      </c>
      <c r="K1652">
        <v>17</v>
      </c>
      <c r="L1652">
        <v>124</v>
      </c>
      <c r="M1652">
        <v>135</v>
      </c>
      <c r="N1652" s="40">
        <v>1200</v>
      </c>
      <c r="O1652">
        <v>1</v>
      </c>
      <c r="P1652">
        <v>19</v>
      </c>
      <c r="Q1652">
        <v>3</v>
      </c>
      <c r="R1652">
        <v>25</v>
      </c>
      <c r="S1652" s="31" t="s">
        <v>420</v>
      </c>
      <c r="T1652">
        <v>1192</v>
      </c>
      <c r="U1652" s="33" t="s">
        <v>427</v>
      </c>
      <c r="V1652">
        <v>2</v>
      </c>
      <c r="W1652">
        <v>96</v>
      </c>
      <c r="X1652" s="17" t="s">
        <v>21</v>
      </c>
      <c r="Y1652" s="12" t="s">
        <v>549</v>
      </c>
      <c r="Z1652">
        <v>8</v>
      </c>
      <c r="AA1652">
        <v>9</v>
      </c>
      <c r="AB1652">
        <v>5</v>
      </c>
      <c r="AF1652" t="s">
        <v>17</v>
      </c>
    </row>
    <row r="1653" spans="1:32" x14ac:dyDescent="0.25">
      <c r="A1653" s="23" t="s">
        <v>329</v>
      </c>
      <c r="B1653" s="17" t="s">
        <v>335</v>
      </c>
      <c r="C1653">
        <v>8.9499999999999993</v>
      </c>
      <c r="D1653">
        <v>9.3499999999999979</v>
      </c>
      <c r="E1653">
        <v>9</v>
      </c>
      <c r="F1653" s="61" t="s">
        <v>106</v>
      </c>
      <c r="G1653" s="28">
        <v>1</v>
      </c>
      <c r="H1653" s="61" t="s">
        <v>106</v>
      </c>
      <c r="I1653">
        <v>3</v>
      </c>
      <c r="J1653" s="35" t="s">
        <v>408</v>
      </c>
      <c r="K1653">
        <v>7.4</v>
      </c>
      <c r="L1653">
        <v>124</v>
      </c>
      <c r="M1653">
        <v>119</v>
      </c>
      <c r="N1653" s="40">
        <v>1200</v>
      </c>
      <c r="O1653">
        <v>1</v>
      </c>
      <c r="P1653">
        <v>26</v>
      </c>
      <c r="Q1653">
        <v>2</v>
      </c>
      <c r="R1653">
        <v>25</v>
      </c>
      <c r="S1653" s="32" t="s">
        <v>416</v>
      </c>
      <c r="T1653">
        <v>1182</v>
      </c>
      <c r="U1653" s="33" t="s">
        <v>417</v>
      </c>
      <c r="V1653">
        <v>1</v>
      </c>
      <c r="W1653">
        <v>91</v>
      </c>
      <c r="X1653" s="17" t="s">
        <v>21</v>
      </c>
      <c r="Y1653" s="12" t="s">
        <v>584</v>
      </c>
      <c r="Z1653">
        <v>2</v>
      </c>
      <c r="AA1653">
        <v>3</v>
      </c>
      <c r="AB1653">
        <v>1</v>
      </c>
      <c r="AF1653" t="s">
        <v>17</v>
      </c>
    </row>
    <row r="1654" spans="1:32" x14ac:dyDescent="0.25">
      <c r="A1654" s="23" t="s">
        <v>329</v>
      </c>
      <c r="B1654" s="17" t="s">
        <v>335</v>
      </c>
      <c r="C1654">
        <v>9.15</v>
      </c>
      <c r="D1654">
        <v>9.35</v>
      </c>
      <c r="E1654">
        <v>9</v>
      </c>
      <c r="F1654" s="61" t="s">
        <v>106</v>
      </c>
      <c r="G1654">
        <v>7</v>
      </c>
      <c r="H1654" s="47" t="s">
        <v>504</v>
      </c>
      <c r="I1654">
        <v>7</v>
      </c>
      <c r="J1654" s="37" t="s">
        <v>409</v>
      </c>
      <c r="K1654">
        <v>27</v>
      </c>
      <c r="L1654">
        <v>124</v>
      </c>
      <c r="M1654">
        <v>117</v>
      </c>
      <c r="N1654" s="40">
        <v>1200</v>
      </c>
      <c r="O1654">
        <v>1</v>
      </c>
      <c r="P1654">
        <v>9</v>
      </c>
      <c r="Q1654">
        <v>2</v>
      </c>
      <c r="R1654">
        <v>25</v>
      </c>
      <c r="S1654" t="s">
        <v>508</v>
      </c>
      <c r="T1654">
        <v>1190</v>
      </c>
      <c r="U1654" s="33" t="s">
        <v>417</v>
      </c>
      <c r="V1654">
        <v>1</v>
      </c>
      <c r="W1654">
        <v>93</v>
      </c>
      <c r="X1654" s="17" t="s">
        <v>21</v>
      </c>
      <c r="Y1654" t="s">
        <v>589</v>
      </c>
      <c r="Z1654">
        <v>7</v>
      </c>
      <c r="AA1654">
        <v>8</v>
      </c>
      <c r="AB1654">
        <v>7</v>
      </c>
      <c r="AF1654" t="s">
        <v>17</v>
      </c>
    </row>
    <row r="1655" spans="1:32" x14ac:dyDescent="0.25">
      <c r="A1655" s="23" t="s">
        <v>329</v>
      </c>
      <c r="B1655" s="17" t="s">
        <v>335</v>
      </c>
      <c r="C1655">
        <v>9.52</v>
      </c>
      <c r="D1655">
        <v>9.2199999999999989</v>
      </c>
      <c r="E1655">
        <v>9</v>
      </c>
      <c r="F1655" s="61" t="s">
        <v>106</v>
      </c>
      <c r="G1655" s="30">
        <v>4</v>
      </c>
      <c r="H1655" s="53" t="s">
        <v>53</v>
      </c>
      <c r="I1655">
        <v>8</v>
      </c>
      <c r="J1655" s="36" t="s">
        <v>410</v>
      </c>
      <c r="K1655">
        <v>50</v>
      </c>
      <c r="L1655">
        <v>124</v>
      </c>
      <c r="M1655">
        <v>132</v>
      </c>
      <c r="N1655" s="40">
        <v>1200</v>
      </c>
      <c r="O1655">
        <v>1</v>
      </c>
      <c r="P1655">
        <v>26</v>
      </c>
      <c r="Q1655">
        <v>1</v>
      </c>
      <c r="R1655">
        <v>25</v>
      </c>
      <c r="S1655" t="s">
        <v>465</v>
      </c>
      <c r="T1655">
        <v>1202</v>
      </c>
      <c r="U1655" s="33" t="s">
        <v>417</v>
      </c>
      <c r="V1655">
        <v>2</v>
      </c>
      <c r="W1655">
        <v>93</v>
      </c>
      <c r="X1655" s="17" t="s">
        <v>21</v>
      </c>
      <c r="Y1655" s="12" t="s">
        <v>539</v>
      </c>
      <c r="Z1655">
        <v>9</v>
      </c>
      <c r="AA1655">
        <v>9</v>
      </c>
      <c r="AB1655">
        <v>4</v>
      </c>
      <c r="AF1655" t="s">
        <v>17</v>
      </c>
    </row>
    <row r="1656" spans="1:32" x14ac:dyDescent="0.25">
      <c r="A1656" s="23" t="s">
        <v>329</v>
      </c>
      <c r="B1656" s="17" t="s">
        <v>335</v>
      </c>
      <c r="C1656">
        <v>9.2100000000000009</v>
      </c>
      <c r="D1656">
        <v>9.2100000000000009</v>
      </c>
      <c r="E1656">
        <v>9</v>
      </c>
      <c r="F1656" s="61" t="s">
        <v>106</v>
      </c>
      <c r="G1656">
        <v>8</v>
      </c>
      <c r="H1656" s="47" t="s">
        <v>504</v>
      </c>
      <c r="I1656">
        <v>8</v>
      </c>
      <c r="J1656" s="36" t="s">
        <v>410</v>
      </c>
      <c r="K1656">
        <v>70</v>
      </c>
      <c r="L1656">
        <v>124</v>
      </c>
      <c r="M1656">
        <v>125</v>
      </c>
      <c r="N1656" s="40">
        <v>1200</v>
      </c>
      <c r="O1656">
        <v>1</v>
      </c>
      <c r="P1656">
        <v>5</v>
      </c>
      <c r="Q1656">
        <v>1</v>
      </c>
      <c r="R1656">
        <v>25</v>
      </c>
      <c r="S1656" t="s">
        <v>479</v>
      </c>
      <c r="T1656">
        <v>1202</v>
      </c>
      <c r="U1656" s="33" t="s">
        <v>417</v>
      </c>
      <c r="V1656">
        <v>2</v>
      </c>
      <c r="W1656">
        <v>95</v>
      </c>
      <c r="X1656" s="17" t="s">
        <v>21</v>
      </c>
      <c r="Y1656" t="s">
        <v>519</v>
      </c>
      <c r="Z1656">
        <v>8</v>
      </c>
      <c r="AA1656">
        <v>9</v>
      </c>
      <c r="AB1656">
        <v>8</v>
      </c>
      <c r="AF1656" t="s">
        <v>17</v>
      </c>
    </row>
    <row r="1657" spans="1:32" x14ac:dyDescent="0.25">
      <c r="A1657" s="23" t="s">
        <v>329</v>
      </c>
      <c r="B1657" s="17" t="s">
        <v>335</v>
      </c>
      <c r="C1657">
        <v>22.97</v>
      </c>
      <c r="D1657">
        <v>22.869999999999997</v>
      </c>
      <c r="E1657">
        <v>9</v>
      </c>
      <c r="F1657" s="61" t="s">
        <v>106</v>
      </c>
      <c r="G1657">
        <v>11</v>
      </c>
      <c r="H1657" s="47" t="s">
        <v>504</v>
      </c>
      <c r="I1657">
        <v>9</v>
      </c>
      <c r="J1657" s="37" t="s">
        <v>409</v>
      </c>
      <c r="K1657">
        <v>55</v>
      </c>
      <c r="L1657">
        <v>124</v>
      </c>
      <c r="M1657">
        <v>126</v>
      </c>
      <c r="N1657">
        <v>1400</v>
      </c>
      <c r="O1657">
        <v>1</v>
      </c>
      <c r="P1657">
        <v>8</v>
      </c>
      <c r="Q1657">
        <v>12</v>
      </c>
      <c r="R1657">
        <v>24</v>
      </c>
      <c r="S1657" t="s">
        <v>483</v>
      </c>
      <c r="T1657">
        <v>1202</v>
      </c>
      <c r="U1657" s="33" t="s">
        <v>417</v>
      </c>
      <c r="V1657">
        <v>2</v>
      </c>
      <c r="W1657">
        <v>97</v>
      </c>
      <c r="X1657" s="17" t="s">
        <v>21</v>
      </c>
      <c r="Y1657" t="s">
        <v>721</v>
      </c>
      <c r="Z1657">
        <v>4</v>
      </c>
      <c r="AA1657">
        <v>2</v>
      </c>
      <c r="AB1657">
        <v>2</v>
      </c>
      <c r="AC1657">
        <v>11</v>
      </c>
      <c r="AF1657" t="s">
        <v>17</v>
      </c>
    </row>
    <row r="1658" spans="1:32" x14ac:dyDescent="0.25">
      <c r="A1658" s="23" t="s">
        <v>329</v>
      </c>
      <c r="B1658" s="17" t="s">
        <v>335</v>
      </c>
      <c r="C1658">
        <v>10.039999999999999</v>
      </c>
      <c r="D1658">
        <v>9.7399999999999984</v>
      </c>
      <c r="E1658">
        <v>9</v>
      </c>
      <c r="F1658" s="61" t="s">
        <v>106</v>
      </c>
      <c r="G1658">
        <v>6</v>
      </c>
      <c r="H1658" s="47" t="s">
        <v>504</v>
      </c>
      <c r="I1658">
        <v>9</v>
      </c>
      <c r="J1658" s="38" t="s">
        <v>411</v>
      </c>
      <c r="K1658">
        <v>15</v>
      </c>
      <c r="L1658">
        <v>124</v>
      </c>
      <c r="M1658">
        <v>132</v>
      </c>
      <c r="N1658" s="40">
        <v>1200</v>
      </c>
      <c r="O1658">
        <v>1</v>
      </c>
      <c r="P1658">
        <v>20</v>
      </c>
      <c r="Q1658">
        <v>11</v>
      </c>
      <c r="R1658">
        <v>24</v>
      </c>
      <c r="S1658" s="32" t="s">
        <v>416</v>
      </c>
      <c r="T1658">
        <v>1188</v>
      </c>
      <c r="U1658" s="34" t="s">
        <v>438</v>
      </c>
      <c r="V1658">
        <v>2</v>
      </c>
      <c r="W1658">
        <v>99</v>
      </c>
      <c r="X1658" s="17" t="s">
        <v>21</v>
      </c>
      <c r="Y1658" t="s">
        <v>474</v>
      </c>
      <c r="Z1658">
        <v>12</v>
      </c>
      <c r="AA1658">
        <v>12</v>
      </c>
      <c r="AB1658">
        <v>6</v>
      </c>
      <c r="AF1658" t="s">
        <v>17</v>
      </c>
    </row>
    <row r="1659" spans="1:32" x14ac:dyDescent="0.25">
      <c r="A1659" s="23" t="s">
        <v>329</v>
      </c>
      <c r="B1659" s="17" t="s">
        <v>335</v>
      </c>
      <c r="C1659">
        <v>16.600000000000001</v>
      </c>
      <c r="D1659">
        <v>16.100000000000001</v>
      </c>
      <c r="E1659">
        <v>9</v>
      </c>
      <c r="F1659" s="61" t="s">
        <v>106</v>
      </c>
      <c r="G1659">
        <v>14</v>
      </c>
      <c r="H1659" s="50" t="s">
        <v>565</v>
      </c>
      <c r="I1659">
        <v>14</v>
      </c>
      <c r="J1659" s="38" t="s">
        <v>411</v>
      </c>
      <c r="K1659">
        <v>109</v>
      </c>
      <c r="L1659">
        <v>124</v>
      </c>
      <c r="M1659">
        <v>133</v>
      </c>
      <c r="N1659" s="40">
        <v>1200</v>
      </c>
      <c r="O1659">
        <v>1</v>
      </c>
      <c r="P1659">
        <v>13</v>
      </c>
      <c r="Q1659">
        <v>10</v>
      </c>
      <c r="R1659">
        <v>24</v>
      </c>
      <c r="S1659" t="s">
        <v>465</v>
      </c>
      <c r="T1659">
        <v>1193</v>
      </c>
      <c r="U1659" s="33" t="s">
        <v>427</v>
      </c>
      <c r="V1659">
        <v>2</v>
      </c>
      <c r="W1659">
        <v>99</v>
      </c>
      <c r="X1659" s="17" t="s">
        <v>21</v>
      </c>
      <c r="Y1659">
        <v>52</v>
      </c>
      <c r="Z1659">
        <v>14</v>
      </c>
      <c r="AA1659">
        <v>14</v>
      </c>
      <c r="AB1659">
        <v>14</v>
      </c>
      <c r="AF1659" t="s">
        <v>17</v>
      </c>
    </row>
    <row r="1660" spans="1:32" x14ac:dyDescent="0.25">
      <c r="A1660" s="23" t="s">
        <v>329</v>
      </c>
      <c r="B1660" s="17" t="s">
        <v>335</v>
      </c>
      <c r="C1660">
        <v>10.09</v>
      </c>
      <c r="D1660">
        <v>9.99</v>
      </c>
      <c r="E1660">
        <v>9</v>
      </c>
      <c r="F1660" s="61" t="s">
        <v>106</v>
      </c>
      <c r="G1660">
        <v>6</v>
      </c>
      <c r="H1660" s="68" t="s">
        <v>316</v>
      </c>
      <c r="I1660">
        <v>7</v>
      </c>
      <c r="J1660" s="36" t="s">
        <v>410</v>
      </c>
      <c r="K1660">
        <v>70</v>
      </c>
      <c r="L1660">
        <v>124</v>
      </c>
      <c r="M1660">
        <v>128</v>
      </c>
      <c r="N1660" s="40">
        <v>1200</v>
      </c>
      <c r="O1660">
        <v>1</v>
      </c>
      <c r="P1660">
        <v>22</v>
      </c>
      <c r="Q1660">
        <v>9</v>
      </c>
      <c r="R1660">
        <v>24</v>
      </c>
      <c r="S1660" t="s">
        <v>501</v>
      </c>
      <c r="T1660">
        <v>1185</v>
      </c>
      <c r="U1660" s="34" t="s">
        <v>755</v>
      </c>
      <c r="V1660">
        <v>2</v>
      </c>
      <c r="W1660">
        <v>99</v>
      </c>
      <c r="X1660" s="17" t="s">
        <v>21</v>
      </c>
      <c r="Y1660" t="s">
        <v>502</v>
      </c>
      <c r="Z1660">
        <v>9</v>
      </c>
      <c r="AA1660">
        <v>9</v>
      </c>
      <c r="AB1660">
        <v>6</v>
      </c>
      <c r="AF1660" t="s">
        <v>17</v>
      </c>
    </row>
    <row r="1661" spans="1:32" x14ac:dyDescent="0.25">
      <c r="A1661" s="23" t="s">
        <v>329</v>
      </c>
      <c r="B1661" s="17" t="s">
        <v>335</v>
      </c>
      <c r="C1661">
        <v>9.5399999999999991</v>
      </c>
      <c r="D1661">
        <v>9.1399999999999988</v>
      </c>
      <c r="E1661">
        <v>9</v>
      </c>
      <c r="F1661" s="61" t="s">
        <v>106</v>
      </c>
      <c r="G1661">
        <v>6</v>
      </c>
      <c r="H1661" s="55" t="s">
        <v>64</v>
      </c>
      <c r="I1661">
        <v>10</v>
      </c>
      <c r="J1661" s="35" t="s">
        <v>408</v>
      </c>
      <c r="K1661">
        <v>27</v>
      </c>
      <c r="L1661">
        <v>124</v>
      </c>
      <c r="M1661">
        <v>135</v>
      </c>
      <c r="N1661" s="40">
        <v>1200</v>
      </c>
      <c r="O1661">
        <v>1</v>
      </c>
      <c r="P1661">
        <v>5</v>
      </c>
      <c r="Q1661">
        <v>5</v>
      </c>
      <c r="R1661">
        <v>24</v>
      </c>
      <c r="S1661" t="s">
        <v>477</v>
      </c>
      <c r="T1661">
        <v>1181</v>
      </c>
      <c r="U1661" s="33" t="s">
        <v>417</v>
      </c>
      <c r="V1661">
        <v>2</v>
      </c>
      <c r="W1661">
        <v>100</v>
      </c>
      <c r="X1661" s="17" t="s">
        <v>21</v>
      </c>
      <c r="Y1661" t="s">
        <v>502</v>
      </c>
      <c r="Z1661">
        <v>3</v>
      </c>
      <c r="AA1661">
        <v>3</v>
      </c>
      <c r="AB1661">
        <v>6</v>
      </c>
      <c r="AF1661" t="s">
        <v>1797</v>
      </c>
    </row>
    <row r="1662" spans="1:32" x14ac:dyDescent="0.25">
      <c r="A1662" s="23" t="s">
        <v>329</v>
      </c>
      <c r="B1662" s="17" t="s">
        <v>335</v>
      </c>
      <c r="C1662">
        <v>23.13</v>
      </c>
      <c r="D1662">
        <v>23.229999999999997</v>
      </c>
      <c r="E1662">
        <v>9</v>
      </c>
      <c r="F1662" s="61" t="s">
        <v>106</v>
      </c>
      <c r="G1662">
        <v>10</v>
      </c>
      <c r="H1662" s="50" t="s">
        <v>565</v>
      </c>
      <c r="I1662">
        <v>4</v>
      </c>
      <c r="J1662" s="37" t="s">
        <v>409</v>
      </c>
      <c r="K1662">
        <v>59</v>
      </c>
      <c r="L1662">
        <v>124</v>
      </c>
      <c r="M1662">
        <v>126</v>
      </c>
      <c r="N1662">
        <v>1400</v>
      </c>
      <c r="O1662">
        <v>1</v>
      </c>
      <c r="P1662">
        <v>10</v>
      </c>
      <c r="Q1662">
        <v>3</v>
      </c>
      <c r="R1662">
        <v>24</v>
      </c>
      <c r="S1662" t="s">
        <v>508</v>
      </c>
      <c r="T1662">
        <v>1218</v>
      </c>
      <c r="U1662" s="33" t="s">
        <v>417</v>
      </c>
      <c r="V1662" t="s">
        <v>1574</v>
      </c>
      <c r="W1662">
        <v>100</v>
      </c>
      <c r="X1662" s="25" t="s">
        <v>1216</v>
      </c>
      <c r="Y1662">
        <v>6</v>
      </c>
      <c r="Z1662">
        <v>4</v>
      </c>
      <c r="AA1662">
        <v>4</v>
      </c>
      <c r="AB1662">
        <v>4</v>
      </c>
      <c r="AC1662">
        <v>10</v>
      </c>
      <c r="AF1662" t="s">
        <v>1799</v>
      </c>
    </row>
    <row r="1663" spans="1:32" x14ac:dyDescent="0.25">
      <c r="A1663" s="23" t="s">
        <v>329</v>
      </c>
      <c r="B1663" s="17" t="s">
        <v>335</v>
      </c>
      <c r="C1663">
        <v>9.5399999999999991</v>
      </c>
      <c r="D1663">
        <v>9.6399999999999988</v>
      </c>
      <c r="E1663">
        <v>9</v>
      </c>
      <c r="F1663" s="61" t="s">
        <v>106</v>
      </c>
      <c r="G1663" s="30">
        <v>4</v>
      </c>
      <c r="H1663" s="50" t="s">
        <v>565</v>
      </c>
      <c r="I1663">
        <v>2</v>
      </c>
      <c r="J1663" s="37" t="s">
        <v>409</v>
      </c>
      <c r="K1663">
        <v>2.7</v>
      </c>
      <c r="L1663">
        <v>124</v>
      </c>
      <c r="M1663">
        <v>127</v>
      </c>
      <c r="N1663" s="40">
        <v>1200</v>
      </c>
      <c r="O1663">
        <v>1</v>
      </c>
      <c r="P1663">
        <v>21</v>
      </c>
      <c r="Q1663">
        <v>2</v>
      </c>
      <c r="R1663">
        <v>24</v>
      </c>
      <c r="S1663" s="32" t="s">
        <v>426</v>
      </c>
      <c r="T1663">
        <v>1225</v>
      </c>
      <c r="U1663" s="33" t="s">
        <v>417</v>
      </c>
      <c r="V1663">
        <v>1</v>
      </c>
      <c r="W1663">
        <v>100</v>
      </c>
      <c r="X1663" s="25" t="s">
        <v>1216</v>
      </c>
      <c r="Y1663" s="12" t="s">
        <v>446</v>
      </c>
      <c r="Z1663">
        <v>7</v>
      </c>
      <c r="AA1663">
        <v>7</v>
      </c>
      <c r="AB1663">
        <v>4</v>
      </c>
      <c r="AF1663" t="s">
        <v>1799</v>
      </c>
    </row>
    <row r="1664" spans="1:32" x14ac:dyDescent="0.25">
      <c r="A1664" s="23" t="s">
        <v>329</v>
      </c>
      <c r="B1664" s="17" t="s">
        <v>335</v>
      </c>
      <c r="C1664">
        <v>9.94</v>
      </c>
      <c r="D1664">
        <v>10.039999999999999</v>
      </c>
      <c r="E1664">
        <v>9</v>
      </c>
      <c r="F1664" s="61" t="s">
        <v>106</v>
      </c>
      <c r="G1664" s="30">
        <v>4</v>
      </c>
      <c r="H1664" s="50" t="s">
        <v>565</v>
      </c>
      <c r="I1664">
        <v>4</v>
      </c>
      <c r="J1664" s="37" t="s">
        <v>409</v>
      </c>
      <c r="K1664">
        <v>37</v>
      </c>
      <c r="L1664">
        <v>124</v>
      </c>
      <c r="M1664">
        <v>126</v>
      </c>
      <c r="N1664" s="40">
        <v>1200</v>
      </c>
      <c r="O1664">
        <v>1</v>
      </c>
      <c r="P1664">
        <v>28</v>
      </c>
      <c r="Q1664">
        <v>1</v>
      </c>
      <c r="R1664">
        <v>24</v>
      </c>
      <c r="S1664" t="s">
        <v>465</v>
      </c>
      <c r="T1664">
        <v>1232</v>
      </c>
      <c r="U1664" s="33" t="s">
        <v>417</v>
      </c>
      <c r="V1664" t="s">
        <v>1574</v>
      </c>
      <c r="W1664">
        <v>96</v>
      </c>
      <c r="X1664" s="25" t="s">
        <v>1216</v>
      </c>
      <c r="Y1664" t="s">
        <v>435</v>
      </c>
      <c r="Z1664">
        <v>4</v>
      </c>
      <c r="AA1664">
        <v>6</v>
      </c>
      <c r="AB1664">
        <v>4</v>
      </c>
      <c r="AF1664" t="s">
        <v>1799</v>
      </c>
    </row>
    <row r="1665" spans="1:32" x14ac:dyDescent="0.25">
      <c r="A1665" s="23" t="s">
        <v>329</v>
      </c>
      <c r="B1665" s="17" t="s">
        <v>335</v>
      </c>
      <c r="C1665">
        <v>10.08</v>
      </c>
      <c r="D1665">
        <v>9.8800000000000008</v>
      </c>
      <c r="E1665">
        <v>9</v>
      </c>
      <c r="F1665" s="61" t="s">
        <v>106</v>
      </c>
      <c r="G1665" s="30">
        <v>4</v>
      </c>
      <c r="H1665" s="50" t="s">
        <v>565</v>
      </c>
      <c r="I1665">
        <v>7</v>
      </c>
      <c r="J1665" s="38" t="s">
        <v>411</v>
      </c>
      <c r="K1665">
        <v>3.4</v>
      </c>
      <c r="L1665">
        <v>124</v>
      </c>
      <c r="M1665">
        <v>130</v>
      </c>
      <c r="N1665" s="40">
        <v>1200</v>
      </c>
      <c r="O1665">
        <v>1</v>
      </c>
      <c r="P1665">
        <v>4</v>
      </c>
      <c r="Q1665">
        <v>1</v>
      </c>
      <c r="R1665">
        <v>24</v>
      </c>
      <c r="S1665" s="32" t="s">
        <v>432</v>
      </c>
      <c r="T1665">
        <v>1228</v>
      </c>
      <c r="U1665" s="33" t="s">
        <v>417</v>
      </c>
      <c r="V1665">
        <v>2</v>
      </c>
      <c r="W1665">
        <v>96</v>
      </c>
      <c r="X1665" s="25" t="s">
        <v>1216</v>
      </c>
      <c r="Y1665" s="12" t="s">
        <v>418</v>
      </c>
      <c r="Z1665">
        <v>12</v>
      </c>
      <c r="AA1665">
        <v>12</v>
      </c>
      <c r="AB1665">
        <v>4</v>
      </c>
      <c r="AF1665" t="s">
        <v>1799</v>
      </c>
    </row>
    <row r="1666" spans="1:32" x14ac:dyDescent="0.25">
      <c r="A1666" s="23" t="s">
        <v>329</v>
      </c>
      <c r="B1666" s="17" t="s">
        <v>335</v>
      </c>
      <c r="C1666">
        <v>9.2200000000000006</v>
      </c>
      <c r="D1666">
        <v>9.2200000000000006</v>
      </c>
      <c r="E1666">
        <v>9</v>
      </c>
      <c r="F1666" s="61" t="s">
        <v>106</v>
      </c>
      <c r="G1666" s="28">
        <v>1</v>
      </c>
      <c r="H1666" s="50" t="s">
        <v>565</v>
      </c>
      <c r="I1666">
        <v>9</v>
      </c>
      <c r="J1666" s="36" t="s">
        <v>410</v>
      </c>
      <c r="K1666">
        <v>7.8</v>
      </c>
      <c r="L1666">
        <v>124</v>
      </c>
      <c r="M1666">
        <v>124</v>
      </c>
      <c r="N1666" s="40">
        <v>1200</v>
      </c>
      <c r="O1666">
        <v>1</v>
      </c>
      <c r="P1666">
        <v>29</v>
      </c>
      <c r="Q1666">
        <v>11</v>
      </c>
      <c r="R1666">
        <v>23</v>
      </c>
      <c r="S1666" s="32" t="s">
        <v>426</v>
      </c>
      <c r="T1666">
        <v>1228</v>
      </c>
      <c r="U1666" s="33" t="s">
        <v>417</v>
      </c>
      <c r="V1666">
        <v>2</v>
      </c>
      <c r="W1666">
        <v>88</v>
      </c>
      <c r="X1666" s="25" t="s">
        <v>1216</v>
      </c>
      <c r="Y1666" s="12" t="s">
        <v>539</v>
      </c>
      <c r="Z1666">
        <v>8</v>
      </c>
      <c r="AA1666">
        <v>9</v>
      </c>
      <c r="AB1666">
        <v>1</v>
      </c>
      <c r="AF1666" t="s">
        <v>1799</v>
      </c>
    </row>
    <row r="1667" spans="1:32" x14ac:dyDescent="0.25">
      <c r="A1667" s="23" t="s">
        <v>329</v>
      </c>
      <c r="B1667" s="17" t="s">
        <v>335</v>
      </c>
      <c r="C1667">
        <v>9.19</v>
      </c>
      <c r="D1667">
        <v>9.3899999999999988</v>
      </c>
      <c r="E1667">
        <v>9</v>
      </c>
      <c r="F1667" s="61" t="s">
        <v>106</v>
      </c>
      <c r="G1667" s="28">
        <v>1</v>
      </c>
      <c r="H1667" s="50" t="s">
        <v>565</v>
      </c>
      <c r="I1667">
        <v>9</v>
      </c>
      <c r="J1667" s="38" t="s">
        <v>411</v>
      </c>
      <c r="K1667">
        <v>7</v>
      </c>
      <c r="L1667">
        <v>124</v>
      </c>
      <c r="M1667">
        <v>119</v>
      </c>
      <c r="N1667" s="40">
        <v>1200</v>
      </c>
      <c r="O1667">
        <v>1</v>
      </c>
      <c r="P1667">
        <v>8</v>
      </c>
      <c r="Q1667">
        <v>11</v>
      </c>
      <c r="R1667">
        <v>23</v>
      </c>
      <c r="S1667" s="32" t="s">
        <v>432</v>
      </c>
      <c r="T1667">
        <v>1217</v>
      </c>
      <c r="U1667" s="33" t="s">
        <v>417</v>
      </c>
      <c r="V1667">
        <v>2</v>
      </c>
      <c r="W1667">
        <v>82</v>
      </c>
      <c r="X1667" s="25" t="s">
        <v>1216</v>
      </c>
      <c r="Y1667" s="12" t="s">
        <v>989</v>
      </c>
      <c r="Z1667">
        <v>11</v>
      </c>
      <c r="AA1667">
        <v>9</v>
      </c>
      <c r="AB1667">
        <v>1</v>
      </c>
      <c r="AF1667" t="s">
        <v>1799</v>
      </c>
    </row>
    <row r="1668" spans="1:32" x14ac:dyDescent="0.25">
      <c r="A1668" s="23" t="s">
        <v>329</v>
      </c>
      <c r="B1668" s="17" t="s">
        <v>335</v>
      </c>
      <c r="C1668">
        <v>10.59</v>
      </c>
      <c r="D1668">
        <v>10.29</v>
      </c>
      <c r="E1668">
        <v>9</v>
      </c>
      <c r="F1668" s="61" t="s">
        <v>106</v>
      </c>
      <c r="G1668" s="28">
        <v>2</v>
      </c>
      <c r="H1668" s="50" t="s">
        <v>565</v>
      </c>
      <c r="I1668">
        <v>6</v>
      </c>
      <c r="J1668" s="37" t="s">
        <v>409</v>
      </c>
      <c r="K1668">
        <v>7.7</v>
      </c>
      <c r="L1668">
        <v>124</v>
      </c>
      <c r="M1668">
        <v>133</v>
      </c>
      <c r="N1668" s="40">
        <v>1200</v>
      </c>
      <c r="O1668">
        <v>1</v>
      </c>
      <c r="P1668">
        <v>18</v>
      </c>
      <c r="Q1668">
        <v>10</v>
      </c>
      <c r="R1668">
        <v>23</v>
      </c>
      <c r="S1668" s="31" t="s">
        <v>420</v>
      </c>
      <c r="T1668">
        <v>1205</v>
      </c>
      <c r="U1668" s="34" t="s">
        <v>755</v>
      </c>
      <c r="V1668">
        <v>3</v>
      </c>
      <c r="W1668">
        <v>80</v>
      </c>
      <c r="X1668" s="25" t="s">
        <v>1216</v>
      </c>
      <c r="Y1668" s="12" t="s">
        <v>581</v>
      </c>
      <c r="Z1668">
        <v>5</v>
      </c>
      <c r="AA1668">
        <v>5</v>
      </c>
      <c r="AB1668">
        <v>2</v>
      </c>
      <c r="AF1668" t="s">
        <v>1799</v>
      </c>
    </row>
    <row r="1669" spans="1:32" x14ac:dyDescent="0.25">
      <c r="A1669" s="23" t="s">
        <v>329</v>
      </c>
      <c r="B1669" s="18" t="s">
        <v>338</v>
      </c>
      <c r="C1669">
        <v>57.77</v>
      </c>
      <c r="D1669">
        <v>57.870000000000005</v>
      </c>
      <c r="E1669">
        <v>3</v>
      </c>
      <c r="F1669" s="47" t="s">
        <v>504</v>
      </c>
      <c r="G1669">
        <v>14</v>
      </c>
      <c r="H1669" s="61" t="s">
        <v>106</v>
      </c>
      <c r="I1669">
        <v>3</v>
      </c>
      <c r="J1669" s="35" t="s">
        <v>408</v>
      </c>
      <c r="K1669">
        <v>40</v>
      </c>
      <c r="L1669">
        <v>120</v>
      </c>
      <c r="M1669">
        <v>117</v>
      </c>
      <c r="N1669">
        <v>1000</v>
      </c>
      <c r="O1669">
        <v>0</v>
      </c>
      <c r="P1669">
        <v>30</v>
      </c>
      <c r="Q1669">
        <v>11</v>
      </c>
      <c r="R1669">
        <v>25</v>
      </c>
      <c r="S1669" t="s">
        <v>508</v>
      </c>
      <c r="T1669">
        <v>1162</v>
      </c>
      <c r="U1669" s="33" t="s">
        <v>417</v>
      </c>
      <c r="V1669">
        <v>2</v>
      </c>
      <c r="W1669">
        <v>87</v>
      </c>
      <c r="X1669" s="17" t="s">
        <v>21</v>
      </c>
      <c r="Y1669" t="s">
        <v>753</v>
      </c>
      <c r="Z1669">
        <v>3</v>
      </c>
      <c r="AA1669">
        <v>5</v>
      </c>
      <c r="AB1669">
        <v>14</v>
      </c>
      <c r="AF1669" t="s">
        <v>46</v>
      </c>
    </row>
    <row r="1670" spans="1:32" x14ac:dyDescent="0.25">
      <c r="A1670" s="23" t="s">
        <v>329</v>
      </c>
      <c r="B1670" s="18" t="s">
        <v>338</v>
      </c>
      <c r="C1670">
        <v>10.16</v>
      </c>
      <c r="D1670">
        <v>9.7600000000000016</v>
      </c>
      <c r="E1670">
        <v>3</v>
      </c>
      <c r="F1670" s="47" t="s">
        <v>504</v>
      </c>
      <c r="G1670">
        <v>11</v>
      </c>
      <c r="H1670" s="61" t="s">
        <v>106</v>
      </c>
      <c r="I1670">
        <v>9</v>
      </c>
      <c r="J1670" s="36" t="s">
        <v>410</v>
      </c>
      <c r="K1670">
        <v>20</v>
      </c>
      <c r="L1670">
        <v>120</v>
      </c>
      <c r="M1670">
        <v>125</v>
      </c>
      <c r="N1670" s="40">
        <v>1200</v>
      </c>
      <c r="O1670">
        <v>1</v>
      </c>
      <c r="P1670">
        <v>2</v>
      </c>
      <c r="Q1670">
        <v>11</v>
      </c>
      <c r="R1670">
        <v>25</v>
      </c>
      <c r="S1670" s="32" t="s">
        <v>416</v>
      </c>
      <c r="T1670">
        <v>1161</v>
      </c>
      <c r="U1670" s="33" t="s">
        <v>427</v>
      </c>
      <c r="V1670">
        <v>2</v>
      </c>
      <c r="W1670">
        <v>87</v>
      </c>
      <c r="X1670" s="17" t="s">
        <v>21</v>
      </c>
      <c r="Y1670" t="s">
        <v>522</v>
      </c>
      <c r="Z1670">
        <v>8</v>
      </c>
      <c r="AA1670">
        <v>8</v>
      </c>
      <c r="AB1670">
        <v>11</v>
      </c>
      <c r="AF1670" t="s">
        <v>46</v>
      </c>
    </row>
    <row r="1671" spans="1:32" x14ac:dyDescent="0.25">
      <c r="A1671" s="23" t="s">
        <v>329</v>
      </c>
      <c r="B1671" s="18" t="s">
        <v>338</v>
      </c>
      <c r="C1671">
        <v>56.46</v>
      </c>
      <c r="D1671">
        <v>56.160000000000004</v>
      </c>
      <c r="E1671">
        <v>3</v>
      </c>
      <c r="F1671" s="47" t="s">
        <v>504</v>
      </c>
      <c r="G1671" s="28">
        <v>3</v>
      </c>
      <c r="H1671" s="61" t="s">
        <v>106</v>
      </c>
      <c r="I1671">
        <v>6</v>
      </c>
      <c r="J1671" s="37" t="s">
        <v>409</v>
      </c>
      <c r="K1671">
        <v>7</v>
      </c>
      <c r="L1671">
        <v>120</v>
      </c>
      <c r="M1671">
        <v>129</v>
      </c>
      <c r="N1671">
        <v>1000</v>
      </c>
      <c r="O1671">
        <v>0</v>
      </c>
      <c r="P1671">
        <v>22</v>
      </c>
      <c r="Q1671">
        <v>10</v>
      </c>
      <c r="R1671">
        <v>25</v>
      </c>
      <c r="S1671" s="31" t="s">
        <v>420</v>
      </c>
      <c r="T1671">
        <v>1163</v>
      </c>
      <c r="U1671" s="33" t="s">
        <v>417</v>
      </c>
      <c r="V1671">
        <v>2</v>
      </c>
      <c r="W1671">
        <v>87</v>
      </c>
      <c r="X1671" s="17" t="s">
        <v>21</v>
      </c>
      <c r="Y1671" s="12" t="s">
        <v>418</v>
      </c>
      <c r="Z1671">
        <v>4</v>
      </c>
      <c r="AA1671">
        <v>2</v>
      </c>
      <c r="AB1671">
        <v>3</v>
      </c>
      <c r="AF1671" t="s">
        <v>46</v>
      </c>
    </row>
    <row r="1672" spans="1:32" x14ac:dyDescent="0.25">
      <c r="A1672" s="23" t="s">
        <v>329</v>
      </c>
      <c r="B1672" s="18" t="s">
        <v>338</v>
      </c>
      <c r="C1672">
        <v>56.41</v>
      </c>
      <c r="D1672">
        <v>55.91</v>
      </c>
      <c r="E1672">
        <v>3</v>
      </c>
      <c r="F1672" s="47" t="s">
        <v>504</v>
      </c>
      <c r="G1672" s="28">
        <v>1</v>
      </c>
      <c r="H1672" s="61" t="s">
        <v>106</v>
      </c>
      <c r="I1672">
        <v>1</v>
      </c>
      <c r="J1672" s="37" t="s">
        <v>409</v>
      </c>
      <c r="K1672">
        <v>4.4000000000000004</v>
      </c>
      <c r="L1672">
        <v>120</v>
      </c>
      <c r="M1672">
        <v>135</v>
      </c>
      <c r="N1672">
        <v>1000</v>
      </c>
      <c r="O1672">
        <v>0</v>
      </c>
      <c r="P1672">
        <v>17</v>
      </c>
      <c r="Q1672">
        <v>9</v>
      </c>
      <c r="R1672">
        <v>25</v>
      </c>
      <c r="S1672" s="31" t="s">
        <v>420</v>
      </c>
      <c r="T1672">
        <v>1162</v>
      </c>
      <c r="U1672" s="33" t="s">
        <v>427</v>
      </c>
      <c r="V1672">
        <v>3</v>
      </c>
      <c r="W1672">
        <v>79</v>
      </c>
      <c r="X1672" s="17" t="s">
        <v>21</v>
      </c>
      <c r="Y1672" s="12">
        <v>2</v>
      </c>
      <c r="Z1672">
        <v>4</v>
      </c>
      <c r="AA1672">
        <v>4</v>
      </c>
      <c r="AB1672">
        <v>1</v>
      </c>
      <c r="AF1672" t="s">
        <v>46</v>
      </c>
    </row>
    <row r="1673" spans="1:32" x14ac:dyDescent="0.25">
      <c r="A1673" s="23" t="s">
        <v>329</v>
      </c>
      <c r="B1673" s="18" t="s">
        <v>338</v>
      </c>
      <c r="C1673">
        <v>57.04</v>
      </c>
      <c r="D1673">
        <v>56.339999999999996</v>
      </c>
      <c r="E1673">
        <v>3</v>
      </c>
      <c r="F1673" s="47" t="s">
        <v>504</v>
      </c>
      <c r="G1673" s="30">
        <v>5</v>
      </c>
      <c r="H1673" s="61" t="s">
        <v>106</v>
      </c>
      <c r="I1673">
        <v>7</v>
      </c>
      <c r="J1673" s="37" t="s">
        <v>409</v>
      </c>
      <c r="K1673">
        <v>5.5</v>
      </c>
      <c r="L1673">
        <v>120</v>
      </c>
      <c r="M1673">
        <v>134</v>
      </c>
      <c r="N1673">
        <v>1000</v>
      </c>
      <c r="O1673">
        <v>0</v>
      </c>
      <c r="P1673">
        <v>9</v>
      </c>
      <c r="Q1673">
        <v>7</v>
      </c>
      <c r="R1673">
        <v>25</v>
      </c>
      <c r="S1673" s="32" t="s">
        <v>432</v>
      </c>
      <c r="T1673">
        <v>1157</v>
      </c>
      <c r="U1673" s="33" t="s">
        <v>427</v>
      </c>
      <c r="V1673">
        <v>3</v>
      </c>
      <c r="W1673">
        <v>79</v>
      </c>
      <c r="X1673" s="17" t="s">
        <v>21</v>
      </c>
      <c r="Y1673" s="12" t="s">
        <v>552</v>
      </c>
      <c r="Z1673">
        <v>5</v>
      </c>
      <c r="AA1673">
        <v>3</v>
      </c>
      <c r="AB1673">
        <v>5</v>
      </c>
      <c r="AF1673" t="s">
        <v>46</v>
      </c>
    </row>
    <row r="1674" spans="1:32" x14ac:dyDescent="0.25">
      <c r="A1674" s="23" t="s">
        <v>329</v>
      </c>
      <c r="B1674" s="18" t="s">
        <v>338</v>
      </c>
      <c r="C1674">
        <v>56.44</v>
      </c>
      <c r="D1674">
        <v>56.14</v>
      </c>
      <c r="E1674">
        <v>3</v>
      </c>
      <c r="F1674" s="47" t="s">
        <v>504</v>
      </c>
      <c r="G1674" s="28">
        <v>1</v>
      </c>
      <c r="H1674" s="61" t="s">
        <v>106</v>
      </c>
      <c r="I1674">
        <v>3</v>
      </c>
      <c r="J1674" s="35" t="s">
        <v>408</v>
      </c>
      <c r="K1674">
        <v>4.5999999999999996</v>
      </c>
      <c r="L1674">
        <v>120</v>
      </c>
      <c r="M1674">
        <v>130</v>
      </c>
      <c r="N1674">
        <v>1000</v>
      </c>
      <c r="O1674">
        <v>0</v>
      </c>
      <c r="P1674">
        <v>25</v>
      </c>
      <c r="Q1674">
        <v>6</v>
      </c>
      <c r="R1674">
        <v>25</v>
      </c>
      <c r="S1674" s="32" t="s">
        <v>416</v>
      </c>
      <c r="T1674">
        <v>1157</v>
      </c>
      <c r="U1674" s="33" t="s">
        <v>427</v>
      </c>
      <c r="V1674">
        <v>3</v>
      </c>
      <c r="W1674">
        <v>74</v>
      </c>
      <c r="X1674" s="17" t="s">
        <v>21</v>
      </c>
      <c r="Y1674" s="12" t="s">
        <v>654</v>
      </c>
      <c r="Z1674">
        <v>3</v>
      </c>
      <c r="AA1674">
        <v>3</v>
      </c>
      <c r="AB1674">
        <v>1</v>
      </c>
      <c r="AF1674" t="s">
        <v>786</v>
      </c>
    </row>
    <row r="1675" spans="1:32" x14ac:dyDescent="0.25">
      <c r="A1675" s="23" t="s">
        <v>329</v>
      </c>
      <c r="B1675" s="18" t="s">
        <v>338</v>
      </c>
      <c r="C1675">
        <v>10.79</v>
      </c>
      <c r="D1675">
        <v>10.19</v>
      </c>
      <c r="E1675">
        <v>3</v>
      </c>
      <c r="F1675" s="47" t="s">
        <v>504</v>
      </c>
      <c r="G1675">
        <v>6</v>
      </c>
      <c r="H1675" s="47" t="s">
        <v>504</v>
      </c>
      <c r="I1675">
        <v>10</v>
      </c>
      <c r="J1675" s="37" t="s">
        <v>409</v>
      </c>
      <c r="K1675">
        <v>13</v>
      </c>
      <c r="L1675">
        <v>120</v>
      </c>
      <c r="M1675">
        <v>132</v>
      </c>
      <c r="N1675" s="40">
        <v>1200</v>
      </c>
      <c r="O1675">
        <v>1</v>
      </c>
      <c r="P1675">
        <v>4</v>
      </c>
      <c r="Q1675">
        <v>6</v>
      </c>
      <c r="R1675">
        <v>25</v>
      </c>
      <c r="S1675" s="32" t="s">
        <v>432</v>
      </c>
      <c r="T1675">
        <v>1153</v>
      </c>
      <c r="U1675" s="34" t="s">
        <v>438</v>
      </c>
      <c r="V1675">
        <v>3</v>
      </c>
      <c r="W1675">
        <v>76</v>
      </c>
      <c r="X1675" s="17" t="s">
        <v>21</v>
      </c>
      <c r="Y1675">
        <v>5</v>
      </c>
      <c r="Z1675">
        <v>4</v>
      </c>
      <c r="AA1675">
        <v>4</v>
      </c>
      <c r="AB1675">
        <v>6</v>
      </c>
      <c r="AF1675" t="s">
        <v>99</v>
      </c>
    </row>
    <row r="1676" spans="1:32" x14ac:dyDescent="0.25">
      <c r="A1676" s="23" t="s">
        <v>329</v>
      </c>
      <c r="B1676" s="18" t="s">
        <v>338</v>
      </c>
      <c r="C1676">
        <v>9.6999999999999993</v>
      </c>
      <c r="D1676">
        <v>8.8999999999999986</v>
      </c>
      <c r="E1676">
        <v>3</v>
      </c>
      <c r="F1676" s="47" t="s">
        <v>504</v>
      </c>
      <c r="G1676">
        <v>7</v>
      </c>
      <c r="H1676" s="47" t="s">
        <v>504</v>
      </c>
      <c r="I1676">
        <v>11</v>
      </c>
      <c r="J1676" s="35" t="s">
        <v>408</v>
      </c>
      <c r="K1676">
        <v>15</v>
      </c>
      <c r="L1676">
        <v>120</v>
      </c>
      <c r="M1676">
        <v>132</v>
      </c>
      <c r="N1676" s="40">
        <v>1200</v>
      </c>
      <c r="O1676">
        <v>1</v>
      </c>
      <c r="P1676">
        <v>21</v>
      </c>
      <c r="Q1676">
        <v>5</v>
      </c>
      <c r="R1676">
        <v>25</v>
      </c>
      <c r="S1676" s="32" t="s">
        <v>416</v>
      </c>
      <c r="T1676">
        <v>1145</v>
      </c>
      <c r="U1676" s="33" t="s">
        <v>427</v>
      </c>
      <c r="V1676">
        <v>3</v>
      </c>
      <c r="W1676">
        <v>78</v>
      </c>
      <c r="X1676" s="17" t="s">
        <v>21</v>
      </c>
      <c r="Y1676" t="s">
        <v>484</v>
      </c>
      <c r="Z1676">
        <v>1</v>
      </c>
      <c r="AA1676">
        <v>1</v>
      </c>
      <c r="AB1676">
        <v>7</v>
      </c>
      <c r="AF1676" t="s">
        <v>99</v>
      </c>
    </row>
    <row r="1677" spans="1:32" x14ac:dyDescent="0.25">
      <c r="A1677" s="23" t="s">
        <v>329</v>
      </c>
      <c r="B1677" s="18" t="s">
        <v>338</v>
      </c>
      <c r="C1677">
        <v>10.15</v>
      </c>
      <c r="D1677">
        <v>9.35</v>
      </c>
      <c r="E1677">
        <v>3</v>
      </c>
      <c r="F1677" s="47" t="s">
        <v>504</v>
      </c>
      <c r="G1677" s="30">
        <v>5</v>
      </c>
      <c r="H1677" s="47" t="s">
        <v>504</v>
      </c>
      <c r="I1677">
        <v>12</v>
      </c>
      <c r="J1677" s="35" t="s">
        <v>408</v>
      </c>
      <c r="K1677">
        <v>44</v>
      </c>
      <c r="L1677">
        <v>120</v>
      </c>
      <c r="M1677">
        <v>132</v>
      </c>
      <c r="N1677" s="40">
        <v>1200</v>
      </c>
      <c r="O1677">
        <v>1</v>
      </c>
      <c r="P1677">
        <v>7</v>
      </c>
      <c r="Q1677">
        <v>5</v>
      </c>
      <c r="R1677">
        <v>25</v>
      </c>
      <c r="S1677" s="32" t="s">
        <v>432</v>
      </c>
      <c r="T1677">
        <v>1144</v>
      </c>
      <c r="U1677" s="33" t="s">
        <v>417</v>
      </c>
      <c r="V1677">
        <v>3</v>
      </c>
      <c r="W1677">
        <v>80</v>
      </c>
      <c r="X1677" s="17" t="s">
        <v>21</v>
      </c>
      <c r="Y1677" t="s">
        <v>502</v>
      </c>
      <c r="Z1677">
        <v>1</v>
      </c>
      <c r="AA1677">
        <v>1</v>
      </c>
      <c r="AB1677">
        <v>5</v>
      </c>
      <c r="AF1677" t="s">
        <v>99</v>
      </c>
    </row>
    <row r="1678" spans="1:32" x14ac:dyDescent="0.25">
      <c r="A1678" s="23" t="s">
        <v>329</v>
      </c>
      <c r="B1678" s="18" t="s">
        <v>338</v>
      </c>
      <c r="C1678">
        <v>9.27</v>
      </c>
      <c r="D1678">
        <v>9.370000000000001</v>
      </c>
      <c r="E1678">
        <v>3</v>
      </c>
      <c r="F1678" s="47" t="s">
        <v>504</v>
      </c>
      <c r="G1678">
        <v>8</v>
      </c>
      <c r="H1678" s="47" t="s">
        <v>504</v>
      </c>
      <c r="I1678">
        <v>8</v>
      </c>
      <c r="J1678" s="37" t="s">
        <v>409</v>
      </c>
      <c r="K1678">
        <v>29</v>
      </c>
      <c r="L1678">
        <v>120</v>
      </c>
      <c r="M1678">
        <v>112</v>
      </c>
      <c r="N1678" s="40">
        <v>1200</v>
      </c>
      <c r="O1678">
        <v>1</v>
      </c>
      <c r="P1678">
        <v>20</v>
      </c>
      <c r="Q1678">
        <v>4</v>
      </c>
      <c r="R1678">
        <v>25</v>
      </c>
      <c r="S1678" t="s">
        <v>457</v>
      </c>
      <c r="T1678">
        <v>1153</v>
      </c>
      <c r="U1678" s="33" t="s">
        <v>417</v>
      </c>
      <c r="V1678">
        <v>2</v>
      </c>
      <c r="W1678">
        <v>82</v>
      </c>
      <c r="X1678" s="17" t="s">
        <v>21</v>
      </c>
      <c r="Y1678" t="s">
        <v>643</v>
      </c>
      <c r="Z1678">
        <v>6</v>
      </c>
      <c r="AA1678">
        <v>9</v>
      </c>
      <c r="AB1678">
        <v>8</v>
      </c>
      <c r="AF1678" t="s">
        <v>99</v>
      </c>
    </row>
    <row r="1679" spans="1:32" x14ac:dyDescent="0.25">
      <c r="A1679" s="23" t="s">
        <v>329</v>
      </c>
      <c r="B1679" s="18" t="s">
        <v>338</v>
      </c>
      <c r="C1679">
        <v>9.51</v>
      </c>
      <c r="D1679">
        <v>9.51</v>
      </c>
      <c r="E1679">
        <v>3</v>
      </c>
      <c r="F1679" s="47" t="s">
        <v>504</v>
      </c>
      <c r="G1679">
        <v>6</v>
      </c>
      <c r="H1679" s="47" t="s">
        <v>504</v>
      </c>
      <c r="I1679">
        <v>1</v>
      </c>
      <c r="J1679" s="35" t="s">
        <v>408</v>
      </c>
      <c r="K1679">
        <v>34</v>
      </c>
      <c r="L1679">
        <v>120</v>
      </c>
      <c r="M1679">
        <v>119</v>
      </c>
      <c r="N1679" s="40">
        <v>1200</v>
      </c>
      <c r="O1679">
        <v>1</v>
      </c>
      <c r="P1679">
        <v>30</v>
      </c>
      <c r="Q1679">
        <v>3</v>
      </c>
      <c r="R1679">
        <v>25</v>
      </c>
      <c r="S1679" t="s">
        <v>465</v>
      </c>
      <c r="T1679">
        <v>1157</v>
      </c>
      <c r="U1679" s="33" t="s">
        <v>417</v>
      </c>
      <c r="V1679">
        <v>2</v>
      </c>
      <c r="W1679">
        <v>84</v>
      </c>
      <c r="X1679" s="17" t="s">
        <v>21</v>
      </c>
      <c r="Y1679" t="s">
        <v>643</v>
      </c>
      <c r="Z1679">
        <v>1</v>
      </c>
      <c r="AA1679">
        <v>1</v>
      </c>
      <c r="AB1679">
        <v>6</v>
      </c>
      <c r="AF1679" t="s">
        <v>99</v>
      </c>
    </row>
    <row r="1680" spans="1:32" x14ac:dyDescent="0.25">
      <c r="A1680" s="23" t="s">
        <v>329</v>
      </c>
      <c r="B1680" s="18" t="s">
        <v>338</v>
      </c>
      <c r="C1680">
        <v>9.41</v>
      </c>
      <c r="D1680">
        <v>9.31</v>
      </c>
      <c r="E1680">
        <v>3</v>
      </c>
      <c r="F1680" s="47" t="s">
        <v>504</v>
      </c>
      <c r="G1680">
        <v>8</v>
      </c>
      <c r="H1680" s="47" t="s">
        <v>504</v>
      </c>
      <c r="I1680">
        <v>3</v>
      </c>
      <c r="J1680" s="35" t="s">
        <v>408</v>
      </c>
      <c r="K1680">
        <v>24</v>
      </c>
      <c r="L1680">
        <v>120</v>
      </c>
      <c r="M1680">
        <v>122</v>
      </c>
      <c r="N1680" s="40">
        <v>1200</v>
      </c>
      <c r="O1680">
        <v>1</v>
      </c>
      <c r="P1680">
        <v>19</v>
      </c>
      <c r="Q1680">
        <v>3</v>
      </c>
      <c r="R1680">
        <v>25</v>
      </c>
      <c r="S1680" s="31" t="s">
        <v>420</v>
      </c>
      <c r="T1680">
        <v>1156</v>
      </c>
      <c r="U1680" s="33" t="s">
        <v>427</v>
      </c>
      <c r="V1680">
        <v>2</v>
      </c>
      <c r="W1680">
        <v>86</v>
      </c>
      <c r="X1680" s="17" t="s">
        <v>21</v>
      </c>
      <c r="Y1680" t="s">
        <v>484</v>
      </c>
      <c r="Z1680">
        <v>1</v>
      </c>
      <c r="AA1680">
        <v>1</v>
      </c>
      <c r="AB1680">
        <v>8</v>
      </c>
      <c r="AF1680" t="s">
        <v>99</v>
      </c>
    </row>
    <row r="1681" spans="1:32" x14ac:dyDescent="0.25">
      <c r="A1681" s="23" t="s">
        <v>329</v>
      </c>
      <c r="B1681" s="18" t="s">
        <v>338</v>
      </c>
      <c r="C1681">
        <v>57.08</v>
      </c>
      <c r="D1681">
        <v>56.98</v>
      </c>
      <c r="E1681">
        <v>3</v>
      </c>
      <c r="F1681" s="47" t="s">
        <v>504</v>
      </c>
      <c r="G1681">
        <v>7</v>
      </c>
      <c r="H1681" s="61" t="s">
        <v>106</v>
      </c>
      <c r="I1681">
        <v>6</v>
      </c>
      <c r="J1681" s="36" t="s">
        <v>410</v>
      </c>
      <c r="K1681">
        <v>33</v>
      </c>
      <c r="L1681">
        <v>120</v>
      </c>
      <c r="M1681">
        <v>123</v>
      </c>
      <c r="N1681">
        <v>1000</v>
      </c>
      <c r="O1681">
        <v>0</v>
      </c>
      <c r="P1681">
        <v>23</v>
      </c>
      <c r="Q1681">
        <v>2</v>
      </c>
      <c r="R1681">
        <v>25</v>
      </c>
      <c r="S1681" t="s">
        <v>483</v>
      </c>
      <c r="T1681">
        <v>1162</v>
      </c>
      <c r="U1681" s="33" t="s">
        <v>417</v>
      </c>
      <c r="V1681">
        <v>2</v>
      </c>
      <c r="W1681">
        <v>88</v>
      </c>
      <c r="X1681" s="17" t="s">
        <v>21</v>
      </c>
      <c r="Y1681" t="s">
        <v>589</v>
      </c>
      <c r="Z1681">
        <v>8</v>
      </c>
      <c r="AA1681">
        <v>8</v>
      </c>
      <c r="AB1681">
        <v>7</v>
      </c>
      <c r="AF1681" t="s">
        <v>99</v>
      </c>
    </row>
    <row r="1682" spans="1:32" x14ac:dyDescent="0.25">
      <c r="A1682" s="23" t="s">
        <v>329</v>
      </c>
      <c r="B1682" s="18" t="s">
        <v>338</v>
      </c>
      <c r="C1682">
        <v>11.25</v>
      </c>
      <c r="D1682">
        <v>10.850000000000001</v>
      </c>
      <c r="E1682">
        <v>3</v>
      </c>
      <c r="F1682" s="47" t="s">
        <v>504</v>
      </c>
      <c r="G1682" s="30">
        <v>5</v>
      </c>
      <c r="H1682" s="66" t="s">
        <v>173</v>
      </c>
      <c r="I1682">
        <v>9</v>
      </c>
      <c r="J1682" s="37" t="s">
        <v>409</v>
      </c>
      <c r="K1682">
        <v>20</v>
      </c>
      <c r="L1682">
        <v>120</v>
      </c>
      <c r="M1682">
        <v>125</v>
      </c>
      <c r="N1682" s="40">
        <v>1200</v>
      </c>
      <c r="O1682">
        <v>1</v>
      </c>
      <c r="P1682">
        <v>12</v>
      </c>
      <c r="Q1682">
        <v>2</v>
      </c>
      <c r="R1682">
        <v>25</v>
      </c>
      <c r="S1682" t="s">
        <v>457</v>
      </c>
      <c r="T1682">
        <v>1160</v>
      </c>
      <c r="U1682" s="34" t="s">
        <v>671</v>
      </c>
      <c r="V1682">
        <v>2</v>
      </c>
      <c r="W1682">
        <v>90</v>
      </c>
      <c r="X1682" s="17" t="s">
        <v>21</v>
      </c>
      <c r="Y1682">
        <v>8</v>
      </c>
      <c r="Z1682">
        <v>6</v>
      </c>
      <c r="AA1682">
        <v>3</v>
      </c>
      <c r="AB1682">
        <v>5</v>
      </c>
      <c r="AF1682" t="s">
        <v>99</v>
      </c>
    </row>
    <row r="1683" spans="1:32" x14ac:dyDescent="0.25">
      <c r="A1683" s="23" t="s">
        <v>329</v>
      </c>
      <c r="B1683" s="18" t="s">
        <v>338</v>
      </c>
      <c r="C1683">
        <v>9.86</v>
      </c>
      <c r="D1683">
        <v>9.5599999999999987</v>
      </c>
      <c r="E1683">
        <v>3</v>
      </c>
      <c r="F1683" s="47" t="s">
        <v>504</v>
      </c>
      <c r="G1683">
        <v>8</v>
      </c>
      <c r="H1683" s="47" t="s">
        <v>504</v>
      </c>
      <c r="I1683">
        <v>3</v>
      </c>
      <c r="J1683" s="35" t="s">
        <v>408</v>
      </c>
      <c r="K1683">
        <v>16</v>
      </c>
      <c r="L1683">
        <v>120</v>
      </c>
      <c r="M1683">
        <v>128</v>
      </c>
      <c r="N1683" s="40">
        <v>1200</v>
      </c>
      <c r="O1683">
        <v>1</v>
      </c>
      <c r="P1683">
        <v>26</v>
      </c>
      <c r="Q1683">
        <v>1</v>
      </c>
      <c r="R1683">
        <v>25</v>
      </c>
      <c r="S1683" t="s">
        <v>465</v>
      </c>
      <c r="T1683">
        <v>1168</v>
      </c>
      <c r="U1683" s="33" t="s">
        <v>417</v>
      </c>
      <c r="V1683">
        <v>2</v>
      </c>
      <c r="W1683">
        <v>92</v>
      </c>
      <c r="X1683" s="17" t="s">
        <v>21</v>
      </c>
      <c r="Y1683" t="s">
        <v>484</v>
      </c>
      <c r="Z1683">
        <v>2</v>
      </c>
      <c r="AA1683">
        <v>2</v>
      </c>
      <c r="AB1683">
        <v>8</v>
      </c>
      <c r="AF1683" t="s">
        <v>99</v>
      </c>
    </row>
    <row r="1684" spans="1:32" x14ac:dyDescent="0.25">
      <c r="A1684" s="23" t="s">
        <v>329</v>
      </c>
      <c r="B1684" s="18" t="s">
        <v>338</v>
      </c>
      <c r="C1684">
        <v>13.66</v>
      </c>
      <c r="D1684">
        <v>13.16</v>
      </c>
      <c r="E1684">
        <v>3</v>
      </c>
      <c r="F1684" s="47" t="s">
        <v>504</v>
      </c>
      <c r="G1684">
        <v>13</v>
      </c>
      <c r="H1684" s="47" t="s">
        <v>504</v>
      </c>
      <c r="I1684">
        <v>8</v>
      </c>
      <c r="J1684" s="35" t="s">
        <v>408</v>
      </c>
      <c r="K1684">
        <v>58</v>
      </c>
      <c r="L1684">
        <v>120</v>
      </c>
      <c r="M1684">
        <v>128</v>
      </c>
      <c r="N1684" s="40">
        <v>1200</v>
      </c>
      <c r="O1684">
        <v>1</v>
      </c>
      <c r="P1684">
        <v>22</v>
      </c>
      <c r="Q1684">
        <v>12</v>
      </c>
      <c r="R1684">
        <v>24</v>
      </c>
      <c r="S1684" t="s">
        <v>465</v>
      </c>
      <c r="T1684">
        <v>1168</v>
      </c>
      <c r="U1684" s="33" t="s">
        <v>417</v>
      </c>
      <c r="V1684">
        <v>2</v>
      </c>
      <c r="W1684">
        <v>94</v>
      </c>
      <c r="X1684" s="17" t="s">
        <v>21</v>
      </c>
      <c r="Y1684" t="s">
        <v>1808</v>
      </c>
      <c r="Z1684">
        <v>3</v>
      </c>
      <c r="AA1684">
        <v>7</v>
      </c>
      <c r="AB1684">
        <v>13</v>
      </c>
      <c r="AF1684" t="s">
        <v>99</v>
      </c>
    </row>
    <row r="1685" spans="1:32" x14ac:dyDescent="0.25">
      <c r="A1685" s="23" t="s">
        <v>329</v>
      </c>
      <c r="B1685" s="18" t="s">
        <v>338</v>
      </c>
      <c r="C1685">
        <v>11.11</v>
      </c>
      <c r="D1685">
        <v>10.709999999999999</v>
      </c>
      <c r="E1685">
        <v>3</v>
      </c>
      <c r="F1685" s="47" t="s">
        <v>504</v>
      </c>
      <c r="G1685">
        <v>12</v>
      </c>
      <c r="H1685" s="55" t="s">
        <v>64</v>
      </c>
      <c r="I1685">
        <v>3</v>
      </c>
      <c r="J1685" s="37" t="s">
        <v>409</v>
      </c>
      <c r="K1685">
        <v>10</v>
      </c>
      <c r="L1685">
        <v>120</v>
      </c>
      <c r="M1685">
        <v>133</v>
      </c>
      <c r="N1685" s="40">
        <v>1200</v>
      </c>
      <c r="O1685">
        <v>1</v>
      </c>
      <c r="P1685">
        <v>27</v>
      </c>
      <c r="Q1685">
        <v>10</v>
      </c>
      <c r="R1685">
        <v>24</v>
      </c>
      <c r="S1685" s="32" t="s">
        <v>416</v>
      </c>
      <c r="T1685">
        <v>1154</v>
      </c>
      <c r="U1685" s="33" t="s">
        <v>417</v>
      </c>
      <c r="V1685">
        <v>2</v>
      </c>
      <c r="W1685">
        <v>95</v>
      </c>
      <c r="X1685" s="17" t="s">
        <v>21</v>
      </c>
      <c r="Y1685" t="s">
        <v>738</v>
      </c>
      <c r="Z1685">
        <v>7</v>
      </c>
      <c r="AA1685">
        <v>8</v>
      </c>
      <c r="AB1685">
        <v>12</v>
      </c>
      <c r="AF1685" t="s">
        <v>99</v>
      </c>
    </row>
    <row r="1686" spans="1:32" x14ac:dyDescent="0.25">
      <c r="A1686" s="23" t="s">
        <v>329</v>
      </c>
      <c r="B1686" s="18" t="s">
        <v>338</v>
      </c>
      <c r="C1686">
        <v>10.53</v>
      </c>
      <c r="D1686">
        <v>10.229999999999999</v>
      </c>
      <c r="E1686">
        <v>3</v>
      </c>
      <c r="F1686" s="47" t="s">
        <v>504</v>
      </c>
      <c r="G1686">
        <v>13</v>
      </c>
      <c r="H1686" s="47" t="s">
        <v>504</v>
      </c>
      <c r="I1686">
        <v>6</v>
      </c>
      <c r="J1686" s="37" t="s">
        <v>409</v>
      </c>
      <c r="K1686">
        <v>21</v>
      </c>
      <c r="L1686">
        <v>120</v>
      </c>
      <c r="M1686">
        <v>128</v>
      </c>
      <c r="N1686" s="40">
        <v>1200</v>
      </c>
      <c r="O1686">
        <v>1</v>
      </c>
      <c r="P1686">
        <v>13</v>
      </c>
      <c r="Q1686">
        <v>10</v>
      </c>
      <c r="R1686">
        <v>24</v>
      </c>
      <c r="S1686" t="s">
        <v>465</v>
      </c>
      <c r="T1686">
        <v>1143</v>
      </c>
      <c r="U1686" s="33" t="s">
        <v>427</v>
      </c>
      <c r="V1686">
        <v>2</v>
      </c>
      <c r="W1686">
        <v>95</v>
      </c>
      <c r="X1686" s="17" t="s">
        <v>21</v>
      </c>
      <c r="Y1686">
        <v>14</v>
      </c>
      <c r="Z1686">
        <v>5</v>
      </c>
      <c r="AA1686">
        <v>8</v>
      </c>
      <c r="AB1686">
        <v>13</v>
      </c>
      <c r="AF1686" t="s">
        <v>99</v>
      </c>
    </row>
    <row r="1687" spans="1:32" x14ac:dyDescent="0.25">
      <c r="A1687" s="23" t="s">
        <v>329</v>
      </c>
      <c r="B1687" s="18" t="s">
        <v>338</v>
      </c>
      <c r="C1687">
        <v>9.57</v>
      </c>
      <c r="D1687">
        <v>9.370000000000001</v>
      </c>
      <c r="E1687">
        <v>3</v>
      </c>
      <c r="F1687" s="47" t="s">
        <v>504</v>
      </c>
      <c r="G1687" s="28">
        <v>2</v>
      </c>
      <c r="H1687" s="47" t="s">
        <v>504</v>
      </c>
      <c r="I1687">
        <v>1</v>
      </c>
      <c r="J1687" s="35" t="s">
        <v>408</v>
      </c>
      <c r="K1687">
        <v>7.1</v>
      </c>
      <c r="L1687">
        <v>120</v>
      </c>
      <c r="M1687">
        <v>127</v>
      </c>
      <c r="N1687" s="40">
        <v>1200</v>
      </c>
      <c r="O1687">
        <v>1</v>
      </c>
      <c r="P1687">
        <v>22</v>
      </c>
      <c r="Q1687">
        <v>9</v>
      </c>
      <c r="R1687">
        <v>24</v>
      </c>
      <c r="S1687" t="s">
        <v>501</v>
      </c>
      <c r="T1687">
        <v>1147</v>
      </c>
      <c r="U1687" s="34" t="s">
        <v>755</v>
      </c>
      <c r="V1687">
        <v>2</v>
      </c>
      <c r="W1687">
        <v>94</v>
      </c>
      <c r="X1687" s="17" t="s">
        <v>21</v>
      </c>
      <c r="Y1687" s="12" t="s">
        <v>539</v>
      </c>
      <c r="Z1687">
        <v>1</v>
      </c>
      <c r="AA1687">
        <v>1</v>
      </c>
      <c r="AB1687">
        <v>2</v>
      </c>
      <c r="AF1687" t="s">
        <v>99</v>
      </c>
    </row>
    <row r="1688" spans="1:32" x14ac:dyDescent="0.25">
      <c r="A1688" s="23" t="s">
        <v>329</v>
      </c>
      <c r="B1688" s="18" t="s">
        <v>338</v>
      </c>
      <c r="C1688">
        <v>8.5299999999999994</v>
      </c>
      <c r="D1688">
        <v>8.7299999999999986</v>
      </c>
      <c r="E1688">
        <v>3</v>
      </c>
      <c r="F1688" s="47" t="s">
        <v>504</v>
      </c>
      <c r="G1688" s="28">
        <v>3</v>
      </c>
      <c r="H1688" s="47" t="s">
        <v>504</v>
      </c>
      <c r="I1688">
        <v>1</v>
      </c>
      <c r="J1688" s="37" t="s">
        <v>409</v>
      </c>
      <c r="K1688">
        <v>9</v>
      </c>
      <c r="L1688">
        <v>120</v>
      </c>
      <c r="M1688">
        <v>115</v>
      </c>
      <c r="N1688" s="40">
        <v>1200</v>
      </c>
      <c r="O1688">
        <v>1</v>
      </c>
      <c r="P1688">
        <v>8</v>
      </c>
      <c r="Q1688">
        <v>9</v>
      </c>
      <c r="R1688">
        <v>24</v>
      </c>
      <c r="S1688" t="s">
        <v>483</v>
      </c>
      <c r="T1688">
        <v>1132</v>
      </c>
      <c r="U1688" s="34" t="s">
        <v>438</v>
      </c>
      <c r="V1688">
        <v>1</v>
      </c>
      <c r="W1688">
        <v>94</v>
      </c>
      <c r="X1688" s="17" t="s">
        <v>21</v>
      </c>
      <c r="Y1688" t="s">
        <v>435</v>
      </c>
      <c r="Z1688">
        <v>4</v>
      </c>
      <c r="AA1688">
        <v>4</v>
      </c>
      <c r="AB1688">
        <v>3</v>
      </c>
      <c r="AF1688" t="s">
        <v>99</v>
      </c>
    </row>
    <row r="1689" spans="1:32" x14ac:dyDescent="0.25">
      <c r="A1689" s="23" t="s">
        <v>329</v>
      </c>
      <c r="B1689" s="18" t="s">
        <v>338</v>
      </c>
      <c r="C1689">
        <v>8.5299999999999994</v>
      </c>
      <c r="D1689">
        <v>8.33</v>
      </c>
      <c r="E1689">
        <v>3</v>
      </c>
      <c r="F1689" s="47" t="s">
        <v>504</v>
      </c>
      <c r="G1689" s="30">
        <v>5</v>
      </c>
      <c r="H1689" s="47" t="s">
        <v>504</v>
      </c>
      <c r="I1689">
        <v>3</v>
      </c>
      <c r="J1689" s="35" t="s">
        <v>408</v>
      </c>
      <c r="K1689">
        <v>23</v>
      </c>
      <c r="L1689">
        <v>120</v>
      </c>
      <c r="M1689">
        <v>126</v>
      </c>
      <c r="N1689" s="40">
        <v>1200</v>
      </c>
      <c r="O1689">
        <v>1</v>
      </c>
      <c r="P1689">
        <v>14</v>
      </c>
      <c r="Q1689">
        <v>7</v>
      </c>
      <c r="R1689">
        <v>24</v>
      </c>
      <c r="S1689" t="s">
        <v>483</v>
      </c>
      <c r="T1689">
        <v>1159</v>
      </c>
      <c r="U1689" s="33" t="s">
        <v>427</v>
      </c>
      <c r="V1689">
        <v>2</v>
      </c>
      <c r="W1689">
        <v>94</v>
      </c>
      <c r="X1689" s="17" t="s">
        <v>21</v>
      </c>
      <c r="Y1689" t="s">
        <v>435</v>
      </c>
      <c r="Z1689">
        <v>2</v>
      </c>
      <c r="AA1689">
        <v>2</v>
      </c>
      <c r="AB1689">
        <v>5</v>
      </c>
      <c r="AF1689" t="s">
        <v>99</v>
      </c>
    </row>
    <row r="1690" spans="1:32" x14ac:dyDescent="0.25">
      <c r="A1690" s="23" t="s">
        <v>329</v>
      </c>
      <c r="B1690" s="18" t="s">
        <v>338</v>
      </c>
      <c r="C1690">
        <v>9.1999999999999993</v>
      </c>
      <c r="D1690">
        <v>8.7999999999999989</v>
      </c>
      <c r="E1690">
        <v>3</v>
      </c>
      <c r="F1690" s="47" t="s">
        <v>504</v>
      </c>
      <c r="G1690" s="28">
        <v>3</v>
      </c>
      <c r="H1690" s="61" t="s">
        <v>106</v>
      </c>
      <c r="I1690">
        <v>1</v>
      </c>
      <c r="J1690" s="37" t="s">
        <v>409</v>
      </c>
      <c r="K1690">
        <v>3.8</v>
      </c>
      <c r="L1690">
        <v>120</v>
      </c>
      <c r="M1690">
        <v>132</v>
      </c>
      <c r="N1690" s="40">
        <v>1200</v>
      </c>
      <c r="O1690">
        <v>1</v>
      </c>
      <c r="P1690">
        <v>26</v>
      </c>
      <c r="Q1690">
        <v>6</v>
      </c>
      <c r="R1690">
        <v>24</v>
      </c>
      <c r="S1690" s="32" t="s">
        <v>416</v>
      </c>
      <c r="T1690">
        <v>1149</v>
      </c>
      <c r="U1690" s="33" t="s">
        <v>417</v>
      </c>
      <c r="V1690">
        <v>2</v>
      </c>
      <c r="W1690">
        <v>93</v>
      </c>
      <c r="X1690" s="17" t="s">
        <v>21</v>
      </c>
      <c r="Y1690" s="12" t="s">
        <v>539</v>
      </c>
      <c r="Z1690">
        <v>4</v>
      </c>
      <c r="AA1690">
        <v>3</v>
      </c>
      <c r="AB1690">
        <v>3</v>
      </c>
      <c r="AF1690" t="s">
        <v>99</v>
      </c>
    </row>
    <row r="1691" spans="1:32" x14ac:dyDescent="0.25">
      <c r="A1691" s="23" t="s">
        <v>329</v>
      </c>
      <c r="B1691" s="18" t="s">
        <v>338</v>
      </c>
      <c r="C1691">
        <v>9.8000000000000007</v>
      </c>
      <c r="D1691">
        <v>9.7000000000000011</v>
      </c>
      <c r="E1691">
        <v>3</v>
      </c>
      <c r="F1691" s="47" t="s">
        <v>504</v>
      </c>
      <c r="G1691" s="28">
        <v>1</v>
      </c>
      <c r="H1691" s="61" t="s">
        <v>106</v>
      </c>
      <c r="I1691">
        <v>5</v>
      </c>
      <c r="J1691" s="35" t="s">
        <v>408</v>
      </c>
      <c r="K1691">
        <v>5.4</v>
      </c>
      <c r="L1691">
        <v>120</v>
      </c>
      <c r="M1691">
        <v>123</v>
      </c>
      <c r="N1691" s="40">
        <v>1200</v>
      </c>
      <c r="O1691">
        <v>1</v>
      </c>
      <c r="P1691">
        <v>22</v>
      </c>
      <c r="Q1691">
        <v>5</v>
      </c>
      <c r="R1691">
        <v>24</v>
      </c>
      <c r="S1691" s="32" t="s">
        <v>426</v>
      </c>
      <c r="T1691">
        <v>1155</v>
      </c>
      <c r="U1691" s="33" t="s">
        <v>417</v>
      </c>
      <c r="V1691">
        <v>2</v>
      </c>
      <c r="W1691">
        <v>86</v>
      </c>
      <c r="X1691" s="17" t="s">
        <v>21</v>
      </c>
      <c r="Y1691" s="12" t="s">
        <v>539</v>
      </c>
      <c r="Z1691">
        <v>1</v>
      </c>
      <c r="AA1691">
        <v>1</v>
      </c>
      <c r="AB1691">
        <v>1</v>
      </c>
      <c r="AF1691" t="s">
        <v>99</v>
      </c>
    </row>
    <row r="1692" spans="1:32" x14ac:dyDescent="0.25">
      <c r="A1692" s="23" t="s">
        <v>329</v>
      </c>
      <c r="B1692" s="18" t="s">
        <v>338</v>
      </c>
      <c r="C1692">
        <v>9.83</v>
      </c>
      <c r="D1692">
        <v>9.5299999999999994</v>
      </c>
      <c r="E1692">
        <v>3</v>
      </c>
      <c r="F1692" s="47" t="s">
        <v>504</v>
      </c>
      <c r="G1692" s="28">
        <v>1</v>
      </c>
      <c r="H1692" s="47" t="s">
        <v>504</v>
      </c>
      <c r="I1692">
        <v>4</v>
      </c>
      <c r="J1692" s="35" t="s">
        <v>408</v>
      </c>
      <c r="K1692">
        <v>7.9</v>
      </c>
      <c r="L1692">
        <v>120</v>
      </c>
      <c r="M1692">
        <v>130</v>
      </c>
      <c r="N1692" s="40">
        <v>1200</v>
      </c>
      <c r="O1692">
        <v>1</v>
      </c>
      <c r="P1692">
        <v>17</v>
      </c>
      <c r="Q1692">
        <v>4</v>
      </c>
      <c r="R1692">
        <v>24</v>
      </c>
      <c r="S1692" s="32" t="s">
        <v>416</v>
      </c>
      <c r="T1692">
        <v>1161</v>
      </c>
      <c r="U1692" s="33" t="s">
        <v>417</v>
      </c>
      <c r="V1692">
        <v>3</v>
      </c>
      <c r="W1692">
        <v>75</v>
      </c>
      <c r="X1692" s="17" t="s">
        <v>21</v>
      </c>
      <c r="Y1692" t="s">
        <v>589</v>
      </c>
      <c r="Z1692">
        <v>1</v>
      </c>
      <c r="AA1692">
        <v>1</v>
      </c>
      <c r="AB1692">
        <v>1</v>
      </c>
      <c r="AF1692" t="s">
        <v>99</v>
      </c>
    </row>
    <row r="1693" spans="1:32" x14ac:dyDescent="0.25">
      <c r="A1693" s="23" t="s">
        <v>329</v>
      </c>
      <c r="B1693" s="18" t="s">
        <v>338</v>
      </c>
      <c r="C1693">
        <v>11.02</v>
      </c>
      <c r="D1693">
        <v>10.82</v>
      </c>
      <c r="E1693">
        <v>3</v>
      </c>
      <c r="F1693" s="47" t="s">
        <v>504</v>
      </c>
      <c r="G1693">
        <v>7</v>
      </c>
      <c r="H1693" s="47" t="s">
        <v>504</v>
      </c>
      <c r="I1693">
        <v>6</v>
      </c>
      <c r="J1693" s="35" t="s">
        <v>408</v>
      </c>
      <c r="K1693">
        <v>8.6999999999999993</v>
      </c>
      <c r="L1693">
        <v>120</v>
      </c>
      <c r="M1693">
        <v>127</v>
      </c>
      <c r="N1693" s="40">
        <v>1200</v>
      </c>
      <c r="O1693">
        <v>1</v>
      </c>
      <c r="P1693">
        <v>13</v>
      </c>
      <c r="Q1693">
        <v>3</v>
      </c>
      <c r="R1693">
        <v>24</v>
      </c>
      <c r="S1693" s="32" t="s">
        <v>416</v>
      </c>
      <c r="T1693">
        <v>1175</v>
      </c>
      <c r="U1693" s="33" t="s">
        <v>417</v>
      </c>
      <c r="V1693">
        <v>3</v>
      </c>
      <c r="W1693">
        <v>77</v>
      </c>
      <c r="X1693" s="17" t="s">
        <v>21</v>
      </c>
      <c r="Y1693" t="s">
        <v>516</v>
      </c>
      <c r="Z1693">
        <v>1</v>
      </c>
      <c r="AA1693">
        <v>1</v>
      </c>
      <c r="AB1693">
        <v>7</v>
      </c>
      <c r="AF1693" t="s">
        <v>99</v>
      </c>
    </row>
    <row r="1694" spans="1:32" x14ac:dyDescent="0.25">
      <c r="A1694" s="23" t="s">
        <v>329</v>
      </c>
      <c r="B1694" s="18" t="s">
        <v>338</v>
      </c>
      <c r="C1694">
        <v>10.88</v>
      </c>
      <c r="D1694">
        <v>10.58</v>
      </c>
      <c r="E1694">
        <v>3</v>
      </c>
      <c r="F1694" s="47" t="s">
        <v>504</v>
      </c>
      <c r="G1694" s="30">
        <v>4</v>
      </c>
      <c r="H1694" s="47" t="s">
        <v>504</v>
      </c>
      <c r="I1694">
        <v>4</v>
      </c>
      <c r="J1694" s="35" t="s">
        <v>408</v>
      </c>
      <c r="K1694">
        <v>6.9</v>
      </c>
      <c r="L1694">
        <v>120</v>
      </c>
      <c r="M1694">
        <v>130</v>
      </c>
      <c r="N1694" s="40">
        <v>1200</v>
      </c>
      <c r="O1694">
        <v>1</v>
      </c>
      <c r="P1694">
        <v>28</v>
      </c>
      <c r="Q1694">
        <v>2</v>
      </c>
      <c r="R1694">
        <v>24</v>
      </c>
      <c r="S1694" s="32" t="s">
        <v>432</v>
      </c>
      <c r="T1694">
        <v>1177</v>
      </c>
      <c r="U1694" s="33" t="s">
        <v>417</v>
      </c>
      <c r="V1694">
        <v>3</v>
      </c>
      <c r="W1694">
        <v>78</v>
      </c>
      <c r="X1694" s="17" t="s">
        <v>21</v>
      </c>
      <c r="Y1694" t="s">
        <v>435</v>
      </c>
      <c r="Z1694">
        <v>2</v>
      </c>
      <c r="AA1694">
        <v>2</v>
      </c>
      <c r="AB1694">
        <v>4</v>
      </c>
      <c r="AF1694" t="s">
        <v>99</v>
      </c>
    </row>
    <row r="1695" spans="1:32" x14ac:dyDescent="0.25">
      <c r="A1695" s="23" t="s">
        <v>329</v>
      </c>
      <c r="B1695" s="18" t="s">
        <v>338</v>
      </c>
      <c r="C1695">
        <v>12.02</v>
      </c>
      <c r="D1695">
        <v>11.319999999999999</v>
      </c>
      <c r="E1695">
        <v>3</v>
      </c>
      <c r="F1695" s="47" t="s">
        <v>504</v>
      </c>
      <c r="G1695">
        <v>12</v>
      </c>
      <c r="H1695" s="47" t="s">
        <v>504</v>
      </c>
      <c r="I1695">
        <v>12</v>
      </c>
      <c r="J1695" s="35" t="s">
        <v>408</v>
      </c>
      <c r="K1695">
        <v>7.9</v>
      </c>
      <c r="L1695">
        <v>120</v>
      </c>
      <c r="M1695">
        <v>130</v>
      </c>
      <c r="N1695" s="40">
        <v>1200</v>
      </c>
      <c r="O1695">
        <v>1</v>
      </c>
      <c r="P1695">
        <v>31</v>
      </c>
      <c r="Q1695">
        <v>1</v>
      </c>
      <c r="R1695">
        <v>24</v>
      </c>
      <c r="S1695" s="32" t="s">
        <v>432</v>
      </c>
      <c r="T1695">
        <v>1170</v>
      </c>
      <c r="U1695" s="33" t="s">
        <v>417</v>
      </c>
      <c r="V1695">
        <v>3</v>
      </c>
      <c r="W1695">
        <v>78</v>
      </c>
      <c r="X1695" s="17" t="s">
        <v>21</v>
      </c>
      <c r="Y1695">
        <v>11</v>
      </c>
      <c r="Z1695">
        <v>3</v>
      </c>
      <c r="AA1695">
        <v>3</v>
      </c>
      <c r="AB1695">
        <v>12</v>
      </c>
      <c r="AF1695" t="s">
        <v>99</v>
      </c>
    </row>
    <row r="1696" spans="1:32" x14ac:dyDescent="0.25">
      <c r="A1696" s="23" t="s">
        <v>329</v>
      </c>
      <c r="B1696" s="18" t="s">
        <v>338</v>
      </c>
      <c r="C1696">
        <v>9.9</v>
      </c>
      <c r="D1696">
        <v>9.6</v>
      </c>
      <c r="E1696">
        <v>3</v>
      </c>
      <c r="F1696" s="47" t="s">
        <v>504</v>
      </c>
      <c r="G1696" s="28">
        <v>3</v>
      </c>
      <c r="H1696" s="47" t="s">
        <v>504</v>
      </c>
      <c r="I1696">
        <v>2</v>
      </c>
      <c r="J1696" s="35" t="s">
        <v>408</v>
      </c>
      <c r="K1696">
        <v>21</v>
      </c>
      <c r="L1696">
        <v>120</v>
      </c>
      <c r="M1696">
        <v>129</v>
      </c>
      <c r="N1696" s="40">
        <v>1200</v>
      </c>
      <c r="O1696">
        <v>1</v>
      </c>
      <c r="P1696">
        <v>4</v>
      </c>
      <c r="Q1696">
        <v>1</v>
      </c>
      <c r="R1696">
        <v>24</v>
      </c>
      <c r="S1696" s="32" t="s">
        <v>432</v>
      </c>
      <c r="T1696">
        <v>1160</v>
      </c>
      <c r="U1696" s="33" t="s">
        <v>417</v>
      </c>
      <c r="V1696">
        <v>3</v>
      </c>
      <c r="W1696">
        <v>77</v>
      </c>
      <c r="X1696" s="17" t="s">
        <v>21</v>
      </c>
      <c r="Y1696" s="12" t="s">
        <v>446</v>
      </c>
      <c r="Z1696">
        <v>1</v>
      </c>
      <c r="AA1696">
        <v>1</v>
      </c>
      <c r="AB1696">
        <v>3</v>
      </c>
      <c r="AF1696" t="s">
        <v>99</v>
      </c>
    </row>
    <row r="1697" spans="1:32" x14ac:dyDescent="0.25">
      <c r="A1697" s="23" t="s">
        <v>329</v>
      </c>
      <c r="B1697" s="18" t="s">
        <v>338</v>
      </c>
      <c r="C1697">
        <v>10.75</v>
      </c>
      <c r="D1697">
        <v>10.25</v>
      </c>
      <c r="E1697">
        <v>3</v>
      </c>
      <c r="F1697" s="47" t="s">
        <v>504</v>
      </c>
      <c r="G1697">
        <v>9</v>
      </c>
      <c r="H1697" s="47" t="s">
        <v>504</v>
      </c>
      <c r="I1697">
        <v>7</v>
      </c>
      <c r="J1697" s="35" t="s">
        <v>408</v>
      </c>
      <c r="K1697">
        <v>10</v>
      </c>
      <c r="L1697">
        <v>120</v>
      </c>
      <c r="M1697">
        <v>130</v>
      </c>
      <c r="N1697" s="40">
        <v>1200</v>
      </c>
      <c r="O1697">
        <v>1</v>
      </c>
      <c r="P1697">
        <v>13</v>
      </c>
      <c r="Q1697">
        <v>12</v>
      </c>
      <c r="R1697">
        <v>23</v>
      </c>
      <c r="S1697" s="31" t="s">
        <v>420</v>
      </c>
      <c r="T1697">
        <v>1153</v>
      </c>
      <c r="U1697" s="33" t="s">
        <v>417</v>
      </c>
      <c r="V1697">
        <v>3</v>
      </c>
      <c r="W1697">
        <v>78</v>
      </c>
      <c r="X1697" s="17" t="s">
        <v>21</v>
      </c>
      <c r="Y1697">
        <v>5</v>
      </c>
      <c r="Z1697">
        <v>1</v>
      </c>
      <c r="AA1697">
        <v>1</v>
      </c>
      <c r="AB1697">
        <v>9</v>
      </c>
      <c r="AF1697" t="s">
        <v>99</v>
      </c>
    </row>
    <row r="1698" spans="1:32" x14ac:dyDescent="0.25">
      <c r="A1698" s="23" t="s">
        <v>329</v>
      </c>
      <c r="B1698" s="18" t="s">
        <v>338</v>
      </c>
      <c r="C1698">
        <v>10.66</v>
      </c>
      <c r="D1698">
        <v>10.46</v>
      </c>
      <c r="E1698">
        <v>3</v>
      </c>
      <c r="F1698" s="47" t="s">
        <v>504</v>
      </c>
      <c r="G1698">
        <v>6</v>
      </c>
      <c r="H1698" s="47" t="s">
        <v>504</v>
      </c>
      <c r="I1698">
        <v>5</v>
      </c>
      <c r="J1698" s="37" t="s">
        <v>409</v>
      </c>
      <c r="K1698">
        <v>7.8</v>
      </c>
      <c r="L1698">
        <v>120</v>
      </c>
      <c r="M1698">
        <v>126</v>
      </c>
      <c r="N1698" s="40">
        <v>1200</v>
      </c>
      <c r="O1698">
        <v>1</v>
      </c>
      <c r="P1698">
        <v>13</v>
      </c>
      <c r="Q1698">
        <v>9</v>
      </c>
      <c r="R1698">
        <v>23</v>
      </c>
      <c r="S1698" s="32" t="s">
        <v>432</v>
      </c>
      <c r="T1698">
        <v>1176</v>
      </c>
      <c r="U1698" s="33" t="s">
        <v>417</v>
      </c>
      <c r="V1698">
        <v>3</v>
      </c>
      <c r="W1698">
        <v>78</v>
      </c>
      <c r="X1698" s="17" t="s">
        <v>21</v>
      </c>
      <c r="Y1698" t="s">
        <v>435</v>
      </c>
      <c r="Z1698">
        <v>6</v>
      </c>
      <c r="AA1698">
        <v>6</v>
      </c>
      <c r="AB1698">
        <v>6</v>
      </c>
      <c r="AF1698" t="s">
        <v>99</v>
      </c>
    </row>
    <row r="1699" spans="1:32" x14ac:dyDescent="0.25">
      <c r="A1699" s="23" t="s">
        <v>329</v>
      </c>
      <c r="B1699" s="19" t="s">
        <v>341</v>
      </c>
      <c r="C1699">
        <v>57.24</v>
      </c>
      <c r="D1699">
        <v>57.440000000000005</v>
      </c>
      <c r="E1699">
        <v>10</v>
      </c>
      <c r="F1699" s="67" t="s">
        <v>195</v>
      </c>
      <c r="G1699">
        <v>9</v>
      </c>
      <c r="H1699" s="63" t="s">
        <v>140</v>
      </c>
      <c r="I1699">
        <v>7</v>
      </c>
      <c r="J1699" s="35" t="s">
        <v>408</v>
      </c>
      <c r="K1699">
        <v>22</v>
      </c>
      <c r="L1699">
        <v>122</v>
      </c>
      <c r="M1699">
        <v>117</v>
      </c>
      <c r="N1699">
        <v>1000</v>
      </c>
      <c r="O1699">
        <v>0</v>
      </c>
      <c r="P1699">
        <v>30</v>
      </c>
      <c r="Q1699">
        <v>11</v>
      </c>
      <c r="R1699">
        <v>25</v>
      </c>
      <c r="S1699" t="s">
        <v>508</v>
      </c>
      <c r="T1699">
        <v>1083</v>
      </c>
      <c r="U1699" s="33" t="s">
        <v>417</v>
      </c>
      <c r="V1699">
        <v>2</v>
      </c>
      <c r="W1699">
        <v>86</v>
      </c>
      <c r="X1699" s="19" t="s">
        <v>32</v>
      </c>
      <c r="Y1699" t="s">
        <v>519</v>
      </c>
      <c r="Z1699">
        <v>1</v>
      </c>
      <c r="AA1699">
        <v>1</v>
      </c>
      <c r="AB1699">
        <v>9</v>
      </c>
      <c r="AF1699" t="s">
        <v>1813</v>
      </c>
    </row>
    <row r="1700" spans="1:32" x14ac:dyDescent="0.25">
      <c r="A1700" s="23" t="s">
        <v>329</v>
      </c>
      <c r="B1700" s="19" t="s">
        <v>341</v>
      </c>
      <c r="C1700">
        <v>10.029999999999999</v>
      </c>
      <c r="D1700">
        <v>10.129999999999999</v>
      </c>
      <c r="E1700">
        <v>10</v>
      </c>
      <c r="F1700" s="67" t="s">
        <v>195</v>
      </c>
      <c r="G1700">
        <v>10</v>
      </c>
      <c r="H1700" s="67" t="s">
        <v>195</v>
      </c>
      <c r="I1700">
        <v>6</v>
      </c>
      <c r="J1700" s="35" t="s">
        <v>408</v>
      </c>
      <c r="K1700">
        <v>12</v>
      </c>
      <c r="L1700">
        <v>122</v>
      </c>
      <c r="M1700">
        <v>124</v>
      </c>
      <c r="N1700" s="40">
        <v>1200</v>
      </c>
      <c r="O1700">
        <v>1</v>
      </c>
      <c r="P1700">
        <v>2</v>
      </c>
      <c r="Q1700">
        <v>11</v>
      </c>
      <c r="R1700">
        <v>25</v>
      </c>
      <c r="S1700" s="32" t="s">
        <v>416</v>
      </c>
      <c r="T1700">
        <v>1066</v>
      </c>
      <c r="U1700" s="33" t="s">
        <v>427</v>
      </c>
      <c r="V1700">
        <v>2</v>
      </c>
      <c r="W1700">
        <v>86</v>
      </c>
      <c r="X1700" s="19" t="s">
        <v>32</v>
      </c>
      <c r="Y1700">
        <v>7</v>
      </c>
      <c r="Z1700">
        <v>1</v>
      </c>
      <c r="AA1700">
        <v>1</v>
      </c>
      <c r="AB1700">
        <v>10</v>
      </c>
      <c r="AF1700" t="s">
        <v>1813</v>
      </c>
    </row>
    <row r="1701" spans="1:32" x14ac:dyDescent="0.25">
      <c r="A1701" s="23" t="s">
        <v>329</v>
      </c>
      <c r="B1701" s="19" t="s">
        <v>341</v>
      </c>
      <c r="C1701">
        <v>56.23</v>
      </c>
      <c r="D1701">
        <v>56.43</v>
      </c>
      <c r="E1701">
        <v>10</v>
      </c>
      <c r="F1701" s="67" t="s">
        <v>195</v>
      </c>
      <c r="G1701" s="28">
        <v>1</v>
      </c>
      <c r="H1701" s="67" t="s">
        <v>195</v>
      </c>
      <c r="I1701">
        <v>4</v>
      </c>
      <c r="J1701" s="35" t="s">
        <v>408</v>
      </c>
      <c r="K1701">
        <v>4.2</v>
      </c>
      <c r="L1701">
        <v>122</v>
      </c>
      <c r="M1701">
        <v>121</v>
      </c>
      <c r="N1701">
        <v>1000</v>
      </c>
      <c r="O1701">
        <v>0</v>
      </c>
      <c r="P1701">
        <v>22</v>
      </c>
      <c r="Q1701">
        <v>10</v>
      </c>
      <c r="R1701">
        <v>25</v>
      </c>
      <c r="S1701" s="31" t="s">
        <v>420</v>
      </c>
      <c r="T1701">
        <v>1059</v>
      </c>
      <c r="U1701" s="33" t="s">
        <v>417</v>
      </c>
      <c r="V1701">
        <v>2</v>
      </c>
      <c r="W1701">
        <v>78</v>
      </c>
      <c r="X1701" s="19" t="s">
        <v>32</v>
      </c>
      <c r="Y1701" s="12" t="s">
        <v>539</v>
      </c>
      <c r="Z1701">
        <v>1</v>
      </c>
      <c r="AA1701">
        <v>1</v>
      </c>
      <c r="AB1701">
        <v>1</v>
      </c>
      <c r="AF1701" t="s">
        <v>1813</v>
      </c>
    </row>
    <row r="1702" spans="1:32" x14ac:dyDescent="0.25">
      <c r="A1702" s="23" t="s">
        <v>329</v>
      </c>
      <c r="B1702" s="19" t="s">
        <v>341</v>
      </c>
      <c r="C1702">
        <v>56.79</v>
      </c>
      <c r="D1702">
        <v>56.589999999999996</v>
      </c>
      <c r="E1702">
        <v>10</v>
      </c>
      <c r="F1702" s="67" t="s">
        <v>195</v>
      </c>
      <c r="G1702" s="28">
        <v>3</v>
      </c>
      <c r="H1702" s="67" t="s">
        <v>195</v>
      </c>
      <c r="I1702">
        <v>11</v>
      </c>
      <c r="J1702" s="37" t="s">
        <v>409</v>
      </c>
      <c r="K1702">
        <v>15</v>
      </c>
      <c r="L1702">
        <v>122</v>
      </c>
      <c r="M1702">
        <v>128</v>
      </c>
      <c r="N1702">
        <v>1000</v>
      </c>
      <c r="O1702">
        <v>0</v>
      </c>
      <c r="P1702">
        <v>4</v>
      </c>
      <c r="Q1702">
        <v>10</v>
      </c>
      <c r="R1702">
        <v>25</v>
      </c>
      <c r="S1702" t="s">
        <v>501</v>
      </c>
      <c r="T1702">
        <v>1056</v>
      </c>
      <c r="U1702" s="33" t="s">
        <v>427</v>
      </c>
      <c r="V1702">
        <v>3</v>
      </c>
      <c r="W1702">
        <v>78</v>
      </c>
      <c r="X1702" s="19" t="s">
        <v>32</v>
      </c>
      <c r="Y1702" s="12" t="s">
        <v>418</v>
      </c>
      <c r="Z1702">
        <v>5</v>
      </c>
      <c r="AA1702">
        <v>4</v>
      </c>
      <c r="AB1702">
        <v>3</v>
      </c>
      <c r="AF1702" t="s">
        <v>1813</v>
      </c>
    </row>
    <row r="1703" spans="1:32" x14ac:dyDescent="0.25">
      <c r="A1703" s="23" t="s">
        <v>329</v>
      </c>
      <c r="B1703" s="19" t="s">
        <v>341</v>
      </c>
      <c r="C1703">
        <v>56.72</v>
      </c>
      <c r="D1703">
        <v>56.32</v>
      </c>
      <c r="E1703">
        <v>10</v>
      </c>
      <c r="F1703" s="67" t="s">
        <v>195</v>
      </c>
      <c r="G1703" s="28">
        <v>2</v>
      </c>
      <c r="H1703" s="67" t="s">
        <v>195</v>
      </c>
      <c r="I1703">
        <v>11</v>
      </c>
      <c r="J1703" s="35" t="s">
        <v>408</v>
      </c>
      <c r="K1703">
        <v>11</v>
      </c>
      <c r="L1703">
        <v>122</v>
      </c>
      <c r="M1703">
        <v>134</v>
      </c>
      <c r="N1703">
        <v>1000</v>
      </c>
      <c r="O1703">
        <v>0</v>
      </c>
      <c r="P1703">
        <v>17</v>
      </c>
      <c r="Q1703">
        <v>9</v>
      </c>
      <c r="R1703">
        <v>25</v>
      </c>
      <c r="S1703" s="31" t="s">
        <v>420</v>
      </c>
      <c r="T1703">
        <v>1056</v>
      </c>
      <c r="U1703" s="33" t="s">
        <v>427</v>
      </c>
      <c r="V1703">
        <v>3</v>
      </c>
      <c r="W1703">
        <v>78</v>
      </c>
      <c r="X1703" s="19" t="s">
        <v>32</v>
      </c>
      <c r="Y1703" s="12">
        <v>2</v>
      </c>
      <c r="Z1703">
        <v>2</v>
      </c>
      <c r="AA1703">
        <v>1</v>
      </c>
      <c r="AB1703">
        <v>2</v>
      </c>
      <c r="AF1703" t="s">
        <v>1813</v>
      </c>
    </row>
    <row r="1704" spans="1:32" x14ac:dyDescent="0.25">
      <c r="A1704" s="23" t="s">
        <v>329</v>
      </c>
      <c r="B1704" s="19" t="s">
        <v>341</v>
      </c>
      <c r="C1704">
        <v>57.25</v>
      </c>
      <c r="D1704">
        <v>56.85</v>
      </c>
      <c r="E1704">
        <v>10</v>
      </c>
      <c r="F1704" s="67" t="s">
        <v>195</v>
      </c>
      <c r="G1704">
        <v>9</v>
      </c>
      <c r="H1704" s="67" t="s">
        <v>195</v>
      </c>
      <c r="I1704">
        <v>9</v>
      </c>
      <c r="J1704" s="35" t="s">
        <v>408</v>
      </c>
      <c r="K1704">
        <v>7.7</v>
      </c>
      <c r="L1704">
        <v>122</v>
      </c>
      <c r="M1704">
        <v>135</v>
      </c>
      <c r="N1704">
        <v>1000</v>
      </c>
      <c r="O1704">
        <v>0</v>
      </c>
      <c r="P1704">
        <v>9</v>
      </c>
      <c r="Q1704">
        <v>7</v>
      </c>
      <c r="R1704">
        <v>25</v>
      </c>
      <c r="S1704" s="32" t="s">
        <v>432</v>
      </c>
      <c r="T1704">
        <v>1041</v>
      </c>
      <c r="U1704" s="33" t="s">
        <v>427</v>
      </c>
      <c r="V1704">
        <v>3</v>
      </c>
      <c r="W1704">
        <v>80</v>
      </c>
      <c r="X1704" s="19" t="s">
        <v>32</v>
      </c>
      <c r="Y1704" t="s">
        <v>484</v>
      </c>
      <c r="Z1704">
        <v>3</v>
      </c>
      <c r="AA1704">
        <v>6</v>
      </c>
      <c r="AB1704">
        <v>9</v>
      </c>
      <c r="AF1704" t="s">
        <v>1813</v>
      </c>
    </row>
    <row r="1705" spans="1:32" x14ac:dyDescent="0.25">
      <c r="A1705" s="23" t="s">
        <v>329</v>
      </c>
      <c r="B1705" s="19" t="s">
        <v>341</v>
      </c>
      <c r="C1705">
        <v>56.51</v>
      </c>
      <c r="D1705">
        <v>56.11</v>
      </c>
      <c r="E1705">
        <v>10</v>
      </c>
      <c r="F1705" s="67" t="s">
        <v>195</v>
      </c>
      <c r="G1705" s="28">
        <v>2</v>
      </c>
      <c r="H1705" s="67" t="s">
        <v>195</v>
      </c>
      <c r="I1705">
        <v>10</v>
      </c>
      <c r="J1705" s="35" t="s">
        <v>408</v>
      </c>
      <c r="K1705">
        <v>11</v>
      </c>
      <c r="L1705">
        <v>122</v>
      </c>
      <c r="M1705">
        <v>135</v>
      </c>
      <c r="N1705">
        <v>1000</v>
      </c>
      <c r="O1705">
        <v>0</v>
      </c>
      <c r="P1705">
        <v>25</v>
      </c>
      <c r="Q1705">
        <v>6</v>
      </c>
      <c r="R1705">
        <v>25</v>
      </c>
      <c r="S1705" s="32" t="s">
        <v>416</v>
      </c>
      <c r="T1705">
        <v>1042</v>
      </c>
      <c r="U1705" s="33" t="s">
        <v>427</v>
      </c>
      <c r="V1705">
        <v>3</v>
      </c>
      <c r="W1705">
        <v>79</v>
      </c>
      <c r="X1705" s="19" t="s">
        <v>32</v>
      </c>
      <c r="Y1705" s="12" t="s">
        <v>654</v>
      </c>
      <c r="Z1705">
        <v>2</v>
      </c>
      <c r="AA1705">
        <v>2</v>
      </c>
      <c r="AB1705">
        <v>2</v>
      </c>
      <c r="AF1705" t="s">
        <v>1813</v>
      </c>
    </row>
    <row r="1706" spans="1:32" x14ac:dyDescent="0.25">
      <c r="A1706" s="23" t="s">
        <v>329</v>
      </c>
      <c r="B1706" s="19" t="s">
        <v>341</v>
      </c>
      <c r="C1706">
        <v>57.38</v>
      </c>
      <c r="D1706">
        <v>57.38</v>
      </c>
      <c r="E1706">
        <v>10</v>
      </c>
      <c r="F1706" s="67" t="s">
        <v>195</v>
      </c>
      <c r="G1706">
        <v>11</v>
      </c>
      <c r="H1706" s="67" t="s">
        <v>195</v>
      </c>
      <c r="I1706">
        <v>2</v>
      </c>
      <c r="J1706" s="35" t="s">
        <v>408</v>
      </c>
      <c r="K1706">
        <v>3.1</v>
      </c>
      <c r="L1706">
        <v>122</v>
      </c>
      <c r="M1706">
        <v>135</v>
      </c>
      <c r="N1706">
        <v>1000</v>
      </c>
      <c r="O1706">
        <v>0</v>
      </c>
      <c r="P1706">
        <v>23</v>
      </c>
      <c r="Q1706">
        <v>4</v>
      </c>
      <c r="R1706">
        <v>25</v>
      </c>
      <c r="S1706" s="32" t="s">
        <v>416</v>
      </c>
      <c r="T1706">
        <v>1064</v>
      </c>
      <c r="U1706" s="33" t="s">
        <v>417</v>
      </c>
      <c r="V1706">
        <v>3</v>
      </c>
      <c r="W1706">
        <v>79</v>
      </c>
      <c r="X1706" s="19" t="s">
        <v>32</v>
      </c>
      <c r="Y1706" t="s">
        <v>516</v>
      </c>
      <c r="Z1706">
        <v>3</v>
      </c>
      <c r="AA1706">
        <v>3</v>
      </c>
      <c r="AB1706">
        <v>11</v>
      </c>
      <c r="AF1706" t="s">
        <v>1813</v>
      </c>
    </row>
    <row r="1707" spans="1:32" x14ac:dyDescent="0.25">
      <c r="A1707" s="23" t="s">
        <v>329</v>
      </c>
      <c r="B1707" s="19" t="s">
        <v>341</v>
      </c>
      <c r="C1707">
        <v>56.48</v>
      </c>
      <c r="D1707">
        <v>56.08</v>
      </c>
      <c r="E1707">
        <v>10</v>
      </c>
      <c r="F1707" s="67" t="s">
        <v>195</v>
      </c>
      <c r="G1707" s="28">
        <v>2</v>
      </c>
      <c r="H1707" s="67" t="s">
        <v>195</v>
      </c>
      <c r="I1707">
        <v>8</v>
      </c>
      <c r="J1707" s="35" t="s">
        <v>408</v>
      </c>
      <c r="K1707">
        <v>3.4</v>
      </c>
      <c r="L1707">
        <v>122</v>
      </c>
      <c r="M1707">
        <v>134</v>
      </c>
      <c r="N1707">
        <v>1000</v>
      </c>
      <c r="O1707">
        <v>0</v>
      </c>
      <c r="P1707">
        <v>9</v>
      </c>
      <c r="Q1707">
        <v>4</v>
      </c>
      <c r="R1707">
        <v>25</v>
      </c>
      <c r="S1707" s="32" t="s">
        <v>432</v>
      </c>
      <c r="T1707">
        <v>1073</v>
      </c>
      <c r="U1707" s="33" t="s">
        <v>427</v>
      </c>
      <c r="V1707">
        <v>3</v>
      </c>
      <c r="W1707">
        <v>79</v>
      </c>
      <c r="X1707" s="19" t="s">
        <v>32</v>
      </c>
      <c r="Y1707" s="12">
        <v>2</v>
      </c>
      <c r="Z1707">
        <v>1</v>
      </c>
      <c r="AA1707">
        <v>1</v>
      </c>
      <c r="AB1707">
        <v>2</v>
      </c>
      <c r="AF1707" t="s">
        <v>1813</v>
      </c>
    </row>
    <row r="1708" spans="1:32" x14ac:dyDescent="0.25">
      <c r="A1708" s="23" t="s">
        <v>329</v>
      </c>
      <c r="B1708" s="19" t="s">
        <v>341</v>
      </c>
      <c r="C1708">
        <v>56.26</v>
      </c>
      <c r="D1708">
        <v>55.86</v>
      </c>
      <c r="E1708">
        <v>10</v>
      </c>
      <c r="F1708" s="67" t="s">
        <v>195</v>
      </c>
      <c r="G1708" s="28">
        <v>2</v>
      </c>
      <c r="H1708" s="67" t="s">
        <v>195</v>
      </c>
      <c r="I1708">
        <v>7</v>
      </c>
      <c r="J1708" s="35" t="s">
        <v>408</v>
      </c>
      <c r="K1708">
        <v>1.9</v>
      </c>
      <c r="L1708">
        <v>122</v>
      </c>
      <c r="M1708">
        <v>135</v>
      </c>
      <c r="N1708">
        <v>1000</v>
      </c>
      <c r="O1708">
        <v>0</v>
      </c>
      <c r="P1708">
        <v>19</v>
      </c>
      <c r="Q1708">
        <v>3</v>
      </c>
      <c r="R1708">
        <v>25</v>
      </c>
      <c r="S1708" s="31" t="s">
        <v>420</v>
      </c>
      <c r="T1708">
        <v>1072</v>
      </c>
      <c r="U1708" s="33" t="s">
        <v>427</v>
      </c>
      <c r="V1708">
        <v>3</v>
      </c>
      <c r="W1708">
        <v>77</v>
      </c>
      <c r="X1708" s="19" t="s">
        <v>32</v>
      </c>
      <c r="Y1708" s="12" t="s">
        <v>584</v>
      </c>
      <c r="Z1708">
        <v>1</v>
      </c>
      <c r="AA1708">
        <v>1</v>
      </c>
      <c r="AB1708">
        <v>2</v>
      </c>
      <c r="AF1708" t="s">
        <v>1813</v>
      </c>
    </row>
    <row r="1709" spans="1:32" x14ac:dyDescent="0.25">
      <c r="A1709" s="23" t="s">
        <v>329</v>
      </c>
      <c r="B1709" s="19" t="s">
        <v>341</v>
      </c>
      <c r="C1709">
        <v>9.49</v>
      </c>
      <c r="D1709">
        <v>9.49</v>
      </c>
      <c r="E1709">
        <v>10</v>
      </c>
      <c r="F1709" s="67" t="s">
        <v>195</v>
      </c>
      <c r="G1709">
        <v>6</v>
      </c>
      <c r="H1709" s="67" t="s">
        <v>195</v>
      </c>
      <c r="I1709">
        <v>2</v>
      </c>
      <c r="J1709" s="35" t="s">
        <v>408</v>
      </c>
      <c r="K1709">
        <v>11</v>
      </c>
      <c r="L1709">
        <v>122</v>
      </c>
      <c r="M1709">
        <v>135</v>
      </c>
      <c r="N1709" s="40">
        <v>1200</v>
      </c>
      <c r="O1709">
        <v>1</v>
      </c>
      <c r="P1709">
        <v>12</v>
      </c>
      <c r="Q1709">
        <v>3</v>
      </c>
      <c r="R1709">
        <v>25</v>
      </c>
      <c r="S1709" s="32" t="s">
        <v>432</v>
      </c>
      <c r="T1709">
        <v>1071</v>
      </c>
      <c r="U1709" s="33" t="s">
        <v>427</v>
      </c>
      <c r="V1709">
        <v>3</v>
      </c>
      <c r="W1709">
        <v>77</v>
      </c>
      <c r="X1709" s="19" t="s">
        <v>32</v>
      </c>
      <c r="Y1709">
        <v>3</v>
      </c>
      <c r="Z1709">
        <v>1</v>
      </c>
      <c r="AA1709">
        <v>1</v>
      </c>
      <c r="AB1709">
        <v>6</v>
      </c>
      <c r="AF1709" t="s">
        <v>1813</v>
      </c>
    </row>
    <row r="1710" spans="1:32" x14ac:dyDescent="0.25">
      <c r="A1710" s="23" t="s">
        <v>329</v>
      </c>
      <c r="B1710" s="19" t="s">
        <v>341</v>
      </c>
      <c r="C1710">
        <v>56.59</v>
      </c>
      <c r="D1710">
        <v>56.49</v>
      </c>
      <c r="E1710">
        <v>10</v>
      </c>
      <c r="F1710" s="67" t="s">
        <v>195</v>
      </c>
      <c r="G1710" s="28">
        <v>2</v>
      </c>
      <c r="H1710" s="67" t="s">
        <v>195</v>
      </c>
      <c r="I1710">
        <v>10</v>
      </c>
      <c r="J1710" s="35" t="s">
        <v>408</v>
      </c>
      <c r="K1710">
        <v>6.5</v>
      </c>
      <c r="L1710">
        <v>122</v>
      </c>
      <c r="M1710">
        <v>126</v>
      </c>
      <c r="N1710">
        <v>1000</v>
      </c>
      <c r="O1710">
        <v>0</v>
      </c>
      <c r="P1710">
        <v>26</v>
      </c>
      <c r="Q1710">
        <v>2</v>
      </c>
      <c r="R1710">
        <v>25</v>
      </c>
      <c r="S1710" s="32" t="s">
        <v>416</v>
      </c>
      <c r="T1710">
        <v>1069</v>
      </c>
      <c r="U1710" s="33" t="s">
        <v>417</v>
      </c>
      <c r="V1710">
        <v>3</v>
      </c>
      <c r="W1710">
        <v>76</v>
      </c>
      <c r="X1710" s="19" t="s">
        <v>32</v>
      </c>
      <c r="Y1710" s="12" t="s">
        <v>423</v>
      </c>
      <c r="Z1710">
        <v>1</v>
      </c>
      <c r="AA1710">
        <v>1</v>
      </c>
      <c r="AB1710">
        <v>2</v>
      </c>
      <c r="AF1710" t="s">
        <v>1822</v>
      </c>
    </row>
    <row r="1711" spans="1:32" x14ac:dyDescent="0.25">
      <c r="A1711" s="23" t="s">
        <v>329</v>
      </c>
      <c r="B1711" s="19" t="s">
        <v>341</v>
      </c>
      <c r="C1711">
        <v>56.89</v>
      </c>
      <c r="D1711">
        <v>56.690000000000005</v>
      </c>
      <c r="E1711">
        <v>10</v>
      </c>
      <c r="F1711" s="67" t="s">
        <v>195</v>
      </c>
      <c r="G1711" s="30">
        <v>4</v>
      </c>
      <c r="H1711" s="67" t="s">
        <v>195</v>
      </c>
      <c r="I1711">
        <v>6</v>
      </c>
      <c r="J1711" s="35" t="s">
        <v>408</v>
      </c>
      <c r="K1711">
        <v>5.6</v>
      </c>
      <c r="L1711">
        <v>122</v>
      </c>
      <c r="M1711">
        <v>134</v>
      </c>
      <c r="N1711">
        <v>1000</v>
      </c>
      <c r="O1711">
        <v>0</v>
      </c>
      <c r="P1711">
        <v>5</v>
      </c>
      <c r="Q1711">
        <v>2</v>
      </c>
      <c r="R1711">
        <v>25</v>
      </c>
      <c r="S1711" s="32" t="s">
        <v>432</v>
      </c>
      <c r="T1711">
        <v>1083</v>
      </c>
      <c r="U1711" s="33" t="s">
        <v>417</v>
      </c>
      <c r="V1711">
        <v>3</v>
      </c>
      <c r="W1711">
        <v>76</v>
      </c>
      <c r="X1711" s="19" t="s">
        <v>32</v>
      </c>
      <c r="Y1711" s="12" t="s">
        <v>418</v>
      </c>
      <c r="Z1711">
        <v>1</v>
      </c>
      <c r="AA1711">
        <v>1</v>
      </c>
      <c r="AB1711">
        <v>4</v>
      </c>
      <c r="AF1711" t="s">
        <v>1824</v>
      </c>
    </row>
    <row r="1712" spans="1:32" x14ac:dyDescent="0.25">
      <c r="A1712" s="23" t="s">
        <v>329</v>
      </c>
      <c r="B1712" s="19" t="s">
        <v>341</v>
      </c>
      <c r="C1712">
        <v>56.54</v>
      </c>
      <c r="D1712">
        <v>56.940000000000005</v>
      </c>
      <c r="E1712">
        <v>10</v>
      </c>
      <c r="F1712" s="67" t="s">
        <v>195</v>
      </c>
      <c r="G1712" s="28">
        <v>3</v>
      </c>
      <c r="H1712" s="61" t="s">
        <v>106</v>
      </c>
      <c r="I1712">
        <v>3</v>
      </c>
      <c r="J1712" s="35" t="s">
        <v>408</v>
      </c>
      <c r="K1712">
        <v>8.6</v>
      </c>
      <c r="L1712">
        <v>122</v>
      </c>
      <c r="M1712">
        <v>115</v>
      </c>
      <c r="N1712">
        <v>1000</v>
      </c>
      <c r="O1712">
        <v>0</v>
      </c>
      <c r="P1712">
        <v>15</v>
      </c>
      <c r="Q1712">
        <v>1</v>
      </c>
      <c r="R1712">
        <v>25</v>
      </c>
      <c r="S1712" s="31" t="s">
        <v>420</v>
      </c>
      <c r="T1712">
        <v>1074</v>
      </c>
      <c r="U1712" s="33" t="s">
        <v>417</v>
      </c>
      <c r="V1712">
        <v>2</v>
      </c>
      <c r="W1712">
        <v>75</v>
      </c>
      <c r="X1712" s="19" t="s">
        <v>32</v>
      </c>
      <c r="Y1712" s="12" t="s">
        <v>446</v>
      </c>
      <c r="Z1712">
        <v>2</v>
      </c>
      <c r="AA1712">
        <v>1</v>
      </c>
      <c r="AB1712">
        <v>3</v>
      </c>
      <c r="AF1712" t="s">
        <v>1824</v>
      </c>
    </row>
    <row r="1713" spans="1:32" x14ac:dyDescent="0.25">
      <c r="A1713" s="23" t="s">
        <v>329</v>
      </c>
      <c r="B1713" s="19" t="s">
        <v>341</v>
      </c>
      <c r="C1713">
        <v>57.19</v>
      </c>
      <c r="D1713">
        <v>56.79</v>
      </c>
      <c r="E1713">
        <v>10</v>
      </c>
      <c r="F1713" s="67" t="s">
        <v>195</v>
      </c>
      <c r="G1713" s="28">
        <v>2</v>
      </c>
      <c r="H1713" s="67" t="s">
        <v>195</v>
      </c>
      <c r="I1713">
        <v>7</v>
      </c>
      <c r="J1713" s="35" t="s">
        <v>408</v>
      </c>
      <c r="K1713">
        <v>4.0999999999999996</v>
      </c>
      <c r="L1713">
        <v>122</v>
      </c>
      <c r="M1713">
        <v>134</v>
      </c>
      <c r="N1713">
        <v>1000</v>
      </c>
      <c r="O1713">
        <v>0</v>
      </c>
      <c r="P1713">
        <v>11</v>
      </c>
      <c r="Q1713">
        <v>12</v>
      </c>
      <c r="R1713">
        <v>24</v>
      </c>
      <c r="S1713" s="31" t="s">
        <v>420</v>
      </c>
      <c r="T1713">
        <v>1066</v>
      </c>
      <c r="U1713" s="33" t="s">
        <v>417</v>
      </c>
      <c r="V1713">
        <v>3</v>
      </c>
      <c r="W1713">
        <v>74</v>
      </c>
      <c r="X1713" s="19" t="s">
        <v>32</v>
      </c>
      <c r="Y1713" s="12" t="s">
        <v>446</v>
      </c>
      <c r="Z1713">
        <v>2</v>
      </c>
      <c r="AA1713">
        <v>1</v>
      </c>
      <c r="AB1713">
        <v>2</v>
      </c>
      <c r="AF1713" t="s">
        <v>1827</v>
      </c>
    </row>
    <row r="1714" spans="1:32" x14ac:dyDescent="0.25">
      <c r="A1714" s="23" t="s">
        <v>329</v>
      </c>
      <c r="B1714" s="19" t="s">
        <v>341</v>
      </c>
      <c r="C1714">
        <v>56.95</v>
      </c>
      <c r="D1714">
        <v>56.550000000000004</v>
      </c>
      <c r="E1714">
        <v>10</v>
      </c>
      <c r="F1714" s="67" t="s">
        <v>195</v>
      </c>
      <c r="G1714" s="28">
        <v>3</v>
      </c>
      <c r="H1714" s="67" t="s">
        <v>195</v>
      </c>
      <c r="I1714">
        <v>8</v>
      </c>
      <c r="J1714" s="35" t="s">
        <v>408</v>
      </c>
      <c r="K1714">
        <v>34</v>
      </c>
      <c r="L1714">
        <v>122</v>
      </c>
      <c r="M1714">
        <v>133</v>
      </c>
      <c r="N1714">
        <v>1000</v>
      </c>
      <c r="O1714">
        <v>0</v>
      </c>
      <c r="P1714">
        <v>27</v>
      </c>
      <c r="Q1714">
        <v>11</v>
      </c>
      <c r="R1714">
        <v>24</v>
      </c>
      <c r="S1714" s="32" t="s">
        <v>426</v>
      </c>
      <c r="T1714">
        <v>1070</v>
      </c>
      <c r="U1714" s="33" t="s">
        <v>417</v>
      </c>
      <c r="V1714">
        <v>3</v>
      </c>
      <c r="W1714">
        <v>74</v>
      </c>
      <c r="X1714" s="19" t="s">
        <v>32</v>
      </c>
      <c r="Y1714" s="12" t="s">
        <v>539</v>
      </c>
      <c r="Z1714">
        <v>1</v>
      </c>
      <c r="AA1714">
        <v>1</v>
      </c>
      <c r="AB1714">
        <v>3</v>
      </c>
      <c r="AF1714" t="s">
        <v>110</v>
      </c>
    </row>
    <row r="1715" spans="1:32" x14ac:dyDescent="0.25">
      <c r="A1715" s="23" t="s">
        <v>329</v>
      </c>
      <c r="B1715" s="19" t="s">
        <v>341</v>
      </c>
      <c r="C1715">
        <v>57.48</v>
      </c>
      <c r="D1715">
        <v>57.18</v>
      </c>
      <c r="E1715">
        <v>10</v>
      </c>
      <c r="F1715" s="67" t="s">
        <v>195</v>
      </c>
      <c r="G1715">
        <v>11</v>
      </c>
      <c r="H1715" s="67" t="s">
        <v>195</v>
      </c>
      <c r="I1715">
        <v>10</v>
      </c>
      <c r="J1715" s="37" t="s">
        <v>409</v>
      </c>
      <c r="K1715">
        <v>55</v>
      </c>
      <c r="L1715">
        <v>122</v>
      </c>
      <c r="M1715">
        <v>130</v>
      </c>
      <c r="N1715">
        <v>1000</v>
      </c>
      <c r="O1715">
        <v>0</v>
      </c>
      <c r="P1715">
        <v>17</v>
      </c>
      <c r="Q1715">
        <v>11</v>
      </c>
      <c r="R1715">
        <v>24</v>
      </c>
      <c r="S1715" t="s">
        <v>501</v>
      </c>
      <c r="T1715">
        <v>1062</v>
      </c>
      <c r="U1715" s="33" t="s">
        <v>417</v>
      </c>
      <c r="V1715">
        <v>3</v>
      </c>
      <c r="W1715">
        <v>75</v>
      </c>
      <c r="X1715" s="19" t="s">
        <v>32</v>
      </c>
      <c r="Y1715" t="s">
        <v>725</v>
      </c>
      <c r="Z1715">
        <v>4</v>
      </c>
      <c r="AA1715">
        <v>2</v>
      </c>
      <c r="AB1715">
        <v>11</v>
      </c>
      <c r="AF1715" t="s">
        <v>1830</v>
      </c>
    </row>
    <row r="1716" spans="1:32" x14ac:dyDescent="0.25">
      <c r="A1716" s="23" t="s">
        <v>329</v>
      </c>
      <c r="B1716" s="19" t="s">
        <v>341</v>
      </c>
      <c r="C1716">
        <v>57.63</v>
      </c>
      <c r="D1716">
        <v>57.530000000000008</v>
      </c>
      <c r="E1716">
        <v>10</v>
      </c>
      <c r="F1716" s="67" t="s">
        <v>195</v>
      </c>
      <c r="G1716">
        <v>8</v>
      </c>
      <c r="H1716" s="55" t="s">
        <v>64</v>
      </c>
      <c r="I1716">
        <v>3</v>
      </c>
      <c r="J1716" s="35" t="s">
        <v>408</v>
      </c>
      <c r="K1716">
        <v>6.8</v>
      </c>
      <c r="L1716">
        <v>122</v>
      </c>
      <c r="M1716">
        <v>132</v>
      </c>
      <c r="N1716">
        <v>1000</v>
      </c>
      <c r="O1716">
        <v>0</v>
      </c>
      <c r="P1716">
        <v>27</v>
      </c>
      <c r="Q1716">
        <v>10</v>
      </c>
      <c r="R1716">
        <v>24</v>
      </c>
      <c r="S1716" s="32" t="s">
        <v>416</v>
      </c>
      <c r="T1716">
        <v>1052</v>
      </c>
      <c r="U1716" s="33" t="s">
        <v>417</v>
      </c>
      <c r="V1716">
        <v>3</v>
      </c>
      <c r="W1716">
        <v>75</v>
      </c>
      <c r="X1716" s="19" t="s">
        <v>32</v>
      </c>
      <c r="Y1716">
        <v>4</v>
      </c>
      <c r="Z1716">
        <v>3</v>
      </c>
      <c r="AA1716">
        <v>2</v>
      </c>
      <c r="AB1716">
        <v>8</v>
      </c>
      <c r="AF1716" t="s">
        <v>1312</v>
      </c>
    </row>
    <row r="1717" spans="1:32" x14ac:dyDescent="0.25">
      <c r="A1717" s="23" t="s">
        <v>329</v>
      </c>
      <c r="B1717" s="19" t="s">
        <v>341</v>
      </c>
      <c r="C1717">
        <v>57.65</v>
      </c>
      <c r="D1717">
        <v>57.65</v>
      </c>
      <c r="E1717">
        <v>10</v>
      </c>
      <c r="F1717" s="67" t="s">
        <v>195</v>
      </c>
      <c r="G1717">
        <v>9</v>
      </c>
      <c r="H1717" s="49" t="s">
        <v>31</v>
      </c>
      <c r="I1717">
        <v>2</v>
      </c>
      <c r="J1717" s="35" t="s">
        <v>408</v>
      </c>
      <c r="K1717">
        <v>3.6</v>
      </c>
      <c r="L1717">
        <v>122</v>
      </c>
      <c r="M1717">
        <v>134</v>
      </c>
      <c r="N1717">
        <v>1000</v>
      </c>
      <c r="O1717">
        <v>0</v>
      </c>
      <c r="P1717">
        <v>25</v>
      </c>
      <c r="Q1717">
        <v>9</v>
      </c>
      <c r="R1717">
        <v>24</v>
      </c>
      <c r="S1717" s="32" t="s">
        <v>416</v>
      </c>
      <c r="T1717">
        <v>1048</v>
      </c>
      <c r="U1717" s="33" t="s">
        <v>417</v>
      </c>
      <c r="V1717">
        <v>3</v>
      </c>
      <c r="W1717">
        <v>75</v>
      </c>
      <c r="X1717" s="19" t="s">
        <v>32</v>
      </c>
      <c r="Y1717" t="s">
        <v>589</v>
      </c>
      <c r="Z1717">
        <v>2</v>
      </c>
      <c r="AA1717">
        <v>1</v>
      </c>
      <c r="AB1717">
        <v>9</v>
      </c>
      <c r="AF1717" t="s">
        <v>1312</v>
      </c>
    </row>
    <row r="1718" spans="1:32" x14ac:dyDescent="0.25">
      <c r="A1718" s="23" t="s">
        <v>329</v>
      </c>
      <c r="B1718" s="19" t="s">
        <v>341</v>
      </c>
      <c r="C1718">
        <v>56.57</v>
      </c>
      <c r="D1718">
        <v>56.67</v>
      </c>
      <c r="E1718">
        <v>10</v>
      </c>
      <c r="F1718" s="67" t="s">
        <v>195</v>
      </c>
      <c r="G1718" s="28">
        <v>3</v>
      </c>
      <c r="H1718" s="49" t="s">
        <v>31</v>
      </c>
      <c r="I1718">
        <v>1</v>
      </c>
      <c r="J1718" s="35" t="s">
        <v>408</v>
      </c>
      <c r="K1718">
        <v>2.2999999999999998</v>
      </c>
      <c r="L1718">
        <v>122</v>
      </c>
      <c r="M1718">
        <v>130</v>
      </c>
      <c r="N1718">
        <v>1000</v>
      </c>
      <c r="O1718">
        <v>0</v>
      </c>
      <c r="P1718">
        <v>10</v>
      </c>
      <c r="Q1718">
        <v>7</v>
      </c>
      <c r="R1718">
        <v>24</v>
      </c>
      <c r="S1718" s="31" t="s">
        <v>420</v>
      </c>
      <c r="T1718">
        <v>1059</v>
      </c>
      <c r="U1718" s="33" t="s">
        <v>427</v>
      </c>
      <c r="V1718">
        <v>3</v>
      </c>
      <c r="W1718">
        <v>73</v>
      </c>
      <c r="X1718" s="19" t="s">
        <v>32</v>
      </c>
      <c r="Y1718" s="12" t="s">
        <v>446</v>
      </c>
      <c r="Z1718">
        <v>1</v>
      </c>
      <c r="AA1718">
        <v>1</v>
      </c>
      <c r="AB1718">
        <v>3</v>
      </c>
      <c r="AF1718" t="s">
        <v>1312</v>
      </c>
    </row>
    <row r="1719" spans="1:32" x14ac:dyDescent="0.25">
      <c r="A1719" s="23" t="s">
        <v>329</v>
      </c>
      <c r="B1719" s="19" t="s">
        <v>341</v>
      </c>
      <c r="C1719">
        <v>56.88</v>
      </c>
      <c r="D1719">
        <v>57.28</v>
      </c>
      <c r="E1719">
        <v>10</v>
      </c>
      <c r="F1719" s="67" t="s">
        <v>195</v>
      </c>
      <c r="G1719" s="28">
        <v>1</v>
      </c>
      <c r="H1719" s="49" t="s">
        <v>31</v>
      </c>
      <c r="I1719">
        <v>2</v>
      </c>
      <c r="J1719" s="37" t="s">
        <v>409</v>
      </c>
      <c r="K1719">
        <v>2.1</v>
      </c>
      <c r="L1719">
        <v>122</v>
      </c>
      <c r="M1719">
        <v>121</v>
      </c>
      <c r="N1719">
        <v>1000</v>
      </c>
      <c r="O1719">
        <v>0</v>
      </c>
      <c r="P1719">
        <v>12</v>
      </c>
      <c r="Q1719">
        <v>6</v>
      </c>
      <c r="R1719">
        <v>24</v>
      </c>
      <c r="S1719" s="31" t="s">
        <v>420</v>
      </c>
      <c r="T1719">
        <v>1059</v>
      </c>
      <c r="U1719" s="33" t="s">
        <v>417</v>
      </c>
      <c r="V1719">
        <v>3</v>
      </c>
      <c r="W1719">
        <v>65</v>
      </c>
      <c r="X1719" s="19" t="s">
        <v>32</v>
      </c>
      <c r="Y1719" s="12">
        <v>2</v>
      </c>
      <c r="Z1719">
        <v>5</v>
      </c>
      <c r="AA1719">
        <v>1</v>
      </c>
      <c r="AB1719">
        <v>1</v>
      </c>
      <c r="AF1719" t="s">
        <v>1312</v>
      </c>
    </row>
    <row r="1720" spans="1:32" x14ac:dyDescent="0.25">
      <c r="A1720" s="23" t="s">
        <v>329</v>
      </c>
      <c r="B1720" s="19" t="s">
        <v>341</v>
      </c>
      <c r="C1720">
        <v>10.64</v>
      </c>
      <c r="D1720">
        <v>11.040000000000001</v>
      </c>
      <c r="E1720">
        <v>10</v>
      </c>
      <c r="F1720" s="67" t="s">
        <v>195</v>
      </c>
      <c r="G1720" s="30">
        <v>4</v>
      </c>
      <c r="H1720" s="67" t="s">
        <v>195</v>
      </c>
      <c r="I1720">
        <v>1</v>
      </c>
      <c r="J1720" s="35" t="s">
        <v>408</v>
      </c>
      <c r="K1720">
        <v>4.7</v>
      </c>
      <c r="L1720">
        <v>122</v>
      </c>
      <c r="M1720">
        <v>123</v>
      </c>
      <c r="N1720" s="40">
        <v>1200</v>
      </c>
      <c r="O1720">
        <v>1</v>
      </c>
      <c r="P1720">
        <v>5</v>
      </c>
      <c r="Q1720">
        <v>6</v>
      </c>
      <c r="R1720">
        <v>24</v>
      </c>
      <c r="S1720" s="32" t="s">
        <v>432</v>
      </c>
      <c r="T1720">
        <v>1064</v>
      </c>
      <c r="U1720" s="34" t="s">
        <v>438</v>
      </c>
      <c r="V1720">
        <v>3</v>
      </c>
      <c r="W1720">
        <v>65</v>
      </c>
      <c r="X1720" s="19" t="s">
        <v>32</v>
      </c>
      <c r="Y1720" s="12" t="s">
        <v>423</v>
      </c>
      <c r="Z1720">
        <v>1</v>
      </c>
      <c r="AA1720">
        <v>1</v>
      </c>
      <c r="AB1720">
        <v>4</v>
      </c>
      <c r="AF1720" t="s">
        <v>1312</v>
      </c>
    </row>
    <row r="1721" spans="1:32" x14ac:dyDescent="0.25">
      <c r="A1721" s="23" t="s">
        <v>329</v>
      </c>
      <c r="B1721" s="19" t="s">
        <v>341</v>
      </c>
      <c r="C1721">
        <v>57.46</v>
      </c>
      <c r="D1721">
        <v>57.46</v>
      </c>
      <c r="E1721">
        <v>10</v>
      </c>
      <c r="F1721" s="67" t="s">
        <v>195</v>
      </c>
      <c r="G1721">
        <v>7</v>
      </c>
      <c r="H1721" s="66" t="s">
        <v>173</v>
      </c>
      <c r="I1721">
        <v>10</v>
      </c>
      <c r="J1721" s="37" t="s">
        <v>409</v>
      </c>
      <c r="K1721">
        <v>10</v>
      </c>
      <c r="L1721">
        <v>122</v>
      </c>
      <c r="M1721">
        <v>121</v>
      </c>
      <c r="N1721">
        <v>1000</v>
      </c>
      <c r="O1721">
        <v>0</v>
      </c>
      <c r="P1721">
        <v>22</v>
      </c>
      <c r="Q1721">
        <v>5</v>
      </c>
      <c r="R1721">
        <v>24</v>
      </c>
      <c r="S1721" s="32" t="s">
        <v>426</v>
      </c>
      <c r="T1721">
        <v>1069</v>
      </c>
      <c r="U1721" s="33" t="s">
        <v>417</v>
      </c>
      <c r="V1721">
        <v>3</v>
      </c>
      <c r="W1721">
        <v>65</v>
      </c>
      <c r="X1721" s="19" t="s">
        <v>32</v>
      </c>
      <c r="Y1721">
        <v>3</v>
      </c>
      <c r="Z1721">
        <v>6</v>
      </c>
      <c r="AA1721">
        <v>8</v>
      </c>
      <c r="AB1721">
        <v>7</v>
      </c>
      <c r="AF1721" t="s">
        <v>1312</v>
      </c>
    </row>
    <row r="1722" spans="1:32" x14ac:dyDescent="0.25">
      <c r="A1722" s="23" t="s">
        <v>329</v>
      </c>
      <c r="B1722" s="19" t="s">
        <v>341</v>
      </c>
      <c r="C1722">
        <v>56.64</v>
      </c>
      <c r="D1722">
        <v>56.940000000000005</v>
      </c>
      <c r="E1722">
        <v>10</v>
      </c>
      <c r="F1722" s="67" t="s">
        <v>195</v>
      </c>
      <c r="G1722" s="28">
        <v>2</v>
      </c>
      <c r="H1722" s="67" t="s">
        <v>195</v>
      </c>
      <c r="I1722">
        <v>3</v>
      </c>
      <c r="J1722" s="35" t="s">
        <v>408</v>
      </c>
      <c r="K1722">
        <v>9.1999999999999993</v>
      </c>
      <c r="L1722">
        <v>122</v>
      </c>
      <c r="M1722">
        <v>120</v>
      </c>
      <c r="N1722">
        <v>1000</v>
      </c>
      <c r="O1722">
        <v>0</v>
      </c>
      <c r="P1722">
        <v>24</v>
      </c>
      <c r="Q1722">
        <v>4</v>
      </c>
      <c r="R1722">
        <v>24</v>
      </c>
      <c r="S1722" s="32" t="s">
        <v>426</v>
      </c>
      <c r="T1722">
        <v>1060</v>
      </c>
      <c r="U1722" s="33" t="s">
        <v>417</v>
      </c>
      <c r="V1722">
        <v>3</v>
      </c>
      <c r="W1722">
        <v>63</v>
      </c>
      <c r="X1722" s="19" t="s">
        <v>32</v>
      </c>
      <c r="Y1722" s="12" t="s">
        <v>989</v>
      </c>
      <c r="Z1722">
        <v>2</v>
      </c>
      <c r="AA1722">
        <v>1</v>
      </c>
      <c r="AB1722">
        <v>2</v>
      </c>
      <c r="AF1722" t="s">
        <v>1312</v>
      </c>
    </row>
    <row r="1723" spans="1:32" x14ac:dyDescent="0.25">
      <c r="A1723" s="23" t="s">
        <v>329</v>
      </c>
      <c r="B1723" s="19" t="s">
        <v>341</v>
      </c>
      <c r="C1723">
        <v>57.26</v>
      </c>
      <c r="D1723">
        <v>57.26</v>
      </c>
      <c r="E1723">
        <v>10</v>
      </c>
      <c r="F1723" s="67" t="s">
        <v>195</v>
      </c>
      <c r="G1723" s="30">
        <v>4</v>
      </c>
      <c r="H1723" s="67" t="s">
        <v>195</v>
      </c>
      <c r="I1723">
        <v>11</v>
      </c>
      <c r="J1723" s="35" t="s">
        <v>408</v>
      </c>
      <c r="K1723">
        <v>118</v>
      </c>
      <c r="L1723">
        <v>122</v>
      </c>
      <c r="M1723">
        <v>122</v>
      </c>
      <c r="N1723">
        <v>1000</v>
      </c>
      <c r="O1723">
        <v>0</v>
      </c>
      <c r="P1723">
        <v>27</v>
      </c>
      <c r="Q1723">
        <v>3</v>
      </c>
      <c r="R1723">
        <v>24</v>
      </c>
      <c r="S1723" s="32" t="s">
        <v>432</v>
      </c>
      <c r="T1723">
        <v>1072</v>
      </c>
      <c r="U1723" s="33" t="s">
        <v>417</v>
      </c>
      <c r="V1723">
        <v>3</v>
      </c>
      <c r="W1723">
        <v>64</v>
      </c>
      <c r="X1723" s="19" t="s">
        <v>32</v>
      </c>
      <c r="Y1723" s="12" t="s">
        <v>549</v>
      </c>
      <c r="Z1723">
        <v>2</v>
      </c>
      <c r="AA1723">
        <v>2</v>
      </c>
      <c r="AB1723">
        <v>4</v>
      </c>
      <c r="AF1723" t="s">
        <v>1312</v>
      </c>
    </row>
    <row r="1724" spans="1:32" x14ac:dyDescent="0.25">
      <c r="A1724" s="23" t="s">
        <v>329</v>
      </c>
      <c r="B1724" s="19" t="s">
        <v>341</v>
      </c>
      <c r="C1724">
        <v>58.26</v>
      </c>
      <c r="D1724">
        <v>58.26</v>
      </c>
      <c r="E1724">
        <v>10</v>
      </c>
      <c r="F1724" s="67" t="s">
        <v>195</v>
      </c>
      <c r="G1724">
        <v>10</v>
      </c>
      <c r="H1724" s="67" t="s">
        <v>195</v>
      </c>
      <c r="I1724">
        <v>9</v>
      </c>
      <c r="J1724" s="37" t="s">
        <v>409</v>
      </c>
      <c r="K1724">
        <v>66</v>
      </c>
      <c r="L1724">
        <v>122</v>
      </c>
      <c r="M1724">
        <v>121</v>
      </c>
      <c r="N1724">
        <v>1000</v>
      </c>
      <c r="O1724">
        <v>0</v>
      </c>
      <c r="P1724">
        <v>10</v>
      </c>
      <c r="Q1724">
        <v>3</v>
      </c>
      <c r="R1724">
        <v>24</v>
      </c>
      <c r="S1724" t="s">
        <v>508</v>
      </c>
      <c r="T1724">
        <v>1067</v>
      </c>
      <c r="U1724" s="33" t="s">
        <v>417</v>
      </c>
      <c r="V1724">
        <v>3</v>
      </c>
      <c r="W1724">
        <v>64</v>
      </c>
      <c r="X1724" s="19" t="s">
        <v>32</v>
      </c>
      <c r="Y1724" t="s">
        <v>460</v>
      </c>
      <c r="Z1724">
        <v>4</v>
      </c>
      <c r="AA1724">
        <v>5</v>
      </c>
      <c r="AB1724">
        <v>10</v>
      </c>
      <c r="AF1724" t="s">
        <v>1837</v>
      </c>
    </row>
    <row r="1725" spans="1:32" x14ac:dyDescent="0.25">
      <c r="A1725" s="23" t="s">
        <v>329</v>
      </c>
      <c r="B1725" s="20" t="s">
        <v>345</v>
      </c>
      <c r="C1725">
        <v>58.8</v>
      </c>
      <c r="D1725">
        <v>58.3</v>
      </c>
      <c r="E1725">
        <v>5</v>
      </c>
      <c r="F1725" s="52" t="s">
        <v>49</v>
      </c>
      <c r="G1725">
        <v>14</v>
      </c>
      <c r="H1725" s="52" t="s">
        <v>49</v>
      </c>
      <c r="I1725">
        <v>7</v>
      </c>
      <c r="J1725" s="37" t="s">
        <v>409</v>
      </c>
      <c r="K1725">
        <v>31</v>
      </c>
      <c r="L1725">
        <v>121</v>
      </c>
      <c r="M1725">
        <v>135</v>
      </c>
      <c r="N1725">
        <v>1000</v>
      </c>
      <c r="O1725">
        <v>0</v>
      </c>
      <c r="P1725">
        <v>7</v>
      </c>
      <c r="Q1725">
        <v>12</v>
      </c>
      <c r="R1725">
        <v>25</v>
      </c>
      <c r="S1725" t="s">
        <v>479</v>
      </c>
      <c r="T1725">
        <v>1116</v>
      </c>
      <c r="U1725" s="33" t="s">
        <v>417</v>
      </c>
      <c r="V1725">
        <v>3</v>
      </c>
      <c r="W1725">
        <v>85</v>
      </c>
      <c r="X1725" s="22" t="s">
        <v>135</v>
      </c>
      <c r="Y1725" t="s">
        <v>1197</v>
      </c>
      <c r="Z1725">
        <v>7</v>
      </c>
      <c r="AA1725">
        <v>10</v>
      </c>
      <c r="AB1725">
        <v>14</v>
      </c>
      <c r="AF1725" t="s">
        <v>35</v>
      </c>
    </row>
    <row r="1726" spans="1:32" x14ac:dyDescent="0.25">
      <c r="A1726" s="23" t="s">
        <v>329</v>
      </c>
      <c r="B1726" s="20" t="s">
        <v>345</v>
      </c>
      <c r="C1726">
        <v>9.27</v>
      </c>
      <c r="D1726">
        <v>8.9699999999999989</v>
      </c>
      <c r="E1726">
        <v>5</v>
      </c>
      <c r="F1726" s="52" t="s">
        <v>49</v>
      </c>
      <c r="G1726" s="28">
        <v>1</v>
      </c>
      <c r="H1726" s="52" t="s">
        <v>49</v>
      </c>
      <c r="I1726">
        <v>1</v>
      </c>
      <c r="J1726" s="35" t="s">
        <v>408</v>
      </c>
      <c r="K1726">
        <v>5.8</v>
      </c>
      <c r="L1726">
        <v>121</v>
      </c>
      <c r="M1726">
        <v>135</v>
      </c>
      <c r="N1726" s="40">
        <v>1200</v>
      </c>
      <c r="O1726">
        <v>1</v>
      </c>
      <c r="P1726">
        <v>2</v>
      </c>
      <c r="Q1726">
        <v>11</v>
      </c>
      <c r="R1726">
        <v>25</v>
      </c>
      <c r="S1726" s="32" t="s">
        <v>416</v>
      </c>
      <c r="T1726">
        <v>1092</v>
      </c>
      <c r="U1726" s="33" t="s">
        <v>427</v>
      </c>
      <c r="V1726">
        <v>3</v>
      </c>
      <c r="W1726">
        <v>79</v>
      </c>
      <c r="X1726" s="22" t="s">
        <v>135</v>
      </c>
      <c r="Y1726" s="12" t="s">
        <v>446</v>
      </c>
      <c r="Z1726">
        <v>3</v>
      </c>
      <c r="AA1726">
        <v>3</v>
      </c>
      <c r="AB1726">
        <v>1</v>
      </c>
      <c r="AF1726" t="s">
        <v>35</v>
      </c>
    </row>
    <row r="1727" spans="1:32" x14ac:dyDescent="0.25">
      <c r="A1727" s="23" t="s">
        <v>329</v>
      </c>
      <c r="B1727" s="20" t="s">
        <v>345</v>
      </c>
      <c r="C1727">
        <v>8.8800000000000008</v>
      </c>
      <c r="D1727">
        <v>8.8800000000000008</v>
      </c>
      <c r="E1727">
        <v>5</v>
      </c>
      <c r="F1727" s="52" t="s">
        <v>49</v>
      </c>
      <c r="G1727">
        <v>9</v>
      </c>
      <c r="H1727" s="54" t="s">
        <v>58</v>
      </c>
      <c r="I1727">
        <v>2</v>
      </c>
      <c r="J1727" s="37" t="s">
        <v>409</v>
      </c>
      <c r="K1727">
        <v>91</v>
      </c>
      <c r="L1727">
        <v>121</v>
      </c>
      <c r="M1727">
        <v>120</v>
      </c>
      <c r="N1727" s="40">
        <v>1200</v>
      </c>
      <c r="O1727">
        <v>1</v>
      </c>
      <c r="P1727">
        <v>12</v>
      </c>
      <c r="Q1727">
        <v>10</v>
      </c>
      <c r="R1727">
        <v>25</v>
      </c>
      <c r="S1727" t="s">
        <v>508</v>
      </c>
      <c r="T1727">
        <v>1090</v>
      </c>
      <c r="U1727" s="33" t="s">
        <v>417</v>
      </c>
      <c r="V1727">
        <v>2</v>
      </c>
      <c r="W1727">
        <v>81</v>
      </c>
      <c r="X1727" s="22" t="s">
        <v>135</v>
      </c>
      <c r="Y1727" t="s">
        <v>484</v>
      </c>
      <c r="Z1727">
        <v>6</v>
      </c>
      <c r="AA1727">
        <v>6</v>
      </c>
      <c r="AB1727">
        <v>9</v>
      </c>
      <c r="AF1727" t="s">
        <v>35</v>
      </c>
    </row>
    <row r="1728" spans="1:32" x14ac:dyDescent="0.25">
      <c r="A1728" s="23" t="s">
        <v>329</v>
      </c>
      <c r="B1728" s="20" t="s">
        <v>345</v>
      </c>
      <c r="C1728">
        <v>9.08</v>
      </c>
      <c r="D1728">
        <v>9.08</v>
      </c>
      <c r="E1728">
        <v>5</v>
      </c>
      <c r="F1728" s="52" t="s">
        <v>49</v>
      </c>
      <c r="G1728">
        <v>9</v>
      </c>
      <c r="H1728" s="54" t="s">
        <v>58</v>
      </c>
      <c r="I1728">
        <v>8</v>
      </c>
      <c r="J1728" s="36" t="s">
        <v>410</v>
      </c>
      <c r="K1728">
        <v>124</v>
      </c>
      <c r="L1728">
        <v>121</v>
      </c>
      <c r="M1728">
        <v>122</v>
      </c>
      <c r="N1728" s="40">
        <v>1200</v>
      </c>
      <c r="O1728">
        <v>1</v>
      </c>
      <c r="P1728">
        <v>28</v>
      </c>
      <c r="Q1728">
        <v>9</v>
      </c>
      <c r="R1728">
        <v>25</v>
      </c>
      <c r="S1728" t="s">
        <v>479</v>
      </c>
      <c r="T1728">
        <v>1091</v>
      </c>
      <c r="U1728" s="33" t="s">
        <v>427</v>
      </c>
      <c r="V1728">
        <v>2</v>
      </c>
      <c r="W1728">
        <v>83</v>
      </c>
      <c r="X1728" s="22" t="s">
        <v>135</v>
      </c>
      <c r="Y1728" t="s">
        <v>487</v>
      </c>
      <c r="Z1728">
        <v>9</v>
      </c>
      <c r="AA1728">
        <v>9</v>
      </c>
      <c r="AB1728">
        <v>9</v>
      </c>
      <c r="AF1728" t="s">
        <v>35</v>
      </c>
    </row>
    <row r="1729" spans="1:32" x14ac:dyDescent="0.25">
      <c r="A1729" s="23" t="s">
        <v>329</v>
      </c>
      <c r="B1729" s="20" t="s">
        <v>345</v>
      </c>
      <c r="C1729">
        <v>9</v>
      </c>
      <c r="D1729">
        <v>8.9</v>
      </c>
      <c r="E1729">
        <v>5</v>
      </c>
      <c r="F1729" s="52" t="s">
        <v>49</v>
      </c>
      <c r="G1729">
        <v>8</v>
      </c>
      <c r="H1729" s="76" t="s">
        <v>407</v>
      </c>
      <c r="I1729">
        <v>11</v>
      </c>
      <c r="J1729" s="36" t="s">
        <v>410</v>
      </c>
      <c r="K1729">
        <v>39</v>
      </c>
      <c r="L1729">
        <v>121</v>
      </c>
      <c r="M1729">
        <v>117</v>
      </c>
      <c r="N1729" s="40">
        <v>1200</v>
      </c>
      <c r="O1729">
        <v>1</v>
      </c>
      <c r="P1729">
        <v>16</v>
      </c>
      <c r="Q1729">
        <v>7</v>
      </c>
      <c r="R1729">
        <v>25</v>
      </c>
      <c r="S1729" s="31" t="s">
        <v>420</v>
      </c>
      <c r="T1729">
        <v>1091</v>
      </c>
      <c r="U1729" s="33" t="s">
        <v>427</v>
      </c>
      <c r="V1729">
        <v>2</v>
      </c>
      <c r="W1729">
        <v>83</v>
      </c>
      <c r="X1729" s="22" t="s">
        <v>135</v>
      </c>
      <c r="Y1729" t="s">
        <v>519</v>
      </c>
      <c r="Z1729">
        <v>10</v>
      </c>
      <c r="AA1729">
        <v>10</v>
      </c>
      <c r="AB1729">
        <v>8</v>
      </c>
      <c r="AF1729" t="s">
        <v>35</v>
      </c>
    </row>
    <row r="1730" spans="1:32" x14ac:dyDescent="0.25">
      <c r="A1730" s="23" t="s">
        <v>329</v>
      </c>
      <c r="B1730" s="20" t="s">
        <v>345</v>
      </c>
      <c r="C1730">
        <v>9.9700000000000006</v>
      </c>
      <c r="D1730">
        <v>9.870000000000001</v>
      </c>
      <c r="E1730">
        <v>5</v>
      </c>
      <c r="F1730" s="52" t="s">
        <v>49</v>
      </c>
      <c r="G1730" s="30">
        <v>5</v>
      </c>
      <c r="H1730" s="76" t="s">
        <v>407</v>
      </c>
      <c r="I1730">
        <v>8</v>
      </c>
      <c r="J1730" s="36" t="s">
        <v>410</v>
      </c>
      <c r="K1730">
        <v>68</v>
      </c>
      <c r="L1730">
        <v>121</v>
      </c>
      <c r="M1730">
        <v>123</v>
      </c>
      <c r="N1730" s="40">
        <v>1200</v>
      </c>
      <c r="O1730">
        <v>1</v>
      </c>
      <c r="P1730">
        <v>4</v>
      </c>
      <c r="Q1730">
        <v>6</v>
      </c>
      <c r="R1730">
        <v>25</v>
      </c>
      <c r="S1730" s="32" t="s">
        <v>432</v>
      </c>
      <c r="T1730">
        <v>1098</v>
      </c>
      <c r="U1730" s="34" t="s">
        <v>438</v>
      </c>
      <c r="V1730">
        <v>2</v>
      </c>
      <c r="W1730">
        <v>84</v>
      </c>
      <c r="X1730" s="22" t="s">
        <v>135</v>
      </c>
      <c r="Y1730" s="12">
        <v>2</v>
      </c>
      <c r="Z1730">
        <v>10</v>
      </c>
      <c r="AA1730">
        <v>10</v>
      </c>
      <c r="AB1730">
        <v>5</v>
      </c>
      <c r="AF1730" t="s">
        <v>35</v>
      </c>
    </row>
    <row r="1731" spans="1:32" x14ac:dyDescent="0.25">
      <c r="A1731" s="23" t="s">
        <v>329</v>
      </c>
      <c r="B1731" s="20" t="s">
        <v>345</v>
      </c>
      <c r="C1731">
        <v>56.57</v>
      </c>
      <c r="D1731">
        <v>56.47</v>
      </c>
      <c r="E1731">
        <v>5</v>
      </c>
      <c r="F1731" s="52" t="s">
        <v>49</v>
      </c>
      <c r="G1731" s="30">
        <v>5</v>
      </c>
      <c r="H1731" s="72" t="s">
        <v>434</v>
      </c>
      <c r="I1731">
        <v>2</v>
      </c>
      <c r="J1731" s="37" t="s">
        <v>409</v>
      </c>
      <c r="K1731">
        <v>51</v>
      </c>
      <c r="L1731">
        <v>121</v>
      </c>
      <c r="M1731">
        <v>124</v>
      </c>
      <c r="N1731">
        <v>1000</v>
      </c>
      <c r="O1731">
        <v>0</v>
      </c>
      <c r="P1731">
        <v>30</v>
      </c>
      <c r="Q1731">
        <v>4</v>
      </c>
      <c r="R1731">
        <v>25</v>
      </c>
      <c r="S1731" s="32" t="s">
        <v>426</v>
      </c>
      <c r="T1731">
        <v>1098</v>
      </c>
      <c r="U1731" s="33" t="s">
        <v>427</v>
      </c>
      <c r="V1731">
        <v>2</v>
      </c>
      <c r="W1731">
        <v>86</v>
      </c>
      <c r="X1731" s="22" t="s">
        <v>135</v>
      </c>
      <c r="Y1731">
        <v>3</v>
      </c>
      <c r="Z1731">
        <v>4</v>
      </c>
      <c r="AA1731">
        <v>4</v>
      </c>
      <c r="AB1731">
        <v>5</v>
      </c>
      <c r="AF1731" t="s">
        <v>35</v>
      </c>
    </row>
    <row r="1732" spans="1:32" x14ac:dyDescent="0.25">
      <c r="A1732" s="23" t="s">
        <v>329</v>
      </c>
      <c r="B1732" s="20" t="s">
        <v>345</v>
      </c>
      <c r="C1732">
        <v>8.98</v>
      </c>
      <c r="D1732">
        <v>8.8800000000000008</v>
      </c>
      <c r="E1732">
        <v>5</v>
      </c>
      <c r="F1732" s="52" t="s">
        <v>49</v>
      </c>
      <c r="G1732">
        <v>7</v>
      </c>
      <c r="H1732" s="63" t="s">
        <v>140</v>
      </c>
      <c r="I1732">
        <v>7</v>
      </c>
      <c r="J1732" s="37" t="s">
        <v>409</v>
      </c>
      <c r="K1732">
        <v>105</v>
      </c>
      <c r="L1732">
        <v>121</v>
      </c>
      <c r="M1732">
        <v>125</v>
      </c>
      <c r="N1732" s="40">
        <v>1200</v>
      </c>
      <c r="O1732">
        <v>1</v>
      </c>
      <c r="P1732">
        <v>13</v>
      </c>
      <c r="Q1732">
        <v>4</v>
      </c>
      <c r="R1732">
        <v>25</v>
      </c>
      <c r="S1732" t="s">
        <v>508</v>
      </c>
      <c r="T1732">
        <v>1088</v>
      </c>
      <c r="U1732" s="33" t="s">
        <v>417</v>
      </c>
      <c r="V1732">
        <v>2</v>
      </c>
      <c r="W1732">
        <v>87</v>
      </c>
      <c r="X1732" s="22" t="s">
        <v>135</v>
      </c>
      <c r="Y1732" t="s">
        <v>474</v>
      </c>
      <c r="Z1732">
        <v>6</v>
      </c>
      <c r="AA1732">
        <v>7</v>
      </c>
      <c r="AB1732">
        <v>7</v>
      </c>
      <c r="AF1732" t="s">
        <v>35</v>
      </c>
    </row>
    <row r="1733" spans="1:32" x14ac:dyDescent="0.25">
      <c r="A1733" s="23" t="s">
        <v>329</v>
      </c>
      <c r="B1733" s="20" t="s">
        <v>345</v>
      </c>
      <c r="C1733">
        <v>9.89</v>
      </c>
      <c r="D1733">
        <v>9.490000000000002</v>
      </c>
      <c r="E1733">
        <v>5</v>
      </c>
      <c r="F1733" s="52" t="s">
        <v>49</v>
      </c>
      <c r="G1733">
        <v>12</v>
      </c>
      <c r="H1733" s="66" t="s">
        <v>173</v>
      </c>
      <c r="I1733">
        <v>9</v>
      </c>
      <c r="J1733" s="35" t="s">
        <v>408</v>
      </c>
      <c r="K1733">
        <v>34</v>
      </c>
      <c r="L1733">
        <v>121</v>
      </c>
      <c r="M1733">
        <v>126</v>
      </c>
      <c r="N1733" s="40">
        <v>1200</v>
      </c>
      <c r="O1733">
        <v>1</v>
      </c>
      <c r="P1733">
        <v>19</v>
      </c>
      <c r="Q1733">
        <v>3</v>
      </c>
      <c r="R1733">
        <v>25</v>
      </c>
      <c r="S1733" s="31" t="s">
        <v>420</v>
      </c>
      <c r="T1733">
        <v>1111</v>
      </c>
      <c r="U1733" s="33" t="s">
        <v>427</v>
      </c>
      <c r="V1733">
        <v>2</v>
      </c>
      <c r="W1733">
        <v>87</v>
      </c>
      <c r="X1733" s="22" t="s">
        <v>135</v>
      </c>
      <c r="Y1733" t="s">
        <v>516</v>
      </c>
      <c r="Z1733">
        <v>3</v>
      </c>
      <c r="AA1733">
        <v>4</v>
      </c>
      <c r="AB1733">
        <v>12</v>
      </c>
      <c r="AF1733" t="s">
        <v>35</v>
      </c>
    </row>
    <row r="1734" spans="1:32" x14ac:dyDescent="0.25">
      <c r="A1734" s="23" t="s">
        <v>329</v>
      </c>
      <c r="B1734" s="20" t="s">
        <v>345</v>
      </c>
      <c r="C1734">
        <v>9.08</v>
      </c>
      <c r="D1734">
        <v>9.4799999999999986</v>
      </c>
      <c r="E1734">
        <v>5</v>
      </c>
      <c r="F1734" s="52" t="s">
        <v>49</v>
      </c>
      <c r="G1734" s="28">
        <v>3</v>
      </c>
      <c r="H1734" s="54" t="s">
        <v>58</v>
      </c>
      <c r="I1734">
        <v>1</v>
      </c>
      <c r="J1734" s="35" t="s">
        <v>408</v>
      </c>
      <c r="K1734">
        <v>7.7</v>
      </c>
      <c r="L1734">
        <v>121</v>
      </c>
      <c r="M1734">
        <v>116</v>
      </c>
      <c r="N1734" s="40">
        <v>1200</v>
      </c>
      <c r="O1734">
        <v>1</v>
      </c>
      <c r="P1734">
        <v>26</v>
      </c>
      <c r="Q1734">
        <v>2</v>
      </c>
      <c r="R1734">
        <v>25</v>
      </c>
      <c r="S1734" s="32" t="s">
        <v>416</v>
      </c>
      <c r="T1734">
        <v>1104</v>
      </c>
      <c r="U1734" s="33" t="s">
        <v>417</v>
      </c>
      <c r="V1734">
        <v>1</v>
      </c>
      <c r="W1734">
        <v>86</v>
      </c>
      <c r="X1734" s="22" t="s">
        <v>135</v>
      </c>
      <c r="Y1734" s="12" t="s">
        <v>423</v>
      </c>
      <c r="Z1734">
        <v>3</v>
      </c>
      <c r="AA1734">
        <v>2</v>
      </c>
      <c r="AB1734">
        <v>3</v>
      </c>
      <c r="AF1734" t="s">
        <v>35</v>
      </c>
    </row>
    <row r="1735" spans="1:32" x14ac:dyDescent="0.25">
      <c r="A1735" s="23" t="s">
        <v>329</v>
      </c>
      <c r="B1735" s="20" t="s">
        <v>345</v>
      </c>
      <c r="C1735">
        <v>57.61</v>
      </c>
      <c r="D1735">
        <v>57.51</v>
      </c>
      <c r="E1735">
        <v>5</v>
      </c>
      <c r="F1735" s="52" t="s">
        <v>49</v>
      </c>
      <c r="G1735">
        <v>9</v>
      </c>
      <c r="H1735" s="64" t="s">
        <v>150</v>
      </c>
      <c r="I1735">
        <v>7</v>
      </c>
      <c r="J1735" s="36" t="s">
        <v>410</v>
      </c>
      <c r="K1735">
        <v>13</v>
      </c>
      <c r="L1735">
        <v>121</v>
      </c>
      <c r="M1735">
        <v>125</v>
      </c>
      <c r="N1735">
        <v>1000</v>
      </c>
      <c r="O1735">
        <v>0</v>
      </c>
      <c r="P1735">
        <v>15</v>
      </c>
      <c r="Q1735">
        <v>1</v>
      </c>
      <c r="R1735">
        <v>25</v>
      </c>
      <c r="S1735" s="31" t="s">
        <v>420</v>
      </c>
      <c r="T1735">
        <v>1097</v>
      </c>
      <c r="U1735" s="33" t="s">
        <v>417</v>
      </c>
      <c r="V1735">
        <v>2</v>
      </c>
      <c r="W1735">
        <v>86</v>
      </c>
      <c r="X1735" s="22" t="s">
        <v>135</v>
      </c>
      <c r="Y1735" t="s">
        <v>643</v>
      </c>
      <c r="Z1735">
        <v>9</v>
      </c>
      <c r="AA1735">
        <v>8</v>
      </c>
      <c r="AB1735">
        <v>9</v>
      </c>
      <c r="AF1735" t="s">
        <v>35</v>
      </c>
    </row>
    <row r="1736" spans="1:32" x14ac:dyDescent="0.25">
      <c r="A1736" s="23" t="s">
        <v>329</v>
      </c>
      <c r="B1736" s="20" t="s">
        <v>345</v>
      </c>
      <c r="C1736">
        <v>9.51</v>
      </c>
      <c r="D1736">
        <v>9.11</v>
      </c>
      <c r="E1736">
        <v>5</v>
      </c>
      <c r="F1736" s="52" t="s">
        <v>49</v>
      </c>
      <c r="G1736" s="28">
        <v>1</v>
      </c>
      <c r="H1736" s="52" t="s">
        <v>49</v>
      </c>
      <c r="I1736">
        <v>6</v>
      </c>
      <c r="J1736" s="37" t="s">
        <v>409</v>
      </c>
      <c r="K1736">
        <v>8.1</v>
      </c>
      <c r="L1736">
        <v>121</v>
      </c>
      <c r="M1736">
        <v>134</v>
      </c>
      <c r="N1736" s="40">
        <v>1200</v>
      </c>
      <c r="O1736">
        <v>1</v>
      </c>
      <c r="P1736">
        <v>6</v>
      </c>
      <c r="Q1736">
        <v>11</v>
      </c>
      <c r="R1736">
        <v>24</v>
      </c>
      <c r="S1736" s="32" t="s">
        <v>432</v>
      </c>
      <c r="T1736">
        <v>1108</v>
      </c>
      <c r="U1736" s="33" t="s">
        <v>417</v>
      </c>
      <c r="V1736">
        <v>3</v>
      </c>
      <c r="W1736">
        <v>79</v>
      </c>
      <c r="X1736" s="22" t="s">
        <v>135</v>
      </c>
      <c r="Y1736" s="12" t="s">
        <v>654</v>
      </c>
      <c r="Z1736">
        <v>4</v>
      </c>
      <c r="AA1736">
        <v>3</v>
      </c>
      <c r="AB1736">
        <v>1</v>
      </c>
      <c r="AF1736" t="s">
        <v>35</v>
      </c>
    </row>
    <row r="1737" spans="1:32" x14ac:dyDescent="0.25">
      <c r="A1737" s="23" t="s">
        <v>329</v>
      </c>
      <c r="B1737" s="20" t="s">
        <v>345</v>
      </c>
      <c r="C1737">
        <v>9.43</v>
      </c>
      <c r="D1737">
        <v>8.93</v>
      </c>
      <c r="E1737">
        <v>5</v>
      </c>
      <c r="F1737" s="52" t="s">
        <v>49</v>
      </c>
      <c r="G1737" s="28">
        <v>1</v>
      </c>
      <c r="H1737" s="52" t="s">
        <v>49</v>
      </c>
      <c r="I1737">
        <v>11</v>
      </c>
      <c r="J1737" s="37" t="s">
        <v>409</v>
      </c>
      <c r="K1737">
        <v>12</v>
      </c>
      <c r="L1737">
        <v>121</v>
      </c>
      <c r="M1737">
        <v>131</v>
      </c>
      <c r="N1737" s="40">
        <v>1200</v>
      </c>
      <c r="O1737">
        <v>1</v>
      </c>
      <c r="P1737">
        <v>16</v>
      </c>
      <c r="Q1737">
        <v>10</v>
      </c>
      <c r="R1737">
        <v>24</v>
      </c>
      <c r="S1737" s="31" t="s">
        <v>420</v>
      </c>
      <c r="T1737">
        <v>1104</v>
      </c>
      <c r="U1737" s="33" t="s">
        <v>427</v>
      </c>
      <c r="V1737">
        <v>3</v>
      </c>
      <c r="W1737">
        <v>71</v>
      </c>
      <c r="X1737" s="22" t="s">
        <v>135</v>
      </c>
      <c r="Y1737" s="12" t="s">
        <v>418</v>
      </c>
      <c r="Z1737">
        <v>5</v>
      </c>
      <c r="AA1737">
        <v>3</v>
      </c>
      <c r="AB1737">
        <v>1</v>
      </c>
      <c r="AF1737" t="s">
        <v>35</v>
      </c>
    </row>
    <row r="1738" spans="1:32" x14ac:dyDescent="0.25">
      <c r="A1738" s="23" t="s">
        <v>329</v>
      </c>
      <c r="B1738" s="20" t="s">
        <v>345</v>
      </c>
      <c r="C1738">
        <v>9.91</v>
      </c>
      <c r="D1738">
        <v>9.81</v>
      </c>
      <c r="E1738">
        <v>5</v>
      </c>
      <c r="F1738" s="52" t="s">
        <v>49</v>
      </c>
      <c r="G1738" s="28">
        <v>1</v>
      </c>
      <c r="H1738" s="52" t="s">
        <v>49</v>
      </c>
      <c r="I1738">
        <v>6</v>
      </c>
      <c r="J1738" s="35" t="s">
        <v>408</v>
      </c>
      <c r="K1738">
        <v>5.6</v>
      </c>
      <c r="L1738">
        <v>121</v>
      </c>
      <c r="M1738">
        <v>124</v>
      </c>
      <c r="N1738" s="40">
        <v>1200</v>
      </c>
      <c r="O1738">
        <v>1</v>
      </c>
      <c r="P1738">
        <v>18</v>
      </c>
      <c r="Q1738">
        <v>9</v>
      </c>
      <c r="R1738">
        <v>24</v>
      </c>
      <c r="S1738" s="31" t="s">
        <v>420</v>
      </c>
      <c r="T1738">
        <v>1105</v>
      </c>
      <c r="U1738" s="33" t="s">
        <v>417</v>
      </c>
      <c r="V1738">
        <v>3</v>
      </c>
      <c r="W1738">
        <v>65</v>
      </c>
      <c r="X1738" s="22" t="s">
        <v>135</v>
      </c>
      <c r="Y1738" s="12" t="s">
        <v>423</v>
      </c>
      <c r="Z1738">
        <v>3</v>
      </c>
      <c r="AA1738">
        <v>4</v>
      </c>
      <c r="AB1738">
        <v>1</v>
      </c>
      <c r="AF1738" t="s">
        <v>35</v>
      </c>
    </row>
    <row r="1739" spans="1:32" x14ac:dyDescent="0.25">
      <c r="A1739" s="23" t="s">
        <v>329</v>
      </c>
      <c r="B1739" s="20" t="s">
        <v>345</v>
      </c>
      <c r="C1739">
        <v>56.9</v>
      </c>
      <c r="D1739">
        <v>56.8</v>
      </c>
      <c r="E1739">
        <v>5</v>
      </c>
      <c r="F1739" s="52" t="s">
        <v>49</v>
      </c>
      <c r="G1739">
        <v>9</v>
      </c>
      <c r="H1739" s="54" t="s">
        <v>58</v>
      </c>
      <c r="I1739">
        <v>2</v>
      </c>
      <c r="J1739" s="36" t="s">
        <v>410</v>
      </c>
      <c r="K1739">
        <v>39</v>
      </c>
      <c r="L1739">
        <v>121</v>
      </c>
      <c r="M1739">
        <v>125</v>
      </c>
      <c r="N1739">
        <v>1000</v>
      </c>
      <c r="O1739">
        <v>0</v>
      </c>
      <c r="P1739">
        <v>1</v>
      </c>
      <c r="Q1739">
        <v>7</v>
      </c>
      <c r="R1739">
        <v>24</v>
      </c>
      <c r="S1739" t="s">
        <v>477</v>
      </c>
      <c r="T1739">
        <v>1080</v>
      </c>
      <c r="U1739" s="33" t="s">
        <v>417</v>
      </c>
      <c r="V1739">
        <v>3</v>
      </c>
      <c r="W1739">
        <v>69</v>
      </c>
      <c r="X1739" s="22" t="s">
        <v>135</v>
      </c>
      <c r="Y1739" t="s">
        <v>519</v>
      </c>
      <c r="Z1739">
        <v>9</v>
      </c>
      <c r="AA1739">
        <v>9</v>
      </c>
      <c r="AB1739">
        <v>9</v>
      </c>
      <c r="AF1739" t="s">
        <v>35</v>
      </c>
    </row>
    <row r="1740" spans="1:32" x14ac:dyDescent="0.25">
      <c r="A1740" s="23" t="s">
        <v>329</v>
      </c>
      <c r="B1740" s="20" t="s">
        <v>345</v>
      </c>
      <c r="C1740">
        <v>56.91</v>
      </c>
      <c r="D1740">
        <v>56.809999999999995</v>
      </c>
      <c r="E1740">
        <v>5</v>
      </c>
      <c r="F1740" s="52" t="s">
        <v>49</v>
      </c>
      <c r="G1740" s="30">
        <v>5</v>
      </c>
      <c r="H1740" s="54" t="s">
        <v>58</v>
      </c>
      <c r="I1740">
        <v>3</v>
      </c>
      <c r="J1740" s="37" t="s">
        <v>409</v>
      </c>
      <c r="K1740">
        <v>47</v>
      </c>
      <c r="L1740">
        <v>121</v>
      </c>
      <c r="M1740">
        <v>125</v>
      </c>
      <c r="N1740">
        <v>1000</v>
      </c>
      <c r="O1740">
        <v>0</v>
      </c>
      <c r="P1740">
        <v>8</v>
      </c>
      <c r="Q1740">
        <v>6</v>
      </c>
      <c r="R1740">
        <v>24</v>
      </c>
      <c r="S1740" t="s">
        <v>508</v>
      </c>
      <c r="T1740">
        <v>1093</v>
      </c>
      <c r="U1740" s="33" t="s">
        <v>417</v>
      </c>
      <c r="V1740">
        <v>3</v>
      </c>
      <c r="W1740">
        <v>70</v>
      </c>
      <c r="X1740" s="22" t="s">
        <v>135</v>
      </c>
      <c r="Y1740" s="12" t="s">
        <v>418</v>
      </c>
      <c r="Z1740">
        <v>6</v>
      </c>
      <c r="AA1740">
        <v>4</v>
      </c>
      <c r="AB1740">
        <v>5</v>
      </c>
      <c r="AF1740" t="s">
        <v>35</v>
      </c>
    </row>
    <row r="1741" spans="1:32" x14ac:dyDescent="0.25">
      <c r="A1741" s="23" t="s">
        <v>329</v>
      </c>
      <c r="B1741" s="20" t="s">
        <v>345</v>
      </c>
      <c r="C1741">
        <v>57.94</v>
      </c>
      <c r="D1741">
        <v>57.739999999999995</v>
      </c>
      <c r="E1741">
        <v>5</v>
      </c>
      <c r="F1741" s="52" t="s">
        <v>49</v>
      </c>
      <c r="G1741">
        <v>11</v>
      </c>
      <c r="H1741" s="52" t="s">
        <v>49</v>
      </c>
      <c r="I1741">
        <v>7</v>
      </c>
      <c r="J1741" s="38" t="s">
        <v>411</v>
      </c>
      <c r="K1741">
        <v>14</v>
      </c>
      <c r="L1741">
        <v>121</v>
      </c>
      <c r="M1741">
        <v>128</v>
      </c>
      <c r="N1741">
        <v>1000</v>
      </c>
      <c r="O1741">
        <v>0</v>
      </c>
      <c r="P1741">
        <v>22</v>
      </c>
      <c r="Q1741">
        <v>5</v>
      </c>
      <c r="R1741">
        <v>24</v>
      </c>
      <c r="S1741" s="32" t="s">
        <v>426</v>
      </c>
      <c r="T1741">
        <v>1089</v>
      </c>
      <c r="U1741" s="33" t="s">
        <v>417</v>
      </c>
      <c r="V1741">
        <v>3</v>
      </c>
      <c r="W1741">
        <v>72</v>
      </c>
      <c r="X1741" s="22" t="s">
        <v>135</v>
      </c>
      <c r="Y1741">
        <v>6</v>
      </c>
      <c r="Z1741">
        <v>11</v>
      </c>
      <c r="AA1741">
        <v>12</v>
      </c>
      <c r="AB1741">
        <v>11</v>
      </c>
      <c r="AF1741" t="s">
        <v>35</v>
      </c>
    </row>
    <row r="1742" spans="1:32" x14ac:dyDescent="0.25">
      <c r="A1742" s="23" t="s">
        <v>329</v>
      </c>
      <c r="B1742" s="20" t="s">
        <v>345</v>
      </c>
      <c r="C1742">
        <v>10.78</v>
      </c>
      <c r="D1742">
        <v>10.379999999999999</v>
      </c>
      <c r="E1742">
        <v>5</v>
      </c>
      <c r="F1742" s="52" t="s">
        <v>49</v>
      </c>
      <c r="G1742" s="30">
        <v>4</v>
      </c>
      <c r="H1742" s="63" t="s">
        <v>140</v>
      </c>
      <c r="I1742">
        <v>3</v>
      </c>
      <c r="J1742" s="35" t="s">
        <v>408</v>
      </c>
      <c r="K1742">
        <v>5.2</v>
      </c>
      <c r="L1742">
        <v>121</v>
      </c>
      <c r="M1742">
        <v>134</v>
      </c>
      <c r="N1742" s="40">
        <v>1200</v>
      </c>
      <c r="O1742">
        <v>1</v>
      </c>
      <c r="P1742">
        <v>17</v>
      </c>
      <c r="Q1742">
        <v>4</v>
      </c>
      <c r="R1742">
        <v>24</v>
      </c>
      <c r="S1742" s="32" t="s">
        <v>416</v>
      </c>
      <c r="T1742">
        <v>1077</v>
      </c>
      <c r="U1742" s="33" t="s">
        <v>417</v>
      </c>
      <c r="V1742">
        <v>3</v>
      </c>
      <c r="W1742">
        <v>74</v>
      </c>
      <c r="X1742" s="22" t="s">
        <v>135</v>
      </c>
      <c r="Y1742">
        <v>6</v>
      </c>
      <c r="Z1742">
        <v>3</v>
      </c>
      <c r="AA1742">
        <v>3</v>
      </c>
      <c r="AB1742">
        <v>4</v>
      </c>
      <c r="AF1742" t="s">
        <v>35</v>
      </c>
    </row>
    <row r="1743" spans="1:32" x14ac:dyDescent="0.25">
      <c r="A1743" s="23" t="s">
        <v>329</v>
      </c>
      <c r="B1743" s="20" t="s">
        <v>345</v>
      </c>
      <c r="C1743">
        <v>10.49</v>
      </c>
      <c r="D1743">
        <v>10.09</v>
      </c>
      <c r="E1743">
        <v>5</v>
      </c>
      <c r="F1743" s="52" t="s">
        <v>49</v>
      </c>
      <c r="G1743">
        <v>8</v>
      </c>
      <c r="H1743" s="63" t="s">
        <v>140</v>
      </c>
      <c r="I1743">
        <v>5</v>
      </c>
      <c r="J1743" s="35" t="s">
        <v>408</v>
      </c>
      <c r="K1743">
        <v>7.1</v>
      </c>
      <c r="L1743">
        <v>121</v>
      </c>
      <c r="M1743">
        <v>132</v>
      </c>
      <c r="N1743" s="40">
        <v>1200</v>
      </c>
      <c r="O1743">
        <v>1</v>
      </c>
      <c r="P1743">
        <v>31</v>
      </c>
      <c r="Q1743">
        <v>1</v>
      </c>
      <c r="R1743">
        <v>24</v>
      </c>
      <c r="S1743" s="32" t="s">
        <v>432</v>
      </c>
      <c r="T1743">
        <v>1103</v>
      </c>
      <c r="U1743" s="33" t="s">
        <v>417</v>
      </c>
      <c r="V1743">
        <v>3</v>
      </c>
      <c r="W1743">
        <v>75</v>
      </c>
      <c r="X1743" s="22" t="s">
        <v>135</v>
      </c>
      <c r="Y1743" t="s">
        <v>453</v>
      </c>
      <c r="Z1743">
        <v>3</v>
      </c>
      <c r="AA1743">
        <v>3</v>
      </c>
      <c r="AB1743">
        <v>8</v>
      </c>
      <c r="AF1743" t="s">
        <v>35</v>
      </c>
    </row>
    <row r="1744" spans="1:32" x14ac:dyDescent="0.25">
      <c r="A1744" s="23" t="s">
        <v>329</v>
      </c>
      <c r="B1744" s="20" t="s">
        <v>345</v>
      </c>
      <c r="C1744">
        <v>10.39</v>
      </c>
      <c r="D1744">
        <v>9.99</v>
      </c>
      <c r="E1744">
        <v>5</v>
      </c>
      <c r="F1744" s="52" t="s">
        <v>49</v>
      </c>
      <c r="G1744" s="30">
        <v>5</v>
      </c>
      <c r="H1744" s="52" t="s">
        <v>49</v>
      </c>
      <c r="I1744">
        <v>8</v>
      </c>
      <c r="J1744" s="35" t="s">
        <v>408</v>
      </c>
      <c r="K1744">
        <v>4.5</v>
      </c>
      <c r="L1744">
        <v>121</v>
      </c>
      <c r="M1744">
        <v>133</v>
      </c>
      <c r="N1744" s="40">
        <v>1200</v>
      </c>
      <c r="O1744">
        <v>1</v>
      </c>
      <c r="P1744">
        <v>10</v>
      </c>
      <c r="Q1744">
        <v>1</v>
      </c>
      <c r="R1744">
        <v>24</v>
      </c>
      <c r="S1744" s="31" t="s">
        <v>420</v>
      </c>
      <c r="T1744">
        <v>1098</v>
      </c>
      <c r="U1744" s="33" t="s">
        <v>417</v>
      </c>
      <c r="V1744">
        <v>3</v>
      </c>
      <c r="W1744">
        <v>75</v>
      </c>
      <c r="X1744" s="22" t="s">
        <v>135</v>
      </c>
      <c r="Y1744" t="s">
        <v>435</v>
      </c>
      <c r="Z1744">
        <v>2</v>
      </c>
      <c r="AA1744">
        <v>2</v>
      </c>
      <c r="AB1744">
        <v>5</v>
      </c>
      <c r="AF1744" t="s">
        <v>35</v>
      </c>
    </row>
    <row r="1745" spans="1:32" x14ac:dyDescent="0.25">
      <c r="A1745" s="23" t="s">
        <v>329</v>
      </c>
      <c r="B1745" s="20" t="s">
        <v>345</v>
      </c>
      <c r="C1745">
        <v>10</v>
      </c>
      <c r="D1745">
        <v>9.5</v>
      </c>
      <c r="E1745">
        <v>5</v>
      </c>
      <c r="F1745" s="52" t="s">
        <v>49</v>
      </c>
      <c r="G1745" s="28">
        <v>2</v>
      </c>
      <c r="H1745" s="63" t="s">
        <v>140</v>
      </c>
      <c r="I1745">
        <v>10</v>
      </c>
      <c r="J1745" s="37" t="s">
        <v>409</v>
      </c>
      <c r="K1745">
        <v>11</v>
      </c>
      <c r="L1745">
        <v>121</v>
      </c>
      <c r="M1745">
        <v>131</v>
      </c>
      <c r="N1745" s="40">
        <v>1200</v>
      </c>
      <c r="O1745">
        <v>1</v>
      </c>
      <c r="P1745">
        <v>13</v>
      </c>
      <c r="Q1745">
        <v>12</v>
      </c>
      <c r="R1745">
        <v>23</v>
      </c>
      <c r="S1745" s="31" t="s">
        <v>420</v>
      </c>
      <c r="T1745">
        <v>1107</v>
      </c>
      <c r="U1745" s="33" t="s">
        <v>417</v>
      </c>
      <c r="V1745">
        <v>3</v>
      </c>
      <c r="W1745">
        <v>74</v>
      </c>
      <c r="X1745" s="22" t="s">
        <v>135</v>
      </c>
      <c r="Y1745" s="12" t="s">
        <v>989</v>
      </c>
      <c r="Z1745">
        <v>4</v>
      </c>
      <c r="AA1745">
        <v>4</v>
      </c>
      <c r="AB1745">
        <v>2</v>
      </c>
      <c r="AF1745" t="s">
        <v>35</v>
      </c>
    </row>
    <row r="1746" spans="1:32" x14ac:dyDescent="0.25">
      <c r="A1746" s="23" t="s">
        <v>329</v>
      </c>
      <c r="B1746" s="20" t="s">
        <v>345</v>
      </c>
      <c r="C1746">
        <v>10.18</v>
      </c>
      <c r="D1746">
        <v>9.68</v>
      </c>
      <c r="E1746">
        <v>5</v>
      </c>
      <c r="F1746" s="52" t="s">
        <v>49</v>
      </c>
      <c r="G1746" s="28">
        <v>3</v>
      </c>
      <c r="H1746" s="63" t="s">
        <v>140</v>
      </c>
      <c r="I1746">
        <v>10</v>
      </c>
      <c r="J1746" s="35" t="s">
        <v>408</v>
      </c>
      <c r="K1746">
        <v>18</v>
      </c>
      <c r="L1746">
        <v>121</v>
      </c>
      <c r="M1746">
        <v>129</v>
      </c>
      <c r="N1746" s="40">
        <v>1200</v>
      </c>
      <c r="O1746">
        <v>1</v>
      </c>
      <c r="P1746">
        <v>22</v>
      </c>
      <c r="Q1746">
        <v>11</v>
      </c>
      <c r="R1746">
        <v>23</v>
      </c>
      <c r="S1746" s="32" t="s">
        <v>416</v>
      </c>
      <c r="T1746">
        <v>1113</v>
      </c>
      <c r="U1746" s="33" t="s">
        <v>417</v>
      </c>
      <c r="V1746">
        <v>3</v>
      </c>
      <c r="W1746">
        <v>73</v>
      </c>
      <c r="X1746" s="22" t="s">
        <v>135</v>
      </c>
      <c r="Y1746" s="12" t="s">
        <v>446</v>
      </c>
      <c r="Z1746">
        <v>3</v>
      </c>
      <c r="AA1746">
        <v>3</v>
      </c>
      <c r="AB1746">
        <v>3</v>
      </c>
      <c r="AF1746" t="s">
        <v>35</v>
      </c>
    </row>
    <row r="1747" spans="1:32" x14ac:dyDescent="0.25">
      <c r="A1747" s="23" t="s">
        <v>329</v>
      </c>
      <c r="B1747" s="20" t="s">
        <v>345</v>
      </c>
      <c r="C1747">
        <v>10.58</v>
      </c>
      <c r="D1747">
        <v>10.38</v>
      </c>
      <c r="E1747">
        <v>5</v>
      </c>
      <c r="F1747" s="52" t="s">
        <v>49</v>
      </c>
      <c r="G1747" s="28">
        <v>2</v>
      </c>
      <c r="H1747" s="63" t="s">
        <v>140</v>
      </c>
      <c r="I1747">
        <v>4</v>
      </c>
      <c r="J1747" s="37" t="s">
        <v>409</v>
      </c>
      <c r="K1747">
        <v>5.8</v>
      </c>
      <c r="L1747">
        <v>121</v>
      </c>
      <c r="M1747">
        <v>126</v>
      </c>
      <c r="N1747" s="40">
        <v>1200</v>
      </c>
      <c r="O1747">
        <v>1</v>
      </c>
      <c r="P1747">
        <v>29</v>
      </c>
      <c r="Q1747">
        <v>10</v>
      </c>
      <c r="R1747">
        <v>23</v>
      </c>
      <c r="S1747" s="32" t="s">
        <v>416</v>
      </c>
      <c r="T1747">
        <v>1100</v>
      </c>
      <c r="U1747" s="33" t="s">
        <v>417</v>
      </c>
      <c r="V1747">
        <v>3</v>
      </c>
      <c r="W1747">
        <v>71</v>
      </c>
      <c r="X1747" s="22" t="s">
        <v>135</v>
      </c>
      <c r="Y1747" s="12" t="s">
        <v>581</v>
      </c>
      <c r="Z1747">
        <v>5</v>
      </c>
      <c r="AA1747">
        <v>4</v>
      </c>
      <c r="AB1747">
        <v>2</v>
      </c>
      <c r="AF1747" t="s">
        <v>35</v>
      </c>
    </row>
    <row r="1748" spans="1:32" x14ac:dyDescent="0.25">
      <c r="A1748" s="23" t="s">
        <v>329</v>
      </c>
      <c r="B1748" s="21" t="s">
        <v>348</v>
      </c>
      <c r="C1748">
        <v>9.81</v>
      </c>
      <c r="D1748">
        <v>10.210000000000001</v>
      </c>
      <c r="E1748">
        <v>12</v>
      </c>
      <c r="F1748" s="54" t="s">
        <v>58</v>
      </c>
      <c r="G1748" s="30">
        <v>5</v>
      </c>
      <c r="H1748" s="54" t="s">
        <v>58</v>
      </c>
      <c r="I1748">
        <v>1</v>
      </c>
      <c r="J1748" s="35" t="s">
        <v>408</v>
      </c>
      <c r="K1748">
        <v>2.9</v>
      </c>
      <c r="L1748">
        <v>121</v>
      </c>
      <c r="M1748">
        <v>121</v>
      </c>
      <c r="N1748" s="40">
        <v>1200</v>
      </c>
      <c r="O1748">
        <v>1</v>
      </c>
      <c r="P1748">
        <v>20</v>
      </c>
      <c r="Q1748">
        <v>12</v>
      </c>
      <c r="R1748">
        <v>25</v>
      </c>
      <c r="S1748" t="s">
        <v>479</v>
      </c>
      <c r="T1748">
        <v>1083</v>
      </c>
      <c r="U1748" s="33" t="s">
        <v>417</v>
      </c>
      <c r="V1748">
        <v>2</v>
      </c>
      <c r="W1748">
        <v>85</v>
      </c>
      <c r="X1748" s="19" t="s">
        <v>32</v>
      </c>
      <c r="Y1748" s="12" t="s">
        <v>552</v>
      </c>
      <c r="Z1748">
        <v>3</v>
      </c>
      <c r="AA1748">
        <v>5</v>
      </c>
      <c r="AB1748">
        <v>5</v>
      </c>
      <c r="AF1748" t="s">
        <v>161</v>
      </c>
    </row>
    <row r="1749" spans="1:32" x14ac:dyDescent="0.25">
      <c r="A1749" s="23" t="s">
        <v>329</v>
      </c>
      <c r="B1749" s="21" t="s">
        <v>348</v>
      </c>
      <c r="C1749">
        <v>56.58</v>
      </c>
      <c r="D1749">
        <v>57.18</v>
      </c>
      <c r="E1749">
        <v>12</v>
      </c>
      <c r="F1749" s="54" t="s">
        <v>58</v>
      </c>
      <c r="G1749" s="28">
        <v>2</v>
      </c>
      <c r="H1749" s="54" t="s">
        <v>58</v>
      </c>
      <c r="I1749">
        <v>4</v>
      </c>
      <c r="J1749" s="37" t="s">
        <v>409</v>
      </c>
      <c r="K1749">
        <v>4</v>
      </c>
      <c r="L1749">
        <v>121</v>
      </c>
      <c r="M1749">
        <v>115</v>
      </c>
      <c r="N1749">
        <v>1000</v>
      </c>
      <c r="O1749">
        <v>0</v>
      </c>
      <c r="P1749">
        <v>30</v>
      </c>
      <c r="Q1749">
        <v>11</v>
      </c>
      <c r="R1749">
        <v>25</v>
      </c>
      <c r="S1749" t="s">
        <v>508</v>
      </c>
      <c r="T1749">
        <v>1080</v>
      </c>
      <c r="U1749" s="33" t="s">
        <v>417</v>
      </c>
      <c r="V1749">
        <v>2</v>
      </c>
      <c r="W1749">
        <v>84</v>
      </c>
      <c r="X1749" s="19" t="s">
        <v>32</v>
      </c>
      <c r="Y1749" s="12" t="s">
        <v>418</v>
      </c>
      <c r="Z1749">
        <v>4</v>
      </c>
      <c r="AA1749">
        <v>3</v>
      </c>
      <c r="AB1749">
        <v>2</v>
      </c>
      <c r="AF1749" t="s">
        <v>161</v>
      </c>
    </row>
    <row r="1750" spans="1:32" x14ac:dyDescent="0.25">
      <c r="A1750" s="23" t="s">
        <v>329</v>
      </c>
      <c r="B1750" s="21" t="s">
        <v>348</v>
      </c>
      <c r="C1750">
        <v>56.75</v>
      </c>
      <c r="D1750">
        <v>56.550000000000004</v>
      </c>
      <c r="E1750">
        <v>12</v>
      </c>
      <c r="F1750" s="54" t="s">
        <v>58</v>
      </c>
      <c r="G1750" s="28">
        <v>1</v>
      </c>
      <c r="H1750" s="54" t="s">
        <v>58</v>
      </c>
      <c r="I1750">
        <v>7</v>
      </c>
      <c r="J1750" s="37" t="s">
        <v>409</v>
      </c>
      <c r="K1750">
        <v>6.1</v>
      </c>
      <c r="L1750">
        <v>121</v>
      </c>
      <c r="M1750">
        <v>132</v>
      </c>
      <c r="N1750">
        <v>1000</v>
      </c>
      <c r="O1750">
        <v>0</v>
      </c>
      <c r="P1750">
        <v>15</v>
      </c>
      <c r="Q1750">
        <v>11</v>
      </c>
      <c r="R1750">
        <v>25</v>
      </c>
      <c r="S1750" t="s">
        <v>465</v>
      </c>
      <c r="T1750">
        <v>1085</v>
      </c>
      <c r="U1750" s="33" t="s">
        <v>417</v>
      </c>
      <c r="V1750">
        <v>3</v>
      </c>
      <c r="W1750">
        <v>77</v>
      </c>
      <c r="X1750" s="19" t="s">
        <v>32</v>
      </c>
      <c r="Y1750" s="12" t="s">
        <v>423</v>
      </c>
      <c r="Z1750">
        <v>4</v>
      </c>
      <c r="AA1750">
        <v>4</v>
      </c>
      <c r="AB1750">
        <v>1</v>
      </c>
      <c r="AF1750" t="s">
        <v>161</v>
      </c>
    </row>
    <row r="1751" spans="1:32" x14ac:dyDescent="0.25">
      <c r="A1751" s="23" t="s">
        <v>329</v>
      </c>
      <c r="B1751" s="21" t="s">
        <v>348</v>
      </c>
      <c r="C1751">
        <v>9.31</v>
      </c>
      <c r="D1751">
        <v>9.2099999999999991</v>
      </c>
      <c r="E1751">
        <v>12</v>
      </c>
      <c r="F1751" s="54" t="s">
        <v>58</v>
      </c>
      <c r="G1751" s="28">
        <v>1</v>
      </c>
      <c r="H1751" s="54" t="s">
        <v>58</v>
      </c>
      <c r="I1751">
        <v>6</v>
      </c>
      <c r="J1751" s="35" t="s">
        <v>408</v>
      </c>
      <c r="K1751">
        <v>2.7</v>
      </c>
      <c r="L1751">
        <v>121</v>
      </c>
      <c r="M1751">
        <v>130</v>
      </c>
      <c r="N1751" s="40">
        <v>1200</v>
      </c>
      <c r="O1751">
        <v>1</v>
      </c>
      <c r="P1751">
        <v>14</v>
      </c>
      <c r="Q1751">
        <v>5</v>
      </c>
      <c r="R1751">
        <v>25</v>
      </c>
      <c r="S1751" s="31" t="s">
        <v>420</v>
      </c>
      <c r="T1751">
        <v>1069</v>
      </c>
      <c r="U1751" s="33" t="s">
        <v>427</v>
      </c>
      <c r="V1751">
        <v>3</v>
      </c>
      <c r="W1751">
        <v>70</v>
      </c>
      <c r="X1751" s="19" t="s">
        <v>32</v>
      </c>
      <c r="Y1751" s="12" t="s">
        <v>423</v>
      </c>
      <c r="Z1751">
        <v>3</v>
      </c>
      <c r="AA1751">
        <v>2</v>
      </c>
      <c r="AB1751">
        <v>1</v>
      </c>
      <c r="AF1751" t="s">
        <v>161</v>
      </c>
    </row>
    <row r="1752" spans="1:32" x14ac:dyDescent="0.25">
      <c r="A1752" s="23" t="s">
        <v>329</v>
      </c>
      <c r="B1752" s="21" t="s">
        <v>348</v>
      </c>
      <c r="C1752">
        <v>9.0399999999999991</v>
      </c>
      <c r="D1752">
        <v>9.3399999999999981</v>
      </c>
      <c r="E1752">
        <v>12</v>
      </c>
      <c r="F1752" s="54" t="s">
        <v>58</v>
      </c>
      <c r="G1752" s="28">
        <v>1</v>
      </c>
      <c r="H1752" s="54" t="s">
        <v>58</v>
      </c>
      <c r="I1752">
        <v>6</v>
      </c>
      <c r="J1752" s="37" t="s">
        <v>409</v>
      </c>
      <c r="K1752">
        <v>8.1999999999999993</v>
      </c>
      <c r="L1752">
        <v>121</v>
      </c>
      <c r="M1752">
        <v>118</v>
      </c>
      <c r="N1752" s="40">
        <v>1200</v>
      </c>
      <c r="O1752">
        <v>1</v>
      </c>
      <c r="P1752">
        <v>16</v>
      </c>
      <c r="Q1752">
        <v>4</v>
      </c>
      <c r="R1752">
        <v>25</v>
      </c>
      <c r="S1752" s="31" t="s">
        <v>420</v>
      </c>
      <c r="T1752">
        <v>1075</v>
      </c>
      <c r="U1752" s="33" t="s">
        <v>427</v>
      </c>
      <c r="V1752">
        <v>3</v>
      </c>
      <c r="W1752">
        <v>63</v>
      </c>
      <c r="X1752" s="19" t="s">
        <v>32</v>
      </c>
      <c r="Y1752" s="12" t="s">
        <v>423</v>
      </c>
      <c r="Z1752">
        <v>5</v>
      </c>
      <c r="AA1752">
        <v>5</v>
      </c>
      <c r="AB1752">
        <v>1</v>
      </c>
      <c r="AF1752" t="s">
        <v>450</v>
      </c>
    </row>
    <row r="1753" spans="1:32" x14ac:dyDescent="0.25">
      <c r="A1753" s="23" t="s">
        <v>329</v>
      </c>
      <c r="B1753" s="21" t="s">
        <v>348</v>
      </c>
      <c r="C1753">
        <v>8.64</v>
      </c>
      <c r="D1753">
        <v>8.84</v>
      </c>
      <c r="E1753">
        <v>12</v>
      </c>
      <c r="F1753" s="54" t="s">
        <v>58</v>
      </c>
      <c r="G1753">
        <v>7</v>
      </c>
      <c r="H1753" s="63" t="s">
        <v>140</v>
      </c>
      <c r="I1753">
        <v>7</v>
      </c>
      <c r="J1753" s="35" t="s">
        <v>408</v>
      </c>
      <c r="K1753">
        <v>9.1</v>
      </c>
      <c r="L1753">
        <v>121</v>
      </c>
      <c r="M1753">
        <v>120</v>
      </c>
      <c r="N1753" s="40">
        <v>1200</v>
      </c>
      <c r="O1753">
        <v>1</v>
      </c>
      <c r="P1753">
        <v>23</v>
      </c>
      <c r="Q1753">
        <v>3</v>
      </c>
      <c r="R1753">
        <v>25</v>
      </c>
      <c r="S1753" t="s">
        <v>483</v>
      </c>
      <c r="T1753">
        <v>1082</v>
      </c>
      <c r="U1753" s="33" t="s">
        <v>427</v>
      </c>
      <c r="V1753">
        <v>3</v>
      </c>
      <c r="W1753">
        <v>65</v>
      </c>
      <c r="X1753" s="19" t="s">
        <v>32</v>
      </c>
      <c r="Y1753" s="12" t="s">
        <v>549</v>
      </c>
      <c r="Z1753">
        <v>2</v>
      </c>
      <c r="AA1753">
        <v>2</v>
      </c>
      <c r="AB1753">
        <v>7</v>
      </c>
      <c r="AF1753" t="s">
        <v>624</v>
      </c>
    </row>
    <row r="1754" spans="1:32" x14ac:dyDescent="0.25">
      <c r="A1754" s="23" t="s">
        <v>329</v>
      </c>
      <c r="B1754" s="21" t="s">
        <v>348</v>
      </c>
      <c r="C1754">
        <v>8.8000000000000007</v>
      </c>
      <c r="D1754">
        <v>9.1</v>
      </c>
      <c r="E1754">
        <v>12</v>
      </c>
      <c r="F1754" s="54" t="s">
        <v>58</v>
      </c>
      <c r="G1754" s="30">
        <v>4</v>
      </c>
      <c r="H1754" s="63" t="s">
        <v>140</v>
      </c>
      <c r="I1754">
        <v>8</v>
      </c>
      <c r="J1754" s="35" t="s">
        <v>408</v>
      </c>
      <c r="K1754">
        <v>25</v>
      </c>
      <c r="L1754">
        <v>121</v>
      </c>
      <c r="M1754">
        <v>117</v>
      </c>
      <c r="N1754" s="40">
        <v>1200</v>
      </c>
      <c r="O1754">
        <v>1</v>
      </c>
      <c r="P1754">
        <v>2</v>
      </c>
      <c r="Q1754">
        <v>3</v>
      </c>
      <c r="R1754">
        <v>25</v>
      </c>
      <c r="S1754" t="s">
        <v>477</v>
      </c>
      <c r="T1754">
        <v>1084</v>
      </c>
      <c r="U1754" s="33" t="s">
        <v>427</v>
      </c>
      <c r="V1754">
        <v>3</v>
      </c>
      <c r="W1754">
        <v>65</v>
      </c>
      <c r="X1754" s="19" t="s">
        <v>32</v>
      </c>
      <c r="Y1754" s="12" t="s">
        <v>549</v>
      </c>
      <c r="Z1754">
        <v>2</v>
      </c>
      <c r="AA1754">
        <v>2</v>
      </c>
      <c r="AB1754">
        <v>4</v>
      </c>
      <c r="AF1754" t="s">
        <v>624</v>
      </c>
    </row>
    <row r="1755" spans="1:32" x14ac:dyDescent="0.25">
      <c r="A1755" s="23" t="s">
        <v>329</v>
      </c>
      <c r="B1755" s="21" t="s">
        <v>348</v>
      </c>
      <c r="C1755">
        <v>56.7</v>
      </c>
      <c r="D1755">
        <v>56.6</v>
      </c>
      <c r="E1755">
        <v>12</v>
      </c>
      <c r="F1755" s="54" t="s">
        <v>58</v>
      </c>
      <c r="G1755">
        <v>7</v>
      </c>
      <c r="H1755" s="67" t="s">
        <v>195</v>
      </c>
      <c r="I1755">
        <v>13</v>
      </c>
      <c r="J1755" s="35" t="s">
        <v>408</v>
      </c>
      <c r="K1755">
        <v>4.5999999999999996</v>
      </c>
      <c r="L1755">
        <v>121</v>
      </c>
      <c r="M1755">
        <v>125</v>
      </c>
      <c r="N1755">
        <v>1000</v>
      </c>
      <c r="O1755">
        <v>0</v>
      </c>
      <c r="P1755">
        <v>16</v>
      </c>
      <c r="Q1755">
        <v>2</v>
      </c>
      <c r="R1755">
        <v>25</v>
      </c>
      <c r="S1755" t="s">
        <v>479</v>
      </c>
      <c r="T1755">
        <v>1096</v>
      </c>
      <c r="U1755" s="33" t="s">
        <v>427</v>
      </c>
      <c r="V1755">
        <v>3</v>
      </c>
      <c r="W1755">
        <v>65</v>
      </c>
      <c r="X1755" s="19" t="s">
        <v>32</v>
      </c>
      <c r="Y1755" t="s">
        <v>484</v>
      </c>
      <c r="Z1755">
        <v>2</v>
      </c>
      <c r="AA1755">
        <v>3</v>
      </c>
      <c r="AB1755">
        <v>7</v>
      </c>
      <c r="AF1755" t="s">
        <v>624</v>
      </c>
    </row>
    <row r="1756" spans="1:32" x14ac:dyDescent="0.25">
      <c r="A1756" s="23" t="s">
        <v>329</v>
      </c>
      <c r="B1756" s="21" t="s">
        <v>348</v>
      </c>
      <c r="C1756">
        <v>57.69</v>
      </c>
      <c r="D1756">
        <v>57.989999999999995</v>
      </c>
      <c r="E1756">
        <v>12</v>
      </c>
      <c r="F1756" s="54" t="s">
        <v>58</v>
      </c>
      <c r="G1756" s="28">
        <v>2</v>
      </c>
      <c r="H1756" s="67" t="s">
        <v>195</v>
      </c>
      <c r="I1756">
        <v>3</v>
      </c>
      <c r="J1756" s="37" t="s">
        <v>409</v>
      </c>
      <c r="K1756">
        <v>7.9</v>
      </c>
      <c r="L1756">
        <v>121</v>
      </c>
      <c r="M1756">
        <v>123</v>
      </c>
      <c r="N1756">
        <v>1000</v>
      </c>
      <c r="O1756">
        <v>0</v>
      </c>
      <c r="P1756">
        <v>26</v>
      </c>
      <c r="Q1756">
        <v>1</v>
      </c>
      <c r="R1756">
        <v>25</v>
      </c>
      <c r="S1756" t="s">
        <v>465</v>
      </c>
      <c r="T1756">
        <v>1098</v>
      </c>
      <c r="U1756" s="33" t="s">
        <v>417</v>
      </c>
      <c r="V1756">
        <v>3</v>
      </c>
      <c r="W1756">
        <v>65</v>
      </c>
      <c r="X1756" s="19" t="s">
        <v>32</v>
      </c>
      <c r="Y1756" s="12" t="s">
        <v>471</v>
      </c>
      <c r="Z1756">
        <v>4</v>
      </c>
      <c r="AA1756">
        <v>4</v>
      </c>
      <c r="AB1756">
        <v>2</v>
      </c>
      <c r="AF1756" t="s">
        <v>624</v>
      </c>
    </row>
    <row r="1757" spans="1:32" x14ac:dyDescent="0.25">
      <c r="A1757" s="23" t="s">
        <v>329</v>
      </c>
      <c r="B1757" s="22" t="s">
        <v>351</v>
      </c>
      <c r="C1757">
        <v>57.79</v>
      </c>
      <c r="D1757">
        <v>57.09</v>
      </c>
      <c r="E1757">
        <v>4</v>
      </c>
      <c r="F1757" s="57" t="s">
        <v>326</v>
      </c>
      <c r="G1757">
        <v>11</v>
      </c>
      <c r="H1757" s="78" t="s">
        <v>687</v>
      </c>
      <c r="I1757">
        <v>12</v>
      </c>
      <c r="J1757" s="35" t="s">
        <v>408</v>
      </c>
      <c r="K1757">
        <v>27</v>
      </c>
      <c r="L1757">
        <v>118</v>
      </c>
      <c r="M1757">
        <v>127</v>
      </c>
      <c r="N1757">
        <v>1000</v>
      </c>
      <c r="O1757">
        <v>0</v>
      </c>
      <c r="P1757">
        <v>4</v>
      </c>
      <c r="Q1757">
        <v>10</v>
      </c>
      <c r="R1757">
        <v>25</v>
      </c>
      <c r="S1757" t="s">
        <v>501</v>
      </c>
      <c r="T1757">
        <v>1231</v>
      </c>
      <c r="U1757" s="33" t="s">
        <v>427</v>
      </c>
      <c r="V1757">
        <v>3</v>
      </c>
      <c r="W1757">
        <v>84</v>
      </c>
      <c r="X1757" s="24" t="s">
        <v>179</v>
      </c>
      <c r="Y1757" t="s">
        <v>522</v>
      </c>
      <c r="Z1757">
        <v>2</v>
      </c>
      <c r="AA1757">
        <v>3</v>
      </c>
      <c r="AB1757">
        <v>11</v>
      </c>
      <c r="AF1757" t="s">
        <v>141</v>
      </c>
    </row>
    <row r="1758" spans="1:32" x14ac:dyDescent="0.25">
      <c r="A1758" s="23" t="s">
        <v>329</v>
      </c>
      <c r="B1758" s="22" t="s">
        <v>351</v>
      </c>
      <c r="C1758">
        <v>8.4700000000000006</v>
      </c>
      <c r="D1758">
        <v>8.1700000000000017</v>
      </c>
      <c r="E1758">
        <v>4</v>
      </c>
      <c r="F1758" s="57" t="s">
        <v>326</v>
      </c>
      <c r="G1758" s="28">
        <v>1</v>
      </c>
      <c r="H1758" s="78" t="s">
        <v>687</v>
      </c>
      <c r="I1758">
        <v>10</v>
      </c>
      <c r="J1758" s="35" t="s">
        <v>408</v>
      </c>
      <c r="K1758">
        <v>5.2</v>
      </c>
      <c r="L1758">
        <v>118</v>
      </c>
      <c r="M1758">
        <v>121</v>
      </c>
      <c r="N1758" s="40">
        <v>1200</v>
      </c>
      <c r="O1758">
        <v>1</v>
      </c>
      <c r="P1758">
        <v>14</v>
      </c>
      <c r="Q1758">
        <v>9</v>
      </c>
      <c r="R1758">
        <v>25</v>
      </c>
      <c r="S1758" t="s">
        <v>457</v>
      </c>
      <c r="T1758">
        <v>1233</v>
      </c>
      <c r="U1758" s="33" t="s">
        <v>417</v>
      </c>
      <c r="V1758">
        <v>3</v>
      </c>
      <c r="W1758">
        <v>76</v>
      </c>
      <c r="X1758" s="24" t="s">
        <v>179</v>
      </c>
      <c r="Y1758" s="12" t="s">
        <v>418</v>
      </c>
      <c r="Z1758">
        <v>3</v>
      </c>
      <c r="AA1758">
        <v>1</v>
      </c>
      <c r="AB1758">
        <v>1</v>
      </c>
      <c r="AF1758" t="s">
        <v>141</v>
      </c>
    </row>
    <row r="1759" spans="1:32" x14ac:dyDescent="0.25">
      <c r="A1759" s="23" t="s">
        <v>329</v>
      </c>
      <c r="B1759" s="22" t="s">
        <v>351</v>
      </c>
      <c r="C1759">
        <v>8.4</v>
      </c>
      <c r="D1759">
        <v>8</v>
      </c>
      <c r="E1759">
        <v>4</v>
      </c>
      <c r="F1759" s="57" t="s">
        <v>326</v>
      </c>
      <c r="G1759" s="28">
        <v>3</v>
      </c>
      <c r="H1759" s="50" t="s">
        <v>565</v>
      </c>
      <c r="I1759">
        <v>5</v>
      </c>
      <c r="J1759" s="35" t="s">
        <v>408</v>
      </c>
      <c r="K1759">
        <v>8.8000000000000007</v>
      </c>
      <c r="L1759">
        <v>118</v>
      </c>
      <c r="M1759">
        <v>129</v>
      </c>
      <c r="N1759" s="40">
        <v>1200</v>
      </c>
      <c r="O1759">
        <v>1</v>
      </c>
      <c r="P1759">
        <v>14</v>
      </c>
      <c r="Q1759">
        <v>6</v>
      </c>
      <c r="R1759">
        <v>25</v>
      </c>
      <c r="S1759" t="s">
        <v>457</v>
      </c>
      <c r="T1759">
        <v>1228</v>
      </c>
      <c r="U1759" s="34" t="s">
        <v>1098</v>
      </c>
      <c r="V1759">
        <v>3</v>
      </c>
      <c r="W1759">
        <v>76</v>
      </c>
      <c r="X1759" s="24" t="s">
        <v>179</v>
      </c>
      <c r="Y1759" s="12">
        <v>1</v>
      </c>
      <c r="Z1759">
        <v>1</v>
      </c>
      <c r="AA1759">
        <v>1</v>
      </c>
      <c r="AB1759">
        <v>3</v>
      </c>
      <c r="AF1759" t="s">
        <v>141</v>
      </c>
    </row>
    <row r="1760" spans="1:32" x14ac:dyDescent="0.25">
      <c r="A1760" s="23" t="s">
        <v>329</v>
      </c>
      <c r="B1760" s="22" t="s">
        <v>351</v>
      </c>
      <c r="C1760">
        <v>8.15</v>
      </c>
      <c r="D1760">
        <v>7.8500000000000005</v>
      </c>
      <c r="E1760">
        <v>4</v>
      </c>
      <c r="F1760" s="57" t="s">
        <v>326</v>
      </c>
      <c r="G1760" s="28">
        <v>2</v>
      </c>
      <c r="H1760" s="50" t="s">
        <v>565</v>
      </c>
      <c r="I1760">
        <v>7</v>
      </c>
      <c r="J1760" s="35" t="s">
        <v>408</v>
      </c>
      <c r="K1760">
        <v>16</v>
      </c>
      <c r="L1760">
        <v>118</v>
      </c>
      <c r="M1760">
        <v>127</v>
      </c>
      <c r="N1760" s="40">
        <v>1200</v>
      </c>
      <c r="O1760">
        <v>1</v>
      </c>
      <c r="P1760">
        <v>18</v>
      </c>
      <c r="Q1760">
        <v>5</v>
      </c>
      <c r="R1760">
        <v>25</v>
      </c>
      <c r="S1760" t="s">
        <v>457</v>
      </c>
      <c r="T1760">
        <v>1222</v>
      </c>
      <c r="U1760" s="33" t="s">
        <v>417</v>
      </c>
      <c r="V1760">
        <v>3</v>
      </c>
      <c r="W1760">
        <v>74</v>
      </c>
      <c r="X1760" s="24" t="s">
        <v>179</v>
      </c>
      <c r="Y1760" s="12" t="s">
        <v>654</v>
      </c>
      <c r="Z1760">
        <v>2</v>
      </c>
      <c r="AA1760">
        <v>1</v>
      </c>
      <c r="AB1760">
        <v>2</v>
      </c>
      <c r="AF1760" t="s">
        <v>141</v>
      </c>
    </row>
    <row r="1761" spans="1:32" x14ac:dyDescent="0.25">
      <c r="A1761" s="23" t="s">
        <v>329</v>
      </c>
      <c r="B1761" s="22" t="s">
        <v>351</v>
      </c>
      <c r="C1761">
        <v>57.34</v>
      </c>
      <c r="D1761">
        <v>57.24</v>
      </c>
      <c r="E1761">
        <v>4</v>
      </c>
      <c r="F1761" s="57" t="s">
        <v>326</v>
      </c>
      <c r="G1761">
        <v>9</v>
      </c>
      <c r="H1761" s="78" t="s">
        <v>687</v>
      </c>
      <c r="I1761">
        <v>5</v>
      </c>
      <c r="J1761" s="35" t="s">
        <v>408</v>
      </c>
      <c r="K1761">
        <v>18</v>
      </c>
      <c r="L1761">
        <v>118</v>
      </c>
      <c r="M1761">
        <v>121</v>
      </c>
      <c r="N1761">
        <v>1000</v>
      </c>
      <c r="O1761">
        <v>0</v>
      </c>
      <c r="P1761">
        <v>30</v>
      </c>
      <c r="Q1761">
        <v>3</v>
      </c>
      <c r="R1761">
        <v>25</v>
      </c>
      <c r="S1761" t="s">
        <v>465</v>
      </c>
      <c r="T1761">
        <v>1237</v>
      </c>
      <c r="U1761" s="33" t="s">
        <v>417</v>
      </c>
      <c r="V1761">
        <v>3</v>
      </c>
      <c r="W1761">
        <v>75</v>
      </c>
      <c r="X1761" s="24" t="s">
        <v>179</v>
      </c>
      <c r="Y1761" t="s">
        <v>502</v>
      </c>
      <c r="Z1761">
        <v>1</v>
      </c>
      <c r="AA1761">
        <v>1</v>
      </c>
      <c r="AB1761">
        <v>9</v>
      </c>
      <c r="AF1761" t="s">
        <v>141</v>
      </c>
    </row>
    <row r="1762" spans="1:32" x14ac:dyDescent="0.25">
      <c r="A1762" s="23" t="s">
        <v>329</v>
      </c>
      <c r="B1762" s="22" t="s">
        <v>351</v>
      </c>
      <c r="C1762">
        <v>10.93</v>
      </c>
      <c r="D1762">
        <v>10.63</v>
      </c>
      <c r="E1762">
        <v>4</v>
      </c>
      <c r="F1762" s="57" t="s">
        <v>326</v>
      </c>
      <c r="G1762" s="30">
        <v>5</v>
      </c>
      <c r="H1762" s="78" t="s">
        <v>687</v>
      </c>
      <c r="I1762">
        <v>11</v>
      </c>
      <c r="J1762" s="35" t="s">
        <v>408</v>
      </c>
      <c r="K1762">
        <v>7.1</v>
      </c>
      <c r="L1762">
        <v>118</v>
      </c>
      <c r="M1762">
        <v>121</v>
      </c>
      <c r="N1762" s="40">
        <v>1200</v>
      </c>
      <c r="O1762">
        <v>1</v>
      </c>
      <c r="P1762">
        <v>12</v>
      </c>
      <c r="Q1762">
        <v>2</v>
      </c>
      <c r="R1762">
        <v>25</v>
      </c>
      <c r="S1762" t="s">
        <v>457</v>
      </c>
      <c r="T1762">
        <v>1236</v>
      </c>
      <c r="U1762" s="34" t="s">
        <v>671</v>
      </c>
      <c r="V1762">
        <v>3</v>
      </c>
      <c r="W1762">
        <v>75</v>
      </c>
      <c r="X1762" s="24" t="s">
        <v>179</v>
      </c>
      <c r="Y1762">
        <v>5</v>
      </c>
      <c r="Z1762">
        <v>1</v>
      </c>
      <c r="AA1762">
        <v>1</v>
      </c>
      <c r="AB1762">
        <v>6</v>
      </c>
      <c r="AF1762" t="s">
        <v>141</v>
      </c>
    </row>
    <row r="1763" spans="1:32" x14ac:dyDescent="0.25">
      <c r="A1763" s="23" t="s">
        <v>329</v>
      </c>
      <c r="B1763" s="22" t="s">
        <v>351</v>
      </c>
      <c r="C1763">
        <v>8.69</v>
      </c>
      <c r="D1763">
        <v>8.59</v>
      </c>
      <c r="E1763">
        <v>4</v>
      </c>
      <c r="F1763" s="57" t="s">
        <v>326</v>
      </c>
      <c r="G1763" s="28">
        <v>3</v>
      </c>
      <c r="H1763" s="78" t="s">
        <v>687</v>
      </c>
      <c r="I1763">
        <v>8</v>
      </c>
      <c r="J1763" s="35" t="s">
        <v>408</v>
      </c>
      <c r="K1763">
        <v>3.9</v>
      </c>
      <c r="L1763">
        <v>118</v>
      </c>
      <c r="M1763">
        <v>116</v>
      </c>
      <c r="N1763" s="40">
        <v>1200</v>
      </c>
      <c r="O1763">
        <v>1</v>
      </c>
      <c r="P1763">
        <v>29</v>
      </c>
      <c r="Q1763">
        <v>12</v>
      </c>
      <c r="R1763">
        <v>24</v>
      </c>
      <c r="S1763" t="s">
        <v>457</v>
      </c>
      <c r="T1763">
        <v>1240</v>
      </c>
      <c r="U1763" s="33" t="s">
        <v>417</v>
      </c>
      <c r="V1763">
        <v>3</v>
      </c>
      <c r="W1763">
        <v>75</v>
      </c>
      <c r="X1763" s="24" t="s">
        <v>179</v>
      </c>
      <c r="Y1763" s="12" t="s">
        <v>471</v>
      </c>
      <c r="Z1763">
        <v>1</v>
      </c>
      <c r="AA1763">
        <v>1</v>
      </c>
      <c r="AB1763">
        <v>3</v>
      </c>
      <c r="AF1763" t="s">
        <v>141</v>
      </c>
    </row>
    <row r="1764" spans="1:32" x14ac:dyDescent="0.25">
      <c r="A1764" s="23" t="s">
        <v>329</v>
      </c>
      <c r="B1764" s="22" t="s">
        <v>351</v>
      </c>
      <c r="C1764">
        <v>8.26</v>
      </c>
      <c r="D1764">
        <v>8.16</v>
      </c>
      <c r="E1764">
        <v>4</v>
      </c>
      <c r="F1764" s="57" t="s">
        <v>326</v>
      </c>
      <c r="G1764" s="28">
        <v>1</v>
      </c>
      <c r="H1764" s="50" t="s">
        <v>565</v>
      </c>
      <c r="I1764">
        <v>1</v>
      </c>
      <c r="J1764" s="35" t="s">
        <v>408</v>
      </c>
      <c r="K1764">
        <v>4.5</v>
      </c>
      <c r="L1764">
        <v>118</v>
      </c>
      <c r="M1764">
        <v>121</v>
      </c>
      <c r="N1764" s="40">
        <v>1200</v>
      </c>
      <c r="O1764">
        <v>1</v>
      </c>
      <c r="P1764">
        <v>18</v>
      </c>
      <c r="Q1764">
        <v>12</v>
      </c>
      <c r="R1764">
        <v>24</v>
      </c>
      <c r="S1764" t="s">
        <v>457</v>
      </c>
      <c r="T1764">
        <v>1247</v>
      </c>
      <c r="U1764" s="33" t="s">
        <v>417</v>
      </c>
      <c r="V1764">
        <v>3</v>
      </c>
      <c r="W1764">
        <v>68</v>
      </c>
      <c r="X1764" s="24" t="s">
        <v>179</v>
      </c>
      <c r="Y1764" s="12" t="s">
        <v>446</v>
      </c>
      <c r="Z1764">
        <v>1</v>
      </c>
      <c r="AA1764">
        <v>1</v>
      </c>
      <c r="AB1764">
        <v>1</v>
      </c>
      <c r="AF1764" t="s">
        <v>125</v>
      </c>
    </row>
    <row r="1765" spans="1:32" x14ac:dyDescent="0.25">
      <c r="A1765" s="23" t="s">
        <v>329</v>
      </c>
      <c r="B1765" s="22" t="s">
        <v>351</v>
      </c>
      <c r="C1765">
        <v>8.82</v>
      </c>
      <c r="D1765">
        <v>8.4200000000000017</v>
      </c>
      <c r="E1765">
        <v>4</v>
      </c>
      <c r="F1765" s="57" t="s">
        <v>326</v>
      </c>
      <c r="G1765" s="30">
        <v>4</v>
      </c>
      <c r="H1765" s="49" t="s">
        <v>31</v>
      </c>
      <c r="I1765">
        <v>11</v>
      </c>
      <c r="J1765" s="35" t="s">
        <v>408</v>
      </c>
      <c r="K1765">
        <v>3</v>
      </c>
      <c r="L1765">
        <v>118</v>
      </c>
      <c r="M1765">
        <v>125</v>
      </c>
      <c r="N1765" s="40">
        <v>1200</v>
      </c>
      <c r="O1765">
        <v>1</v>
      </c>
      <c r="P1765">
        <v>24</v>
      </c>
      <c r="Q1765">
        <v>11</v>
      </c>
      <c r="R1765">
        <v>24</v>
      </c>
      <c r="S1765" t="s">
        <v>457</v>
      </c>
      <c r="T1765">
        <v>1243</v>
      </c>
      <c r="U1765" s="33" t="s">
        <v>417</v>
      </c>
      <c r="V1765">
        <v>3</v>
      </c>
      <c r="W1765">
        <v>70</v>
      </c>
      <c r="X1765" s="24" t="s">
        <v>179</v>
      </c>
      <c r="Y1765" t="s">
        <v>589</v>
      </c>
      <c r="Z1765">
        <v>1</v>
      </c>
      <c r="AA1765">
        <v>1</v>
      </c>
      <c r="AB1765">
        <v>4</v>
      </c>
      <c r="AF1765" t="s">
        <v>46</v>
      </c>
    </row>
    <row r="1766" spans="1:32" x14ac:dyDescent="0.25">
      <c r="A1766" s="23" t="s">
        <v>329</v>
      </c>
      <c r="B1766" s="22" t="s">
        <v>351</v>
      </c>
      <c r="C1766">
        <v>9.2799999999999994</v>
      </c>
      <c r="D1766">
        <v>9.08</v>
      </c>
      <c r="E1766">
        <v>4</v>
      </c>
      <c r="F1766" s="57" t="s">
        <v>326</v>
      </c>
      <c r="G1766" s="30">
        <v>5</v>
      </c>
      <c r="H1766" s="50" t="s">
        <v>565</v>
      </c>
      <c r="I1766">
        <v>5</v>
      </c>
      <c r="J1766" s="35" t="s">
        <v>408</v>
      </c>
      <c r="K1766">
        <v>6.6</v>
      </c>
      <c r="L1766">
        <v>118</v>
      </c>
      <c r="M1766">
        <v>124</v>
      </c>
      <c r="N1766" s="40">
        <v>1200</v>
      </c>
      <c r="O1766">
        <v>1</v>
      </c>
      <c r="P1766">
        <v>23</v>
      </c>
      <c r="Q1766">
        <v>10</v>
      </c>
      <c r="R1766">
        <v>24</v>
      </c>
      <c r="S1766" t="s">
        <v>457</v>
      </c>
      <c r="T1766">
        <v>1242</v>
      </c>
      <c r="U1766" s="33" t="s">
        <v>417</v>
      </c>
      <c r="V1766">
        <v>3</v>
      </c>
      <c r="W1766">
        <v>71</v>
      </c>
      <c r="X1766" s="24" t="s">
        <v>179</v>
      </c>
      <c r="Y1766" t="s">
        <v>441</v>
      </c>
      <c r="Z1766">
        <v>2</v>
      </c>
      <c r="AA1766">
        <v>1</v>
      </c>
      <c r="AB1766">
        <v>5</v>
      </c>
      <c r="AF1766" t="s">
        <v>46</v>
      </c>
    </row>
    <row r="1767" spans="1:32" x14ac:dyDescent="0.25">
      <c r="A1767" s="23" t="s">
        <v>329</v>
      </c>
      <c r="B1767" s="22" t="s">
        <v>351</v>
      </c>
      <c r="C1767">
        <v>9.25</v>
      </c>
      <c r="D1767">
        <v>9.0500000000000007</v>
      </c>
      <c r="E1767">
        <v>4</v>
      </c>
      <c r="F1767" s="57" t="s">
        <v>326</v>
      </c>
      <c r="G1767" s="30">
        <v>5</v>
      </c>
      <c r="H1767" s="50" t="s">
        <v>565</v>
      </c>
      <c r="I1767">
        <v>2</v>
      </c>
      <c r="J1767" s="35" t="s">
        <v>408</v>
      </c>
      <c r="K1767">
        <v>4.3</v>
      </c>
      <c r="L1767">
        <v>118</v>
      </c>
      <c r="M1767">
        <v>125</v>
      </c>
      <c r="N1767" s="40">
        <v>1200</v>
      </c>
      <c r="O1767">
        <v>1</v>
      </c>
      <c r="P1767">
        <v>15</v>
      </c>
      <c r="Q1767">
        <v>9</v>
      </c>
      <c r="R1767">
        <v>24</v>
      </c>
      <c r="S1767" t="s">
        <v>457</v>
      </c>
      <c r="T1767">
        <v>1240</v>
      </c>
      <c r="U1767" s="33" t="s">
        <v>417</v>
      </c>
      <c r="V1767">
        <v>3</v>
      </c>
      <c r="W1767">
        <v>71</v>
      </c>
      <c r="X1767" s="24" t="s">
        <v>179</v>
      </c>
      <c r="Y1767" t="s">
        <v>435</v>
      </c>
      <c r="Z1767">
        <v>2</v>
      </c>
      <c r="AA1767">
        <v>1</v>
      </c>
      <c r="AB1767">
        <v>5</v>
      </c>
      <c r="AF1767" t="s">
        <v>46</v>
      </c>
    </row>
    <row r="1768" spans="1:32" x14ac:dyDescent="0.25">
      <c r="A1768" s="23" t="s">
        <v>329</v>
      </c>
      <c r="B1768" s="22" t="s">
        <v>351</v>
      </c>
      <c r="C1768">
        <v>58.34</v>
      </c>
      <c r="D1768">
        <v>58.040000000000006</v>
      </c>
      <c r="E1768">
        <v>4</v>
      </c>
      <c r="F1768" s="57" t="s">
        <v>326</v>
      </c>
      <c r="G1768">
        <v>14</v>
      </c>
      <c r="H1768" s="50" t="s">
        <v>565</v>
      </c>
      <c r="I1768">
        <v>7</v>
      </c>
      <c r="J1768" s="35" t="s">
        <v>408</v>
      </c>
      <c r="K1768">
        <v>5.5</v>
      </c>
      <c r="L1768">
        <v>118</v>
      </c>
      <c r="M1768">
        <v>128</v>
      </c>
      <c r="N1768">
        <v>1000</v>
      </c>
      <c r="O1768">
        <v>0</v>
      </c>
      <c r="P1768">
        <v>26</v>
      </c>
      <c r="Q1768">
        <v>12</v>
      </c>
      <c r="R1768">
        <v>23</v>
      </c>
      <c r="S1768" t="s">
        <v>479</v>
      </c>
      <c r="T1768">
        <v>1233</v>
      </c>
      <c r="U1768" s="33" t="s">
        <v>417</v>
      </c>
      <c r="V1768">
        <v>3</v>
      </c>
      <c r="W1768">
        <v>71</v>
      </c>
      <c r="X1768" s="24" t="s">
        <v>179</v>
      </c>
      <c r="Y1768">
        <v>11</v>
      </c>
      <c r="Z1768">
        <v>3</v>
      </c>
      <c r="AA1768">
        <v>3</v>
      </c>
      <c r="AB1768">
        <v>14</v>
      </c>
      <c r="AF1768" t="s">
        <v>46</v>
      </c>
    </row>
    <row r="1769" spans="1:32" x14ac:dyDescent="0.25">
      <c r="A1769" s="23" t="s">
        <v>329</v>
      </c>
      <c r="B1769" s="22" t="s">
        <v>351</v>
      </c>
      <c r="C1769">
        <v>9.14</v>
      </c>
      <c r="D1769">
        <v>8.84</v>
      </c>
      <c r="E1769">
        <v>4</v>
      </c>
      <c r="F1769" s="57" t="s">
        <v>326</v>
      </c>
      <c r="G1769" s="28">
        <v>2</v>
      </c>
      <c r="H1769" s="54" t="s">
        <v>58</v>
      </c>
      <c r="I1769">
        <v>2</v>
      </c>
      <c r="J1769" s="35" t="s">
        <v>408</v>
      </c>
      <c r="K1769">
        <v>2.6</v>
      </c>
      <c r="L1769">
        <v>118</v>
      </c>
      <c r="M1769">
        <v>128</v>
      </c>
      <c r="N1769" s="40">
        <v>1200</v>
      </c>
      <c r="O1769">
        <v>1</v>
      </c>
      <c r="P1769">
        <v>26</v>
      </c>
      <c r="Q1769">
        <v>11</v>
      </c>
      <c r="R1769">
        <v>23</v>
      </c>
      <c r="S1769" t="s">
        <v>457</v>
      </c>
      <c r="T1769">
        <v>1227</v>
      </c>
      <c r="U1769" s="33" t="s">
        <v>417</v>
      </c>
      <c r="V1769">
        <v>3</v>
      </c>
      <c r="W1769">
        <v>71</v>
      </c>
      <c r="X1769" s="24" t="s">
        <v>179</v>
      </c>
      <c r="Y1769" s="12">
        <v>2</v>
      </c>
      <c r="Z1769">
        <v>1</v>
      </c>
      <c r="AA1769">
        <v>1</v>
      </c>
      <c r="AB1769">
        <v>2</v>
      </c>
      <c r="AF1769" t="s">
        <v>46</v>
      </c>
    </row>
    <row r="1770" spans="1:32" x14ac:dyDescent="0.25">
      <c r="A1770" s="23" t="s">
        <v>329</v>
      </c>
      <c r="B1770" s="22" t="s">
        <v>351</v>
      </c>
      <c r="C1770">
        <v>8.2100000000000009</v>
      </c>
      <c r="D1770">
        <v>8.31</v>
      </c>
      <c r="E1770">
        <v>4</v>
      </c>
      <c r="F1770" s="57" t="s">
        <v>326</v>
      </c>
      <c r="G1770" s="28">
        <v>1</v>
      </c>
      <c r="H1770" s="54" t="s">
        <v>58</v>
      </c>
      <c r="I1770">
        <v>7</v>
      </c>
      <c r="J1770" s="35" t="s">
        <v>408</v>
      </c>
      <c r="K1770">
        <v>5.0999999999999996</v>
      </c>
      <c r="L1770">
        <v>118</v>
      </c>
      <c r="M1770">
        <v>116</v>
      </c>
      <c r="N1770" s="40">
        <v>1200</v>
      </c>
      <c r="O1770">
        <v>1</v>
      </c>
      <c r="P1770">
        <v>25</v>
      </c>
      <c r="Q1770">
        <v>10</v>
      </c>
      <c r="R1770">
        <v>23</v>
      </c>
      <c r="S1770" t="s">
        <v>457</v>
      </c>
      <c r="T1770">
        <v>1205</v>
      </c>
      <c r="U1770" s="33" t="s">
        <v>417</v>
      </c>
      <c r="V1770">
        <v>3</v>
      </c>
      <c r="W1770">
        <v>61</v>
      </c>
      <c r="X1770" s="24" t="s">
        <v>179</v>
      </c>
      <c r="Y1770" t="s">
        <v>474</v>
      </c>
      <c r="Z1770">
        <v>1</v>
      </c>
      <c r="AA1770">
        <v>1</v>
      </c>
      <c r="AB1770">
        <v>1</v>
      </c>
      <c r="AF1770" t="s">
        <v>639</v>
      </c>
    </row>
    <row r="1771" spans="1:32" x14ac:dyDescent="0.25">
      <c r="A1771" s="23" t="s">
        <v>329</v>
      </c>
      <c r="B1771" s="22" t="s">
        <v>351</v>
      </c>
      <c r="C1771">
        <v>11.54</v>
      </c>
      <c r="D1771">
        <v>11.54</v>
      </c>
      <c r="E1771">
        <v>4</v>
      </c>
      <c r="F1771" s="57" t="s">
        <v>326</v>
      </c>
      <c r="G1771">
        <v>10</v>
      </c>
      <c r="H1771" s="64" t="s">
        <v>150</v>
      </c>
      <c r="I1771">
        <v>3</v>
      </c>
      <c r="J1771" s="35" t="s">
        <v>408</v>
      </c>
      <c r="K1771">
        <v>4.9000000000000004</v>
      </c>
      <c r="L1771">
        <v>118</v>
      </c>
      <c r="M1771">
        <v>117</v>
      </c>
      <c r="N1771" s="40">
        <v>1200</v>
      </c>
      <c r="O1771">
        <v>1</v>
      </c>
      <c r="P1771">
        <v>13</v>
      </c>
      <c r="Q1771">
        <v>9</v>
      </c>
      <c r="R1771">
        <v>23</v>
      </c>
      <c r="S1771" s="32" t="s">
        <v>432</v>
      </c>
      <c r="T1771">
        <v>1225</v>
      </c>
      <c r="U1771" s="33" t="s">
        <v>417</v>
      </c>
      <c r="V1771">
        <v>3</v>
      </c>
      <c r="W1771">
        <v>61</v>
      </c>
      <c r="X1771" s="24" t="s">
        <v>179</v>
      </c>
      <c r="Y1771" t="s">
        <v>753</v>
      </c>
      <c r="Z1771">
        <v>3</v>
      </c>
      <c r="AA1771">
        <v>3</v>
      </c>
      <c r="AB1771">
        <v>10</v>
      </c>
      <c r="AF1771" t="s">
        <v>624</v>
      </c>
    </row>
    <row r="1772" spans="1:32" x14ac:dyDescent="0.25">
      <c r="A1772" s="23" t="s">
        <v>329</v>
      </c>
      <c r="B1772" s="23" t="s">
        <v>354</v>
      </c>
      <c r="C1772">
        <v>57.56</v>
      </c>
      <c r="D1772">
        <v>57.06</v>
      </c>
      <c r="E1772">
        <v>11</v>
      </c>
      <c r="F1772" s="65" t="s">
        <v>167</v>
      </c>
      <c r="G1772">
        <v>9</v>
      </c>
      <c r="H1772" s="64" t="s">
        <v>150</v>
      </c>
      <c r="I1772">
        <v>10</v>
      </c>
      <c r="J1772" s="37" t="s">
        <v>409</v>
      </c>
      <c r="K1772">
        <v>36</v>
      </c>
      <c r="L1772">
        <v>119</v>
      </c>
      <c r="M1772">
        <v>135</v>
      </c>
      <c r="N1772">
        <v>1000</v>
      </c>
      <c r="O1772">
        <v>0</v>
      </c>
      <c r="P1772">
        <v>7</v>
      </c>
      <c r="Q1772">
        <v>1</v>
      </c>
      <c r="R1772">
        <v>26</v>
      </c>
      <c r="S1772" s="32" t="s">
        <v>432</v>
      </c>
      <c r="T1772">
        <v>1222</v>
      </c>
      <c r="U1772" s="33" t="s">
        <v>417</v>
      </c>
      <c r="V1772">
        <v>3</v>
      </c>
      <c r="W1772">
        <v>85</v>
      </c>
      <c r="X1772" s="25" t="s">
        <v>54</v>
      </c>
      <c r="Y1772" t="s">
        <v>513</v>
      </c>
      <c r="Z1772">
        <v>4</v>
      </c>
      <c r="AA1772">
        <v>4</v>
      </c>
      <c r="AB1772">
        <v>9</v>
      </c>
      <c r="AF1772" t="s">
        <v>569</v>
      </c>
    </row>
    <row r="1773" spans="1:32" x14ac:dyDescent="0.25">
      <c r="A1773" s="23" t="s">
        <v>329</v>
      </c>
      <c r="B1773" s="23" t="s">
        <v>354</v>
      </c>
      <c r="C1773">
        <v>40.75</v>
      </c>
      <c r="D1773">
        <v>40.65</v>
      </c>
      <c r="E1773">
        <v>11</v>
      </c>
      <c r="F1773" s="65" t="s">
        <v>167</v>
      </c>
      <c r="G1773">
        <v>12</v>
      </c>
      <c r="H1773" s="67" t="s">
        <v>195</v>
      </c>
      <c r="I1773">
        <v>11</v>
      </c>
      <c r="J1773" s="35" t="s">
        <v>408</v>
      </c>
      <c r="K1773">
        <v>70</v>
      </c>
      <c r="L1773">
        <v>119</v>
      </c>
      <c r="M1773">
        <v>123</v>
      </c>
      <c r="N1773">
        <v>1650</v>
      </c>
      <c r="O1773">
        <v>1</v>
      </c>
      <c r="P1773">
        <v>23</v>
      </c>
      <c r="Q1773">
        <v>12</v>
      </c>
      <c r="R1773">
        <v>25</v>
      </c>
      <c r="S1773" s="32" t="s">
        <v>416</v>
      </c>
      <c r="T1773">
        <v>1214</v>
      </c>
      <c r="U1773" s="33" t="s">
        <v>417</v>
      </c>
      <c r="V1773">
        <v>2</v>
      </c>
      <c r="W1773">
        <v>86</v>
      </c>
      <c r="X1773" s="25" t="s">
        <v>54</v>
      </c>
      <c r="Y1773">
        <v>11</v>
      </c>
      <c r="Z1773">
        <v>1</v>
      </c>
      <c r="AA1773">
        <v>1</v>
      </c>
      <c r="AB1773">
        <v>2</v>
      </c>
      <c r="AC1773">
        <v>12</v>
      </c>
      <c r="AF1773" t="s">
        <v>572</v>
      </c>
    </row>
    <row r="1774" spans="1:32" x14ac:dyDescent="0.25">
      <c r="A1774" s="23" t="s">
        <v>329</v>
      </c>
      <c r="B1774" s="23" t="s">
        <v>354</v>
      </c>
      <c r="C1774">
        <v>9.35</v>
      </c>
      <c r="D1774">
        <v>9.25</v>
      </c>
      <c r="E1774">
        <v>11</v>
      </c>
      <c r="F1774" s="65" t="s">
        <v>167</v>
      </c>
      <c r="G1774">
        <v>10</v>
      </c>
      <c r="H1774" s="60" t="s">
        <v>90</v>
      </c>
      <c r="I1774">
        <v>9</v>
      </c>
      <c r="J1774" s="35" t="s">
        <v>408</v>
      </c>
      <c r="K1774">
        <v>34</v>
      </c>
      <c r="L1774">
        <v>119</v>
      </c>
      <c r="M1774">
        <v>122</v>
      </c>
      <c r="N1774" s="40">
        <v>1200</v>
      </c>
      <c r="O1774">
        <v>1</v>
      </c>
      <c r="P1774">
        <v>7</v>
      </c>
      <c r="Q1774">
        <v>12</v>
      </c>
      <c r="R1774">
        <v>25</v>
      </c>
      <c r="S1774" t="s">
        <v>457</v>
      </c>
      <c r="T1774">
        <v>1211</v>
      </c>
      <c r="U1774" s="33" t="s">
        <v>417</v>
      </c>
      <c r="V1774">
        <v>2</v>
      </c>
      <c r="W1774">
        <v>86</v>
      </c>
      <c r="X1774" s="25" t="s">
        <v>54</v>
      </c>
      <c r="Y1774">
        <v>8</v>
      </c>
      <c r="Z1774">
        <v>2</v>
      </c>
      <c r="AA1774">
        <v>5</v>
      </c>
      <c r="AB1774">
        <v>10</v>
      </c>
      <c r="AF1774" t="s">
        <v>17</v>
      </c>
    </row>
    <row r="1775" spans="1:32" x14ac:dyDescent="0.25">
      <c r="A1775" s="23" t="s">
        <v>329</v>
      </c>
      <c r="B1775" s="23" t="s">
        <v>354</v>
      </c>
      <c r="C1775">
        <v>9.6999999999999993</v>
      </c>
      <c r="D1775">
        <v>9.6999999999999993</v>
      </c>
      <c r="E1775">
        <v>11</v>
      </c>
      <c r="F1775" s="65" t="s">
        <v>167</v>
      </c>
      <c r="G1775">
        <v>9</v>
      </c>
      <c r="H1775" s="80" t="s">
        <v>406</v>
      </c>
      <c r="I1775">
        <v>5</v>
      </c>
      <c r="J1775" s="35" t="s">
        <v>408</v>
      </c>
      <c r="K1775">
        <v>32</v>
      </c>
      <c r="L1775">
        <v>119</v>
      </c>
      <c r="M1775">
        <v>124</v>
      </c>
      <c r="N1775" s="40">
        <v>1200</v>
      </c>
      <c r="O1775">
        <v>1</v>
      </c>
      <c r="P1775">
        <v>15</v>
      </c>
      <c r="Q1775">
        <v>11</v>
      </c>
      <c r="R1775">
        <v>25</v>
      </c>
      <c r="S1775" t="s">
        <v>465</v>
      </c>
      <c r="T1775">
        <v>1215</v>
      </c>
      <c r="U1775" s="33" t="s">
        <v>417</v>
      </c>
      <c r="V1775">
        <v>2</v>
      </c>
      <c r="W1775">
        <v>86</v>
      </c>
      <c r="X1775" s="25" t="s">
        <v>54</v>
      </c>
      <c r="Y1775" t="s">
        <v>533</v>
      </c>
      <c r="Z1775">
        <v>1</v>
      </c>
      <c r="AA1775">
        <v>1</v>
      </c>
      <c r="AB1775">
        <v>9</v>
      </c>
      <c r="AF1775" t="s">
        <v>17</v>
      </c>
    </row>
    <row r="1776" spans="1:32" x14ac:dyDescent="0.25">
      <c r="A1776" s="23" t="s">
        <v>329</v>
      </c>
      <c r="B1776" s="23" t="s">
        <v>354</v>
      </c>
      <c r="C1776">
        <v>56.67</v>
      </c>
      <c r="D1776">
        <v>56.57</v>
      </c>
      <c r="E1776">
        <v>11</v>
      </c>
      <c r="F1776" s="65" t="s">
        <v>167</v>
      </c>
      <c r="G1776" s="28">
        <v>1</v>
      </c>
      <c r="H1776" s="49" t="s">
        <v>31</v>
      </c>
      <c r="I1776">
        <v>2</v>
      </c>
      <c r="J1776" s="35" t="s">
        <v>408</v>
      </c>
      <c r="K1776">
        <v>6.4</v>
      </c>
      <c r="L1776">
        <v>119</v>
      </c>
      <c r="M1776">
        <v>135</v>
      </c>
      <c r="N1776">
        <v>1000</v>
      </c>
      <c r="O1776">
        <v>0</v>
      </c>
      <c r="P1776">
        <v>2</v>
      </c>
      <c r="Q1776">
        <v>11</v>
      </c>
      <c r="R1776">
        <v>25</v>
      </c>
      <c r="S1776" s="32" t="s">
        <v>416</v>
      </c>
      <c r="T1776">
        <v>1217</v>
      </c>
      <c r="U1776" s="33" t="s">
        <v>427</v>
      </c>
      <c r="V1776">
        <v>3</v>
      </c>
      <c r="W1776">
        <v>80</v>
      </c>
      <c r="X1776" s="25" t="s">
        <v>54</v>
      </c>
      <c r="Y1776" s="12" t="s">
        <v>581</v>
      </c>
      <c r="Z1776">
        <v>2</v>
      </c>
      <c r="AA1776">
        <v>3</v>
      </c>
      <c r="AB1776">
        <v>1</v>
      </c>
      <c r="AF1776" t="s">
        <v>17</v>
      </c>
    </row>
    <row r="1777" spans="1:32" x14ac:dyDescent="0.25">
      <c r="A1777" s="23" t="s">
        <v>329</v>
      </c>
      <c r="B1777" s="23" t="s">
        <v>354</v>
      </c>
      <c r="C1777">
        <v>57.38</v>
      </c>
      <c r="D1777">
        <v>57.18</v>
      </c>
      <c r="E1777">
        <v>11</v>
      </c>
      <c r="F1777" s="65" t="s">
        <v>167</v>
      </c>
      <c r="G1777">
        <v>9</v>
      </c>
      <c r="H1777" s="56" t="s">
        <v>69</v>
      </c>
      <c r="I1777">
        <v>9</v>
      </c>
      <c r="J1777" s="35" t="s">
        <v>408</v>
      </c>
      <c r="K1777">
        <v>13</v>
      </c>
      <c r="L1777">
        <v>119</v>
      </c>
      <c r="M1777">
        <v>124</v>
      </c>
      <c r="N1777">
        <v>1000</v>
      </c>
      <c r="O1777">
        <v>0</v>
      </c>
      <c r="P1777">
        <v>22</v>
      </c>
      <c r="Q1777">
        <v>10</v>
      </c>
      <c r="R1777">
        <v>25</v>
      </c>
      <c r="S1777" s="31" t="s">
        <v>420</v>
      </c>
      <c r="T1777">
        <v>1220</v>
      </c>
      <c r="U1777" s="33" t="s">
        <v>417</v>
      </c>
      <c r="V1777">
        <v>2</v>
      </c>
      <c r="W1777">
        <v>82</v>
      </c>
      <c r="X1777" s="25" t="s">
        <v>54</v>
      </c>
      <c r="Y1777" t="s">
        <v>643</v>
      </c>
      <c r="Z1777">
        <v>3</v>
      </c>
      <c r="AA1777">
        <v>5</v>
      </c>
      <c r="AB1777">
        <v>9</v>
      </c>
      <c r="AF1777" t="s">
        <v>17</v>
      </c>
    </row>
    <row r="1778" spans="1:32" x14ac:dyDescent="0.25">
      <c r="A1778" s="23" t="s">
        <v>329</v>
      </c>
      <c r="B1778" s="23" t="s">
        <v>354</v>
      </c>
      <c r="C1778">
        <v>8.57</v>
      </c>
      <c r="D1778">
        <v>8.67</v>
      </c>
      <c r="E1778">
        <v>11</v>
      </c>
      <c r="F1778" s="65" t="s">
        <v>167</v>
      </c>
      <c r="G1778" s="30">
        <v>4</v>
      </c>
      <c r="H1778" s="49" t="s">
        <v>31</v>
      </c>
      <c r="I1778">
        <v>6</v>
      </c>
      <c r="J1778" s="35" t="s">
        <v>408</v>
      </c>
      <c r="K1778">
        <v>10</v>
      </c>
      <c r="L1778">
        <v>119</v>
      </c>
      <c r="M1778">
        <v>122</v>
      </c>
      <c r="N1778" s="40">
        <v>1200</v>
      </c>
      <c r="O1778">
        <v>1</v>
      </c>
      <c r="P1778">
        <v>28</v>
      </c>
      <c r="Q1778">
        <v>9</v>
      </c>
      <c r="R1778">
        <v>25</v>
      </c>
      <c r="S1778" t="s">
        <v>479</v>
      </c>
      <c r="T1778">
        <v>1225</v>
      </c>
      <c r="U1778" s="33" t="s">
        <v>427</v>
      </c>
      <c r="V1778">
        <v>2</v>
      </c>
      <c r="W1778">
        <v>83</v>
      </c>
      <c r="X1778" s="25" t="s">
        <v>54</v>
      </c>
      <c r="Y1778">
        <v>5</v>
      </c>
      <c r="Z1778">
        <v>2</v>
      </c>
      <c r="AA1778">
        <v>2</v>
      </c>
      <c r="AB1778">
        <v>4</v>
      </c>
      <c r="AF1778" t="s">
        <v>17</v>
      </c>
    </row>
    <row r="1779" spans="1:32" x14ac:dyDescent="0.25">
      <c r="A1779" s="23" t="s">
        <v>329</v>
      </c>
      <c r="B1779" s="23" t="s">
        <v>354</v>
      </c>
      <c r="C1779">
        <v>8.7899999999999991</v>
      </c>
      <c r="D1779">
        <v>8.8899999999999988</v>
      </c>
      <c r="E1779">
        <v>11</v>
      </c>
      <c r="F1779" s="65" t="s">
        <v>167</v>
      </c>
      <c r="G1779">
        <v>12</v>
      </c>
      <c r="H1779" s="56" t="s">
        <v>69</v>
      </c>
      <c r="I1779">
        <v>12</v>
      </c>
      <c r="J1779" s="35" t="s">
        <v>408</v>
      </c>
      <c r="K1779">
        <v>47</v>
      </c>
      <c r="L1779">
        <v>119</v>
      </c>
      <c r="M1779">
        <v>115</v>
      </c>
      <c r="N1779" s="40">
        <v>1200</v>
      </c>
      <c r="O1779">
        <v>1</v>
      </c>
      <c r="P1779">
        <v>7</v>
      </c>
      <c r="Q1779">
        <v>9</v>
      </c>
      <c r="R1779">
        <v>25</v>
      </c>
      <c r="S1779" t="s">
        <v>483</v>
      </c>
      <c r="T1779">
        <v>1209</v>
      </c>
      <c r="U1779" s="33" t="s">
        <v>417</v>
      </c>
      <c r="V1779">
        <v>1</v>
      </c>
      <c r="W1779">
        <v>83</v>
      </c>
      <c r="X1779" s="25" t="s">
        <v>54</v>
      </c>
      <c r="Y1779" t="s">
        <v>643</v>
      </c>
      <c r="Z1779">
        <v>3</v>
      </c>
      <c r="AA1779">
        <v>6</v>
      </c>
      <c r="AB1779">
        <v>12</v>
      </c>
      <c r="AF1779" t="s">
        <v>17</v>
      </c>
    </row>
    <row r="1780" spans="1:32" x14ac:dyDescent="0.25">
      <c r="A1780" s="23" t="s">
        <v>329</v>
      </c>
      <c r="B1780" s="23" t="s">
        <v>354</v>
      </c>
      <c r="C1780">
        <v>8.51</v>
      </c>
      <c r="D1780">
        <v>8.81</v>
      </c>
      <c r="E1780">
        <v>11</v>
      </c>
      <c r="F1780" s="65" t="s">
        <v>167</v>
      </c>
      <c r="G1780" s="28">
        <v>2</v>
      </c>
      <c r="H1780" s="56" t="s">
        <v>69</v>
      </c>
      <c r="I1780">
        <v>1</v>
      </c>
      <c r="J1780" s="35" t="s">
        <v>408</v>
      </c>
      <c r="K1780">
        <v>6.9</v>
      </c>
      <c r="L1780">
        <v>119</v>
      </c>
      <c r="M1780">
        <v>121</v>
      </c>
      <c r="N1780" s="40">
        <v>1200</v>
      </c>
      <c r="O1780">
        <v>1</v>
      </c>
      <c r="P1780">
        <v>5</v>
      </c>
      <c r="Q1780">
        <v>7</v>
      </c>
      <c r="R1780">
        <v>25</v>
      </c>
      <c r="S1780" t="s">
        <v>479</v>
      </c>
      <c r="T1780">
        <v>1219</v>
      </c>
      <c r="U1780" s="33" t="s">
        <v>427</v>
      </c>
      <c r="V1780">
        <v>2</v>
      </c>
      <c r="W1780">
        <v>82</v>
      </c>
      <c r="X1780" s="25" t="s">
        <v>54</v>
      </c>
      <c r="Y1780" s="12" t="s">
        <v>989</v>
      </c>
      <c r="Z1780">
        <v>1</v>
      </c>
      <c r="AA1780">
        <v>1</v>
      </c>
      <c r="AB1780">
        <v>2</v>
      </c>
      <c r="AF1780" t="s">
        <v>17</v>
      </c>
    </row>
    <row r="1781" spans="1:32" x14ac:dyDescent="0.25">
      <c r="A1781" s="23" t="s">
        <v>329</v>
      </c>
      <c r="B1781" s="23" t="s">
        <v>354</v>
      </c>
      <c r="C1781">
        <v>8.2899999999999991</v>
      </c>
      <c r="D1781">
        <v>8.5899999999999981</v>
      </c>
      <c r="E1781">
        <v>11</v>
      </c>
      <c r="F1781" s="65" t="s">
        <v>167</v>
      </c>
      <c r="G1781" s="28">
        <v>3</v>
      </c>
      <c r="H1781" s="56" t="s">
        <v>69</v>
      </c>
      <c r="I1781">
        <v>5</v>
      </c>
      <c r="J1781" s="35" t="s">
        <v>408</v>
      </c>
      <c r="K1781">
        <v>13</v>
      </c>
      <c r="L1781">
        <v>119</v>
      </c>
      <c r="M1781">
        <v>115</v>
      </c>
      <c r="N1781" s="40">
        <v>1200</v>
      </c>
      <c r="O1781">
        <v>1</v>
      </c>
      <c r="P1781">
        <v>14</v>
      </c>
      <c r="Q1781">
        <v>6</v>
      </c>
      <c r="R1781">
        <v>25</v>
      </c>
      <c r="S1781" t="s">
        <v>479</v>
      </c>
      <c r="T1781">
        <v>1215</v>
      </c>
      <c r="U1781" s="33" t="s">
        <v>417</v>
      </c>
      <c r="V1781">
        <v>2</v>
      </c>
      <c r="W1781">
        <v>81</v>
      </c>
      <c r="X1781" s="25" t="s">
        <v>54</v>
      </c>
      <c r="Y1781" s="12">
        <v>1</v>
      </c>
      <c r="Z1781">
        <v>3</v>
      </c>
      <c r="AA1781">
        <v>3</v>
      </c>
      <c r="AB1781">
        <v>3</v>
      </c>
      <c r="AF1781" t="s">
        <v>17</v>
      </c>
    </row>
    <row r="1782" spans="1:32" x14ac:dyDescent="0.25">
      <c r="A1782" s="23" t="s">
        <v>329</v>
      </c>
      <c r="B1782" s="23" t="s">
        <v>354</v>
      </c>
      <c r="C1782">
        <v>9.8000000000000007</v>
      </c>
      <c r="D1782">
        <v>10.200000000000001</v>
      </c>
      <c r="E1782">
        <v>11</v>
      </c>
      <c r="F1782" s="65" t="s">
        <v>167</v>
      </c>
      <c r="G1782" s="28">
        <v>3</v>
      </c>
      <c r="H1782" s="56" t="s">
        <v>69</v>
      </c>
      <c r="I1782">
        <v>2</v>
      </c>
      <c r="J1782" s="35" t="s">
        <v>408</v>
      </c>
      <c r="K1782">
        <v>11</v>
      </c>
      <c r="L1782">
        <v>119</v>
      </c>
      <c r="M1782">
        <v>120</v>
      </c>
      <c r="N1782" s="40">
        <v>1200</v>
      </c>
      <c r="O1782">
        <v>1</v>
      </c>
      <c r="P1782">
        <v>4</v>
      </c>
      <c r="Q1782">
        <v>6</v>
      </c>
      <c r="R1782">
        <v>25</v>
      </c>
      <c r="S1782" s="32" t="s">
        <v>432</v>
      </c>
      <c r="T1782">
        <v>1210</v>
      </c>
      <c r="U1782" s="34" t="s">
        <v>438</v>
      </c>
      <c r="V1782">
        <v>2</v>
      </c>
      <c r="W1782">
        <v>81</v>
      </c>
      <c r="X1782" s="25" t="s">
        <v>54</v>
      </c>
      <c r="Y1782" s="12" t="s">
        <v>423</v>
      </c>
      <c r="Z1782">
        <v>2</v>
      </c>
      <c r="AA1782">
        <v>1</v>
      </c>
      <c r="AB1782">
        <v>3</v>
      </c>
      <c r="AF1782" t="s">
        <v>17</v>
      </c>
    </row>
    <row r="1783" spans="1:32" x14ac:dyDescent="0.25">
      <c r="A1783" s="23" t="s">
        <v>329</v>
      </c>
      <c r="B1783" s="23" t="s">
        <v>354</v>
      </c>
      <c r="C1783">
        <v>9.6199999999999992</v>
      </c>
      <c r="D1783">
        <v>9.3199999999999985</v>
      </c>
      <c r="E1783">
        <v>11</v>
      </c>
      <c r="F1783" s="65" t="s">
        <v>167</v>
      </c>
      <c r="G1783" s="28">
        <v>1</v>
      </c>
      <c r="H1783" s="67" t="s">
        <v>195</v>
      </c>
      <c r="I1783">
        <v>4</v>
      </c>
      <c r="J1783" s="35" t="s">
        <v>408</v>
      </c>
      <c r="K1783">
        <v>29</v>
      </c>
      <c r="L1783">
        <v>119</v>
      </c>
      <c r="M1783">
        <v>133</v>
      </c>
      <c r="N1783" s="40">
        <v>1200</v>
      </c>
      <c r="O1783">
        <v>1</v>
      </c>
      <c r="P1783">
        <v>21</v>
      </c>
      <c r="Q1783">
        <v>5</v>
      </c>
      <c r="R1783">
        <v>25</v>
      </c>
      <c r="S1783" s="32" t="s">
        <v>416</v>
      </c>
      <c r="T1783">
        <v>1190</v>
      </c>
      <c r="U1783" s="33" t="s">
        <v>427</v>
      </c>
      <c r="V1783">
        <v>3</v>
      </c>
      <c r="W1783">
        <v>76</v>
      </c>
      <c r="X1783" s="25" t="s">
        <v>54</v>
      </c>
      <c r="Y1783" s="12" t="s">
        <v>584</v>
      </c>
      <c r="Z1783">
        <v>2</v>
      </c>
      <c r="AA1783">
        <v>2</v>
      </c>
      <c r="AB1783">
        <v>1</v>
      </c>
      <c r="AF1783" t="s">
        <v>17</v>
      </c>
    </row>
    <row r="1784" spans="1:32" x14ac:dyDescent="0.25">
      <c r="A1784" s="23" t="s">
        <v>329</v>
      </c>
      <c r="B1784" s="23" t="s">
        <v>354</v>
      </c>
      <c r="C1784">
        <v>9.9</v>
      </c>
      <c r="D1784">
        <v>9.6</v>
      </c>
      <c r="E1784">
        <v>11</v>
      </c>
      <c r="F1784" s="65" t="s">
        <v>167</v>
      </c>
      <c r="G1784">
        <v>8</v>
      </c>
      <c r="H1784" s="54" t="s">
        <v>58</v>
      </c>
      <c r="I1784">
        <v>5</v>
      </c>
      <c r="J1784" s="35" t="s">
        <v>408</v>
      </c>
      <c r="K1784">
        <v>17</v>
      </c>
      <c r="L1784">
        <v>119</v>
      </c>
      <c r="M1784">
        <v>134</v>
      </c>
      <c r="N1784" s="40">
        <v>1200</v>
      </c>
      <c r="O1784">
        <v>1</v>
      </c>
      <c r="P1784">
        <v>23</v>
      </c>
      <c r="Q1784">
        <v>4</v>
      </c>
      <c r="R1784">
        <v>25</v>
      </c>
      <c r="S1784" s="32" t="s">
        <v>416</v>
      </c>
      <c r="T1784">
        <v>1197</v>
      </c>
      <c r="U1784" s="33" t="s">
        <v>417</v>
      </c>
      <c r="V1784">
        <v>3</v>
      </c>
      <c r="W1784">
        <v>78</v>
      </c>
      <c r="X1784" s="25" t="s">
        <v>54</v>
      </c>
      <c r="Y1784" t="s">
        <v>484</v>
      </c>
      <c r="Z1784">
        <v>1</v>
      </c>
      <c r="AA1784">
        <v>1</v>
      </c>
      <c r="AB1784">
        <v>8</v>
      </c>
      <c r="AF1784" t="s">
        <v>17</v>
      </c>
    </row>
    <row r="1785" spans="1:32" x14ac:dyDescent="0.25">
      <c r="A1785" s="23" t="s">
        <v>329</v>
      </c>
      <c r="B1785" s="23" t="s">
        <v>354</v>
      </c>
      <c r="C1785">
        <v>56.84</v>
      </c>
      <c r="D1785">
        <v>56.940000000000005</v>
      </c>
      <c r="E1785">
        <v>11</v>
      </c>
      <c r="F1785" s="65" t="s">
        <v>167</v>
      </c>
      <c r="G1785" s="30">
        <v>5</v>
      </c>
      <c r="H1785" s="68" t="s">
        <v>316</v>
      </c>
      <c r="I1785">
        <v>2</v>
      </c>
      <c r="J1785" s="35" t="s">
        <v>408</v>
      </c>
      <c r="K1785">
        <v>5.5</v>
      </c>
      <c r="L1785">
        <v>119</v>
      </c>
      <c r="M1785">
        <v>128</v>
      </c>
      <c r="N1785">
        <v>1000</v>
      </c>
      <c r="O1785">
        <v>0</v>
      </c>
      <c r="P1785">
        <v>9</v>
      </c>
      <c r="Q1785">
        <v>4</v>
      </c>
      <c r="R1785">
        <v>25</v>
      </c>
      <c r="S1785" s="32" t="s">
        <v>432</v>
      </c>
      <c r="T1785">
        <v>1196</v>
      </c>
      <c r="U1785" s="33" t="s">
        <v>427</v>
      </c>
      <c r="V1785">
        <v>3</v>
      </c>
      <c r="W1785">
        <v>80</v>
      </c>
      <c r="X1785" s="25" t="s">
        <v>54</v>
      </c>
      <c r="Y1785" t="s">
        <v>589</v>
      </c>
      <c r="Z1785">
        <v>2</v>
      </c>
      <c r="AA1785">
        <v>3</v>
      </c>
      <c r="AB1785">
        <v>5</v>
      </c>
      <c r="AF1785" t="s">
        <v>17</v>
      </c>
    </row>
    <row r="1786" spans="1:32" x14ac:dyDescent="0.25">
      <c r="A1786" s="23" t="s">
        <v>329</v>
      </c>
      <c r="B1786" s="23" t="s">
        <v>354</v>
      </c>
      <c r="C1786">
        <v>9.2799999999999994</v>
      </c>
      <c r="D1786">
        <v>9.7799999999999994</v>
      </c>
      <c r="E1786">
        <v>11</v>
      </c>
      <c r="F1786" s="65" t="s">
        <v>167</v>
      </c>
      <c r="G1786" s="30">
        <v>4</v>
      </c>
      <c r="H1786" s="78" t="s">
        <v>687</v>
      </c>
      <c r="I1786">
        <v>4</v>
      </c>
      <c r="J1786" s="35" t="s">
        <v>408</v>
      </c>
      <c r="K1786">
        <v>18</v>
      </c>
      <c r="L1786">
        <v>119</v>
      </c>
      <c r="M1786">
        <v>110</v>
      </c>
      <c r="N1786" s="40">
        <v>1200</v>
      </c>
      <c r="O1786">
        <v>1</v>
      </c>
      <c r="P1786">
        <v>30</v>
      </c>
      <c r="Q1786">
        <v>3</v>
      </c>
      <c r="R1786">
        <v>25</v>
      </c>
      <c r="S1786" t="s">
        <v>465</v>
      </c>
      <c r="T1786">
        <v>1201</v>
      </c>
      <c r="U1786" s="33" t="s">
        <v>417</v>
      </c>
      <c r="V1786">
        <v>2</v>
      </c>
      <c r="W1786">
        <v>82</v>
      </c>
      <c r="X1786" s="25" t="s">
        <v>54</v>
      </c>
      <c r="Y1786" t="s">
        <v>429</v>
      </c>
      <c r="Z1786">
        <v>3</v>
      </c>
      <c r="AA1786">
        <v>3</v>
      </c>
      <c r="AB1786">
        <v>4</v>
      </c>
      <c r="AF1786" t="s">
        <v>17</v>
      </c>
    </row>
    <row r="1787" spans="1:32" x14ac:dyDescent="0.25">
      <c r="A1787" s="23" t="s">
        <v>329</v>
      </c>
      <c r="B1787" s="23" t="s">
        <v>354</v>
      </c>
      <c r="C1787">
        <v>9.39</v>
      </c>
      <c r="D1787">
        <v>9.49</v>
      </c>
      <c r="E1787">
        <v>11</v>
      </c>
      <c r="F1787" s="65" t="s">
        <v>167</v>
      </c>
      <c r="G1787">
        <v>7</v>
      </c>
      <c r="H1787" s="68" t="s">
        <v>316</v>
      </c>
      <c r="I1787">
        <v>11</v>
      </c>
      <c r="J1787" s="35" t="s">
        <v>408</v>
      </c>
      <c r="K1787">
        <v>62</v>
      </c>
      <c r="L1787">
        <v>119</v>
      </c>
      <c r="M1787">
        <v>116</v>
      </c>
      <c r="N1787" s="40">
        <v>1200</v>
      </c>
      <c r="O1787">
        <v>1</v>
      </c>
      <c r="P1787">
        <v>19</v>
      </c>
      <c r="Q1787">
        <v>3</v>
      </c>
      <c r="R1787">
        <v>25</v>
      </c>
      <c r="S1787" s="31" t="s">
        <v>420</v>
      </c>
      <c r="T1787">
        <v>1192</v>
      </c>
      <c r="U1787" s="33" t="s">
        <v>427</v>
      </c>
      <c r="V1787">
        <v>2</v>
      </c>
      <c r="W1787">
        <v>84</v>
      </c>
      <c r="X1787" s="25" t="s">
        <v>54</v>
      </c>
      <c r="Y1787" t="s">
        <v>484</v>
      </c>
      <c r="Z1787">
        <v>2</v>
      </c>
      <c r="AA1787">
        <v>2</v>
      </c>
      <c r="AB1787">
        <v>7</v>
      </c>
      <c r="AF1787" t="s">
        <v>17</v>
      </c>
    </row>
    <row r="1788" spans="1:32" x14ac:dyDescent="0.25">
      <c r="A1788" s="23" t="s">
        <v>329</v>
      </c>
      <c r="B1788" s="23" t="s">
        <v>354</v>
      </c>
      <c r="C1788">
        <v>56.76</v>
      </c>
      <c r="D1788">
        <v>56.46</v>
      </c>
      <c r="E1788">
        <v>11</v>
      </c>
      <c r="F1788" s="65" t="s">
        <v>167</v>
      </c>
      <c r="G1788" s="28">
        <v>3</v>
      </c>
      <c r="H1788" s="68" t="s">
        <v>316</v>
      </c>
      <c r="I1788">
        <v>9</v>
      </c>
      <c r="J1788" s="35" t="s">
        <v>408</v>
      </c>
      <c r="K1788">
        <v>21</v>
      </c>
      <c r="L1788">
        <v>119</v>
      </c>
      <c r="M1788">
        <v>128</v>
      </c>
      <c r="N1788">
        <v>1000</v>
      </c>
      <c r="O1788">
        <v>0</v>
      </c>
      <c r="P1788">
        <v>26</v>
      </c>
      <c r="Q1788">
        <v>2</v>
      </c>
      <c r="R1788">
        <v>25</v>
      </c>
      <c r="S1788" s="32" t="s">
        <v>416</v>
      </c>
      <c r="T1788">
        <v>1204</v>
      </c>
      <c r="U1788" s="33" t="s">
        <v>417</v>
      </c>
      <c r="V1788">
        <v>3</v>
      </c>
      <c r="W1788">
        <v>85</v>
      </c>
      <c r="X1788" s="25" t="s">
        <v>54</v>
      </c>
      <c r="Y1788" s="12" t="s">
        <v>471</v>
      </c>
      <c r="Z1788">
        <v>2</v>
      </c>
      <c r="AA1788">
        <v>2</v>
      </c>
      <c r="AB1788">
        <v>3</v>
      </c>
      <c r="AF1788" t="s">
        <v>17</v>
      </c>
    </row>
    <row r="1789" spans="1:32" x14ac:dyDescent="0.25">
      <c r="A1789" s="23" t="s">
        <v>329</v>
      </c>
      <c r="B1789" s="23" t="s">
        <v>354</v>
      </c>
      <c r="C1789">
        <v>9.24</v>
      </c>
      <c r="D1789">
        <v>9.34</v>
      </c>
      <c r="E1789">
        <v>11</v>
      </c>
      <c r="F1789" s="65" t="s">
        <v>167</v>
      </c>
      <c r="G1789">
        <v>8</v>
      </c>
      <c r="H1789" s="56" t="s">
        <v>69</v>
      </c>
      <c r="I1789">
        <v>8</v>
      </c>
      <c r="J1789" s="35" t="s">
        <v>408</v>
      </c>
      <c r="K1789">
        <v>30</v>
      </c>
      <c r="L1789">
        <v>119</v>
      </c>
      <c r="M1789">
        <v>115</v>
      </c>
      <c r="N1789" s="40">
        <v>1200</v>
      </c>
      <c r="O1789">
        <v>1</v>
      </c>
      <c r="P1789">
        <v>9</v>
      </c>
      <c r="Q1789">
        <v>2</v>
      </c>
      <c r="R1789">
        <v>25</v>
      </c>
      <c r="S1789" t="s">
        <v>508</v>
      </c>
      <c r="T1789">
        <v>1222</v>
      </c>
      <c r="U1789" s="33" t="s">
        <v>417</v>
      </c>
      <c r="V1789">
        <v>1</v>
      </c>
      <c r="W1789">
        <v>87</v>
      </c>
      <c r="X1789" s="25" t="s">
        <v>54</v>
      </c>
      <c r="Y1789" t="s">
        <v>453</v>
      </c>
      <c r="Z1789">
        <v>1</v>
      </c>
      <c r="AA1789">
        <v>1</v>
      </c>
      <c r="AB1789">
        <v>8</v>
      </c>
      <c r="AF1789" t="s">
        <v>17</v>
      </c>
    </row>
    <row r="1790" spans="1:32" x14ac:dyDescent="0.25">
      <c r="A1790" s="23" t="s">
        <v>329</v>
      </c>
      <c r="B1790" s="23" t="s">
        <v>354</v>
      </c>
      <c r="C1790">
        <v>9.8000000000000007</v>
      </c>
      <c r="D1790">
        <v>9.9</v>
      </c>
      <c r="E1790">
        <v>11</v>
      </c>
      <c r="F1790" s="65" t="s">
        <v>167</v>
      </c>
      <c r="G1790">
        <v>7</v>
      </c>
      <c r="H1790" s="54" t="s">
        <v>58</v>
      </c>
      <c r="I1790">
        <v>2</v>
      </c>
      <c r="J1790" s="35" t="s">
        <v>408</v>
      </c>
      <c r="K1790">
        <v>23</v>
      </c>
      <c r="L1790">
        <v>119</v>
      </c>
      <c r="M1790">
        <v>128</v>
      </c>
      <c r="N1790" s="40">
        <v>1200</v>
      </c>
      <c r="O1790">
        <v>1</v>
      </c>
      <c r="P1790">
        <v>26</v>
      </c>
      <c r="Q1790">
        <v>1</v>
      </c>
      <c r="R1790">
        <v>25</v>
      </c>
      <c r="S1790" t="s">
        <v>465</v>
      </c>
      <c r="T1790">
        <v>1207</v>
      </c>
      <c r="U1790" s="33" t="s">
        <v>417</v>
      </c>
      <c r="V1790">
        <v>2</v>
      </c>
      <c r="W1790">
        <v>89</v>
      </c>
      <c r="X1790" s="25" t="s">
        <v>54</v>
      </c>
      <c r="Y1790">
        <v>3</v>
      </c>
      <c r="Z1790">
        <v>3</v>
      </c>
      <c r="AA1790">
        <v>4</v>
      </c>
      <c r="AB1790">
        <v>7</v>
      </c>
      <c r="AF1790" t="s">
        <v>17</v>
      </c>
    </row>
    <row r="1791" spans="1:32" x14ac:dyDescent="0.25">
      <c r="A1791" s="23" t="s">
        <v>329</v>
      </c>
      <c r="B1791" s="23" t="s">
        <v>354</v>
      </c>
      <c r="C1791">
        <v>56.77</v>
      </c>
      <c r="D1791">
        <v>56.77</v>
      </c>
      <c r="E1791">
        <v>11</v>
      </c>
      <c r="F1791" s="65" t="s">
        <v>167</v>
      </c>
      <c r="G1791">
        <v>7</v>
      </c>
      <c r="H1791" s="54" t="s">
        <v>58</v>
      </c>
      <c r="I1791">
        <v>2</v>
      </c>
      <c r="J1791" s="37" t="s">
        <v>409</v>
      </c>
      <c r="K1791">
        <v>39</v>
      </c>
      <c r="L1791">
        <v>119</v>
      </c>
      <c r="M1791">
        <v>130</v>
      </c>
      <c r="N1791">
        <v>1000</v>
      </c>
      <c r="O1791">
        <v>0</v>
      </c>
      <c r="P1791">
        <v>15</v>
      </c>
      <c r="Q1791">
        <v>1</v>
      </c>
      <c r="R1791">
        <v>25</v>
      </c>
      <c r="S1791" s="31" t="s">
        <v>420</v>
      </c>
      <c r="T1791">
        <v>1203</v>
      </c>
      <c r="U1791" s="33" t="s">
        <v>417</v>
      </c>
      <c r="V1791">
        <v>2</v>
      </c>
      <c r="W1791">
        <v>91</v>
      </c>
      <c r="X1791" s="25" t="s">
        <v>54</v>
      </c>
      <c r="Y1791" s="12">
        <v>2</v>
      </c>
      <c r="Z1791">
        <v>4</v>
      </c>
      <c r="AA1791">
        <v>4</v>
      </c>
      <c r="AB1791">
        <v>7</v>
      </c>
      <c r="AF1791" t="s">
        <v>17</v>
      </c>
    </row>
    <row r="1792" spans="1:32" x14ac:dyDescent="0.25">
      <c r="A1792" s="23" t="s">
        <v>329</v>
      </c>
      <c r="B1792" s="23" t="s">
        <v>354</v>
      </c>
      <c r="C1792">
        <v>56.71</v>
      </c>
      <c r="D1792">
        <v>57.01</v>
      </c>
      <c r="E1792">
        <v>11</v>
      </c>
      <c r="F1792" s="65" t="s">
        <v>167</v>
      </c>
      <c r="G1792">
        <v>6</v>
      </c>
      <c r="H1792" s="56" t="s">
        <v>69</v>
      </c>
      <c r="I1792">
        <v>2</v>
      </c>
      <c r="J1792" s="35" t="s">
        <v>408</v>
      </c>
      <c r="K1792">
        <v>24</v>
      </c>
      <c r="L1792">
        <v>119</v>
      </c>
      <c r="M1792">
        <v>121</v>
      </c>
      <c r="N1792">
        <v>1000</v>
      </c>
      <c r="O1792">
        <v>0</v>
      </c>
      <c r="P1792">
        <v>1</v>
      </c>
      <c r="Q1792">
        <v>1</v>
      </c>
      <c r="R1792">
        <v>25</v>
      </c>
      <c r="S1792" t="s">
        <v>508</v>
      </c>
      <c r="T1792">
        <v>1204</v>
      </c>
      <c r="U1792" s="33" t="s">
        <v>417</v>
      </c>
      <c r="V1792" t="s">
        <v>1474</v>
      </c>
      <c r="W1792">
        <v>93</v>
      </c>
      <c r="X1792" s="25" t="s">
        <v>54</v>
      </c>
      <c r="Y1792" t="s">
        <v>484</v>
      </c>
      <c r="Z1792">
        <v>3</v>
      </c>
      <c r="AA1792">
        <v>3</v>
      </c>
      <c r="AB1792">
        <v>6</v>
      </c>
      <c r="AF1792" t="s">
        <v>17</v>
      </c>
    </row>
    <row r="1793" spans="1:32" x14ac:dyDescent="0.25">
      <c r="A1793" s="23" t="s">
        <v>329</v>
      </c>
      <c r="B1793" s="23" t="s">
        <v>354</v>
      </c>
      <c r="C1793">
        <v>9.81</v>
      </c>
      <c r="D1793">
        <v>9.61</v>
      </c>
      <c r="E1793">
        <v>11</v>
      </c>
      <c r="F1793" s="65" t="s">
        <v>167</v>
      </c>
      <c r="G1793">
        <v>9</v>
      </c>
      <c r="H1793" s="55" t="s">
        <v>64</v>
      </c>
      <c r="I1793">
        <v>4</v>
      </c>
      <c r="J1793" s="37" t="s">
        <v>409</v>
      </c>
      <c r="K1793">
        <v>63</v>
      </c>
      <c r="L1793">
        <v>119</v>
      </c>
      <c r="M1793">
        <v>131</v>
      </c>
      <c r="N1793" s="40">
        <v>1200</v>
      </c>
      <c r="O1793">
        <v>1</v>
      </c>
      <c r="P1793">
        <v>22</v>
      </c>
      <c r="Q1793">
        <v>12</v>
      </c>
      <c r="R1793">
        <v>24</v>
      </c>
      <c r="S1793" t="s">
        <v>465</v>
      </c>
      <c r="T1793">
        <v>1190</v>
      </c>
      <c r="U1793" s="33" t="s">
        <v>417</v>
      </c>
      <c r="V1793">
        <v>2</v>
      </c>
      <c r="W1793">
        <v>94</v>
      </c>
      <c r="X1793" s="25" t="s">
        <v>54</v>
      </c>
      <c r="Y1793" t="s">
        <v>490</v>
      </c>
      <c r="Z1793">
        <v>7</v>
      </c>
      <c r="AA1793">
        <v>5</v>
      </c>
      <c r="AB1793">
        <v>9</v>
      </c>
      <c r="AF1793" t="s">
        <v>17</v>
      </c>
    </row>
    <row r="1794" spans="1:32" x14ac:dyDescent="0.25">
      <c r="A1794" s="23" t="s">
        <v>329</v>
      </c>
      <c r="B1794" s="23" t="s">
        <v>354</v>
      </c>
      <c r="C1794">
        <v>10.31</v>
      </c>
      <c r="D1794">
        <v>9.91</v>
      </c>
      <c r="E1794">
        <v>11</v>
      </c>
      <c r="F1794" s="65" t="s">
        <v>167</v>
      </c>
      <c r="G1794">
        <v>10</v>
      </c>
      <c r="H1794" s="76" t="s">
        <v>407</v>
      </c>
      <c r="I1794">
        <v>11</v>
      </c>
      <c r="J1794" s="35" t="s">
        <v>408</v>
      </c>
      <c r="K1794">
        <v>45</v>
      </c>
      <c r="L1794">
        <v>119</v>
      </c>
      <c r="M1794">
        <v>130</v>
      </c>
      <c r="N1794" s="40">
        <v>1200</v>
      </c>
      <c r="O1794">
        <v>1</v>
      </c>
      <c r="P1794">
        <v>20</v>
      </c>
      <c r="Q1794">
        <v>11</v>
      </c>
      <c r="R1794">
        <v>24</v>
      </c>
      <c r="S1794" s="32" t="s">
        <v>416</v>
      </c>
      <c r="T1794">
        <v>1202</v>
      </c>
      <c r="U1794" s="34" t="s">
        <v>438</v>
      </c>
      <c r="V1794">
        <v>2</v>
      </c>
      <c r="W1794">
        <v>94</v>
      </c>
      <c r="X1794" s="25" t="s">
        <v>54</v>
      </c>
      <c r="Y1794" t="s">
        <v>519</v>
      </c>
      <c r="Z1794">
        <v>3</v>
      </c>
      <c r="AA1794">
        <v>5</v>
      </c>
      <c r="AB1794">
        <v>10</v>
      </c>
      <c r="AF1794" t="s">
        <v>17</v>
      </c>
    </row>
    <row r="1795" spans="1:32" x14ac:dyDescent="0.25">
      <c r="A1795" s="23" t="s">
        <v>329</v>
      </c>
      <c r="B1795" s="23" t="s">
        <v>354</v>
      </c>
      <c r="C1795">
        <v>8.3800000000000008</v>
      </c>
      <c r="D1795">
        <v>8.68</v>
      </c>
      <c r="E1795">
        <v>11</v>
      </c>
      <c r="F1795" s="65" t="s">
        <v>167</v>
      </c>
      <c r="G1795">
        <v>8</v>
      </c>
      <c r="H1795" s="76" t="s">
        <v>407</v>
      </c>
      <c r="I1795">
        <v>4</v>
      </c>
      <c r="J1795" s="35" t="s">
        <v>408</v>
      </c>
      <c r="K1795">
        <v>43</v>
      </c>
      <c r="L1795">
        <v>119</v>
      </c>
      <c r="M1795">
        <v>117</v>
      </c>
      <c r="N1795" s="40">
        <v>1200</v>
      </c>
      <c r="O1795">
        <v>1</v>
      </c>
      <c r="P1795">
        <v>20</v>
      </c>
      <c r="Q1795">
        <v>10</v>
      </c>
      <c r="R1795">
        <v>24</v>
      </c>
      <c r="S1795" t="s">
        <v>501</v>
      </c>
      <c r="T1795">
        <v>1211</v>
      </c>
      <c r="U1795" s="33" t="s">
        <v>427</v>
      </c>
      <c r="V1795" t="s">
        <v>1576</v>
      </c>
      <c r="W1795">
        <v>94</v>
      </c>
      <c r="X1795" s="25" t="s">
        <v>54</v>
      </c>
      <c r="Y1795">
        <v>5</v>
      </c>
      <c r="Z1795">
        <v>2</v>
      </c>
      <c r="AA1795">
        <v>2</v>
      </c>
      <c r="AB1795">
        <v>8</v>
      </c>
      <c r="AF1795" t="s">
        <v>17</v>
      </c>
    </row>
    <row r="1796" spans="1:32" x14ac:dyDescent="0.25">
      <c r="A1796" s="23" t="s">
        <v>329</v>
      </c>
      <c r="B1796" s="23" t="s">
        <v>354</v>
      </c>
      <c r="C1796">
        <v>9.35</v>
      </c>
      <c r="D1796">
        <v>9.4499999999999993</v>
      </c>
      <c r="E1796">
        <v>11</v>
      </c>
      <c r="F1796" s="65" t="s">
        <v>167</v>
      </c>
      <c r="G1796" s="28">
        <v>1</v>
      </c>
      <c r="H1796" s="76" t="s">
        <v>407</v>
      </c>
      <c r="I1796">
        <v>5</v>
      </c>
      <c r="J1796" s="35" t="s">
        <v>408</v>
      </c>
      <c r="K1796">
        <v>22</v>
      </c>
      <c r="L1796">
        <v>119</v>
      </c>
      <c r="M1796">
        <v>123</v>
      </c>
      <c r="N1796" s="40">
        <v>1200</v>
      </c>
      <c r="O1796">
        <v>1</v>
      </c>
      <c r="P1796">
        <v>22</v>
      </c>
      <c r="Q1796">
        <v>9</v>
      </c>
      <c r="R1796">
        <v>24</v>
      </c>
      <c r="S1796" t="s">
        <v>501</v>
      </c>
      <c r="T1796">
        <v>1198</v>
      </c>
      <c r="U1796" s="34" t="s">
        <v>755</v>
      </c>
      <c r="V1796">
        <v>2</v>
      </c>
      <c r="W1796">
        <v>87</v>
      </c>
      <c r="X1796" s="25" t="s">
        <v>54</v>
      </c>
      <c r="Y1796" s="12" t="s">
        <v>539</v>
      </c>
      <c r="Z1796">
        <v>2</v>
      </c>
      <c r="AA1796">
        <v>2</v>
      </c>
      <c r="AB1796">
        <v>1</v>
      </c>
      <c r="AF1796" t="s">
        <v>17</v>
      </c>
    </row>
    <row r="1797" spans="1:32" x14ac:dyDescent="0.25">
      <c r="A1797" s="23" t="s">
        <v>329</v>
      </c>
      <c r="B1797" s="23" t="s">
        <v>354</v>
      </c>
      <c r="C1797">
        <v>8.6300000000000008</v>
      </c>
      <c r="D1797">
        <v>8.73</v>
      </c>
      <c r="E1797">
        <v>11</v>
      </c>
      <c r="F1797" s="65" t="s">
        <v>167</v>
      </c>
      <c r="G1797" s="30">
        <v>4</v>
      </c>
      <c r="H1797" s="76" t="s">
        <v>407</v>
      </c>
      <c r="I1797">
        <v>10</v>
      </c>
      <c r="J1797" s="35" t="s">
        <v>408</v>
      </c>
      <c r="K1797">
        <v>32</v>
      </c>
      <c r="L1797">
        <v>119</v>
      </c>
      <c r="M1797">
        <v>116</v>
      </c>
      <c r="N1797" s="40">
        <v>1200</v>
      </c>
      <c r="O1797">
        <v>1</v>
      </c>
      <c r="P1797">
        <v>8</v>
      </c>
      <c r="Q1797">
        <v>9</v>
      </c>
      <c r="R1797">
        <v>24</v>
      </c>
      <c r="S1797" t="s">
        <v>483</v>
      </c>
      <c r="T1797">
        <v>1195</v>
      </c>
      <c r="U1797" s="34" t="s">
        <v>438</v>
      </c>
      <c r="V1797">
        <v>1</v>
      </c>
      <c r="W1797">
        <v>87</v>
      </c>
      <c r="X1797" s="25" t="s">
        <v>54</v>
      </c>
      <c r="Y1797" t="s">
        <v>474</v>
      </c>
      <c r="Z1797">
        <v>1</v>
      </c>
      <c r="AA1797">
        <v>1</v>
      </c>
      <c r="AB1797">
        <v>4</v>
      </c>
      <c r="AF1797" t="s">
        <v>17</v>
      </c>
    </row>
    <row r="1798" spans="1:32" x14ac:dyDescent="0.25">
      <c r="A1798" s="23" t="s">
        <v>329</v>
      </c>
      <c r="B1798" s="23" t="s">
        <v>354</v>
      </c>
      <c r="C1798">
        <v>8.84</v>
      </c>
      <c r="D1798">
        <v>8.94</v>
      </c>
      <c r="E1798">
        <v>11</v>
      </c>
      <c r="F1798" s="65" t="s">
        <v>167</v>
      </c>
      <c r="G1798">
        <v>6</v>
      </c>
      <c r="H1798" s="54" t="s">
        <v>58</v>
      </c>
      <c r="I1798">
        <v>6</v>
      </c>
      <c r="J1798" s="35" t="s">
        <v>408</v>
      </c>
      <c r="K1798">
        <v>30</v>
      </c>
      <c r="L1798">
        <v>119</v>
      </c>
      <c r="M1798">
        <v>122</v>
      </c>
      <c r="N1798" s="40">
        <v>1200</v>
      </c>
      <c r="O1798">
        <v>1</v>
      </c>
      <c r="P1798">
        <v>14</v>
      </c>
      <c r="Q1798">
        <v>7</v>
      </c>
      <c r="R1798">
        <v>24</v>
      </c>
      <c r="S1798" t="s">
        <v>483</v>
      </c>
      <c r="T1798">
        <v>1210</v>
      </c>
      <c r="U1798" s="33" t="s">
        <v>427</v>
      </c>
      <c r="V1798">
        <v>2</v>
      </c>
      <c r="W1798">
        <v>87</v>
      </c>
      <c r="X1798" s="25" t="s">
        <v>54</v>
      </c>
      <c r="Y1798" t="s">
        <v>533</v>
      </c>
      <c r="Z1798">
        <v>1</v>
      </c>
      <c r="AA1798">
        <v>1</v>
      </c>
      <c r="AB1798">
        <v>6</v>
      </c>
      <c r="AF1798" t="s">
        <v>17</v>
      </c>
    </row>
    <row r="1799" spans="1:32" x14ac:dyDescent="0.25">
      <c r="A1799" s="23" t="s">
        <v>329</v>
      </c>
      <c r="B1799" s="23" t="s">
        <v>354</v>
      </c>
      <c r="C1799">
        <v>9.11</v>
      </c>
      <c r="D1799">
        <v>9.11</v>
      </c>
      <c r="E1799">
        <v>11</v>
      </c>
      <c r="F1799" s="65" t="s">
        <v>167</v>
      </c>
      <c r="G1799" s="28">
        <v>2</v>
      </c>
      <c r="H1799" s="54" t="s">
        <v>58</v>
      </c>
      <c r="I1799">
        <v>6</v>
      </c>
      <c r="J1799" s="35" t="s">
        <v>408</v>
      </c>
      <c r="K1799">
        <v>27</v>
      </c>
      <c r="L1799">
        <v>119</v>
      </c>
      <c r="M1799">
        <v>124</v>
      </c>
      <c r="N1799" s="40">
        <v>1200</v>
      </c>
      <c r="O1799">
        <v>1</v>
      </c>
      <c r="P1799">
        <v>26</v>
      </c>
      <c r="Q1799">
        <v>6</v>
      </c>
      <c r="R1799">
        <v>24</v>
      </c>
      <c r="S1799" s="32" t="s">
        <v>416</v>
      </c>
      <c r="T1799">
        <v>1194</v>
      </c>
      <c r="U1799" s="33" t="s">
        <v>417</v>
      </c>
      <c r="V1799">
        <v>2</v>
      </c>
      <c r="W1799">
        <v>85</v>
      </c>
      <c r="X1799" s="25" t="s">
        <v>54</v>
      </c>
      <c r="Y1799" s="12" t="s">
        <v>423</v>
      </c>
      <c r="Z1799">
        <v>1</v>
      </c>
      <c r="AA1799">
        <v>1</v>
      </c>
      <c r="AB1799">
        <v>2</v>
      </c>
      <c r="AF1799" t="s">
        <v>17</v>
      </c>
    </row>
    <row r="1800" spans="1:32" x14ac:dyDescent="0.25">
      <c r="A1800" s="23" t="s">
        <v>329</v>
      </c>
      <c r="B1800" s="23" t="s">
        <v>354</v>
      </c>
      <c r="C1800">
        <v>10.130000000000001</v>
      </c>
      <c r="D1800">
        <v>10.430000000000001</v>
      </c>
      <c r="E1800">
        <v>11</v>
      </c>
      <c r="F1800" s="65" t="s">
        <v>167</v>
      </c>
      <c r="G1800" s="28">
        <v>3</v>
      </c>
      <c r="H1800" s="54" t="s">
        <v>58</v>
      </c>
      <c r="I1800">
        <v>1</v>
      </c>
      <c r="J1800" s="35" t="s">
        <v>408</v>
      </c>
      <c r="K1800">
        <v>6.5</v>
      </c>
      <c r="L1800">
        <v>119</v>
      </c>
      <c r="M1800">
        <v>122</v>
      </c>
      <c r="N1800" s="40">
        <v>1200</v>
      </c>
      <c r="O1800">
        <v>1</v>
      </c>
      <c r="P1800">
        <v>22</v>
      </c>
      <c r="Q1800">
        <v>5</v>
      </c>
      <c r="R1800">
        <v>24</v>
      </c>
      <c r="S1800" s="32" t="s">
        <v>426</v>
      </c>
      <c r="T1800">
        <v>1168</v>
      </c>
      <c r="U1800" s="33" t="s">
        <v>417</v>
      </c>
      <c r="V1800">
        <v>2</v>
      </c>
      <c r="W1800">
        <v>85</v>
      </c>
      <c r="X1800" s="25" t="s">
        <v>54</v>
      </c>
      <c r="Y1800" s="12">
        <v>2</v>
      </c>
      <c r="Z1800">
        <v>2</v>
      </c>
      <c r="AA1800">
        <v>2</v>
      </c>
      <c r="AB1800">
        <v>3</v>
      </c>
      <c r="AF1800" t="s">
        <v>17</v>
      </c>
    </row>
    <row r="1801" spans="1:32" x14ac:dyDescent="0.25">
      <c r="A1801" s="23" t="s">
        <v>329</v>
      </c>
      <c r="B1801" s="23" t="s">
        <v>354</v>
      </c>
      <c r="C1801">
        <v>57.01</v>
      </c>
      <c r="D1801">
        <v>57.41</v>
      </c>
      <c r="E1801">
        <v>11</v>
      </c>
      <c r="F1801" s="65" t="s">
        <v>167</v>
      </c>
      <c r="G1801" s="28">
        <v>2</v>
      </c>
      <c r="H1801" s="54" t="s">
        <v>58</v>
      </c>
      <c r="I1801">
        <v>3</v>
      </c>
      <c r="J1801" s="35" t="s">
        <v>408</v>
      </c>
      <c r="K1801">
        <v>3.8</v>
      </c>
      <c r="L1801">
        <v>119</v>
      </c>
      <c r="M1801">
        <v>119</v>
      </c>
      <c r="N1801">
        <v>1000</v>
      </c>
      <c r="O1801">
        <v>0</v>
      </c>
      <c r="P1801">
        <v>24</v>
      </c>
      <c r="Q1801">
        <v>4</v>
      </c>
      <c r="R1801">
        <v>24</v>
      </c>
      <c r="S1801" s="32" t="s">
        <v>426</v>
      </c>
      <c r="T1801">
        <v>1188</v>
      </c>
      <c r="U1801" s="33" t="s">
        <v>417</v>
      </c>
      <c r="V1801">
        <v>2</v>
      </c>
      <c r="W1801">
        <v>84</v>
      </c>
      <c r="X1801" s="25" t="s">
        <v>54</v>
      </c>
      <c r="Y1801" s="12" t="s">
        <v>539</v>
      </c>
      <c r="Z1801">
        <v>3</v>
      </c>
      <c r="AA1801">
        <v>3</v>
      </c>
      <c r="AB1801">
        <v>2</v>
      </c>
      <c r="AF1801" t="s">
        <v>17</v>
      </c>
    </row>
    <row r="1802" spans="1:32" x14ac:dyDescent="0.25">
      <c r="A1802" s="23" t="s">
        <v>329</v>
      </c>
      <c r="B1802" s="23" t="s">
        <v>354</v>
      </c>
      <c r="C1802">
        <v>9.6</v>
      </c>
      <c r="D1802">
        <v>9.2999999999999989</v>
      </c>
      <c r="E1802">
        <v>11</v>
      </c>
      <c r="F1802" s="65" t="s">
        <v>167</v>
      </c>
      <c r="G1802" s="28">
        <v>1</v>
      </c>
      <c r="H1802" s="54" t="s">
        <v>58</v>
      </c>
      <c r="I1802">
        <v>7</v>
      </c>
      <c r="J1802" s="35" t="s">
        <v>408</v>
      </c>
      <c r="K1802">
        <v>20</v>
      </c>
      <c r="L1802">
        <v>119</v>
      </c>
      <c r="M1802">
        <v>134</v>
      </c>
      <c r="N1802" s="40">
        <v>1200</v>
      </c>
      <c r="O1802">
        <v>1</v>
      </c>
      <c r="P1802">
        <v>27</v>
      </c>
      <c r="Q1802">
        <v>3</v>
      </c>
      <c r="R1802">
        <v>24</v>
      </c>
      <c r="S1802" s="32" t="s">
        <v>432</v>
      </c>
      <c r="T1802">
        <v>1197</v>
      </c>
      <c r="U1802" s="33" t="s">
        <v>417</v>
      </c>
      <c r="V1802">
        <v>3</v>
      </c>
      <c r="W1802">
        <v>76</v>
      </c>
      <c r="X1802" s="25" t="s">
        <v>54</v>
      </c>
      <c r="Y1802" s="12" t="s">
        <v>552</v>
      </c>
      <c r="Z1802">
        <v>1</v>
      </c>
      <c r="AA1802">
        <v>1</v>
      </c>
      <c r="AB1802">
        <v>1</v>
      </c>
      <c r="AF1802" t="s">
        <v>661</v>
      </c>
    </row>
    <row r="1803" spans="1:32" x14ac:dyDescent="0.25">
      <c r="A1803" s="23" t="s">
        <v>329</v>
      </c>
      <c r="B1803" s="23" t="s">
        <v>354</v>
      </c>
      <c r="C1803">
        <v>10.67</v>
      </c>
      <c r="D1803">
        <v>10.47</v>
      </c>
      <c r="E1803">
        <v>11</v>
      </c>
      <c r="F1803" s="65" t="s">
        <v>167</v>
      </c>
      <c r="G1803">
        <v>10</v>
      </c>
      <c r="H1803" s="68" t="s">
        <v>316</v>
      </c>
      <c r="I1803">
        <v>8</v>
      </c>
      <c r="J1803" s="35" t="s">
        <v>408</v>
      </c>
      <c r="K1803">
        <v>15</v>
      </c>
      <c r="L1803">
        <v>119</v>
      </c>
      <c r="M1803">
        <v>125</v>
      </c>
      <c r="N1803" s="40">
        <v>1200</v>
      </c>
      <c r="O1803">
        <v>1</v>
      </c>
      <c r="P1803">
        <v>20</v>
      </c>
      <c r="Q1803">
        <v>3</v>
      </c>
      <c r="R1803">
        <v>24</v>
      </c>
      <c r="S1803" s="32" t="s">
        <v>426</v>
      </c>
      <c r="T1803">
        <v>1212</v>
      </c>
      <c r="U1803" s="33" t="s">
        <v>417</v>
      </c>
      <c r="V1803">
        <v>3</v>
      </c>
      <c r="W1803">
        <v>78</v>
      </c>
      <c r="X1803" s="25" t="s">
        <v>54</v>
      </c>
      <c r="Y1803" t="s">
        <v>453</v>
      </c>
      <c r="Z1803">
        <v>1</v>
      </c>
      <c r="AA1803">
        <v>1</v>
      </c>
      <c r="AB1803">
        <v>10</v>
      </c>
      <c r="AF1803" t="s">
        <v>141</v>
      </c>
    </row>
    <row r="1804" spans="1:32" x14ac:dyDescent="0.25">
      <c r="A1804" s="23" t="s">
        <v>329</v>
      </c>
      <c r="B1804" s="23" t="s">
        <v>354</v>
      </c>
      <c r="C1804">
        <v>10.62</v>
      </c>
      <c r="D1804">
        <v>10.52</v>
      </c>
      <c r="E1804">
        <v>11</v>
      </c>
      <c r="F1804" s="65" t="s">
        <v>167</v>
      </c>
      <c r="G1804" s="28">
        <v>3</v>
      </c>
      <c r="H1804" s="64" t="s">
        <v>150</v>
      </c>
      <c r="I1804">
        <v>2</v>
      </c>
      <c r="J1804" s="35" t="s">
        <v>408</v>
      </c>
      <c r="K1804">
        <v>5.7</v>
      </c>
      <c r="L1804">
        <v>119</v>
      </c>
      <c r="M1804">
        <v>135</v>
      </c>
      <c r="N1804" s="40">
        <v>1200</v>
      </c>
      <c r="O1804">
        <v>1</v>
      </c>
      <c r="P1804">
        <v>6</v>
      </c>
      <c r="Q1804">
        <v>3</v>
      </c>
      <c r="R1804">
        <v>24</v>
      </c>
      <c r="S1804" s="31" t="s">
        <v>420</v>
      </c>
      <c r="T1804">
        <v>1196</v>
      </c>
      <c r="U1804" s="33" t="s">
        <v>417</v>
      </c>
      <c r="V1804">
        <v>3</v>
      </c>
      <c r="W1804">
        <v>79</v>
      </c>
      <c r="X1804" s="25" t="s">
        <v>54</v>
      </c>
      <c r="Y1804">
        <v>3</v>
      </c>
      <c r="Z1804">
        <v>1</v>
      </c>
      <c r="AA1804">
        <v>1</v>
      </c>
      <c r="AB1804">
        <v>3</v>
      </c>
      <c r="AF1804" t="s">
        <v>730</v>
      </c>
    </row>
    <row r="1805" spans="1:32" x14ac:dyDescent="0.25">
      <c r="A1805" s="23" t="s">
        <v>329</v>
      </c>
      <c r="B1805" s="23" t="s">
        <v>354</v>
      </c>
      <c r="C1805">
        <v>9.73</v>
      </c>
      <c r="D1805">
        <v>9.83</v>
      </c>
      <c r="E1805">
        <v>11</v>
      </c>
      <c r="F1805" s="65" t="s">
        <v>167</v>
      </c>
      <c r="G1805" s="30">
        <v>4</v>
      </c>
      <c r="H1805" s="64" t="s">
        <v>150</v>
      </c>
      <c r="I1805">
        <v>2</v>
      </c>
      <c r="J1805" s="35" t="s">
        <v>408</v>
      </c>
      <c r="K1805">
        <v>8.1</v>
      </c>
      <c r="L1805">
        <v>119</v>
      </c>
      <c r="M1805">
        <v>129</v>
      </c>
      <c r="N1805" s="40">
        <v>1200</v>
      </c>
      <c r="O1805">
        <v>1</v>
      </c>
      <c r="P1805">
        <v>21</v>
      </c>
      <c r="Q1805">
        <v>2</v>
      </c>
      <c r="R1805">
        <v>24</v>
      </c>
      <c r="S1805" s="32" t="s">
        <v>426</v>
      </c>
      <c r="T1805">
        <v>1191</v>
      </c>
      <c r="U1805" s="33" t="s">
        <v>417</v>
      </c>
      <c r="V1805">
        <v>3</v>
      </c>
      <c r="W1805">
        <v>79</v>
      </c>
      <c r="X1805" s="25" t="s">
        <v>54</v>
      </c>
      <c r="Y1805" s="12" t="s">
        <v>471</v>
      </c>
      <c r="Z1805">
        <v>1</v>
      </c>
      <c r="AA1805">
        <v>1</v>
      </c>
      <c r="AB1805">
        <v>4</v>
      </c>
      <c r="AF1805" t="s">
        <v>17</v>
      </c>
    </row>
    <row r="1806" spans="1:32" x14ac:dyDescent="0.25">
      <c r="A1806" s="23" t="s">
        <v>329</v>
      </c>
      <c r="B1806" s="23" t="s">
        <v>354</v>
      </c>
      <c r="C1806">
        <v>10.3</v>
      </c>
      <c r="D1806">
        <v>10.200000000000001</v>
      </c>
      <c r="E1806">
        <v>11</v>
      </c>
      <c r="F1806" s="65" t="s">
        <v>167</v>
      </c>
      <c r="G1806" s="28">
        <v>2</v>
      </c>
      <c r="H1806" s="64" t="s">
        <v>150</v>
      </c>
      <c r="I1806">
        <v>2</v>
      </c>
      <c r="J1806" s="37" t="s">
        <v>409</v>
      </c>
      <c r="K1806">
        <v>22</v>
      </c>
      <c r="L1806">
        <v>119</v>
      </c>
      <c r="M1806">
        <v>134</v>
      </c>
      <c r="N1806" s="40">
        <v>1200</v>
      </c>
      <c r="O1806">
        <v>1</v>
      </c>
      <c r="P1806">
        <v>31</v>
      </c>
      <c r="Q1806">
        <v>1</v>
      </c>
      <c r="R1806">
        <v>24</v>
      </c>
      <c r="S1806" s="32" t="s">
        <v>432</v>
      </c>
      <c r="T1806">
        <v>1214</v>
      </c>
      <c r="U1806" s="33" t="s">
        <v>417</v>
      </c>
      <c r="V1806">
        <v>3</v>
      </c>
      <c r="W1806">
        <v>77</v>
      </c>
      <c r="X1806" s="25" t="s">
        <v>54</v>
      </c>
      <c r="Y1806" s="12" t="s">
        <v>581</v>
      </c>
      <c r="Z1806">
        <v>4</v>
      </c>
      <c r="AA1806">
        <v>4</v>
      </c>
      <c r="AB1806">
        <v>2</v>
      </c>
      <c r="AF1806" t="s">
        <v>17</v>
      </c>
    </row>
    <row r="1807" spans="1:32" x14ac:dyDescent="0.25">
      <c r="A1807" s="23" t="s">
        <v>329</v>
      </c>
      <c r="B1807" s="23" t="s">
        <v>354</v>
      </c>
      <c r="C1807">
        <v>57.95</v>
      </c>
      <c r="D1807">
        <v>57.85</v>
      </c>
      <c r="E1807">
        <v>11</v>
      </c>
      <c r="F1807" s="65" t="s">
        <v>167</v>
      </c>
      <c r="G1807">
        <v>8</v>
      </c>
      <c r="H1807" s="53" t="s">
        <v>53</v>
      </c>
      <c r="I1807">
        <v>2</v>
      </c>
      <c r="J1807" s="37" t="s">
        <v>409</v>
      </c>
      <c r="K1807">
        <v>7.2</v>
      </c>
      <c r="L1807">
        <v>119</v>
      </c>
      <c r="M1807">
        <v>135</v>
      </c>
      <c r="N1807">
        <v>1000</v>
      </c>
      <c r="O1807">
        <v>0</v>
      </c>
      <c r="P1807">
        <v>17</v>
      </c>
      <c r="Q1807">
        <v>1</v>
      </c>
      <c r="R1807">
        <v>24</v>
      </c>
      <c r="S1807" s="32" t="s">
        <v>416</v>
      </c>
      <c r="T1807">
        <v>1216</v>
      </c>
      <c r="U1807" s="33" t="s">
        <v>417</v>
      </c>
      <c r="V1807">
        <v>3</v>
      </c>
      <c r="W1807">
        <v>79</v>
      </c>
      <c r="X1807" s="25" t="s">
        <v>54</v>
      </c>
      <c r="Y1807" t="s">
        <v>435</v>
      </c>
      <c r="Z1807">
        <v>4</v>
      </c>
      <c r="AA1807">
        <v>3</v>
      </c>
      <c r="AB1807">
        <v>8</v>
      </c>
      <c r="AF1807" t="s">
        <v>17</v>
      </c>
    </row>
    <row r="1808" spans="1:32" x14ac:dyDescent="0.25">
      <c r="A1808" s="23" t="s">
        <v>329</v>
      </c>
      <c r="B1808" s="23" t="s">
        <v>354</v>
      </c>
      <c r="C1808">
        <v>10.29</v>
      </c>
      <c r="D1808">
        <v>10.389999999999999</v>
      </c>
      <c r="E1808">
        <v>11</v>
      </c>
      <c r="F1808" s="65" t="s">
        <v>167</v>
      </c>
      <c r="G1808">
        <v>6</v>
      </c>
      <c r="H1808" s="61" t="s">
        <v>106</v>
      </c>
      <c r="I1808">
        <v>12</v>
      </c>
      <c r="J1808" s="35" t="s">
        <v>408</v>
      </c>
      <c r="K1808">
        <v>64</v>
      </c>
      <c r="L1808">
        <v>119</v>
      </c>
      <c r="M1808">
        <v>116</v>
      </c>
      <c r="N1808" s="40">
        <v>1200</v>
      </c>
      <c r="O1808">
        <v>1</v>
      </c>
      <c r="P1808">
        <v>4</v>
      </c>
      <c r="Q1808">
        <v>1</v>
      </c>
      <c r="R1808">
        <v>24</v>
      </c>
      <c r="S1808" s="32" t="s">
        <v>432</v>
      </c>
      <c r="T1808">
        <v>1199</v>
      </c>
      <c r="U1808" s="33" t="s">
        <v>417</v>
      </c>
      <c r="V1808">
        <v>2</v>
      </c>
      <c r="W1808">
        <v>80</v>
      </c>
      <c r="X1808" s="25" t="s">
        <v>54</v>
      </c>
      <c r="Y1808" t="s">
        <v>441</v>
      </c>
      <c r="Z1808">
        <v>1</v>
      </c>
      <c r="AA1808">
        <v>1</v>
      </c>
      <c r="AB1808">
        <v>6</v>
      </c>
      <c r="AF1808" t="s">
        <v>17</v>
      </c>
    </row>
    <row r="1809" spans="1:32" x14ac:dyDescent="0.25">
      <c r="A1809" s="23" t="s">
        <v>329</v>
      </c>
      <c r="B1809" s="23" t="s">
        <v>354</v>
      </c>
      <c r="C1809">
        <v>57.46</v>
      </c>
      <c r="D1809">
        <v>57.36</v>
      </c>
      <c r="E1809">
        <v>11</v>
      </c>
      <c r="F1809" s="65" t="s">
        <v>167</v>
      </c>
      <c r="G1809" s="30">
        <v>4</v>
      </c>
      <c r="H1809" s="64" t="s">
        <v>150</v>
      </c>
      <c r="I1809">
        <v>3</v>
      </c>
      <c r="J1809" s="35" t="s">
        <v>408</v>
      </c>
      <c r="K1809">
        <v>11</v>
      </c>
      <c r="L1809">
        <v>119</v>
      </c>
      <c r="M1809">
        <v>135</v>
      </c>
      <c r="N1809">
        <v>1000</v>
      </c>
      <c r="O1809">
        <v>0</v>
      </c>
      <c r="P1809">
        <v>13</v>
      </c>
      <c r="Q1809">
        <v>12</v>
      </c>
      <c r="R1809">
        <v>23</v>
      </c>
      <c r="S1809" s="31" t="s">
        <v>420</v>
      </c>
      <c r="T1809">
        <v>1187</v>
      </c>
      <c r="U1809" s="33" t="s">
        <v>417</v>
      </c>
      <c r="V1809">
        <v>3</v>
      </c>
      <c r="W1809">
        <v>80</v>
      </c>
      <c r="X1809" s="25" t="s">
        <v>54</v>
      </c>
      <c r="Y1809" t="s">
        <v>441</v>
      </c>
      <c r="Z1809">
        <v>2</v>
      </c>
      <c r="AA1809">
        <v>2</v>
      </c>
      <c r="AB1809">
        <v>4</v>
      </c>
      <c r="AF1809" t="s">
        <v>17</v>
      </c>
    </row>
    <row r="1810" spans="1:32" x14ac:dyDescent="0.25">
      <c r="A1810" s="23" t="s">
        <v>329</v>
      </c>
      <c r="B1810" s="23" t="s">
        <v>354</v>
      </c>
      <c r="C1810">
        <v>57.15</v>
      </c>
      <c r="D1810">
        <v>56.95</v>
      </c>
      <c r="E1810">
        <v>11</v>
      </c>
      <c r="F1810" s="65" t="s">
        <v>167</v>
      </c>
      <c r="G1810" s="30">
        <v>4</v>
      </c>
      <c r="H1810" s="47" t="s">
        <v>504</v>
      </c>
      <c r="I1810">
        <v>7</v>
      </c>
      <c r="J1810" s="35" t="s">
        <v>408</v>
      </c>
      <c r="K1810">
        <v>6.1</v>
      </c>
      <c r="L1810">
        <v>119</v>
      </c>
      <c r="M1810">
        <v>130</v>
      </c>
      <c r="N1810">
        <v>1000</v>
      </c>
      <c r="O1810">
        <v>0</v>
      </c>
      <c r="P1810">
        <v>15</v>
      </c>
      <c r="Q1810">
        <v>11</v>
      </c>
      <c r="R1810">
        <v>23</v>
      </c>
      <c r="S1810" s="31" t="s">
        <v>420</v>
      </c>
      <c r="T1810">
        <v>1187</v>
      </c>
      <c r="U1810" s="33" t="s">
        <v>417</v>
      </c>
      <c r="V1810">
        <v>3</v>
      </c>
      <c r="W1810">
        <v>80</v>
      </c>
      <c r="X1810" s="25" t="s">
        <v>54</v>
      </c>
      <c r="Y1810" t="s">
        <v>435</v>
      </c>
      <c r="Z1810">
        <v>2</v>
      </c>
      <c r="AA1810">
        <v>2</v>
      </c>
      <c r="AB1810">
        <v>4</v>
      </c>
      <c r="AF1810" t="s">
        <v>17</v>
      </c>
    </row>
    <row r="1811" spans="1:32" x14ac:dyDescent="0.25">
      <c r="A1811" s="23" t="s">
        <v>329</v>
      </c>
      <c r="B1811" s="23" t="s">
        <v>354</v>
      </c>
      <c r="C1811">
        <v>56.95</v>
      </c>
      <c r="D1811">
        <v>56.650000000000006</v>
      </c>
      <c r="E1811">
        <v>11</v>
      </c>
      <c r="F1811" s="65" t="s">
        <v>167</v>
      </c>
      <c r="G1811" s="30">
        <v>5</v>
      </c>
      <c r="H1811" s="64" t="s">
        <v>150</v>
      </c>
      <c r="I1811">
        <v>6</v>
      </c>
      <c r="J1811" s="35" t="s">
        <v>408</v>
      </c>
      <c r="K1811">
        <v>5</v>
      </c>
      <c r="L1811">
        <v>119</v>
      </c>
      <c r="M1811">
        <v>135</v>
      </c>
      <c r="N1811">
        <v>1000</v>
      </c>
      <c r="O1811">
        <v>0</v>
      </c>
      <c r="P1811">
        <v>4</v>
      </c>
      <c r="Q1811">
        <v>10</v>
      </c>
      <c r="R1811">
        <v>23</v>
      </c>
      <c r="S1811" s="32" t="s">
        <v>426</v>
      </c>
      <c r="T1811">
        <v>1226</v>
      </c>
      <c r="U1811" s="33" t="s">
        <v>427</v>
      </c>
      <c r="V1811">
        <v>3</v>
      </c>
      <c r="W1811">
        <v>80</v>
      </c>
      <c r="X1811" s="25" t="s">
        <v>54</v>
      </c>
      <c r="Y1811" t="s">
        <v>474</v>
      </c>
      <c r="Z1811">
        <v>3</v>
      </c>
      <c r="AA1811">
        <v>3</v>
      </c>
      <c r="AB1811">
        <v>5</v>
      </c>
      <c r="AF1811" t="s">
        <v>17</v>
      </c>
    </row>
    <row r="1812" spans="1:32" x14ac:dyDescent="0.25">
      <c r="A1812" s="23" t="s">
        <v>329</v>
      </c>
      <c r="B1812" s="23" t="s">
        <v>354</v>
      </c>
      <c r="C1812">
        <v>57</v>
      </c>
      <c r="D1812">
        <v>56.6</v>
      </c>
      <c r="E1812">
        <v>11</v>
      </c>
      <c r="F1812" s="65" t="s">
        <v>167</v>
      </c>
      <c r="G1812" s="28">
        <v>1</v>
      </c>
      <c r="H1812" s="64" t="s">
        <v>150</v>
      </c>
      <c r="I1812">
        <v>9</v>
      </c>
      <c r="J1812" s="35" t="s">
        <v>408</v>
      </c>
      <c r="K1812">
        <v>8.1</v>
      </c>
      <c r="L1812">
        <v>119</v>
      </c>
      <c r="M1812">
        <v>130</v>
      </c>
      <c r="N1812">
        <v>1000</v>
      </c>
      <c r="O1812">
        <v>0</v>
      </c>
      <c r="P1812">
        <v>13</v>
      </c>
      <c r="Q1812">
        <v>9</v>
      </c>
      <c r="R1812">
        <v>23</v>
      </c>
      <c r="S1812" s="32" t="s">
        <v>432</v>
      </c>
      <c r="T1812">
        <v>1219</v>
      </c>
      <c r="U1812" s="33" t="s">
        <v>417</v>
      </c>
      <c r="V1812">
        <v>3</v>
      </c>
      <c r="W1812">
        <v>75</v>
      </c>
      <c r="X1812" s="25" t="s">
        <v>54</v>
      </c>
      <c r="Y1812" s="12" t="s">
        <v>581</v>
      </c>
      <c r="Z1812">
        <v>2</v>
      </c>
      <c r="AA1812">
        <v>2</v>
      </c>
      <c r="AB1812">
        <v>1</v>
      </c>
      <c r="AF1812" t="s">
        <v>17</v>
      </c>
    </row>
    <row r="1813" spans="1:32" x14ac:dyDescent="0.25">
      <c r="A1813" s="23" t="s">
        <v>329</v>
      </c>
      <c r="B1813" s="24" t="s">
        <v>357</v>
      </c>
      <c r="C1813">
        <v>9.85</v>
      </c>
      <c r="D1813">
        <v>9.85</v>
      </c>
      <c r="E1813">
        <v>7</v>
      </c>
      <c r="F1813" s="56" t="s">
        <v>69</v>
      </c>
      <c r="G1813">
        <v>6</v>
      </c>
      <c r="H1813" s="80" t="s">
        <v>406</v>
      </c>
      <c r="I1813">
        <v>10</v>
      </c>
      <c r="J1813" s="36" t="s">
        <v>410</v>
      </c>
      <c r="K1813">
        <v>30</v>
      </c>
      <c r="L1813">
        <v>119</v>
      </c>
      <c r="M1813">
        <v>120</v>
      </c>
      <c r="N1813" s="40">
        <v>1200</v>
      </c>
      <c r="O1813">
        <v>1</v>
      </c>
      <c r="P1813">
        <v>20</v>
      </c>
      <c r="Q1813">
        <v>12</v>
      </c>
      <c r="R1813">
        <v>25</v>
      </c>
      <c r="S1813" t="s">
        <v>479</v>
      </c>
      <c r="T1813">
        <v>1000</v>
      </c>
      <c r="U1813" s="33" t="s">
        <v>417</v>
      </c>
      <c r="V1813">
        <v>2</v>
      </c>
      <c r="W1813">
        <v>84</v>
      </c>
      <c r="X1813" s="16" t="s">
        <v>14</v>
      </c>
      <c r="Y1813" s="12" t="s">
        <v>549</v>
      </c>
      <c r="Z1813">
        <v>10</v>
      </c>
      <c r="AA1813">
        <v>10</v>
      </c>
      <c r="AB1813">
        <v>6</v>
      </c>
      <c r="AF1813" t="s">
        <v>624</v>
      </c>
    </row>
    <row r="1814" spans="1:32" x14ac:dyDescent="0.25">
      <c r="A1814" s="23" t="s">
        <v>329</v>
      </c>
      <c r="B1814" s="24" t="s">
        <v>357</v>
      </c>
      <c r="C1814">
        <v>9.67</v>
      </c>
      <c r="D1814">
        <v>9.4700000000000006</v>
      </c>
      <c r="E1814">
        <v>7</v>
      </c>
      <c r="F1814" s="56" t="s">
        <v>69</v>
      </c>
      <c r="G1814">
        <v>8</v>
      </c>
      <c r="H1814" s="54" t="s">
        <v>58</v>
      </c>
      <c r="I1814">
        <v>7</v>
      </c>
      <c r="J1814" s="38" t="s">
        <v>411</v>
      </c>
      <c r="K1814">
        <v>25</v>
      </c>
      <c r="L1814">
        <v>119</v>
      </c>
      <c r="M1814">
        <v>124</v>
      </c>
      <c r="N1814" s="40">
        <v>1200</v>
      </c>
      <c r="O1814">
        <v>1</v>
      </c>
      <c r="P1814">
        <v>15</v>
      </c>
      <c r="Q1814">
        <v>11</v>
      </c>
      <c r="R1814">
        <v>25</v>
      </c>
      <c r="S1814" t="s">
        <v>465</v>
      </c>
      <c r="T1814">
        <v>988</v>
      </c>
      <c r="U1814" s="33" t="s">
        <v>417</v>
      </c>
      <c r="V1814">
        <v>2</v>
      </c>
      <c r="W1814">
        <v>86</v>
      </c>
      <c r="X1814" s="16" t="s">
        <v>14</v>
      </c>
      <c r="Y1814">
        <v>5</v>
      </c>
      <c r="Z1814">
        <v>11</v>
      </c>
      <c r="AA1814">
        <v>9</v>
      </c>
      <c r="AB1814">
        <v>8</v>
      </c>
      <c r="AF1814" t="s">
        <v>624</v>
      </c>
    </row>
    <row r="1815" spans="1:32" x14ac:dyDescent="0.25">
      <c r="A1815" s="23" t="s">
        <v>329</v>
      </c>
      <c r="B1815" s="24" t="s">
        <v>357</v>
      </c>
      <c r="C1815">
        <v>9.7799999999999994</v>
      </c>
      <c r="D1815">
        <v>9.7799999999999994</v>
      </c>
      <c r="E1815">
        <v>7</v>
      </c>
      <c r="F1815" s="56" t="s">
        <v>69</v>
      </c>
      <c r="G1815">
        <v>7</v>
      </c>
      <c r="H1815" s="49" t="s">
        <v>31</v>
      </c>
      <c r="I1815">
        <v>2</v>
      </c>
      <c r="J1815" s="38" t="s">
        <v>411</v>
      </c>
      <c r="K1815">
        <v>7.9</v>
      </c>
      <c r="L1815">
        <v>119</v>
      </c>
      <c r="M1815">
        <v>125</v>
      </c>
      <c r="N1815" s="40">
        <v>1200</v>
      </c>
      <c r="O1815">
        <v>1</v>
      </c>
      <c r="P1815">
        <v>2</v>
      </c>
      <c r="Q1815">
        <v>11</v>
      </c>
      <c r="R1815">
        <v>25</v>
      </c>
      <c r="S1815" s="32" t="s">
        <v>416</v>
      </c>
      <c r="T1815">
        <v>980</v>
      </c>
      <c r="U1815" s="33" t="s">
        <v>427</v>
      </c>
      <c r="V1815">
        <v>2</v>
      </c>
      <c r="W1815">
        <v>87</v>
      </c>
      <c r="X1815" s="16" t="s">
        <v>14</v>
      </c>
      <c r="Y1815" t="s">
        <v>519</v>
      </c>
      <c r="Z1815">
        <v>11</v>
      </c>
      <c r="AA1815">
        <v>12</v>
      </c>
      <c r="AB1815">
        <v>7</v>
      </c>
      <c r="AF1815" t="s">
        <v>624</v>
      </c>
    </row>
    <row r="1816" spans="1:32" x14ac:dyDescent="0.25">
      <c r="A1816" s="23" t="s">
        <v>329</v>
      </c>
      <c r="B1816" s="24" t="s">
        <v>357</v>
      </c>
      <c r="C1816">
        <v>8.65</v>
      </c>
      <c r="D1816">
        <v>8.65</v>
      </c>
      <c r="E1816">
        <v>7</v>
      </c>
      <c r="F1816" s="56" t="s">
        <v>69</v>
      </c>
      <c r="G1816">
        <v>7</v>
      </c>
      <c r="H1816" s="49" t="s">
        <v>31</v>
      </c>
      <c r="I1816">
        <v>3</v>
      </c>
      <c r="J1816" s="36" t="s">
        <v>410</v>
      </c>
      <c r="K1816">
        <v>7.5</v>
      </c>
      <c r="L1816">
        <v>119</v>
      </c>
      <c r="M1816">
        <v>126</v>
      </c>
      <c r="N1816" s="40">
        <v>1200</v>
      </c>
      <c r="O1816">
        <v>1</v>
      </c>
      <c r="P1816">
        <v>12</v>
      </c>
      <c r="Q1816">
        <v>10</v>
      </c>
      <c r="R1816">
        <v>25</v>
      </c>
      <c r="S1816" t="s">
        <v>508</v>
      </c>
      <c r="T1816">
        <v>980</v>
      </c>
      <c r="U1816" s="33" t="s">
        <v>417</v>
      </c>
      <c r="V1816">
        <v>2</v>
      </c>
      <c r="W1816">
        <v>87</v>
      </c>
      <c r="X1816" s="16" t="s">
        <v>14</v>
      </c>
      <c r="Y1816" s="12">
        <v>2</v>
      </c>
      <c r="Z1816">
        <v>8</v>
      </c>
      <c r="AA1816">
        <v>8</v>
      </c>
      <c r="AB1816">
        <v>7</v>
      </c>
      <c r="AF1816" t="s">
        <v>624</v>
      </c>
    </row>
    <row r="1817" spans="1:32" x14ac:dyDescent="0.25">
      <c r="A1817" s="23" t="s">
        <v>329</v>
      </c>
      <c r="B1817" s="24" t="s">
        <v>357</v>
      </c>
      <c r="C1817">
        <v>8.98</v>
      </c>
      <c r="D1817">
        <v>8.7800000000000011</v>
      </c>
      <c r="E1817">
        <v>7</v>
      </c>
      <c r="F1817" s="56" t="s">
        <v>69</v>
      </c>
      <c r="G1817">
        <v>9</v>
      </c>
      <c r="H1817" s="49" t="s">
        <v>31</v>
      </c>
      <c r="I1817">
        <v>10</v>
      </c>
      <c r="J1817" s="36" t="s">
        <v>410</v>
      </c>
      <c r="K1817">
        <v>5.5</v>
      </c>
      <c r="L1817">
        <v>119</v>
      </c>
      <c r="M1817">
        <v>126</v>
      </c>
      <c r="N1817" s="40">
        <v>1200</v>
      </c>
      <c r="O1817">
        <v>1</v>
      </c>
      <c r="P1817">
        <v>5</v>
      </c>
      <c r="Q1817">
        <v>7</v>
      </c>
      <c r="R1817">
        <v>25</v>
      </c>
      <c r="S1817" t="s">
        <v>479</v>
      </c>
      <c r="T1817">
        <v>964</v>
      </c>
      <c r="U1817" s="33" t="s">
        <v>427</v>
      </c>
      <c r="V1817">
        <v>2</v>
      </c>
      <c r="W1817">
        <v>87</v>
      </c>
      <c r="X1817" s="16" t="s">
        <v>14</v>
      </c>
      <c r="Y1817" t="s">
        <v>435</v>
      </c>
      <c r="Z1817">
        <v>10</v>
      </c>
      <c r="AA1817">
        <v>10</v>
      </c>
      <c r="AB1817">
        <v>9</v>
      </c>
      <c r="AF1817" t="s">
        <v>624</v>
      </c>
    </row>
    <row r="1818" spans="1:32" x14ac:dyDescent="0.25">
      <c r="A1818" s="23" t="s">
        <v>329</v>
      </c>
      <c r="B1818" s="24" t="s">
        <v>357</v>
      </c>
      <c r="C1818">
        <v>9.18</v>
      </c>
      <c r="D1818">
        <v>8.879999999999999</v>
      </c>
      <c r="E1818">
        <v>7</v>
      </c>
      <c r="F1818" s="56" t="s">
        <v>69</v>
      </c>
      <c r="G1818" s="28">
        <v>1</v>
      </c>
      <c r="H1818" s="49" t="s">
        <v>31</v>
      </c>
      <c r="I1818">
        <v>1</v>
      </c>
      <c r="J1818" s="37" t="s">
        <v>409</v>
      </c>
      <c r="K1818">
        <v>1.5</v>
      </c>
      <c r="L1818">
        <v>119</v>
      </c>
      <c r="M1818">
        <v>135</v>
      </c>
      <c r="N1818" s="40">
        <v>1200</v>
      </c>
      <c r="O1818">
        <v>1</v>
      </c>
      <c r="P1818">
        <v>31</v>
      </c>
      <c r="Q1818">
        <v>5</v>
      </c>
      <c r="R1818">
        <v>25</v>
      </c>
      <c r="S1818" t="s">
        <v>477</v>
      </c>
      <c r="T1818">
        <v>973</v>
      </c>
      <c r="U1818" s="33" t="s">
        <v>417</v>
      </c>
      <c r="V1818">
        <v>3</v>
      </c>
      <c r="W1818">
        <v>80</v>
      </c>
      <c r="X1818" s="16" t="s">
        <v>14</v>
      </c>
      <c r="Y1818" s="12" t="s">
        <v>584</v>
      </c>
      <c r="Z1818">
        <v>7</v>
      </c>
      <c r="AA1818">
        <v>6</v>
      </c>
      <c r="AB1818">
        <v>1</v>
      </c>
      <c r="AF1818" t="s">
        <v>624</v>
      </c>
    </row>
    <row r="1819" spans="1:32" x14ac:dyDescent="0.25">
      <c r="A1819" s="23" t="s">
        <v>329</v>
      </c>
      <c r="B1819" s="24" t="s">
        <v>357</v>
      </c>
      <c r="C1819">
        <v>8.98</v>
      </c>
      <c r="D1819">
        <v>8.7799999999999994</v>
      </c>
      <c r="E1819">
        <v>7</v>
      </c>
      <c r="F1819" s="56" t="s">
        <v>69</v>
      </c>
      <c r="G1819" s="28">
        <v>1</v>
      </c>
      <c r="H1819" s="49" t="s">
        <v>31</v>
      </c>
      <c r="I1819">
        <v>2</v>
      </c>
      <c r="J1819" s="37" t="s">
        <v>409</v>
      </c>
      <c r="K1819">
        <v>2.5</v>
      </c>
      <c r="L1819">
        <v>119</v>
      </c>
      <c r="M1819">
        <v>130</v>
      </c>
      <c r="N1819" s="40">
        <v>1200</v>
      </c>
      <c r="O1819">
        <v>1</v>
      </c>
      <c r="P1819">
        <v>27</v>
      </c>
      <c r="Q1819">
        <v>4</v>
      </c>
      <c r="R1819">
        <v>25</v>
      </c>
      <c r="S1819" t="s">
        <v>483</v>
      </c>
      <c r="T1819">
        <v>970</v>
      </c>
      <c r="U1819" s="33" t="s">
        <v>417</v>
      </c>
      <c r="V1819">
        <v>3</v>
      </c>
      <c r="W1819">
        <v>73</v>
      </c>
      <c r="X1819" s="16" t="s">
        <v>14</v>
      </c>
      <c r="Y1819" s="12" t="s">
        <v>423</v>
      </c>
      <c r="Z1819">
        <v>6</v>
      </c>
      <c r="AA1819">
        <v>6</v>
      </c>
      <c r="AB1819">
        <v>1</v>
      </c>
      <c r="AF1819" t="s">
        <v>362</v>
      </c>
    </row>
    <row r="1820" spans="1:32" x14ac:dyDescent="0.25">
      <c r="A1820" s="23" t="s">
        <v>329</v>
      </c>
      <c r="B1820" s="24" t="s">
        <v>357</v>
      </c>
      <c r="C1820">
        <v>8.43</v>
      </c>
      <c r="D1820">
        <v>7.9300000000000006</v>
      </c>
      <c r="E1820">
        <v>7</v>
      </c>
      <c r="F1820" s="56" t="s">
        <v>69</v>
      </c>
      <c r="G1820" s="28">
        <v>3</v>
      </c>
      <c r="H1820" s="87" t="s">
        <v>1367</v>
      </c>
      <c r="I1820">
        <v>11</v>
      </c>
      <c r="J1820" s="38" t="s">
        <v>411</v>
      </c>
      <c r="K1820">
        <v>2.2999999999999998</v>
      </c>
      <c r="L1820">
        <v>119</v>
      </c>
      <c r="M1820">
        <v>127</v>
      </c>
      <c r="N1820" s="40">
        <v>1200</v>
      </c>
      <c r="O1820">
        <v>1</v>
      </c>
      <c r="P1820">
        <v>23</v>
      </c>
      <c r="Q1820">
        <v>3</v>
      </c>
      <c r="R1820">
        <v>25</v>
      </c>
      <c r="S1820" t="s">
        <v>483</v>
      </c>
      <c r="T1820">
        <v>972</v>
      </c>
      <c r="U1820" s="33" t="s">
        <v>427</v>
      </c>
      <c r="V1820">
        <v>3</v>
      </c>
      <c r="W1820">
        <v>72</v>
      </c>
      <c r="X1820" s="16" t="s">
        <v>14</v>
      </c>
      <c r="Y1820" s="12" t="s">
        <v>539</v>
      </c>
      <c r="Z1820">
        <v>12</v>
      </c>
      <c r="AA1820">
        <v>11</v>
      </c>
      <c r="AB1820">
        <v>3</v>
      </c>
      <c r="AF1820" t="s">
        <v>103</v>
      </c>
    </row>
    <row r="1821" spans="1:32" x14ac:dyDescent="0.25">
      <c r="A1821" s="23" t="s">
        <v>329</v>
      </c>
      <c r="B1821" s="24" t="s">
        <v>357</v>
      </c>
      <c r="C1821">
        <v>8.5299999999999994</v>
      </c>
      <c r="D1821">
        <v>8.43</v>
      </c>
      <c r="E1821">
        <v>7</v>
      </c>
      <c r="F1821" s="56" t="s">
        <v>69</v>
      </c>
      <c r="G1821" s="28">
        <v>3</v>
      </c>
      <c r="H1821" s="87" t="s">
        <v>1367</v>
      </c>
      <c r="I1821">
        <v>5</v>
      </c>
      <c r="J1821" s="37" t="s">
        <v>409</v>
      </c>
      <c r="K1821">
        <v>3.7</v>
      </c>
      <c r="L1821">
        <v>119</v>
      </c>
      <c r="M1821">
        <v>121</v>
      </c>
      <c r="N1821" s="40">
        <v>1200</v>
      </c>
      <c r="O1821">
        <v>1</v>
      </c>
      <c r="P1821">
        <v>2</v>
      </c>
      <c r="Q1821">
        <v>3</v>
      </c>
      <c r="R1821">
        <v>25</v>
      </c>
      <c r="S1821" t="s">
        <v>477</v>
      </c>
      <c r="T1821">
        <v>971</v>
      </c>
      <c r="U1821" s="33" t="s">
        <v>427</v>
      </c>
      <c r="V1821">
        <v>3</v>
      </c>
      <c r="W1821">
        <v>71</v>
      </c>
      <c r="X1821" s="16" t="s">
        <v>14</v>
      </c>
      <c r="Y1821" s="12" t="s">
        <v>423</v>
      </c>
      <c r="Z1821">
        <v>6</v>
      </c>
      <c r="AA1821">
        <v>5</v>
      </c>
      <c r="AB1821">
        <v>3</v>
      </c>
      <c r="AF1821" t="s">
        <v>103</v>
      </c>
    </row>
    <row r="1822" spans="1:32" x14ac:dyDescent="0.25">
      <c r="A1822" s="23" t="s">
        <v>329</v>
      </c>
      <c r="B1822" s="24" t="s">
        <v>357</v>
      </c>
      <c r="C1822">
        <v>22.32</v>
      </c>
      <c r="D1822">
        <v>21.720000000000002</v>
      </c>
      <c r="E1822">
        <v>7</v>
      </c>
      <c r="F1822" s="56" t="s">
        <v>69</v>
      </c>
      <c r="G1822">
        <v>7</v>
      </c>
      <c r="H1822" s="73" t="s">
        <v>452</v>
      </c>
      <c r="I1822">
        <v>14</v>
      </c>
      <c r="J1822" s="38" t="s">
        <v>411</v>
      </c>
      <c r="K1822">
        <v>4.8</v>
      </c>
      <c r="L1822">
        <v>119</v>
      </c>
      <c r="M1822">
        <v>130</v>
      </c>
      <c r="N1822">
        <v>1400</v>
      </c>
      <c r="O1822">
        <v>1</v>
      </c>
      <c r="P1822">
        <v>9</v>
      </c>
      <c r="Q1822">
        <v>2</v>
      </c>
      <c r="R1822">
        <v>25</v>
      </c>
      <c r="S1822" t="s">
        <v>508</v>
      </c>
      <c r="T1822">
        <v>983</v>
      </c>
      <c r="U1822" s="33" t="s">
        <v>417</v>
      </c>
      <c r="V1822">
        <v>3</v>
      </c>
      <c r="W1822">
        <v>71</v>
      </c>
      <c r="X1822" s="16" t="s">
        <v>14</v>
      </c>
      <c r="Y1822">
        <v>5</v>
      </c>
      <c r="Z1822">
        <v>13</v>
      </c>
      <c r="AA1822">
        <v>14</v>
      </c>
      <c r="AB1822">
        <v>14</v>
      </c>
      <c r="AC1822">
        <v>7</v>
      </c>
      <c r="AF1822" t="s">
        <v>103</v>
      </c>
    </row>
    <row r="1823" spans="1:32" x14ac:dyDescent="0.25">
      <c r="A1823" s="23" t="s">
        <v>329</v>
      </c>
      <c r="B1823" s="24" t="s">
        <v>357</v>
      </c>
      <c r="C1823">
        <v>9.11</v>
      </c>
      <c r="D1823">
        <v>9.01</v>
      </c>
      <c r="E1823">
        <v>7</v>
      </c>
      <c r="F1823" s="56" t="s">
        <v>69</v>
      </c>
      <c r="G1823" s="28">
        <v>1</v>
      </c>
      <c r="H1823" s="49" t="s">
        <v>31</v>
      </c>
      <c r="I1823">
        <v>8</v>
      </c>
      <c r="J1823" s="36" t="s">
        <v>410</v>
      </c>
      <c r="K1823">
        <v>1.6</v>
      </c>
      <c r="L1823">
        <v>119</v>
      </c>
      <c r="M1823">
        <v>123</v>
      </c>
      <c r="N1823" s="40">
        <v>1200</v>
      </c>
      <c r="O1823">
        <v>1</v>
      </c>
      <c r="P1823">
        <v>12</v>
      </c>
      <c r="Q1823">
        <v>1</v>
      </c>
      <c r="R1823">
        <v>25</v>
      </c>
      <c r="S1823" t="s">
        <v>479</v>
      </c>
      <c r="T1823">
        <v>988</v>
      </c>
      <c r="U1823" s="33" t="s">
        <v>417</v>
      </c>
      <c r="V1823">
        <v>3</v>
      </c>
      <c r="W1823">
        <v>65</v>
      </c>
      <c r="X1823" s="16" t="s">
        <v>14</v>
      </c>
      <c r="Y1823" s="12" t="s">
        <v>581</v>
      </c>
      <c r="Z1823">
        <v>9</v>
      </c>
      <c r="AA1823">
        <v>7</v>
      </c>
      <c r="AB1823">
        <v>1</v>
      </c>
      <c r="AF1823" t="s">
        <v>103</v>
      </c>
    </row>
    <row r="1824" spans="1:32" x14ac:dyDescent="0.25">
      <c r="A1824" s="23" t="s">
        <v>329</v>
      </c>
      <c r="B1824" s="24" t="s">
        <v>357</v>
      </c>
      <c r="C1824">
        <v>9.1300000000000008</v>
      </c>
      <c r="D1824">
        <v>8.5300000000000011</v>
      </c>
      <c r="E1824">
        <v>7</v>
      </c>
      <c r="F1824" s="56" t="s">
        <v>69</v>
      </c>
      <c r="G1824" s="28">
        <v>1</v>
      </c>
      <c r="H1824" s="49" t="s">
        <v>31</v>
      </c>
      <c r="I1824">
        <v>11</v>
      </c>
      <c r="J1824" s="38" t="s">
        <v>411</v>
      </c>
      <c r="K1824">
        <v>3</v>
      </c>
      <c r="L1824">
        <v>119</v>
      </c>
      <c r="M1824">
        <v>131</v>
      </c>
      <c r="N1824" s="40">
        <v>1200</v>
      </c>
      <c r="O1824">
        <v>1</v>
      </c>
      <c r="P1824">
        <v>29</v>
      </c>
      <c r="Q1824">
        <v>12</v>
      </c>
      <c r="R1824">
        <v>24</v>
      </c>
      <c r="S1824" t="s">
        <v>501</v>
      </c>
      <c r="T1824">
        <v>995</v>
      </c>
      <c r="U1824" s="33" t="s">
        <v>417</v>
      </c>
      <c r="V1824">
        <v>4</v>
      </c>
      <c r="W1824">
        <v>56</v>
      </c>
      <c r="X1824" s="16" t="s">
        <v>14</v>
      </c>
      <c r="Y1824" s="12" t="s">
        <v>552</v>
      </c>
      <c r="Z1824">
        <v>11</v>
      </c>
      <c r="AA1824">
        <v>10</v>
      </c>
      <c r="AB1824">
        <v>1</v>
      </c>
      <c r="AF1824" t="s">
        <v>103</v>
      </c>
    </row>
    <row r="1825" spans="1:32" x14ac:dyDescent="0.25">
      <c r="A1825" s="23" t="s">
        <v>329</v>
      </c>
      <c r="B1825" s="24" t="s">
        <v>357</v>
      </c>
      <c r="C1825">
        <v>10.41</v>
      </c>
      <c r="D1825">
        <v>9.81</v>
      </c>
      <c r="E1825">
        <v>7</v>
      </c>
      <c r="F1825" s="56" t="s">
        <v>69</v>
      </c>
      <c r="G1825" s="28">
        <v>2</v>
      </c>
      <c r="H1825" s="49" t="s">
        <v>31</v>
      </c>
      <c r="I1825">
        <v>11</v>
      </c>
      <c r="J1825" s="37" t="s">
        <v>409</v>
      </c>
      <c r="K1825">
        <v>4.4000000000000004</v>
      </c>
      <c r="L1825">
        <v>119</v>
      </c>
      <c r="M1825">
        <v>130</v>
      </c>
      <c r="N1825" s="40">
        <v>1200</v>
      </c>
      <c r="O1825">
        <v>1</v>
      </c>
      <c r="P1825">
        <v>4</v>
      </c>
      <c r="Q1825">
        <v>12</v>
      </c>
      <c r="R1825">
        <v>24</v>
      </c>
      <c r="S1825" s="32" t="s">
        <v>432</v>
      </c>
      <c r="T1825">
        <v>996</v>
      </c>
      <c r="U1825" s="33" t="s">
        <v>417</v>
      </c>
      <c r="V1825">
        <v>4</v>
      </c>
      <c r="W1825">
        <v>54</v>
      </c>
      <c r="X1825" s="16" t="s">
        <v>14</v>
      </c>
      <c r="Y1825" s="12" t="s">
        <v>423</v>
      </c>
      <c r="Z1825">
        <v>7</v>
      </c>
      <c r="AA1825">
        <v>6</v>
      </c>
      <c r="AB1825">
        <v>2</v>
      </c>
      <c r="AF1825" t="s">
        <v>103</v>
      </c>
    </row>
    <row r="1826" spans="1:32" x14ac:dyDescent="0.25">
      <c r="A1826" s="23" t="s">
        <v>329</v>
      </c>
      <c r="B1826" s="24" t="s">
        <v>357</v>
      </c>
      <c r="C1826">
        <v>10.11</v>
      </c>
      <c r="D1826">
        <v>9.8099999999999987</v>
      </c>
      <c r="E1826">
        <v>7</v>
      </c>
      <c r="F1826" s="56" t="s">
        <v>69</v>
      </c>
      <c r="G1826" s="28">
        <v>2</v>
      </c>
      <c r="H1826" s="49" t="s">
        <v>31</v>
      </c>
      <c r="I1826">
        <v>6</v>
      </c>
      <c r="J1826" s="38" t="s">
        <v>411</v>
      </c>
      <c r="K1826">
        <v>9</v>
      </c>
      <c r="L1826">
        <v>119</v>
      </c>
      <c r="M1826">
        <v>128</v>
      </c>
      <c r="N1826" s="40">
        <v>1200</v>
      </c>
      <c r="O1826">
        <v>1</v>
      </c>
      <c r="P1826">
        <v>13</v>
      </c>
      <c r="Q1826">
        <v>11</v>
      </c>
      <c r="R1826">
        <v>24</v>
      </c>
      <c r="S1826" s="31" t="s">
        <v>420</v>
      </c>
      <c r="T1826">
        <v>986</v>
      </c>
      <c r="U1826" s="33" t="s">
        <v>417</v>
      </c>
      <c r="V1826">
        <v>4</v>
      </c>
      <c r="W1826">
        <v>52</v>
      </c>
      <c r="X1826" s="16" t="s">
        <v>14</v>
      </c>
      <c r="Y1826" s="12" t="s">
        <v>989</v>
      </c>
      <c r="Z1826">
        <v>12</v>
      </c>
      <c r="AA1826">
        <v>9</v>
      </c>
      <c r="AB1826">
        <v>2</v>
      </c>
      <c r="AF1826" t="s">
        <v>968</v>
      </c>
    </row>
    <row r="1827" spans="1:32" x14ac:dyDescent="0.25">
      <c r="A1827" s="23" t="s">
        <v>329</v>
      </c>
      <c r="B1827" s="25" t="s">
        <v>360</v>
      </c>
      <c r="C1827">
        <v>39.4</v>
      </c>
      <c r="D1827">
        <v>39.4</v>
      </c>
      <c r="E1827">
        <v>8</v>
      </c>
      <c r="F1827" s="64" t="s">
        <v>150</v>
      </c>
      <c r="G1827">
        <v>6</v>
      </c>
      <c r="H1827" s="49" t="s">
        <v>31</v>
      </c>
      <c r="I1827">
        <v>8</v>
      </c>
      <c r="J1827" s="35" t="s">
        <v>408</v>
      </c>
      <c r="K1827">
        <v>3.7</v>
      </c>
      <c r="L1827">
        <v>119</v>
      </c>
      <c r="M1827">
        <v>120</v>
      </c>
      <c r="N1827">
        <v>1650</v>
      </c>
      <c r="O1827">
        <v>1</v>
      </c>
      <c r="P1827">
        <v>23</v>
      </c>
      <c r="Q1827">
        <v>12</v>
      </c>
      <c r="R1827">
        <v>25</v>
      </c>
      <c r="S1827" s="32" t="s">
        <v>416</v>
      </c>
      <c r="T1827">
        <v>1120</v>
      </c>
      <c r="U1827" s="33" t="s">
        <v>417</v>
      </c>
      <c r="V1827">
        <v>2</v>
      </c>
      <c r="W1827">
        <v>83</v>
      </c>
      <c r="X1827" s="18" t="s">
        <v>76</v>
      </c>
      <c r="Y1827" s="12" t="s">
        <v>549</v>
      </c>
      <c r="Z1827">
        <v>2</v>
      </c>
      <c r="AA1827">
        <v>2</v>
      </c>
      <c r="AB1827">
        <v>1</v>
      </c>
      <c r="AC1827">
        <v>6</v>
      </c>
      <c r="AF1827" t="s">
        <v>968</v>
      </c>
    </row>
    <row r="1828" spans="1:32" x14ac:dyDescent="0.25">
      <c r="A1828" s="23" t="s">
        <v>329</v>
      </c>
      <c r="B1828" s="25" t="s">
        <v>360</v>
      </c>
      <c r="C1828">
        <v>9.36</v>
      </c>
      <c r="D1828">
        <v>9.0599999999999987</v>
      </c>
      <c r="E1828">
        <v>8</v>
      </c>
      <c r="F1828" s="64" t="s">
        <v>150</v>
      </c>
      <c r="G1828" s="28">
        <v>1</v>
      </c>
      <c r="H1828" s="64" t="s">
        <v>150</v>
      </c>
      <c r="I1828">
        <v>4</v>
      </c>
      <c r="J1828" s="37" t="s">
        <v>409</v>
      </c>
      <c r="K1828">
        <v>4.8</v>
      </c>
      <c r="L1828">
        <v>119</v>
      </c>
      <c r="M1828">
        <v>135</v>
      </c>
      <c r="N1828" s="40">
        <v>1200</v>
      </c>
      <c r="O1828">
        <v>1</v>
      </c>
      <c r="P1828">
        <v>5</v>
      </c>
      <c r="Q1828">
        <v>11</v>
      </c>
      <c r="R1828">
        <v>25</v>
      </c>
      <c r="S1828" s="32" t="s">
        <v>426</v>
      </c>
      <c r="T1828">
        <v>1098</v>
      </c>
      <c r="U1828" s="33" t="s">
        <v>427</v>
      </c>
      <c r="V1828">
        <v>3</v>
      </c>
      <c r="W1828">
        <v>76</v>
      </c>
      <c r="X1828" s="18" t="s">
        <v>76</v>
      </c>
      <c r="Y1828" s="12" t="s">
        <v>423</v>
      </c>
      <c r="Z1828">
        <v>7</v>
      </c>
      <c r="AA1828">
        <v>7</v>
      </c>
      <c r="AB1828">
        <v>1</v>
      </c>
      <c r="AF1828" t="s">
        <v>624</v>
      </c>
    </row>
    <row r="1829" spans="1:32" x14ac:dyDescent="0.25">
      <c r="A1829" s="23" t="s">
        <v>329</v>
      </c>
      <c r="B1829" s="25" t="s">
        <v>360</v>
      </c>
      <c r="C1829">
        <v>9.34</v>
      </c>
      <c r="D1829">
        <v>9.2399999999999984</v>
      </c>
      <c r="E1829">
        <v>8</v>
      </c>
      <c r="F1829" s="64" t="s">
        <v>150</v>
      </c>
      <c r="G1829" s="28">
        <v>1</v>
      </c>
      <c r="H1829" s="64" t="s">
        <v>150</v>
      </c>
      <c r="I1829">
        <v>3</v>
      </c>
      <c r="J1829" s="37" t="s">
        <v>409</v>
      </c>
      <c r="K1829">
        <v>3.7</v>
      </c>
      <c r="L1829">
        <v>119</v>
      </c>
      <c r="M1829">
        <v>128</v>
      </c>
      <c r="N1829" s="40">
        <v>1200</v>
      </c>
      <c r="O1829">
        <v>1</v>
      </c>
      <c r="P1829">
        <v>8</v>
      </c>
      <c r="Q1829">
        <v>10</v>
      </c>
      <c r="R1829">
        <v>25</v>
      </c>
      <c r="S1829" s="32" t="s">
        <v>426</v>
      </c>
      <c r="T1829">
        <v>1093</v>
      </c>
      <c r="U1829" s="33" t="s">
        <v>427</v>
      </c>
      <c r="V1829">
        <v>3</v>
      </c>
      <c r="W1829">
        <v>70</v>
      </c>
      <c r="X1829" s="18" t="s">
        <v>76</v>
      </c>
      <c r="Y1829" s="12" t="s">
        <v>581</v>
      </c>
      <c r="Z1829">
        <v>4</v>
      </c>
      <c r="AA1829">
        <v>5</v>
      </c>
      <c r="AB1829">
        <v>1</v>
      </c>
      <c r="AF1829" t="s">
        <v>624</v>
      </c>
    </row>
    <row r="1830" spans="1:32" x14ac:dyDescent="0.25">
      <c r="A1830" s="23" t="s">
        <v>329</v>
      </c>
      <c r="B1830" s="25" t="s">
        <v>360</v>
      </c>
      <c r="C1830">
        <v>10.25</v>
      </c>
      <c r="D1830">
        <v>10.050000000000001</v>
      </c>
      <c r="E1830">
        <v>8</v>
      </c>
      <c r="F1830" s="64" t="s">
        <v>150</v>
      </c>
      <c r="G1830" s="28">
        <v>2</v>
      </c>
      <c r="H1830" s="64" t="s">
        <v>150</v>
      </c>
      <c r="I1830">
        <v>9</v>
      </c>
      <c r="J1830" s="36" t="s">
        <v>410</v>
      </c>
      <c r="K1830">
        <v>12</v>
      </c>
      <c r="L1830">
        <v>119</v>
      </c>
      <c r="M1830">
        <v>125</v>
      </c>
      <c r="N1830" s="40">
        <v>1200</v>
      </c>
      <c r="O1830">
        <v>1</v>
      </c>
      <c r="P1830">
        <v>10</v>
      </c>
      <c r="Q1830">
        <v>9</v>
      </c>
      <c r="R1830">
        <v>25</v>
      </c>
      <c r="S1830" s="32" t="s">
        <v>432</v>
      </c>
      <c r="T1830">
        <v>1085</v>
      </c>
      <c r="U1830" s="33" t="s">
        <v>417</v>
      </c>
      <c r="V1830">
        <v>3</v>
      </c>
      <c r="W1830">
        <v>70</v>
      </c>
      <c r="X1830" s="18" t="s">
        <v>76</v>
      </c>
      <c r="Y1830" s="12" t="s">
        <v>552</v>
      </c>
      <c r="Z1830">
        <v>9</v>
      </c>
      <c r="AA1830">
        <v>8</v>
      </c>
      <c r="AB1830">
        <v>2</v>
      </c>
      <c r="AF1830" t="s">
        <v>624</v>
      </c>
    </row>
    <row r="1831" spans="1:32" x14ac:dyDescent="0.25">
      <c r="A1831" s="23" t="s">
        <v>329</v>
      </c>
      <c r="B1831" s="25" t="s">
        <v>360</v>
      </c>
      <c r="C1831">
        <v>9.1300000000000008</v>
      </c>
      <c r="D1831">
        <v>9.33</v>
      </c>
      <c r="E1831">
        <v>8</v>
      </c>
      <c r="F1831" s="64" t="s">
        <v>150</v>
      </c>
      <c r="G1831" s="28">
        <v>1</v>
      </c>
      <c r="H1831" s="64" t="s">
        <v>150</v>
      </c>
      <c r="I1831">
        <v>4</v>
      </c>
      <c r="J1831" s="36" t="s">
        <v>410</v>
      </c>
      <c r="K1831">
        <v>23</v>
      </c>
      <c r="L1831">
        <v>119</v>
      </c>
      <c r="M1831">
        <v>119</v>
      </c>
      <c r="N1831" s="40">
        <v>1200</v>
      </c>
      <c r="O1831">
        <v>1</v>
      </c>
      <c r="P1831">
        <v>16</v>
      </c>
      <c r="Q1831">
        <v>7</v>
      </c>
      <c r="R1831">
        <v>25</v>
      </c>
      <c r="S1831" s="31" t="s">
        <v>420</v>
      </c>
      <c r="T1831">
        <v>1101</v>
      </c>
      <c r="U1831" s="33" t="s">
        <v>427</v>
      </c>
      <c r="V1831">
        <v>3</v>
      </c>
      <c r="W1831">
        <v>62</v>
      </c>
      <c r="X1831" s="18" t="s">
        <v>76</v>
      </c>
      <c r="Y1831" s="12" t="s">
        <v>581</v>
      </c>
      <c r="Z1831">
        <v>10</v>
      </c>
      <c r="AA1831">
        <v>9</v>
      </c>
      <c r="AB1831">
        <v>1</v>
      </c>
      <c r="AF1831" t="s">
        <v>624</v>
      </c>
    </row>
    <row r="1832" spans="1:32" x14ac:dyDescent="0.25">
      <c r="A1832" s="23" t="s">
        <v>329</v>
      </c>
      <c r="B1832" s="25" t="s">
        <v>360</v>
      </c>
      <c r="C1832">
        <v>9.93</v>
      </c>
      <c r="D1832">
        <v>10.129999999999999</v>
      </c>
      <c r="E1832">
        <v>8</v>
      </c>
      <c r="F1832" s="64" t="s">
        <v>150</v>
      </c>
      <c r="G1832">
        <v>10</v>
      </c>
      <c r="H1832" s="63" t="s">
        <v>140</v>
      </c>
      <c r="I1832">
        <v>4</v>
      </c>
      <c r="J1832" s="37" t="s">
        <v>409</v>
      </c>
      <c r="K1832">
        <v>13</v>
      </c>
      <c r="L1832">
        <v>119</v>
      </c>
      <c r="M1832">
        <v>119</v>
      </c>
      <c r="N1832" s="40">
        <v>1200</v>
      </c>
      <c r="O1832">
        <v>1</v>
      </c>
      <c r="P1832">
        <v>31</v>
      </c>
      <c r="Q1832">
        <v>5</v>
      </c>
      <c r="R1832">
        <v>25</v>
      </c>
      <c r="S1832" t="s">
        <v>477</v>
      </c>
      <c r="T1832">
        <v>1116</v>
      </c>
      <c r="U1832" s="33" t="s">
        <v>417</v>
      </c>
      <c r="V1832">
        <v>3</v>
      </c>
      <c r="W1832">
        <v>64</v>
      </c>
      <c r="X1832" s="18" t="s">
        <v>76</v>
      </c>
      <c r="Y1832" t="s">
        <v>453</v>
      </c>
      <c r="Z1832">
        <v>6</v>
      </c>
      <c r="AA1832">
        <v>7</v>
      </c>
      <c r="AB1832">
        <v>10</v>
      </c>
      <c r="AF1832" t="s">
        <v>624</v>
      </c>
    </row>
    <row r="1833" spans="1:32" x14ac:dyDescent="0.25">
      <c r="A1833" s="23" t="s">
        <v>329</v>
      </c>
      <c r="B1833" s="25" t="s">
        <v>360</v>
      </c>
      <c r="C1833">
        <v>10.4</v>
      </c>
      <c r="D1833">
        <v>10.3</v>
      </c>
      <c r="E1833">
        <v>8</v>
      </c>
      <c r="F1833" s="64" t="s">
        <v>150</v>
      </c>
      <c r="G1833">
        <v>11</v>
      </c>
      <c r="H1833" s="63" t="s">
        <v>140</v>
      </c>
      <c r="I1833">
        <v>8</v>
      </c>
      <c r="J1833" s="35" t="s">
        <v>408</v>
      </c>
      <c r="K1833">
        <v>9.6</v>
      </c>
      <c r="L1833">
        <v>119</v>
      </c>
      <c r="M1833">
        <v>122</v>
      </c>
      <c r="N1833" s="40">
        <v>1200</v>
      </c>
      <c r="O1833">
        <v>1</v>
      </c>
      <c r="P1833">
        <v>10</v>
      </c>
      <c r="Q1833">
        <v>5</v>
      </c>
      <c r="R1833">
        <v>25</v>
      </c>
      <c r="S1833" t="s">
        <v>508</v>
      </c>
      <c r="T1833">
        <v>1105</v>
      </c>
      <c r="U1833" s="33" t="s">
        <v>417</v>
      </c>
      <c r="V1833">
        <v>3</v>
      </c>
      <c r="W1833">
        <v>66</v>
      </c>
      <c r="X1833" s="18" t="s">
        <v>76</v>
      </c>
      <c r="Y1833" t="s">
        <v>505</v>
      </c>
      <c r="Z1833">
        <v>2</v>
      </c>
      <c r="AA1833">
        <v>2</v>
      </c>
      <c r="AB1833">
        <v>11</v>
      </c>
      <c r="AF1833" t="s">
        <v>624</v>
      </c>
    </row>
    <row r="1834" spans="1:32" x14ac:dyDescent="0.25">
      <c r="A1834" s="23" t="s">
        <v>329</v>
      </c>
      <c r="B1834" s="25" t="s">
        <v>360</v>
      </c>
      <c r="C1834">
        <v>21.67</v>
      </c>
      <c r="D1834">
        <v>21.470000000000002</v>
      </c>
      <c r="E1834">
        <v>8</v>
      </c>
      <c r="F1834" s="64" t="s">
        <v>150</v>
      </c>
      <c r="G1834">
        <v>6</v>
      </c>
      <c r="H1834" s="64" t="s">
        <v>150</v>
      </c>
      <c r="I1834">
        <v>8</v>
      </c>
      <c r="J1834" s="37" t="s">
        <v>409</v>
      </c>
      <c r="K1834">
        <v>27</v>
      </c>
      <c r="L1834">
        <v>119</v>
      </c>
      <c r="M1834">
        <v>125</v>
      </c>
      <c r="N1834">
        <v>1400</v>
      </c>
      <c r="O1834">
        <v>1</v>
      </c>
      <c r="P1834">
        <v>13</v>
      </c>
      <c r="Q1834">
        <v>4</v>
      </c>
      <c r="R1834">
        <v>25</v>
      </c>
      <c r="S1834" t="s">
        <v>508</v>
      </c>
      <c r="T1834">
        <v>1096</v>
      </c>
      <c r="U1834" s="33" t="s">
        <v>417</v>
      </c>
      <c r="V1834">
        <v>3</v>
      </c>
      <c r="W1834">
        <v>68</v>
      </c>
      <c r="X1834" s="18" t="s">
        <v>76</v>
      </c>
      <c r="Y1834">
        <v>3</v>
      </c>
      <c r="Z1834">
        <v>7</v>
      </c>
      <c r="AA1834">
        <v>5</v>
      </c>
      <c r="AB1834">
        <v>5</v>
      </c>
      <c r="AC1834">
        <v>6</v>
      </c>
      <c r="AF1834" t="s">
        <v>624</v>
      </c>
    </row>
    <row r="1835" spans="1:32" x14ac:dyDescent="0.25">
      <c r="A1835" s="23" t="s">
        <v>329</v>
      </c>
      <c r="B1835" s="25" t="s">
        <v>360</v>
      </c>
      <c r="C1835">
        <v>10.029999999999999</v>
      </c>
      <c r="D1835">
        <v>9.93</v>
      </c>
      <c r="E1835">
        <v>8</v>
      </c>
      <c r="F1835" s="64" t="s">
        <v>150</v>
      </c>
      <c r="G1835">
        <v>7</v>
      </c>
      <c r="H1835" s="64" t="s">
        <v>150</v>
      </c>
      <c r="I1835">
        <v>7</v>
      </c>
      <c r="J1835" s="37" t="s">
        <v>409</v>
      </c>
      <c r="K1835">
        <v>11</v>
      </c>
      <c r="L1835">
        <v>119</v>
      </c>
      <c r="M1835">
        <v>123</v>
      </c>
      <c r="N1835" s="40">
        <v>1200</v>
      </c>
      <c r="O1835">
        <v>1</v>
      </c>
      <c r="P1835">
        <v>19</v>
      </c>
      <c r="Q1835">
        <v>3</v>
      </c>
      <c r="R1835">
        <v>25</v>
      </c>
      <c r="S1835" s="31" t="s">
        <v>420</v>
      </c>
      <c r="T1835">
        <v>1086</v>
      </c>
      <c r="U1835" s="33" t="s">
        <v>427</v>
      </c>
      <c r="V1835">
        <v>3</v>
      </c>
      <c r="W1835">
        <v>68</v>
      </c>
      <c r="X1835" s="18" t="s">
        <v>76</v>
      </c>
      <c r="Y1835" s="12" t="s">
        <v>552</v>
      </c>
      <c r="Z1835">
        <v>5</v>
      </c>
      <c r="AA1835">
        <v>5</v>
      </c>
      <c r="AB1835">
        <v>7</v>
      </c>
      <c r="AF1835" t="s">
        <v>624</v>
      </c>
    </row>
    <row r="1836" spans="1:32" x14ac:dyDescent="0.25">
      <c r="A1836" s="23" t="s">
        <v>329</v>
      </c>
      <c r="B1836" s="26" t="s">
        <v>364</v>
      </c>
      <c r="C1836">
        <v>21.03</v>
      </c>
      <c r="D1836">
        <v>21.130000000000003</v>
      </c>
      <c r="E1836">
        <v>2</v>
      </c>
      <c r="F1836" s="60" t="s">
        <v>90</v>
      </c>
      <c r="G1836">
        <v>7</v>
      </c>
      <c r="H1836" s="54" t="s">
        <v>58</v>
      </c>
      <c r="I1836">
        <v>5</v>
      </c>
      <c r="J1836" s="35" t="s">
        <v>408</v>
      </c>
      <c r="K1836">
        <v>25</v>
      </c>
      <c r="L1836">
        <v>118</v>
      </c>
      <c r="M1836">
        <v>116</v>
      </c>
      <c r="N1836">
        <v>1400</v>
      </c>
      <c r="O1836">
        <v>1</v>
      </c>
      <c r="P1836">
        <v>1</v>
      </c>
      <c r="Q1836">
        <v>1</v>
      </c>
      <c r="R1836">
        <v>26</v>
      </c>
      <c r="S1836" t="s">
        <v>501</v>
      </c>
      <c r="T1836">
        <v>1203</v>
      </c>
      <c r="U1836" s="33" t="s">
        <v>417</v>
      </c>
      <c r="V1836" t="s">
        <v>1474</v>
      </c>
      <c r="W1836">
        <v>82</v>
      </c>
      <c r="X1836" s="17" t="s">
        <v>21</v>
      </c>
      <c r="Y1836" s="12" t="s">
        <v>549</v>
      </c>
      <c r="Z1836">
        <v>2</v>
      </c>
      <c r="AA1836">
        <v>2</v>
      </c>
      <c r="AB1836">
        <v>2</v>
      </c>
      <c r="AC1836">
        <v>7</v>
      </c>
      <c r="AF1836" t="s">
        <v>46</v>
      </c>
    </row>
    <row r="1837" spans="1:32" x14ac:dyDescent="0.25">
      <c r="A1837" s="23" t="s">
        <v>329</v>
      </c>
      <c r="B1837" s="26" t="s">
        <v>364</v>
      </c>
      <c r="C1837">
        <v>22.27</v>
      </c>
      <c r="D1837">
        <v>22.17</v>
      </c>
      <c r="E1837">
        <v>2</v>
      </c>
      <c r="F1837" s="60" t="s">
        <v>90</v>
      </c>
      <c r="G1837">
        <v>7</v>
      </c>
      <c r="H1837" s="66" t="s">
        <v>173</v>
      </c>
      <c r="I1837">
        <v>7</v>
      </c>
      <c r="J1837" s="35" t="s">
        <v>408</v>
      </c>
      <c r="K1837">
        <v>20</v>
      </c>
      <c r="L1837">
        <v>118</v>
      </c>
      <c r="M1837">
        <v>115</v>
      </c>
      <c r="N1837">
        <v>1400</v>
      </c>
      <c r="O1837">
        <v>1</v>
      </c>
      <c r="P1837">
        <v>14</v>
      </c>
      <c r="Q1837">
        <v>12</v>
      </c>
      <c r="R1837">
        <v>25</v>
      </c>
      <c r="S1837" t="s">
        <v>483</v>
      </c>
      <c r="T1837">
        <v>1197</v>
      </c>
      <c r="U1837" s="33" t="s">
        <v>417</v>
      </c>
      <c r="V1837">
        <v>2</v>
      </c>
      <c r="W1837">
        <v>83</v>
      </c>
      <c r="X1837" s="17" t="s">
        <v>21</v>
      </c>
      <c r="Y1837" s="12" t="s">
        <v>539</v>
      </c>
      <c r="Z1837">
        <v>2</v>
      </c>
      <c r="AA1837">
        <v>4</v>
      </c>
      <c r="AB1837">
        <v>3</v>
      </c>
      <c r="AC1837">
        <v>7</v>
      </c>
      <c r="AF1837" t="s">
        <v>46</v>
      </c>
    </row>
    <row r="1838" spans="1:32" x14ac:dyDescent="0.25">
      <c r="A1838" s="23" t="s">
        <v>329</v>
      </c>
      <c r="B1838" s="26" t="s">
        <v>364</v>
      </c>
      <c r="C1838">
        <v>39.450000000000003</v>
      </c>
      <c r="D1838">
        <v>39.049999999999997</v>
      </c>
      <c r="E1838">
        <v>2</v>
      </c>
      <c r="F1838" s="60" t="s">
        <v>90</v>
      </c>
      <c r="G1838">
        <v>8</v>
      </c>
      <c r="H1838" s="55" t="s">
        <v>64</v>
      </c>
      <c r="I1838">
        <v>6</v>
      </c>
      <c r="J1838" s="35" t="s">
        <v>408</v>
      </c>
      <c r="K1838">
        <v>10</v>
      </c>
      <c r="L1838">
        <v>118</v>
      </c>
      <c r="M1838">
        <v>124</v>
      </c>
      <c r="N1838">
        <v>1650</v>
      </c>
      <c r="O1838">
        <v>1</v>
      </c>
      <c r="P1838">
        <v>12</v>
      </c>
      <c r="Q1838">
        <v>11</v>
      </c>
      <c r="R1838">
        <v>25</v>
      </c>
      <c r="S1838" s="32" t="s">
        <v>432</v>
      </c>
      <c r="T1838">
        <v>1215</v>
      </c>
      <c r="U1838" s="33" t="s">
        <v>427</v>
      </c>
      <c r="V1838">
        <v>2</v>
      </c>
      <c r="W1838">
        <v>85</v>
      </c>
      <c r="X1838" s="17" t="s">
        <v>21</v>
      </c>
      <c r="Y1838" t="s">
        <v>519</v>
      </c>
      <c r="Z1838">
        <v>2</v>
      </c>
      <c r="AA1838">
        <v>2</v>
      </c>
      <c r="AB1838">
        <v>2</v>
      </c>
      <c r="AC1838">
        <v>8</v>
      </c>
      <c r="AF1838" t="s">
        <v>46</v>
      </c>
    </row>
    <row r="1839" spans="1:32" x14ac:dyDescent="0.25">
      <c r="A1839" s="23" t="s">
        <v>329</v>
      </c>
      <c r="B1839" s="26" t="s">
        <v>364</v>
      </c>
      <c r="C1839">
        <v>9.6199999999999992</v>
      </c>
      <c r="D1839">
        <v>9.42</v>
      </c>
      <c r="E1839">
        <v>2</v>
      </c>
      <c r="F1839" s="60" t="s">
        <v>90</v>
      </c>
      <c r="G1839" s="30">
        <v>5</v>
      </c>
      <c r="H1839" s="47" t="s">
        <v>504</v>
      </c>
      <c r="I1839">
        <v>4</v>
      </c>
      <c r="J1839" s="36" t="s">
        <v>410</v>
      </c>
      <c r="K1839">
        <v>11</v>
      </c>
      <c r="L1839">
        <v>118</v>
      </c>
      <c r="M1839">
        <v>123</v>
      </c>
      <c r="N1839" s="40">
        <v>1200</v>
      </c>
      <c r="O1839">
        <v>1</v>
      </c>
      <c r="P1839">
        <v>2</v>
      </c>
      <c r="Q1839">
        <v>11</v>
      </c>
      <c r="R1839">
        <v>25</v>
      </c>
      <c r="S1839" s="32" t="s">
        <v>416</v>
      </c>
      <c r="T1839">
        <v>1221</v>
      </c>
      <c r="U1839" s="33" t="s">
        <v>427</v>
      </c>
      <c r="V1839">
        <v>2</v>
      </c>
      <c r="W1839">
        <v>87</v>
      </c>
      <c r="X1839" s="17" t="s">
        <v>21</v>
      </c>
      <c r="Y1839" t="s">
        <v>502</v>
      </c>
      <c r="Z1839">
        <v>9</v>
      </c>
      <c r="AA1839">
        <v>9</v>
      </c>
      <c r="AB1839">
        <v>5</v>
      </c>
      <c r="AF1839" t="s">
        <v>46</v>
      </c>
    </row>
    <row r="1840" spans="1:32" x14ac:dyDescent="0.25">
      <c r="A1840" s="23" t="s">
        <v>329</v>
      </c>
      <c r="B1840" s="26" t="s">
        <v>364</v>
      </c>
      <c r="C1840">
        <v>21.29</v>
      </c>
      <c r="D1840">
        <v>21.09</v>
      </c>
      <c r="E1840">
        <v>2</v>
      </c>
      <c r="F1840" s="60" t="s">
        <v>90</v>
      </c>
      <c r="G1840">
        <v>6</v>
      </c>
      <c r="H1840" s="47" t="s">
        <v>504</v>
      </c>
      <c r="I1840">
        <v>2</v>
      </c>
      <c r="J1840" s="35" t="s">
        <v>408</v>
      </c>
      <c r="K1840">
        <v>12</v>
      </c>
      <c r="L1840">
        <v>118</v>
      </c>
      <c r="M1840">
        <v>124</v>
      </c>
      <c r="N1840">
        <v>1400</v>
      </c>
      <c r="O1840">
        <v>1</v>
      </c>
      <c r="P1840">
        <v>1</v>
      </c>
      <c r="Q1840">
        <v>10</v>
      </c>
      <c r="R1840">
        <v>25</v>
      </c>
      <c r="S1840" t="s">
        <v>465</v>
      </c>
      <c r="T1840">
        <v>1202</v>
      </c>
      <c r="U1840" s="33" t="s">
        <v>427</v>
      </c>
      <c r="V1840">
        <v>2</v>
      </c>
      <c r="W1840">
        <v>88</v>
      </c>
      <c r="X1840" s="17" t="s">
        <v>21</v>
      </c>
      <c r="Y1840" s="12">
        <v>2</v>
      </c>
      <c r="Z1840">
        <v>1</v>
      </c>
      <c r="AA1840">
        <v>2</v>
      </c>
      <c r="AB1840">
        <v>5</v>
      </c>
      <c r="AC1840">
        <v>6</v>
      </c>
      <c r="AF1840" t="s">
        <v>46</v>
      </c>
    </row>
    <row r="1841" spans="1:32" x14ac:dyDescent="0.25">
      <c r="A1841" s="23" t="s">
        <v>329</v>
      </c>
      <c r="B1841" s="26" t="s">
        <v>364</v>
      </c>
      <c r="C1841">
        <v>21.32</v>
      </c>
      <c r="D1841">
        <v>21.22</v>
      </c>
      <c r="E1841">
        <v>2</v>
      </c>
      <c r="F1841" s="60" t="s">
        <v>90</v>
      </c>
      <c r="G1841" s="28">
        <v>3</v>
      </c>
      <c r="H1841" s="47" t="s">
        <v>504</v>
      </c>
      <c r="I1841">
        <v>3</v>
      </c>
      <c r="J1841" s="35" t="s">
        <v>408</v>
      </c>
      <c r="K1841">
        <v>38</v>
      </c>
      <c r="L1841">
        <v>118</v>
      </c>
      <c r="M1841">
        <v>122</v>
      </c>
      <c r="N1841">
        <v>1400</v>
      </c>
      <c r="O1841">
        <v>1</v>
      </c>
      <c r="P1841">
        <v>1</v>
      </c>
      <c r="Q1841">
        <v>7</v>
      </c>
      <c r="R1841">
        <v>25</v>
      </c>
      <c r="S1841" t="s">
        <v>508</v>
      </c>
      <c r="T1841">
        <v>1201</v>
      </c>
      <c r="U1841" s="33" t="s">
        <v>417</v>
      </c>
      <c r="V1841">
        <v>2</v>
      </c>
      <c r="W1841">
        <v>88</v>
      </c>
      <c r="X1841" s="17" t="s">
        <v>21</v>
      </c>
      <c r="Y1841" s="12" t="s">
        <v>539</v>
      </c>
      <c r="Z1841">
        <v>2</v>
      </c>
      <c r="AA1841">
        <v>3</v>
      </c>
      <c r="AB1841">
        <v>2</v>
      </c>
      <c r="AC1841">
        <v>3</v>
      </c>
      <c r="AF1841" t="s">
        <v>46</v>
      </c>
    </row>
    <row r="1842" spans="1:32" x14ac:dyDescent="0.25">
      <c r="A1842" s="23" t="s">
        <v>329</v>
      </c>
      <c r="B1842" s="26" t="s">
        <v>364</v>
      </c>
      <c r="C1842">
        <v>8.57</v>
      </c>
      <c r="D1842">
        <v>8.57</v>
      </c>
      <c r="E1842">
        <v>2</v>
      </c>
      <c r="F1842" s="60" t="s">
        <v>90</v>
      </c>
      <c r="G1842">
        <v>7</v>
      </c>
      <c r="H1842" s="47" t="s">
        <v>504</v>
      </c>
      <c r="I1842">
        <v>3</v>
      </c>
      <c r="J1842" s="36" t="s">
        <v>410</v>
      </c>
      <c r="K1842">
        <v>11</v>
      </c>
      <c r="L1842">
        <v>118</v>
      </c>
      <c r="M1842">
        <v>118</v>
      </c>
      <c r="N1842" s="40">
        <v>1200</v>
      </c>
      <c r="O1842">
        <v>1</v>
      </c>
      <c r="P1842">
        <v>14</v>
      </c>
      <c r="Q1842">
        <v>6</v>
      </c>
      <c r="R1842">
        <v>25</v>
      </c>
      <c r="S1842" t="s">
        <v>479</v>
      </c>
      <c r="T1842">
        <v>1202</v>
      </c>
      <c r="U1842" s="33" t="s">
        <v>417</v>
      </c>
      <c r="V1842">
        <v>2</v>
      </c>
      <c r="W1842">
        <v>89</v>
      </c>
      <c r="X1842" s="17" t="s">
        <v>21</v>
      </c>
      <c r="Y1842" t="s">
        <v>441</v>
      </c>
      <c r="Z1842">
        <v>8</v>
      </c>
      <c r="AA1842">
        <v>8</v>
      </c>
      <c r="AB1842">
        <v>7</v>
      </c>
      <c r="AF1842" t="s">
        <v>46</v>
      </c>
    </row>
    <row r="1843" spans="1:32" x14ac:dyDescent="0.25">
      <c r="A1843" s="23" t="s">
        <v>329</v>
      </c>
      <c r="B1843" s="26" t="s">
        <v>364</v>
      </c>
      <c r="C1843">
        <v>10.32</v>
      </c>
      <c r="D1843">
        <v>9.9200000000000017</v>
      </c>
      <c r="E1843">
        <v>2</v>
      </c>
      <c r="F1843" s="60" t="s">
        <v>90</v>
      </c>
      <c r="G1843">
        <v>8</v>
      </c>
      <c r="H1843" s="47" t="s">
        <v>504</v>
      </c>
      <c r="I1843">
        <v>9</v>
      </c>
      <c r="J1843" s="37" t="s">
        <v>409</v>
      </c>
      <c r="K1843">
        <v>18</v>
      </c>
      <c r="L1843">
        <v>118</v>
      </c>
      <c r="M1843">
        <v>125</v>
      </c>
      <c r="N1843" s="40">
        <v>1200</v>
      </c>
      <c r="O1843">
        <v>1</v>
      </c>
      <c r="P1843">
        <v>4</v>
      </c>
      <c r="Q1843">
        <v>6</v>
      </c>
      <c r="R1843">
        <v>25</v>
      </c>
      <c r="S1843" s="32" t="s">
        <v>432</v>
      </c>
      <c r="T1843">
        <v>1208</v>
      </c>
      <c r="U1843" s="34" t="s">
        <v>438</v>
      </c>
      <c r="V1843">
        <v>2</v>
      </c>
      <c r="W1843">
        <v>89</v>
      </c>
      <c r="X1843" s="17" t="s">
        <v>21</v>
      </c>
      <c r="Y1843" t="s">
        <v>589</v>
      </c>
      <c r="Z1843">
        <v>7</v>
      </c>
      <c r="AA1843">
        <v>7</v>
      </c>
      <c r="AB1843">
        <v>8</v>
      </c>
      <c r="AF1843" t="s">
        <v>46</v>
      </c>
    </row>
    <row r="1844" spans="1:32" x14ac:dyDescent="0.25">
      <c r="A1844" s="23" t="s">
        <v>329</v>
      </c>
      <c r="B1844" s="26" t="s">
        <v>364</v>
      </c>
      <c r="C1844">
        <v>9.17</v>
      </c>
      <c r="D1844">
        <v>8.77</v>
      </c>
      <c r="E1844">
        <v>2</v>
      </c>
      <c r="F1844" s="60" t="s">
        <v>90</v>
      </c>
      <c r="G1844">
        <v>10</v>
      </c>
      <c r="H1844" s="47" t="s">
        <v>504</v>
      </c>
      <c r="I1844">
        <v>10</v>
      </c>
      <c r="J1844" s="38" t="s">
        <v>411</v>
      </c>
      <c r="K1844">
        <v>18</v>
      </c>
      <c r="L1844">
        <v>118</v>
      </c>
      <c r="M1844">
        <v>118</v>
      </c>
      <c r="N1844" s="40">
        <v>1200</v>
      </c>
      <c r="O1844">
        <v>1</v>
      </c>
      <c r="P1844">
        <v>10</v>
      </c>
      <c r="Q1844">
        <v>5</v>
      </c>
      <c r="R1844">
        <v>25</v>
      </c>
      <c r="S1844" t="s">
        <v>508</v>
      </c>
      <c r="T1844">
        <v>1203</v>
      </c>
      <c r="U1844" s="33" t="s">
        <v>417</v>
      </c>
      <c r="V1844">
        <v>2</v>
      </c>
      <c r="W1844">
        <v>89</v>
      </c>
      <c r="X1844" s="17" t="s">
        <v>21</v>
      </c>
      <c r="Y1844" t="s">
        <v>502</v>
      </c>
      <c r="Z1844">
        <v>11</v>
      </c>
      <c r="AA1844">
        <v>11</v>
      </c>
      <c r="AB1844">
        <v>10</v>
      </c>
      <c r="AF1844" t="s">
        <v>46</v>
      </c>
    </row>
    <row r="1845" spans="1:32" x14ac:dyDescent="0.25">
      <c r="A1845" s="23" t="s">
        <v>329</v>
      </c>
      <c r="B1845" s="26" t="s">
        <v>364</v>
      </c>
      <c r="C1845">
        <v>8.3699999999999992</v>
      </c>
      <c r="D1845">
        <v>8.17</v>
      </c>
      <c r="E1845">
        <v>2</v>
      </c>
      <c r="F1845" s="60" t="s">
        <v>90</v>
      </c>
      <c r="G1845" s="28">
        <v>1</v>
      </c>
      <c r="H1845" s="47" t="s">
        <v>504</v>
      </c>
      <c r="I1845">
        <v>6</v>
      </c>
      <c r="J1845" s="35" t="s">
        <v>408</v>
      </c>
      <c r="K1845">
        <v>9.3000000000000007</v>
      </c>
      <c r="L1845">
        <v>118</v>
      </c>
      <c r="M1845">
        <v>117</v>
      </c>
      <c r="N1845" s="40">
        <v>1200</v>
      </c>
      <c r="O1845">
        <v>1</v>
      </c>
      <c r="P1845">
        <v>13</v>
      </c>
      <c r="Q1845">
        <v>4</v>
      </c>
      <c r="R1845">
        <v>25</v>
      </c>
      <c r="S1845" t="s">
        <v>508</v>
      </c>
      <c r="T1845">
        <v>1203</v>
      </c>
      <c r="U1845" s="33" t="s">
        <v>417</v>
      </c>
      <c r="V1845">
        <v>2</v>
      </c>
      <c r="W1845">
        <v>82</v>
      </c>
      <c r="X1845" s="17" t="s">
        <v>21</v>
      </c>
      <c r="Y1845" s="12" t="s">
        <v>423</v>
      </c>
      <c r="Z1845">
        <v>3</v>
      </c>
      <c r="AA1845">
        <v>3</v>
      </c>
      <c r="AB1845">
        <v>1</v>
      </c>
      <c r="AF1845" t="s">
        <v>46</v>
      </c>
    </row>
    <row r="1846" spans="1:32" x14ac:dyDescent="0.25">
      <c r="A1846" s="23" t="s">
        <v>329</v>
      </c>
      <c r="B1846" s="26" t="s">
        <v>364</v>
      </c>
      <c r="C1846">
        <v>9.1999999999999993</v>
      </c>
      <c r="D1846">
        <v>8.9</v>
      </c>
      <c r="E1846">
        <v>2</v>
      </c>
      <c r="F1846" s="60" t="s">
        <v>90</v>
      </c>
      <c r="G1846" s="30">
        <v>4</v>
      </c>
      <c r="H1846" s="53" t="s">
        <v>53</v>
      </c>
      <c r="I1846">
        <v>6</v>
      </c>
      <c r="J1846" s="37" t="s">
        <v>409</v>
      </c>
      <c r="K1846">
        <v>5.9</v>
      </c>
      <c r="L1846">
        <v>118</v>
      </c>
      <c r="M1846">
        <v>121</v>
      </c>
      <c r="N1846" s="40">
        <v>1200</v>
      </c>
      <c r="O1846">
        <v>1</v>
      </c>
      <c r="P1846">
        <v>19</v>
      </c>
      <c r="Q1846">
        <v>3</v>
      </c>
      <c r="R1846">
        <v>25</v>
      </c>
      <c r="S1846" s="31" t="s">
        <v>420</v>
      </c>
      <c r="T1846">
        <v>1203</v>
      </c>
      <c r="U1846" s="33" t="s">
        <v>427</v>
      </c>
      <c r="V1846">
        <v>2</v>
      </c>
      <c r="W1846">
        <v>82</v>
      </c>
      <c r="X1846" s="17" t="s">
        <v>21</v>
      </c>
      <c r="Y1846" s="12" t="s">
        <v>552</v>
      </c>
      <c r="Z1846">
        <v>5</v>
      </c>
      <c r="AA1846">
        <v>5</v>
      </c>
      <c r="AB1846">
        <v>4</v>
      </c>
      <c r="AF1846" t="s">
        <v>46</v>
      </c>
    </row>
    <row r="1847" spans="1:32" x14ac:dyDescent="0.25">
      <c r="A1847" s="23" t="s">
        <v>329</v>
      </c>
      <c r="B1847" s="26" t="s">
        <v>364</v>
      </c>
      <c r="C1847">
        <v>9.92</v>
      </c>
      <c r="D1847">
        <v>9.2200000000000006</v>
      </c>
      <c r="E1847">
        <v>2</v>
      </c>
      <c r="F1847" s="60" t="s">
        <v>90</v>
      </c>
      <c r="G1847" s="28">
        <v>1</v>
      </c>
      <c r="H1847" s="53" t="s">
        <v>53</v>
      </c>
      <c r="I1847">
        <v>9</v>
      </c>
      <c r="J1847" s="37" t="s">
        <v>409</v>
      </c>
      <c r="K1847">
        <v>9.1999999999999993</v>
      </c>
      <c r="L1847">
        <v>118</v>
      </c>
      <c r="M1847">
        <v>134</v>
      </c>
      <c r="N1847" s="40">
        <v>1200</v>
      </c>
      <c r="O1847">
        <v>1</v>
      </c>
      <c r="P1847">
        <v>19</v>
      </c>
      <c r="Q1847">
        <v>2</v>
      </c>
      <c r="R1847">
        <v>25</v>
      </c>
      <c r="S1847" s="31" t="s">
        <v>420</v>
      </c>
      <c r="T1847">
        <v>1207</v>
      </c>
      <c r="U1847" s="33" t="s">
        <v>417</v>
      </c>
      <c r="V1847">
        <v>3</v>
      </c>
      <c r="W1847">
        <v>76</v>
      </c>
      <c r="X1847" s="17" t="s">
        <v>21</v>
      </c>
      <c r="Y1847" s="12" t="s">
        <v>446</v>
      </c>
      <c r="Z1847">
        <v>4</v>
      </c>
      <c r="AA1847">
        <v>4</v>
      </c>
      <c r="AB1847">
        <v>1</v>
      </c>
      <c r="AF1847" t="s">
        <v>46</v>
      </c>
    </row>
    <row r="1848" spans="1:32" x14ac:dyDescent="0.25">
      <c r="A1848" s="23" t="s">
        <v>329</v>
      </c>
      <c r="B1848" s="26" t="s">
        <v>364</v>
      </c>
      <c r="C1848">
        <v>10.06</v>
      </c>
      <c r="D1848">
        <v>9.76</v>
      </c>
      <c r="E1848">
        <v>2</v>
      </c>
      <c r="F1848" s="60" t="s">
        <v>90</v>
      </c>
      <c r="G1848">
        <v>6</v>
      </c>
      <c r="H1848" s="47" t="s">
        <v>504</v>
      </c>
      <c r="I1848">
        <v>1</v>
      </c>
      <c r="J1848" s="37" t="s">
        <v>409</v>
      </c>
      <c r="K1848">
        <v>4.4000000000000004</v>
      </c>
      <c r="L1848">
        <v>118</v>
      </c>
      <c r="M1848">
        <v>128</v>
      </c>
      <c r="N1848" s="40">
        <v>1200</v>
      </c>
      <c r="O1848">
        <v>1</v>
      </c>
      <c r="P1848">
        <v>5</v>
      </c>
      <c r="Q1848">
        <v>2</v>
      </c>
      <c r="R1848">
        <v>25</v>
      </c>
      <c r="S1848" s="32" t="s">
        <v>432</v>
      </c>
      <c r="T1848">
        <v>1209</v>
      </c>
      <c r="U1848" s="33" t="s">
        <v>417</v>
      </c>
      <c r="V1848">
        <v>3</v>
      </c>
      <c r="W1848">
        <v>76</v>
      </c>
      <c r="X1848" s="17" t="s">
        <v>21</v>
      </c>
      <c r="Y1848" s="12">
        <v>1</v>
      </c>
      <c r="Z1848">
        <v>4</v>
      </c>
      <c r="AA1848">
        <v>4</v>
      </c>
      <c r="AB1848">
        <v>6</v>
      </c>
      <c r="AF1848" t="s">
        <v>46</v>
      </c>
    </row>
    <row r="1849" spans="1:32" x14ac:dyDescent="0.25">
      <c r="A1849" s="23" t="s">
        <v>329</v>
      </c>
      <c r="B1849" s="26" t="s">
        <v>364</v>
      </c>
      <c r="C1849">
        <v>10.33</v>
      </c>
      <c r="D1849">
        <v>10.029999999999999</v>
      </c>
      <c r="E1849">
        <v>2</v>
      </c>
      <c r="F1849" s="60" t="s">
        <v>90</v>
      </c>
      <c r="G1849" s="30">
        <v>4</v>
      </c>
      <c r="H1849" s="47" t="s">
        <v>504</v>
      </c>
      <c r="I1849">
        <v>5</v>
      </c>
      <c r="J1849" s="35" t="s">
        <v>408</v>
      </c>
      <c r="K1849">
        <v>6.7</v>
      </c>
      <c r="L1849">
        <v>118</v>
      </c>
      <c r="M1849">
        <v>127</v>
      </c>
      <c r="N1849" s="40">
        <v>1200</v>
      </c>
      <c r="O1849">
        <v>1</v>
      </c>
      <c r="P1849">
        <v>15</v>
      </c>
      <c r="Q1849">
        <v>1</v>
      </c>
      <c r="R1849">
        <v>25</v>
      </c>
      <c r="S1849" s="31" t="s">
        <v>420</v>
      </c>
      <c r="T1849">
        <v>1204</v>
      </c>
      <c r="U1849" s="33" t="s">
        <v>417</v>
      </c>
      <c r="V1849">
        <v>3</v>
      </c>
      <c r="W1849">
        <v>75</v>
      </c>
      <c r="X1849" s="17" t="s">
        <v>21</v>
      </c>
      <c r="Y1849" s="12" t="s">
        <v>446</v>
      </c>
      <c r="Z1849">
        <v>3</v>
      </c>
      <c r="AA1849">
        <v>4</v>
      </c>
      <c r="AB1849">
        <v>4</v>
      </c>
      <c r="AF1849" t="s">
        <v>46</v>
      </c>
    </row>
    <row r="1850" spans="1:32" x14ac:dyDescent="0.25">
      <c r="A1850" s="23" t="s">
        <v>329</v>
      </c>
      <c r="B1850" s="26" t="s">
        <v>364</v>
      </c>
      <c r="C1850">
        <v>10.19</v>
      </c>
      <c r="D1850">
        <v>9.69</v>
      </c>
      <c r="E1850">
        <v>2</v>
      </c>
      <c r="F1850" s="60" t="s">
        <v>90</v>
      </c>
      <c r="G1850">
        <v>8</v>
      </c>
      <c r="H1850" s="55" t="s">
        <v>64</v>
      </c>
      <c r="I1850">
        <v>3</v>
      </c>
      <c r="J1850" s="35" t="s">
        <v>408</v>
      </c>
      <c r="K1850">
        <v>6.2</v>
      </c>
      <c r="L1850">
        <v>118</v>
      </c>
      <c r="M1850">
        <v>132</v>
      </c>
      <c r="N1850" s="40">
        <v>1200</v>
      </c>
      <c r="O1850">
        <v>1</v>
      </c>
      <c r="P1850">
        <v>4</v>
      </c>
      <c r="Q1850">
        <v>12</v>
      </c>
      <c r="R1850">
        <v>24</v>
      </c>
      <c r="S1850" s="32" t="s">
        <v>432</v>
      </c>
      <c r="T1850">
        <v>1198</v>
      </c>
      <c r="U1850" s="33" t="s">
        <v>417</v>
      </c>
      <c r="V1850">
        <v>3</v>
      </c>
      <c r="W1850">
        <v>75</v>
      </c>
      <c r="X1850" s="17" t="s">
        <v>21</v>
      </c>
      <c r="Y1850" t="s">
        <v>589</v>
      </c>
      <c r="Z1850">
        <v>3</v>
      </c>
      <c r="AA1850">
        <v>4</v>
      </c>
      <c r="AB1850">
        <v>8</v>
      </c>
      <c r="AF1850" t="s">
        <v>46</v>
      </c>
    </row>
    <row r="1851" spans="1:32" x14ac:dyDescent="0.25">
      <c r="A1851" s="23" t="s">
        <v>329</v>
      </c>
      <c r="B1851" s="26" t="s">
        <v>364</v>
      </c>
      <c r="C1851">
        <v>10.17</v>
      </c>
      <c r="D1851">
        <v>9.4699999999999989</v>
      </c>
      <c r="E1851">
        <v>2</v>
      </c>
      <c r="F1851" s="60" t="s">
        <v>90</v>
      </c>
      <c r="G1851" s="28">
        <v>1</v>
      </c>
      <c r="H1851" s="47" t="s">
        <v>504</v>
      </c>
      <c r="I1851">
        <v>10</v>
      </c>
      <c r="J1851" s="35" t="s">
        <v>408</v>
      </c>
      <c r="K1851">
        <v>4.4000000000000004</v>
      </c>
      <c r="L1851">
        <v>118</v>
      </c>
      <c r="M1851">
        <v>126</v>
      </c>
      <c r="N1851" s="40">
        <v>1200</v>
      </c>
      <c r="O1851">
        <v>1</v>
      </c>
      <c r="P1851">
        <v>20</v>
      </c>
      <c r="Q1851">
        <v>11</v>
      </c>
      <c r="R1851">
        <v>24</v>
      </c>
      <c r="S1851" s="32" t="s">
        <v>416</v>
      </c>
      <c r="T1851">
        <v>1196</v>
      </c>
      <c r="U1851" s="34" t="s">
        <v>438</v>
      </c>
      <c r="V1851">
        <v>3</v>
      </c>
      <c r="W1851">
        <v>69</v>
      </c>
      <c r="X1851" s="17" t="s">
        <v>21</v>
      </c>
      <c r="Y1851" s="12" t="s">
        <v>989</v>
      </c>
      <c r="Z1851">
        <v>1</v>
      </c>
      <c r="AA1851">
        <v>1</v>
      </c>
      <c r="AB1851">
        <v>1</v>
      </c>
      <c r="AF1851" t="s">
        <v>46</v>
      </c>
    </row>
    <row r="1852" spans="1:32" x14ac:dyDescent="0.25">
      <c r="A1852" s="23" t="s">
        <v>329</v>
      </c>
      <c r="B1852" s="26" t="s">
        <v>364</v>
      </c>
      <c r="C1852">
        <v>9.94</v>
      </c>
      <c r="D1852">
        <v>9.2399999999999984</v>
      </c>
      <c r="E1852">
        <v>2</v>
      </c>
      <c r="F1852" s="60" t="s">
        <v>90</v>
      </c>
      <c r="G1852" s="30">
        <v>4</v>
      </c>
      <c r="H1852" s="47" t="s">
        <v>504</v>
      </c>
      <c r="I1852">
        <v>10</v>
      </c>
      <c r="J1852" s="38" t="s">
        <v>411</v>
      </c>
      <c r="K1852">
        <v>8.5</v>
      </c>
      <c r="L1852">
        <v>118</v>
      </c>
      <c r="M1852">
        <v>126</v>
      </c>
      <c r="N1852" s="40">
        <v>1200</v>
      </c>
      <c r="O1852">
        <v>1</v>
      </c>
      <c r="P1852">
        <v>30</v>
      </c>
      <c r="Q1852">
        <v>10</v>
      </c>
      <c r="R1852">
        <v>24</v>
      </c>
      <c r="S1852" s="32" t="s">
        <v>426</v>
      </c>
      <c r="T1852">
        <v>1199</v>
      </c>
      <c r="U1852" s="33" t="s">
        <v>417</v>
      </c>
      <c r="V1852">
        <v>3</v>
      </c>
      <c r="W1852">
        <v>69</v>
      </c>
      <c r="X1852" s="17" t="s">
        <v>21</v>
      </c>
      <c r="Y1852" s="12" t="s">
        <v>471</v>
      </c>
      <c r="Z1852">
        <v>11</v>
      </c>
      <c r="AA1852">
        <v>10</v>
      </c>
      <c r="AB1852">
        <v>4</v>
      </c>
      <c r="AF1852" t="s">
        <v>46</v>
      </c>
    </row>
    <row r="1853" spans="1:32" x14ac:dyDescent="0.25">
      <c r="A1853" s="23" t="s">
        <v>329</v>
      </c>
      <c r="B1853" s="26" t="s">
        <v>364</v>
      </c>
      <c r="C1853">
        <v>9.66</v>
      </c>
      <c r="D1853">
        <v>9.3600000000000012</v>
      </c>
      <c r="E1853">
        <v>2</v>
      </c>
      <c r="F1853" s="60" t="s">
        <v>90</v>
      </c>
      <c r="G1853" s="28">
        <v>2</v>
      </c>
      <c r="H1853" s="47" t="s">
        <v>504</v>
      </c>
      <c r="I1853">
        <v>7</v>
      </c>
      <c r="J1853" s="35" t="s">
        <v>408</v>
      </c>
      <c r="K1853">
        <v>8.6999999999999993</v>
      </c>
      <c r="L1853">
        <v>118</v>
      </c>
      <c r="M1853">
        <v>121</v>
      </c>
      <c r="N1853" s="40">
        <v>1200</v>
      </c>
      <c r="O1853">
        <v>1</v>
      </c>
      <c r="P1853">
        <v>16</v>
      </c>
      <c r="Q1853">
        <v>10</v>
      </c>
      <c r="R1853">
        <v>24</v>
      </c>
      <c r="S1853" s="31" t="s">
        <v>420</v>
      </c>
      <c r="T1853">
        <v>1190</v>
      </c>
      <c r="U1853" s="33" t="s">
        <v>427</v>
      </c>
      <c r="V1853">
        <v>3</v>
      </c>
      <c r="W1853">
        <v>67</v>
      </c>
      <c r="X1853" s="17" t="s">
        <v>21</v>
      </c>
      <c r="Y1853" s="12" t="s">
        <v>581</v>
      </c>
      <c r="Z1853">
        <v>2</v>
      </c>
      <c r="AA1853">
        <v>3</v>
      </c>
      <c r="AB1853">
        <v>2</v>
      </c>
      <c r="AF1853" t="s">
        <v>46</v>
      </c>
    </row>
    <row r="1854" spans="1:32" x14ac:dyDescent="0.25">
      <c r="A1854" s="23" t="s">
        <v>329</v>
      </c>
      <c r="B1854" s="26" t="s">
        <v>364</v>
      </c>
      <c r="C1854">
        <v>10.119999999999999</v>
      </c>
      <c r="D1854">
        <v>9.7199999999999989</v>
      </c>
      <c r="E1854">
        <v>2</v>
      </c>
      <c r="F1854" s="60" t="s">
        <v>90</v>
      </c>
      <c r="G1854">
        <v>9</v>
      </c>
      <c r="H1854" s="52" t="s">
        <v>49</v>
      </c>
      <c r="I1854">
        <v>4</v>
      </c>
      <c r="J1854" s="37" t="s">
        <v>409</v>
      </c>
      <c r="K1854">
        <v>10</v>
      </c>
      <c r="L1854">
        <v>118</v>
      </c>
      <c r="M1854">
        <v>129</v>
      </c>
      <c r="N1854" s="40">
        <v>1200</v>
      </c>
      <c r="O1854">
        <v>1</v>
      </c>
      <c r="P1854">
        <v>11</v>
      </c>
      <c r="Q1854">
        <v>5</v>
      </c>
      <c r="R1854">
        <v>24</v>
      </c>
      <c r="S1854" t="s">
        <v>508</v>
      </c>
      <c r="T1854">
        <v>1163</v>
      </c>
      <c r="U1854" s="33" t="s">
        <v>427</v>
      </c>
      <c r="V1854">
        <v>3</v>
      </c>
      <c r="W1854">
        <v>70</v>
      </c>
      <c r="X1854" s="16" t="s">
        <v>70</v>
      </c>
      <c r="Y1854" t="s">
        <v>484</v>
      </c>
      <c r="Z1854">
        <v>4</v>
      </c>
      <c r="AA1854">
        <v>3</v>
      </c>
      <c r="AB1854">
        <v>9</v>
      </c>
      <c r="AF1854" t="s">
        <v>46</v>
      </c>
    </row>
    <row r="1855" spans="1:32" x14ac:dyDescent="0.25">
      <c r="A1855" s="23" t="s">
        <v>329</v>
      </c>
      <c r="B1855" s="26" t="s">
        <v>364</v>
      </c>
      <c r="C1855">
        <v>10.59</v>
      </c>
      <c r="D1855">
        <v>9.7899999999999991</v>
      </c>
      <c r="E1855">
        <v>2</v>
      </c>
      <c r="F1855" s="60" t="s">
        <v>90</v>
      </c>
      <c r="G1855">
        <v>6</v>
      </c>
      <c r="H1855" s="52" t="s">
        <v>49</v>
      </c>
      <c r="I1855">
        <v>10</v>
      </c>
      <c r="J1855" s="38" t="s">
        <v>411</v>
      </c>
      <c r="K1855">
        <v>26</v>
      </c>
      <c r="L1855">
        <v>118</v>
      </c>
      <c r="M1855">
        <v>129</v>
      </c>
      <c r="N1855" s="40">
        <v>1200</v>
      </c>
      <c r="O1855">
        <v>1</v>
      </c>
      <c r="P1855">
        <v>28</v>
      </c>
      <c r="Q1855">
        <v>4</v>
      </c>
      <c r="R1855">
        <v>24</v>
      </c>
      <c r="S1855" t="s">
        <v>483</v>
      </c>
      <c r="T1855">
        <v>1165</v>
      </c>
      <c r="U1855" s="34" t="s">
        <v>755</v>
      </c>
      <c r="V1855">
        <v>3</v>
      </c>
      <c r="W1855">
        <v>70</v>
      </c>
      <c r="X1855" s="16" t="s">
        <v>70</v>
      </c>
      <c r="Y1855" t="s">
        <v>435</v>
      </c>
      <c r="Z1855">
        <v>13</v>
      </c>
      <c r="AA1855">
        <v>11</v>
      </c>
      <c r="AB1855">
        <v>6</v>
      </c>
      <c r="AF1855" t="s">
        <v>639</v>
      </c>
    </row>
    <row r="1856" spans="1:32" x14ac:dyDescent="0.25">
      <c r="A1856" s="24" t="s">
        <v>365</v>
      </c>
      <c r="B1856" s="27" t="s">
        <v>366</v>
      </c>
      <c r="C1856">
        <v>10.79</v>
      </c>
      <c r="D1856">
        <v>10.79</v>
      </c>
      <c r="E1856">
        <v>10</v>
      </c>
      <c r="F1856" s="63" t="s">
        <v>140</v>
      </c>
      <c r="G1856">
        <v>10</v>
      </c>
      <c r="H1856" s="53" t="s">
        <v>53</v>
      </c>
      <c r="I1856">
        <v>12</v>
      </c>
      <c r="J1856" s="35" t="s">
        <v>408</v>
      </c>
      <c r="K1856">
        <v>31</v>
      </c>
      <c r="L1856">
        <v>135</v>
      </c>
      <c r="M1856">
        <v>135</v>
      </c>
      <c r="N1856" s="40">
        <v>1200</v>
      </c>
      <c r="O1856">
        <v>1</v>
      </c>
      <c r="P1856">
        <v>23</v>
      </c>
      <c r="Q1856">
        <v>12</v>
      </c>
      <c r="R1856">
        <v>25</v>
      </c>
      <c r="S1856" s="32" t="s">
        <v>416</v>
      </c>
      <c r="T1856">
        <v>1111</v>
      </c>
      <c r="U1856" s="33" t="s">
        <v>417</v>
      </c>
      <c r="V1856">
        <v>3</v>
      </c>
      <c r="W1856">
        <v>80</v>
      </c>
      <c r="X1856" s="23" t="s">
        <v>44</v>
      </c>
      <c r="Y1856" t="s">
        <v>561</v>
      </c>
      <c r="Z1856">
        <v>2</v>
      </c>
      <c r="AA1856">
        <v>2</v>
      </c>
      <c r="AB1856">
        <v>10</v>
      </c>
      <c r="AF1856" t="s">
        <v>367</v>
      </c>
    </row>
    <row r="1857" spans="1:32" x14ac:dyDescent="0.25">
      <c r="A1857" s="24" t="s">
        <v>365</v>
      </c>
      <c r="B1857" s="27" t="s">
        <v>366</v>
      </c>
      <c r="C1857">
        <v>57.2</v>
      </c>
      <c r="D1857">
        <v>57.900000000000006</v>
      </c>
      <c r="E1857">
        <v>10</v>
      </c>
      <c r="F1857" s="63" t="s">
        <v>140</v>
      </c>
      <c r="G1857">
        <v>8</v>
      </c>
      <c r="H1857" s="56" t="s">
        <v>69</v>
      </c>
      <c r="I1857">
        <v>10</v>
      </c>
      <c r="J1857" s="36" t="s">
        <v>410</v>
      </c>
      <c r="K1857">
        <v>67</v>
      </c>
      <c r="L1857">
        <v>135</v>
      </c>
      <c r="M1857">
        <v>115</v>
      </c>
      <c r="N1857">
        <v>1000</v>
      </c>
      <c r="O1857">
        <v>0</v>
      </c>
      <c r="P1857">
        <v>30</v>
      </c>
      <c r="Q1857">
        <v>11</v>
      </c>
      <c r="R1857">
        <v>25</v>
      </c>
      <c r="S1857" t="s">
        <v>508</v>
      </c>
      <c r="T1857">
        <v>1103</v>
      </c>
      <c r="U1857" s="33" t="s">
        <v>417</v>
      </c>
      <c r="V1857">
        <v>2</v>
      </c>
      <c r="W1857">
        <v>81</v>
      </c>
      <c r="X1857" s="23" t="s">
        <v>44</v>
      </c>
      <c r="Y1857" t="s">
        <v>533</v>
      </c>
      <c r="Z1857">
        <v>10</v>
      </c>
      <c r="AA1857">
        <v>10</v>
      </c>
      <c r="AB1857">
        <v>8</v>
      </c>
      <c r="AF1857" t="s">
        <v>367</v>
      </c>
    </row>
    <row r="1858" spans="1:32" x14ac:dyDescent="0.25">
      <c r="A1858" s="24" t="s">
        <v>365</v>
      </c>
      <c r="B1858" s="27" t="s">
        <v>366</v>
      </c>
      <c r="C1858">
        <v>9.6199999999999992</v>
      </c>
      <c r="D1858">
        <v>10.019999999999998</v>
      </c>
      <c r="E1858">
        <v>10</v>
      </c>
      <c r="F1858" s="63" t="s">
        <v>140</v>
      </c>
      <c r="G1858" s="30">
        <v>5</v>
      </c>
      <c r="H1858" s="68" t="s">
        <v>316</v>
      </c>
      <c r="I1858">
        <v>4</v>
      </c>
      <c r="J1858" s="35" t="s">
        <v>408</v>
      </c>
      <c r="K1858">
        <v>15</v>
      </c>
      <c r="L1858">
        <v>135</v>
      </c>
      <c r="M1858">
        <v>130</v>
      </c>
      <c r="N1858" s="40">
        <v>1200</v>
      </c>
      <c r="O1858">
        <v>1</v>
      </c>
      <c r="P1858">
        <v>30</v>
      </c>
      <c r="Q1858">
        <v>10</v>
      </c>
      <c r="R1858">
        <v>25</v>
      </c>
      <c r="S1858" t="s">
        <v>457</v>
      </c>
      <c r="T1858">
        <v>1114</v>
      </c>
      <c r="U1858" s="33" t="s">
        <v>417</v>
      </c>
      <c r="V1858">
        <v>3</v>
      </c>
      <c r="W1858">
        <v>82</v>
      </c>
      <c r="X1858" s="22" t="s">
        <v>135</v>
      </c>
      <c r="Y1858" s="12" t="s">
        <v>552</v>
      </c>
      <c r="Z1858">
        <v>2</v>
      </c>
      <c r="AA1858">
        <v>3</v>
      </c>
      <c r="AB1858">
        <v>5</v>
      </c>
      <c r="AF1858" t="s">
        <v>367</v>
      </c>
    </row>
    <row r="1859" spans="1:32" x14ac:dyDescent="0.25">
      <c r="A1859" s="24" t="s">
        <v>365</v>
      </c>
      <c r="B1859" s="27" t="s">
        <v>366</v>
      </c>
      <c r="C1859">
        <v>8.58</v>
      </c>
      <c r="D1859">
        <v>9.68</v>
      </c>
      <c r="E1859">
        <v>10</v>
      </c>
      <c r="F1859" s="63" t="s">
        <v>140</v>
      </c>
      <c r="G1859" s="30">
        <v>5</v>
      </c>
      <c r="H1859" s="78" t="s">
        <v>687</v>
      </c>
      <c r="I1859">
        <v>1</v>
      </c>
      <c r="J1859" s="35" t="s">
        <v>408</v>
      </c>
      <c r="K1859">
        <v>53</v>
      </c>
      <c r="L1859">
        <v>135</v>
      </c>
      <c r="M1859">
        <v>115</v>
      </c>
      <c r="N1859" s="40">
        <v>1200</v>
      </c>
      <c r="O1859">
        <v>1</v>
      </c>
      <c r="P1859">
        <v>12</v>
      </c>
      <c r="Q1859">
        <v>10</v>
      </c>
      <c r="R1859">
        <v>25</v>
      </c>
      <c r="S1859" t="s">
        <v>508</v>
      </c>
      <c r="T1859">
        <v>1115</v>
      </c>
      <c r="U1859" s="33" t="s">
        <v>417</v>
      </c>
      <c r="V1859">
        <v>2</v>
      </c>
      <c r="W1859">
        <v>83</v>
      </c>
      <c r="X1859" s="22" t="s">
        <v>135</v>
      </c>
      <c r="Y1859" s="12" t="s">
        <v>418</v>
      </c>
      <c r="Z1859">
        <v>2</v>
      </c>
      <c r="AA1859">
        <v>2</v>
      </c>
      <c r="AB1859">
        <v>5</v>
      </c>
      <c r="AF1859" t="s">
        <v>367</v>
      </c>
    </row>
    <row r="1860" spans="1:32" x14ac:dyDescent="0.25">
      <c r="A1860" s="24" t="s">
        <v>365</v>
      </c>
      <c r="B1860" s="27" t="s">
        <v>366</v>
      </c>
      <c r="C1860">
        <v>22.37</v>
      </c>
      <c r="D1860">
        <v>23.169999999999998</v>
      </c>
      <c r="E1860">
        <v>10</v>
      </c>
      <c r="F1860" s="63" t="s">
        <v>140</v>
      </c>
      <c r="G1860">
        <v>10</v>
      </c>
      <c r="H1860" s="69" t="s">
        <v>385</v>
      </c>
      <c r="I1860">
        <v>1</v>
      </c>
      <c r="J1860" s="37" t="s">
        <v>409</v>
      </c>
      <c r="K1860">
        <v>130</v>
      </c>
      <c r="L1860">
        <v>135</v>
      </c>
      <c r="M1860">
        <v>123</v>
      </c>
      <c r="N1860">
        <v>1400</v>
      </c>
      <c r="O1860">
        <v>1</v>
      </c>
      <c r="P1860">
        <v>1</v>
      </c>
      <c r="Q1860">
        <v>10</v>
      </c>
      <c r="R1860">
        <v>25</v>
      </c>
      <c r="S1860" t="s">
        <v>465</v>
      </c>
      <c r="T1860">
        <v>1105</v>
      </c>
      <c r="U1860" s="33" t="s">
        <v>427</v>
      </c>
      <c r="V1860">
        <v>2</v>
      </c>
      <c r="W1860">
        <v>85</v>
      </c>
      <c r="X1860" s="22" t="s">
        <v>135</v>
      </c>
      <c r="Y1860" t="s">
        <v>753</v>
      </c>
      <c r="Z1860">
        <v>4</v>
      </c>
      <c r="AA1860">
        <v>4</v>
      </c>
      <c r="AB1860">
        <v>6</v>
      </c>
      <c r="AC1860">
        <v>10</v>
      </c>
      <c r="AF1860" t="s">
        <v>367</v>
      </c>
    </row>
    <row r="1861" spans="1:32" x14ac:dyDescent="0.25">
      <c r="A1861" s="24" t="s">
        <v>365</v>
      </c>
      <c r="B1861" s="27" t="s">
        <v>366</v>
      </c>
      <c r="C1861">
        <v>21.79</v>
      </c>
      <c r="D1861">
        <v>22.39</v>
      </c>
      <c r="E1861">
        <v>10</v>
      </c>
      <c r="F1861" s="63" t="s">
        <v>140</v>
      </c>
      <c r="G1861">
        <v>9</v>
      </c>
      <c r="H1861" s="63" t="s">
        <v>140</v>
      </c>
      <c r="I1861">
        <v>7</v>
      </c>
      <c r="J1861" s="37" t="s">
        <v>409</v>
      </c>
      <c r="K1861">
        <v>69</v>
      </c>
      <c r="L1861">
        <v>135</v>
      </c>
      <c r="M1861">
        <v>118</v>
      </c>
      <c r="N1861">
        <v>1400</v>
      </c>
      <c r="O1861">
        <v>1</v>
      </c>
      <c r="P1861">
        <v>7</v>
      </c>
      <c r="Q1861">
        <v>9</v>
      </c>
      <c r="R1861">
        <v>25</v>
      </c>
      <c r="S1861" t="s">
        <v>483</v>
      </c>
      <c r="T1861">
        <v>1113</v>
      </c>
      <c r="U1861" s="34" t="s">
        <v>438</v>
      </c>
      <c r="V1861">
        <v>2</v>
      </c>
      <c r="W1861">
        <v>86</v>
      </c>
      <c r="X1861" s="22" t="s">
        <v>135</v>
      </c>
      <c r="Y1861" t="s">
        <v>474</v>
      </c>
      <c r="Z1861">
        <v>4</v>
      </c>
      <c r="AA1861">
        <v>5</v>
      </c>
      <c r="AB1861">
        <v>5</v>
      </c>
      <c r="AC1861">
        <v>9</v>
      </c>
      <c r="AF1861" t="s">
        <v>367</v>
      </c>
    </row>
    <row r="1862" spans="1:32" x14ac:dyDescent="0.25">
      <c r="A1862" s="24" t="s">
        <v>365</v>
      </c>
      <c r="B1862" s="27" t="s">
        <v>366</v>
      </c>
      <c r="C1862">
        <v>11.11</v>
      </c>
      <c r="D1862">
        <v>11.41</v>
      </c>
      <c r="E1862">
        <v>10</v>
      </c>
      <c r="F1862" s="63" t="s">
        <v>140</v>
      </c>
      <c r="G1862">
        <v>11</v>
      </c>
      <c r="H1862" s="63" t="s">
        <v>140</v>
      </c>
      <c r="I1862">
        <v>11</v>
      </c>
      <c r="J1862" s="36" t="s">
        <v>410</v>
      </c>
      <c r="K1862">
        <v>87</v>
      </c>
      <c r="L1862">
        <v>135</v>
      </c>
      <c r="M1862">
        <v>125</v>
      </c>
      <c r="N1862" s="40">
        <v>1200</v>
      </c>
      <c r="O1862">
        <v>1</v>
      </c>
      <c r="P1862">
        <v>4</v>
      </c>
      <c r="Q1862">
        <v>6</v>
      </c>
      <c r="R1862">
        <v>25</v>
      </c>
      <c r="S1862" s="32" t="s">
        <v>432</v>
      </c>
      <c r="T1862">
        <v>1090</v>
      </c>
      <c r="U1862" s="34" t="s">
        <v>438</v>
      </c>
      <c r="V1862">
        <v>2</v>
      </c>
      <c r="W1862">
        <v>86</v>
      </c>
      <c r="X1862" s="22" t="s">
        <v>135</v>
      </c>
      <c r="Y1862">
        <v>9</v>
      </c>
      <c r="Z1862">
        <v>9</v>
      </c>
      <c r="AA1862">
        <v>9</v>
      </c>
      <c r="AB1862">
        <v>11</v>
      </c>
      <c r="AF1862" t="s">
        <v>367</v>
      </c>
    </row>
    <row r="1863" spans="1:32" x14ac:dyDescent="0.25">
      <c r="A1863" s="24" t="s">
        <v>365</v>
      </c>
      <c r="B1863" s="27" t="s">
        <v>366</v>
      </c>
      <c r="C1863">
        <v>56.69</v>
      </c>
      <c r="D1863">
        <v>57.089999999999996</v>
      </c>
      <c r="E1863">
        <v>10</v>
      </c>
      <c r="F1863" s="63" t="s">
        <v>140</v>
      </c>
      <c r="G1863">
        <v>6</v>
      </c>
      <c r="H1863" s="63" t="s">
        <v>140</v>
      </c>
      <c r="I1863">
        <v>8</v>
      </c>
      <c r="J1863" s="36" t="s">
        <v>410</v>
      </c>
      <c r="K1863">
        <v>45</v>
      </c>
      <c r="L1863">
        <v>135</v>
      </c>
      <c r="M1863">
        <v>124</v>
      </c>
      <c r="N1863">
        <v>1000</v>
      </c>
      <c r="O1863">
        <v>0</v>
      </c>
      <c r="P1863">
        <v>30</v>
      </c>
      <c r="Q1863">
        <v>4</v>
      </c>
      <c r="R1863">
        <v>25</v>
      </c>
      <c r="S1863" s="32" t="s">
        <v>426</v>
      </c>
      <c r="T1863">
        <v>1080</v>
      </c>
      <c r="U1863" s="33" t="s">
        <v>427</v>
      </c>
      <c r="V1863">
        <v>2</v>
      </c>
      <c r="W1863">
        <v>86</v>
      </c>
      <c r="X1863" s="22" t="s">
        <v>135</v>
      </c>
      <c r="Y1863" t="s">
        <v>474</v>
      </c>
      <c r="Z1863">
        <v>8</v>
      </c>
      <c r="AA1863">
        <v>8</v>
      </c>
      <c r="AB1863">
        <v>6</v>
      </c>
      <c r="AF1863" t="s">
        <v>367</v>
      </c>
    </row>
    <row r="1864" spans="1:32" x14ac:dyDescent="0.25">
      <c r="A1864" s="24" t="s">
        <v>365</v>
      </c>
      <c r="B1864" s="27" t="s">
        <v>366</v>
      </c>
      <c r="C1864">
        <v>9.67</v>
      </c>
      <c r="D1864">
        <v>10.07</v>
      </c>
      <c r="E1864">
        <v>10</v>
      </c>
      <c r="F1864" s="63" t="s">
        <v>140</v>
      </c>
      <c r="G1864" s="28">
        <v>1</v>
      </c>
      <c r="H1864" s="63" t="s">
        <v>140</v>
      </c>
      <c r="I1864">
        <v>1</v>
      </c>
      <c r="J1864" s="35" t="s">
        <v>408</v>
      </c>
      <c r="K1864">
        <v>6.3</v>
      </c>
      <c r="L1864">
        <v>135</v>
      </c>
      <c r="M1864">
        <v>135</v>
      </c>
      <c r="N1864" s="40">
        <v>1200</v>
      </c>
      <c r="O1864">
        <v>1</v>
      </c>
      <c r="P1864">
        <v>19</v>
      </c>
      <c r="Q1864">
        <v>3</v>
      </c>
      <c r="R1864">
        <v>25</v>
      </c>
      <c r="S1864" s="31" t="s">
        <v>420</v>
      </c>
      <c r="T1864">
        <v>1095</v>
      </c>
      <c r="U1864" s="33" t="s">
        <v>427</v>
      </c>
      <c r="V1864">
        <v>3</v>
      </c>
      <c r="W1864">
        <v>80</v>
      </c>
      <c r="X1864" s="22" t="s">
        <v>135</v>
      </c>
      <c r="Y1864" s="12" t="s">
        <v>423</v>
      </c>
      <c r="Z1864">
        <v>2</v>
      </c>
      <c r="AA1864">
        <v>2</v>
      </c>
      <c r="AB1864">
        <v>1</v>
      </c>
      <c r="AF1864" t="s">
        <v>367</v>
      </c>
    </row>
    <row r="1865" spans="1:32" x14ac:dyDescent="0.25">
      <c r="A1865" s="24" t="s">
        <v>365</v>
      </c>
      <c r="B1865" s="27" t="s">
        <v>366</v>
      </c>
      <c r="C1865">
        <v>9.94</v>
      </c>
      <c r="D1865">
        <v>10.639999999999999</v>
      </c>
      <c r="E1865">
        <v>10</v>
      </c>
      <c r="F1865" s="63" t="s">
        <v>140</v>
      </c>
      <c r="G1865">
        <v>9</v>
      </c>
      <c r="H1865" s="52" t="s">
        <v>49</v>
      </c>
      <c r="I1865">
        <v>4</v>
      </c>
      <c r="J1865" s="37" t="s">
        <v>409</v>
      </c>
      <c r="K1865">
        <v>12</v>
      </c>
      <c r="L1865">
        <v>135</v>
      </c>
      <c r="M1865">
        <v>121</v>
      </c>
      <c r="N1865" s="40">
        <v>1200</v>
      </c>
      <c r="O1865">
        <v>1</v>
      </c>
      <c r="P1865">
        <v>26</v>
      </c>
      <c r="Q1865">
        <v>1</v>
      </c>
      <c r="R1865">
        <v>25</v>
      </c>
      <c r="S1865" t="s">
        <v>465</v>
      </c>
      <c r="T1865">
        <v>1112</v>
      </c>
      <c r="U1865" s="33" t="s">
        <v>417</v>
      </c>
      <c r="V1865">
        <v>2</v>
      </c>
      <c r="W1865">
        <v>82</v>
      </c>
      <c r="X1865" s="22" t="s">
        <v>135</v>
      </c>
      <c r="Y1865">
        <v>4</v>
      </c>
      <c r="Z1865">
        <v>7</v>
      </c>
      <c r="AA1865">
        <v>6</v>
      </c>
      <c r="AB1865">
        <v>9</v>
      </c>
      <c r="AF1865" t="s">
        <v>367</v>
      </c>
    </row>
    <row r="1866" spans="1:32" x14ac:dyDescent="0.25">
      <c r="A1866" s="24" t="s">
        <v>365</v>
      </c>
      <c r="B1866" s="27" t="s">
        <v>366</v>
      </c>
      <c r="C1866">
        <v>10.31</v>
      </c>
      <c r="D1866">
        <v>10.31</v>
      </c>
      <c r="E1866">
        <v>10</v>
      </c>
      <c r="F1866" s="63" t="s">
        <v>140</v>
      </c>
      <c r="G1866">
        <v>9</v>
      </c>
      <c r="H1866" s="67" t="s">
        <v>195</v>
      </c>
      <c r="I1866">
        <v>9</v>
      </c>
      <c r="J1866" s="38" t="s">
        <v>411</v>
      </c>
      <c r="K1866">
        <v>16</v>
      </c>
      <c r="L1866">
        <v>135</v>
      </c>
      <c r="M1866">
        <v>135</v>
      </c>
      <c r="N1866" s="40">
        <v>1200</v>
      </c>
      <c r="O1866">
        <v>1</v>
      </c>
      <c r="P1866">
        <v>29</v>
      </c>
      <c r="Q1866">
        <v>12</v>
      </c>
      <c r="R1866">
        <v>24</v>
      </c>
      <c r="S1866" t="s">
        <v>457</v>
      </c>
      <c r="T1866">
        <v>1107</v>
      </c>
      <c r="U1866" s="33" t="s">
        <v>417</v>
      </c>
      <c r="V1866">
        <v>3</v>
      </c>
      <c r="W1866">
        <v>84</v>
      </c>
      <c r="X1866" s="22" t="s">
        <v>135</v>
      </c>
      <c r="Y1866">
        <v>12</v>
      </c>
      <c r="Z1866">
        <v>12</v>
      </c>
      <c r="AA1866">
        <v>12</v>
      </c>
      <c r="AB1866">
        <v>9</v>
      </c>
      <c r="AF1866" t="s">
        <v>367</v>
      </c>
    </row>
    <row r="1867" spans="1:32" x14ac:dyDescent="0.25">
      <c r="A1867" s="24" t="s">
        <v>365</v>
      </c>
      <c r="B1867" s="27" t="s">
        <v>366</v>
      </c>
      <c r="C1867">
        <v>9.41</v>
      </c>
      <c r="D1867">
        <v>9.91</v>
      </c>
      <c r="E1867">
        <v>10</v>
      </c>
      <c r="F1867" s="63" t="s">
        <v>140</v>
      </c>
      <c r="G1867">
        <v>7</v>
      </c>
      <c r="H1867" s="63" t="s">
        <v>140</v>
      </c>
      <c r="I1867">
        <v>12</v>
      </c>
      <c r="J1867" s="38" t="s">
        <v>411</v>
      </c>
      <c r="K1867">
        <v>114</v>
      </c>
      <c r="L1867">
        <v>135</v>
      </c>
      <c r="M1867">
        <v>121</v>
      </c>
      <c r="N1867" s="40">
        <v>1200</v>
      </c>
      <c r="O1867">
        <v>1</v>
      </c>
      <c r="P1867">
        <v>22</v>
      </c>
      <c r="Q1867">
        <v>12</v>
      </c>
      <c r="R1867">
        <v>24</v>
      </c>
      <c r="S1867" t="s">
        <v>465</v>
      </c>
      <c r="T1867">
        <v>1119</v>
      </c>
      <c r="U1867" s="33" t="s">
        <v>417</v>
      </c>
      <c r="V1867">
        <v>2</v>
      </c>
      <c r="W1867">
        <v>84</v>
      </c>
      <c r="X1867" s="22" t="s">
        <v>135</v>
      </c>
      <c r="Y1867">
        <v>5</v>
      </c>
      <c r="Z1867">
        <v>13</v>
      </c>
      <c r="AA1867">
        <v>12</v>
      </c>
      <c r="AB1867">
        <v>7</v>
      </c>
      <c r="AF1867" t="s">
        <v>1885</v>
      </c>
    </row>
    <row r="1868" spans="1:32" x14ac:dyDescent="0.25">
      <c r="A1868" s="24" t="s">
        <v>365</v>
      </c>
      <c r="B1868" s="27" t="s">
        <v>366</v>
      </c>
      <c r="C1868">
        <v>9.4700000000000006</v>
      </c>
      <c r="D1868">
        <v>10.370000000000001</v>
      </c>
      <c r="E1868">
        <v>10</v>
      </c>
      <c r="F1868" s="63" t="s">
        <v>140</v>
      </c>
      <c r="G1868" s="28">
        <v>2</v>
      </c>
      <c r="H1868" s="63" t="s">
        <v>140</v>
      </c>
      <c r="I1868">
        <v>1</v>
      </c>
      <c r="J1868" s="37" t="s">
        <v>409</v>
      </c>
      <c r="K1868">
        <v>20</v>
      </c>
      <c r="L1868">
        <v>135</v>
      </c>
      <c r="M1868">
        <v>119</v>
      </c>
      <c r="N1868" s="40">
        <v>1200</v>
      </c>
      <c r="O1868">
        <v>1</v>
      </c>
      <c r="P1868">
        <v>20</v>
      </c>
      <c r="Q1868">
        <v>11</v>
      </c>
      <c r="R1868">
        <v>24</v>
      </c>
      <c r="S1868" s="32" t="s">
        <v>416</v>
      </c>
      <c r="T1868">
        <v>1097</v>
      </c>
      <c r="U1868" s="34" t="s">
        <v>438</v>
      </c>
      <c r="V1868">
        <v>2</v>
      </c>
      <c r="W1868">
        <v>83</v>
      </c>
      <c r="X1868" s="22" t="s">
        <v>135</v>
      </c>
      <c r="Y1868" s="12" t="s">
        <v>654</v>
      </c>
      <c r="Z1868">
        <v>6</v>
      </c>
      <c r="AA1868">
        <v>3</v>
      </c>
      <c r="AB1868">
        <v>2</v>
      </c>
      <c r="AF1868" t="s">
        <v>161</v>
      </c>
    </row>
    <row r="1869" spans="1:32" x14ac:dyDescent="0.25">
      <c r="A1869" s="24" t="s">
        <v>365</v>
      </c>
      <c r="B1869" s="27" t="s">
        <v>366</v>
      </c>
      <c r="C1869">
        <v>57.18</v>
      </c>
      <c r="D1869">
        <v>57.78</v>
      </c>
      <c r="E1869">
        <v>10</v>
      </c>
      <c r="F1869" s="63" t="s">
        <v>140</v>
      </c>
      <c r="G1869">
        <v>6</v>
      </c>
      <c r="H1869" s="63" t="s">
        <v>140</v>
      </c>
      <c r="I1869">
        <v>3</v>
      </c>
      <c r="J1869" s="37" t="s">
        <v>409</v>
      </c>
      <c r="K1869">
        <v>70</v>
      </c>
      <c r="L1869">
        <v>135</v>
      </c>
      <c r="M1869">
        <v>122</v>
      </c>
      <c r="N1869">
        <v>1000</v>
      </c>
      <c r="O1869">
        <v>0</v>
      </c>
      <c r="P1869">
        <v>9</v>
      </c>
      <c r="Q1869">
        <v>11</v>
      </c>
      <c r="R1869">
        <v>24</v>
      </c>
      <c r="S1869" t="s">
        <v>465</v>
      </c>
      <c r="T1869">
        <v>1106</v>
      </c>
      <c r="U1869" s="33" t="s">
        <v>417</v>
      </c>
      <c r="V1869">
        <v>2</v>
      </c>
      <c r="W1869">
        <v>85</v>
      </c>
      <c r="X1869" s="22" t="s">
        <v>135</v>
      </c>
      <c r="Y1869">
        <v>5</v>
      </c>
      <c r="Z1869">
        <v>4</v>
      </c>
      <c r="AA1869">
        <v>8</v>
      </c>
      <c r="AB1869">
        <v>6</v>
      </c>
      <c r="AF1869" t="s">
        <v>161</v>
      </c>
    </row>
    <row r="1870" spans="1:32" x14ac:dyDescent="0.25">
      <c r="A1870" s="24" t="s">
        <v>365</v>
      </c>
      <c r="B1870" s="27" t="s">
        <v>366</v>
      </c>
      <c r="C1870">
        <v>9.51</v>
      </c>
      <c r="D1870">
        <v>9.91</v>
      </c>
      <c r="E1870">
        <v>10</v>
      </c>
      <c r="F1870" s="63" t="s">
        <v>140</v>
      </c>
      <c r="G1870">
        <v>10</v>
      </c>
      <c r="H1870" s="65" t="s">
        <v>167</v>
      </c>
      <c r="I1870">
        <v>12</v>
      </c>
      <c r="J1870" s="37" t="s">
        <v>409</v>
      </c>
      <c r="K1870">
        <v>87</v>
      </c>
      <c r="L1870">
        <v>135</v>
      </c>
      <c r="M1870">
        <v>123</v>
      </c>
      <c r="N1870" s="40">
        <v>1200</v>
      </c>
      <c r="O1870">
        <v>1</v>
      </c>
      <c r="P1870">
        <v>13</v>
      </c>
      <c r="Q1870">
        <v>10</v>
      </c>
      <c r="R1870">
        <v>24</v>
      </c>
      <c r="S1870" t="s">
        <v>465</v>
      </c>
      <c r="T1870">
        <v>1102</v>
      </c>
      <c r="U1870" s="33" t="s">
        <v>427</v>
      </c>
      <c r="V1870">
        <v>2</v>
      </c>
      <c r="W1870">
        <v>87</v>
      </c>
      <c r="X1870" s="22" t="s">
        <v>135</v>
      </c>
      <c r="Y1870" t="s">
        <v>522</v>
      </c>
      <c r="Z1870">
        <v>6</v>
      </c>
      <c r="AA1870">
        <v>5</v>
      </c>
      <c r="AB1870">
        <v>10</v>
      </c>
      <c r="AF1870" t="s">
        <v>161</v>
      </c>
    </row>
    <row r="1871" spans="1:32" x14ac:dyDescent="0.25">
      <c r="A1871" s="24" t="s">
        <v>365</v>
      </c>
      <c r="B1871" s="27" t="s">
        <v>366</v>
      </c>
      <c r="C1871">
        <v>23.33</v>
      </c>
      <c r="D1871">
        <v>24.13</v>
      </c>
      <c r="E1871">
        <v>10</v>
      </c>
      <c r="F1871" s="63" t="s">
        <v>140</v>
      </c>
      <c r="G1871">
        <v>6</v>
      </c>
      <c r="H1871" s="54" t="s">
        <v>58</v>
      </c>
      <c r="I1871">
        <v>3</v>
      </c>
      <c r="J1871" s="35" t="s">
        <v>408</v>
      </c>
      <c r="K1871">
        <v>5.0999999999999996</v>
      </c>
      <c r="L1871">
        <v>135</v>
      </c>
      <c r="M1871">
        <v>116</v>
      </c>
      <c r="N1871">
        <v>1400</v>
      </c>
      <c r="O1871">
        <v>1</v>
      </c>
      <c r="P1871">
        <v>22</v>
      </c>
      <c r="Q1871">
        <v>9</v>
      </c>
      <c r="R1871">
        <v>24</v>
      </c>
      <c r="S1871" t="s">
        <v>501</v>
      </c>
      <c r="T1871">
        <v>1083</v>
      </c>
      <c r="U1871" s="34" t="s">
        <v>438</v>
      </c>
      <c r="V1871" t="s">
        <v>1474</v>
      </c>
      <c r="W1871">
        <v>87</v>
      </c>
      <c r="X1871" s="22" t="s">
        <v>135</v>
      </c>
      <c r="Y1871" t="s">
        <v>474</v>
      </c>
      <c r="Z1871">
        <v>3</v>
      </c>
      <c r="AA1871">
        <v>4</v>
      </c>
      <c r="AB1871">
        <v>5</v>
      </c>
      <c r="AC1871">
        <v>6</v>
      </c>
      <c r="AF1871" t="s">
        <v>161</v>
      </c>
    </row>
    <row r="1872" spans="1:32" x14ac:dyDescent="0.25">
      <c r="A1872" s="24" t="s">
        <v>365</v>
      </c>
      <c r="B1872" s="27" t="s">
        <v>366</v>
      </c>
      <c r="C1872">
        <v>21.39</v>
      </c>
      <c r="D1872">
        <v>21.89</v>
      </c>
      <c r="E1872">
        <v>10</v>
      </c>
      <c r="F1872" s="63" t="s">
        <v>140</v>
      </c>
      <c r="G1872">
        <v>8</v>
      </c>
      <c r="H1872" s="52" t="s">
        <v>49</v>
      </c>
      <c r="I1872">
        <v>3</v>
      </c>
      <c r="J1872" s="35" t="s">
        <v>408</v>
      </c>
      <c r="K1872">
        <v>5.0999999999999996</v>
      </c>
      <c r="L1872">
        <v>135</v>
      </c>
      <c r="M1872">
        <v>126</v>
      </c>
      <c r="N1872">
        <v>1400</v>
      </c>
      <c r="O1872">
        <v>1</v>
      </c>
      <c r="P1872">
        <v>1</v>
      </c>
      <c r="Q1872">
        <v>7</v>
      </c>
      <c r="R1872">
        <v>24</v>
      </c>
      <c r="S1872" t="s">
        <v>477</v>
      </c>
      <c r="T1872">
        <v>1090</v>
      </c>
      <c r="U1872" s="33" t="s">
        <v>417</v>
      </c>
      <c r="V1872">
        <v>2</v>
      </c>
      <c r="W1872">
        <v>88</v>
      </c>
      <c r="X1872" s="22" t="s">
        <v>135</v>
      </c>
      <c r="Y1872" t="s">
        <v>589</v>
      </c>
      <c r="Z1872">
        <v>3</v>
      </c>
      <c r="AA1872">
        <v>3</v>
      </c>
      <c r="AB1872">
        <v>5</v>
      </c>
      <c r="AC1872">
        <v>8</v>
      </c>
      <c r="AF1872" t="s">
        <v>161</v>
      </c>
    </row>
    <row r="1873" spans="1:32" x14ac:dyDescent="0.25">
      <c r="A1873" s="24" t="s">
        <v>365</v>
      </c>
      <c r="B1873" s="27" t="s">
        <v>366</v>
      </c>
      <c r="C1873">
        <v>22.54</v>
      </c>
      <c r="D1873">
        <v>23.24</v>
      </c>
      <c r="E1873">
        <v>10</v>
      </c>
      <c r="F1873" s="63" t="s">
        <v>140</v>
      </c>
      <c r="G1873" s="28">
        <v>3</v>
      </c>
      <c r="H1873" s="63" t="s">
        <v>140</v>
      </c>
      <c r="I1873">
        <v>2</v>
      </c>
      <c r="J1873" s="37" t="s">
        <v>409</v>
      </c>
      <c r="K1873">
        <v>2.2999999999999998</v>
      </c>
      <c r="L1873">
        <v>135</v>
      </c>
      <c r="M1873">
        <v>127</v>
      </c>
      <c r="N1873">
        <v>1400</v>
      </c>
      <c r="O1873">
        <v>1</v>
      </c>
      <c r="P1873">
        <v>2</v>
      </c>
      <c r="Q1873">
        <v>6</v>
      </c>
      <c r="R1873">
        <v>24</v>
      </c>
      <c r="S1873" t="s">
        <v>477</v>
      </c>
      <c r="T1873">
        <v>1096</v>
      </c>
      <c r="U1873" s="33" t="s">
        <v>417</v>
      </c>
      <c r="V1873">
        <v>2</v>
      </c>
      <c r="W1873">
        <v>88</v>
      </c>
      <c r="X1873" s="22" t="s">
        <v>135</v>
      </c>
      <c r="Y1873" s="12">
        <v>1</v>
      </c>
      <c r="Z1873">
        <v>4</v>
      </c>
      <c r="AA1873">
        <v>4</v>
      </c>
      <c r="AB1873">
        <v>3</v>
      </c>
      <c r="AC1873">
        <v>3</v>
      </c>
      <c r="AF1873" t="s">
        <v>161</v>
      </c>
    </row>
    <row r="1874" spans="1:32" x14ac:dyDescent="0.25">
      <c r="A1874" s="24" t="s">
        <v>365</v>
      </c>
      <c r="B1874" s="27" t="s">
        <v>366</v>
      </c>
      <c r="C1874">
        <v>21.63</v>
      </c>
      <c r="D1874">
        <v>22.529999999999998</v>
      </c>
      <c r="E1874">
        <v>10</v>
      </c>
      <c r="F1874" s="63" t="s">
        <v>140</v>
      </c>
      <c r="G1874" s="28">
        <v>3</v>
      </c>
      <c r="H1874" s="54" t="s">
        <v>58</v>
      </c>
      <c r="I1874">
        <v>4</v>
      </c>
      <c r="J1874" s="35" t="s">
        <v>408</v>
      </c>
      <c r="K1874">
        <v>3.6</v>
      </c>
      <c r="L1874">
        <v>135</v>
      </c>
      <c r="M1874">
        <v>115</v>
      </c>
      <c r="N1874">
        <v>1400</v>
      </c>
      <c r="O1874">
        <v>1</v>
      </c>
      <c r="P1874">
        <v>19</v>
      </c>
      <c r="Q1874">
        <v>5</v>
      </c>
      <c r="R1874">
        <v>24</v>
      </c>
      <c r="S1874" t="s">
        <v>479</v>
      </c>
      <c r="T1874">
        <v>1100</v>
      </c>
      <c r="U1874" s="33" t="s">
        <v>417</v>
      </c>
      <c r="V1874">
        <v>1</v>
      </c>
      <c r="W1874">
        <v>87</v>
      </c>
      <c r="X1874" s="22" t="s">
        <v>135</v>
      </c>
      <c r="Y1874" s="12" t="s">
        <v>654</v>
      </c>
      <c r="Z1874">
        <v>2</v>
      </c>
      <c r="AA1874">
        <v>2</v>
      </c>
      <c r="AB1874">
        <v>2</v>
      </c>
      <c r="AC1874">
        <v>3</v>
      </c>
      <c r="AF1874" t="s">
        <v>161</v>
      </c>
    </row>
    <row r="1875" spans="1:32" x14ac:dyDescent="0.25">
      <c r="A1875" s="24" t="s">
        <v>365</v>
      </c>
      <c r="B1875" s="27" t="s">
        <v>366</v>
      </c>
      <c r="C1875">
        <v>22.34</v>
      </c>
      <c r="D1875">
        <v>23.04</v>
      </c>
      <c r="E1875">
        <v>10</v>
      </c>
      <c r="F1875" s="63" t="s">
        <v>140</v>
      </c>
      <c r="G1875" s="28">
        <v>2</v>
      </c>
      <c r="H1875" s="63" t="s">
        <v>140</v>
      </c>
      <c r="I1875">
        <v>4</v>
      </c>
      <c r="J1875" s="35" t="s">
        <v>408</v>
      </c>
      <c r="K1875">
        <v>19</v>
      </c>
      <c r="L1875">
        <v>135</v>
      </c>
      <c r="M1875">
        <v>120</v>
      </c>
      <c r="N1875">
        <v>1400</v>
      </c>
      <c r="O1875">
        <v>1</v>
      </c>
      <c r="P1875">
        <v>28</v>
      </c>
      <c r="Q1875">
        <v>4</v>
      </c>
      <c r="R1875">
        <v>24</v>
      </c>
      <c r="S1875" t="s">
        <v>483</v>
      </c>
      <c r="T1875">
        <v>1097</v>
      </c>
      <c r="U1875" s="34" t="s">
        <v>755</v>
      </c>
      <c r="V1875">
        <v>2</v>
      </c>
      <c r="W1875">
        <v>85</v>
      </c>
      <c r="X1875" s="22" t="s">
        <v>135</v>
      </c>
      <c r="Y1875" s="12" t="s">
        <v>581</v>
      </c>
      <c r="Z1875">
        <v>1</v>
      </c>
      <c r="AA1875">
        <v>3</v>
      </c>
      <c r="AB1875">
        <v>3</v>
      </c>
      <c r="AC1875">
        <v>2</v>
      </c>
      <c r="AF1875" t="s">
        <v>161</v>
      </c>
    </row>
    <row r="1876" spans="1:32" x14ac:dyDescent="0.25">
      <c r="A1876" s="24" t="s">
        <v>365</v>
      </c>
      <c r="B1876" s="27" t="s">
        <v>366</v>
      </c>
      <c r="C1876">
        <v>8.5299999999999994</v>
      </c>
      <c r="D1876">
        <v>8.93</v>
      </c>
      <c r="E1876">
        <v>10</v>
      </c>
      <c r="F1876" s="63" t="s">
        <v>140</v>
      </c>
      <c r="G1876" s="28">
        <v>2</v>
      </c>
      <c r="H1876" s="63" t="s">
        <v>140</v>
      </c>
      <c r="I1876">
        <v>7</v>
      </c>
      <c r="J1876" s="35" t="s">
        <v>408</v>
      </c>
      <c r="K1876">
        <v>11</v>
      </c>
      <c r="L1876">
        <v>135</v>
      </c>
      <c r="M1876">
        <v>123</v>
      </c>
      <c r="N1876" s="40">
        <v>1200</v>
      </c>
      <c r="O1876">
        <v>1</v>
      </c>
      <c r="P1876">
        <v>3</v>
      </c>
      <c r="Q1876">
        <v>4</v>
      </c>
      <c r="R1876">
        <v>24</v>
      </c>
      <c r="S1876" t="s">
        <v>457</v>
      </c>
      <c r="T1876">
        <v>1091</v>
      </c>
      <c r="U1876" s="33" t="s">
        <v>417</v>
      </c>
      <c r="V1876">
        <v>2</v>
      </c>
      <c r="W1876">
        <v>84</v>
      </c>
      <c r="X1876" s="22" t="s">
        <v>135</v>
      </c>
      <c r="Y1876" s="12" t="s">
        <v>539</v>
      </c>
      <c r="Z1876">
        <v>2</v>
      </c>
      <c r="AA1876">
        <v>2</v>
      </c>
      <c r="AB1876">
        <v>2</v>
      </c>
      <c r="AF1876" t="s">
        <v>161</v>
      </c>
    </row>
    <row r="1877" spans="1:32" x14ac:dyDescent="0.25">
      <c r="A1877" s="24" t="s">
        <v>365</v>
      </c>
      <c r="B1877" s="27" t="s">
        <v>366</v>
      </c>
      <c r="C1877">
        <v>10.210000000000001</v>
      </c>
      <c r="D1877">
        <v>11.110000000000001</v>
      </c>
      <c r="E1877">
        <v>10</v>
      </c>
      <c r="F1877" s="63" t="s">
        <v>140</v>
      </c>
      <c r="G1877" s="28">
        <v>3</v>
      </c>
      <c r="H1877" s="54" t="s">
        <v>58</v>
      </c>
      <c r="I1877">
        <v>1</v>
      </c>
      <c r="J1877" s="37" t="s">
        <v>409</v>
      </c>
      <c r="K1877">
        <v>5.0999999999999996</v>
      </c>
      <c r="L1877">
        <v>135</v>
      </c>
      <c r="M1877">
        <v>121</v>
      </c>
      <c r="N1877" s="40">
        <v>1200</v>
      </c>
      <c r="O1877">
        <v>1</v>
      </c>
      <c r="P1877">
        <v>13</v>
      </c>
      <c r="Q1877">
        <v>3</v>
      </c>
      <c r="R1877">
        <v>24</v>
      </c>
      <c r="S1877" s="32" t="s">
        <v>416</v>
      </c>
      <c r="T1877">
        <v>1100</v>
      </c>
      <c r="U1877" s="33" t="s">
        <v>417</v>
      </c>
      <c r="V1877">
        <v>2</v>
      </c>
      <c r="W1877">
        <v>84</v>
      </c>
      <c r="X1877" s="22" t="s">
        <v>135</v>
      </c>
      <c r="Y1877" s="12" t="s">
        <v>446</v>
      </c>
      <c r="Z1877">
        <v>4</v>
      </c>
      <c r="AA1877">
        <v>3</v>
      </c>
      <c r="AB1877">
        <v>3</v>
      </c>
      <c r="AF1877" t="s">
        <v>161</v>
      </c>
    </row>
    <row r="1878" spans="1:32" x14ac:dyDescent="0.25">
      <c r="A1878" s="24" t="s">
        <v>365</v>
      </c>
      <c r="B1878" s="27" t="s">
        <v>366</v>
      </c>
      <c r="C1878">
        <v>9.81</v>
      </c>
      <c r="D1878">
        <v>10.01</v>
      </c>
      <c r="E1878">
        <v>10</v>
      </c>
      <c r="F1878" s="63" t="s">
        <v>140</v>
      </c>
      <c r="G1878" s="30">
        <v>5</v>
      </c>
      <c r="H1878" s="63" t="s">
        <v>140</v>
      </c>
      <c r="I1878">
        <v>6</v>
      </c>
      <c r="J1878" s="35" t="s">
        <v>408</v>
      </c>
      <c r="K1878">
        <v>5.4</v>
      </c>
      <c r="L1878">
        <v>135</v>
      </c>
      <c r="M1878">
        <v>135</v>
      </c>
      <c r="N1878" s="40">
        <v>1200</v>
      </c>
      <c r="O1878">
        <v>1</v>
      </c>
      <c r="P1878">
        <v>21</v>
      </c>
      <c r="Q1878">
        <v>2</v>
      </c>
      <c r="R1878">
        <v>24</v>
      </c>
      <c r="S1878" s="32" t="s">
        <v>426</v>
      </c>
      <c r="T1878">
        <v>1098</v>
      </c>
      <c r="U1878" s="33" t="s">
        <v>417</v>
      </c>
      <c r="V1878">
        <v>3</v>
      </c>
      <c r="W1878">
        <v>85</v>
      </c>
      <c r="X1878" s="22" t="s">
        <v>135</v>
      </c>
      <c r="Y1878" s="12" t="s">
        <v>552</v>
      </c>
      <c r="Z1878">
        <v>3</v>
      </c>
      <c r="AA1878">
        <v>2</v>
      </c>
      <c r="AB1878">
        <v>5</v>
      </c>
      <c r="AF1878" t="s">
        <v>161</v>
      </c>
    </row>
    <row r="1879" spans="1:32" x14ac:dyDescent="0.25">
      <c r="A1879" s="24" t="s">
        <v>365</v>
      </c>
      <c r="B1879" s="27" t="s">
        <v>366</v>
      </c>
      <c r="C1879">
        <v>8.3699999999999992</v>
      </c>
      <c r="D1879">
        <v>8.9699999999999989</v>
      </c>
      <c r="E1879">
        <v>10</v>
      </c>
      <c r="F1879" s="63" t="s">
        <v>140</v>
      </c>
      <c r="G1879" s="28">
        <v>3</v>
      </c>
      <c r="H1879" s="63" t="s">
        <v>140</v>
      </c>
      <c r="I1879">
        <v>8</v>
      </c>
      <c r="J1879" s="35" t="s">
        <v>408</v>
      </c>
      <c r="K1879">
        <v>12</v>
      </c>
      <c r="L1879">
        <v>135</v>
      </c>
      <c r="M1879">
        <v>118</v>
      </c>
      <c r="N1879" s="40">
        <v>1200</v>
      </c>
      <c r="O1879">
        <v>1</v>
      </c>
      <c r="P1879">
        <v>4</v>
      </c>
      <c r="Q1879">
        <v>2</v>
      </c>
      <c r="R1879">
        <v>24</v>
      </c>
      <c r="S1879" t="s">
        <v>457</v>
      </c>
      <c r="T1879">
        <v>1110</v>
      </c>
      <c r="U1879" s="33" t="s">
        <v>417</v>
      </c>
      <c r="V1879">
        <v>2</v>
      </c>
      <c r="W1879">
        <v>85</v>
      </c>
      <c r="X1879" s="22" t="s">
        <v>135</v>
      </c>
      <c r="Y1879" s="12" t="s">
        <v>552</v>
      </c>
      <c r="Z1879">
        <v>3</v>
      </c>
      <c r="AA1879">
        <v>4</v>
      </c>
      <c r="AB1879">
        <v>3</v>
      </c>
      <c r="AF1879" t="s">
        <v>669</v>
      </c>
    </row>
    <row r="1880" spans="1:32" x14ac:dyDescent="0.25">
      <c r="A1880" s="24" t="s">
        <v>365</v>
      </c>
      <c r="B1880" s="27" t="s">
        <v>366</v>
      </c>
      <c r="C1880">
        <v>9.86</v>
      </c>
      <c r="D1880">
        <v>10.76</v>
      </c>
      <c r="E1880">
        <v>10</v>
      </c>
      <c r="F1880" s="63" t="s">
        <v>140</v>
      </c>
      <c r="G1880" s="28">
        <v>2</v>
      </c>
      <c r="H1880" s="63" t="s">
        <v>140</v>
      </c>
      <c r="I1880">
        <v>2</v>
      </c>
      <c r="J1880" s="35" t="s">
        <v>408</v>
      </c>
      <c r="K1880">
        <v>8.9</v>
      </c>
      <c r="L1880">
        <v>135</v>
      </c>
      <c r="M1880">
        <v>119</v>
      </c>
      <c r="N1880" s="40">
        <v>1200</v>
      </c>
      <c r="O1880">
        <v>1</v>
      </c>
      <c r="P1880">
        <v>4</v>
      </c>
      <c r="Q1880">
        <v>1</v>
      </c>
      <c r="R1880">
        <v>24</v>
      </c>
      <c r="S1880" s="32" t="s">
        <v>432</v>
      </c>
      <c r="T1880">
        <v>1101</v>
      </c>
      <c r="U1880" s="33" t="s">
        <v>417</v>
      </c>
      <c r="V1880">
        <v>2</v>
      </c>
      <c r="W1880">
        <v>83</v>
      </c>
      <c r="X1880" s="22" t="s">
        <v>135</v>
      </c>
      <c r="Y1880" s="12" t="s">
        <v>989</v>
      </c>
      <c r="Z1880">
        <v>3</v>
      </c>
      <c r="AA1880">
        <v>4</v>
      </c>
      <c r="AB1880">
        <v>2</v>
      </c>
      <c r="AF1880" t="s">
        <v>87</v>
      </c>
    </row>
    <row r="1881" spans="1:32" x14ac:dyDescent="0.25">
      <c r="A1881" s="24" t="s">
        <v>365</v>
      </c>
      <c r="B1881" s="27" t="s">
        <v>366</v>
      </c>
      <c r="C1881">
        <v>57.25</v>
      </c>
      <c r="D1881">
        <v>58.050000000000004</v>
      </c>
      <c r="E1881">
        <v>10</v>
      </c>
      <c r="F1881" s="63" t="s">
        <v>140</v>
      </c>
      <c r="G1881" s="28">
        <v>3</v>
      </c>
      <c r="H1881" s="63" t="s">
        <v>140</v>
      </c>
      <c r="I1881">
        <v>4</v>
      </c>
      <c r="J1881" s="36" t="s">
        <v>410</v>
      </c>
      <c r="K1881">
        <v>7.6</v>
      </c>
      <c r="L1881">
        <v>135</v>
      </c>
      <c r="M1881">
        <v>117</v>
      </c>
      <c r="N1881">
        <v>1000</v>
      </c>
      <c r="O1881">
        <v>0</v>
      </c>
      <c r="P1881">
        <v>17</v>
      </c>
      <c r="Q1881">
        <v>12</v>
      </c>
      <c r="R1881">
        <v>23</v>
      </c>
      <c r="S1881" t="s">
        <v>477</v>
      </c>
      <c r="T1881">
        <v>1094</v>
      </c>
      <c r="U1881" s="33" t="s">
        <v>417</v>
      </c>
      <c r="V1881">
        <v>2</v>
      </c>
      <c r="W1881">
        <v>82</v>
      </c>
      <c r="X1881" s="22" t="s">
        <v>135</v>
      </c>
      <c r="Y1881" s="12">
        <v>1</v>
      </c>
      <c r="Z1881">
        <v>8</v>
      </c>
      <c r="AA1881">
        <v>8</v>
      </c>
      <c r="AB1881">
        <v>3</v>
      </c>
      <c r="AF1881" t="s">
        <v>87</v>
      </c>
    </row>
    <row r="1882" spans="1:32" x14ac:dyDescent="0.25">
      <c r="A1882" s="24" t="s">
        <v>365</v>
      </c>
      <c r="B1882" s="27" t="s">
        <v>366</v>
      </c>
      <c r="C1882">
        <v>9.7100000000000009</v>
      </c>
      <c r="D1882">
        <v>10.41</v>
      </c>
      <c r="E1882">
        <v>10</v>
      </c>
      <c r="F1882" s="63" t="s">
        <v>140</v>
      </c>
      <c r="G1882" s="30">
        <v>5</v>
      </c>
      <c r="H1882" s="63" t="s">
        <v>140</v>
      </c>
      <c r="I1882">
        <v>4</v>
      </c>
      <c r="J1882" s="35" t="s">
        <v>408</v>
      </c>
      <c r="K1882">
        <v>5.7</v>
      </c>
      <c r="L1882">
        <v>135</v>
      </c>
      <c r="M1882">
        <v>120</v>
      </c>
      <c r="N1882" s="40">
        <v>1200</v>
      </c>
      <c r="O1882">
        <v>1</v>
      </c>
      <c r="P1882">
        <v>29</v>
      </c>
      <c r="Q1882">
        <v>11</v>
      </c>
      <c r="R1882">
        <v>23</v>
      </c>
      <c r="S1882" s="32" t="s">
        <v>426</v>
      </c>
      <c r="T1882">
        <v>1100</v>
      </c>
      <c r="U1882" s="33" t="s">
        <v>417</v>
      </c>
      <c r="V1882">
        <v>2</v>
      </c>
      <c r="W1882">
        <v>82</v>
      </c>
      <c r="X1882" s="22" t="s">
        <v>135</v>
      </c>
      <c r="Y1882">
        <v>3</v>
      </c>
      <c r="Z1882">
        <v>2</v>
      </c>
      <c r="AA1882">
        <v>2</v>
      </c>
      <c r="AB1882">
        <v>5</v>
      </c>
      <c r="AF1882" t="s">
        <v>87</v>
      </c>
    </row>
    <row r="1883" spans="1:32" x14ac:dyDescent="0.25">
      <c r="A1883" s="24" t="s">
        <v>365</v>
      </c>
      <c r="B1883" s="27" t="s">
        <v>366</v>
      </c>
      <c r="C1883">
        <v>9.7200000000000006</v>
      </c>
      <c r="D1883">
        <v>9.92</v>
      </c>
      <c r="E1883">
        <v>10</v>
      </c>
      <c r="F1883" s="63" t="s">
        <v>140</v>
      </c>
      <c r="G1883" s="28">
        <v>1</v>
      </c>
      <c r="H1883" s="63" t="s">
        <v>140</v>
      </c>
      <c r="I1883">
        <v>5</v>
      </c>
      <c r="J1883" s="35" t="s">
        <v>408</v>
      </c>
      <c r="K1883">
        <v>4.8</v>
      </c>
      <c r="L1883">
        <v>135</v>
      </c>
      <c r="M1883">
        <v>135</v>
      </c>
      <c r="N1883" s="40">
        <v>1200</v>
      </c>
      <c r="O1883">
        <v>1</v>
      </c>
      <c r="P1883">
        <v>15</v>
      </c>
      <c r="Q1883">
        <v>11</v>
      </c>
      <c r="R1883">
        <v>23</v>
      </c>
      <c r="S1883" s="31" t="s">
        <v>420</v>
      </c>
      <c r="T1883">
        <v>1095</v>
      </c>
      <c r="U1883" s="33" t="s">
        <v>417</v>
      </c>
      <c r="V1883">
        <v>3</v>
      </c>
      <c r="W1883">
        <v>76</v>
      </c>
      <c r="X1883" s="22" t="s">
        <v>135</v>
      </c>
      <c r="Y1883" s="12" t="s">
        <v>654</v>
      </c>
      <c r="Z1883">
        <v>2</v>
      </c>
      <c r="AA1883">
        <v>2</v>
      </c>
      <c r="AB1883">
        <v>1</v>
      </c>
      <c r="AF1883" t="s">
        <v>87</v>
      </c>
    </row>
    <row r="1884" spans="1:32" x14ac:dyDescent="0.25">
      <c r="A1884" s="24" t="s">
        <v>365</v>
      </c>
      <c r="B1884" s="27" t="s">
        <v>366</v>
      </c>
      <c r="C1884">
        <v>10.220000000000001</v>
      </c>
      <c r="D1884">
        <v>10.72</v>
      </c>
      <c r="E1884">
        <v>10</v>
      </c>
      <c r="F1884" s="63" t="s">
        <v>140</v>
      </c>
      <c r="G1884" s="28">
        <v>2</v>
      </c>
      <c r="H1884" s="49" t="s">
        <v>31</v>
      </c>
      <c r="I1884">
        <v>1</v>
      </c>
      <c r="J1884" s="37" t="s">
        <v>409</v>
      </c>
      <c r="K1884">
        <v>2.2000000000000002</v>
      </c>
      <c r="L1884">
        <v>135</v>
      </c>
      <c r="M1884">
        <v>132</v>
      </c>
      <c r="N1884" s="40">
        <v>1200</v>
      </c>
      <c r="O1884">
        <v>1</v>
      </c>
      <c r="P1884">
        <v>18</v>
      </c>
      <c r="Q1884">
        <v>10</v>
      </c>
      <c r="R1884">
        <v>23</v>
      </c>
      <c r="S1884" s="31" t="s">
        <v>420</v>
      </c>
      <c r="T1884">
        <v>1103</v>
      </c>
      <c r="U1884" s="34" t="s">
        <v>755</v>
      </c>
      <c r="V1884">
        <v>3</v>
      </c>
      <c r="W1884">
        <v>75</v>
      </c>
      <c r="X1884" s="22" t="s">
        <v>135</v>
      </c>
      <c r="Y1884" s="12">
        <v>1</v>
      </c>
      <c r="Z1884">
        <v>5</v>
      </c>
      <c r="AA1884">
        <v>4</v>
      </c>
      <c r="AB1884">
        <v>2</v>
      </c>
      <c r="AF1884" t="s">
        <v>87</v>
      </c>
    </row>
    <row r="1885" spans="1:32" x14ac:dyDescent="0.25">
      <c r="A1885" s="24" t="s">
        <v>365</v>
      </c>
      <c r="B1885" s="27" t="s">
        <v>366</v>
      </c>
      <c r="C1885">
        <v>9.49</v>
      </c>
      <c r="D1885">
        <v>9.69</v>
      </c>
      <c r="E1885">
        <v>10</v>
      </c>
      <c r="F1885" s="63" t="s">
        <v>140</v>
      </c>
      <c r="G1885" s="30">
        <v>4</v>
      </c>
      <c r="H1885" s="52" t="s">
        <v>49</v>
      </c>
      <c r="I1885">
        <v>10</v>
      </c>
      <c r="J1885" s="37" t="s">
        <v>409</v>
      </c>
      <c r="K1885">
        <v>3.2</v>
      </c>
      <c r="L1885">
        <v>135</v>
      </c>
      <c r="M1885">
        <v>130</v>
      </c>
      <c r="N1885" s="40">
        <v>1200</v>
      </c>
      <c r="O1885">
        <v>1</v>
      </c>
      <c r="P1885">
        <v>27</v>
      </c>
      <c r="Q1885">
        <v>9</v>
      </c>
      <c r="R1885">
        <v>23</v>
      </c>
      <c r="S1885" s="32" t="s">
        <v>416</v>
      </c>
      <c r="T1885">
        <v>1100</v>
      </c>
      <c r="U1885" s="33" t="s">
        <v>427</v>
      </c>
      <c r="V1885">
        <v>3</v>
      </c>
      <c r="W1885">
        <v>75</v>
      </c>
      <c r="X1885" s="22" t="s">
        <v>135</v>
      </c>
      <c r="Y1885" s="12" t="s">
        <v>552</v>
      </c>
      <c r="Z1885">
        <v>6</v>
      </c>
      <c r="AA1885">
        <v>6</v>
      </c>
      <c r="AB1885">
        <v>4</v>
      </c>
      <c r="AF1885" t="s">
        <v>87</v>
      </c>
    </row>
    <row r="1886" spans="1:32" x14ac:dyDescent="0.25">
      <c r="A1886" s="24" t="s">
        <v>365</v>
      </c>
      <c r="B1886" s="16" t="s">
        <v>369</v>
      </c>
      <c r="C1886">
        <v>9.7100000000000009</v>
      </c>
      <c r="D1886">
        <v>10.01</v>
      </c>
      <c r="E1886">
        <v>12</v>
      </c>
      <c r="F1886" s="52" t="s">
        <v>49</v>
      </c>
      <c r="G1886">
        <v>6</v>
      </c>
      <c r="H1886" s="52" t="s">
        <v>49</v>
      </c>
      <c r="I1886">
        <v>6</v>
      </c>
      <c r="J1886" s="35" t="s">
        <v>408</v>
      </c>
      <c r="K1886">
        <v>5.4</v>
      </c>
      <c r="L1886">
        <v>133</v>
      </c>
      <c r="M1886">
        <v>131</v>
      </c>
      <c r="N1886" s="40">
        <v>1200</v>
      </c>
      <c r="O1886">
        <v>1</v>
      </c>
      <c r="P1886">
        <v>23</v>
      </c>
      <c r="Q1886">
        <v>12</v>
      </c>
      <c r="R1886">
        <v>25</v>
      </c>
      <c r="S1886" s="32" t="s">
        <v>416</v>
      </c>
      <c r="T1886">
        <v>1155</v>
      </c>
      <c r="U1886" s="33" t="s">
        <v>417</v>
      </c>
      <c r="V1886">
        <v>3</v>
      </c>
      <c r="W1886">
        <v>76</v>
      </c>
      <c r="X1886" s="22" t="s">
        <v>135</v>
      </c>
      <c r="Y1886">
        <v>4</v>
      </c>
      <c r="Z1886">
        <v>3</v>
      </c>
      <c r="AA1886">
        <v>4</v>
      </c>
      <c r="AB1886">
        <v>6</v>
      </c>
      <c r="AF1886" t="s">
        <v>17</v>
      </c>
    </row>
    <row r="1887" spans="1:32" x14ac:dyDescent="0.25">
      <c r="A1887" s="24" t="s">
        <v>365</v>
      </c>
      <c r="B1887" s="16" t="s">
        <v>369</v>
      </c>
      <c r="C1887">
        <v>10.06</v>
      </c>
      <c r="D1887">
        <v>10.16</v>
      </c>
      <c r="E1887">
        <v>12</v>
      </c>
      <c r="F1887" s="52" t="s">
        <v>49</v>
      </c>
      <c r="G1887" s="28">
        <v>1</v>
      </c>
      <c r="H1887" s="52" t="s">
        <v>49</v>
      </c>
      <c r="I1887">
        <v>9</v>
      </c>
      <c r="J1887" s="37" t="s">
        <v>409</v>
      </c>
      <c r="K1887">
        <v>8.8000000000000007</v>
      </c>
      <c r="L1887">
        <v>133</v>
      </c>
      <c r="M1887">
        <v>131</v>
      </c>
      <c r="N1887" s="40">
        <v>1200</v>
      </c>
      <c r="O1887">
        <v>1</v>
      </c>
      <c r="P1887">
        <v>26</v>
      </c>
      <c r="Q1887">
        <v>11</v>
      </c>
      <c r="R1887">
        <v>25</v>
      </c>
      <c r="S1887" s="32" t="s">
        <v>416</v>
      </c>
      <c r="T1887">
        <v>1159</v>
      </c>
      <c r="U1887" s="33" t="s">
        <v>427</v>
      </c>
      <c r="V1887">
        <v>3</v>
      </c>
      <c r="W1887">
        <v>71</v>
      </c>
      <c r="X1887" s="22" t="s">
        <v>135</v>
      </c>
      <c r="Y1887" s="12" t="s">
        <v>584</v>
      </c>
      <c r="Z1887">
        <v>6</v>
      </c>
      <c r="AA1887">
        <v>5</v>
      </c>
      <c r="AB1887">
        <v>1</v>
      </c>
      <c r="AF1887" t="s">
        <v>17</v>
      </c>
    </row>
    <row r="1888" spans="1:32" x14ac:dyDescent="0.25">
      <c r="A1888" s="24" t="s">
        <v>365</v>
      </c>
      <c r="B1888" s="16" t="s">
        <v>369</v>
      </c>
      <c r="C1888">
        <v>9.18</v>
      </c>
      <c r="D1888">
        <v>9.5799999999999983</v>
      </c>
      <c r="E1888">
        <v>12</v>
      </c>
      <c r="F1888" s="52" t="s">
        <v>49</v>
      </c>
      <c r="G1888" s="28">
        <v>2</v>
      </c>
      <c r="H1888" s="52" t="s">
        <v>49</v>
      </c>
      <c r="I1888">
        <v>7</v>
      </c>
      <c r="J1888" s="35" t="s">
        <v>408</v>
      </c>
      <c r="K1888">
        <v>7.8</v>
      </c>
      <c r="L1888">
        <v>133</v>
      </c>
      <c r="M1888">
        <v>126</v>
      </c>
      <c r="N1888" s="40">
        <v>1200</v>
      </c>
      <c r="O1888">
        <v>1</v>
      </c>
      <c r="P1888">
        <v>12</v>
      </c>
      <c r="Q1888">
        <v>11</v>
      </c>
      <c r="R1888">
        <v>25</v>
      </c>
      <c r="S1888" s="32" t="s">
        <v>432</v>
      </c>
      <c r="T1888">
        <v>1154</v>
      </c>
      <c r="U1888" s="33" t="s">
        <v>427</v>
      </c>
      <c r="V1888">
        <v>3</v>
      </c>
      <c r="W1888">
        <v>70</v>
      </c>
      <c r="X1888" s="22" t="s">
        <v>135</v>
      </c>
      <c r="Y1888" s="12" t="s">
        <v>423</v>
      </c>
      <c r="Z1888">
        <v>1</v>
      </c>
      <c r="AA1888">
        <v>1</v>
      </c>
      <c r="AB1888">
        <v>2</v>
      </c>
      <c r="AF1888" t="s">
        <v>17</v>
      </c>
    </row>
    <row r="1889" spans="1:32" x14ac:dyDescent="0.25">
      <c r="A1889" s="24" t="s">
        <v>365</v>
      </c>
      <c r="B1889" s="16" t="s">
        <v>369</v>
      </c>
      <c r="C1889">
        <v>9.44</v>
      </c>
      <c r="D1889">
        <v>10.24</v>
      </c>
      <c r="E1889">
        <v>12</v>
      </c>
      <c r="F1889" s="52" t="s">
        <v>49</v>
      </c>
      <c r="G1889" s="28">
        <v>1</v>
      </c>
      <c r="H1889" s="52" t="s">
        <v>49</v>
      </c>
      <c r="I1889">
        <v>1</v>
      </c>
      <c r="J1889" s="35" t="s">
        <v>408</v>
      </c>
      <c r="K1889">
        <v>3</v>
      </c>
      <c r="L1889">
        <v>133</v>
      </c>
      <c r="M1889">
        <v>121</v>
      </c>
      <c r="N1889" s="40">
        <v>1200</v>
      </c>
      <c r="O1889">
        <v>1</v>
      </c>
      <c r="P1889">
        <v>15</v>
      </c>
      <c r="Q1889">
        <v>10</v>
      </c>
      <c r="R1889">
        <v>25</v>
      </c>
      <c r="S1889" s="32" t="s">
        <v>432</v>
      </c>
      <c r="T1889">
        <v>1153</v>
      </c>
      <c r="U1889" s="33" t="s">
        <v>427</v>
      </c>
      <c r="V1889">
        <v>3</v>
      </c>
      <c r="W1889">
        <v>65</v>
      </c>
      <c r="X1889" s="22" t="s">
        <v>135</v>
      </c>
      <c r="Y1889" s="12" t="s">
        <v>989</v>
      </c>
      <c r="Z1889">
        <v>3</v>
      </c>
      <c r="AA1889">
        <v>2</v>
      </c>
      <c r="AB1889">
        <v>1</v>
      </c>
      <c r="AF1889" t="s">
        <v>1889</v>
      </c>
    </row>
    <row r="1890" spans="1:32" x14ac:dyDescent="0.25">
      <c r="A1890" s="24" t="s">
        <v>365</v>
      </c>
      <c r="B1890" s="16" t="s">
        <v>369</v>
      </c>
      <c r="C1890">
        <v>10.29</v>
      </c>
      <c r="D1890">
        <v>10.69</v>
      </c>
      <c r="E1890">
        <v>12</v>
      </c>
      <c r="F1890" s="52" t="s">
        <v>49</v>
      </c>
      <c r="G1890">
        <v>11</v>
      </c>
      <c r="H1890" s="49" t="s">
        <v>31</v>
      </c>
      <c r="I1890">
        <v>10</v>
      </c>
      <c r="J1890" s="36" t="s">
        <v>410</v>
      </c>
      <c r="K1890">
        <v>5.9</v>
      </c>
      <c r="L1890">
        <v>133</v>
      </c>
      <c r="M1890">
        <v>122</v>
      </c>
      <c r="N1890" s="40">
        <v>1200</v>
      </c>
      <c r="O1890">
        <v>1</v>
      </c>
      <c r="P1890">
        <v>11</v>
      </c>
      <c r="Q1890">
        <v>6</v>
      </c>
      <c r="R1890">
        <v>25</v>
      </c>
      <c r="S1890" s="31" t="s">
        <v>420</v>
      </c>
      <c r="T1890">
        <v>1129</v>
      </c>
      <c r="U1890" s="33" t="s">
        <v>427</v>
      </c>
      <c r="V1890">
        <v>3</v>
      </c>
      <c r="W1890">
        <v>67</v>
      </c>
      <c r="X1890" s="22" t="s">
        <v>135</v>
      </c>
      <c r="Y1890" t="s">
        <v>519</v>
      </c>
      <c r="Z1890">
        <v>10</v>
      </c>
      <c r="AA1890">
        <v>11</v>
      </c>
      <c r="AB1890">
        <v>11</v>
      </c>
      <c r="AF1890" t="s">
        <v>170</v>
      </c>
    </row>
    <row r="1891" spans="1:32" x14ac:dyDescent="0.25">
      <c r="A1891" s="24" t="s">
        <v>365</v>
      </c>
      <c r="B1891" s="16" t="s">
        <v>369</v>
      </c>
      <c r="C1891">
        <v>9.6199999999999992</v>
      </c>
      <c r="D1891">
        <v>10.42</v>
      </c>
      <c r="E1891">
        <v>12</v>
      </c>
      <c r="F1891" s="52" t="s">
        <v>49</v>
      </c>
      <c r="G1891" s="28">
        <v>2</v>
      </c>
      <c r="H1891" s="49" t="s">
        <v>31</v>
      </c>
      <c r="I1891">
        <v>3</v>
      </c>
      <c r="J1891" s="35" t="s">
        <v>408</v>
      </c>
      <c r="K1891">
        <v>1.6</v>
      </c>
      <c r="L1891">
        <v>133</v>
      </c>
      <c r="M1891">
        <v>122</v>
      </c>
      <c r="N1891" s="40">
        <v>1200</v>
      </c>
      <c r="O1891">
        <v>1</v>
      </c>
      <c r="P1891">
        <v>21</v>
      </c>
      <c r="Q1891">
        <v>5</v>
      </c>
      <c r="R1891">
        <v>25</v>
      </c>
      <c r="S1891" s="32" t="s">
        <v>416</v>
      </c>
      <c r="T1891">
        <v>1123</v>
      </c>
      <c r="U1891" s="33" t="s">
        <v>427</v>
      </c>
      <c r="V1891">
        <v>3</v>
      </c>
      <c r="W1891">
        <v>65</v>
      </c>
      <c r="X1891" s="22" t="s">
        <v>135</v>
      </c>
      <c r="Y1891" s="12" t="s">
        <v>584</v>
      </c>
      <c r="Z1891">
        <v>3</v>
      </c>
      <c r="AA1891">
        <v>3</v>
      </c>
      <c r="AB1891">
        <v>2</v>
      </c>
      <c r="AF1891" t="s">
        <v>789</v>
      </c>
    </row>
    <row r="1892" spans="1:32" x14ac:dyDescent="0.25">
      <c r="A1892" s="24" t="s">
        <v>365</v>
      </c>
      <c r="B1892" s="16" t="s">
        <v>369</v>
      </c>
      <c r="C1892">
        <v>9.82</v>
      </c>
      <c r="D1892">
        <v>10.220000000000001</v>
      </c>
      <c r="E1892">
        <v>12</v>
      </c>
      <c r="F1892" s="52" t="s">
        <v>49</v>
      </c>
      <c r="G1892" s="28">
        <v>2</v>
      </c>
      <c r="H1892" s="49" t="s">
        <v>31</v>
      </c>
      <c r="I1892">
        <v>9</v>
      </c>
      <c r="J1892" s="36" t="s">
        <v>410</v>
      </c>
      <c r="K1892">
        <v>3</v>
      </c>
      <c r="L1892">
        <v>133</v>
      </c>
      <c r="M1892">
        <v>120</v>
      </c>
      <c r="N1892" s="40">
        <v>1200</v>
      </c>
      <c r="O1892">
        <v>1</v>
      </c>
      <c r="P1892">
        <v>7</v>
      </c>
      <c r="Q1892">
        <v>5</v>
      </c>
      <c r="R1892">
        <v>25</v>
      </c>
      <c r="S1892" s="32" t="s">
        <v>432</v>
      </c>
      <c r="T1892">
        <v>1132</v>
      </c>
      <c r="U1892" s="33" t="s">
        <v>417</v>
      </c>
      <c r="V1892">
        <v>3</v>
      </c>
      <c r="W1892">
        <v>63</v>
      </c>
      <c r="X1892" s="22" t="s">
        <v>135</v>
      </c>
      <c r="Y1892" s="12" t="s">
        <v>552</v>
      </c>
      <c r="Z1892">
        <v>10</v>
      </c>
      <c r="AA1892">
        <v>10</v>
      </c>
      <c r="AB1892">
        <v>2</v>
      </c>
      <c r="AF1892" t="s">
        <v>46</v>
      </c>
    </row>
    <row r="1893" spans="1:32" x14ac:dyDescent="0.25">
      <c r="A1893" s="24" t="s">
        <v>365</v>
      </c>
      <c r="B1893" s="16" t="s">
        <v>369</v>
      </c>
      <c r="C1893">
        <v>9.15</v>
      </c>
      <c r="D1893">
        <v>9.85</v>
      </c>
      <c r="E1893">
        <v>12</v>
      </c>
      <c r="F1893" s="52" t="s">
        <v>49</v>
      </c>
      <c r="G1893" s="28">
        <v>2</v>
      </c>
      <c r="H1893" s="63" t="s">
        <v>140</v>
      </c>
      <c r="I1893">
        <v>8</v>
      </c>
      <c r="J1893" s="35" t="s">
        <v>408</v>
      </c>
      <c r="K1893">
        <v>4.3</v>
      </c>
      <c r="L1893">
        <v>133</v>
      </c>
      <c r="M1893">
        <v>118</v>
      </c>
      <c r="N1893" s="40">
        <v>1200</v>
      </c>
      <c r="O1893">
        <v>1</v>
      </c>
      <c r="P1893">
        <v>16</v>
      </c>
      <c r="Q1893">
        <v>4</v>
      </c>
      <c r="R1893">
        <v>25</v>
      </c>
      <c r="S1893" s="31" t="s">
        <v>420</v>
      </c>
      <c r="T1893">
        <v>1131</v>
      </c>
      <c r="U1893" s="33" t="s">
        <v>427</v>
      </c>
      <c r="V1893">
        <v>3</v>
      </c>
      <c r="W1893">
        <v>63</v>
      </c>
      <c r="X1893" s="22" t="s">
        <v>135</v>
      </c>
      <c r="Y1893" s="12" t="s">
        <v>423</v>
      </c>
      <c r="Z1893">
        <v>3</v>
      </c>
      <c r="AA1893">
        <v>4</v>
      </c>
      <c r="AB1893">
        <v>2</v>
      </c>
      <c r="AF1893" t="s">
        <v>46</v>
      </c>
    </row>
    <row r="1894" spans="1:32" x14ac:dyDescent="0.25">
      <c r="A1894" s="24" t="s">
        <v>365</v>
      </c>
      <c r="B1894" s="16" t="s">
        <v>369</v>
      </c>
      <c r="C1894">
        <v>9.91</v>
      </c>
      <c r="D1894">
        <v>10.210000000000001</v>
      </c>
      <c r="E1894">
        <v>12</v>
      </c>
      <c r="F1894" s="52" t="s">
        <v>49</v>
      </c>
      <c r="G1894">
        <v>8</v>
      </c>
      <c r="H1894" s="63" t="s">
        <v>140</v>
      </c>
      <c r="I1894">
        <v>12</v>
      </c>
      <c r="J1894" s="38" t="s">
        <v>411</v>
      </c>
      <c r="K1894">
        <v>27</v>
      </c>
      <c r="L1894">
        <v>133</v>
      </c>
      <c r="M1894">
        <v>124</v>
      </c>
      <c r="N1894" s="40">
        <v>1200</v>
      </c>
      <c r="O1894">
        <v>1</v>
      </c>
      <c r="P1894">
        <v>2</v>
      </c>
      <c r="Q1894">
        <v>4</v>
      </c>
      <c r="R1894">
        <v>25</v>
      </c>
      <c r="S1894" s="32" t="s">
        <v>426</v>
      </c>
      <c r="T1894">
        <v>1144</v>
      </c>
      <c r="U1894" s="33" t="s">
        <v>427</v>
      </c>
      <c r="V1894">
        <v>3</v>
      </c>
      <c r="W1894">
        <v>64</v>
      </c>
      <c r="X1894" s="22" t="s">
        <v>135</v>
      </c>
      <c r="Y1894" t="s">
        <v>474</v>
      </c>
      <c r="Z1894">
        <v>12</v>
      </c>
      <c r="AA1894">
        <v>11</v>
      </c>
      <c r="AB1894">
        <v>8</v>
      </c>
      <c r="AF1894" t="s">
        <v>639</v>
      </c>
    </row>
    <row r="1895" spans="1:32" x14ac:dyDescent="0.25">
      <c r="A1895" s="24" t="s">
        <v>365</v>
      </c>
      <c r="B1895" s="16" t="s">
        <v>369</v>
      </c>
      <c r="C1895">
        <v>23.45</v>
      </c>
      <c r="D1895">
        <v>24.049999999999997</v>
      </c>
      <c r="E1895">
        <v>12</v>
      </c>
      <c r="F1895" s="52" t="s">
        <v>49</v>
      </c>
      <c r="G1895">
        <v>7</v>
      </c>
      <c r="H1895" s="76" t="s">
        <v>407</v>
      </c>
      <c r="I1895">
        <v>8</v>
      </c>
      <c r="J1895" s="36" t="s">
        <v>410</v>
      </c>
      <c r="K1895">
        <v>13</v>
      </c>
      <c r="L1895">
        <v>133</v>
      </c>
      <c r="M1895">
        <v>122</v>
      </c>
      <c r="N1895">
        <v>1400</v>
      </c>
      <c r="O1895">
        <v>1</v>
      </c>
      <c r="P1895">
        <v>15</v>
      </c>
      <c r="Q1895">
        <v>3</v>
      </c>
      <c r="R1895">
        <v>25</v>
      </c>
      <c r="S1895" t="s">
        <v>479</v>
      </c>
      <c r="T1895">
        <v>1136</v>
      </c>
      <c r="U1895" s="34" t="s">
        <v>438</v>
      </c>
      <c r="V1895">
        <v>3</v>
      </c>
      <c r="W1895">
        <v>66</v>
      </c>
      <c r="X1895" s="22" t="s">
        <v>135</v>
      </c>
      <c r="Y1895">
        <v>4</v>
      </c>
      <c r="Z1895">
        <v>9</v>
      </c>
      <c r="AA1895">
        <v>9</v>
      </c>
      <c r="AB1895">
        <v>9</v>
      </c>
      <c r="AC1895">
        <v>7</v>
      </c>
      <c r="AF1895" t="s">
        <v>624</v>
      </c>
    </row>
    <row r="1896" spans="1:32" x14ac:dyDescent="0.25">
      <c r="A1896" s="24" t="s">
        <v>365</v>
      </c>
      <c r="B1896" s="16" t="s">
        <v>369</v>
      </c>
      <c r="C1896">
        <v>9.43</v>
      </c>
      <c r="D1896">
        <v>9.629999999999999</v>
      </c>
      <c r="E1896">
        <v>12</v>
      </c>
      <c r="F1896" s="52" t="s">
        <v>49</v>
      </c>
      <c r="G1896">
        <v>6</v>
      </c>
      <c r="H1896" s="76" t="s">
        <v>407</v>
      </c>
      <c r="I1896">
        <v>14</v>
      </c>
      <c r="J1896" s="38" t="s">
        <v>411</v>
      </c>
      <c r="K1896">
        <v>26</v>
      </c>
      <c r="L1896">
        <v>133</v>
      </c>
      <c r="M1896">
        <v>127</v>
      </c>
      <c r="N1896" s="40">
        <v>1200</v>
      </c>
      <c r="O1896">
        <v>1</v>
      </c>
      <c r="P1896">
        <v>23</v>
      </c>
      <c r="Q1896">
        <v>2</v>
      </c>
      <c r="R1896">
        <v>25</v>
      </c>
      <c r="S1896" t="s">
        <v>483</v>
      </c>
      <c r="T1896">
        <v>1149</v>
      </c>
      <c r="U1896" s="33" t="s">
        <v>417</v>
      </c>
      <c r="V1896">
        <v>3</v>
      </c>
      <c r="W1896">
        <v>68</v>
      </c>
      <c r="X1896" s="22" t="s">
        <v>135</v>
      </c>
      <c r="Y1896" s="12" t="s">
        <v>549</v>
      </c>
      <c r="Z1896">
        <v>13</v>
      </c>
      <c r="AA1896">
        <v>14</v>
      </c>
      <c r="AB1896">
        <v>6</v>
      </c>
      <c r="AF1896" t="s">
        <v>624</v>
      </c>
    </row>
    <row r="1897" spans="1:32" x14ac:dyDescent="0.25">
      <c r="A1897" s="24" t="s">
        <v>365</v>
      </c>
      <c r="B1897" s="16" t="s">
        <v>369</v>
      </c>
      <c r="C1897">
        <v>9.7899999999999991</v>
      </c>
      <c r="D1897">
        <v>10.09</v>
      </c>
      <c r="E1897">
        <v>12</v>
      </c>
      <c r="F1897" s="52" t="s">
        <v>49</v>
      </c>
      <c r="G1897">
        <v>9</v>
      </c>
      <c r="H1897" s="52" t="s">
        <v>49</v>
      </c>
      <c r="I1897">
        <v>12</v>
      </c>
      <c r="J1897" s="36" t="s">
        <v>410</v>
      </c>
      <c r="K1897">
        <v>11</v>
      </c>
      <c r="L1897">
        <v>133</v>
      </c>
      <c r="M1897">
        <v>125</v>
      </c>
      <c r="N1897" s="40">
        <v>1200</v>
      </c>
      <c r="O1897">
        <v>1</v>
      </c>
      <c r="P1897">
        <v>31</v>
      </c>
      <c r="Q1897">
        <v>1</v>
      </c>
      <c r="R1897">
        <v>25</v>
      </c>
      <c r="S1897" t="s">
        <v>501</v>
      </c>
      <c r="T1897">
        <v>1159</v>
      </c>
      <c r="U1897" s="33" t="s">
        <v>417</v>
      </c>
      <c r="V1897">
        <v>3</v>
      </c>
      <c r="W1897">
        <v>70</v>
      </c>
      <c r="X1897" s="22" t="s">
        <v>135</v>
      </c>
      <c r="Y1897" t="s">
        <v>484</v>
      </c>
      <c r="Z1897">
        <v>10</v>
      </c>
      <c r="AA1897">
        <v>11</v>
      </c>
      <c r="AB1897">
        <v>9</v>
      </c>
      <c r="AF1897" t="s">
        <v>624</v>
      </c>
    </row>
    <row r="1898" spans="1:32" x14ac:dyDescent="0.25">
      <c r="A1898" s="24" t="s">
        <v>365</v>
      </c>
      <c r="B1898" s="16" t="s">
        <v>369</v>
      </c>
      <c r="C1898">
        <v>34.81</v>
      </c>
      <c r="D1898">
        <v>35.11</v>
      </c>
      <c r="E1898">
        <v>12</v>
      </c>
      <c r="F1898" s="52" t="s">
        <v>49</v>
      </c>
      <c r="G1898">
        <v>13</v>
      </c>
      <c r="H1898" s="77" t="s">
        <v>648</v>
      </c>
      <c r="I1898">
        <v>13</v>
      </c>
      <c r="J1898" s="38" t="s">
        <v>411</v>
      </c>
      <c r="K1898">
        <v>58</v>
      </c>
      <c r="L1898">
        <v>133</v>
      </c>
      <c r="M1898">
        <v>124</v>
      </c>
      <c r="N1898">
        <v>1600</v>
      </c>
      <c r="O1898">
        <v>1</v>
      </c>
      <c r="P1898">
        <v>12</v>
      </c>
      <c r="Q1898">
        <v>1</v>
      </c>
      <c r="R1898">
        <v>25</v>
      </c>
      <c r="S1898" t="s">
        <v>479</v>
      </c>
      <c r="T1898">
        <v>1160</v>
      </c>
      <c r="U1898" s="33" t="s">
        <v>417</v>
      </c>
      <c r="V1898" t="s">
        <v>865</v>
      </c>
      <c r="W1898">
        <v>72</v>
      </c>
      <c r="X1898" s="22" t="s">
        <v>135</v>
      </c>
      <c r="Y1898" t="s">
        <v>474</v>
      </c>
      <c r="Z1898">
        <v>14</v>
      </c>
      <c r="AA1898">
        <v>13</v>
      </c>
      <c r="AB1898">
        <v>9</v>
      </c>
      <c r="AC1898">
        <v>13</v>
      </c>
      <c r="AF1898" t="s">
        <v>624</v>
      </c>
    </row>
    <row r="1899" spans="1:32" x14ac:dyDescent="0.25">
      <c r="A1899" s="24" t="s">
        <v>365</v>
      </c>
      <c r="B1899" s="16" t="s">
        <v>369</v>
      </c>
      <c r="C1899">
        <v>9.51</v>
      </c>
      <c r="D1899">
        <v>9.61</v>
      </c>
      <c r="E1899">
        <v>12</v>
      </c>
      <c r="F1899" s="52" t="s">
        <v>49</v>
      </c>
      <c r="G1899" s="28">
        <v>3</v>
      </c>
      <c r="H1899" s="52" t="s">
        <v>49</v>
      </c>
      <c r="I1899">
        <v>12</v>
      </c>
      <c r="J1899" s="38" t="s">
        <v>411</v>
      </c>
      <c r="K1899">
        <v>7.5</v>
      </c>
      <c r="L1899">
        <v>133</v>
      </c>
      <c r="M1899">
        <v>129</v>
      </c>
      <c r="N1899" s="40">
        <v>1200</v>
      </c>
      <c r="O1899">
        <v>1</v>
      </c>
      <c r="P1899">
        <v>1</v>
      </c>
      <c r="Q1899">
        <v>1</v>
      </c>
      <c r="R1899">
        <v>25</v>
      </c>
      <c r="S1899" t="s">
        <v>508</v>
      </c>
      <c r="T1899">
        <v>1166</v>
      </c>
      <c r="U1899" s="33" t="s">
        <v>417</v>
      </c>
      <c r="V1899">
        <v>3</v>
      </c>
      <c r="W1899">
        <v>72</v>
      </c>
      <c r="X1899" s="22" t="s">
        <v>135</v>
      </c>
      <c r="Y1899" s="12" t="s">
        <v>552</v>
      </c>
      <c r="Z1899">
        <v>11</v>
      </c>
      <c r="AA1899">
        <v>10</v>
      </c>
      <c r="AB1899">
        <v>3</v>
      </c>
      <c r="AF1899" t="s">
        <v>624</v>
      </c>
    </row>
    <row r="1900" spans="1:32" x14ac:dyDescent="0.25">
      <c r="A1900" s="24" t="s">
        <v>365</v>
      </c>
      <c r="B1900" s="16" t="s">
        <v>369</v>
      </c>
      <c r="C1900">
        <v>22.06</v>
      </c>
      <c r="D1900">
        <v>22.56</v>
      </c>
      <c r="E1900">
        <v>12</v>
      </c>
      <c r="F1900" s="52" t="s">
        <v>49</v>
      </c>
      <c r="G1900">
        <v>7</v>
      </c>
      <c r="H1900" s="52" t="s">
        <v>49</v>
      </c>
      <c r="I1900">
        <v>2</v>
      </c>
      <c r="J1900" s="35" t="s">
        <v>408</v>
      </c>
      <c r="K1900">
        <v>6</v>
      </c>
      <c r="L1900">
        <v>133</v>
      </c>
      <c r="M1900">
        <v>131</v>
      </c>
      <c r="N1900">
        <v>1400</v>
      </c>
      <c r="O1900">
        <v>1</v>
      </c>
      <c r="P1900">
        <v>17</v>
      </c>
      <c r="Q1900">
        <v>11</v>
      </c>
      <c r="R1900">
        <v>24</v>
      </c>
      <c r="S1900" t="s">
        <v>501</v>
      </c>
      <c r="T1900">
        <v>1158</v>
      </c>
      <c r="U1900" s="33" t="s">
        <v>417</v>
      </c>
      <c r="V1900">
        <v>3</v>
      </c>
      <c r="W1900">
        <v>73</v>
      </c>
      <c r="X1900" s="22" t="s">
        <v>135</v>
      </c>
      <c r="Y1900" s="12" t="s">
        <v>549</v>
      </c>
      <c r="Z1900">
        <v>1</v>
      </c>
      <c r="AA1900">
        <v>1</v>
      </c>
      <c r="AB1900">
        <v>1</v>
      </c>
      <c r="AC1900">
        <v>7</v>
      </c>
      <c r="AF1900" t="s">
        <v>624</v>
      </c>
    </row>
    <row r="1901" spans="1:32" x14ac:dyDescent="0.25">
      <c r="A1901" s="24" t="s">
        <v>365</v>
      </c>
      <c r="B1901" s="16" t="s">
        <v>369</v>
      </c>
      <c r="C1901">
        <v>22.1</v>
      </c>
      <c r="D1901">
        <v>22.200000000000003</v>
      </c>
      <c r="E1901">
        <v>12</v>
      </c>
      <c r="F1901" s="52" t="s">
        <v>49</v>
      </c>
      <c r="G1901">
        <v>6</v>
      </c>
      <c r="H1901" s="52" t="s">
        <v>49</v>
      </c>
      <c r="I1901">
        <v>9</v>
      </c>
      <c r="J1901" s="38" t="s">
        <v>411</v>
      </c>
      <c r="K1901">
        <v>7.9</v>
      </c>
      <c r="L1901">
        <v>133</v>
      </c>
      <c r="M1901">
        <v>131</v>
      </c>
      <c r="N1901">
        <v>1400</v>
      </c>
      <c r="O1901">
        <v>1</v>
      </c>
      <c r="P1901">
        <v>20</v>
      </c>
      <c r="Q1901">
        <v>10</v>
      </c>
      <c r="R1901">
        <v>24</v>
      </c>
      <c r="S1901" t="s">
        <v>501</v>
      </c>
      <c r="T1901">
        <v>1145</v>
      </c>
      <c r="U1901" s="33" t="s">
        <v>427</v>
      </c>
      <c r="V1901">
        <v>3</v>
      </c>
      <c r="W1901">
        <v>73</v>
      </c>
      <c r="X1901" s="22" t="s">
        <v>135</v>
      </c>
      <c r="Y1901" t="s">
        <v>474</v>
      </c>
      <c r="Z1901">
        <v>14</v>
      </c>
      <c r="AA1901">
        <v>12</v>
      </c>
      <c r="AB1901">
        <v>12</v>
      </c>
      <c r="AC1901">
        <v>6</v>
      </c>
      <c r="AF1901" t="s">
        <v>624</v>
      </c>
    </row>
    <row r="1902" spans="1:32" x14ac:dyDescent="0.25">
      <c r="A1902" s="24" t="s">
        <v>365</v>
      </c>
      <c r="B1902" s="16" t="s">
        <v>369</v>
      </c>
      <c r="C1902">
        <v>22.35</v>
      </c>
      <c r="D1902">
        <v>22.35</v>
      </c>
      <c r="E1902">
        <v>12</v>
      </c>
      <c r="F1902" s="52" t="s">
        <v>49</v>
      </c>
      <c r="G1902">
        <v>7</v>
      </c>
      <c r="H1902" s="52" t="s">
        <v>49</v>
      </c>
      <c r="I1902">
        <v>11</v>
      </c>
      <c r="J1902" s="36" t="s">
        <v>410</v>
      </c>
      <c r="K1902">
        <v>3.2</v>
      </c>
      <c r="L1902">
        <v>133</v>
      </c>
      <c r="M1902">
        <v>132</v>
      </c>
      <c r="N1902">
        <v>1400</v>
      </c>
      <c r="O1902">
        <v>1</v>
      </c>
      <c r="P1902">
        <v>28</v>
      </c>
      <c r="Q1902">
        <v>9</v>
      </c>
      <c r="R1902">
        <v>24</v>
      </c>
      <c r="S1902" t="s">
        <v>508</v>
      </c>
      <c r="T1902">
        <v>1166</v>
      </c>
      <c r="U1902" s="33" t="s">
        <v>417</v>
      </c>
      <c r="V1902">
        <v>3</v>
      </c>
      <c r="W1902">
        <v>73</v>
      </c>
      <c r="X1902" s="22" t="s">
        <v>135</v>
      </c>
      <c r="Y1902" s="12">
        <v>2</v>
      </c>
      <c r="Z1902">
        <v>8</v>
      </c>
      <c r="AA1902">
        <v>9</v>
      </c>
      <c r="AB1902">
        <v>7</v>
      </c>
      <c r="AC1902">
        <v>7</v>
      </c>
      <c r="AF1902" t="s">
        <v>624</v>
      </c>
    </row>
    <row r="1903" spans="1:32" x14ac:dyDescent="0.25">
      <c r="A1903" s="24" t="s">
        <v>365</v>
      </c>
      <c r="B1903" s="16" t="s">
        <v>369</v>
      </c>
      <c r="C1903">
        <v>21.11</v>
      </c>
      <c r="D1903">
        <v>21.81</v>
      </c>
      <c r="E1903">
        <v>12</v>
      </c>
      <c r="F1903" s="52" t="s">
        <v>49</v>
      </c>
      <c r="G1903" s="28">
        <v>1</v>
      </c>
      <c r="H1903" s="52" t="s">
        <v>49</v>
      </c>
      <c r="I1903">
        <v>1</v>
      </c>
      <c r="J1903" s="37" t="s">
        <v>409</v>
      </c>
      <c r="K1903">
        <v>4.0999999999999996</v>
      </c>
      <c r="L1903">
        <v>133</v>
      </c>
      <c r="M1903">
        <v>124</v>
      </c>
      <c r="N1903">
        <v>1400</v>
      </c>
      <c r="O1903">
        <v>1</v>
      </c>
      <c r="P1903">
        <v>6</v>
      </c>
      <c r="Q1903">
        <v>7</v>
      </c>
      <c r="R1903">
        <v>24</v>
      </c>
      <c r="S1903" t="s">
        <v>508</v>
      </c>
      <c r="T1903">
        <v>1158</v>
      </c>
      <c r="U1903" s="33" t="s">
        <v>427</v>
      </c>
      <c r="V1903">
        <v>3</v>
      </c>
      <c r="W1903">
        <v>65</v>
      </c>
      <c r="X1903" s="22" t="s">
        <v>135</v>
      </c>
      <c r="Y1903" s="12" t="s">
        <v>446</v>
      </c>
      <c r="Z1903">
        <v>6</v>
      </c>
      <c r="AA1903">
        <v>5</v>
      </c>
      <c r="AB1903">
        <v>4</v>
      </c>
      <c r="AC1903">
        <v>1</v>
      </c>
      <c r="AF1903" t="s">
        <v>624</v>
      </c>
    </row>
    <row r="1904" spans="1:32" x14ac:dyDescent="0.25">
      <c r="A1904" s="24" t="s">
        <v>365</v>
      </c>
      <c r="B1904" s="16" t="s">
        <v>369</v>
      </c>
      <c r="C1904">
        <v>21.73</v>
      </c>
      <c r="D1904">
        <v>21.83</v>
      </c>
      <c r="E1904">
        <v>12</v>
      </c>
      <c r="F1904" s="52" t="s">
        <v>49</v>
      </c>
      <c r="G1904" s="28">
        <v>1</v>
      </c>
      <c r="H1904" s="52" t="s">
        <v>49</v>
      </c>
      <c r="I1904">
        <v>5</v>
      </c>
      <c r="J1904" s="37" t="s">
        <v>409</v>
      </c>
      <c r="K1904">
        <v>2.5</v>
      </c>
      <c r="L1904">
        <v>133</v>
      </c>
      <c r="M1904">
        <v>135</v>
      </c>
      <c r="N1904">
        <v>1400</v>
      </c>
      <c r="O1904">
        <v>1</v>
      </c>
      <c r="P1904">
        <v>2</v>
      </c>
      <c r="Q1904">
        <v>6</v>
      </c>
      <c r="R1904">
        <v>24</v>
      </c>
      <c r="S1904" t="s">
        <v>477</v>
      </c>
      <c r="T1904">
        <v>1159</v>
      </c>
      <c r="U1904" s="33" t="s">
        <v>417</v>
      </c>
      <c r="V1904">
        <v>4</v>
      </c>
      <c r="W1904">
        <v>59</v>
      </c>
      <c r="X1904" s="22" t="s">
        <v>135</v>
      </c>
      <c r="Y1904" s="12" t="s">
        <v>446</v>
      </c>
      <c r="Z1904">
        <v>6</v>
      </c>
      <c r="AA1904">
        <v>5</v>
      </c>
      <c r="AB1904">
        <v>5</v>
      </c>
      <c r="AC1904">
        <v>1</v>
      </c>
      <c r="AF1904" t="s">
        <v>624</v>
      </c>
    </row>
    <row r="1905" spans="1:32" x14ac:dyDescent="0.25">
      <c r="A1905" s="24" t="s">
        <v>365</v>
      </c>
      <c r="B1905" s="16" t="s">
        <v>369</v>
      </c>
      <c r="C1905">
        <v>9.24</v>
      </c>
      <c r="D1905">
        <v>9.44</v>
      </c>
      <c r="E1905">
        <v>12</v>
      </c>
      <c r="F1905" s="52" t="s">
        <v>49</v>
      </c>
      <c r="G1905" s="28">
        <v>2</v>
      </c>
      <c r="H1905" s="55" t="s">
        <v>64</v>
      </c>
      <c r="I1905">
        <v>5</v>
      </c>
      <c r="J1905" s="36" t="s">
        <v>410</v>
      </c>
      <c r="K1905">
        <v>1.8</v>
      </c>
      <c r="L1905">
        <v>133</v>
      </c>
      <c r="M1905">
        <v>133</v>
      </c>
      <c r="N1905" s="40">
        <v>1200</v>
      </c>
      <c r="O1905">
        <v>1</v>
      </c>
      <c r="P1905">
        <v>11</v>
      </c>
      <c r="Q1905">
        <v>5</v>
      </c>
      <c r="R1905">
        <v>24</v>
      </c>
      <c r="S1905" t="s">
        <v>508</v>
      </c>
      <c r="T1905">
        <v>1158</v>
      </c>
      <c r="U1905" s="33" t="s">
        <v>427</v>
      </c>
      <c r="V1905">
        <v>4</v>
      </c>
      <c r="W1905">
        <v>58</v>
      </c>
      <c r="X1905" s="22" t="s">
        <v>135</v>
      </c>
      <c r="Y1905" s="12" t="s">
        <v>446</v>
      </c>
      <c r="Z1905">
        <v>8</v>
      </c>
      <c r="AA1905">
        <v>5</v>
      </c>
      <c r="AB1905">
        <v>2</v>
      </c>
      <c r="AF1905" t="s">
        <v>624</v>
      </c>
    </row>
    <row r="1906" spans="1:32" x14ac:dyDescent="0.25">
      <c r="A1906" s="24" t="s">
        <v>365</v>
      </c>
      <c r="B1906" s="16" t="s">
        <v>369</v>
      </c>
      <c r="C1906">
        <v>9.01</v>
      </c>
      <c r="D1906">
        <v>9.2099999999999991</v>
      </c>
      <c r="E1906">
        <v>12</v>
      </c>
      <c r="F1906" s="52" t="s">
        <v>49</v>
      </c>
      <c r="G1906" s="28">
        <v>1</v>
      </c>
      <c r="H1906" s="55" t="s">
        <v>64</v>
      </c>
      <c r="I1906">
        <v>10</v>
      </c>
      <c r="J1906" s="36" t="s">
        <v>410</v>
      </c>
      <c r="K1906">
        <v>2.2999999999999998</v>
      </c>
      <c r="L1906">
        <v>133</v>
      </c>
      <c r="M1906">
        <v>127</v>
      </c>
      <c r="N1906" s="40">
        <v>1200</v>
      </c>
      <c r="O1906">
        <v>1</v>
      </c>
      <c r="P1906">
        <v>14</v>
      </c>
      <c r="Q1906">
        <v>4</v>
      </c>
      <c r="R1906">
        <v>24</v>
      </c>
      <c r="S1906" t="s">
        <v>508</v>
      </c>
      <c r="T1906">
        <v>1155</v>
      </c>
      <c r="U1906" s="33" t="s">
        <v>427</v>
      </c>
      <c r="V1906">
        <v>4</v>
      </c>
      <c r="W1906">
        <v>52</v>
      </c>
      <c r="X1906" s="22" t="s">
        <v>135</v>
      </c>
      <c r="Y1906" s="12">
        <v>1</v>
      </c>
      <c r="Z1906">
        <v>9</v>
      </c>
      <c r="AA1906">
        <v>8</v>
      </c>
      <c r="AB1906">
        <v>1</v>
      </c>
      <c r="AF1906" t="s">
        <v>624</v>
      </c>
    </row>
    <row r="1907" spans="1:32" x14ac:dyDescent="0.25">
      <c r="A1907" s="24" t="s">
        <v>365</v>
      </c>
      <c r="B1907" s="16" t="s">
        <v>369</v>
      </c>
      <c r="C1907">
        <v>10.15</v>
      </c>
      <c r="D1907">
        <v>10.75</v>
      </c>
      <c r="E1907">
        <v>12</v>
      </c>
      <c r="F1907" s="52" t="s">
        <v>49</v>
      </c>
      <c r="G1907" s="30">
        <v>4</v>
      </c>
      <c r="H1907" s="55" t="s">
        <v>64</v>
      </c>
      <c r="I1907">
        <v>1</v>
      </c>
      <c r="J1907" s="35" t="s">
        <v>408</v>
      </c>
      <c r="K1907">
        <v>3.4</v>
      </c>
      <c r="L1907">
        <v>133</v>
      </c>
      <c r="M1907">
        <v>127</v>
      </c>
      <c r="N1907" s="40">
        <v>1200</v>
      </c>
      <c r="O1907">
        <v>1</v>
      </c>
      <c r="P1907">
        <v>31</v>
      </c>
      <c r="Q1907">
        <v>3</v>
      </c>
      <c r="R1907">
        <v>24</v>
      </c>
      <c r="S1907" t="s">
        <v>465</v>
      </c>
      <c r="T1907">
        <v>1149</v>
      </c>
      <c r="U1907" s="33" t="s">
        <v>417</v>
      </c>
      <c r="V1907">
        <v>4</v>
      </c>
      <c r="W1907">
        <v>52</v>
      </c>
      <c r="X1907" s="22" t="s">
        <v>135</v>
      </c>
      <c r="Y1907" s="12">
        <v>1</v>
      </c>
      <c r="Z1907">
        <v>1</v>
      </c>
      <c r="AA1907">
        <v>1</v>
      </c>
      <c r="AB1907">
        <v>4</v>
      </c>
      <c r="AF1907" t="s">
        <v>624</v>
      </c>
    </row>
    <row r="1908" spans="1:32" x14ac:dyDescent="0.25">
      <c r="A1908" s="24" t="s">
        <v>365</v>
      </c>
      <c r="B1908" s="16" t="s">
        <v>369</v>
      </c>
      <c r="C1908">
        <v>10.34</v>
      </c>
      <c r="D1908">
        <v>10.64</v>
      </c>
      <c r="E1908">
        <v>12</v>
      </c>
      <c r="F1908" s="52" t="s">
        <v>49</v>
      </c>
      <c r="G1908" s="30">
        <v>4</v>
      </c>
      <c r="H1908" s="50" t="s">
        <v>565</v>
      </c>
      <c r="I1908">
        <v>12</v>
      </c>
      <c r="J1908" s="36" t="s">
        <v>410</v>
      </c>
      <c r="K1908">
        <v>17</v>
      </c>
      <c r="L1908">
        <v>133</v>
      </c>
      <c r="M1908">
        <v>125</v>
      </c>
      <c r="N1908" s="40">
        <v>1200</v>
      </c>
      <c r="O1908">
        <v>1</v>
      </c>
      <c r="P1908">
        <v>10</v>
      </c>
      <c r="Q1908">
        <v>3</v>
      </c>
      <c r="R1908">
        <v>24</v>
      </c>
      <c r="S1908" t="s">
        <v>508</v>
      </c>
      <c r="T1908">
        <v>1171</v>
      </c>
      <c r="U1908" s="33" t="s">
        <v>417</v>
      </c>
      <c r="V1908">
        <v>4</v>
      </c>
      <c r="W1908">
        <v>52</v>
      </c>
      <c r="X1908" s="22" t="s">
        <v>135</v>
      </c>
      <c r="Y1908" s="12" t="s">
        <v>552</v>
      </c>
      <c r="Z1908">
        <v>9</v>
      </c>
      <c r="AA1908">
        <v>11</v>
      </c>
      <c r="AB1908">
        <v>4</v>
      </c>
      <c r="AF1908" t="s">
        <v>624</v>
      </c>
    </row>
    <row r="1909" spans="1:32" x14ac:dyDescent="0.25">
      <c r="A1909" s="24" t="s">
        <v>365</v>
      </c>
      <c r="B1909" s="17" t="s">
        <v>372</v>
      </c>
      <c r="C1909">
        <v>9.6999999999999993</v>
      </c>
      <c r="D1909">
        <v>9.8999999999999986</v>
      </c>
      <c r="E1909">
        <v>8</v>
      </c>
      <c r="F1909" s="67" t="s">
        <v>195</v>
      </c>
      <c r="G1909" s="30">
        <v>5</v>
      </c>
      <c r="H1909" s="51" t="s">
        <v>43</v>
      </c>
      <c r="I1909">
        <v>1</v>
      </c>
      <c r="J1909" s="37" t="s">
        <v>409</v>
      </c>
      <c r="K1909">
        <v>13</v>
      </c>
      <c r="L1909">
        <v>130</v>
      </c>
      <c r="M1909">
        <v>130</v>
      </c>
      <c r="N1909" s="40">
        <v>1200</v>
      </c>
      <c r="O1909">
        <v>1</v>
      </c>
      <c r="P1909">
        <v>23</v>
      </c>
      <c r="Q1909">
        <v>12</v>
      </c>
      <c r="R1909">
        <v>25</v>
      </c>
      <c r="S1909" s="32" t="s">
        <v>416</v>
      </c>
      <c r="T1909">
        <v>1148</v>
      </c>
      <c r="U1909" s="33" t="s">
        <v>417</v>
      </c>
      <c r="V1909">
        <v>3</v>
      </c>
      <c r="W1909">
        <v>75</v>
      </c>
      <c r="X1909" s="18" t="s">
        <v>76</v>
      </c>
      <c r="Y1909">
        <v>4</v>
      </c>
      <c r="Z1909">
        <v>4</v>
      </c>
      <c r="AA1909">
        <v>3</v>
      </c>
      <c r="AB1909">
        <v>5</v>
      </c>
      <c r="AF1909" t="s">
        <v>624</v>
      </c>
    </row>
    <row r="1910" spans="1:32" x14ac:dyDescent="0.25">
      <c r="A1910" s="24" t="s">
        <v>365</v>
      </c>
      <c r="B1910" s="17" t="s">
        <v>372</v>
      </c>
      <c r="C1910">
        <v>10.46</v>
      </c>
      <c r="D1910">
        <v>10.56</v>
      </c>
      <c r="E1910">
        <v>8</v>
      </c>
      <c r="F1910" s="67" t="s">
        <v>195</v>
      </c>
      <c r="G1910">
        <v>10</v>
      </c>
      <c r="H1910" s="50" t="s">
        <v>565</v>
      </c>
      <c r="I1910">
        <v>2</v>
      </c>
      <c r="J1910" s="37" t="s">
        <v>409</v>
      </c>
      <c r="K1910">
        <v>18</v>
      </c>
      <c r="L1910">
        <v>130</v>
      </c>
      <c r="M1910">
        <v>133</v>
      </c>
      <c r="N1910" s="40">
        <v>1200</v>
      </c>
      <c r="O1910">
        <v>1</v>
      </c>
      <c r="P1910">
        <v>26</v>
      </c>
      <c r="Q1910">
        <v>11</v>
      </c>
      <c r="R1910">
        <v>25</v>
      </c>
      <c r="S1910" s="32" t="s">
        <v>416</v>
      </c>
      <c r="T1910">
        <v>1134</v>
      </c>
      <c r="U1910" s="33" t="s">
        <v>427</v>
      </c>
      <c r="V1910">
        <v>3</v>
      </c>
      <c r="W1910">
        <v>75</v>
      </c>
      <c r="X1910" s="18" t="s">
        <v>76</v>
      </c>
      <c r="Y1910" s="12" t="s">
        <v>549</v>
      </c>
      <c r="Z1910">
        <v>5</v>
      </c>
      <c r="AA1910">
        <v>6</v>
      </c>
      <c r="AB1910">
        <v>10</v>
      </c>
      <c r="AF1910" t="s">
        <v>624</v>
      </c>
    </row>
    <row r="1911" spans="1:32" x14ac:dyDescent="0.25">
      <c r="A1911" s="24" t="s">
        <v>365</v>
      </c>
      <c r="B1911" s="17" t="s">
        <v>372</v>
      </c>
      <c r="C1911">
        <v>9.5299999999999994</v>
      </c>
      <c r="D1911">
        <v>9.7299999999999986</v>
      </c>
      <c r="E1911">
        <v>8</v>
      </c>
      <c r="F1911" s="67" t="s">
        <v>195</v>
      </c>
      <c r="G1911" s="30">
        <v>4</v>
      </c>
      <c r="H1911" s="50" t="s">
        <v>565</v>
      </c>
      <c r="I1911">
        <v>2</v>
      </c>
      <c r="J1911" s="37" t="s">
        <v>409</v>
      </c>
      <c r="K1911">
        <v>74</v>
      </c>
      <c r="L1911">
        <v>130</v>
      </c>
      <c r="M1911">
        <v>129</v>
      </c>
      <c r="N1911" s="40">
        <v>1200</v>
      </c>
      <c r="O1911">
        <v>1</v>
      </c>
      <c r="P1911">
        <v>2</v>
      </c>
      <c r="Q1911">
        <v>11</v>
      </c>
      <c r="R1911">
        <v>25</v>
      </c>
      <c r="S1911" s="32" t="s">
        <v>416</v>
      </c>
      <c r="T1911">
        <v>1138</v>
      </c>
      <c r="U1911" s="33" t="s">
        <v>427</v>
      </c>
      <c r="V1911">
        <v>3</v>
      </c>
      <c r="W1911">
        <v>75</v>
      </c>
      <c r="X1911" s="18" t="s">
        <v>76</v>
      </c>
      <c r="Y1911" s="12" t="s">
        <v>471</v>
      </c>
      <c r="Z1911">
        <v>4</v>
      </c>
      <c r="AA1911">
        <v>4</v>
      </c>
      <c r="AB1911">
        <v>4</v>
      </c>
      <c r="AF1911" t="s">
        <v>624</v>
      </c>
    </row>
    <row r="1912" spans="1:32" x14ac:dyDescent="0.25">
      <c r="A1912" s="24" t="s">
        <v>365</v>
      </c>
      <c r="B1912" s="17" t="s">
        <v>372</v>
      </c>
      <c r="C1912">
        <v>10.98</v>
      </c>
      <c r="D1912">
        <v>10.88</v>
      </c>
      <c r="E1912">
        <v>8</v>
      </c>
      <c r="F1912" s="67" t="s">
        <v>195</v>
      </c>
      <c r="G1912">
        <v>12</v>
      </c>
      <c r="H1912" s="54" t="s">
        <v>58</v>
      </c>
      <c r="I1912">
        <v>10</v>
      </c>
      <c r="J1912" s="36" t="s">
        <v>410</v>
      </c>
      <c r="K1912">
        <v>37</v>
      </c>
      <c r="L1912">
        <v>130</v>
      </c>
      <c r="M1912">
        <v>132</v>
      </c>
      <c r="N1912" s="40">
        <v>1200</v>
      </c>
      <c r="O1912">
        <v>1</v>
      </c>
      <c r="P1912">
        <v>12</v>
      </c>
      <c r="Q1912">
        <v>10</v>
      </c>
      <c r="R1912">
        <v>25</v>
      </c>
      <c r="S1912" t="s">
        <v>457</v>
      </c>
      <c r="T1912">
        <v>1127</v>
      </c>
      <c r="U1912" s="34" t="s">
        <v>671</v>
      </c>
      <c r="V1912">
        <v>3</v>
      </c>
      <c r="W1912">
        <v>77</v>
      </c>
      <c r="X1912" s="18" t="s">
        <v>76</v>
      </c>
      <c r="Y1912" t="s">
        <v>1267</v>
      </c>
      <c r="Z1912">
        <v>9</v>
      </c>
      <c r="AA1912">
        <v>10</v>
      </c>
      <c r="AB1912">
        <v>12</v>
      </c>
      <c r="AF1912" t="s">
        <v>624</v>
      </c>
    </row>
    <row r="1913" spans="1:32" x14ac:dyDescent="0.25">
      <c r="A1913" s="24" t="s">
        <v>365</v>
      </c>
      <c r="B1913" s="17" t="s">
        <v>372</v>
      </c>
      <c r="C1913">
        <v>9.92</v>
      </c>
      <c r="D1913">
        <v>10.02</v>
      </c>
      <c r="E1913">
        <v>8</v>
      </c>
      <c r="F1913" s="67" t="s">
        <v>195</v>
      </c>
      <c r="G1913">
        <v>11</v>
      </c>
      <c r="H1913" s="54" t="s">
        <v>58</v>
      </c>
      <c r="I1913">
        <v>4</v>
      </c>
      <c r="J1913" s="36" t="s">
        <v>410</v>
      </c>
      <c r="K1913">
        <v>69</v>
      </c>
      <c r="L1913">
        <v>130</v>
      </c>
      <c r="M1913">
        <v>132</v>
      </c>
      <c r="N1913" s="40">
        <v>1200</v>
      </c>
      <c r="O1913">
        <v>1</v>
      </c>
      <c r="P1913">
        <v>5</v>
      </c>
      <c r="Q1913">
        <v>7</v>
      </c>
      <c r="R1913">
        <v>25</v>
      </c>
      <c r="S1913" t="s">
        <v>479</v>
      </c>
      <c r="T1913">
        <v>1131</v>
      </c>
      <c r="U1913" s="33" t="s">
        <v>427</v>
      </c>
      <c r="V1913">
        <v>3</v>
      </c>
      <c r="W1913">
        <v>77</v>
      </c>
      <c r="X1913" s="18" t="s">
        <v>76</v>
      </c>
      <c r="Y1913" t="s">
        <v>516</v>
      </c>
      <c r="Z1913">
        <v>8</v>
      </c>
      <c r="AA1913">
        <v>9</v>
      </c>
      <c r="AB1913">
        <v>11</v>
      </c>
      <c r="AF1913" t="s">
        <v>624</v>
      </c>
    </row>
    <row r="1914" spans="1:32" x14ac:dyDescent="0.25">
      <c r="A1914" s="24" t="s">
        <v>365</v>
      </c>
      <c r="B1914" s="18" t="s">
        <v>375</v>
      </c>
      <c r="C1914">
        <v>9.8800000000000008</v>
      </c>
      <c r="D1914">
        <v>9.8800000000000008</v>
      </c>
      <c r="E1914">
        <v>11</v>
      </c>
      <c r="F1914" s="55" t="s">
        <v>64</v>
      </c>
      <c r="G1914">
        <v>9</v>
      </c>
      <c r="H1914" s="55" t="s">
        <v>64</v>
      </c>
      <c r="I1914">
        <v>6</v>
      </c>
      <c r="J1914" s="37" t="s">
        <v>409</v>
      </c>
      <c r="K1914">
        <v>9.4</v>
      </c>
      <c r="L1914">
        <v>129</v>
      </c>
      <c r="M1914">
        <v>134</v>
      </c>
      <c r="N1914" s="40">
        <v>1200</v>
      </c>
      <c r="O1914">
        <v>1</v>
      </c>
      <c r="P1914">
        <v>4</v>
      </c>
      <c r="Q1914">
        <v>1</v>
      </c>
      <c r="R1914">
        <v>26</v>
      </c>
      <c r="S1914" t="s">
        <v>508</v>
      </c>
      <c r="T1914">
        <v>1122</v>
      </c>
      <c r="U1914" s="33" t="s">
        <v>417</v>
      </c>
      <c r="V1914">
        <v>3</v>
      </c>
      <c r="W1914">
        <v>74</v>
      </c>
      <c r="X1914" s="19" t="s">
        <v>32</v>
      </c>
      <c r="Y1914">
        <v>5</v>
      </c>
      <c r="Z1914">
        <v>5</v>
      </c>
      <c r="AA1914">
        <v>5</v>
      </c>
      <c r="AB1914">
        <v>9</v>
      </c>
      <c r="AF1914" t="s">
        <v>624</v>
      </c>
    </row>
    <row r="1915" spans="1:32" x14ac:dyDescent="0.25">
      <c r="A1915" s="24" t="s">
        <v>365</v>
      </c>
      <c r="B1915" s="18" t="s">
        <v>375</v>
      </c>
      <c r="C1915">
        <v>10.37</v>
      </c>
      <c r="D1915">
        <v>10.57</v>
      </c>
      <c r="E1915">
        <v>11</v>
      </c>
      <c r="F1915" s="55" t="s">
        <v>64</v>
      </c>
      <c r="G1915">
        <v>7</v>
      </c>
      <c r="H1915" s="55" t="s">
        <v>64</v>
      </c>
      <c r="I1915">
        <v>3</v>
      </c>
      <c r="J1915" s="37" t="s">
        <v>409</v>
      </c>
      <c r="K1915">
        <v>7.9</v>
      </c>
      <c r="L1915">
        <v>129</v>
      </c>
      <c r="M1915">
        <v>135</v>
      </c>
      <c r="N1915" s="40">
        <v>1200</v>
      </c>
      <c r="O1915">
        <v>1</v>
      </c>
      <c r="P1915">
        <v>10</v>
      </c>
      <c r="Q1915">
        <v>12</v>
      </c>
      <c r="R1915">
        <v>25</v>
      </c>
      <c r="S1915" s="32" t="s">
        <v>432</v>
      </c>
      <c r="T1915">
        <v>1112</v>
      </c>
      <c r="U1915" s="33" t="s">
        <v>417</v>
      </c>
      <c r="V1915">
        <v>3</v>
      </c>
      <c r="W1915">
        <v>76</v>
      </c>
      <c r="X1915" s="19" t="s">
        <v>32</v>
      </c>
      <c r="Y1915" s="12" t="s">
        <v>552</v>
      </c>
      <c r="Z1915">
        <v>5</v>
      </c>
      <c r="AA1915">
        <v>5</v>
      </c>
      <c r="AB1915">
        <v>7</v>
      </c>
      <c r="AF1915" t="s">
        <v>624</v>
      </c>
    </row>
    <row r="1916" spans="1:32" x14ac:dyDescent="0.25">
      <c r="A1916" s="24" t="s">
        <v>365</v>
      </c>
      <c r="B1916" s="18" t="s">
        <v>375</v>
      </c>
      <c r="C1916">
        <v>9.23</v>
      </c>
      <c r="D1916">
        <v>9.1300000000000008</v>
      </c>
      <c r="E1916">
        <v>11</v>
      </c>
      <c r="F1916" s="55" t="s">
        <v>64</v>
      </c>
      <c r="G1916" s="30">
        <v>4</v>
      </c>
      <c r="H1916" s="55" t="s">
        <v>64</v>
      </c>
      <c r="I1916">
        <v>8</v>
      </c>
      <c r="J1916" s="36" t="s">
        <v>410</v>
      </c>
      <c r="K1916">
        <v>18</v>
      </c>
      <c r="L1916">
        <v>129</v>
      </c>
      <c r="M1916">
        <v>132</v>
      </c>
      <c r="N1916" s="40">
        <v>1200</v>
      </c>
      <c r="O1916">
        <v>1</v>
      </c>
      <c r="P1916">
        <v>12</v>
      </c>
      <c r="Q1916">
        <v>11</v>
      </c>
      <c r="R1916">
        <v>25</v>
      </c>
      <c r="S1916" s="32" t="s">
        <v>432</v>
      </c>
      <c r="T1916">
        <v>1121</v>
      </c>
      <c r="U1916" s="33" t="s">
        <v>427</v>
      </c>
      <c r="V1916">
        <v>3</v>
      </c>
      <c r="W1916">
        <v>76</v>
      </c>
      <c r="X1916" s="19" t="s">
        <v>32</v>
      </c>
      <c r="Y1916" s="12" t="s">
        <v>539</v>
      </c>
      <c r="Z1916">
        <v>9</v>
      </c>
      <c r="AA1916">
        <v>7</v>
      </c>
      <c r="AB1916">
        <v>4</v>
      </c>
      <c r="AF1916" t="s">
        <v>624</v>
      </c>
    </row>
    <row r="1917" spans="1:32" x14ac:dyDescent="0.25">
      <c r="A1917" s="24" t="s">
        <v>365</v>
      </c>
      <c r="B1917" s="18" t="s">
        <v>375</v>
      </c>
      <c r="C1917">
        <v>9.4600000000000009</v>
      </c>
      <c r="D1917">
        <v>9.4600000000000009</v>
      </c>
      <c r="E1917">
        <v>11</v>
      </c>
      <c r="F1917" s="55" t="s">
        <v>64</v>
      </c>
      <c r="G1917">
        <v>6</v>
      </c>
      <c r="H1917" s="55" t="s">
        <v>64</v>
      </c>
      <c r="I1917">
        <v>4</v>
      </c>
      <c r="J1917" s="36" t="s">
        <v>410</v>
      </c>
      <c r="K1917">
        <v>35</v>
      </c>
      <c r="L1917">
        <v>129</v>
      </c>
      <c r="M1917">
        <v>135</v>
      </c>
      <c r="N1917" s="40">
        <v>1200</v>
      </c>
      <c r="O1917">
        <v>1</v>
      </c>
      <c r="P1917">
        <v>12</v>
      </c>
      <c r="Q1917">
        <v>10</v>
      </c>
      <c r="R1917">
        <v>25</v>
      </c>
      <c r="S1917" t="s">
        <v>508</v>
      </c>
      <c r="T1917">
        <v>1100</v>
      </c>
      <c r="U1917" s="33" t="s">
        <v>417</v>
      </c>
      <c r="V1917">
        <v>3</v>
      </c>
      <c r="W1917">
        <v>77</v>
      </c>
      <c r="X1917" s="19" t="s">
        <v>32</v>
      </c>
      <c r="Y1917" t="s">
        <v>474</v>
      </c>
      <c r="Z1917">
        <v>8</v>
      </c>
      <c r="AA1917">
        <v>7</v>
      </c>
      <c r="AB1917">
        <v>6</v>
      </c>
      <c r="AF1917" t="s">
        <v>624</v>
      </c>
    </row>
    <row r="1918" spans="1:32" x14ac:dyDescent="0.25">
      <c r="A1918" s="24" t="s">
        <v>365</v>
      </c>
      <c r="B1918" s="18" t="s">
        <v>375</v>
      </c>
      <c r="C1918">
        <v>10.53</v>
      </c>
      <c r="D1918">
        <v>10.629999999999999</v>
      </c>
      <c r="E1918">
        <v>11</v>
      </c>
      <c r="F1918" s="55" t="s">
        <v>64</v>
      </c>
      <c r="G1918">
        <v>7</v>
      </c>
      <c r="H1918" s="55" t="s">
        <v>64</v>
      </c>
      <c r="I1918">
        <v>6</v>
      </c>
      <c r="J1918" s="36" t="s">
        <v>410</v>
      </c>
      <c r="K1918">
        <v>17</v>
      </c>
      <c r="L1918">
        <v>129</v>
      </c>
      <c r="M1918">
        <v>132</v>
      </c>
      <c r="N1918" s="40">
        <v>1200</v>
      </c>
      <c r="O1918">
        <v>1</v>
      </c>
      <c r="P1918">
        <v>10</v>
      </c>
      <c r="Q1918">
        <v>9</v>
      </c>
      <c r="R1918">
        <v>25</v>
      </c>
      <c r="S1918" s="32" t="s">
        <v>432</v>
      </c>
      <c r="T1918">
        <v>1090</v>
      </c>
      <c r="U1918" s="33" t="s">
        <v>417</v>
      </c>
      <c r="V1918">
        <v>3</v>
      </c>
      <c r="W1918">
        <v>77</v>
      </c>
      <c r="X1918" s="19" t="s">
        <v>32</v>
      </c>
      <c r="Y1918">
        <v>4</v>
      </c>
      <c r="Z1918">
        <v>10</v>
      </c>
      <c r="AA1918">
        <v>11</v>
      </c>
      <c r="AB1918">
        <v>7</v>
      </c>
      <c r="AF1918" t="s">
        <v>624</v>
      </c>
    </row>
    <row r="1919" spans="1:32" x14ac:dyDescent="0.25">
      <c r="A1919" s="24" t="s">
        <v>365</v>
      </c>
      <c r="B1919" s="18" t="s">
        <v>375</v>
      </c>
      <c r="C1919">
        <v>9.74</v>
      </c>
      <c r="D1919">
        <v>9.9400000000000013</v>
      </c>
      <c r="E1919">
        <v>11</v>
      </c>
      <c r="F1919" s="55" t="s">
        <v>64</v>
      </c>
      <c r="G1919" s="30">
        <v>5</v>
      </c>
      <c r="H1919" s="66" t="s">
        <v>173</v>
      </c>
      <c r="I1919">
        <v>3</v>
      </c>
      <c r="J1919" s="35" t="s">
        <v>408</v>
      </c>
      <c r="K1919">
        <v>3.6</v>
      </c>
      <c r="L1919">
        <v>129</v>
      </c>
      <c r="M1919">
        <v>134</v>
      </c>
      <c r="N1919" s="40">
        <v>1200</v>
      </c>
      <c r="O1919">
        <v>1</v>
      </c>
      <c r="P1919">
        <v>9</v>
      </c>
      <c r="Q1919">
        <v>7</v>
      </c>
      <c r="R1919">
        <v>25</v>
      </c>
      <c r="S1919" s="32" t="s">
        <v>432</v>
      </c>
      <c r="T1919">
        <v>1100</v>
      </c>
      <c r="U1919" s="33" t="s">
        <v>427</v>
      </c>
      <c r="V1919">
        <v>3</v>
      </c>
      <c r="W1919">
        <v>77</v>
      </c>
      <c r="X1919" s="19" t="s">
        <v>32</v>
      </c>
      <c r="Y1919" s="12">
        <v>2</v>
      </c>
      <c r="Z1919">
        <v>3</v>
      </c>
      <c r="AA1919">
        <v>2</v>
      </c>
      <c r="AB1919">
        <v>5</v>
      </c>
      <c r="AF1919" t="s">
        <v>624</v>
      </c>
    </row>
    <row r="1920" spans="1:32" x14ac:dyDescent="0.25">
      <c r="A1920" s="24" t="s">
        <v>365</v>
      </c>
      <c r="B1920" s="18" t="s">
        <v>375</v>
      </c>
      <c r="C1920">
        <v>9.58</v>
      </c>
      <c r="D1920">
        <v>9.68</v>
      </c>
      <c r="E1920">
        <v>11</v>
      </c>
      <c r="F1920" s="55" t="s">
        <v>64</v>
      </c>
      <c r="G1920" s="28">
        <v>2</v>
      </c>
      <c r="H1920" s="66" t="s">
        <v>173</v>
      </c>
      <c r="I1920">
        <v>4</v>
      </c>
      <c r="J1920" s="37" t="s">
        <v>409</v>
      </c>
      <c r="K1920">
        <v>6.7</v>
      </c>
      <c r="L1920">
        <v>129</v>
      </c>
      <c r="M1920">
        <v>131</v>
      </c>
      <c r="N1920" s="40">
        <v>1200</v>
      </c>
      <c r="O1920">
        <v>1</v>
      </c>
      <c r="P1920">
        <v>25</v>
      </c>
      <c r="Q1920">
        <v>6</v>
      </c>
      <c r="R1920">
        <v>25</v>
      </c>
      <c r="S1920" s="32" t="s">
        <v>416</v>
      </c>
      <c r="T1920">
        <v>1091</v>
      </c>
      <c r="U1920" s="33" t="s">
        <v>427</v>
      </c>
      <c r="V1920">
        <v>3</v>
      </c>
      <c r="W1920">
        <v>76</v>
      </c>
      <c r="X1920" s="19" t="s">
        <v>32</v>
      </c>
      <c r="Y1920" s="12" t="s">
        <v>423</v>
      </c>
      <c r="Z1920">
        <v>5</v>
      </c>
      <c r="AA1920">
        <v>5</v>
      </c>
      <c r="AB1920">
        <v>2</v>
      </c>
      <c r="AF1920" t="s">
        <v>624</v>
      </c>
    </row>
    <row r="1921" spans="1:32" x14ac:dyDescent="0.25">
      <c r="A1921" s="24" t="s">
        <v>365</v>
      </c>
      <c r="B1921" s="18" t="s">
        <v>375</v>
      </c>
      <c r="C1921">
        <v>9.16</v>
      </c>
      <c r="D1921">
        <v>9.06</v>
      </c>
      <c r="E1921">
        <v>11</v>
      </c>
      <c r="F1921" s="55" t="s">
        <v>64</v>
      </c>
      <c r="G1921" s="28">
        <v>2</v>
      </c>
      <c r="H1921" s="66" t="s">
        <v>173</v>
      </c>
      <c r="I1921">
        <v>8</v>
      </c>
      <c r="J1921" s="36" t="s">
        <v>410</v>
      </c>
      <c r="K1921">
        <v>13</v>
      </c>
      <c r="L1921">
        <v>129</v>
      </c>
      <c r="M1921">
        <v>131</v>
      </c>
      <c r="N1921" s="40">
        <v>1200</v>
      </c>
      <c r="O1921">
        <v>1</v>
      </c>
      <c r="P1921">
        <v>21</v>
      </c>
      <c r="Q1921">
        <v>5</v>
      </c>
      <c r="R1921">
        <v>25</v>
      </c>
      <c r="S1921" s="32" t="s">
        <v>416</v>
      </c>
      <c r="T1921">
        <v>1107</v>
      </c>
      <c r="U1921" s="33" t="s">
        <v>427</v>
      </c>
      <c r="V1921">
        <v>3</v>
      </c>
      <c r="W1921">
        <v>74</v>
      </c>
      <c r="X1921" s="19" t="s">
        <v>32</v>
      </c>
      <c r="Y1921" s="12" t="s">
        <v>989</v>
      </c>
      <c r="Z1921">
        <v>9</v>
      </c>
      <c r="AA1921">
        <v>8</v>
      </c>
      <c r="AB1921">
        <v>2</v>
      </c>
      <c r="AF1921" t="s">
        <v>624</v>
      </c>
    </row>
    <row r="1922" spans="1:32" x14ac:dyDescent="0.25">
      <c r="A1922" s="24" t="s">
        <v>365</v>
      </c>
      <c r="B1922" s="18" t="s">
        <v>375</v>
      </c>
      <c r="C1922">
        <v>9.33</v>
      </c>
      <c r="D1922">
        <v>9.93</v>
      </c>
      <c r="E1922">
        <v>11</v>
      </c>
      <c r="F1922" s="55" t="s">
        <v>64</v>
      </c>
      <c r="G1922" s="28">
        <v>1</v>
      </c>
      <c r="H1922" s="66" t="s">
        <v>173</v>
      </c>
      <c r="I1922">
        <v>2</v>
      </c>
      <c r="J1922" s="35" t="s">
        <v>408</v>
      </c>
      <c r="K1922">
        <v>4.5</v>
      </c>
      <c r="L1922">
        <v>129</v>
      </c>
      <c r="M1922">
        <v>124</v>
      </c>
      <c r="N1922" s="40">
        <v>1200</v>
      </c>
      <c r="O1922">
        <v>1</v>
      </c>
      <c r="P1922">
        <v>23</v>
      </c>
      <c r="Q1922">
        <v>4</v>
      </c>
      <c r="R1922">
        <v>25</v>
      </c>
      <c r="S1922" s="32" t="s">
        <v>416</v>
      </c>
      <c r="T1922">
        <v>1079</v>
      </c>
      <c r="U1922" s="33" t="s">
        <v>417</v>
      </c>
      <c r="V1922">
        <v>3</v>
      </c>
      <c r="W1922">
        <v>68</v>
      </c>
      <c r="X1922" s="19" t="s">
        <v>32</v>
      </c>
      <c r="Y1922" s="12" t="s">
        <v>581</v>
      </c>
      <c r="Z1922">
        <v>3</v>
      </c>
      <c r="AA1922">
        <v>3</v>
      </c>
      <c r="AB1922">
        <v>1</v>
      </c>
      <c r="AF1922" t="s">
        <v>624</v>
      </c>
    </row>
    <row r="1923" spans="1:32" x14ac:dyDescent="0.25">
      <c r="A1923" s="24" t="s">
        <v>365</v>
      </c>
      <c r="B1923" s="18" t="s">
        <v>375</v>
      </c>
      <c r="C1923">
        <v>9.6999999999999993</v>
      </c>
      <c r="D1923">
        <v>10.099999999999998</v>
      </c>
      <c r="E1923">
        <v>11</v>
      </c>
      <c r="F1923" s="55" t="s">
        <v>64</v>
      </c>
      <c r="G1923" s="28">
        <v>2</v>
      </c>
      <c r="H1923" s="66" t="s">
        <v>173</v>
      </c>
      <c r="I1923">
        <v>4</v>
      </c>
      <c r="J1923" s="37" t="s">
        <v>409</v>
      </c>
      <c r="K1923">
        <v>2.5</v>
      </c>
      <c r="L1923">
        <v>129</v>
      </c>
      <c r="M1923">
        <v>123</v>
      </c>
      <c r="N1923" s="40">
        <v>1200</v>
      </c>
      <c r="O1923">
        <v>1</v>
      </c>
      <c r="P1923">
        <v>16</v>
      </c>
      <c r="Q1923">
        <v>4</v>
      </c>
      <c r="R1923">
        <v>25</v>
      </c>
      <c r="S1923" s="31" t="s">
        <v>420</v>
      </c>
      <c r="T1923">
        <v>1093</v>
      </c>
      <c r="U1923" s="33" t="s">
        <v>427</v>
      </c>
      <c r="V1923">
        <v>3</v>
      </c>
      <c r="W1923">
        <v>67</v>
      </c>
      <c r="X1923" s="19" t="s">
        <v>32</v>
      </c>
      <c r="Y1923" s="12">
        <v>1</v>
      </c>
      <c r="Z1923">
        <v>5</v>
      </c>
      <c r="AA1923">
        <v>5</v>
      </c>
      <c r="AB1923">
        <v>2</v>
      </c>
      <c r="AF1923" t="s">
        <v>624</v>
      </c>
    </row>
    <row r="1924" spans="1:32" x14ac:dyDescent="0.25">
      <c r="A1924" s="24" t="s">
        <v>365</v>
      </c>
      <c r="B1924" s="18" t="s">
        <v>375</v>
      </c>
      <c r="C1924">
        <v>9.42</v>
      </c>
      <c r="D1924">
        <v>9.620000000000001</v>
      </c>
      <c r="E1924">
        <v>11</v>
      </c>
      <c r="F1924" s="55" t="s">
        <v>64</v>
      </c>
      <c r="G1924" s="28">
        <v>1</v>
      </c>
      <c r="H1924" s="55" t="s">
        <v>64</v>
      </c>
      <c r="I1924">
        <v>2</v>
      </c>
      <c r="J1924" s="37" t="s">
        <v>409</v>
      </c>
      <c r="K1924">
        <v>2.1</v>
      </c>
      <c r="L1924">
        <v>129</v>
      </c>
      <c r="M1924">
        <v>135</v>
      </c>
      <c r="N1924" s="40">
        <v>1200</v>
      </c>
      <c r="O1924">
        <v>1</v>
      </c>
      <c r="P1924">
        <v>19</v>
      </c>
      <c r="Q1924">
        <v>3</v>
      </c>
      <c r="R1924">
        <v>25</v>
      </c>
      <c r="S1924" s="31" t="s">
        <v>420</v>
      </c>
      <c r="T1924">
        <v>1095</v>
      </c>
      <c r="U1924" s="33" t="s">
        <v>427</v>
      </c>
      <c r="V1924">
        <v>4</v>
      </c>
      <c r="W1924">
        <v>59</v>
      </c>
      <c r="X1924" s="19" t="s">
        <v>32</v>
      </c>
      <c r="Y1924" s="12" t="s">
        <v>418</v>
      </c>
      <c r="Z1924">
        <v>4</v>
      </c>
      <c r="AA1924">
        <v>4</v>
      </c>
      <c r="AB1924">
        <v>1</v>
      </c>
      <c r="AF1924" t="s">
        <v>1896</v>
      </c>
    </row>
    <row r="1925" spans="1:32" x14ac:dyDescent="0.25">
      <c r="A1925" s="24" t="s">
        <v>365</v>
      </c>
      <c r="B1925" s="18" t="s">
        <v>375</v>
      </c>
      <c r="C1925">
        <v>10.11</v>
      </c>
      <c r="D1925">
        <v>10.31</v>
      </c>
      <c r="E1925">
        <v>11</v>
      </c>
      <c r="F1925" s="55" t="s">
        <v>64</v>
      </c>
      <c r="G1925" s="30">
        <v>4</v>
      </c>
      <c r="H1925" s="61" t="s">
        <v>106</v>
      </c>
      <c r="I1925">
        <v>2</v>
      </c>
      <c r="J1925" s="35" t="s">
        <v>408</v>
      </c>
      <c r="K1925">
        <v>3.1</v>
      </c>
      <c r="L1925">
        <v>129</v>
      </c>
      <c r="M1925">
        <v>135</v>
      </c>
      <c r="N1925" s="40">
        <v>1200</v>
      </c>
      <c r="O1925">
        <v>1</v>
      </c>
      <c r="P1925">
        <v>19</v>
      </c>
      <c r="Q1925">
        <v>2</v>
      </c>
      <c r="R1925">
        <v>25</v>
      </c>
      <c r="S1925" s="31" t="s">
        <v>420</v>
      </c>
      <c r="T1925">
        <v>1096</v>
      </c>
      <c r="U1925" s="33" t="s">
        <v>417</v>
      </c>
      <c r="V1925">
        <v>4</v>
      </c>
      <c r="W1925">
        <v>60</v>
      </c>
      <c r="X1925" s="24" t="s">
        <v>50</v>
      </c>
      <c r="Y1925" s="12" t="s">
        <v>471</v>
      </c>
      <c r="Z1925">
        <v>2</v>
      </c>
      <c r="AA1925">
        <v>2</v>
      </c>
      <c r="AB1925">
        <v>4</v>
      </c>
      <c r="AF1925" t="s">
        <v>1897</v>
      </c>
    </row>
    <row r="1926" spans="1:32" x14ac:dyDescent="0.25">
      <c r="A1926" s="24" t="s">
        <v>365</v>
      </c>
      <c r="B1926" s="18" t="s">
        <v>375</v>
      </c>
      <c r="C1926">
        <v>21.9</v>
      </c>
      <c r="D1926">
        <v>22.4</v>
      </c>
      <c r="E1926">
        <v>11</v>
      </c>
      <c r="F1926" s="55" t="s">
        <v>64</v>
      </c>
      <c r="G1926" s="28">
        <v>3</v>
      </c>
      <c r="H1926" s="61" t="s">
        <v>106</v>
      </c>
      <c r="I1926">
        <v>7</v>
      </c>
      <c r="J1926" s="35" t="s">
        <v>408</v>
      </c>
      <c r="K1926">
        <v>119</v>
      </c>
      <c r="L1926">
        <v>129</v>
      </c>
      <c r="M1926">
        <v>120</v>
      </c>
      <c r="N1926">
        <v>1400</v>
      </c>
      <c r="O1926">
        <v>1</v>
      </c>
      <c r="P1926">
        <v>9</v>
      </c>
      <c r="Q1926">
        <v>2</v>
      </c>
      <c r="R1926">
        <v>25</v>
      </c>
      <c r="S1926" t="s">
        <v>508</v>
      </c>
      <c r="T1926">
        <v>1112</v>
      </c>
      <c r="U1926" s="33" t="s">
        <v>417</v>
      </c>
      <c r="V1926">
        <v>3</v>
      </c>
      <c r="W1926">
        <v>61</v>
      </c>
      <c r="X1926" s="24" t="s">
        <v>50</v>
      </c>
      <c r="Y1926" s="12" t="s">
        <v>552</v>
      </c>
      <c r="Z1926">
        <v>2</v>
      </c>
      <c r="AA1926">
        <v>2</v>
      </c>
      <c r="AB1926">
        <v>2</v>
      </c>
      <c r="AC1926">
        <v>3</v>
      </c>
      <c r="AF1926" t="s">
        <v>1897</v>
      </c>
    </row>
    <row r="1927" spans="1:32" x14ac:dyDescent="0.25">
      <c r="A1927" s="24" t="s">
        <v>365</v>
      </c>
      <c r="B1927" s="18" t="s">
        <v>375</v>
      </c>
      <c r="C1927">
        <v>9.9499999999999993</v>
      </c>
      <c r="D1927">
        <v>10.149999999999999</v>
      </c>
      <c r="E1927">
        <v>11</v>
      </c>
      <c r="F1927" s="55" t="s">
        <v>64</v>
      </c>
      <c r="G1927">
        <v>7</v>
      </c>
      <c r="H1927" s="77" t="s">
        <v>648</v>
      </c>
      <c r="I1927">
        <v>9</v>
      </c>
      <c r="J1927" s="35" t="s">
        <v>408</v>
      </c>
      <c r="K1927">
        <v>59</v>
      </c>
      <c r="L1927">
        <v>129</v>
      </c>
      <c r="M1927">
        <v>123</v>
      </c>
      <c r="N1927" s="40">
        <v>1200</v>
      </c>
      <c r="O1927">
        <v>1</v>
      </c>
      <c r="P1927">
        <v>22</v>
      </c>
      <c r="Q1927">
        <v>1</v>
      </c>
      <c r="R1927">
        <v>25</v>
      </c>
      <c r="S1927" s="32" t="s">
        <v>416</v>
      </c>
      <c r="T1927">
        <v>1116</v>
      </c>
      <c r="U1927" s="33" t="s">
        <v>417</v>
      </c>
      <c r="V1927">
        <v>3</v>
      </c>
      <c r="W1927">
        <v>63</v>
      </c>
      <c r="X1927" s="24" t="s">
        <v>50</v>
      </c>
      <c r="Y1927" t="s">
        <v>441</v>
      </c>
      <c r="Z1927">
        <v>2</v>
      </c>
      <c r="AA1927">
        <v>2</v>
      </c>
      <c r="AB1927">
        <v>7</v>
      </c>
      <c r="AF1927" t="s">
        <v>1897</v>
      </c>
    </row>
    <row r="1928" spans="1:32" x14ac:dyDescent="0.25">
      <c r="A1928" s="24" t="s">
        <v>365</v>
      </c>
      <c r="B1928" s="18" t="s">
        <v>375</v>
      </c>
      <c r="C1928">
        <v>10.29</v>
      </c>
      <c r="D1928">
        <v>10.489999999999998</v>
      </c>
      <c r="E1928">
        <v>11</v>
      </c>
      <c r="F1928" s="55" t="s">
        <v>64</v>
      </c>
      <c r="G1928">
        <v>9</v>
      </c>
      <c r="H1928" s="77" t="s">
        <v>648</v>
      </c>
      <c r="I1928">
        <v>12</v>
      </c>
      <c r="J1928" s="38" t="s">
        <v>411</v>
      </c>
      <c r="K1928">
        <v>91</v>
      </c>
      <c r="L1928">
        <v>129</v>
      </c>
      <c r="M1928">
        <v>123</v>
      </c>
      <c r="N1928" s="40">
        <v>1200</v>
      </c>
      <c r="O1928">
        <v>1</v>
      </c>
      <c r="P1928">
        <v>8</v>
      </c>
      <c r="Q1928">
        <v>1</v>
      </c>
      <c r="R1928">
        <v>25</v>
      </c>
      <c r="S1928" s="32" t="s">
        <v>432</v>
      </c>
      <c r="T1928">
        <v>1102</v>
      </c>
      <c r="U1928" s="33" t="s">
        <v>417</v>
      </c>
      <c r="V1928">
        <v>3</v>
      </c>
      <c r="W1928">
        <v>65</v>
      </c>
      <c r="X1928" s="24" t="s">
        <v>50</v>
      </c>
      <c r="Y1928" t="s">
        <v>502</v>
      </c>
      <c r="Z1928">
        <v>11</v>
      </c>
      <c r="AA1928">
        <v>11</v>
      </c>
      <c r="AB1928">
        <v>9</v>
      </c>
      <c r="AF1928" t="s">
        <v>1897</v>
      </c>
    </row>
    <row r="1929" spans="1:32" x14ac:dyDescent="0.25">
      <c r="A1929" s="24" t="s">
        <v>365</v>
      </c>
      <c r="B1929" s="18" t="s">
        <v>375</v>
      </c>
      <c r="C1929">
        <v>57.71</v>
      </c>
      <c r="D1929">
        <v>58.31</v>
      </c>
      <c r="E1929">
        <v>11</v>
      </c>
      <c r="F1929" s="55" t="s">
        <v>64</v>
      </c>
      <c r="G1929">
        <v>13</v>
      </c>
      <c r="H1929" s="67" t="s">
        <v>195</v>
      </c>
      <c r="I1929">
        <v>2</v>
      </c>
      <c r="J1929" s="38" t="s">
        <v>411</v>
      </c>
      <c r="K1929">
        <v>44</v>
      </c>
      <c r="L1929">
        <v>129</v>
      </c>
      <c r="M1929">
        <v>122</v>
      </c>
      <c r="N1929">
        <v>1000</v>
      </c>
      <c r="O1929">
        <v>0</v>
      </c>
      <c r="P1929">
        <v>1</v>
      </c>
      <c r="Q1929">
        <v>12</v>
      </c>
      <c r="R1929">
        <v>24</v>
      </c>
      <c r="S1929" t="s">
        <v>479</v>
      </c>
      <c r="T1929">
        <v>1134</v>
      </c>
      <c r="U1929" s="33" t="s">
        <v>417</v>
      </c>
      <c r="V1929">
        <v>3</v>
      </c>
      <c r="W1929">
        <v>67</v>
      </c>
      <c r="X1929" s="24" t="s">
        <v>50</v>
      </c>
      <c r="Y1929" t="s">
        <v>513</v>
      </c>
      <c r="Z1929">
        <v>13</v>
      </c>
      <c r="AA1929">
        <v>10</v>
      </c>
      <c r="AB1929">
        <v>13</v>
      </c>
      <c r="AF1929" t="s">
        <v>1897</v>
      </c>
    </row>
    <row r="1930" spans="1:32" x14ac:dyDescent="0.25">
      <c r="A1930" s="24" t="s">
        <v>365</v>
      </c>
      <c r="B1930" s="18" t="s">
        <v>375</v>
      </c>
      <c r="C1930">
        <v>10.07</v>
      </c>
      <c r="D1930">
        <v>10.27</v>
      </c>
      <c r="E1930">
        <v>11</v>
      </c>
      <c r="F1930" s="55" t="s">
        <v>64</v>
      </c>
      <c r="G1930">
        <v>7</v>
      </c>
      <c r="H1930" s="67" t="s">
        <v>195</v>
      </c>
      <c r="I1930">
        <v>12</v>
      </c>
      <c r="J1930" s="38" t="s">
        <v>411</v>
      </c>
      <c r="K1930">
        <v>158</v>
      </c>
      <c r="L1930">
        <v>129</v>
      </c>
      <c r="M1930">
        <v>124</v>
      </c>
      <c r="N1930" s="40">
        <v>1200</v>
      </c>
      <c r="O1930">
        <v>1</v>
      </c>
      <c r="P1930">
        <v>6</v>
      </c>
      <c r="Q1930">
        <v>11</v>
      </c>
      <c r="R1930">
        <v>24</v>
      </c>
      <c r="S1930" s="32" t="s">
        <v>432</v>
      </c>
      <c r="T1930">
        <v>1122</v>
      </c>
      <c r="U1930" s="33" t="s">
        <v>417</v>
      </c>
      <c r="V1930">
        <v>3</v>
      </c>
      <c r="W1930">
        <v>69</v>
      </c>
      <c r="X1930" s="24" t="s">
        <v>50</v>
      </c>
      <c r="Y1930" t="s">
        <v>484</v>
      </c>
      <c r="Z1930">
        <v>11</v>
      </c>
      <c r="AA1930">
        <v>12</v>
      </c>
      <c r="AB1930">
        <v>7</v>
      </c>
      <c r="AF1930" t="s">
        <v>1897</v>
      </c>
    </row>
    <row r="1931" spans="1:32" x14ac:dyDescent="0.25">
      <c r="A1931" s="24" t="s">
        <v>365</v>
      </c>
      <c r="B1931" s="18" t="s">
        <v>375</v>
      </c>
      <c r="C1931">
        <v>10.58</v>
      </c>
      <c r="D1931">
        <v>10.58</v>
      </c>
      <c r="E1931">
        <v>11</v>
      </c>
      <c r="F1931" s="55" t="s">
        <v>64</v>
      </c>
      <c r="G1931">
        <v>11</v>
      </c>
      <c r="H1931" s="61" t="s">
        <v>106</v>
      </c>
      <c r="I1931">
        <v>10</v>
      </c>
      <c r="J1931" s="35" t="s">
        <v>408</v>
      </c>
      <c r="K1931">
        <v>88</v>
      </c>
      <c r="L1931">
        <v>129</v>
      </c>
      <c r="M1931">
        <v>128</v>
      </c>
      <c r="N1931" s="40">
        <v>1200</v>
      </c>
      <c r="O1931">
        <v>1</v>
      </c>
      <c r="P1931">
        <v>16</v>
      </c>
      <c r="Q1931">
        <v>10</v>
      </c>
      <c r="R1931">
        <v>24</v>
      </c>
      <c r="S1931" s="31" t="s">
        <v>420</v>
      </c>
      <c r="T1931">
        <v>1118</v>
      </c>
      <c r="U1931" s="33" t="s">
        <v>427</v>
      </c>
      <c r="V1931">
        <v>3</v>
      </c>
      <c r="W1931">
        <v>71</v>
      </c>
      <c r="X1931" s="24" t="s">
        <v>50</v>
      </c>
      <c r="Y1931" t="s">
        <v>429</v>
      </c>
      <c r="Z1931">
        <v>3</v>
      </c>
      <c r="AA1931">
        <v>2</v>
      </c>
      <c r="AB1931">
        <v>11</v>
      </c>
      <c r="AF1931" t="s">
        <v>1899</v>
      </c>
    </row>
    <row r="1932" spans="1:32" x14ac:dyDescent="0.25">
      <c r="A1932" s="24" t="s">
        <v>365</v>
      </c>
      <c r="B1932" s="18" t="s">
        <v>375</v>
      </c>
      <c r="C1932">
        <v>10.99</v>
      </c>
      <c r="D1932">
        <v>11.39</v>
      </c>
      <c r="E1932">
        <v>11</v>
      </c>
      <c r="F1932" s="55" t="s">
        <v>64</v>
      </c>
      <c r="G1932">
        <v>9</v>
      </c>
      <c r="H1932" s="64" t="s">
        <v>150</v>
      </c>
      <c r="I1932">
        <v>1</v>
      </c>
      <c r="J1932" s="37" t="s">
        <v>409</v>
      </c>
      <c r="K1932">
        <v>20</v>
      </c>
      <c r="L1932">
        <v>129</v>
      </c>
      <c r="M1932">
        <v>130</v>
      </c>
      <c r="N1932" s="40">
        <v>1200</v>
      </c>
      <c r="O1932">
        <v>1</v>
      </c>
      <c r="P1932">
        <v>18</v>
      </c>
      <c r="Q1932">
        <v>9</v>
      </c>
      <c r="R1932">
        <v>24</v>
      </c>
      <c r="S1932" s="31" t="s">
        <v>420</v>
      </c>
      <c r="T1932">
        <v>1098</v>
      </c>
      <c r="U1932" s="33" t="s">
        <v>417</v>
      </c>
      <c r="V1932">
        <v>3</v>
      </c>
      <c r="W1932">
        <v>71</v>
      </c>
      <c r="X1932" s="24" t="s">
        <v>50</v>
      </c>
      <c r="Y1932" t="s">
        <v>505</v>
      </c>
      <c r="Z1932">
        <v>4</v>
      </c>
      <c r="AA1932">
        <v>5</v>
      </c>
      <c r="AB1932">
        <v>9</v>
      </c>
      <c r="AF1932" t="s">
        <v>1901</v>
      </c>
    </row>
    <row r="1933" spans="1:32" x14ac:dyDescent="0.25">
      <c r="A1933" s="24" t="s">
        <v>365</v>
      </c>
      <c r="B1933" s="18" t="s">
        <v>375</v>
      </c>
      <c r="C1933">
        <v>10.76</v>
      </c>
      <c r="D1933">
        <v>11.16</v>
      </c>
      <c r="E1933">
        <v>11</v>
      </c>
      <c r="F1933" s="55" t="s">
        <v>64</v>
      </c>
      <c r="G1933" s="28">
        <v>2</v>
      </c>
      <c r="H1933" s="55" t="s">
        <v>64</v>
      </c>
      <c r="I1933">
        <v>1</v>
      </c>
      <c r="J1933" s="37" t="s">
        <v>409</v>
      </c>
      <c r="K1933">
        <v>9.6</v>
      </c>
      <c r="L1933">
        <v>129</v>
      </c>
      <c r="M1933">
        <v>129</v>
      </c>
      <c r="N1933" s="40">
        <v>1200</v>
      </c>
      <c r="O1933">
        <v>1</v>
      </c>
      <c r="P1933">
        <v>28</v>
      </c>
      <c r="Q1933">
        <v>2</v>
      </c>
      <c r="R1933">
        <v>24</v>
      </c>
      <c r="S1933" s="32" t="s">
        <v>432</v>
      </c>
      <c r="T1933">
        <v>1107</v>
      </c>
      <c r="U1933" s="33" t="s">
        <v>417</v>
      </c>
      <c r="V1933">
        <v>3</v>
      </c>
      <c r="W1933">
        <v>72</v>
      </c>
      <c r="X1933" s="24" t="s">
        <v>50</v>
      </c>
      <c r="Y1933" s="12" t="s">
        <v>549</v>
      </c>
      <c r="Z1933">
        <v>5</v>
      </c>
      <c r="AA1933">
        <v>5</v>
      </c>
      <c r="AB1933">
        <v>2</v>
      </c>
      <c r="AF1933" t="s">
        <v>1901</v>
      </c>
    </row>
    <row r="1934" spans="1:32" x14ac:dyDescent="0.25">
      <c r="A1934" s="24" t="s">
        <v>365</v>
      </c>
      <c r="B1934" s="18" t="s">
        <v>375</v>
      </c>
      <c r="C1934">
        <v>10.220000000000001</v>
      </c>
      <c r="D1934">
        <v>10.32</v>
      </c>
      <c r="E1934">
        <v>11</v>
      </c>
      <c r="F1934" s="55" t="s">
        <v>64</v>
      </c>
      <c r="G1934" s="30">
        <v>5</v>
      </c>
      <c r="H1934" s="61" t="s">
        <v>106</v>
      </c>
      <c r="I1934">
        <v>4</v>
      </c>
      <c r="J1934" s="37" t="s">
        <v>409</v>
      </c>
      <c r="K1934">
        <v>41</v>
      </c>
      <c r="L1934">
        <v>129</v>
      </c>
      <c r="M1934">
        <v>131</v>
      </c>
      <c r="N1934" s="40">
        <v>1200</v>
      </c>
      <c r="O1934">
        <v>1</v>
      </c>
      <c r="P1934">
        <v>31</v>
      </c>
      <c r="Q1934">
        <v>1</v>
      </c>
      <c r="R1934">
        <v>24</v>
      </c>
      <c r="S1934" s="32" t="s">
        <v>432</v>
      </c>
      <c r="T1934">
        <v>1108</v>
      </c>
      <c r="U1934" s="33" t="s">
        <v>417</v>
      </c>
      <c r="V1934">
        <v>3</v>
      </c>
      <c r="W1934">
        <v>74</v>
      </c>
      <c r="X1934" s="24" t="s">
        <v>50</v>
      </c>
      <c r="Y1934" t="s">
        <v>435</v>
      </c>
      <c r="Z1934">
        <v>5</v>
      </c>
      <c r="AA1934">
        <v>6</v>
      </c>
      <c r="AB1934">
        <v>5</v>
      </c>
      <c r="AF1934" t="s">
        <v>1901</v>
      </c>
    </row>
    <row r="1935" spans="1:32" x14ac:dyDescent="0.25">
      <c r="A1935" s="24" t="s">
        <v>365</v>
      </c>
      <c r="B1935" s="18" t="s">
        <v>375</v>
      </c>
      <c r="C1935">
        <v>9.99</v>
      </c>
      <c r="D1935">
        <v>9.7900000000000009</v>
      </c>
      <c r="E1935">
        <v>11</v>
      </c>
      <c r="F1935" s="55" t="s">
        <v>64</v>
      </c>
      <c r="G1935">
        <v>8</v>
      </c>
      <c r="H1935" s="61" t="s">
        <v>106</v>
      </c>
      <c r="I1935">
        <v>11</v>
      </c>
      <c r="J1935" s="38" t="s">
        <v>411</v>
      </c>
      <c r="K1935">
        <v>81</v>
      </c>
      <c r="L1935">
        <v>129</v>
      </c>
      <c r="M1935">
        <v>135</v>
      </c>
      <c r="N1935" s="40">
        <v>1200</v>
      </c>
      <c r="O1935">
        <v>1</v>
      </c>
      <c r="P1935">
        <v>13</v>
      </c>
      <c r="Q1935">
        <v>1</v>
      </c>
      <c r="R1935">
        <v>24</v>
      </c>
      <c r="S1935" t="s">
        <v>479</v>
      </c>
      <c r="T1935">
        <v>1111</v>
      </c>
      <c r="U1935" s="33" t="s">
        <v>417</v>
      </c>
      <c r="V1935">
        <v>3</v>
      </c>
      <c r="W1935">
        <v>76</v>
      </c>
      <c r="X1935" s="24" t="s">
        <v>50</v>
      </c>
      <c r="Y1935" t="s">
        <v>429</v>
      </c>
      <c r="Z1935">
        <v>12</v>
      </c>
      <c r="AA1935">
        <v>11</v>
      </c>
      <c r="AB1935">
        <v>8</v>
      </c>
      <c r="AF1935" t="s">
        <v>1901</v>
      </c>
    </row>
    <row r="1936" spans="1:32" x14ac:dyDescent="0.25">
      <c r="A1936" s="24" t="s">
        <v>365</v>
      </c>
      <c r="B1936" s="18" t="s">
        <v>375</v>
      </c>
      <c r="C1936">
        <v>10.59</v>
      </c>
      <c r="D1936">
        <v>10.59</v>
      </c>
      <c r="E1936">
        <v>11</v>
      </c>
      <c r="F1936" s="55" t="s">
        <v>64</v>
      </c>
      <c r="G1936">
        <v>8</v>
      </c>
      <c r="H1936" s="61" t="s">
        <v>106</v>
      </c>
      <c r="I1936">
        <v>5</v>
      </c>
      <c r="J1936" s="37" t="s">
        <v>409</v>
      </c>
      <c r="K1936">
        <v>35</v>
      </c>
      <c r="L1936">
        <v>129</v>
      </c>
      <c r="M1936">
        <v>135</v>
      </c>
      <c r="N1936" s="40">
        <v>1200</v>
      </c>
      <c r="O1936">
        <v>1</v>
      </c>
      <c r="P1936">
        <v>20</v>
      </c>
      <c r="Q1936">
        <v>12</v>
      </c>
      <c r="R1936">
        <v>23</v>
      </c>
      <c r="S1936" s="32" t="s">
        <v>416</v>
      </c>
      <c r="T1936">
        <v>1112</v>
      </c>
      <c r="U1936" s="33" t="s">
        <v>417</v>
      </c>
      <c r="V1936">
        <v>3</v>
      </c>
      <c r="W1936">
        <v>78</v>
      </c>
      <c r="X1936" s="24" t="s">
        <v>50</v>
      </c>
      <c r="Y1936">
        <v>5</v>
      </c>
      <c r="Z1936">
        <v>7</v>
      </c>
      <c r="AA1936">
        <v>7</v>
      </c>
      <c r="AB1936">
        <v>8</v>
      </c>
      <c r="AF1936" t="s">
        <v>1901</v>
      </c>
    </row>
    <row r="1937" spans="1:32" x14ac:dyDescent="0.25">
      <c r="A1937" s="24" t="s">
        <v>365</v>
      </c>
      <c r="B1937" s="18" t="s">
        <v>375</v>
      </c>
      <c r="C1937">
        <v>10.36</v>
      </c>
      <c r="D1937">
        <v>10.76</v>
      </c>
      <c r="E1937">
        <v>11</v>
      </c>
      <c r="F1937" s="55" t="s">
        <v>64</v>
      </c>
      <c r="G1937">
        <v>10</v>
      </c>
      <c r="H1937" s="61" t="s">
        <v>106</v>
      </c>
      <c r="I1937">
        <v>10</v>
      </c>
      <c r="J1937" s="38" t="s">
        <v>411</v>
      </c>
      <c r="K1937">
        <v>104</v>
      </c>
      <c r="L1937">
        <v>129</v>
      </c>
      <c r="M1937">
        <v>118</v>
      </c>
      <c r="N1937" s="40">
        <v>1200</v>
      </c>
      <c r="O1937">
        <v>1</v>
      </c>
      <c r="P1937">
        <v>29</v>
      </c>
      <c r="Q1937">
        <v>11</v>
      </c>
      <c r="R1937">
        <v>23</v>
      </c>
      <c r="S1937" s="32" t="s">
        <v>426</v>
      </c>
      <c r="T1937">
        <v>1122</v>
      </c>
      <c r="U1937" s="33" t="s">
        <v>417</v>
      </c>
      <c r="V1937">
        <v>2</v>
      </c>
      <c r="W1937">
        <v>80</v>
      </c>
      <c r="X1937" s="24" t="s">
        <v>50</v>
      </c>
      <c r="Y1937">
        <v>7</v>
      </c>
      <c r="Z1937">
        <v>11</v>
      </c>
      <c r="AA1937">
        <v>10</v>
      </c>
      <c r="AB1937">
        <v>10</v>
      </c>
      <c r="AF1937" t="s">
        <v>1901</v>
      </c>
    </row>
    <row r="1938" spans="1:32" x14ac:dyDescent="0.25">
      <c r="A1938" s="24" t="s">
        <v>365</v>
      </c>
      <c r="B1938" s="18" t="s">
        <v>375</v>
      </c>
      <c r="C1938">
        <v>9.94</v>
      </c>
      <c r="D1938">
        <v>10.24</v>
      </c>
      <c r="E1938">
        <v>11</v>
      </c>
      <c r="F1938" s="55" t="s">
        <v>64</v>
      </c>
      <c r="G1938">
        <v>8</v>
      </c>
      <c r="H1938" s="65" t="s">
        <v>167</v>
      </c>
      <c r="I1938">
        <v>11</v>
      </c>
      <c r="J1938" s="38" t="s">
        <v>411</v>
      </c>
      <c r="K1938">
        <v>88</v>
      </c>
      <c r="L1938">
        <v>129</v>
      </c>
      <c r="M1938">
        <v>119</v>
      </c>
      <c r="N1938" s="40">
        <v>1200</v>
      </c>
      <c r="O1938">
        <v>1</v>
      </c>
      <c r="P1938">
        <v>8</v>
      </c>
      <c r="Q1938">
        <v>11</v>
      </c>
      <c r="R1938">
        <v>23</v>
      </c>
      <c r="S1938" s="32" t="s">
        <v>432</v>
      </c>
      <c r="T1938">
        <v>1118</v>
      </c>
      <c r="U1938" s="33" t="s">
        <v>417</v>
      </c>
      <c r="V1938">
        <v>2</v>
      </c>
      <c r="W1938">
        <v>82</v>
      </c>
      <c r="X1938" s="24" t="s">
        <v>50</v>
      </c>
      <c r="Y1938" t="s">
        <v>453</v>
      </c>
      <c r="Z1938">
        <v>12</v>
      </c>
      <c r="AA1938">
        <v>11</v>
      </c>
      <c r="AB1938">
        <v>8</v>
      </c>
      <c r="AF1938" t="s">
        <v>1901</v>
      </c>
    </row>
    <row r="1939" spans="1:32" x14ac:dyDescent="0.25">
      <c r="A1939" s="24" t="s">
        <v>365</v>
      </c>
      <c r="B1939" s="18" t="s">
        <v>375</v>
      </c>
      <c r="C1939">
        <v>9.9499999999999993</v>
      </c>
      <c r="D1939">
        <v>10.25</v>
      </c>
      <c r="E1939">
        <v>11</v>
      </c>
      <c r="F1939" s="55" t="s">
        <v>64</v>
      </c>
      <c r="G1939">
        <v>11</v>
      </c>
      <c r="H1939" s="65" t="s">
        <v>167</v>
      </c>
      <c r="I1939">
        <v>10</v>
      </c>
      <c r="J1939" s="38" t="s">
        <v>411</v>
      </c>
      <c r="K1939">
        <v>126</v>
      </c>
      <c r="L1939">
        <v>129</v>
      </c>
      <c r="M1939">
        <v>120</v>
      </c>
      <c r="N1939" s="40">
        <v>1200</v>
      </c>
      <c r="O1939">
        <v>1</v>
      </c>
      <c r="P1939">
        <v>15</v>
      </c>
      <c r="Q1939">
        <v>10</v>
      </c>
      <c r="R1939">
        <v>23</v>
      </c>
      <c r="S1939" t="s">
        <v>465</v>
      </c>
      <c r="T1939">
        <v>1120</v>
      </c>
      <c r="U1939" s="33" t="s">
        <v>417</v>
      </c>
      <c r="V1939">
        <v>2</v>
      </c>
      <c r="W1939">
        <v>83</v>
      </c>
      <c r="X1939" s="24" t="s">
        <v>50</v>
      </c>
      <c r="Y1939" t="s">
        <v>453</v>
      </c>
      <c r="Z1939">
        <v>14</v>
      </c>
      <c r="AA1939">
        <v>14</v>
      </c>
      <c r="AB1939">
        <v>11</v>
      </c>
      <c r="AF1939" t="s">
        <v>1901</v>
      </c>
    </row>
    <row r="1940" spans="1:32" x14ac:dyDescent="0.25">
      <c r="A1940" s="24" t="s">
        <v>365</v>
      </c>
      <c r="B1940" s="18" t="s">
        <v>375</v>
      </c>
      <c r="C1940">
        <v>10.02</v>
      </c>
      <c r="D1940">
        <v>10.82</v>
      </c>
      <c r="E1940">
        <v>11</v>
      </c>
      <c r="F1940" s="55" t="s">
        <v>64</v>
      </c>
      <c r="G1940">
        <v>8</v>
      </c>
      <c r="H1940" s="65" t="s">
        <v>167</v>
      </c>
      <c r="I1940">
        <v>3</v>
      </c>
      <c r="J1940" s="37" t="s">
        <v>409</v>
      </c>
      <c r="K1940">
        <v>47</v>
      </c>
      <c r="L1940">
        <v>129</v>
      </c>
      <c r="M1940">
        <v>118</v>
      </c>
      <c r="N1940" s="40">
        <v>1200</v>
      </c>
      <c r="O1940">
        <v>1</v>
      </c>
      <c r="P1940">
        <v>24</v>
      </c>
      <c r="Q1940">
        <v>9</v>
      </c>
      <c r="R1940">
        <v>23</v>
      </c>
      <c r="S1940" t="s">
        <v>508</v>
      </c>
      <c r="T1940">
        <v>1102</v>
      </c>
      <c r="U1940" s="33" t="s">
        <v>417</v>
      </c>
      <c r="V1940">
        <v>2</v>
      </c>
      <c r="W1940">
        <v>83</v>
      </c>
      <c r="X1940" s="24" t="s">
        <v>50</v>
      </c>
      <c r="Y1940" t="s">
        <v>441</v>
      </c>
      <c r="Z1940">
        <v>5</v>
      </c>
      <c r="AA1940">
        <v>8</v>
      </c>
      <c r="AB1940">
        <v>8</v>
      </c>
      <c r="AF1940" t="s">
        <v>1901</v>
      </c>
    </row>
    <row r="1941" spans="1:32" x14ac:dyDescent="0.25">
      <c r="A1941" s="24" t="s">
        <v>365</v>
      </c>
      <c r="B1941" s="19" t="s">
        <v>378</v>
      </c>
      <c r="C1941">
        <v>9.07</v>
      </c>
      <c r="D1941">
        <v>9.4700000000000006</v>
      </c>
      <c r="E1941">
        <v>1</v>
      </c>
      <c r="F1941" s="47" t="s">
        <v>504</v>
      </c>
      <c r="G1941" s="28">
        <v>1</v>
      </c>
      <c r="H1941" s="47" t="s">
        <v>504</v>
      </c>
      <c r="I1941">
        <v>2</v>
      </c>
      <c r="J1941" s="37" t="s">
        <v>409</v>
      </c>
      <c r="K1941">
        <v>3</v>
      </c>
      <c r="L1941">
        <v>126</v>
      </c>
      <c r="M1941">
        <v>115</v>
      </c>
      <c r="N1941" s="40">
        <v>1200</v>
      </c>
      <c r="O1941">
        <v>1</v>
      </c>
      <c r="P1941">
        <v>23</v>
      </c>
      <c r="Q1941">
        <v>12</v>
      </c>
      <c r="R1941">
        <v>25</v>
      </c>
      <c r="S1941" s="32" t="s">
        <v>416</v>
      </c>
      <c r="T1941">
        <v>1168</v>
      </c>
      <c r="U1941" s="33" t="s">
        <v>417</v>
      </c>
      <c r="V1941">
        <v>3</v>
      </c>
      <c r="W1941">
        <v>62</v>
      </c>
      <c r="X1941" s="20" t="s">
        <v>39</v>
      </c>
      <c r="Y1941" s="12" t="s">
        <v>549</v>
      </c>
      <c r="Z1941">
        <v>5</v>
      </c>
      <c r="AA1941">
        <v>5</v>
      </c>
      <c r="AB1941">
        <v>1</v>
      </c>
      <c r="AF1941" t="s">
        <v>72</v>
      </c>
    </row>
    <row r="1942" spans="1:32" x14ac:dyDescent="0.25">
      <c r="A1942" s="24" t="s">
        <v>365</v>
      </c>
      <c r="B1942" s="19" t="s">
        <v>378</v>
      </c>
      <c r="C1942">
        <v>9.1199999999999992</v>
      </c>
      <c r="D1942">
        <v>8.8199999999999985</v>
      </c>
      <c r="E1942">
        <v>1</v>
      </c>
      <c r="F1942" s="47" t="s">
        <v>504</v>
      </c>
      <c r="G1942">
        <v>7</v>
      </c>
      <c r="H1942" s="49" t="s">
        <v>31</v>
      </c>
      <c r="I1942">
        <v>9</v>
      </c>
      <c r="J1942" s="36" t="s">
        <v>410</v>
      </c>
      <c r="K1942">
        <v>9</v>
      </c>
      <c r="L1942">
        <v>126</v>
      </c>
      <c r="M1942">
        <v>122</v>
      </c>
      <c r="N1942" s="40">
        <v>1200</v>
      </c>
      <c r="O1942">
        <v>1</v>
      </c>
      <c r="P1942">
        <v>30</v>
      </c>
      <c r="Q1942">
        <v>11</v>
      </c>
      <c r="R1942">
        <v>25</v>
      </c>
      <c r="S1942" t="s">
        <v>457</v>
      </c>
      <c r="T1942">
        <v>1152</v>
      </c>
      <c r="U1942" s="33" t="s">
        <v>417</v>
      </c>
      <c r="V1942">
        <v>3</v>
      </c>
      <c r="W1942">
        <v>64</v>
      </c>
      <c r="X1942" s="20" t="s">
        <v>39</v>
      </c>
      <c r="Y1942">
        <v>6</v>
      </c>
      <c r="Z1942">
        <v>8</v>
      </c>
      <c r="AA1942">
        <v>9</v>
      </c>
      <c r="AB1942">
        <v>7</v>
      </c>
      <c r="AF1942" t="s">
        <v>387</v>
      </c>
    </row>
    <row r="1943" spans="1:32" x14ac:dyDescent="0.25">
      <c r="A1943" s="24" t="s">
        <v>365</v>
      </c>
      <c r="B1943" s="19" t="s">
        <v>378</v>
      </c>
      <c r="C1943">
        <v>9.5</v>
      </c>
      <c r="D1943">
        <v>9.4</v>
      </c>
      <c r="E1943">
        <v>1</v>
      </c>
      <c r="F1943" s="47" t="s">
        <v>504</v>
      </c>
      <c r="G1943" s="28">
        <v>3</v>
      </c>
      <c r="H1943" s="47" t="s">
        <v>504</v>
      </c>
      <c r="I1943">
        <v>10</v>
      </c>
      <c r="J1943" s="36" t="s">
        <v>410</v>
      </c>
      <c r="K1943">
        <v>5.3</v>
      </c>
      <c r="L1943">
        <v>126</v>
      </c>
      <c r="M1943">
        <v>118</v>
      </c>
      <c r="N1943" s="40">
        <v>1200</v>
      </c>
      <c r="O1943">
        <v>1</v>
      </c>
      <c r="P1943">
        <v>2</v>
      </c>
      <c r="Q1943">
        <v>11</v>
      </c>
      <c r="R1943">
        <v>25</v>
      </c>
      <c r="S1943" s="32" t="s">
        <v>416</v>
      </c>
      <c r="T1943">
        <v>1152</v>
      </c>
      <c r="U1943" s="33" t="s">
        <v>427</v>
      </c>
      <c r="V1943">
        <v>3</v>
      </c>
      <c r="W1943">
        <v>64</v>
      </c>
      <c r="X1943" s="20" t="s">
        <v>39</v>
      </c>
      <c r="Y1943" s="12" t="s">
        <v>418</v>
      </c>
      <c r="Z1943">
        <v>9</v>
      </c>
      <c r="AA1943">
        <v>9</v>
      </c>
      <c r="AB1943">
        <v>3</v>
      </c>
      <c r="AF1943" t="s">
        <v>1902</v>
      </c>
    </row>
    <row r="1944" spans="1:32" x14ac:dyDescent="0.25">
      <c r="A1944" s="24" t="s">
        <v>365</v>
      </c>
      <c r="B1944" s="19" t="s">
        <v>378</v>
      </c>
      <c r="C1944">
        <v>9.58</v>
      </c>
      <c r="D1944">
        <v>9.379999999999999</v>
      </c>
      <c r="E1944">
        <v>1</v>
      </c>
      <c r="F1944" s="47" t="s">
        <v>504</v>
      </c>
      <c r="G1944">
        <v>7</v>
      </c>
      <c r="H1944" s="67" t="s">
        <v>195</v>
      </c>
      <c r="I1944">
        <v>12</v>
      </c>
      <c r="J1944" s="35" t="s">
        <v>408</v>
      </c>
      <c r="K1944">
        <v>10</v>
      </c>
      <c r="L1944">
        <v>126</v>
      </c>
      <c r="M1944">
        <v>121</v>
      </c>
      <c r="N1944" s="40">
        <v>1200</v>
      </c>
      <c r="O1944">
        <v>1</v>
      </c>
      <c r="P1944">
        <v>8</v>
      </c>
      <c r="Q1944">
        <v>10</v>
      </c>
      <c r="R1944">
        <v>25</v>
      </c>
      <c r="S1944" s="32" t="s">
        <v>426</v>
      </c>
      <c r="T1944">
        <v>1152</v>
      </c>
      <c r="U1944" s="33" t="s">
        <v>427</v>
      </c>
      <c r="V1944">
        <v>3</v>
      </c>
      <c r="W1944">
        <v>66</v>
      </c>
      <c r="X1944" s="20" t="s">
        <v>39</v>
      </c>
      <c r="Y1944" t="s">
        <v>435</v>
      </c>
      <c r="Z1944">
        <v>1</v>
      </c>
      <c r="AA1944">
        <v>1</v>
      </c>
      <c r="AB1944">
        <v>7</v>
      </c>
      <c r="AF1944" t="s">
        <v>1534</v>
      </c>
    </row>
    <row r="1945" spans="1:32" x14ac:dyDescent="0.25">
      <c r="A1945" s="24" t="s">
        <v>365</v>
      </c>
      <c r="B1945" s="19" t="s">
        <v>378</v>
      </c>
      <c r="C1945">
        <v>57.38</v>
      </c>
      <c r="D1945">
        <v>57.38</v>
      </c>
      <c r="E1945">
        <v>1</v>
      </c>
      <c r="F1945" s="47" t="s">
        <v>504</v>
      </c>
      <c r="G1945">
        <v>7</v>
      </c>
      <c r="H1945" s="62" t="s">
        <v>120</v>
      </c>
      <c r="I1945">
        <v>2</v>
      </c>
      <c r="J1945" s="37" t="s">
        <v>409</v>
      </c>
      <c r="K1945">
        <v>8.3000000000000007</v>
      </c>
      <c r="L1945">
        <v>126</v>
      </c>
      <c r="M1945">
        <v>126</v>
      </c>
      <c r="N1945">
        <v>1000</v>
      </c>
      <c r="O1945">
        <v>0</v>
      </c>
      <c r="P1945">
        <v>25</v>
      </c>
      <c r="Q1945">
        <v>6</v>
      </c>
      <c r="R1945">
        <v>25</v>
      </c>
      <c r="S1945" s="32" t="s">
        <v>416</v>
      </c>
      <c r="T1945">
        <v>1155</v>
      </c>
      <c r="U1945" s="33" t="s">
        <v>427</v>
      </c>
      <c r="V1945">
        <v>3</v>
      </c>
      <c r="W1945">
        <v>70</v>
      </c>
      <c r="X1945" s="24" t="s">
        <v>179</v>
      </c>
      <c r="Y1945">
        <v>6</v>
      </c>
      <c r="Z1945">
        <v>4</v>
      </c>
      <c r="AA1945">
        <v>4</v>
      </c>
      <c r="AB1945">
        <v>7</v>
      </c>
      <c r="AF1945" t="s">
        <v>17</v>
      </c>
    </row>
    <row r="1946" spans="1:32" x14ac:dyDescent="0.25">
      <c r="A1946" s="24" t="s">
        <v>365</v>
      </c>
      <c r="B1946" s="19" t="s">
        <v>378</v>
      </c>
      <c r="C1946">
        <v>10.01</v>
      </c>
      <c r="D1946">
        <v>10.209999999999999</v>
      </c>
      <c r="E1946">
        <v>1</v>
      </c>
      <c r="F1946" s="47" t="s">
        <v>504</v>
      </c>
      <c r="G1946" s="30">
        <v>5</v>
      </c>
      <c r="H1946" s="68" t="s">
        <v>316</v>
      </c>
      <c r="I1946">
        <v>4</v>
      </c>
      <c r="J1946" s="35" t="s">
        <v>408</v>
      </c>
      <c r="K1946">
        <v>3.8</v>
      </c>
      <c r="L1946">
        <v>126</v>
      </c>
      <c r="M1946">
        <v>121</v>
      </c>
      <c r="N1946" s="40">
        <v>1200</v>
      </c>
      <c r="O1946">
        <v>1</v>
      </c>
      <c r="P1946">
        <v>28</v>
      </c>
      <c r="Q1946">
        <v>5</v>
      </c>
      <c r="R1946">
        <v>25</v>
      </c>
      <c r="S1946" s="32" t="s">
        <v>426</v>
      </c>
      <c r="T1946">
        <v>1170</v>
      </c>
      <c r="U1946" s="33" t="s">
        <v>427</v>
      </c>
      <c r="V1946">
        <v>3</v>
      </c>
      <c r="W1946">
        <v>71</v>
      </c>
      <c r="X1946" s="24" t="s">
        <v>179</v>
      </c>
      <c r="Y1946" s="12" t="s">
        <v>471</v>
      </c>
      <c r="Z1946">
        <v>2</v>
      </c>
      <c r="AA1946">
        <v>1</v>
      </c>
      <c r="AB1946">
        <v>5</v>
      </c>
      <c r="AF1946" t="s">
        <v>17</v>
      </c>
    </row>
    <row r="1947" spans="1:32" x14ac:dyDescent="0.25">
      <c r="A1947" s="24" t="s">
        <v>365</v>
      </c>
      <c r="B1947" s="19" t="s">
        <v>378</v>
      </c>
      <c r="C1947">
        <v>56.95</v>
      </c>
      <c r="D1947">
        <v>56.85</v>
      </c>
      <c r="E1947">
        <v>1</v>
      </c>
      <c r="F1947" s="47" t="s">
        <v>504</v>
      </c>
      <c r="G1947">
        <v>6</v>
      </c>
      <c r="H1947" s="68" t="s">
        <v>316</v>
      </c>
      <c r="I1947">
        <v>7</v>
      </c>
      <c r="J1947" s="35" t="s">
        <v>408</v>
      </c>
      <c r="K1947">
        <v>6.7</v>
      </c>
      <c r="L1947">
        <v>126</v>
      </c>
      <c r="M1947">
        <v>122</v>
      </c>
      <c r="N1947">
        <v>1000</v>
      </c>
      <c r="O1947">
        <v>0</v>
      </c>
      <c r="P1947">
        <v>23</v>
      </c>
      <c r="Q1947">
        <v>4</v>
      </c>
      <c r="R1947">
        <v>25</v>
      </c>
      <c r="S1947" s="32" t="s">
        <v>416</v>
      </c>
      <c r="T1947">
        <v>1166</v>
      </c>
      <c r="U1947" s="33" t="s">
        <v>417</v>
      </c>
      <c r="V1947">
        <v>3</v>
      </c>
      <c r="W1947">
        <v>73</v>
      </c>
      <c r="X1947" s="24" t="s">
        <v>179</v>
      </c>
      <c r="Y1947" t="s">
        <v>474</v>
      </c>
      <c r="Z1947">
        <v>2</v>
      </c>
      <c r="AA1947">
        <v>2</v>
      </c>
      <c r="AB1947">
        <v>6</v>
      </c>
      <c r="AF1947" t="s">
        <v>17</v>
      </c>
    </row>
    <row r="1948" spans="1:32" x14ac:dyDescent="0.25">
      <c r="A1948" s="24" t="s">
        <v>365</v>
      </c>
      <c r="B1948" s="19" t="s">
        <v>378</v>
      </c>
      <c r="C1948">
        <v>10.44</v>
      </c>
      <c r="D1948">
        <v>10.54</v>
      </c>
      <c r="E1948">
        <v>1</v>
      </c>
      <c r="F1948" s="47" t="s">
        <v>504</v>
      </c>
      <c r="G1948">
        <v>12</v>
      </c>
      <c r="H1948" s="50" t="s">
        <v>565</v>
      </c>
      <c r="I1948">
        <v>1</v>
      </c>
      <c r="J1948" s="35" t="s">
        <v>408</v>
      </c>
      <c r="K1948">
        <v>11</v>
      </c>
      <c r="L1948">
        <v>126</v>
      </c>
      <c r="M1948">
        <v>122</v>
      </c>
      <c r="N1948" s="40">
        <v>1200</v>
      </c>
      <c r="O1948">
        <v>1</v>
      </c>
      <c r="P1948">
        <v>26</v>
      </c>
      <c r="Q1948">
        <v>3</v>
      </c>
      <c r="R1948">
        <v>25</v>
      </c>
      <c r="S1948" t="s">
        <v>457</v>
      </c>
      <c r="T1948">
        <v>1186</v>
      </c>
      <c r="U1948" s="33" t="s">
        <v>417</v>
      </c>
      <c r="V1948">
        <v>3</v>
      </c>
      <c r="W1948">
        <v>74</v>
      </c>
      <c r="X1948" s="24" t="s">
        <v>179</v>
      </c>
      <c r="Y1948" t="s">
        <v>1903</v>
      </c>
      <c r="Z1948">
        <v>3</v>
      </c>
      <c r="AA1948">
        <v>2</v>
      </c>
      <c r="AB1948">
        <v>12</v>
      </c>
      <c r="AF1948" t="s">
        <v>17</v>
      </c>
    </row>
    <row r="1949" spans="1:32" x14ac:dyDescent="0.25">
      <c r="A1949" s="24" t="s">
        <v>365</v>
      </c>
      <c r="B1949" s="19" t="s">
        <v>378</v>
      </c>
      <c r="C1949">
        <v>9.27</v>
      </c>
      <c r="D1949">
        <v>8.870000000000001</v>
      </c>
      <c r="E1949">
        <v>1</v>
      </c>
      <c r="F1949" s="47" t="s">
        <v>504</v>
      </c>
      <c r="G1949" s="28">
        <v>3</v>
      </c>
      <c r="H1949" s="57" t="s">
        <v>326</v>
      </c>
      <c r="I1949">
        <v>6</v>
      </c>
      <c r="J1949" s="35" t="s">
        <v>408</v>
      </c>
      <c r="K1949">
        <v>7.8</v>
      </c>
      <c r="L1949">
        <v>126</v>
      </c>
      <c r="M1949">
        <v>133</v>
      </c>
      <c r="N1949" s="40">
        <v>1200</v>
      </c>
      <c r="O1949">
        <v>1</v>
      </c>
      <c r="P1949">
        <v>12</v>
      </c>
      <c r="Q1949">
        <v>3</v>
      </c>
      <c r="R1949">
        <v>25</v>
      </c>
      <c r="S1949" s="32" t="s">
        <v>432</v>
      </c>
      <c r="T1949">
        <v>1188</v>
      </c>
      <c r="U1949" s="33" t="s">
        <v>427</v>
      </c>
      <c r="V1949">
        <v>3</v>
      </c>
      <c r="W1949">
        <v>74</v>
      </c>
      <c r="X1949" s="24" t="s">
        <v>179</v>
      </c>
      <c r="Y1949" s="12">
        <v>1</v>
      </c>
      <c r="Z1949">
        <v>2</v>
      </c>
      <c r="AA1949">
        <v>2</v>
      </c>
      <c r="AB1949">
        <v>3</v>
      </c>
      <c r="AF1949" t="s">
        <v>17</v>
      </c>
    </row>
    <row r="1950" spans="1:32" x14ac:dyDescent="0.25">
      <c r="A1950" s="24" t="s">
        <v>365</v>
      </c>
      <c r="B1950" s="19" t="s">
        <v>378</v>
      </c>
      <c r="C1950">
        <v>9.81</v>
      </c>
      <c r="D1950">
        <v>9.81</v>
      </c>
      <c r="E1950">
        <v>1</v>
      </c>
      <c r="F1950" s="47" t="s">
        <v>504</v>
      </c>
      <c r="G1950" s="28">
        <v>2</v>
      </c>
      <c r="H1950" s="57" t="s">
        <v>326</v>
      </c>
      <c r="I1950">
        <v>1</v>
      </c>
      <c r="J1950" s="35" t="s">
        <v>408</v>
      </c>
      <c r="K1950">
        <v>4.2</v>
      </c>
      <c r="L1950">
        <v>126</v>
      </c>
      <c r="M1950">
        <v>127</v>
      </c>
      <c r="N1950" s="40">
        <v>1200</v>
      </c>
      <c r="O1950">
        <v>1</v>
      </c>
      <c r="P1950">
        <v>5</v>
      </c>
      <c r="Q1950">
        <v>3</v>
      </c>
      <c r="R1950">
        <v>25</v>
      </c>
      <c r="S1950" s="32" t="s">
        <v>426</v>
      </c>
      <c r="T1950">
        <v>1190</v>
      </c>
      <c r="U1950" s="33" t="s">
        <v>417</v>
      </c>
      <c r="V1950">
        <v>3</v>
      </c>
      <c r="W1950">
        <v>72</v>
      </c>
      <c r="X1950" s="24" t="s">
        <v>179</v>
      </c>
      <c r="Y1950" s="12" t="s">
        <v>654</v>
      </c>
      <c r="Z1950">
        <v>1</v>
      </c>
      <c r="AA1950">
        <v>1</v>
      </c>
      <c r="AB1950">
        <v>2</v>
      </c>
      <c r="AF1950" t="s">
        <v>17</v>
      </c>
    </row>
    <row r="1951" spans="1:32" x14ac:dyDescent="0.25">
      <c r="A1951" s="24" t="s">
        <v>365</v>
      </c>
      <c r="B1951" s="19" t="s">
        <v>378</v>
      </c>
      <c r="C1951">
        <v>10.26</v>
      </c>
      <c r="D1951">
        <v>9.9600000000000009</v>
      </c>
      <c r="E1951">
        <v>1</v>
      </c>
      <c r="F1951" s="47" t="s">
        <v>504</v>
      </c>
      <c r="G1951" s="30">
        <v>5</v>
      </c>
      <c r="H1951" s="57" t="s">
        <v>326</v>
      </c>
      <c r="I1951">
        <v>8</v>
      </c>
      <c r="J1951" s="35" t="s">
        <v>408</v>
      </c>
      <c r="K1951">
        <v>12</v>
      </c>
      <c r="L1951">
        <v>126</v>
      </c>
      <c r="M1951">
        <v>130</v>
      </c>
      <c r="N1951" s="40">
        <v>1200</v>
      </c>
      <c r="O1951">
        <v>1</v>
      </c>
      <c r="P1951">
        <v>19</v>
      </c>
      <c r="Q1951">
        <v>2</v>
      </c>
      <c r="R1951">
        <v>25</v>
      </c>
      <c r="S1951" s="31" t="s">
        <v>420</v>
      </c>
      <c r="T1951">
        <v>1194</v>
      </c>
      <c r="U1951" s="33" t="s">
        <v>417</v>
      </c>
      <c r="V1951">
        <v>3</v>
      </c>
      <c r="W1951">
        <v>74</v>
      </c>
      <c r="X1951" s="24" t="s">
        <v>179</v>
      </c>
      <c r="Y1951" t="s">
        <v>435</v>
      </c>
      <c r="Z1951">
        <v>2</v>
      </c>
      <c r="AA1951">
        <v>2</v>
      </c>
      <c r="AB1951">
        <v>5</v>
      </c>
      <c r="AF1951" t="s">
        <v>17</v>
      </c>
    </row>
    <row r="1952" spans="1:32" x14ac:dyDescent="0.25">
      <c r="A1952" s="24" t="s">
        <v>365</v>
      </c>
      <c r="B1952" s="19" t="s">
        <v>378</v>
      </c>
      <c r="C1952">
        <v>57.39</v>
      </c>
      <c r="D1952">
        <v>56.690000000000005</v>
      </c>
      <c r="E1952">
        <v>1</v>
      </c>
      <c r="F1952" s="47" t="s">
        <v>504</v>
      </c>
      <c r="G1952">
        <v>6</v>
      </c>
      <c r="H1952" s="74" t="s">
        <v>404</v>
      </c>
      <c r="I1952">
        <v>9</v>
      </c>
      <c r="J1952" s="37" t="s">
        <v>409</v>
      </c>
      <c r="K1952">
        <v>6</v>
      </c>
      <c r="L1952">
        <v>126</v>
      </c>
      <c r="M1952">
        <v>135</v>
      </c>
      <c r="N1952">
        <v>1000</v>
      </c>
      <c r="O1952">
        <v>0</v>
      </c>
      <c r="P1952">
        <v>11</v>
      </c>
      <c r="Q1952">
        <v>12</v>
      </c>
      <c r="R1952">
        <v>24</v>
      </c>
      <c r="S1952" s="31" t="s">
        <v>420</v>
      </c>
      <c r="T1952">
        <v>1194</v>
      </c>
      <c r="U1952" s="33" t="s">
        <v>417</v>
      </c>
      <c r="V1952">
        <v>3</v>
      </c>
      <c r="W1952">
        <v>75</v>
      </c>
      <c r="X1952" s="24" t="s">
        <v>179</v>
      </c>
      <c r="Y1952" s="12" t="s">
        <v>471</v>
      </c>
      <c r="Z1952">
        <v>4</v>
      </c>
      <c r="AA1952">
        <v>5</v>
      </c>
      <c r="AB1952">
        <v>6</v>
      </c>
      <c r="AF1952" t="s">
        <v>17</v>
      </c>
    </row>
    <row r="1953" spans="1:32" x14ac:dyDescent="0.25">
      <c r="A1953" s="24" t="s">
        <v>365</v>
      </c>
      <c r="B1953" s="19" t="s">
        <v>378</v>
      </c>
      <c r="C1953">
        <v>57.17</v>
      </c>
      <c r="D1953">
        <v>56.67</v>
      </c>
      <c r="E1953">
        <v>1</v>
      </c>
      <c r="F1953" s="47" t="s">
        <v>504</v>
      </c>
      <c r="G1953" s="30">
        <v>5</v>
      </c>
      <c r="H1953" s="47" t="s">
        <v>504</v>
      </c>
      <c r="I1953">
        <v>11</v>
      </c>
      <c r="J1953" s="35" t="s">
        <v>408</v>
      </c>
      <c r="K1953">
        <v>19</v>
      </c>
      <c r="L1953">
        <v>126</v>
      </c>
      <c r="M1953">
        <v>128</v>
      </c>
      <c r="N1953">
        <v>1000</v>
      </c>
      <c r="O1953">
        <v>0</v>
      </c>
      <c r="P1953">
        <v>22</v>
      </c>
      <c r="Q1953">
        <v>5</v>
      </c>
      <c r="R1953">
        <v>24</v>
      </c>
      <c r="S1953" s="32" t="s">
        <v>426</v>
      </c>
      <c r="T1953">
        <v>1175</v>
      </c>
      <c r="U1953" s="33" t="s">
        <v>417</v>
      </c>
      <c r="V1953">
        <v>3</v>
      </c>
      <c r="W1953">
        <v>75</v>
      </c>
      <c r="X1953" s="24" t="s">
        <v>179</v>
      </c>
      <c r="Y1953" s="12">
        <v>1</v>
      </c>
      <c r="Z1953">
        <v>3</v>
      </c>
      <c r="AA1953">
        <v>3</v>
      </c>
      <c r="AB1953">
        <v>5</v>
      </c>
      <c r="AF1953" t="s">
        <v>17</v>
      </c>
    </row>
    <row r="1954" spans="1:32" x14ac:dyDescent="0.25">
      <c r="A1954" s="24" t="s">
        <v>365</v>
      </c>
      <c r="B1954" s="19" t="s">
        <v>378</v>
      </c>
      <c r="C1954">
        <v>10.82</v>
      </c>
      <c r="D1954">
        <v>10.82</v>
      </c>
      <c r="E1954">
        <v>1</v>
      </c>
      <c r="F1954" s="47" t="s">
        <v>504</v>
      </c>
      <c r="G1954">
        <v>6</v>
      </c>
      <c r="H1954" s="47" t="s">
        <v>504</v>
      </c>
      <c r="I1954">
        <v>3</v>
      </c>
      <c r="J1954" s="35" t="s">
        <v>408</v>
      </c>
      <c r="K1954">
        <v>2.5</v>
      </c>
      <c r="L1954">
        <v>126</v>
      </c>
      <c r="M1954">
        <v>127</v>
      </c>
      <c r="N1954" s="40">
        <v>1200</v>
      </c>
      <c r="O1954">
        <v>1</v>
      </c>
      <c r="P1954">
        <v>8</v>
      </c>
      <c r="Q1954">
        <v>5</v>
      </c>
      <c r="R1954">
        <v>24</v>
      </c>
      <c r="S1954" s="31" t="s">
        <v>420</v>
      </c>
      <c r="T1954">
        <v>1163</v>
      </c>
      <c r="U1954" s="33" t="s">
        <v>417</v>
      </c>
      <c r="V1954">
        <v>3</v>
      </c>
      <c r="W1954">
        <v>75</v>
      </c>
      <c r="X1954" s="24" t="s">
        <v>179</v>
      </c>
      <c r="Y1954" t="s">
        <v>502</v>
      </c>
      <c r="Z1954">
        <v>2</v>
      </c>
      <c r="AA1954">
        <v>1</v>
      </c>
      <c r="AB1954">
        <v>6</v>
      </c>
      <c r="AF1954" t="s">
        <v>17</v>
      </c>
    </row>
    <row r="1955" spans="1:32" x14ac:dyDescent="0.25">
      <c r="A1955" s="24" t="s">
        <v>365</v>
      </c>
      <c r="B1955" s="19" t="s">
        <v>378</v>
      </c>
      <c r="C1955">
        <v>9.68</v>
      </c>
      <c r="D1955">
        <v>9.379999999999999</v>
      </c>
      <c r="E1955">
        <v>1</v>
      </c>
      <c r="F1955" s="47" t="s">
        <v>504</v>
      </c>
      <c r="G1955" s="28">
        <v>1</v>
      </c>
      <c r="H1955" s="49" t="s">
        <v>31</v>
      </c>
      <c r="I1955">
        <v>11</v>
      </c>
      <c r="J1955" s="35" t="s">
        <v>408</v>
      </c>
      <c r="K1955">
        <v>4.2</v>
      </c>
      <c r="L1955">
        <v>126</v>
      </c>
      <c r="M1955">
        <v>123</v>
      </c>
      <c r="N1955" s="40">
        <v>1200</v>
      </c>
      <c r="O1955">
        <v>1</v>
      </c>
      <c r="P1955">
        <v>10</v>
      </c>
      <c r="Q1955">
        <v>4</v>
      </c>
      <c r="R1955">
        <v>24</v>
      </c>
      <c r="S1955" s="31" t="s">
        <v>420</v>
      </c>
      <c r="T1955">
        <v>1167</v>
      </c>
      <c r="U1955" s="33" t="s">
        <v>417</v>
      </c>
      <c r="V1955">
        <v>3</v>
      </c>
      <c r="W1955">
        <v>68</v>
      </c>
      <c r="X1955" s="24" t="s">
        <v>179</v>
      </c>
      <c r="Y1955" s="12" t="s">
        <v>423</v>
      </c>
      <c r="Z1955">
        <v>1</v>
      </c>
      <c r="AA1955">
        <v>1</v>
      </c>
      <c r="AB1955">
        <v>1</v>
      </c>
      <c r="AF1955" t="s">
        <v>17</v>
      </c>
    </row>
    <row r="1956" spans="1:32" x14ac:dyDescent="0.25">
      <c r="A1956" s="24" t="s">
        <v>365</v>
      </c>
      <c r="B1956" s="19" t="s">
        <v>378</v>
      </c>
      <c r="C1956">
        <v>9.6</v>
      </c>
      <c r="D1956">
        <v>9.5</v>
      </c>
      <c r="E1956">
        <v>1</v>
      </c>
      <c r="F1956" s="47" t="s">
        <v>504</v>
      </c>
      <c r="G1956" s="28">
        <v>1</v>
      </c>
      <c r="H1956" s="47" t="s">
        <v>504</v>
      </c>
      <c r="I1956">
        <v>3</v>
      </c>
      <c r="J1956" s="35" t="s">
        <v>408</v>
      </c>
      <c r="K1956">
        <v>4.5</v>
      </c>
      <c r="L1956">
        <v>126</v>
      </c>
      <c r="M1956">
        <v>130</v>
      </c>
      <c r="N1956" s="40">
        <v>1200</v>
      </c>
      <c r="O1956">
        <v>1</v>
      </c>
      <c r="P1956">
        <v>20</v>
      </c>
      <c r="Q1956">
        <v>3</v>
      </c>
      <c r="R1956">
        <v>24</v>
      </c>
      <c r="S1956" s="32" t="s">
        <v>426</v>
      </c>
      <c r="T1956">
        <v>1151</v>
      </c>
      <c r="U1956" s="33" t="s">
        <v>417</v>
      </c>
      <c r="V1956">
        <v>4</v>
      </c>
      <c r="W1956">
        <v>58</v>
      </c>
      <c r="X1956" s="24" t="s">
        <v>179</v>
      </c>
      <c r="Y1956" t="s">
        <v>589</v>
      </c>
      <c r="Z1956">
        <v>2</v>
      </c>
      <c r="AA1956">
        <v>2</v>
      </c>
      <c r="AB1956">
        <v>1</v>
      </c>
      <c r="AF1956" t="s">
        <v>262</v>
      </c>
    </row>
    <row r="1957" spans="1:32" x14ac:dyDescent="0.25">
      <c r="A1957" s="24" t="s">
        <v>365</v>
      </c>
      <c r="B1957" s="19" t="s">
        <v>378</v>
      </c>
      <c r="C1957">
        <v>9.49</v>
      </c>
      <c r="D1957">
        <v>9.69</v>
      </c>
      <c r="E1957">
        <v>1</v>
      </c>
      <c r="F1957" s="47" t="s">
        <v>504</v>
      </c>
      <c r="G1957">
        <v>7</v>
      </c>
      <c r="H1957" s="65" t="s">
        <v>167</v>
      </c>
      <c r="I1957">
        <v>4</v>
      </c>
      <c r="J1957" s="35" t="s">
        <v>408</v>
      </c>
      <c r="K1957">
        <v>12</v>
      </c>
      <c r="L1957">
        <v>126</v>
      </c>
      <c r="M1957">
        <v>120</v>
      </c>
      <c r="N1957" s="40">
        <v>1200</v>
      </c>
      <c r="O1957">
        <v>1</v>
      </c>
      <c r="P1957">
        <v>18</v>
      </c>
      <c r="Q1957">
        <v>2</v>
      </c>
      <c r="R1957">
        <v>24</v>
      </c>
      <c r="S1957" t="s">
        <v>457</v>
      </c>
      <c r="T1957">
        <v>1173</v>
      </c>
      <c r="U1957" s="33" t="s">
        <v>417</v>
      </c>
      <c r="V1957">
        <v>3</v>
      </c>
      <c r="W1957">
        <v>60</v>
      </c>
      <c r="X1957" s="24" t="s">
        <v>179</v>
      </c>
      <c r="Y1957">
        <v>4</v>
      </c>
      <c r="Z1957">
        <v>1</v>
      </c>
      <c r="AA1957">
        <v>1</v>
      </c>
      <c r="AB1957">
        <v>7</v>
      </c>
      <c r="AF1957" t="s">
        <v>46</v>
      </c>
    </row>
    <row r="1958" spans="1:32" x14ac:dyDescent="0.25">
      <c r="A1958" s="24" t="s">
        <v>365</v>
      </c>
      <c r="B1958" s="19" t="s">
        <v>378</v>
      </c>
      <c r="C1958">
        <v>9.0399999999999991</v>
      </c>
      <c r="D1958">
        <v>8.94</v>
      </c>
      <c r="E1958">
        <v>1</v>
      </c>
      <c r="F1958" s="47" t="s">
        <v>504</v>
      </c>
      <c r="G1958" s="30">
        <v>4</v>
      </c>
      <c r="H1958" s="65" t="s">
        <v>167</v>
      </c>
      <c r="I1958">
        <v>9</v>
      </c>
      <c r="J1958" s="35" t="s">
        <v>408</v>
      </c>
      <c r="K1958">
        <v>23</v>
      </c>
      <c r="L1958">
        <v>126</v>
      </c>
      <c r="M1958">
        <v>117</v>
      </c>
      <c r="N1958" s="40">
        <v>1200</v>
      </c>
      <c r="O1958">
        <v>1</v>
      </c>
      <c r="P1958">
        <v>24</v>
      </c>
      <c r="Q1958">
        <v>1</v>
      </c>
      <c r="R1958">
        <v>24</v>
      </c>
      <c r="S1958" t="s">
        <v>457</v>
      </c>
      <c r="T1958">
        <v>1152</v>
      </c>
      <c r="U1958" s="33" t="s">
        <v>417</v>
      </c>
      <c r="V1958">
        <v>3</v>
      </c>
      <c r="W1958">
        <v>62</v>
      </c>
      <c r="X1958" s="24" t="s">
        <v>179</v>
      </c>
      <c r="Y1958" t="s">
        <v>441</v>
      </c>
      <c r="Z1958">
        <v>3</v>
      </c>
      <c r="AA1958">
        <v>2</v>
      </c>
      <c r="AB1958">
        <v>4</v>
      </c>
      <c r="AF1958" t="s">
        <v>1215</v>
      </c>
    </row>
    <row r="1959" spans="1:32" x14ac:dyDescent="0.25">
      <c r="A1959" s="24" t="s">
        <v>365</v>
      </c>
      <c r="B1959" s="19" t="s">
        <v>378</v>
      </c>
      <c r="C1959">
        <v>11.21</v>
      </c>
      <c r="D1959">
        <v>11.110000000000001</v>
      </c>
      <c r="E1959">
        <v>1</v>
      </c>
      <c r="F1959" s="47" t="s">
        <v>504</v>
      </c>
      <c r="G1959">
        <v>10</v>
      </c>
      <c r="H1959" s="56" t="s">
        <v>69</v>
      </c>
      <c r="I1959">
        <v>8</v>
      </c>
      <c r="J1959" s="35" t="s">
        <v>408</v>
      </c>
      <c r="K1959">
        <v>15</v>
      </c>
      <c r="L1959">
        <v>126</v>
      </c>
      <c r="M1959">
        <v>122</v>
      </c>
      <c r="N1959" s="40">
        <v>1200</v>
      </c>
      <c r="O1959">
        <v>1</v>
      </c>
      <c r="P1959">
        <v>17</v>
      </c>
      <c r="Q1959">
        <v>12</v>
      </c>
      <c r="R1959">
        <v>23</v>
      </c>
      <c r="S1959" t="s">
        <v>457</v>
      </c>
      <c r="T1959">
        <v>1147</v>
      </c>
      <c r="U1959" s="33" t="s">
        <v>417</v>
      </c>
      <c r="V1959">
        <v>3</v>
      </c>
      <c r="W1959">
        <v>64</v>
      </c>
      <c r="X1959" s="16" t="s">
        <v>70</v>
      </c>
      <c r="Y1959" t="s">
        <v>1155</v>
      </c>
      <c r="Z1959">
        <v>1</v>
      </c>
      <c r="AA1959">
        <v>1</v>
      </c>
      <c r="AB1959">
        <v>10</v>
      </c>
      <c r="AF1959" t="s">
        <v>141</v>
      </c>
    </row>
    <row r="1960" spans="1:32" x14ac:dyDescent="0.25">
      <c r="A1960" s="24" t="s">
        <v>365</v>
      </c>
      <c r="B1960" s="19" t="s">
        <v>378</v>
      </c>
      <c r="C1960">
        <v>58.43</v>
      </c>
      <c r="D1960">
        <v>58.63</v>
      </c>
      <c r="E1960">
        <v>1</v>
      </c>
      <c r="F1960" s="47" t="s">
        <v>504</v>
      </c>
      <c r="G1960">
        <v>9</v>
      </c>
      <c r="H1960" s="54" t="s">
        <v>58</v>
      </c>
      <c r="I1960">
        <v>1</v>
      </c>
      <c r="J1960" s="35" t="s">
        <v>408</v>
      </c>
      <c r="K1960">
        <v>38</v>
      </c>
      <c r="L1960">
        <v>126</v>
      </c>
      <c r="M1960">
        <v>121</v>
      </c>
      <c r="N1960">
        <v>1000</v>
      </c>
      <c r="O1960">
        <v>0</v>
      </c>
      <c r="P1960">
        <v>11</v>
      </c>
      <c r="Q1960">
        <v>11</v>
      </c>
      <c r="R1960">
        <v>23</v>
      </c>
      <c r="S1960" t="s">
        <v>465</v>
      </c>
      <c r="T1960">
        <v>1125</v>
      </c>
      <c r="U1960" s="33" t="s">
        <v>417</v>
      </c>
      <c r="V1960">
        <v>3</v>
      </c>
      <c r="W1960">
        <v>66</v>
      </c>
      <c r="X1960" s="16" t="s">
        <v>70</v>
      </c>
      <c r="Y1960" t="s">
        <v>603</v>
      </c>
      <c r="Z1960">
        <v>3</v>
      </c>
      <c r="AA1960">
        <v>2</v>
      </c>
      <c r="AB1960">
        <v>9</v>
      </c>
      <c r="AF1960" t="s">
        <v>141</v>
      </c>
    </row>
    <row r="1961" spans="1:32" x14ac:dyDescent="0.25">
      <c r="A1961" s="24" t="s">
        <v>365</v>
      </c>
      <c r="B1961" s="19" t="s">
        <v>378</v>
      </c>
      <c r="C1961">
        <v>57.81</v>
      </c>
      <c r="D1961">
        <v>57.81</v>
      </c>
      <c r="E1961">
        <v>1</v>
      </c>
      <c r="F1961" s="47" t="s">
        <v>504</v>
      </c>
      <c r="G1961">
        <v>9</v>
      </c>
      <c r="H1961" s="52" t="s">
        <v>49</v>
      </c>
      <c r="I1961">
        <v>8</v>
      </c>
      <c r="J1961" s="37" t="s">
        <v>409</v>
      </c>
      <c r="K1961">
        <v>10</v>
      </c>
      <c r="L1961">
        <v>126</v>
      </c>
      <c r="M1961">
        <v>121</v>
      </c>
      <c r="N1961">
        <v>1000</v>
      </c>
      <c r="O1961">
        <v>0</v>
      </c>
      <c r="P1961">
        <v>4</v>
      </c>
      <c r="Q1961">
        <v>10</v>
      </c>
      <c r="R1961">
        <v>23</v>
      </c>
      <c r="S1961" s="32" t="s">
        <v>426</v>
      </c>
      <c r="T1961">
        <v>1149</v>
      </c>
      <c r="U1961" s="33" t="s">
        <v>427</v>
      </c>
      <c r="V1961">
        <v>3</v>
      </c>
      <c r="W1961">
        <v>66</v>
      </c>
      <c r="X1961" s="16" t="s">
        <v>70</v>
      </c>
      <c r="Y1961">
        <v>9</v>
      </c>
      <c r="Z1961">
        <v>6</v>
      </c>
      <c r="AA1961">
        <v>5</v>
      </c>
      <c r="AB1961">
        <v>9</v>
      </c>
      <c r="AF1961" t="s">
        <v>1298</v>
      </c>
    </row>
    <row r="1962" spans="1:32" x14ac:dyDescent="0.25">
      <c r="A1962" s="24" t="s">
        <v>365</v>
      </c>
      <c r="B1962" s="20" t="s">
        <v>381</v>
      </c>
      <c r="C1962">
        <v>10.28</v>
      </c>
      <c r="D1962">
        <v>9.68</v>
      </c>
      <c r="E1962">
        <v>5</v>
      </c>
      <c r="F1962" s="49" t="s">
        <v>31</v>
      </c>
      <c r="G1962" s="28">
        <v>1</v>
      </c>
      <c r="H1962" s="74" t="s">
        <v>404</v>
      </c>
      <c r="I1962">
        <v>12</v>
      </c>
      <c r="J1962" s="38" t="s">
        <v>411</v>
      </c>
      <c r="K1962">
        <v>13</v>
      </c>
      <c r="L1962">
        <v>123</v>
      </c>
      <c r="M1962">
        <v>135</v>
      </c>
      <c r="N1962" s="40">
        <v>1200</v>
      </c>
      <c r="O1962">
        <v>1</v>
      </c>
      <c r="P1962">
        <v>17</v>
      </c>
      <c r="Q1962">
        <v>12</v>
      </c>
      <c r="R1962">
        <v>25</v>
      </c>
      <c r="S1962" s="31" t="s">
        <v>420</v>
      </c>
      <c r="T1962">
        <v>1084</v>
      </c>
      <c r="U1962" s="33" t="s">
        <v>417</v>
      </c>
      <c r="V1962">
        <v>4</v>
      </c>
      <c r="W1962">
        <v>58</v>
      </c>
      <c r="X1962" s="23" t="s">
        <v>154</v>
      </c>
      <c r="Y1962" s="12" t="s">
        <v>423</v>
      </c>
      <c r="Z1962">
        <v>12</v>
      </c>
      <c r="AA1962">
        <v>12</v>
      </c>
      <c r="AB1962">
        <v>1</v>
      </c>
      <c r="AF1962" t="s">
        <v>624</v>
      </c>
    </row>
    <row r="1963" spans="1:32" x14ac:dyDescent="0.25">
      <c r="A1963" s="24" t="s">
        <v>365</v>
      </c>
      <c r="B1963" s="20" t="s">
        <v>381</v>
      </c>
      <c r="C1963">
        <v>8.6999999999999993</v>
      </c>
      <c r="D1963">
        <v>8.7999999999999989</v>
      </c>
      <c r="E1963">
        <v>5</v>
      </c>
      <c r="F1963" s="49" t="s">
        <v>31</v>
      </c>
      <c r="G1963" s="28">
        <v>1</v>
      </c>
      <c r="H1963" s="76" t="s">
        <v>407</v>
      </c>
      <c r="I1963">
        <v>1</v>
      </c>
      <c r="J1963" s="37" t="s">
        <v>409</v>
      </c>
      <c r="K1963">
        <v>12</v>
      </c>
      <c r="L1963">
        <v>123</v>
      </c>
      <c r="M1963">
        <v>126</v>
      </c>
      <c r="N1963" s="40">
        <v>1200</v>
      </c>
      <c r="O1963">
        <v>1</v>
      </c>
      <c r="P1963">
        <v>8</v>
      </c>
      <c r="Q1963">
        <v>6</v>
      </c>
      <c r="R1963">
        <v>25</v>
      </c>
      <c r="S1963" t="s">
        <v>508</v>
      </c>
      <c r="T1963">
        <v>1075</v>
      </c>
      <c r="U1963" s="33" t="s">
        <v>427</v>
      </c>
      <c r="V1963">
        <v>4</v>
      </c>
      <c r="W1963">
        <v>52</v>
      </c>
      <c r="X1963" s="23" t="s">
        <v>154</v>
      </c>
      <c r="Y1963" s="12" t="s">
        <v>581</v>
      </c>
      <c r="Z1963">
        <v>5</v>
      </c>
      <c r="AA1963">
        <v>3</v>
      </c>
      <c r="AB1963">
        <v>1</v>
      </c>
      <c r="AF1963" t="s">
        <v>624</v>
      </c>
    </row>
    <row r="1964" spans="1:32" x14ac:dyDescent="0.25">
      <c r="A1964" s="24" t="s">
        <v>365</v>
      </c>
      <c r="B1964" s="20" t="s">
        <v>381</v>
      </c>
      <c r="C1964">
        <v>10.02</v>
      </c>
      <c r="D1964">
        <v>9.620000000000001</v>
      </c>
      <c r="E1964">
        <v>5</v>
      </c>
      <c r="F1964" s="49" t="s">
        <v>31</v>
      </c>
      <c r="G1964">
        <v>7</v>
      </c>
      <c r="H1964" s="76" t="s">
        <v>407</v>
      </c>
      <c r="I1964">
        <v>11</v>
      </c>
      <c r="J1964" s="38" t="s">
        <v>411</v>
      </c>
      <c r="K1964">
        <v>34</v>
      </c>
      <c r="L1964">
        <v>123</v>
      </c>
      <c r="M1964">
        <v>129</v>
      </c>
      <c r="N1964" s="40">
        <v>1200</v>
      </c>
      <c r="O1964">
        <v>1</v>
      </c>
      <c r="P1964">
        <v>4</v>
      </c>
      <c r="Q1964">
        <v>5</v>
      </c>
      <c r="R1964">
        <v>25</v>
      </c>
      <c r="S1964" t="s">
        <v>477</v>
      </c>
      <c r="T1964">
        <v>1066</v>
      </c>
      <c r="U1964" s="33" t="s">
        <v>427</v>
      </c>
      <c r="V1964">
        <v>4</v>
      </c>
      <c r="W1964">
        <v>52</v>
      </c>
      <c r="X1964" s="23" t="s">
        <v>154</v>
      </c>
      <c r="Y1964">
        <v>5</v>
      </c>
      <c r="Z1964">
        <v>13</v>
      </c>
      <c r="AA1964">
        <v>12</v>
      </c>
      <c r="AB1964">
        <v>7</v>
      </c>
      <c r="AF1964" t="s">
        <v>624</v>
      </c>
    </row>
    <row r="1965" spans="1:32" x14ac:dyDescent="0.25">
      <c r="A1965" s="24" t="s">
        <v>365</v>
      </c>
      <c r="B1965" s="21" t="s">
        <v>384</v>
      </c>
      <c r="C1965">
        <v>9.5500000000000007</v>
      </c>
      <c r="D1965">
        <v>9.25</v>
      </c>
      <c r="E1965">
        <v>6</v>
      </c>
      <c r="F1965" s="69" t="s">
        <v>385</v>
      </c>
      <c r="G1965" s="28">
        <v>1</v>
      </c>
      <c r="H1965" s="68" t="s">
        <v>316</v>
      </c>
      <c r="I1965">
        <v>4</v>
      </c>
      <c r="J1965" s="37" t="s">
        <v>409</v>
      </c>
      <c r="K1965">
        <v>4.7</v>
      </c>
      <c r="L1965">
        <v>122</v>
      </c>
      <c r="M1965">
        <v>130</v>
      </c>
      <c r="N1965" s="40">
        <v>1200</v>
      </c>
      <c r="O1965">
        <v>1</v>
      </c>
      <c r="P1965">
        <v>23</v>
      </c>
      <c r="Q1965">
        <v>12</v>
      </c>
      <c r="R1965">
        <v>25</v>
      </c>
      <c r="S1965" s="32" t="s">
        <v>416</v>
      </c>
      <c r="T1965">
        <v>1099</v>
      </c>
      <c r="U1965" s="33" t="s">
        <v>417</v>
      </c>
      <c r="V1965">
        <v>4</v>
      </c>
      <c r="W1965">
        <v>59</v>
      </c>
      <c r="X1965" s="27" t="s">
        <v>65</v>
      </c>
      <c r="Y1965" s="12" t="s">
        <v>446</v>
      </c>
      <c r="Z1965">
        <v>6</v>
      </c>
      <c r="AA1965">
        <v>6</v>
      </c>
      <c r="AB1965">
        <v>1</v>
      </c>
      <c r="AF1965" t="s">
        <v>1732</v>
      </c>
    </row>
    <row r="1966" spans="1:32" x14ac:dyDescent="0.25">
      <c r="A1966" s="24" t="s">
        <v>365</v>
      </c>
      <c r="B1966" s="21" t="s">
        <v>384</v>
      </c>
      <c r="C1966">
        <v>10.43</v>
      </c>
      <c r="D1966">
        <v>10.53</v>
      </c>
      <c r="E1966">
        <v>6</v>
      </c>
      <c r="F1966" s="69" t="s">
        <v>385</v>
      </c>
      <c r="G1966">
        <v>7</v>
      </c>
      <c r="H1966" s="69" t="s">
        <v>385</v>
      </c>
      <c r="I1966">
        <v>9</v>
      </c>
      <c r="J1966" s="37" t="s">
        <v>409</v>
      </c>
      <c r="K1966">
        <v>47</v>
      </c>
      <c r="L1966">
        <v>122</v>
      </c>
      <c r="M1966">
        <v>118</v>
      </c>
      <c r="N1966" s="40">
        <v>1200</v>
      </c>
      <c r="O1966">
        <v>1</v>
      </c>
      <c r="P1966">
        <v>14</v>
      </c>
      <c r="Q1966">
        <v>12</v>
      </c>
      <c r="R1966">
        <v>25</v>
      </c>
      <c r="S1966" t="s">
        <v>483</v>
      </c>
      <c r="T1966">
        <v>1108</v>
      </c>
      <c r="U1966" s="33" t="s">
        <v>417</v>
      </c>
      <c r="V1966">
        <v>3</v>
      </c>
      <c r="W1966">
        <v>61</v>
      </c>
      <c r="X1966" s="27" t="s">
        <v>65</v>
      </c>
      <c r="Y1966" t="s">
        <v>474</v>
      </c>
      <c r="Z1966">
        <v>5</v>
      </c>
      <c r="AA1966">
        <v>4</v>
      </c>
      <c r="AB1966">
        <v>7</v>
      </c>
      <c r="AF1966" t="s">
        <v>46</v>
      </c>
    </row>
    <row r="1967" spans="1:32" x14ac:dyDescent="0.25">
      <c r="A1967" s="24" t="s">
        <v>365</v>
      </c>
      <c r="B1967" s="21" t="s">
        <v>384</v>
      </c>
      <c r="C1967">
        <v>10.55</v>
      </c>
      <c r="D1967">
        <v>10.85</v>
      </c>
      <c r="E1967">
        <v>6</v>
      </c>
      <c r="F1967" s="69" t="s">
        <v>385</v>
      </c>
      <c r="G1967">
        <v>6</v>
      </c>
      <c r="H1967" s="61" t="s">
        <v>106</v>
      </c>
      <c r="I1967">
        <v>2</v>
      </c>
      <c r="J1967" s="37" t="s">
        <v>409</v>
      </c>
      <c r="K1967">
        <v>18</v>
      </c>
      <c r="L1967">
        <v>122</v>
      </c>
      <c r="M1967">
        <v>118</v>
      </c>
      <c r="N1967" s="40">
        <v>1200</v>
      </c>
      <c r="O1967">
        <v>1</v>
      </c>
      <c r="P1967">
        <v>9</v>
      </c>
      <c r="Q1967">
        <v>11</v>
      </c>
      <c r="R1967">
        <v>25</v>
      </c>
      <c r="S1967" t="s">
        <v>479</v>
      </c>
      <c r="T1967">
        <v>1097</v>
      </c>
      <c r="U1967" s="33" t="s">
        <v>417</v>
      </c>
      <c r="V1967">
        <v>3</v>
      </c>
      <c r="W1967">
        <v>63</v>
      </c>
      <c r="X1967" s="27" t="s">
        <v>65</v>
      </c>
      <c r="Y1967">
        <v>3</v>
      </c>
      <c r="Z1967">
        <v>6</v>
      </c>
      <c r="AA1967">
        <v>4</v>
      </c>
      <c r="AB1967">
        <v>6</v>
      </c>
      <c r="AF1967" t="s">
        <v>46</v>
      </c>
    </row>
    <row r="1968" spans="1:32" x14ac:dyDescent="0.25">
      <c r="A1968" s="24" t="s">
        <v>365</v>
      </c>
      <c r="B1968" s="21" t="s">
        <v>384</v>
      </c>
      <c r="C1968">
        <v>10.130000000000001</v>
      </c>
      <c r="D1968">
        <v>10.23</v>
      </c>
      <c r="E1968">
        <v>6</v>
      </c>
      <c r="F1968" s="69" t="s">
        <v>385</v>
      </c>
      <c r="G1968">
        <v>8</v>
      </c>
      <c r="H1968" s="76" t="s">
        <v>407</v>
      </c>
      <c r="I1968">
        <v>5</v>
      </c>
      <c r="J1968" s="38" t="s">
        <v>411</v>
      </c>
      <c r="K1968">
        <v>46</v>
      </c>
      <c r="L1968">
        <v>122</v>
      </c>
      <c r="M1968">
        <v>120</v>
      </c>
      <c r="N1968" s="40">
        <v>1200</v>
      </c>
      <c r="O1968">
        <v>1</v>
      </c>
      <c r="P1968">
        <v>12</v>
      </c>
      <c r="Q1968">
        <v>10</v>
      </c>
      <c r="R1968">
        <v>25</v>
      </c>
      <c r="S1968" t="s">
        <v>457</v>
      </c>
      <c r="T1968">
        <v>1090</v>
      </c>
      <c r="U1968" s="34" t="s">
        <v>671</v>
      </c>
      <c r="V1968">
        <v>3</v>
      </c>
      <c r="W1968">
        <v>65</v>
      </c>
      <c r="X1968" s="27" t="s">
        <v>65</v>
      </c>
      <c r="Y1968" t="s">
        <v>603</v>
      </c>
      <c r="Z1968">
        <v>12</v>
      </c>
      <c r="AA1968">
        <v>11</v>
      </c>
      <c r="AB1968">
        <v>8</v>
      </c>
      <c r="AF1968" t="s">
        <v>46</v>
      </c>
    </row>
    <row r="1969" spans="1:32" x14ac:dyDescent="0.25">
      <c r="A1969" s="24" t="s">
        <v>365</v>
      </c>
      <c r="B1969" s="21" t="s">
        <v>384</v>
      </c>
      <c r="C1969">
        <v>9.1</v>
      </c>
      <c r="D1969">
        <v>9.1</v>
      </c>
      <c r="E1969">
        <v>6</v>
      </c>
      <c r="F1969" s="69" t="s">
        <v>385</v>
      </c>
      <c r="G1969">
        <v>6</v>
      </c>
      <c r="H1969" s="76" t="s">
        <v>407</v>
      </c>
      <c r="I1969">
        <v>3</v>
      </c>
      <c r="J1969" s="36" t="s">
        <v>410</v>
      </c>
      <c r="K1969">
        <v>51</v>
      </c>
      <c r="L1969">
        <v>122</v>
      </c>
      <c r="M1969">
        <v>122</v>
      </c>
      <c r="N1969" s="40">
        <v>1200</v>
      </c>
      <c r="O1969">
        <v>1</v>
      </c>
      <c r="P1969">
        <v>1</v>
      </c>
      <c r="Q1969">
        <v>10</v>
      </c>
      <c r="R1969">
        <v>25</v>
      </c>
      <c r="S1969" t="s">
        <v>465</v>
      </c>
      <c r="T1969">
        <v>1095</v>
      </c>
      <c r="U1969" s="33" t="s">
        <v>427</v>
      </c>
      <c r="V1969">
        <v>3</v>
      </c>
      <c r="W1969">
        <v>67</v>
      </c>
      <c r="X1969" s="27" t="s">
        <v>65</v>
      </c>
      <c r="Y1969" s="12">
        <v>2</v>
      </c>
      <c r="Z1969">
        <v>9</v>
      </c>
      <c r="AA1969">
        <v>9</v>
      </c>
      <c r="AB1969">
        <v>6</v>
      </c>
      <c r="AF1969" t="s">
        <v>46</v>
      </c>
    </row>
    <row r="1970" spans="1:32" x14ac:dyDescent="0.25">
      <c r="A1970" s="24" t="s">
        <v>365</v>
      </c>
      <c r="B1970" s="21" t="s">
        <v>384</v>
      </c>
      <c r="C1970">
        <v>56.23</v>
      </c>
      <c r="D1970">
        <v>56.23</v>
      </c>
      <c r="E1970">
        <v>6</v>
      </c>
      <c r="F1970" s="69" t="s">
        <v>385</v>
      </c>
      <c r="G1970">
        <v>7</v>
      </c>
      <c r="H1970" s="52" t="s">
        <v>49</v>
      </c>
      <c r="I1970">
        <v>1</v>
      </c>
      <c r="J1970" s="38" t="s">
        <v>411</v>
      </c>
      <c r="K1970">
        <v>48</v>
      </c>
      <c r="L1970">
        <v>122</v>
      </c>
      <c r="M1970">
        <v>128</v>
      </c>
      <c r="N1970">
        <v>1000</v>
      </c>
      <c r="O1970">
        <v>0</v>
      </c>
      <c r="P1970">
        <v>14</v>
      </c>
      <c r="Q1970">
        <v>9</v>
      </c>
      <c r="R1970">
        <v>25</v>
      </c>
      <c r="S1970" t="s">
        <v>477</v>
      </c>
      <c r="T1970">
        <v>1081</v>
      </c>
      <c r="U1970" s="33" t="s">
        <v>427</v>
      </c>
      <c r="V1970">
        <v>3</v>
      </c>
      <c r="W1970">
        <v>69</v>
      </c>
      <c r="X1970" s="27" t="s">
        <v>65</v>
      </c>
      <c r="Y1970" t="s">
        <v>429</v>
      </c>
      <c r="Z1970">
        <v>11</v>
      </c>
      <c r="AA1970">
        <v>10</v>
      </c>
      <c r="AB1970">
        <v>7</v>
      </c>
      <c r="AF1970" t="s">
        <v>46</v>
      </c>
    </row>
    <row r="1971" spans="1:32" x14ac:dyDescent="0.25">
      <c r="A1971" s="24" t="s">
        <v>365</v>
      </c>
      <c r="B1971" s="21" t="s">
        <v>384</v>
      </c>
      <c r="C1971">
        <v>9.67</v>
      </c>
      <c r="D1971">
        <v>9.67</v>
      </c>
      <c r="E1971">
        <v>6</v>
      </c>
      <c r="F1971" s="69" t="s">
        <v>385</v>
      </c>
      <c r="G1971">
        <v>8</v>
      </c>
      <c r="H1971" s="75" t="s">
        <v>596</v>
      </c>
      <c r="I1971">
        <v>7</v>
      </c>
      <c r="J1971" s="38" t="s">
        <v>411</v>
      </c>
      <c r="K1971">
        <v>29</v>
      </c>
      <c r="L1971">
        <v>122</v>
      </c>
      <c r="M1971">
        <v>122</v>
      </c>
      <c r="N1971" s="40">
        <v>1200</v>
      </c>
      <c r="O1971">
        <v>1</v>
      </c>
      <c r="P1971">
        <v>16</v>
      </c>
      <c r="Q1971">
        <v>7</v>
      </c>
      <c r="R1971">
        <v>25</v>
      </c>
      <c r="S1971" s="31" t="s">
        <v>420</v>
      </c>
      <c r="T1971">
        <v>1081</v>
      </c>
      <c r="U1971" s="33" t="s">
        <v>427</v>
      </c>
      <c r="V1971">
        <v>3</v>
      </c>
      <c r="W1971">
        <v>72</v>
      </c>
      <c r="X1971" s="27" t="s">
        <v>65</v>
      </c>
      <c r="Y1971" t="s">
        <v>484</v>
      </c>
      <c r="Z1971">
        <v>11</v>
      </c>
      <c r="AA1971">
        <v>12</v>
      </c>
      <c r="AB1971">
        <v>8</v>
      </c>
      <c r="AF1971" t="s">
        <v>46</v>
      </c>
    </row>
    <row r="1972" spans="1:32" x14ac:dyDescent="0.25">
      <c r="A1972" s="24" t="s">
        <v>365</v>
      </c>
      <c r="B1972" s="21" t="s">
        <v>384</v>
      </c>
      <c r="C1972">
        <v>22.8</v>
      </c>
      <c r="D1972">
        <v>22.6</v>
      </c>
      <c r="E1972">
        <v>6</v>
      </c>
      <c r="F1972" s="69" t="s">
        <v>385</v>
      </c>
      <c r="G1972">
        <v>12</v>
      </c>
      <c r="H1972" s="68" t="s">
        <v>316</v>
      </c>
      <c r="I1972">
        <v>9</v>
      </c>
      <c r="J1972" s="35" t="s">
        <v>408</v>
      </c>
      <c r="K1972">
        <v>42</v>
      </c>
      <c r="L1972">
        <v>122</v>
      </c>
      <c r="M1972">
        <v>127</v>
      </c>
      <c r="N1972">
        <v>1400</v>
      </c>
      <c r="O1972">
        <v>1</v>
      </c>
      <c r="P1972">
        <v>28</v>
      </c>
      <c r="Q1972">
        <v>6</v>
      </c>
      <c r="R1972">
        <v>25</v>
      </c>
      <c r="S1972" t="s">
        <v>477</v>
      </c>
      <c r="T1972">
        <v>1094</v>
      </c>
      <c r="U1972" s="33" t="s">
        <v>417</v>
      </c>
      <c r="V1972">
        <v>3</v>
      </c>
      <c r="W1972">
        <v>74</v>
      </c>
      <c r="X1972" s="27" t="s">
        <v>65</v>
      </c>
      <c r="Y1972" t="s">
        <v>505</v>
      </c>
      <c r="Z1972">
        <v>2</v>
      </c>
      <c r="AA1972">
        <v>4</v>
      </c>
      <c r="AB1972">
        <v>4</v>
      </c>
      <c r="AC1972">
        <v>12</v>
      </c>
      <c r="AF1972" t="s">
        <v>46</v>
      </c>
    </row>
    <row r="1973" spans="1:32" x14ac:dyDescent="0.25">
      <c r="A1973" s="24" t="s">
        <v>365</v>
      </c>
      <c r="B1973" s="21" t="s">
        <v>384</v>
      </c>
      <c r="C1973">
        <v>9.8000000000000007</v>
      </c>
      <c r="D1973">
        <v>9.7000000000000011</v>
      </c>
      <c r="E1973">
        <v>6</v>
      </c>
      <c r="F1973" s="69" t="s">
        <v>385</v>
      </c>
      <c r="G1973">
        <v>11</v>
      </c>
      <c r="H1973" s="68" t="s">
        <v>316</v>
      </c>
      <c r="I1973">
        <v>9</v>
      </c>
      <c r="J1973" s="38" t="s">
        <v>411</v>
      </c>
      <c r="K1973">
        <v>67</v>
      </c>
      <c r="L1973">
        <v>122</v>
      </c>
      <c r="M1973">
        <v>126</v>
      </c>
      <c r="N1973" s="40">
        <v>1200</v>
      </c>
      <c r="O1973">
        <v>1</v>
      </c>
      <c r="P1973">
        <v>8</v>
      </c>
      <c r="Q1973">
        <v>6</v>
      </c>
      <c r="R1973">
        <v>25</v>
      </c>
      <c r="S1973" t="s">
        <v>508</v>
      </c>
      <c r="T1973">
        <v>1099</v>
      </c>
      <c r="U1973" s="33" t="s">
        <v>427</v>
      </c>
      <c r="V1973">
        <v>3</v>
      </c>
      <c r="W1973">
        <v>76</v>
      </c>
      <c r="X1973" s="27" t="s">
        <v>65</v>
      </c>
      <c r="Y1973" t="s">
        <v>533</v>
      </c>
      <c r="Z1973">
        <v>11</v>
      </c>
      <c r="AA1973">
        <v>12</v>
      </c>
      <c r="AB1973">
        <v>11</v>
      </c>
      <c r="AF1973" t="s">
        <v>46</v>
      </c>
    </row>
    <row r="1974" spans="1:32" x14ac:dyDescent="0.25">
      <c r="A1974" s="24" t="s">
        <v>365</v>
      </c>
      <c r="B1974" s="21" t="s">
        <v>384</v>
      </c>
      <c r="C1974">
        <v>10.09</v>
      </c>
      <c r="D1974">
        <v>9.89</v>
      </c>
      <c r="E1974">
        <v>6</v>
      </c>
      <c r="F1974" s="69" t="s">
        <v>385</v>
      </c>
      <c r="G1974">
        <v>7</v>
      </c>
      <c r="H1974" s="68" t="s">
        <v>316</v>
      </c>
      <c r="I1974">
        <v>6</v>
      </c>
      <c r="J1974" s="36" t="s">
        <v>410</v>
      </c>
      <c r="K1974">
        <v>25</v>
      </c>
      <c r="L1974">
        <v>122</v>
      </c>
      <c r="M1974">
        <v>128</v>
      </c>
      <c r="N1974" s="40">
        <v>1200</v>
      </c>
      <c r="O1974">
        <v>1</v>
      </c>
      <c r="P1974">
        <v>21</v>
      </c>
      <c r="Q1974">
        <v>5</v>
      </c>
      <c r="R1974">
        <v>25</v>
      </c>
      <c r="S1974" s="32" t="s">
        <v>416</v>
      </c>
      <c r="T1974">
        <v>1086</v>
      </c>
      <c r="U1974" s="33" t="s">
        <v>427</v>
      </c>
      <c r="V1974">
        <v>3</v>
      </c>
      <c r="W1974">
        <v>78</v>
      </c>
      <c r="X1974" s="27" t="s">
        <v>65</v>
      </c>
      <c r="Y1974">
        <v>3</v>
      </c>
      <c r="Z1974">
        <v>8</v>
      </c>
      <c r="AA1974">
        <v>7</v>
      </c>
      <c r="AB1974">
        <v>7</v>
      </c>
      <c r="AF1974" t="s">
        <v>572</v>
      </c>
    </row>
    <row r="1975" spans="1:32" x14ac:dyDescent="0.25">
      <c r="A1975" s="24" t="s">
        <v>365</v>
      </c>
      <c r="B1975" s="21" t="s">
        <v>384</v>
      </c>
      <c r="C1975">
        <v>9.6999999999999993</v>
      </c>
      <c r="D1975">
        <v>9.5</v>
      </c>
      <c r="E1975">
        <v>6</v>
      </c>
      <c r="F1975" s="69" t="s">
        <v>385</v>
      </c>
      <c r="G1975">
        <v>7</v>
      </c>
      <c r="H1975" s="68" t="s">
        <v>316</v>
      </c>
      <c r="I1975">
        <v>6</v>
      </c>
      <c r="J1975" s="37" t="s">
        <v>409</v>
      </c>
      <c r="K1975">
        <v>10</v>
      </c>
      <c r="L1975">
        <v>122</v>
      </c>
      <c r="M1975">
        <v>128</v>
      </c>
      <c r="N1975" s="40">
        <v>1200</v>
      </c>
      <c r="O1975">
        <v>1</v>
      </c>
      <c r="P1975">
        <v>23</v>
      </c>
      <c r="Q1975">
        <v>4</v>
      </c>
      <c r="R1975">
        <v>25</v>
      </c>
      <c r="S1975" s="32" t="s">
        <v>416</v>
      </c>
      <c r="T1975">
        <v>1110</v>
      </c>
      <c r="U1975" s="33" t="s">
        <v>417</v>
      </c>
      <c r="V1975">
        <v>3</v>
      </c>
      <c r="W1975">
        <v>79</v>
      </c>
      <c r="X1975" s="27" t="s">
        <v>65</v>
      </c>
      <c r="Y1975" s="12" t="s">
        <v>552</v>
      </c>
      <c r="Z1975">
        <v>5</v>
      </c>
      <c r="AA1975">
        <v>5</v>
      </c>
      <c r="AB1975">
        <v>7</v>
      </c>
      <c r="AF1975" t="s">
        <v>17</v>
      </c>
    </row>
    <row r="1976" spans="1:32" x14ac:dyDescent="0.25">
      <c r="A1976" s="24" t="s">
        <v>365</v>
      </c>
      <c r="B1976" s="21" t="s">
        <v>384</v>
      </c>
      <c r="C1976">
        <v>9.66</v>
      </c>
      <c r="D1976">
        <v>9.2600000000000016</v>
      </c>
      <c r="E1976">
        <v>6</v>
      </c>
      <c r="F1976" s="69" t="s">
        <v>385</v>
      </c>
      <c r="G1976" s="28">
        <v>3</v>
      </c>
      <c r="H1976" s="68" t="s">
        <v>316</v>
      </c>
      <c r="I1976">
        <v>11</v>
      </c>
      <c r="J1976" s="38" t="s">
        <v>411</v>
      </c>
      <c r="K1976">
        <v>23</v>
      </c>
      <c r="L1976">
        <v>122</v>
      </c>
      <c r="M1976">
        <v>128</v>
      </c>
      <c r="N1976" s="40">
        <v>1200</v>
      </c>
      <c r="O1976">
        <v>1</v>
      </c>
      <c r="P1976">
        <v>9</v>
      </c>
      <c r="Q1976">
        <v>4</v>
      </c>
      <c r="R1976">
        <v>25</v>
      </c>
      <c r="S1976" s="32" t="s">
        <v>432</v>
      </c>
      <c r="T1976">
        <v>1103</v>
      </c>
      <c r="U1976" s="33" t="s">
        <v>427</v>
      </c>
      <c r="V1976">
        <v>3</v>
      </c>
      <c r="W1976">
        <v>79</v>
      </c>
      <c r="X1976" s="27" t="s">
        <v>65</v>
      </c>
      <c r="Y1976" s="12" t="s">
        <v>539</v>
      </c>
      <c r="Z1976">
        <v>11</v>
      </c>
      <c r="AA1976">
        <v>11</v>
      </c>
      <c r="AB1976">
        <v>3</v>
      </c>
      <c r="AF1976" t="s">
        <v>17</v>
      </c>
    </row>
    <row r="1977" spans="1:32" x14ac:dyDescent="0.25">
      <c r="A1977" s="24" t="s">
        <v>365</v>
      </c>
      <c r="B1977" s="21" t="s">
        <v>384</v>
      </c>
      <c r="C1977">
        <v>9.8699999999999992</v>
      </c>
      <c r="D1977">
        <v>9.4700000000000006</v>
      </c>
      <c r="E1977">
        <v>6</v>
      </c>
      <c r="F1977" s="69" t="s">
        <v>385</v>
      </c>
      <c r="G1977" s="30">
        <v>4</v>
      </c>
      <c r="H1977" s="68" t="s">
        <v>316</v>
      </c>
      <c r="I1977">
        <v>12</v>
      </c>
      <c r="J1977" s="35" t="s">
        <v>408</v>
      </c>
      <c r="K1977">
        <v>31</v>
      </c>
      <c r="L1977">
        <v>122</v>
      </c>
      <c r="M1977">
        <v>127</v>
      </c>
      <c r="N1977" s="40">
        <v>1200</v>
      </c>
      <c r="O1977">
        <v>1</v>
      </c>
      <c r="P1977">
        <v>19</v>
      </c>
      <c r="Q1977">
        <v>3</v>
      </c>
      <c r="R1977">
        <v>25</v>
      </c>
      <c r="S1977" s="31" t="s">
        <v>420</v>
      </c>
      <c r="T1977">
        <v>1101</v>
      </c>
      <c r="U1977" s="33" t="s">
        <v>427</v>
      </c>
      <c r="V1977">
        <v>3</v>
      </c>
      <c r="W1977">
        <v>79</v>
      </c>
      <c r="X1977" s="27" t="s">
        <v>65</v>
      </c>
      <c r="Y1977" s="12" t="s">
        <v>539</v>
      </c>
      <c r="Z1977">
        <v>1</v>
      </c>
      <c r="AA1977">
        <v>1</v>
      </c>
      <c r="AB1977">
        <v>4</v>
      </c>
      <c r="AF1977" t="s">
        <v>17</v>
      </c>
    </row>
    <row r="1978" spans="1:32" x14ac:dyDescent="0.25">
      <c r="A1978" s="24" t="s">
        <v>365</v>
      </c>
      <c r="B1978" s="21" t="s">
        <v>384</v>
      </c>
      <c r="C1978">
        <v>9.83</v>
      </c>
      <c r="D1978">
        <v>9.629999999999999</v>
      </c>
      <c r="E1978">
        <v>6</v>
      </c>
      <c r="F1978" s="69" t="s">
        <v>385</v>
      </c>
      <c r="G1978" s="28">
        <v>3</v>
      </c>
      <c r="H1978" s="67" t="s">
        <v>195</v>
      </c>
      <c r="I1978">
        <v>2</v>
      </c>
      <c r="J1978" s="35" t="s">
        <v>408</v>
      </c>
      <c r="K1978">
        <v>12</v>
      </c>
      <c r="L1978">
        <v>122</v>
      </c>
      <c r="M1978">
        <v>134</v>
      </c>
      <c r="N1978" s="40">
        <v>1200</v>
      </c>
      <c r="O1978">
        <v>1</v>
      </c>
      <c r="P1978">
        <v>5</v>
      </c>
      <c r="Q1978">
        <v>3</v>
      </c>
      <c r="R1978">
        <v>25</v>
      </c>
      <c r="S1978" s="32" t="s">
        <v>426</v>
      </c>
      <c r="T1978">
        <v>1102</v>
      </c>
      <c r="U1978" s="33" t="s">
        <v>417</v>
      </c>
      <c r="V1978">
        <v>3</v>
      </c>
      <c r="W1978">
        <v>77</v>
      </c>
      <c r="X1978" s="27" t="s">
        <v>65</v>
      </c>
      <c r="Y1978" s="12" t="s">
        <v>654</v>
      </c>
      <c r="Z1978">
        <v>3</v>
      </c>
      <c r="AA1978">
        <v>3</v>
      </c>
      <c r="AB1978">
        <v>3</v>
      </c>
      <c r="AF1978" t="s">
        <v>17</v>
      </c>
    </row>
    <row r="1979" spans="1:32" x14ac:dyDescent="0.25">
      <c r="A1979" s="24" t="s">
        <v>365</v>
      </c>
      <c r="B1979" s="21" t="s">
        <v>384</v>
      </c>
      <c r="C1979">
        <v>10.220000000000001</v>
      </c>
      <c r="D1979">
        <v>9.92</v>
      </c>
      <c r="E1979">
        <v>6</v>
      </c>
      <c r="F1979" s="69" t="s">
        <v>385</v>
      </c>
      <c r="G1979">
        <v>9</v>
      </c>
      <c r="H1979" s="75" t="s">
        <v>596</v>
      </c>
      <c r="I1979">
        <v>4</v>
      </c>
      <c r="J1979" s="36" t="s">
        <v>410</v>
      </c>
      <c r="K1979">
        <v>10</v>
      </c>
      <c r="L1979">
        <v>122</v>
      </c>
      <c r="M1979">
        <v>130</v>
      </c>
      <c r="N1979" s="40">
        <v>1200</v>
      </c>
      <c r="O1979">
        <v>1</v>
      </c>
      <c r="P1979">
        <v>22</v>
      </c>
      <c r="Q1979">
        <v>1</v>
      </c>
      <c r="R1979">
        <v>25</v>
      </c>
      <c r="S1979" s="32" t="s">
        <v>416</v>
      </c>
      <c r="T1979">
        <v>1121</v>
      </c>
      <c r="U1979" s="33" t="s">
        <v>417</v>
      </c>
      <c r="V1979">
        <v>3</v>
      </c>
      <c r="W1979">
        <v>77</v>
      </c>
      <c r="X1979" s="27" t="s">
        <v>65</v>
      </c>
      <c r="Y1979" t="s">
        <v>474</v>
      </c>
      <c r="Z1979">
        <v>8</v>
      </c>
      <c r="AA1979">
        <v>11</v>
      </c>
      <c r="AB1979">
        <v>9</v>
      </c>
      <c r="AF1979" t="s">
        <v>17</v>
      </c>
    </row>
    <row r="1980" spans="1:32" x14ac:dyDescent="0.25">
      <c r="A1980" s="24" t="s">
        <v>365</v>
      </c>
      <c r="B1980" s="21" t="s">
        <v>384</v>
      </c>
      <c r="C1980">
        <v>10.220000000000001</v>
      </c>
      <c r="D1980">
        <v>9.82</v>
      </c>
      <c r="E1980">
        <v>6</v>
      </c>
      <c r="F1980" s="69" t="s">
        <v>385</v>
      </c>
      <c r="G1980">
        <v>9</v>
      </c>
      <c r="H1980" s="56" t="s">
        <v>69</v>
      </c>
      <c r="I1980">
        <v>9</v>
      </c>
      <c r="J1980" s="36" t="s">
        <v>410</v>
      </c>
      <c r="K1980">
        <v>46</v>
      </c>
      <c r="L1980">
        <v>122</v>
      </c>
      <c r="M1980">
        <v>134</v>
      </c>
      <c r="N1980" s="40">
        <v>1200</v>
      </c>
      <c r="O1980">
        <v>1</v>
      </c>
      <c r="P1980">
        <v>4</v>
      </c>
      <c r="Q1980">
        <v>12</v>
      </c>
      <c r="R1980">
        <v>24</v>
      </c>
      <c r="S1980" s="32" t="s">
        <v>432</v>
      </c>
      <c r="T1980">
        <v>1115</v>
      </c>
      <c r="U1980" s="33" t="s">
        <v>417</v>
      </c>
      <c r="V1980">
        <v>3</v>
      </c>
      <c r="W1980">
        <v>77</v>
      </c>
      <c r="X1980" s="27" t="s">
        <v>65</v>
      </c>
      <c r="Y1980" t="s">
        <v>502</v>
      </c>
      <c r="Z1980">
        <v>10</v>
      </c>
      <c r="AA1980">
        <v>9</v>
      </c>
      <c r="AB1980">
        <v>9</v>
      </c>
      <c r="AF1980" t="s">
        <v>17</v>
      </c>
    </row>
    <row r="1981" spans="1:32" x14ac:dyDescent="0.25">
      <c r="A1981" s="24" t="s">
        <v>365</v>
      </c>
      <c r="B1981" s="21" t="s">
        <v>384</v>
      </c>
      <c r="C1981">
        <v>9.67</v>
      </c>
      <c r="D1981">
        <v>9.3699999999999992</v>
      </c>
      <c r="E1981">
        <v>6</v>
      </c>
      <c r="F1981" s="69" t="s">
        <v>385</v>
      </c>
      <c r="G1981" s="28">
        <v>1</v>
      </c>
      <c r="H1981" s="55" t="s">
        <v>64</v>
      </c>
      <c r="I1981">
        <v>3</v>
      </c>
      <c r="J1981" s="36" t="s">
        <v>410</v>
      </c>
      <c r="K1981">
        <v>5.3</v>
      </c>
      <c r="L1981">
        <v>122</v>
      </c>
      <c r="M1981">
        <v>131</v>
      </c>
      <c r="N1981" s="40">
        <v>1200</v>
      </c>
      <c r="O1981">
        <v>1</v>
      </c>
      <c r="P1981">
        <v>30</v>
      </c>
      <c r="Q1981">
        <v>10</v>
      </c>
      <c r="R1981">
        <v>24</v>
      </c>
      <c r="S1981" s="32" t="s">
        <v>426</v>
      </c>
      <c r="T1981">
        <v>1110</v>
      </c>
      <c r="U1981" s="33" t="s">
        <v>417</v>
      </c>
      <c r="V1981">
        <v>3</v>
      </c>
      <c r="W1981">
        <v>71</v>
      </c>
      <c r="X1981" s="27" t="s">
        <v>65</v>
      </c>
      <c r="Y1981" s="12" t="s">
        <v>989</v>
      </c>
      <c r="Z1981">
        <v>8</v>
      </c>
      <c r="AA1981">
        <v>8</v>
      </c>
      <c r="AB1981">
        <v>1</v>
      </c>
      <c r="AF1981" t="s">
        <v>17</v>
      </c>
    </row>
    <row r="1982" spans="1:32" x14ac:dyDescent="0.25">
      <c r="A1982" s="24" t="s">
        <v>365</v>
      </c>
      <c r="B1982" s="21" t="s">
        <v>384</v>
      </c>
      <c r="C1982">
        <v>10.01</v>
      </c>
      <c r="D1982">
        <v>9.81</v>
      </c>
      <c r="E1982">
        <v>6</v>
      </c>
      <c r="F1982" s="69" t="s">
        <v>385</v>
      </c>
      <c r="G1982">
        <v>8</v>
      </c>
      <c r="H1982" s="68" t="s">
        <v>316</v>
      </c>
      <c r="I1982">
        <v>11</v>
      </c>
      <c r="J1982" s="35" t="s">
        <v>408</v>
      </c>
      <c r="K1982">
        <v>22</v>
      </c>
      <c r="L1982">
        <v>122</v>
      </c>
      <c r="M1982">
        <v>123</v>
      </c>
      <c r="N1982" s="40">
        <v>1200</v>
      </c>
      <c r="O1982">
        <v>1</v>
      </c>
      <c r="P1982">
        <v>16</v>
      </c>
      <c r="Q1982">
        <v>10</v>
      </c>
      <c r="R1982">
        <v>24</v>
      </c>
      <c r="S1982" s="31" t="s">
        <v>420</v>
      </c>
      <c r="T1982">
        <v>1097</v>
      </c>
      <c r="U1982" s="33" t="s">
        <v>427</v>
      </c>
      <c r="V1982">
        <v>3</v>
      </c>
      <c r="W1982">
        <v>73</v>
      </c>
      <c r="X1982" s="27" t="s">
        <v>65</v>
      </c>
      <c r="Y1982" s="12" t="s">
        <v>552</v>
      </c>
      <c r="Z1982">
        <v>1</v>
      </c>
      <c r="AA1982">
        <v>1</v>
      </c>
      <c r="AB1982">
        <v>8</v>
      </c>
      <c r="AF1982" t="s">
        <v>17</v>
      </c>
    </row>
    <row r="1983" spans="1:32" x14ac:dyDescent="0.25">
      <c r="A1983" s="24" t="s">
        <v>365</v>
      </c>
      <c r="B1983" s="21" t="s">
        <v>384</v>
      </c>
      <c r="C1983">
        <v>9.82</v>
      </c>
      <c r="D1983">
        <v>9.82</v>
      </c>
      <c r="E1983">
        <v>6</v>
      </c>
      <c r="F1983" s="69" t="s">
        <v>385</v>
      </c>
      <c r="G1983" s="30">
        <v>4</v>
      </c>
      <c r="H1983" s="55" t="s">
        <v>64</v>
      </c>
      <c r="I1983">
        <v>1</v>
      </c>
      <c r="J1983" s="37" t="s">
        <v>409</v>
      </c>
      <c r="K1983">
        <v>27</v>
      </c>
      <c r="L1983">
        <v>122</v>
      </c>
      <c r="M1983">
        <v>127</v>
      </c>
      <c r="N1983" s="40">
        <v>1200</v>
      </c>
      <c r="O1983">
        <v>1</v>
      </c>
      <c r="P1983">
        <v>22</v>
      </c>
      <c r="Q1983">
        <v>9</v>
      </c>
      <c r="R1983">
        <v>24</v>
      </c>
      <c r="S1983" t="s">
        <v>501</v>
      </c>
      <c r="T1983">
        <v>1090</v>
      </c>
      <c r="U1983" s="34" t="s">
        <v>755</v>
      </c>
      <c r="V1983">
        <v>3</v>
      </c>
      <c r="W1983">
        <v>73</v>
      </c>
      <c r="X1983" s="27" t="s">
        <v>65</v>
      </c>
      <c r="Y1983" s="12">
        <v>1</v>
      </c>
      <c r="Z1983">
        <v>5</v>
      </c>
      <c r="AA1983">
        <v>5</v>
      </c>
      <c r="AB1983">
        <v>4</v>
      </c>
      <c r="AF1983" t="s">
        <v>17</v>
      </c>
    </row>
    <row r="1984" spans="1:32" x14ac:dyDescent="0.25">
      <c r="A1984" s="24" t="s">
        <v>365</v>
      </c>
      <c r="B1984" s="21" t="s">
        <v>384</v>
      </c>
      <c r="C1984">
        <v>11.54</v>
      </c>
      <c r="D1984">
        <v>11.44</v>
      </c>
      <c r="E1984">
        <v>6</v>
      </c>
      <c r="F1984" s="69" t="s">
        <v>385</v>
      </c>
      <c r="G1984">
        <v>8</v>
      </c>
      <c r="H1984" s="68" t="s">
        <v>316</v>
      </c>
      <c r="I1984">
        <v>3</v>
      </c>
      <c r="J1984" s="36" t="s">
        <v>410</v>
      </c>
      <c r="K1984">
        <v>10</v>
      </c>
      <c r="L1984">
        <v>122</v>
      </c>
      <c r="M1984">
        <v>125</v>
      </c>
      <c r="N1984" s="40">
        <v>1200</v>
      </c>
      <c r="O1984">
        <v>1</v>
      </c>
      <c r="P1984">
        <v>11</v>
      </c>
      <c r="Q1984">
        <v>9</v>
      </c>
      <c r="R1984">
        <v>24</v>
      </c>
      <c r="S1984" s="32" t="s">
        <v>432</v>
      </c>
      <c r="T1984">
        <v>1098</v>
      </c>
      <c r="U1984" s="33" t="s">
        <v>417</v>
      </c>
      <c r="V1984">
        <v>3</v>
      </c>
      <c r="W1984">
        <v>74</v>
      </c>
      <c r="X1984" s="27" t="s">
        <v>65</v>
      </c>
      <c r="Y1984" t="s">
        <v>502</v>
      </c>
      <c r="Z1984">
        <v>10</v>
      </c>
      <c r="AA1984">
        <v>10</v>
      </c>
      <c r="AB1984">
        <v>8</v>
      </c>
      <c r="AF1984" t="s">
        <v>17</v>
      </c>
    </row>
    <row r="1985" spans="1:32" x14ac:dyDescent="0.25">
      <c r="A1985" s="24" t="s">
        <v>365</v>
      </c>
      <c r="B1985" s="21" t="s">
        <v>384</v>
      </c>
      <c r="C1985">
        <v>56.86</v>
      </c>
      <c r="D1985">
        <v>56.66</v>
      </c>
      <c r="E1985">
        <v>6</v>
      </c>
      <c r="F1985" s="69" t="s">
        <v>385</v>
      </c>
      <c r="G1985" s="30">
        <v>5</v>
      </c>
      <c r="H1985" s="75" t="s">
        <v>596</v>
      </c>
      <c r="I1985">
        <v>5</v>
      </c>
      <c r="J1985" s="36" t="s">
        <v>410</v>
      </c>
      <c r="K1985">
        <v>24</v>
      </c>
      <c r="L1985">
        <v>122</v>
      </c>
      <c r="M1985">
        <v>127</v>
      </c>
      <c r="N1985">
        <v>1000</v>
      </c>
      <c r="O1985">
        <v>0</v>
      </c>
      <c r="P1985">
        <v>10</v>
      </c>
      <c r="Q1985">
        <v>7</v>
      </c>
      <c r="R1985">
        <v>24</v>
      </c>
      <c r="S1985" s="31" t="s">
        <v>420</v>
      </c>
      <c r="T1985">
        <v>1105</v>
      </c>
      <c r="U1985" s="33" t="s">
        <v>427</v>
      </c>
      <c r="V1985">
        <v>3</v>
      </c>
      <c r="W1985">
        <v>75</v>
      </c>
      <c r="X1985" s="27" t="s">
        <v>65</v>
      </c>
      <c r="Y1985" s="12" t="s">
        <v>549</v>
      </c>
      <c r="Z1985">
        <v>8</v>
      </c>
      <c r="AA1985">
        <v>7</v>
      </c>
      <c r="AB1985">
        <v>5</v>
      </c>
      <c r="AF1985" t="s">
        <v>569</v>
      </c>
    </row>
    <row r="1986" spans="1:32" x14ac:dyDescent="0.25">
      <c r="A1986" s="24" t="s">
        <v>365</v>
      </c>
      <c r="B1986" s="21" t="s">
        <v>384</v>
      </c>
      <c r="C1986">
        <v>11</v>
      </c>
      <c r="D1986">
        <v>10.5</v>
      </c>
      <c r="E1986">
        <v>6</v>
      </c>
      <c r="F1986" s="69" t="s">
        <v>385</v>
      </c>
      <c r="G1986">
        <v>6</v>
      </c>
      <c r="H1986" s="75" t="s">
        <v>596</v>
      </c>
      <c r="I1986">
        <v>11</v>
      </c>
      <c r="J1986" s="36" t="s">
        <v>410</v>
      </c>
      <c r="K1986">
        <v>20</v>
      </c>
      <c r="L1986">
        <v>122</v>
      </c>
      <c r="M1986">
        <v>130</v>
      </c>
      <c r="N1986" s="40">
        <v>1200</v>
      </c>
      <c r="O1986">
        <v>1</v>
      </c>
      <c r="P1986">
        <v>5</v>
      </c>
      <c r="Q1986">
        <v>6</v>
      </c>
      <c r="R1986">
        <v>24</v>
      </c>
      <c r="S1986" s="32" t="s">
        <v>432</v>
      </c>
      <c r="T1986">
        <v>1104</v>
      </c>
      <c r="U1986" s="34" t="s">
        <v>438</v>
      </c>
      <c r="V1986">
        <v>3</v>
      </c>
      <c r="W1986">
        <v>76</v>
      </c>
      <c r="X1986" s="27" t="s">
        <v>65</v>
      </c>
      <c r="Y1986">
        <v>3</v>
      </c>
      <c r="Z1986">
        <v>8</v>
      </c>
      <c r="AA1986">
        <v>8</v>
      </c>
      <c r="AB1986">
        <v>6</v>
      </c>
      <c r="AF1986" t="s">
        <v>46</v>
      </c>
    </row>
    <row r="1987" spans="1:32" x14ac:dyDescent="0.25">
      <c r="A1987" s="24" t="s">
        <v>365</v>
      </c>
      <c r="B1987" s="21" t="s">
        <v>384</v>
      </c>
      <c r="C1987">
        <v>57.24</v>
      </c>
      <c r="D1987">
        <v>57.04</v>
      </c>
      <c r="E1987">
        <v>6</v>
      </c>
      <c r="F1987" s="69" t="s">
        <v>385</v>
      </c>
      <c r="G1987">
        <v>6</v>
      </c>
      <c r="H1987" s="75" t="s">
        <v>596</v>
      </c>
      <c r="I1987">
        <v>6</v>
      </c>
      <c r="J1987" s="36" t="s">
        <v>410</v>
      </c>
      <c r="K1987">
        <v>17</v>
      </c>
      <c r="L1987">
        <v>122</v>
      </c>
      <c r="M1987">
        <v>127</v>
      </c>
      <c r="N1987">
        <v>1000</v>
      </c>
      <c r="O1987">
        <v>0</v>
      </c>
      <c r="P1987">
        <v>22</v>
      </c>
      <c r="Q1987">
        <v>5</v>
      </c>
      <c r="R1987">
        <v>24</v>
      </c>
      <c r="S1987" s="32" t="s">
        <v>426</v>
      </c>
      <c r="T1987">
        <v>1096</v>
      </c>
      <c r="U1987" s="33" t="s">
        <v>417</v>
      </c>
      <c r="V1987">
        <v>3</v>
      </c>
      <c r="W1987">
        <v>76</v>
      </c>
      <c r="X1987" s="27" t="s">
        <v>65</v>
      </c>
      <c r="Y1987" s="12" t="s">
        <v>418</v>
      </c>
      <c r="Z1987">
        <v>10</v>
      </c>
      <c r="AA1987">
        <v>9</v>
      </c>
      <c r="AB1987">
        <v>6</v>
      </c>
      <c r="AF1987" t="s">
        <v>46</v>
      </c>
    </row>
    <row r="1988" spans="1:32" x14ac:dyDescent="0.25">
      <c r="A1988" s="24" t="s">
        <v>365</v>
      </c>
      <c r="B1988" s="21" t="s">
        <v>384</v>
      </c>
      <c r="C1988">
        <v>10.07</v>
      </c>
      <c r="D1988">
        <v>10.07</v>
      </c>
      <c r="E1988">
        <v>6</v>
      </c>
      <c r="F1988" s="69" t="s">
        <v>385</v>
      </c>
      <c r="G1988" s="30">
        <v>4</v>
      </c>
      <c r="H1988" s="75" t="s">
        <v>596</v>
      </c>
      <c r="I1988">
        <v>1</v>
      </c>
      <c r="J1988" s="35" t="s">
        <v>408</v>
      </c>
      <c r="K1988">
        <v>5.2</v>
      </c>
      <c r="L1988">
        <v>122</v>
      </c>
      <c r="M1988">
        <v>128</v>
      </c>
      <c r="N1988" s="40">
        <v>1200</v>
      </c>
      <c r="O1988">
        <v>1</v>
      </c>
      <c r="P1988">
        <v>20</v>
      </c>
      <c r="Q1988">
        <v>3</v>
      </c>
      <c r="R1988">
        <v>24</v>
      </c>
      <c r="S1988" s="32" t="s">
        <v>426</v>
      </c>
      <c r="T1988">
        <v>1107</v>
      </c>
      <c r="U1988" s="33" t="s">
        <v>417</v>
      </c>
      <c r="V1988">
        <v>3</v>
      </c>
      <c r="W1988">
        <v>76</v>
      </c>
      <c r="X1988" s="27" t="s">
        <v>65</v>
      </c>
      <c r="Y1988" s="12" t="s">
        <v>423</v>
      </c>
      <c r="Z1988">
        <v>3</v>
      </c>
      <c r="AA1988">
        <v>4</v>
      </c>
      <c r="AB1988">
        <v>4</v>
      </c>
      <c r="AF1988" t="s">
        <v>46</v>
      </c>
    </row>
    <row r="1989" spans="1:32" x14ac:dyDescent="0.25">
      <c r="A1989" s="24" t="s">
        <v>365</v>
      </c>
      <c r="B1989" s="21" t="s">
        <v>384</v>
      </c>
      <c r="C1989">
        <v>10.18</v>
      </c>
      <c r="D1989">
        <v>9.98</v>
      </c>
      <c r="E1989">
        <v>6</v>
      </c>
      <c r="F1989" s="69" t="s">
        <v>385</v>
      </c>
      <c r="G1989" s="28">
        <v>3</v>
      </c>
      <c r="H1989" s="75" t="s">
        <v>596</v>
      </c>
      <c r="I1989">
        <v>9</v>
      </c>
      <c r="J1989" s="37" t="s">
        <v>409</v>
      </c>
      <c r="K1989">
        <v>10</v>
      </c>
      <c r="L1989">
        <v>122</v>
      </c>
      <c r="M1989">
        <v>127</v>
      </c>
      <c r="N1989" s="40">
        <v>1200</v>
      </c>
      <c r="O1989">
        <v>1</v>
      </c>
      <c r="P1989">
        <v>13</v>
      </c>
      <c r="Q1989">
        <v>3</v>
      </c>
      <c r="R1989">
        <v>24</v>
      </c>
      <c r="S1989" s="32" t="s">
        <v>416</v>
      </c>
      <c r="T1989">
        <v>1116</v>
      </c>
      <c r="U1989" s="33" t="s">
        <v>417</v>
      </c>
      <c r="V1989">
        <v>3</v>
      </c>
      <c r="W1989">
        <v>76</v>
      </c>
      <c r="X1989" s="27" t="s">
        <v>65</v>
      </c>
      <c r="Y1989" s="12" t="s">
        <v>549</v>
      </c>
      <c r="Z1989">
        <v>5</v>
      </c>
      <c r="AA1989">
        <v>5</v>
      </c>
      <c r="AB1989">
        <v>3</v>
      </c>
      <c r="AF1989" t="s">
        <v>46</v>
      </c>
    </row>
    <row r="1990" spans="1:32" x14ac:dyDescent="0.25">
      <c r="A1990" s="24" t="s">
        <v>365</v>
      </c>
      <c r="B1990" s="21" t="s">
        <v>384</v>
      </c>
      <c r="C1990">
        <v>10.67</v>
      </c>
      <c r="D1990">
        <v>10.47</v>
      </c>
      <c r="E1990">
        <v>6</v>
      </c>
      <c r="F1990" s="69" t="s">
        <v>385</v>
      </c>
      <c r="G1990" s="28">
        <v>1</v>
      </c>
      <c r="H1990" s="75" t="s">
        <v>596</v>
      </c>
      <c r="I1990">
        <v>10</v>
      </c>
      <c r="J1990" s="37" t="s">
        <v>409</v>
      </c>
      <c r="K1990">
        <v>8.9</v>
      </c>
      <c r="L1990">
        <v>122</v>
      </c>
      <c r="M1990">
        <v>121</v>
      </c>
      <c r="N1990" s="40">
        <v>1200</v>
      </c>
      <c r="O1990">
        <v>1</v>
      </c>
      <c r="P1990">
        <v>28</v>
      </c>
      <c r="Q1990">
        <v>2</v>
      </c>
      <c r="R1990">
        <v>24</v>
      </c>
      <c r="S1990" s="32" t="s">
        <v>432</v>
      </c>
      <c r="T1990">
        <v>1122</v>
      </c>
      <c r="U1990" s="33" t="s">
        <v>417</v>
      </c>
      <c r="V1990">
        <v>3</v>
      </c>
      <c r="W1990">
        <v>70</v>
      </c>
      <c r="X1990" s="27" t="s">
        <v>65</v>
      </c>
      <c r="Y1990" s="12" t="s">
        <v>446</v>
      </c>
      <c r="Z1990">
        <v>4</v>
      </c>
      <c r="AA1990">
        <v>4</v>
      </c>
      <c r="AB1990">
        <v>1</v>
      </c>
      <c r="AF1990" t="s">
        <v>46</v>
      </c>
    </row>
    <row r="1991" spans="1:32" x14ac:dyDescent="0.25">
      <c r="A1991" s="24" t="s">
        <v>365</v>
      </c>
      <c r="B1991" s="21" t="s">
        <v>384</v>
      </c>
      <c r="C1991">
        <v>10.29</v>
      </c>
      <c r="D1991">
        <v>10.489999999999998</v>
      </c>
      <c r="E1991">
        <v>6</v>
      </c>
      <c r="F1991" s="69" t="s">
        <v>385</v>
      </c>
      <c r="G1991" s="28">
        <v>1</v>
      </c>
      <c r="H1991" s="75" t="s">
        <v>596</v>
      </c>
      <c r="I1991">
        <v>8</v>
      </c>
      <c r="J1991" s="36" t="s">
        <v>410</v>
      </c>
      <c r="K1991">
        <v>10</v>
      </c>
      <c r="L1991">
        <v>122</v>
      </c>
      <c r="M1991">
        <v>116</v>
      </c>
      <c r="N1991" s="40">
        <v>1200</v>
      </c>
      <c r="O1991">
        <v>1</v>
      </c>
      <c r="P1991">
        <v>7</v>
      </c>
      <c r="Q1991">
        <v>2</v>
      </c>
      <c r="R1991">
        <v>24</v>
      </c>
      <c r="S1991" s="31" t="s">
        <v>420</v>
      </c>
      <c r="T1991">
        <v>1109</v>
      </c>
      <c r="U1991" s="33" t="s">
        <v>417</v>
      </c>
      <c r="V1991">
        <v>3</v>
      </c>
      <c r="W1991">
        <v>64</v>
      </c>
      <c r="X1991" s="27" t="s">
        <v>65</v>
      </c>
      <c r="Y1991" s="12" t="s">
        <v>423</v>
      </c>
      <c r="Z1991">
        <v>8</v>
      </c>
      <c r="AA1991">
        <v>9</v>
      </c>
      <c r="AB1991">
        <v>1</v>
      </c>
      <c r="AF1991" t="s">
        <v>46</v>
      </c>
    </row>
    <row r="1992" spans="1:32" x14ac:dyDescent="0.25">
      <c r="A1992" s="24" t="s">
        <v>365</v>
      </c>
      <c r="B1992" s="21" t="s">
        <v>384</v>
      </c>
      <c r="C1992">
        <v>10.48</v>
      </c>
      <c r="D1992">
        <v>10.68</v>
      </c>
      <c r="E1992">
        <v>6</v>
      </c>
      <c r="F1992" s="69" t="s">
        <v>385</v>
      </c>
      <c r="G1992" s="28">
        <v>3</v>
      </c>
      <c r="H1992" s="67" t="s">
        <v>195</v>
      </c>
      <c r="I1992">
        <v>1</v>
      </c>
      <c r="J1992" s="35" t="s">
        <v>408</v>
      </c>
      <c r="K1992">
        <v>8.1</v>
      </c>
      <c r="L1992">
        <v>122</v>
      </c>
      <c r="M1992">
        <v>122</v>
      </c>
      <c r="N1992" s="40">
        <v>1200</v>
      </c>
      <c r="O1992">
        <v>1</v>
      </c>
      <c r="P1992">
        <v>17</v>
      </c>
      <c r="Q1992">
        <v>1</v>
      </c>
      <c r="R1992">
        <v>24</v>
      </c>
      <c r="S1992" s="32" t="s">
        <v>416</v>
      </c>
      <c r="T1992">
        <v>1103</v>
      </c>
      <c r="U1992" s="33" t="s">
        <v>417</v>
      </c>
      <c r="V1992">
        <v>3</v>
      </c>
      <c r="W1992">
        <v>65</v>
      </c>
      <c r="X1992" s="27" t="s">
        <v>65</v>
      </c>
      <c r="Y1992" s="12" t="s">
        <v>471</v>
      </c>
      <c r="Z1992">
        <v>2</v>
      </c>
      <c r="AA1992">
        <v>3</v>
      </c>
      <c r="AB1992">
        <v>3</v>
      </c>
      <c r="AF1992" t="s">
        <v>572</v>
      </c>
    </row>
    <row r="1993" spans="1:32" x14ac:dyDescent="0.25">
      <c r="A1993" s="24" t="s">
        <v>365</v>
      </c>
      <c r="B1993" s="21" t="s">
        <v>384</v>
      </c>
      <c r="C1993">
        <v>10.039999999999999</v>
      </c>
      <c r="D1993">
        <v>9.84</v>
      </c>
      <c r="E1993">
        <v>6</v>
      </c>
      <c r="F1993" s="69" t="s">
        <v>385</v>
      </c>
      <c r="G1993">
        <v>8</v>
      </c>
      <c r="H1993" s="52" t="s">
        <v>49</v>
      </c>
      <c r="I1993">
        <v>13</v>
      </c>
      <c r="J1993" s="38" t="s">
        <v>411</v>
      </c>
      <c r="K1993">
        <v>70</v>
      </c>
      <c r="L1993">
        <v>122</v>
      </c>
      <c r="M1993">
        <v>122</v>
      </c>
      <c r="N1993" s="40">
        <v>1200</v>
      </c>
      <c r="O1993">
        <v>1</v>
      </c>
      <c r="P1993">
        <v>1</v>
      </c>
      <c r="Q1993">
        <v>1</v>
      </c>
      <c r="R1993">
        <v>24</v>
      </c>
      <c r="S1993" t="s">
        <v>483</v>
      </c>
      <c r="T1993">
        <v>1112</v>
      </c>
      <c r="U1993" s="33" t="s">
        <v>417</v>
      </c>
      <c r="V1993">
        <v>3</v>
      </c>
      <c r="W1993">
        <v>67</v>
      </c>
      <c r="X1993" s="27" t="s">
        <v>65</v>
      </c>
      <c r="Y1993" t="s">
        <v>429</v>
      </c>
      <c r="Z1993">
        <v>14</v>
      </c>
      <c r="AA1993">
        <v>11</v>
      </c>
      <c r="AB1993">
        <v>8</v>
      </c>
      <c r="AF1993" t="s">
        <v>17</v>
      </c>
    </row>
    <row r="1994" spans="1:32" x14ac:dyDescent="0.25">
      <c r="A1994" s="24" t="s">
        <v>365</v>
      </c>
      <c r="B1994" s="21" t="s">
        <v>384</v>
      </c>
      <c r="C1994">
        <v>10.76</v>
      </c>
      <c r="D1994">
        <v>10.360000000000001</v>
      </c>
      <c r="E1994">
        <v>6</v>
      </c>
      <c r="F1994" s="69" t="s">
        <v>385</v>
      </c>
      <c r="G1994">
        <v>6</v>
      </c>
      <c r="H1994" s="90" t="s">
        <v>1720</v>
      </c>
      <c r="I1994">
        <v>12</v>
      </c>
      <c r="J1994" s="35" t="s">
        <v>408</v>
      </c>
      <c r="K1994">
        <v>14</v>
      </c>
      <c r="L1994">
        <v>122</v>
      </c>
      <c r="M1994">
        <v>128</v>
      </c>
      <c r="N1994" s="40">
        <v>1200</v>
      </c>
      <c r="O1994">
        <v>1</v>
      </c>
      <c r="P1994">
        <v>6</v>
      </c>
      <c r="Q1994">
        <v>12</v>
      </c>
      <c r="R1994">
        <v>23</v>
      </c>
      <c r="S1994" s="32" t="s">
        <v>432</v>
      </c>
      <c r="T1994">
        <v>1089</v>
      </c>
      <c r="U1994" s="33" t="s">
        <v>417</v>
      </c>
      <c r="V1994">
        <v>3</v>
      </c>
      <c r="W1994">
        <v>69</v>
      </c>
      <c r="X1994" s="27" t="s">
        <v>65</v>
      </c>
      <c r="Y1994" t="s">
        <v>484</v>
      </c>
      <c r="Z1994">
        <v>3</v>
      </c>
      <c r="AA1994">
        <v>2</v>
      </c>
      <c r="AB1994">
        <v>6</v>
      </c>
      <c r="AF1994" t="s">
        <v>17</v>
      </c>
    </row>
    <row r="1995" spans="1:32" x14ac:dyDescent="0.25">
      <c r="A1995" s="24" t="s">
        <v>365</v>
      </c>
      <c r="B1995" s="21" t="s">
        <v>384</v>
      </c>
      <c r="C1995">
        <v>10.36</v>
      </c>
      <c r="D1995">
        <v>10.36</v>
      </c>
      <c r="E1995">
        <v>6</v>
      </c>
      <c r="F1995" s="69" t="s">
        <v>385</v>
      </c>
      <c r="G1995">
        <v>8</v>
      </c>
      <c r="H1995" s="75" t="s">
        <v>596</v>
      </c>
      <c r="I1995">
        <v>4</v>
      </c>
      <c r="J1995" s="37" t="s">
        <v>409</v>
      </c>
      <c r="K1995">
        <v>5.6</v>
      </c>
      <c r="L1995">
        <v>122</v>
      </c>
      <c r="M1995">
        <v>121</v>
      </c>
      <c r="N1995" s="40">
        <v>1200</v>
      </c>
      <c r="O1995">
        <v>1</v>
      </c>
      <c r="P1995">
        <v>22</v>
      </c>
      <c r="Q1995">
        <v>11</v>
      </c>
      <c r="R1995">
        <v>23</v>
      </c>
      <c r="S1995" s="32" t="s">
        <v>416</v>
      </c>
      <c r="T1995">
        <v>1107</v>
      </c>
      <c r="U1995" s="33" t="s">
        <v>417</v>
      </c>
      <c r="V1995">
        <v>3</v>
      </c>
      <c r="W1995">
        <v>70</v>
      </c>
      <c r="X1995" s="27" t="s">
        <v>65</v>
      </c>
      <c r="Y1995" s="12" t="s">
        <v>471</v>
      </c>
      <c r="Z1995">
        <v>6</v>
      </c>
      <c r="AA1995">
        <v>8</v>
      </c>
      <c r="AB1995">
        <v>8</v>
      </c>
      <c r="AF1995" t="s">
        <v>17</v>
      </c>
    </row>
    <row r="1996" spans="1:32" x14ac:dyDescent="0.25">
      <c r="A1996" s="24" t="s">
        <v>365</v>
      </c>
      <c r="B1996" s="21" t="s">
        <v>384</v>
      </c>
      <c r="C1996">
        <v>11.06</v>
      </c>
      <c r="D1996">
        <v>10.96</v>
      </c>
      <c r="E1996">
        <v>6</v>
      </c>
      <c r="F1996" s="69" t="s">
        <v>385</v>
      </c>
      <c r="G1996" s="30">
        <v>5</v>
      </c>
      <c r="H1996" s="75" t="s">
        <v>596</v>
      </c>
      <c r="I1996">
        <v>7</v>
      </c>
      <c r="J1996" s="36" t="s">
        <v>410</v>
      </c>
      <c r="K1996">
        <v>5.2</v>
      </c>
      <c r="L1996">
        <v>122</v>
      </c>
      <c r="M1996">
        <v>124</v>
      </c>
      <c r="N1996" s="40">
        <v>1200</v>
      </c>
      <c r="O1996">
        <v>1</v>
      </c>
      <c r="P1996">
        <v>1</v>
      </c>
      <c r="Q1996">
        <v>11</v>
      </c>
      <c r="R1996">
        <v>23</v>
      </c>
      <c r="S1996" s="32" t="s">
        <v>426</v>
      </c>
      <c r="T1996">
        <v>1099</v>
      </c>
      <c r="U1996" s="33" t="s">
        <v>417</v>
      </c>
      <c r="V1996">
        <v>3</v>
      </c>
      <c r="W1996">
        <v>70</v>
      </c>
      <c r="X1996" s="27" t="s">
        <v>65</v>
      </c>
      <c r="Y1996" s="12">
        <v>2</v>
      </c>
      <c r="Z1996">
        <v>9</v>
      </c>
      <c r="AA1996">
        <v>9</v>
      </c>
      <c r="AB1996">
        <v>5</v>
      </c>
      <c r="AF1996" t="s">
        <v>17</v>
      </c>
    </row>
    <row r="1997" spans="1:32" x14ac:dyDescent="0.25">
      <c r="A1997" s="24" t="s">
        <v>365</v>
      </c>
      <c r="B1997" s="21" t="s">
        <v>384</v>
      </c>
      <c r="C1997">
        <v>9.85</v>
      </c>
      <c r="D1997">
        <v>9.75</v>
      </c>
      <c r="E1997">
        <v>6</v>
      </c>
      <c r="F1997" s="69" t="s">
        <v>385</v>
      </c>
      <c r="G1997" s="28">
        <v>2</v>
      </c>
      <c r="H1997" s="55" t="s">
        <v>64</v>
      </c>
      <c r="I1997">
        <v>9</v>
      </c>
      <c r="J1997" s="37" t="s">
        <v>409</v>
      </c>
      <c r="K1997">
        <v>5</v>
      </c>
      <c r="L1997">
        <v>122</v>
      </c>
      <c r="M1997">
        <v>125</v>
      </c>
      <c r="N1997" s="40">
        <v>1200</v>
      </c>
      <c r="O1997">
        <v>1</v>
      </c>
      <c r="P1997">
        <v>11</v>
      </c>
      <c r="Q1997">
        <v>10</v>
      </c>
      <c r="R1997">
        <v>23</v>
      </c>
      <c r="S1997" s="32" t="s">
        <v>432</v>
      </c>
      <c r="T1997">
        <v>1095</v>
      </c>
      <c r="U1997" s="33" t="s">
        <v>417</v>
      </c>
      <c r="V1997">
        <v>3</v>
      </c>
      <c r="W1997">
        <v>68</v>
      </c>
      <c r="X1997" s="27" t="s">
        <v>65</v>
      </c>
      <c r="Y1997" s="12" t="s">
        <v>654</v>
      </c>
      <c r="Z1997">
        <v>5</v>
      </c>
      <c r="AA1997">
        <v>3</v>
      </c>
      <c r="AB1997">
        <v>2</v>
      </c>
      <c r="AF1997" t="s">
        <v>17</v>
      </c>
    </row>
    <row r="1998" spans="1:32" x14ac:dyDescent="0.25">
      <c r="A1998" s="24" t="s">
        <v>365</v>
      </c>
      <c r="B1998" s="21" t="s">
        <v>384</v>
      </c>
      <c r="C1998">
        <v>10.15</v>
      </c>
      <c r="D1998">
        <v>10.15</v>
      </c>
      <c r="E1998">
        <v>6</v>
      </c>
      <c r="F1998" s="69" t="s">
        <v>385</v>
      </c>
      <c r="G1998" s="28">
        <v>2</v>
      </c>
      <c r="H1998" s="75" t="s">
        <v>596</v>
      </c>
      <c r="I1998">
        <v>11</v>
      </c>
      <c r="J1998" s="37" t="s">
        <v>409</v>
      </c>
      <c r="K1998">
        <v>13</v>
      </c>
      <c r="L1998">
        <v>122</v>
      </c>
      <c r="M1998">
        <v>116</v>
      </c>
      <c r="N1998" s="40">
        <v>1200</v>
      </c>
      <c r="O1998">
        <v>1</v>
      </c>
      <c r="P1998">
        <v>13</v>
      </c>
      <c r="Q1998">
        <v>9</v>
      </c>
      <c r="R1998">
        <v>23</v>
      </c>
      <c r="S1998" s="32" t="s">
        <v>432</v>
      </c>
      <c r="T1998">
        <v>1095</v>
      </c>
      <c r="U1998" s="33" t="s">
        <v>417</v>
      </c>
      <c r="V1998">
        <v>3</v>
      </c>
      <c r="W1998">
        <v>66</v>
      </c>
      <c r="X1998" s="27" t="s">
        <v>65</v>
      </c>
      <c r="Y1998" s="12" t="s">
        <v>581</v>
      </c>
      <c r="Z1998">
        <v>7</v>
      </c>
      <c r="AA1998">
        <v>7</v>
      </c>
      <c r="AB1998">
        <v>2</v>
      </c>
      <c r="AF1998" t="s">
        <v>17</v>
      </c>
    </row>
    <row r="1999" spans="1:32" x14ac:dyDescent="0.25">
      <c r="A1999" s="24" t="s">
        <v>365</v>
      </c>
      <c r="B1999" s="22" t="s">
        <v>388</v>
      </c>
      <c r="C1999">
        <v>9.73</v>
      </c>
      <c r="D1999">
        <v>9.43</v>
      </c>
      <c r="E1999">
        <v>2</v>
      </c>
      <c r="F1999" s="62" t="s">
        <v>120</v>
      </c>
      <c r="G1999">
        <v>10</v>
      </c>
      <c r="H1999" s="62" t="s">
        <v>120</v>
      </c>
      <c r="I1999">
        <v>11</v>
      </c>
      <c r="J1999" s="36" t="s">
        <v>410</v>
      </c>
      <c r="K1999">
        <v>66</v>
      </c>
      <c r="L1999">
        <v>121</v>
      </c>
      <c r="M1999">
        <v>119</v>
      </c>
      <c r="N1999" s="40">
        <v>1200</v>
      </c>
      <c r="O1999">
        <v>1</v>
      </c>
      <c r="P1999">
        <v>23</v>
      </c>
      <c r="Q1999">
        <v>11</v>
      </c>
      <c r="R1999">
        <v>25</v>
      </c>
      <c r="S1999" t="s">
        <v>501</v>
      </c>
      <c r="T1999">
        <v>1180</v>
      </c>
      <c r="U1999" s="33" t="s">
        <v>427</v>
      </c>
      <c r="V1999">
        <v>3</v>
      </c>
      <c r="W1999">
        <v>64</v>
      </c>
      <c r="X1999" s="24" t="s">
        <v>50</v>
      </c>
      <c r="Y1999" t="s">
        <v>502</v>
      </c>
      <c r="Z1999">
        <v>10</v>
      </c>
      <c r="AA1999">
        <v>9</v>
      </c>
      <c r="AB1999">
        <v>10</v>
      </c>
      <c r="AF1999" t="s">
        <v>46</v>
      </c>
    </row>
    <row r="2000" spans="1:32" x14ac:dyDescent="0.25">
      <c r="A2000" s="24" t="s">
        <v>365</v>
      </c>
      <c r="B2000" s="23" t="s">
        <v>390</v>
      </c>
      <c r="C2000">
        <v>9.4700000000000006</v>
      </c>
      <c r="D2000">
        <v>9.2700000000000014</v>
      </c>
      <c r="E2000">
        <v>4</v>
      </c>
      <c r="F2000" s="50" t="s">
        <v>565</v>
      </c>
      <c r="G2000" s="28">
        <v>2</v>
      </c>
      <c r="H2000" s="50" t="s">
        <v>565</v>
      </c>
      <c r="I2000">
        <v>8</v>
      </c>
      <c r="J2000" s="37" t="s">
        <v>409</v>
      </c>
      <c r="K2000">
        <v>12</v>
      </c>
      <c r="L2000">
        <v>119</v>
      </c>
      <c r="M2000">
        <v>119</v>
      </c>
      <c r="N2000" s="40">
        <v>1200</v>
      </c>
      <c r="O2000">
        <v>1</v>
      </c>
      <c r="P2000">
        <v>23</v>
      </c>
      <c r="Q2000">
        <v>12</v>
      </c>
      <c r="R2000">
        <v>25</v>
      </c>
      <c r="S2000" s="32" t="s">
        <v>416</v>
      </c>
      <c r="T2000">
        <v>1113</v>
      </c>
      <c r="U2000" s="33" t="s">
        <v>417</v>
      </c>
      <c r="V2000">
        <v>3</v>
      </c>
      <c r="W2000">
        <v>64</v>
      </c>
      <c r="X2000" s="24" t="s">
        <v>179</v>
      </c>
      <c r="Y2000" s="12" t="s">
        <v>549</v>
      </c>
      <c r="Z2000">
        <v>6</v>
      </c>
      <c r="AA2000">
        <v>7</v>
      </c>
      <c r="AB2000">
        <v>2</v>
      </c>
      <c r="AF2000" t="s">
        <v>1281</v>
      </c>
    </row>
    <row r="2001" spans="1:32" x14ac:dyDescent="0.25">
      <c r="A2001" s="24" t="s">
        <v>365</v>
      </c>
      <c r="B2001" s="23" t="s">
        <v>390</v>
      </c>
      <c r="C2001">
        <v>9.18</v>
      </c>
      <c r="D2001">
        <v>9.08</v>
      </c>
      <c r="E2001">
        <v>4</v>
      </c>
      <c r="F2001" s="50" t="s">
        <v>565</v>
      </c>
      <c r="G2001">
        <v>8</v>
      </c>
      <c r="H2001" s="50" t="s">
        <v>565</v>
      </c>
      <c r="I2001">
        <v>2</v>
      </c>
      <c r="J2001" s="35" t="s">
        <v>408</v>
      </c>
      <c r="K2001">
        <v>33</v>
      </c>
      <c r="L2001">
        <v>119</v>
      </c>
      <c r="M2001">
        <v>121</v>
      </c>
      <c r="N2001" s="40">
        <v>1200</v>
      </c>
      <c r="O2001">
        <v>1</v>
      </c>
      <c r="P2001">
        <v>4</v>
      </c>
      <c r="Q2001">
        <v>10</v>
      </c>
      <c r="R2001">
        <v>25</v>
      </c>
      <c r="S2001" t="s">
        <v>501</v>
      </c>
      <c r="T2001">
        <v>1097</v>
      </c>
      <c r="U2001" s="33" t="s">
        <v>427</v>
      </c>
      <c r="V2001">
        <v>3</v>
      </c>
      <c r="W2001">
        <v>66</v>
      </c>
      <c r="X2001" s="24" t="s">
        <v>179</v>
      </c>
      <c r="Y2001" t="s">
        <v>429</v>
      </c>
      <c r="Z2001">
        <v>3</v>
      </c>
      <c r="AA2001">
        <v>4</v>
      </c>
      <c r="AB2001">
        <v>8</v>
      </c>
      <c r="AF2001" t="s">
        <v>680</v>
      </c>
    </row>
    <row r="2002" spans="1:32" x14ac:dyDescent="0.25">
      <c r="A2002" s="24" t="s">
        <v>365</v>
      </c>
      <c r="B2002" s="23" t="s">
        <v>390</v>
      </c>
      <c r="C2002">
        <v>57.16</v>
      </c>
      <c r="D2002">
        <v>57.059999999999995</v>
      </c>
      <c r="E2002">
        <v>4</v>
      </c>
      <c r="F2002" s="50" t="s">
        <v>565</v>
      </c>
      <c r="G2002">
        <v>9</v>
      </c>
      <c r="H2002" s="50" t="s">
        <v>565</v>
      </c>
      <c r="I2002">
        <v>2</v>
      </c>
      <c r="J2002" s="37" t="s">
        <v>409</v>
      </c>
      <c r="K2002">
        <v>5.5</v>
      </c>
      <c r="L2002">
        <v>119</v>
      </c>
      <c r="M2002">
        <v>121</v>
      </c>
      <c r="N2002">
        <v>1000</v>
      </c>
      <c r="O2002">
        <v>0</v>
      </c>
      <c r="P2002">
        <v>17</v>
      </c>
      <c r="Q2002">
        <v>9</v>
      </c>
      <c r="R2002">
        <v>25</v>
      </c>
      <c r="S2002" s="31" t="s">
        <v>420</v>
      </c>
      <c r="T2002">
        <v>1109</v>
      </c>
      <c r="U2002" s="33" t="s">
        <v>427</v>
      </c>
      <c r="V2002">
        <v>3</v>
      </c>
      <c r="W2002">
        <v>67</v>
      </c>
      <c r="X2002" s="24" t="s">
        <v>179</v>
      </c>
      <c r="Y2002" t="s">
        <v>453</v>
      </c>
      <c r="Z2002">
        <v>6</v>
      </c>
      <c r="AA2002">
        <v>7</v>
      </c>
      <c r="AB2002">
        <v>9</v>
      </c>
      <c r="AF2002" t="s">
        <v>624</v>
      </c>
    </row>
    <row r="2003" spans="1:32" x14ac:dyDescent="0.25">
      <c r="A2003" s="24" t="s">
        <v>365</v>
      </c>
      <c r="B2003" s="23" t="s">
        <v>390</v>
      </c>
      <c r="C2003">
        <v>56.98</v>
      </c>
      <c r="D2003">
        <v>56.879999999999995</v>
      </c>
      <c r="E2003">
        <v>4</v>
      </c>
      <c r="F2003" s="50" t="s">
        <v>565</v>
      </c>
      <c r="G2003" s="30">
        <v>4</v>
      </c>
      <c r="H2003" s="50" t="s">
        <v>565</v>
      </c>
      <c r="I2003">
        <v>3</v>
      </c>
      <c r="J2003" s="36" t="s">
        <v>410</v>
      </c>
      <c r="K2003">
        <v>25</v>
      </c>
      <c r="L2003">
        <v>119</v>
      </c>
      <c r="M2003">
        <v>121</v>
      </c>
      <c r="N2003">
        <v>1000</v>
      </c>
      <c r="O2003">
        <v>0</v>
      </c>
      <c r="P2003">
        <v>9</v>
      </c>
      <c r="Q2003">
        <v>7</v>
      </c>
      <c r="R2003">
        <v>25</v>
      </c>
      <c r="S2003" s="32" t="s">
        <v>432</v>
      </c>
      <c r="T2003">
        <v>1138</v>
      </c>
      <c r="U2003" s="33" t="s">
        <v>427</v>
      </c>
      <c r="V2003">
        <v>3</v>
      </c>
      <c r="W2003">
        <v>67</v>
      </c>
      <c r="X2003" s="24" t="s">
        <v>179</v>
      </c>
      <c r="Y2003" s="12" t="s">
        <v>471</v>
      </c>
      <c r="Z2003">
        <v>9</v>
      </c>
      <c r="AA2003">
        <v>11</v>
      </c>
      <c r="AB2003">
        <v>4</v>
      </c>
      <c r="AF2003" t="s">
        <v>624</v>
      </c>
    </row>
    <row r="2004" spans="1:32" x14ac:dyDescent="0.25">
      <c r="A2004" s="24" t="s">
        <v>365</v>
      </c>
      <c r="B2004" s="24" t="s">
        <v>392</v>
      </c>
      <c r="C2004">
        <v>57.12</v>
      </c>
      <c r="D2004">
        <v>57.12</v>
      </c>
      <c r="E2004">
        <v>7</v>
      </c>
      <c r="F2004" s="59" t="s">
        <v>85</v>
      </c>
      <c r="G2004">
        <v>11</v>
      </c>
      <c r="H2004" s="48" t="s">
        <v>26</v>
      </c>
      <c r="I2004">
        <v>1</v>
      </c>
      <c r="J2004" s="38" t="s">
        <v>411</v>
      </c>
      <c r="K2004">
        <v>74</v>
      </c>
      <c r="L2004">
        <v>121</v>
      </c>
      <c r="M2004">
        <v>126</v>
      </c>
      <c r="N2004">
        <v>1000</v>
      </c>
      <c r="O2004">
        <v>0</v>
      </c>
      <c r="P2004">
        <v>27</v>
      </c>
      <c r="Q2004">
        <v>12</v>
      </c>
      <c r="R2004">
        <v>25</v>
      </c>
      <c r="S2004" t="s">
        <v>465</v>
      </c>
      <c r="T2004">
        <v>1109</v>
      </c>
      <c r="U2004" s="33" t="s">
        <v>417</v>
      </c>
      <c r="V2004">
        <v>3</v>
      </c>
      <c r="W2004">
        <v>66</v>
      </c>
      <c r="X2004" s="25" t="s">
        <v>54</v>
      </c>
      <c r="Y2004">
        <v>8</v>
      </c>
      <c r="Z2004">
        <v>11</v>
      </c>
      <c r="AA2004">
        <v>10</v>
      </c>
      <c r="AB2004">
        <v>11</v>
      </c>
      <c r="AF2004" t="s">
        <v>624</v>
      </c>
    </row>
    <row r="2005" spans="1:32" x14ac:dyDescent="0.25">
      <c r="A2005" s="24" t="s">
        <v>365</v>
      </c>
      <c r="B2005" s="24" t="s">
        <v>392</v>
      </c>
      <c r="C2005">
        <v>57.16</v>
      </c>
      <c r="D2005">
        <v>57.059999999999995</v>
      </c>
      <c r="E2005">
        <v>7</v>
      </c>
      <c r="F2005" s="59" t="s">
        <v>85</v>
      </c>
      <c r="G2005">
        <v>7</v>
      </c>
      <c r="H2005" s="59" t="s">
        <v>85</v>
      </c>
      <c r="I2005">
        <v>6</v>
      </c>
      <c r="J2005" s="36" t="s">
        <v>410</v>
      </c>
      <c r="K2005">
        <v>36</v>
      </c>
      <c r="L2005">
        <v>121</v>
      </c>
      <c r="M2005">
        <v>123</v>
      </c>
      <c r="N2005">
        <v>1000</v>
      </c>
      <c r="O2005">
        <v>0</v>
      </c>
      <c r="P2005">
        <v>3</v>
      </c>
      <c r="Q2005">
        <v>12</v>
      </c>
      <c r="R2005">
        <v>25</v>
      </c>
      <c r="S2005" s="32" t="s">
        <v>426</v>
      </c>
      <c r="T2005">
        <v>1094</v>
      </c>
      <c r="U2005" s="33" t="s">
        <v>417</v>
      </c>
      <c r="V2005">
        <v>3</v>
      </c>
      <c r="W2005">
        <v>66</v>
      </c>
      <c r="X2005" s="25" t="s">
        <v>54</v>
      </c>
      <c r="Y2005" t="s">
        <v>441</v>
      </c>
      <c r="Z2005">
        <v>10</v>
      </c>
      <c r="AA2005">
        <v>9</v>
      </c>
      <c r="AB2005">
        <v>7</v>
      </c>
      <c r="AF2005" t="s">
        <v>1916</v>
      </c>
    </row>
    <row r="2006" spans="1:32" x14ac:dyDescent="0.25">
      <c r="A2006" s="24" t="s">
        <v>365</v>
      </c>
      <c r="B2006" s="25" t="s">
        <v>394</v>
      </c>
      <c r="C2006">
        <v>9.76</v>
      </c>
      <c r="D2006">
        <v>9.76</v>
      </c>
      <c r="E2006">
        <v>9</v>
      </c>
      <c r="F2006" s="66" t="s">
        <v>173</v>
      </c>
      <c r="G2006">
        <v>9</v>
      </c>
      <c r="H2006" s="69" t="s">
        <v>385</v>
      </c>
      <c r="I2006">
        <v>10</v>
      </c>
      <c r="J2006" s="38" t="s">
        <v>411</v>
      </c>
      <c r="K2006">
        <v>14</v>
      </c>
      <c r="L2006">
        <v>120</v>
      </c>
      <c r="M2006">
        <v>119</v>
      </c>
      <c r="N2006" s="40">
        <v>1200</v>
      </c>
      <c r="O2006">
        <v>1</v>
      </c>
      <c r="P2006">
        <v>1</v>
      </c>
      <c r="Q2006">
        <v>1</v>
      </c>
      <c r="R2006">
        <v>26</v>
      </c>
      <c r="S2006" t="s">
        <v>501</v>
      </c>
      <c r="T2006">
        <v>1082</v>
      </c>
      <c r="U2006" s="33" t="s">
        <v>417</v>
      </c>
      <c r="V2006">
        <v>3</v>
      </c>
      <c r="W2006">
        <v>64</v>
      </c>
      <c r="X2006" s="27" t="s">
        <v>65</v>
      </c>
      <c r="Y2006">
        <v>5</v>
      </c>
      <c r="Z2006">
        <v>12</v>
      </c>
      <c r="AA2006">
        <v>12</v>
      </c>
      <c r="AB2006">
        <v>9</v>
      </c>
      <c r="AF2006" t="s">
        <v>46</v>
      </c>
    </row>
    <row r="2007" spans="1:32" x14ac:dyDescent="0.25">
      <c r="A2007" s="24" t="s">
        <v>365</v>
      </c>
      <c r="B2007" s="25" t="s">
        <v>394</v>
      </c>
      <c r="C2007">
        <v>10.17</v>
      </c>
      <c r="D2007">
        <v>10.07</v>
      </c>
      <c r="E2007">
        <v>9</v>
      </c>
      <c r="F2007" s="66" t="s">
        <v>173</v>
      </c>
      <c r="G2007" s="28">
        <v>3</v>
      </c>
      <c r="H2007" s="92" t="s">
        <v>1918</v>
      </c>
      <c r="I2007">
        <v>11</v>
      </c>
      <c r="J2007" s="36" t="s">
        <v>410</v>
      </c>
      <c r="K2007">
        <v>7.6</v>
      </c>
      <c r="L2007">
        <v>120</v>
      </c>
      <c r="M2007">
        <v>123</v>
      </c>
      <c r="N2007" s="40">
        <v>1200</v>
      </c>
      <c r="O2007">
        <v>1</v>
      </c>
      <c r="P2007">
        <v>10</v>
      </c>
      <c r="Q2007">
        <v>12</v>
      </c>
      <c r="R2007">
        <v>25</v>
      </c>
      <c r="S2007" s="32" t="s">
        <v>432</v>
      </c>
      <c r="T2007">
        <v>1099</v>
      </c>
      <c r="U2007" s="33" t="s">
        <v>417</v>
      </c>
      <c r="V2007">
        <v>3</v>
      </c>
      <c r="W2007">
        <v>64</v>
      </c>
      <c r="X2007" s="27" t="s">
        <v>65</v>
      </c>
      <c r="Y2007" s="12">
        <v>1</v>
      </c>
      <c r="Z2007">
        <v>10</v>
      </c>
      <c r="AA2007">
        <v>12</v>
      </c>
      <c r="AB2007">
        <v>3</v>
      </c>
      <c r="AF2007" t="s">
        <v>46</v>
      </c>
    </row>
    <row r="2008" spans="1:32" x14ac:dyDescent="0.25">
      <c r="A2008" s="24" t="s">
        <v>365</v>
      </c>
      <c r="B2008" s="25" t="s">
        <v>394</v>
      </c>
      <c r="C2008">
        <v>9.2100000000000009</v>
      </c>
      <c r="D2008">
        <v>9.2100000000000009</v>
      </c>
      <c r="E2008">
        <v>9</v>
      </c>
      <c r="F2008" s="66" t="s">
        <v>173</v>
      </c>
      <c r="G2008" s="28">
        <v>3</v>
      </c>
      <c r="H2008" s="66" t="s">
        <v>173</v>
      </c>
      <c r="I2008">
        <v>6</v>
      </c>
      <c r="J2008" s="37" t="s">
        <v>409</v>
      </c>
      <c r="K2008">
        <v>4.0999999999999996</v>
      </c>
      <c r="L2008">
        <v>120</v>
      </c>
      <c r="M2008">
        <v>120</v>
      </c>
      <c r="N2008" s="40">
        <v>1200</v>
      </c>
      <c r="O2008">
        <v>1</v>
      </c>
      <c r="P2008">
        <v>12</v>
      </c>
      <c r="Q2008">
        <v>11</v>
      </c>
      <c r="R2008">
        <v>25</v>
      </c>
      <c r="S2008" s="32" t="s">
        <v>432</v>
      </c>
      <c r="T2008">
        <v>1086</v>
      </c>
      <c r="U2008" s="33" t="s">
        <v>427</v>
      </c>
      <c r="V2008">
        <v>3</v>
      </c>
      <c r="W2008">
        <v>64</v>
      </c>
      <c r="X2008" s="27" t="s">
        <v>65</v>
      </c>
      <c r="Y2008" s="12">
        <v>1</v>
      </c>
      <c r="Z2008">
        <v>5</v>
      </c>
      <c r="AA2008">
        <v>6</v>
      </c>
      <c r="AB2008">
        <v>3</v>
      </c>
      <c r="AF2008" t="s">
        <v>46</v>
      </c>
    </row>
    <row r="2009" spans="1:32" x14ac:dyDescent="0.25">
      <c r="A2009" s="24" t="s">
        <v>365</v>
      </c>
      <c r="B2009" s="25" t="s">
        <v>394</v>
      </c>
      <c r="C2009">
        <v>10.1</v>
      </c>
      <c r="D2009">
        <v>10.499999999999998</v>
      </c>
      <c r="E2009">
        <v>9</v>
      </c>
      <c r="F2009" s="66" t="s">
        <v>173</v>
      </c>
      <c r="G2009" s="30">
        <v>4</v>
      </c>
      <c r="H2009" s="68" t="s">
        <v>316</v>
      </c>
      <c r="I2009">
        <v>4</v>
      </c>
      <c r="J2009" s="36" t="s">
        <v>410</v>
      </c>
      <c r="K2009">
        <v>5.5</v>
      </c>
      <c r="L2009">
        <v>120</v>
      </c>
      <c r="M2009">
        <v>115</v>
      </c>
      <c r="N2009" s="40">
        <v>1200</v>
      </c>
      <c r="O2009">
        <v>1</v>
      </c>
      <c r="P2009">
        <v>22</v>
      </c>
      <c r="Q2009">
        <v>10</v>
      </c>
      <c r="R2009">
        <v>25</v>
      </c>
      <c r="S2009" s="31" t="s">
        <v>420</v>
      </c>
      <c r="T2009">
        <v>1078</v>
      </c>
      <c r="U2009" s="33" t="s">
        <v>417</v>
      </c>
      <c r="V2009">
        <v>3</v>
      </c>
      <c r="W2009">
        <v>64</v>
      </c>
      <c r="X2009" s="27" t="s">
        <v>65</v>
      </c>
      <c r="Y2009" s="12" t="s">
        <v>471</v>
      </c>
      <c r="Z2009">
        <v>8</v>
      </c>
      <c r="AA2009">
        <v>10</v>
      </c>
      <c r="AB2009">
        <v>4</v>
      </c>
      <c r="AF2009" t="s">
        <v>46</v>
      </c>
    </row>
    <row r="2010" spans="1:32" x14ac:dyDescent="0.25">
      <c r="A2010" s="24" t="s">
        <v>365</v>
      </c>
      <c r="B2010" s="25" t="s">
        <v>394</v>
      </c>
      <c r="C2010">
        <v>9.3800000000000008</v>
      </c>
      <c r="D2010">
        <v>9.58</v>
      </c>
      <c r="E2010">
        <v>9</v>
      </c>
      <c r="F2010" s="66" t="s">
        <v>173</v>
      </c>
      <c r="G2010" s="30">
        <v>5</v>
      </c>
      <c r="H2010" s="68" t="s">
        <v>316</v>
      </c>
      <c r="I2010">
        <v>8</v>
      </c>
      <c r="J2010" s="36" t="s">
        <v>410</v>
      </c>
      <c r="K2010">
        <v>9.9</v>
      </c>
      <c r="L2010">
        <v>120</v>
      </c>
      <c r="M2010">
        <v>115</v>
      </c>
      <c r="N2010" s="40">
        <v>1200</v>
      </c>
      <c r="O2010">
        <v>1</v>
      </c>
      <c r="P2010">
        <v>8</v>
      </c>
      <c r="Q2010">
        <v>10</v>
      </c>
      <c r="R2010">
        <v>25</v>
      </c>
      <c r="S2010" s="32" t="s">
        <v>426</v>
      </c>
      <c r="T2010">
        <v>1077</v>
      </c>
      <c r="U2010" s="33" t="s">
        <v>427</v>
      </c>
      <c r="V2010">
        <v>3</v>
      </c>
      <c r="W2010">
        <v>64</v>
      </c>
      <c r="X2010" s="27" t="s">
        <v>65</v>
      </c>
      <c r="Y2010" s="12">
        <v>2</v>
      </c>
      <c r="Z2010">
        <v>10</v>
      </c>
      <c r="AA2010">
        <v>9</v>
      </c>
      <c r="AB2010">
        <v>5</v>
      </c>
      <c r="AF2010" t="s">
        <v>46</v>
      </c>
    </row>
    <row r="2011" spans="1:32" x14ac:dyDescent="0.25">
      <c r="A2011" s="24" t="s">
        <v>365</v>
      </c>
      <c r="B2011" s="25" t="s">
        <v>394</v>
      </c>
      <c r="C2011">
        <v>9.65</v>
      </c>
      <c r="D2011">
        <v>9.5499999999999989</v>
      </c>
      <c r="E2011">
        <v>9</v>
      </c>
      <c r="F2011" s="66" t="s">
        <v>173</v>
      </c>
      <c r="G2011" s="28">
        <v>1</v>
      </c>
      <c r="H2011" s="68" t="s">
        <v>316</v>
      </c>
      <c r="I2011">
        <v>5</v>
      </c>
      <c r="J2011" s="37" t="s">
        <v>409</v>
      </c>
      <c r="K2011">
        <v>4.8</v>
      </c>
      <c r="L2011">
        <v>120</v>
      </c>
      <c r="M2011">
        <v>128</v>
      </c>
      <c r="N2011" s="40">
        <v>1200</v>
      </c>
      <c r="O2011">
        <v>1</v>
      </c>
      <c r="P2011">
        <v>17</v>
      </c>
      <c r="Q2011">
        <v>9</v>
      </c>
      <c r="R2011">
        <v>25</v>
      </c>
      <c r="S2011" s="31" t="s">
        <v>420</v>
      </c>
      <c r="T2011">
        <v>1068</v>
      </c>
      <c r="U2011" s="33" t="s">
        <v>417</v>
      </c>
      <c r="V2011">
        <v>4</v>
      </c>
      <c r="W2011">
        <v>57</v>
      </c>
      <c r="X2011" s="27" t="s">
        <v>65</v>
      </c>
      <c r="Y2011" s="12" t="s">
        <v>539</v>
      </c>
      <c r="Z2011">
        <v>6</v>
      </c>
      <c r="AA2011">
        <v>7</v>
      </c>
      <c r="AB2011">
        <v>1</v>
      </c>
      <c r="AF2011" t="s">
        <v>46</v>
      </c>
    </row>
    <row r="2012" spans="1:32" x14ac:dyDescent="0.25">
      <c r="A2012" s="24" t="s">
        <v>365</v>
      </c>
      <c r="B2012" s="25" t="s">
        <v>394</v>
      </c>
      <c r="C2012">
        <v>40.270000000000003</v>
      </c>
      <c r="D2012">
        <v>40.070000000000007</v>
      </c>
      <c r="E2012">
        <v>9</v>
      </c>
      <c r="F2012" s="66" t="s">
        <v>173</v>
      </c>
      <c r="G2012" s="30">
        <v>5</v>
      </c>
      <c r="H2012" s="55" t="s">
        <v>64</v>
      </c>
      <c r="I2012">
        <v>3</v>
      </c>
      <c r="J2012" s="36" t="s">
        <v>410</v>
      </c>
      <c r="K2012">
        <v>2.7</v>
      </c>
      <c r="L2012">
        <v>120</v>
      </c>
      <c r="M2012">
        <v>132</v>
      </c>
      <c r="N2012">
        <v>1650</v>
      </c>
      <c r="O2012">
        <v>1</v>
      </c>
      <c r="P2012">
        <v>21</v>
      </c>
      <c r="Q2012">
        <v>5</v>
      </c>
      <c r="R2012">
        <v>25</v>
      </c>
      <c r="S2012" s="32" t="s">
        <v>416</v>
      </c>
      <c r="T2012">
        <v>1055</v>
      </c>
      <c r="U2012" s="33" t="s">
        <v>427</v>
      </c>
      <c r="V2012">
        <v>4</v>
      </c>
      <c r="W2012">
        <v>57</v>
      </c>
      <c r="X2012" s="27" t="s">
        <v>65</v>
      </c>
      <c r="Y2012" s="12" t="s">
        <v>471</v>
      </c>
      <c r="Z2012">
        <v>8</v>
      </c>
      <c r="AA2012">
        <v>8</v>
      </c>
      <c r="AB2012">
        <v>9</v>
      </c>
      <c r="AC2012">
        <v>5</v>
      </c>
      <c r="AF2012" t="s">
        <v>46</v>
      </c>
    </row>
    <row r="2013" spans="1:32" x14ac:dyDescent="0.25">
      <c r="A2013" s="24" t="s">
        <v>365</v>
      </c>
      <c r="B2013" s="25" t="s">
        <v>394</v>
      </c>
      <c r="C2013">
        <v>40.880000000000003</v>
      </c>
      <c r="D2013">
        <v>40.680000000000007</v>
      </c>
      <c r="E2013">
        <v>9</v>
      </c>
      <c r="F2013" s="66" t="s">
        <v>173</v>
      </c>
      <c r="G2013" s="28">
        <v>3</v>
      </c>
      <c r="H2013" s="55" t="s">
        <v>64</v>
      </c>
      <c r="I2013">
        <v>4</v>
      </c>
      <c r="J2013" s="37" t="s">
        <v>409</v>
      </c>
      <c r="K2013">
        <v>5.2</v>
      </c>
      <c r="L2013">
        <v>120</v>
      </c>
      <c r="M2013">
        <v>132</v>
      </c>
      <c r="N2013">
        <v>1650</v>
      </c>
      <c r="O2013">
        <v>1</v>
      </c>
      <c r="P2013">
        <v>7</v>
      </c>
      <c r="Q2013">
        <v>5</v>
      </c>
      <c r="R2013">
        <v>25</v>
      </c>
      <c r="S2013" s="32" t="s">
        <v>432</v>
      </c>
      <c r="T2013">
        <v>1054</v>
      </c>
      <c r="U2013" s="33" t="s">
        <v>417</v>
      </c>
      <c r="V2013">
        <v>4</v>
      </c>
      <c r="W2013">
        <v>57</v>
      </c>
      <c r="X2013" s="27" t="s">
        <v>65</v>
      </c>
      <c r="Y2013" s="12" t="s">
        <v>539</v>
      </c>
      <c r="Z2013">
        <v>6</v>
      </c>
      <c r="AA2013">
        <v>5</v>
      </c>
      <c r="AB2013">
        <v>5</v>
      </c>
      <c r="AC2013">
        <v>3</v>
      </c>
      <c r="AF2013" t="s">
        <v>46</v>
      </c>
    </row>
    <row r="2014" spans="1:32" x14ac:dyDescent="0.25">
      <c r="A2014" s="24" t="s">
        <v>365</v>
      </c>
      <c r="B2014" s="25" t="s">
        <v>394</v>
      </c>
      <c r="C2014">
        <v>39.96</v>
      </c>
      <c r="D2014">
        <v>39.46</v>
      </c>
      <c r="E2014">
        <v>9</v>
      </c>
      <c r="F2014" s="66" t="s">
        <v>173</v>
      </c>
      <c r="G2014">
        <v>6</v>
      </c>
      <c r="H2014" s="55" t="s">
        <v>64</v>
      </c>
      <c r="I2014">
        <v>11</v>
      </c>
      <c r="J2014" s="35" t="s">
        <v>408</v>
      </c>
      <c r="K2014">
        <v>11</v>
      </c>
      <c r="L2014">
        <v>120</v>
      </c>
      <c r="M2014">
        <v>135</v>
      </c>
      <c r="N2014">
        <v>1650</v>
      </c>
      <c r="O2014">
        <v>1</v>
      </c>
      <c r="P2014">
        <v>16</v>
      </c>
      <c r="Q2014">
        <v>4</v>
      </c>
      <c r="R2014">
        <v>25</v>
      </c>
      <c r="S2014" s="31" t="s">
        <v>420</v>
      </c>
      <c r="T2014">
        <v>1043</v>
      </c>
      <c r="U2014" s="33" t="s">
        <v>427</v>
      </c>
      <c r="V2014">
        <v>4</v>
      </c>
      <c r="W2014">
        <v>59</v>
      </c>
      <c r="X2014" s="27" t="s">
        <v>65</v>
      </c>
      <c r="Y2014">
        <v>3</v>
      </c>
      <c r="Z2014">
        <v>1</v>
      </c>
      <c r="AA2014">
        <v>1</v>
      </c>
      <c r="AB2014">
        <v>1</v>
      </c>
      <c r="AC2014">
        <v>6</v>
      </c>
      <c r="AF2014" t="s">
        <v>46</v>
      </c>
    </row>
    <row r="2015" spans="1:32" x14ac:dyDescent="0.25">
      <c r="A2015" s="24" t="s">
        <v>365</v>
      </c>
      <c r="B2015" s="25" t="s">
        <v>394</v>
      </c>
      <c r="C2015">
        <v>39.270000000000003</v>
      </c>
      <c r="D2015">
        <v>39.570000000000007</v>
      </c>
      <c r="E2015">
        <v>9</v>
      </c>
      <c r="F2015" s="66" t="s">
        <v>173</v>
      </c>
      <c r="G2015">
        <v>8</v>
      </c>
      <c r="H2015" s="54" t="s">
        <v>58</v>
      </c>
      <c r="I2015">
        <v>4</v>
      </c>
      <c r="J2015" s="37" t="s">
        <v>409</v>
      </c>
      <c r="K2015">
        <v>12</v>
      </c>
      <c r="L2015">
        <v>120</v>
      </c>
      <c r="M2015">
        <v>116</v>
      </c>
      <c r="N2015">
        <v>1650</v>
      </c>
      <c r="O2015">
        <v>1</v>
      </c>
      <c r="P2015">
        <v>2</v>
      </c>
      <c r="Q2015">
        <v>4</v>
      </c>
      <c r="R2015">
        <v>25</v>
      </c>
      <c r="S2015" s="32" t="s">
        <v>426</v>
      </c>
      <c r="T2015">
        <v>1036</v>
      </c>
      <c r="U2015" s="33" t="s">
        <v>427</v>
      </c>
      <c r="V2015">
        <v>3</v>
      </c>
      <c r="W2015">
        <v>61</v>
      </c>
      <c r="X2015" s="27" t="s">
        <v>65</v>
      </c>
      <c r="Y2015" t="s">
        <v>589</v>
      </c>
      <c r="Z2015">
        <v>6</v>
      </c>
      <c r="AA2015">
        <v>6</v>
      </c>
      <c r="AB2015">
        <v>6</v>
      </c>
      <c r="AC2015">
        <v>8</v>
      </c>
      <c r="AF2015" t="s">
        <v>786</v>
      </c>
    </row>
    <row r="2016" spans="1:32" x14ac:dyDescent="0.25">
      <c r="A2016" s="24" t="s">
        <v>365</v>
      </c>
      <c r="B2016" s="25" t="s">
        <v>394</v>
      </c>
      <c r="C2016">
        <v>21.38</v>
      </c>
      <c r="D2016">
        <v>21.38</v>
      </c>
      <c r="E2016">
        <v>9</v>
      </c>
      <c r="F2016" s="66" t="s">
        <v>173</v>
      </c>
      <c r="G2016" s="30">
        <v>5</v>
      </c>
      <c r="H2016" s="48" t="s">
        <v>26</v>
      </c>
      <c r="I2016">
        <v>6</v>
      </c>
      <c r="J2016" s="36" t="s">
        <v>410</v>
      </c>
      <c r="K2016">
        <v>85</v>
      </c>
      <c r="L2016">
        <v>120</v>
      </c>
      <c r="M2016">
        <v>121</v>
      </c>
      <c r="N2016">
        <v>1400</v>
      </c>
      <c r="O2016">
        <v>1</v>
      </c>
      <c r="P2016">
        <v>23</v>
      </c>
      <c r="Q2016">
        <v>3</v>
      </c>
      <c r="R2016">
        <v>25</v>
      </c>
      <c r="S2016" t="s">
        <v>483</v>
      </c>
      <c r="T2016">
        <v>1039</v>
      </c>
      <c r="U2016" s="33" t="s">
        <v>427</v>
      </c>
      <c r="V2016">
        <v>3</v>
      </c>
      <c r="W2016">
        <v>62</v>
      </c>
      <c r="X2016" s="27" t="s">
        <v>65</v>
      </c>
      <c r="Y2016" s="12" t="s">
        <v>539</v>
      </c>
      <c r="Z2016">
        <v>8</v>
      </c>
      <c r="AA2016">
        <v>9</v>
      </c>
      <c r="AB2016">
        <v>8</v>
      </c>
      <c r="AC2016">
        <v>5</v>
      </c>
      <c r="AF2016" t="s">
        <v>99</v>
      </c>
    </row>
    <row r="2017" spans="1:32" x14ac:dyDescent="0.25">
      <c r="A2017" s="24" t="s">
        <v>365</v>
      </c>
      <c r="B2017" s="25" t="s">
        <v>394</v>
      </c>
      <c r="C2017">
        <v>10.34</v>
      </c>
      <c r="D2017">
        <v>10.44</v>
      </c>
      <c r="E2017">
        <v>9</v>
      </c>
      <c r="F2017" s="66" t="s">
        <v>173</v>
      </c>
      <c r="G2017">
        <v>9</v>
      </c>
      <c r="H2017" s="51" t="s">
        <v>43</v>
      </c>
      <c r="I2017">
        <v>3</v>
      </c>
      <c r="J2017" s="36" t="s">
        <v>410</v>
      </c>
      <c r="K2017">
        <v>12</v>
      </c>
      <c r="L2017">
        <v>120</v>
      </c>
      <c r="M2017">
        <v>122</v>
      </c>
      <c r="N2017" s="40">
        <v>1200</v>
      </c>
      <c r="O2017">
        <v>1</v>
      </c>
      <c r="P2017">
        <v>5</v>
      </c>
      <c r="Q2017">
        <v>3</v>
      </c>
      <c r="R2017">
        <v>25</v>
      </c>
      <c r="S2017" s="32" t="s">
        <v>426</v>
      </c>
      <c r="T2017">
        <v>1051</v>
      </c>
      <c r="U2017" s="33" t="s">
        <v>417</v>
      </c>
      <c r="V2017">
        <v>3</v>
      </c>
      <c r="W2017">
        <v>62</v>
      </c>
      <c r="X2017" s="27" t="s">
        <v>65</v>
      </c>
      <c r="Y2017" t="s">
        <v>453</v>
      </c>
      <c r="Z2017">
        <v>9</v>
      </c>
      <c r="AA2017">
        <v>8</v>
      </c>
      <c r="AB2017">
        <v>9</v>
      </c>
      <c r="AF2017" t="s">
        <v>99</v>
      </c>
    </row>
    <row r="2018" spans="1:32" x14ac:dyDescent="0.25">
      <c r="A2018" s="24" t="s">
        <v>365</v>
      </c>
      <c r="B2018" s="25" t="s">
        <v>394</v>
      </c>
      <c r="C2018">
        <v>40.61</v>
      </c>
      <c r="D2018">
        <v>41.01</v>
      </c>
      <c r="E2018">
        <v>9</v>
      </c>
      <c r="F2018" s="66" t="s">
        <v>173</v>
      </c>
      <c r="G2018">
        <v>9</v>
      </c>
      <c r="H2018" s="66" t="s">
        <v>173</v>
      </c>
      <c r="I2018">
        <v>1</v>
      </c>
      <c r="J2018" s="35" t="s">
        <v>408</v>
      </c>
      <c r="K2018">
        <v>5.7</v>
      </c>
      <c r="L2018">
        <v>120</v>
      </c>
      <c r="M2018">
        <v>119</v>
      </c>
      <c r="N2018">
        <v>1650</v>
      </c>
      <c r="O2018">
        <v>1</v>
      </c>
      <c r="P2018">
        <v>19</v>
      </c>
      <c r="Q2018">
        <v>2</v>
      </c>
      <c r="R2018">
        <v>25</v>
      </c>
      <c r="S2018" s="31" t="s">
        <v>420</v>
      </c>
      <c r="T2018">
        <v>1052</v>
      </c>
      <c r="U2018" s="33" t="s">
        <v>417</v>
      </c>
      <c r="V2018">
        <v>3</v>
      </c>
      <c r="W2018">
        <v>62</v>
      </c>
      <c r="X2018" s="27" t="s">
        <v>65</v>
      </c>
      <c r="Y2018" t="s">
        <v>533</v>
      </c>
      <c r="Z2018">
        <v>3</v>
      </c>
      <c r="AA2018">
        <v>3</v>
      </c>
      <c r="AB2018">
        <v>3</v>
      </c>
      <c r="AC2018">
        <v>9</v>
      </c>
      <c r="AF2018" t="s">
        <v>99</v>
      </c>
    </row>
    <row r="2019" spans="1:32" x14ac:dyDescent="0.25">
      <c r="A2019" s="24" t="s">
        <v>365</v>
      </c>
      <c r="B2019" s="25" t="s">
        <v>394</v>
      </c>
      <c r="C2019">
        <v>40.53</v>
      </c>
      <c r="D2019">
        <v>40.230000000000004</v>
      </c>
      <c r="E2019">
        <v>9</v>
      </c>
      <c r="F2019" s="66" t="s">
        <v>173</v>
      </c>
      <c r="G2019" s="28">
        <v>1</v>
      </c>
      <c r="H2019" s="55" t="s">
        <v>64</v>
      </c>
      <c r="I2019">
        <v>7</v>
      </c>
      <c r="J2019" s="36" t="s">
        <v>410</v>
      </c>
      <c r="K2019">
        <v>7.9</v>
      </c>
      <c r="L2019">
        <v>120</v>
      </c>
      <c r="M2019">
        <v>130</v>
      </c>
      <c r="N2019">
        <v>1650</v>
      </c>
      <c r="O2019">
        <v>1</v>
      </c>
      <c r="P2019">
        <v>8</v>
      </c>
      <c r="Q2019">
        <v>1</v>
      </c>
      <c r="R2019">
        <v>25</v>
      </c>
      <c r="S2019" s="32" t="s">
        <v>432</v>
      </c>
      <c r="T2019">
        <v>1074</v>
      </c>
      <c r="U2019" s="33" t="s">
        <v>417</v>
      </c>
      <c r="V2019">
        <v>4</v>
      </c>
      <c r="W2019">
        <v>55</v>
      </c>
      <c r="X2019" s="27" t="s">
        <v>65</v>
      </c>
      <c r="Y2019" s="12" t="s">
        <v>423</v>
      </c>
      <c r="Z2019">
        <v>10</v>
      </c>
      <c r="AA2019">
        <v>10</v>
      </c>
      <c r="AB2019">
        <v>8</v>
      </c>
      <c r="AC2019">
        <v>1</v>
      </c>
      <c r="AF2019" t="s">
        <v>99</v>
      </c>
    </row>
    <row r="2020" spans="1:32" x14ac:dyDescent="0.25">
      <c r="A2020" s="24" t="s">
        <v>365</v>
      </c>
      <c r="B2020" s="25" t="s">
        <v>394</v>
      </c>
      <c r="C2020">
        <v>22.78</v>
      </c>
      <c r="D2020">
        <v>22.28</v>
      </c>
      <c r="E2020">
        <v>9</v>
      </c>
      <c r="F2020" s="66" t="s">
        <v>173</v>
      </c>
      <c r="G2020">
        <v>6</v>
      </c>
      <c r="H2020" s="79" t="s">
        <v>702</v>
      </c>
      <c r="I2020">
        <v>7</v>
      </c>
      <c r="J2020" s="37" t="s">
        <v>409</v>
      </c>
      <c r="K2020">
        <v>15</v>
      </c>
      <c r="L2020">
        <v>120</v>
      </c>
      <c r="M2020">
        <v>134</v>
      </c>
      <c r="N2020">
        <v>1400</v>
      </c>
      <c r="O2020">
        <v>1</v>
      </c>
      <c r="P2020">
        <v>8</v>
      </c>
      <c r="Q2020">
        <v>12</v>
      </c>
      <c r="R2020">
        <v>24</v>
      </c>
      <c r="S2020" t="s">
        <v>483</v>
      </c>
      <c r="T2020">
        <v>1053</v>
      </c>
      <c r="U2020" s="33" t="s">
        <v>417</v>
      </c>
      <c r="V2020">
        <v>4</v>
      </c>
      <c r="W2020">
        <v>57</v>
      </c>
      <c r="X2020" s="27" t="s">
        <v>65</v>
      </c>
      <c r="Y2020" t="s">
        <v>519</v>
      </c>
      <c r="Z2020">
        <v>6</v>
      </c>
      <c r="AA2020">
        <v>6</v>
      </c>
      <c r="AB2020">
        <v>5</v>
      </c>
      <c r="AC2020">
        <v>6</v>
      </c>
      <c r="AF2020" t="s">
        <v>99</v>
      </c>
    </row>
    <row r="2021" spans="1:32" x14ac:dyDescent="0.25">
      <c r="A2021" s="24" t="s">
        <v>365</v>
      </c>
      <c r="B2021" s="25" t="s">
        <v>394</v>
      </c>
      <c r="C2021">
        <v>9.9700000000000006</v>
      </c>
      <c r="D2021">
        <v>9.77</v>
      </c>
      <c r="E2021">
        <v>9</v>
      </c>
      <c r="F2021" s="66" t="s">
        <v>173</v>
      </c>
      <c r="G2021" s="30">
        <v>4</v>
      </c>
      <c r="H2021" s="55" t="s">
        <v>64</v>
      </c>
      <c r="I2021">
        <v>3</v>
      </c>
      <c r="J2021" s="36" t="s">
        <v>410</v>
      </c>
      <c r="K2021">
        <v>17</v>
      </c>
      <c r="L2021">
        <v>120</v>
      </c>
      <c r="M2021">
        <v>133</v>
      </c>
      <c r="N2021" s="40">
        <v>1200</v>
      </c>
      <c r="O2021">
        <v>1</v>
      </c>
      <c r="P2021">
        <v>6</v>
      </c>
      <c r="Q2021">
        <v>11</v>
      </c>
      <c r="R2021">
        <v>24</v>
      </c>
      <c r="S2021" s="32" t="s">
        <v>432</v>
      </c>
      <c r="T2021">
        <v>1066</v>
      </c>
      <c r="U2021" s="33" t="s">
        <v>417</v>
      </c>
      <c r="V2021">
        <v>4</v>
      </c>
      <c r="W2021">
        <v>58</v>
      </c>
      <c r="X2021" s="27" t="s">
        <v>65</v>
      </c>
      <c r="Y2021" s="12">
        <v>2</v>
      </c>
      <c r="Z2021">
        <v>8</v>
      </c>
      <c r="AA2021">
        <v>7</v>
      </c>
      <c r="AB2021">
        <v>4</v>
      </c>
      <c r="AF2021" t="s">
        <v>99</v>
      </c>
    </row>
    <row r="2022" spans="1:32" x14ac:dyDescent="0.25">
      <c r="A2022" s="24" t="s">
        <v>365</v>
      </c>
      <c r="B2022" s="25" t="s">
        <v>394</v>
      </c>
      <c r="C2022">
        <v>10.68</v>
      </c>
      <c r="D2022">
        <v>10.879999999999999</v>
      </c>
      <c r="E2022">
        <v>9</v>
      </c>
      <c r="F2022" s="66" t="s">
        <v>173</v>
      </c>
      <c r="G2022">
        <v>9</v>
      </c>
      <c r="H2022" s="67" t="s">
        <v>195</v>
      </c>
      <c r="I2022">
        <v>5</v>
      </c>
      <c r="J2022" s="36" t="s">
        <v>410</v>
      </c>
      <c r="K2022">
        <v>10</v>
      </c>
      <c r="L2022">
        <v>120</v>
      </c>
      <c r="M2022">
        <v>120</v>
      </c>
      <c r="N2022" s="40">
        <v>1200</v>
      </c>
      <c r="O2022">
        <v>1</v>
      </c>
      <c r="P2022">
        <v>16</v>
      </c>
      <c r="Q2022">
        <v>10</v>
      </c>
      <c r="R2022">
        <v>24</v>
      </c>
      <c r="S2022" s="31" t="s">
        <v>420</v>
      </c>
      <c r="T2022">
        <v>1062</v>
      </c>
      <c r="U2022" s="33" t="s">
        <v>427</v>
      </c>
      <c r="V2022">
        <v>3</v>
      </c>
      <c r="W2022">
        <v>60</v>
      </c>
      <c r="X2022" s="27" t="s">
        <v>65</v>
      </c>
      <c r="Y2022" t="s">
        <v>522</v>
      </c>
      <c r="Z2022">
        <v>10</v>
      </c>
      <c r="AA2022">
        <v>10</v>
      </c>
      <c r="AB2022">
        <v>9</v>
      </c>
      <c r="AF2022" t="s">
        <v>99</v>
      </c>
    </row>
    <row r="2023" spans="1:32" x14ac:dyDescent="0.25">
      <c r="A2023" s="24" t="s">
        <v>365</v>
      </c>
      <c r="B2023" s="25" t="s">
        <v>394</v>
      </c>
      <c r="C2023">
        <v>22.66</v>
      </c>
      <c r="D2023">
        <v>22.66</v>
      </c>
      <c r="E2023">
        <v>9</v>
      </c>
      <c r="F2023" s="66" t="s">
        <v>173</v>
      </c>
      <c r="G2023">
        <v>11</v>
      </c>
      <c r="H2023" s="65" t="s">
        <v>167</v>
      </c>
      <c r="I2023">
        <v>6</v>
      </c>
      <c r="J2023" s="37" t="s">
        <v>409</v>
      </c>
      <c r="K2023">
        <v>29</v>
      </c>
      <c r="L2023">
        <v>120</v>
      </c>
      <c r="M2023">
        <v>121</v>
      </c>
      <c r="N2023">
        <v>1400</v>
      </c>
      <c r="O2023">
        <v>1</v>
      </c>
      <c r="P2023">
        <v>28</v>
      </c>
      <c r="Q2023">
        <v>9</v>
      </c>
      <c r="R2023">
        <v>24</v>
      </c>
      <c r="S2023" t="s">
        <v>508</v>
      </c>
      <c r="T2023">
        <v>1061</v>
      </c>
      <c r="U2023" s="33" t="s">
        <v>417</v>
      </c>
      <c r="V2023">
        <v>3</v>
      </c>
      <c r="W2023">
        <v>62</v>
      </c>
      <c r="X2023" s="27" t="s">
        <v>65</v>
      </c>
      <c r="Y2023">
        <v>4</v>
      </c>
      <c r="Z2023">
        <v>6</v>
      </c>
      <c r="AA2023">
        <v>5</v>
      </c>
      <c r="AB2023">
        <v>4</v>
      </c>
      <c r="AC2023">
        <v>11</v>
      </c>
      <c r="AF2023" t="s">
        <v>99</v>
      </c>
    </row>
    <row r="2024" spans="1:32" x14ac:dyDescent="0.25">
      <c r="A2024" s="24" t="s">
        <v>365</v>
      </c>
      <c r="B2024" s="25" t="s">
        <v>394</v>
      </c>
      <c r="C2024">
        <v>56.36</v>
      </c>
      <c r="D2024">
        <v>56.660000000000004</v>
      </c>
      <c r="E2024">
        <v>9</v>
      </c>
      <c r="F2024" s="66" t="s">
        <v>173</v>
      </c>
      <c r="G2024">
        <v>6</v>
      </c>
      <c r="H2024" s="65" t="s">
        <v>167</v>
      </c>
      <c r="I2024">
        <v>2</v>
      </c>
      <c r="J2024" s="36" t="s">
        <v>410</v>
      </c>
      <c r="K2024">
        <v>71</v>
      </c>
      <c r="L2024">
        <v>120</v>
      </c>
      <c r="M2024">
        <v>118</v>
      </c>
      <c r="N2024">
        <v>1000</v>
      </c>
      <c r="O2024">
        <v>0</v>
      </c>
      <c r="P2024">
        <v>15</v>
      </c>
      <c r="Q2024">
        <v>9</v>
      </c>
      <c r="R2024">
        <v>24</v>
      </c>
      <c r="S2024" t="s">
        <v>465</v>
      </c>
      <c r="T2024">
        <v>1047</v>
      </c>
      <c r="U2024" s="33" t="s">
        <v>427</v>
      </c>
      <c r="V2024">
        <v>3</v>
      </c>
      <c r="W2024">
        <v>63</v>
      </c>
      <c r="X2024" s="27" t="s">
        <v>65</v>
      </c>
      <c r="Y2024" t="s">
        <v>474</v>
      </c>
      <c r="Z2024">
        <v>10</v>
      </c>
      <c r="AA2024">
        <v>4</v>
      </c>
      <c r="AB2024">
        <v>6</v>
      </c>
      <c r="AF2024" t="s">
        <v>789</v>
      </c>
    </row>
    <row r="2025" spans="1:32" x14ac:dyDescent="0.25">
      <c r="A2025" s="24" t="s">
        <v>365</v>
      </c>
      <c r="B2025" s="25" t="s">
        <v>394</v>
      </c>
      <c r="C2025">
        <v>10.88</v>
      </c>
      <c r="D2025">
        <v>11.08</v>
      </c>
      <c r="E2025">
        <v>9</v>
      </c>
      <c r="F2025" s="66" t="s">
        <v>173</v>
      </c>
      <c r="G2025">
        <v>7</v>
      </c>
      <c r="H2025" s="52" t="s">
        <v>49</v>
      </c>
      <c r="I2025">
        <v>4</v>
      </c>
      <c r="J2025" s="36" t="s">
        <v>410</v>
      </c>
      <c r="K2025">
        <v>18</v>
      </c>
      <c r="L2025">
        <v>120</v>
      </c>
      <c r="M2025">
        <v>120</v>
      </c>
      <c r="N2025" s="40">
        <v>1200</v>
      </c>
      <c r="O2025">
        <v>1</v>
      </c>
      <c r="P2025">
        <v>4</v>
      </c>
      <c r="Q2025">
        <v>7</v>
      </c>
      <c r="R2025">
        <v>24</v>
      </c>
      <c r="S2025" s="32" t="s">
        <v>432</v>
      </c>
      <c r="T2025">
        <v>1051</v>
      </c>
      <c r="U2025" s="33" t="s">
        <v>417</v>
      </c>
      <c r="V2025">
        <v>3</v>
      </c>
      <c r="W2025">
        <v>64</v>
      </c>
      <c r="X2025" s="27" t="s">
        <v>65</v>
      </c>
      <c r="Y2025" s="12" t="s">
        <v>539</v>
      </c>
      <c r="Z2025">
        <v>10</v>
      </c>
      <c r="AA2025">
        <v>7</v>
      </c>
      <c r="AB2025">
        <v>7</v>
      </c>
      <c r="AF2025" t="s">
        <v>46</v>
      </c>
    </row>
    <row r="2026" spans="1:32" x14ac:dyDescent="0.25">
      <c r="A2026" s="24" t="s">
        <v>365</v>
      </c>
      <c r="B2026" s="25" t="s">
        <v>394</v>
      </c>
      <c r="C2026">
        <v>12.25</v>
      </c>
      <c r="D2026">
        <v>12.45</v>
      </c>
      <c r="E2026">
        <v>9</v>
      </c>
      <c r="F2026" s="66" t="s">
        <v>173</v>
      </c>
      <c r="G2026">
        <v>6</v>
      </c>
      <c r="H2026" s="52" t="s">
        <v>49</v>
      </c>
      <c r="I2026">
        <v>3</v>
      </c>
      <c r="J2026" s="37" t="s">
        <v>409</v>
      </c>
      <c r="K2026">
        <v>17</v>
      </c>
      <c r="L2026">
        <v>120</v>
      </c>
      <c r="M2026">
        <v>121</v>
      </c>
      <c r="N2026" s="40">
        <v>1200</v>
      </c>
      <c r="O2026">
        <v>1</v>
      </c>
      <c r="P2026">
        <v>15</v>
      </c>
      <c r="Q2026">
        <v>6</v>
      </c>
      <c r="R2026">
        <v>24</v>
      </c>
      <c r="S2026" t="s">
        <v>479</v>
      </c>
      <c r="T2026">
        <v>1052</v>
      </c>
      <c r="U2026" s="34" t="s">
        <v>480</v>
      </c>
      <c r="V2026">
        <v>3</v>
      </c>
      <c r="W2026">
        <v>64</v>
      </c>
      <c r="X2026" s="27" t="s">
        <v>65</v>
      </c>
      <c r="Y2026">
        <v>12</v>
      </c>
      <c r="Z2026">
        <v>4</v>
      </c>
      <c r="AA2026">
        <v>5</v>
      </c>
      <c r="AB2026">
        <v>6</v>
      </c>
      <c r="AF2026" t="s">
        <v>639</v>
      </c>
    </row>
    <row r="2027" spans="1:32" x14ac:dyDescent="0.25">
      <c r="A2027" s="24" t="s">
        <v>365</v>
      </c>
      <c r="B2027" s="26" t="s">
        <v>397</v>
      </c>
      <c r="C2027">
        <v>9.4499999999999993</v>
      </c>
      <c r="D2027">
        <v>8.85</v>
      </c>
      <c r="E2027">
        <v>3</v>
      </c>
      <c r="F2027" s="61" t="s">
        <v>106</v>
      </c>
      <c r="G2027" s="28">
        <v>1</v>
      </c>
      <c r="H2027" s="61" t="s">
        <v>106</v>
      </c>
      <c r="I2027">
        <v>9</v>
      </c>
      <c r="J2027" s="35" t="s">
        <v>408</v>
      </c>
      <c r="K2027">
        <v>6.4</v>
      </c>
      <c r="L2027">
        <v>118</v>
      </c>
      <c r="M2027">
        <v>130</v>
      </c>
      <c r="N2027" s="40">
        <v>1200</v>
      </c>
      <c r="O2027">
        <v>1</v>
      </c>
      <c r="P2027">
        <v>23</v>
      </c>
      <c r="Q2027">
        <v>12</v>
      </c>
      <c r="R2027">
        <v>25</v>
      </c>
      <c r="S2027" s="32" t="s">
        <v>416</v>
      </c>
      <c r="T2027">
        <v>1103</v>
      </c>
      <c r="U2027" s="33" t="s">
        <v>417</v>
      </c>
      <c r="V2027">
        <v>4</v>
      </c>
      <c r="W2027">
        <v>55</v>
      </c>
      <c r="X2027" s="19" t="s">
        <v>81</v>
      </c>
      <c r="Y2027" s="12" t="s">
        <v>989</v>
      </c>
      <c r="Z2027">
        <v>1</v>
      </c>
      <c r="AA2027">
        <v>1</v>
      </c>
      <c r="AB2027">
        <v>1</v>
      </c>
      <c r="AF2027" t="s">
        <v>17</v>
      </c>
    </row>
    <row r="2028" spans="1:32" x14ac:dyDescent="0.25">
      <c r="A2028" s="24" t="s">
        <v>365</v>
      </c>
      <c r="B2028" s="26" t="s">
        <v>397</v>
      </c>
      <c r="C2028">
        <v>9.8000000000000007</v>
      </c>
      <c r="D2028">
        <v>9.4000000000000021</v>
      </c>
      <c r="E2028">
        <v>3</v>
      </c>
      <c r="F2028" s="61" t="s">
        <v>106</v>
      </c>
      <c r="G2028" s="28">
        <v>1</v>
      </c>
      <c r="H2028" s="61" t="s">
        <v>106</v>
      </c>
      <c r="I2028">
        <v>7</v>
      </c>
      <c r="J2028" s="35" t="s">
        <v>408</v>
      </c>
      <c r="K2028">
        <v>3.4</v>
      </c>
      <c r="L2028">
        <v>118</v>
      </c>
      <c r="M2028">
        <v>125</v>
      </c>
      <c r="N2028" s="40">
        <v>1200</v>
      </c>
      <c r="O2028">
        <v>1</v>
      </c>
      <c r="P2028">
        <v>3</v>
      </c>
      <c r="Q2028">
        <v>12</v>
      </c>
      <c r="R2028">
        <v>25</v>
      </c>
      <c r="S2028" s="32" t="s">
        <v>426</v>
      </c>
      <c r="T2028">
        <v>1086</v>
      </c>
      <c r="U2028" s="33" t="s">
        <v>417</v>
      </c>
      <c r="V2028">
        <v>4</v>
      </c>
      <c r="W2028">
        <v>50</v>
      </c>
      <c r="X2028" s="19" t="s">
        <v>81</v>
      </c>
      <c r="Y2028" s="12" t="s">
        <v>581</v>
      </c>
      <c r="Z2028">
        <v>2</v>
      </c>
      <c r="AA2028">
        <v>1</v>
      </c>
      <c r="AB2028">
        <v>1</v>
      </c>
      <c r="AF2028" t="s">
        <v>17</v>
      </c>
    </row>
    <row r="2029" spans="1:32" x14ac:dyDescent="0.25">
      <c r="A2029" s="24" t="s">
        <v>365</v>
      </c>
      <c r="B2029" s="26" t="s">
        <v>397</v>
      </c>
      <c r="C2029">
        <v>10.29</v>
      </c>
      <c r="D2029">
        <v>9.89</v>
      </c>
      <c r="E2029">
        <v>3</v>
      </c>
      <c r="F2029" s="61" t="s">
        <v>106</v>
      </c>
      <c r="G2029" s="28">
        <v>3</v>
      </c>
      <c r="H2029" s="61" t="s">
        <v>106</v>
      </c>
      <c r="I2029">
        <v>7</v>
      </c>
      <c r="J2029" s="35" t="s">
        <v>408</v>
      </c>
      <c r="K2029">
        <v>6</v>
      </c>
      <c r="L2029">
        <v>118</v>
      </c>
      <c r="M2029">
        <v>125</v>
      </c>
      <c r="N2029" s="40">
        <v>1200</v>
      </c>
      <c r="O2029">
        <v>1</v>
      </c>
      <c r="P2029">
        <v>9</v>
      </c>
      <c r="Q2029">
        <v>11</v>
      </c>
      <c r="R2029">
        <v>25</v>
      </c>
      <c r="S2029" t="s">
        <v>479</v>
      </c>
      <c r="T2029">
        <v>1083</v>
      </c>
      <c r="U2029" s="33" t="s">
        <v>417</v>
      </c>
      <c r="V2029">
        <v>4</v>
      </c>
      <c r="W2029">
        <v>50</v>
      </c>
      <c r="X2029" s="19" t="s">
        <v>81</v>
      </c>
      <c r="Y2029">
        <v>3</v>
      </c>
      <c r="Z2029">
        <v>1</v>
      </c>
      <c r="AA2029">
        <v>2</v>
      </c>
      <c r="AB2029">
        <v>3</v>
      </c>
      <c r="AF2029" t="s">
        <v>17</v>
      </c>
    </row>
    <row r="2030" spans="1:32" x14ac:dyDescent="0.25">
      <c r="A2030" s="24" t="s">
        <v>365</v>
      </c>
      <c r="B2030" s="26" t="s">
        <v>397</v>
      </c>
      <c r="C2030">
        <v>56.93</v>
      </c>
      <c r="D2030">
        <v>56.83</v>
      </c>
      <c r="E2030">
        <v>3</v>
      </c>
      <c r="F2030" s="61" t="s">
        <v>106</v>
      </c>
      <c r="G2030" s="28">
        <v>2</v>
      </c>
      <c r="H2030" s="61" t="s">
        <v>106</v>
      </c>
      <c r="I2030">
        <v>6</v>
      </c>
      <c r="J2030" s="35" t="s">
        <v>408</v>
      </c>
      <c r="K2030">
        <v>8.9</v>
      </c>
      <c r="L2030">
        <v>118</v>
      </c>
      <c r="M2030">
        <v>122</v>
      </c>
      <c r="N2030">
        <v>1000</v>
      </c>
      <c r="O2030">
        <v>0</v>
      </c>
      <c r="P2030">
        <v>19</v>
      </c>
      <c r="Q2030">
        <v>10</v>
      </c>
      <c r="R2030">
        <v>25</v>
      </c>
      <c r="S2030" t="s">
        <v>479</v>
      </c>
      <c r="T2030">
        <v>1073</v>
      </c>
      <c r="U2030" s="33" t="s">
        <v>427</v>
      </c>
      <c r="V2030">
        <v>4</v>
      </c>
      <c r="W2030">
        <v>49</v>
      </c>
      <c r="X2030" s="19" t="s">
        <v>81</v>
      </c>
      <c r="Y2030" s="12" t="s">
        <v>423</v>
      </c>
      <c r="Z2030">
        <v>1</v>
      </c>
      <c r="AA2030">
        <v>1</v>
      </c>
      <c r="AB2030">
        <v>2</v>
      </c>
      <c r="AF2030" t="s">
        <v>17</v>
      </c>
    </row>
    <row r="2031" spans="1:32" x14ac:dyDescent="0.25">
      <c r="A2031" s="24" t="s">
        <v>365</v>
      </c>
      <c r="B2031" s="26" t="s">
        <v>397</v>
      </c>
      <c r="C2031">
        <v>8.8699999999999992</v>
      </c>
      <c r="D2031">
        <v>8.77</v>
      </c>
      <c r="E2031">
        <v>3</v>
      </c>
      <c r="F2031" s="61" t="s">
        <v>106</v>
      </c>
      <c r="G2031" s="28">
        <v>3</v>
      </c>
      <c r="H2031" s="50" t="s">
        <v>565</v>
      </c>
      <c r="I2031">
        <v>5</v>
      </c>
      <c r="J2031" s="37" t="s">
        <v>409</v>
      </c>
      <c r="K2031">
        <v>5.6</v>
      </c>
      <c r="L2031">
        <v>118</v>
      </c>
      <c r="M2031">
        <v>122</v>
      </c>
      <c r="N2031" s="40">
        <v>1200</v>
      </c>
      <c r="O2031">
        <v>1</v>
      </c>
      <c r="P2031">
        <v>4</v>
      </c>
      <c r="Q2031">
        <v>10</v>
      </c>
      <c r="R2031">
        <v>25</v>
      </c>
      <c r="S2031" t="s">
        <v>501</v>
      </c>
      <c r="T2031">
        <v>1077</v>
      </c>
      <c r="U2031" s="33" t="s">
        <v>427</v>
      </c>
      <c r="V2031">
        <v>4</v>
      </c>
      <c r="W2031">
        <v>48</v>
      </c>
      <c r="X2031" s="19" t="s">
        <v>81</v>
      </c>
      <c r="Y2031" s="12" t="s">
        <v>654</v>
      </c>
      <c r="Z2031">
        <v>5</v>
      </c>
      <c r="AA2031">
        <v>6</v>
      </c>
      <c r="AB2031">
        <v>3</v>
      </c>
      <c r="AF2031" t="s">
        <v>17</v>
      </c>
    </row>
    <row r="2032" spans="1:32" x14ac:dyDescent="0.25">
      <c r="A2032" s="24" t="s">
        <v>365</v>
      </c>
      <c r="B2032" s="26" t="s">
        <v>397</v>
      </c>
      <c r="C2032">
        <v>9.8699999999999992</v>
      </c>
      <c r="D2032">
        <v>9.77</v>
      </c>
      <c r="E2032">
        <v>3</v>
      </c>
      <c r="F2032" s="61" t="s">
        <v>106</v>
      </c>
      <c r="G2032" s="28">
        <v>2</v>
      </c>
      <c r="H2032" s="50" t="s">
        <v>565</v>
      </c>
      <c r="I2032">
        <v>2</v>
      </c>
      <c r="J2032" s="35" t="s">
        <v>408</v>
      </c>
      <c r="K2032">
        <v>5.7</v>
      </c>
      <c r="L2032">
        <v>118</v>
      </c>
      <c r="M2032">
        <v>121</v>
      </c>
      <c r="N2032" s="40">
        <v>1200</v>
      </c>
      <c r="O2032">
        <v>1</v>
      </c>
      <c r="P2032">
        <v>17</v>
      </c>
      <c r="Q2032">
        <v>9</v>
      </c>
      <c r="R2032">
        <v>25</v>
      </c>
      <c r="S2032" s="31" t="s">
        <v>420</v>
      </c>
      <c r="T2032">
        <v>1063</v>
      </c>
      <c r="U2032" s="33" t="s">
        <v>417</v>
      </c>
      <c r="V2032">
        <v>4</v>
      </c>
      <c r="W2032">
        <v>47</v>
      </c>
      <c r="X2032" s="19" t="s">
        <v>81</v>
      </c>
      <c r="Y2032" s="12" t="s">
        <v>539</v>
      </c>
      <c r="Z2032">
        <v>3</v>
      </c>
      <c r="AA2032">
        <v>3</v>
      </c>
      <c r="AB2032">
        <v>2</v>
      </c>
      <c r="AF2032" t="s">
        <v>17</v>
      </c>
    </row>
    <row r="2033" spans="1:32" x14ac:dyDescent="0.25">
      <c r="A2033" s="24" t="s">
        <v>365</v>
      </c>
      <c r="B2033" s="26" t="s">
        <v>397</v>
      </c>
      <c r="C2033">
        <v>9.69</v>
      </c>
      <c r="D2033">
        <v>9.09</v>
      </c>
      <c r="E2033">
        <v>3</v>
      </c>
      <c r="F2033" s="61" t="s">
        <v>106</v>
      </c>
      <c r="G2033">
        <v>6</v>
      </c>
      <c r="H2033" s="72" t="s">
        <v>434</v>
      </c>
      <c r="I2033">
        <v>12</v>
      </c>
      <c r="J2033" s="36" t="s">
        <v>410</v>
      </c>
      <c r="K2033">
        <v>15</v>
      </c>
      <c r="L2033">
        <v>118</v>
      </c>
      <c r="M2033">
        <v>123</v>
      </c>
      <c r="N2033" s="40">
        <v>1200</v>
      </c>
      <c r="O2033">
        <v>1</v>
      </c>
      <c r="P2033">
        <v>16</v>
      </c>
      <c r="Q2033">
        <v>7</v>
      </c>
      <c r="R2033">
        <v>25</v>
      </c>
      <c r="S2033" s="31" t="s">
        <v>420</v>
      </c>
      <c r="T2033">
        <v>1065</v>
      </c>
      <c r="U2033" s="33" t="s">
        <v>427</v>
      </c>
      <c r="V2033">
        <v>4</v>
      </c>
      <c r="W2033">
        <v>48</v>
      </c>
      <c r="X2033" s="19" t="s">
        <v>81</v>
      </c>
      <c r="Y2033">
        <v>4</v>
      </c>
      <c r="Z2033">
        <v>8</v>
      </c>
      <c r="AA2033">
        <v>9</v>
      </c>
      <c r="AB2033">
        <v>6</v>
      </c>
      <c r="AF2033" t="s">
        <v>17</v>
      </c>
    </row>
    <row r="2034" spans="1:32" x14ac:dyDescent="0.25">
      <c r="A2034" s="24" t="s">
        <v>365</v>
      </c>
      <c r="B2034" s="26" t="s">
        <v>397</v>
      </c>
      <c r="C2034">
        <v>9.39</v>
      </c>
      <c r="D2034">
        <v>9.2900000000000009</v>
      </c>
      <c r="E2034">
        <v>3</v>
      </c>
      <c r="F2034" s="61" t="s">
        <v>106</v>
      </c>
      <c r="G2034" s="28">
        <v>2</v>
      </c>
      <c r="H2034" s="72" t="s">
        <v>434</v>
      </c>
      <c r="I2034">
        <v>6</v>
      </c>
      <c r="J2034" s="37" t="s">
        <v>409</v>
      </c>
      <c r="K2034">
        <v>42</v>
      </c>
      <c r="L2034">
        <v>118</v>
      </c>
      <c r="M2034">
        <v>122</v>
      </c>
      <c r="N2034" s="40">
        <v>1200</v>
      </c>
      <c r="O2034">
        <v>1</v>
      </c>
      <c r="P2034">
        <v>1</v>
      </c>
      <c r="Q2034">
        <v>7</v>
      </c>
      <c r="R2034">
        <v>25</v>
      </c>
      <c r="S2034" t="s">
        <v>508</v>
      </c>
      <c r="T2034">
        <v>1073</v>
      </c>
      <c r="U2034" s="33" t="s">
        <v>417</v>
      </c>
      <c r="V2034">
        <v>4</v>
      </c>
      <c r="W2034">
        <v>47</v>
      </c>
      <c r="X2034" s="19" t="s">
        <v>81</v>
      </c>
      <c r="Y2034" s="12" t="s">
        <v>418</v>
      </c>
      <c r="Z2034">
        <v>6</v>
      </c>
      <c r="AA2034">
        <v>6</v>
      </c>
      <c r="AB2034">
        <v>2</v>
      </c>
      <c r="AF2034" t="s">
        <v>1090</v>
      </c>
    </row>
    <row r="2035" spans="1:32" x14ac:dyDescent="0.25">
      <c r="A2035" s="24" t="s">
        <v>365</v>
      </c>
      <c r="B2035" s="26" t="s">
        <v>397</v>
      </c>
      <c r="C2035">
        <v>10.43</v>
      </c>
      <c r="D2035">
        <v>10.23</v>
      </c>
      <c r="E2035">
        <v>3</v>
      </c>
      <c r="F2035" s="61" t="s">
        <v>106</v>
      </c>
      <c r="G2035">
        <v>10</v>
      </c>
      <c r="H2035" s="61" t="s">
        <v>106</v>
      </c>
      <c r="I2035">
        <v>6</v>
      </c>
      <c r="J2035" s="37" t="s">
        <v>409</v>
      </c>
      <c r="K2035">
        <v>69</v>
      </c>
      <c r="L2035">
        <v>118</v>
      </c>
      <c r="M2035">
        <v>124</v>
      </c>
      <c r="N2035" s="40">
        <v>1200</v>
      </c>
      <c r="O2035">
        <v>1</v>
      </c>
      <c r="P2035">
        <v>13</v>
      </c>
      <c r="Q2035">
        <v>4</v>
      </c>
      <c r="R2035">
        <v>25</v>
      </c>
      <c r="S2035" t="s">
        <v>508</v>
      </c>
      <c r="T2035">
        <v>1083</v>
      </c>
      <c r="U2035" s="33" t="s">
        <v>417</v>
      </c>
      <c r="V2035">
        <v>4</v>
      </c>
      <c r="W2035">
        <v>49</v>
      </c>
      <c r="X2035" s="19" t="s">
        <v>81</v>
      </c>
      <c r="Y2035" t="s">
        <v>753</v>
      </c>
      <c r="Z2035">
        <v>4</v>
      </c>
      <c r="AA2035">
        <v>7</v>
      </c>
      <c r="AB2035">
        <v>10</v>
      </c>
      <c r="AF2035" t="s">
        <v>125</v>
      </c>
    </row>
    <row r="2036" spans="1:32" x14ac:dyDescent="0.25">
      <c r="A2036" s="24" t="s">
        <v>365</v>
      </c>
      <c r="B2036" s="26" t="s">
        <v>397</v>
      </c>
      <c r="C2036">
        <v>22.65</v>
      </c>
      <c r="D2036">
        <v>21.95</v>
      </c>
      <c r="E2036">
        <v>3</v>
      </c>
      <c r="F2036" s="61" t="s">
        <v>106</v>
      </c>
      <c r="G2036">
        <v>12</v>
      </c>
      <c r="H2036" s="61" t="s">
        <v>106</v>
      </c>
      <c r="I2036">
        <v>13</v>
      </c>
      <c r="J2036" s="35" t="s">
        <v>408</v>
      </c>
      <c r="K2036">
        <v>26</v>
      </c>
      <c r="L2036">
        <v>118</v>
      </c>
      <c r="M2036">
        <v>127</v>
      </c>
      <c r="N2036">
        <v>1400</v>
      </c>
      <c r="O2036">
        <v>1</v>
      </c>
      <c r="P2036">
        <v>30</v>
      </c>
      <c r="Q2036">
        <v>3</v>
      </c>
      <c r="R2036">
        <v>25</v>
      </c>
      <c r="S2036" t="s">
        <v>465</v>
      </c>
      <c r="T2036">
        <v>1098</v>
      </c>
      <c r="U2036" s="33" t="s">
        <v>417</v>
      </c>
      <c r="V2036">
        <v>4</v>
      </c>
      <c r="W2036">
        <v>51</v>
      </c>
      <c r="X2036" s="19" t="s">
        <v>81</v>
      </c>
      <c r="Y2036" t="s">
        <v>516</v>
      </c>
      <c r="Z2036">
        <v>3</v>
      </c>
      <c r="AA2036">
        <v>4</v>
      </c>
      <c r="AB2036">
        <v>5</v>
      </c>
      <c r="AC2036">
        <v>12</v>
      </c>
      <c r="AF2036" t="s">
        <v>46</v>
      </c>
    </row>
    <row r="2037" spans="1:32" x14ac:dyDescent="0.25">
      <c r="A2037" s="24" t="s">
        <v>365</v>
      </c>
      <c r="B2037" s="26" t="s">
        <v>397</v>
      </c>
      <c r="C2037">
        <v>22.66</v>
      </c>
      <c r="D2037">
        <v>22.36</v>
      </c>
      <c r="E2037">
        <v>3</v>
      </c>
      <c r="F2037" s="61" t="s">
        <v>106</v>
      </c>
      <c r="G2037" s="30">
        <v>5</v>
      </c>
      <c r="H2037" s="61" t="s">
        <v>106</v>
      </c>
      <c r="I2037">
        <v>6</v>
      </c>
      <c r="J2037" s="35" t="s">
        <v>408</v>
      </c>
      <c r="K2037">
        <v>145</v>
      </c>
      <c r="L2037">
        <v>118</v>
      </c>
      <c r="M2037">
        <v>127</v>
      </c>
      <c r="N2037">
        <v>1400</v>
      </c>
      <c r="O2037">
        <v>1</v>
      </c>
      <c r="P2037">
        <v>23</v>
      </c>
      <c r="Q2037">
        <v>2</v>
      </c>
      <c r="R2037">
        <v>25</v>
      </c>
      <c r="S2037" t="s">
        <v>483</v>
      </c>
      <c r="T2037">
        <v>1120</v>
      </c>
      <c r="U2037" s="33" t="s">
        <v>417</v>
      </c>
      <c r="V2037">
        <v>4</v>
      </c>
      <c r="W2037">
        <v>52</v>
      </c>
      <c r="X2037" s="19" t="s">
        <v>81</v>
      </c>
      <c r="Y2037">
        <v>3</v>
      </c>
      <c r="Z2037">
        <v>3</v>
      </c>
      <c r="AA2037">
        <v>3</v>
      </c>
      <c r="AB2037">
        <v>4</v>
      </c>
      <c r="AC2037">
        <v>5</v>
      </c>
      <c r="AF2037" t="s">
        <v>46</v>
      </c>
    </row>
    <row r="2038" spans="1:32" x14ac:dyDescent="0.25">
      <c r="A2038" s="24" t="s">
        <v>365</v>
      </c>
      <c r="B2038" s="26" t="s">
        <v>397</v>
      </c>
      <c r="C2038">
        <v>10.33</v>
      </c>
      <c r="D2038">
        <v>10.029999999999999</v>
      </c>
      <c r="E2038">
        <v>3</v>
      </c>
      <c r="F2038" s="61" t="s">
        <v>106</v>
      </c>
      <c r="G2038">
        <v>13</v>
      </c>
      <c r="H2038" s="61" t="s">
        <v>106</v>
      </c>
      <c r="I2038">
        <v>2</v>
      </c>
      <c r="J2038" s="37" t="s">
        <v>409</v>
      </c>
      <c r="K2038">
        <v>28</v>
      </c>
      <c r="L2038">
        <v>118</v>
      </c>
      <c r="M2038">
        <v>127</v>
      </c>
      <c r="N2038" s="40">
        <v>1200</v>
      </c>
      <c r="O2038">
        <v>1</v>
      </c>
      <c r="P2038">
        <v>29</v>
      </c>
      <c r="Q2038">
        <v>12</v>
      </c>
      <c r="R2038">
        <v>24</v>
      </c>
      <c r="S2038" t="s">
        <v>501</v>
      </c>
      <c r="T2038">
        <v>1134</v>
      </c>
      <c r="U2038" s="33" t="s">
        <v>417</v>
      </c>
      <c r="V2038">
        <v>4</v>
      </c>
      <c r="W2038">
        <v>52</v>
      </c>
      <c r="X2038" s="19" t="s">
        <v>81</v>
      </c>
      <c r="Y2038" t="s">
        <v>490</v>
      </c>
      <c r="Z2038">
        <v>7</v>
      </c>
      <c r="AA2038">
        <v>7</v>
      </c>
      <c r="AB2038">
        <v>13</v>
      </c>
      <c r="AF2038" t="s">
        <v>639</v>
      </c>
    </row>
    <row r="2039" spans="1:32" x14ac:dyDescent="0.25">
      <c r="A2039" s="24" t="s">
        <v>365</v>
      </c>
      <c r="B2039" s="27" t="s">
        <v>2497</v>
      </c>
      <c r="C2039">
        <v>41.18</v>
      </c>
      <c r="D2039">
        <v>37.18</v>
      </c>
      <c r="F2039" s="58" t="s">
        <v>2503</v>
      </c>
      <c r="G2039">
        <v>10</v>
      </c>
      <c r="H2039" s="66" t="s">
        <v>173</v>
      </c>
      <c r="I2039">
        <v>1</v>
      </c>
      <c r="J2039" s="36" t="s">
        <v>410</v>
      </c>
      <c r="K2039">
        <v>23</v>
      </c>
      <c r="M2039">
        <v>120</v>
      </c>
      <c r="N2039">
        <v>1650</v>
      </c>
      <c r="O2039">
        <v>1</v>
      </c>
      <c r="P2039">
        <v>7</v>
      </c>
      <c r="Q2039">
        <v>1</v>
      </c>
      <c r="R2039">
        <v>26</v>
      </c>
      <c r="S2039" s="32" t="s">
        <v>432</v>
      </c>
      <c r="T2039">
        <v>1189</v>
      </c>
      <c r="U2039" s="33" t="s">
        <v>417</v>
      </c>
      <c r="V2039">
        <v>3</v>
      </c>
      <c r="W2039">
        <v>65</v>
      </c>
      <c r="X2039" s="19" t="s">
        <v>81</v>
      </c>
      <c r="Y2039">
        <v>7</v>
      </c>
      <c r="Z2039">
        <v>9</v>
      </c>
      <c r="AA2039">
        <v>8</v>
      </c>
      <c r="AB2039">
        <v>10</v>
      </c>
      <c r="AC2039">
        <v>10</v>
      </c>
      <c r="AF2039" t="s">
        <v>141</v>
      </c>
    </row>
    <row r="2040" spans="1:32" x14ac:dyDescent="0.25">
      <c r="A2040" s="24" t="s">
        <v>365</v>
      </c>
      <c r="B2040" s="27" t="s">
        <v>2497</v>
      </c>
      <c r="C2040">
        <v>35.549999999999997</v>
      </c>
      <c r="D2040">
        <v>31.049999999999997</v>
      </c>
      <c r="F2040" s="58" t="s">
        <v>2503</v>
      </c>
      <c r="G2040">
        <v>11</v>
      </c>
      <c r="H2040" s="53" t="s">
        <v>53</v>
      </c>
      <c r="I2040">
        <v>9</v>
      </c>
      <c r="J2040" s="37" t="s">
        <v>409</v>
      </c>
      <c r="K2040">
        <v>134</v>
      </c>
      <c r="M2040">
        <v>122</v>
      </c>
      <c r="N2040">
        <v>1600</v>
      </c>
      <c r="O2040">
        <v>1</v>
      </c>
      <c r="P2040">
        <v>30</v>
      </c>
      <c r="Q2040">
        <v>11</v>
      </c>
      <c r="R2040">
        <v>25</v>
      </c>
      <c r="S2040" t="s">
        <v>508</v>
      </c>
      <c r="T2040">
        <v>1173</v>
      </c>
      <c r="U2040" s="33" t="s">
        <v>417</v>
      </c>
      <c r="V2040">
        <v>3</v>
      </c>
      <c r="W2040">
        <v>67</v>
      </c>
      <c r="X2040" s="19" t="s">
        <v>81</v>
      </c>
      <c r="Y2040" t="s">
        <v>474</v>
      </c>
      <c r="Z2040">
        <v>6</v>
      </c>
      <c r="AA2040">
        <v>6</v>
      </c>
      <c r="AB2040">
        <v>6</v>
      </c>
      <c r="AC2040">
        <v>11</v>
      </c>
      <c r="AF2040" t="s">
        <v>141</v>
      </c>
    </row>
    <row r="2041" spans="1:32" x14ac:dyDescent="0.25">
      <c r="A2041" s="24" t="s">
        <v>365</v>
      </c>
      <c r="B2041" s="27" t="s">
        <v>2497</v>
      </c>
      <c r="C2041">
        <v>50.22</v>
      </c>
      <c r="D2041">
        <v>45.72</v>
      </c>
      <c r="F2041" s="58" t="s">
        <v>2503</v>
      </c>
      <c r="G2041">
        <v>11</v>
      </c>
      <c r="H2041" s="50" t="s">
        <v>565</v>
      </c>
      <c r="I2041">
        <v>8</v>
      </c>
      <c r="J2041" s="37" t="s">
        <v>409</v>
      </c>
      <c r="K2041">
        <v>30</v>
      </c>
      <c r="M2041">
        <v>124</v>
      </c>
      <c r="N2041">
        <v>1800</v>
      </c>
      <c r="O2041">
        <v>1</v>
      </c>
      <c r="P2041">
        <v>12</v>
      </c>
      <c r="Q2041">
        <v>11</v>
      </c>
      <c r="R2041">
        <v>25</v>
      </c>
      <c r="S2041" s="32" t="s">
        <v>432</v>
      </c>
      <c r="T2041">
        <v>1181</v>
      </c>
      <c r="U2041" s="33" t="s">
        <v>427</v>
      </c>
      <c r="V2041">
        <v>3</v>
      </c>
      <c r="W2041">
        <v>69</v>
      </c>
      <c r="X2041" s="19" t="s">
        <v>81</v>
      </c>
      <c r="Y2041" t="s">
        <v>474</v>
      </c>
      <c r="Z2041">
        <v>6</v>
      </c>
      <c r="AA2041">
        <v>6</v>
      </c>
      <c r="AB2041">
        <v>7</v>
      </c>
      <c r="AC2041">
        <v>6</v>
      </c>
      <c r="AD2041">
        <v>11</v>
      </c>
      <c r="AF2041" t="s">
        <v>141</v>
      </c>
    </row>
    <row r="2042" spans="1:32" x14ac:dyDescent="0.25">
      <c r="A2042" s="24" t="s">
        <v>365</v>
      </c>
      <c r="B2042" s="27" t="s">
        <v>2497</v>
      </c>
      <c r="C2042">
        <v>48.76</v>
      </c>
      <c r="D2042">
        <v>44.16</v>
      </c>
      <c r="F2042" s="58" t="s">
        <v>2503</v>
      </c>
      <c r="G2042" s="30">
        <v>5</v>
      </c>
      <c r="H2042" s="50" t="s">
        <v>565</v>
      </c>
      <c r="I2042">
        <v>9</v>
      </c>
      <c r="J2042" s="36" t="s">
        <v>410</v>
      </c>
      <c r="K2042">
        <v>37</v>
      </c>
      <c r="M2042">
        <v>125</v>
      </c>
      <c r="N2042">
        <v>1800</v>
      </c>
      <c r="O2042">
        <v>1</v>
      </c>
      <c r="P2042">
        <v>15</v>
      </c>
      <c r="Q2042">
        <v>10</v>
      </c>
      <c r="R2042">
        <v>25</v>
      </c>
      <c r="S2042" s="32" t="s">
        <v>432</v>
      </c>
      <c r="T2042">
        <v>1184</v>
      </c>
      <c r="U2042" s="33" t="s">
        <v>427</v>
      </c>
      <c r="V2042">
        <v>3</v>
      </c>
      <c r="W2042">
        <v>71</v>
      </c>
      <c r="X2042" s="19" t="s">
        <v>81</v>
      </c>
      <c r="Y2042" t="s">
        <v>441</v>
      </c>
      <c r="Z2042">
        <v>9</v>
      </c>
      <c r="AA2042">
        <v>10</v>
      </c>
      <c r="AB2042">
        <v>10</v>
      </c>
      <c r="AC2042">
        <v>10</v>
      </c>
      <c r="AD2042">
        <v>5</v>
      </c>
      <c r="AF2042" t="s">
        <v>141</v>
      </c>
    </row>
    <row r="2043" spans="1:32" x14ac:dyDescent="0.25">
      <c r="A2043" s="24" t="s">
        <v>365</v>
      </c>
      <c r="B2043" s="27" t="s">
        <v>2497</v>
      </c>
      <c r="C2043">
        <v>40.15</v>
      </c>
      <c r="D2043">
        <v>35.85</v>
      </c>
      <c r="F2043" s="58" t="s">
        <v>2503</v>
      </c>
      <c r="G2043" s="30">
        <v>4</v>
      </c>
      <c r="H2043" s="64" t="s">
        <v>150</v>
      </c>
      <c r="I2043">
        <v>1</v>
      </c>
      <c r="J2043" s="35" t="s">
        <v>408</v>
      </c>
      <c r="K2043">
        <v>9.6</v>
      </c>
      <c r="M2043">
        <v>128</v>
      </c>
      <c r="N2043">
        <v>1650</v>
      </c>
      <c r="O2043">
        <v>1</v>
      </c>
      <c r="P2043">
        <v>17</v>
      </c>
      <c r="Q2043">
        <v>9</v>
      </c>
      <c r="R2043">
        <v>25</v>
      </c>
      <c r="S2043" s="31" t="s">
        <v>420</v>
      </c>
      <c r="T2043">
        <v>1173</v>
      </c>
      <c r="U2043" s="33" t="s">
        <v>427</v>
      </c>
      <c r="V2043">
        <v>3</v>
      </c>
      <c r="W2043">
        <v>71</v>
      </c>
      <c r="X2043" s="19" t="s">
        <v>81</v>
      </c>
      <c r="Y2043" s="12" t="s">
        <v>418</v>
      </c>
      <c r="Z2043">
        <v>3</v>
      </c>
      <c r="AA2043">
        <v>3</v>
      </c>
      <c r="AB2043">
        <v>3</v>
      </c>
      <c r="AC2043">
        <v>4</v>
      </c>
      <c r="AF2043" t="s">
        <v>141</v>
      </c>
    </row>
    <row r="2044" spans="1:32" x14ac:dyDescent="0.25">
      <c r="A2044" s="24" t="s">
        <v>365</v>
      </c>
      <c r="B2044" s="27" t="s">
        <v>2497</v>
      </c>
      <c r="C2044">
        <v>39.06</v>
      </c>
      <c r="D2044">
        <v>34.660000000000004</v>
      </c>
      <c r="F2044" s="58" t="s">
        <v>2503</v>
      </c>
      <c r="G2044">
        <v>8</v>
      </c>
      <c r="H2044" s="59" t="s">
        <v>85</v>
      </c>
      <c r="I2044">
        <v>2</v>
      </c>
      <c r="J2044" s="37" t="s">
        <v>409</v>
      </c>
      <c r="K2044">
        <v>6.5</v>
      </c>
      <c r="M2044">
        <v>131</v>
      </c>
      <c r="N2044">
        <v>1650</v>
      </c>
      <c r="O2044">
        <v>1</v>
      </c>
      <c r="P2044">
        <v>16</v>
      </c>
      <c r="Q2044">
        <v>7</v>
      </c>
      <c r="R2044">
        <v>25</v>
      </c>
      <c r="S2044" s="31" t="s">
        <v>420</v>
      </c>
      <c r="T2044">
        <v>1172</v>
      </c>
      <c r="U2044" s="33" t="s">
        <v>427</v>
      </c>
      <c r="V2044">
        <v>3</v>
      </c>
      <c r="W2044">
        <v>72</v>
      </c>
      <c r="X2044" s="19" t="s">
        <v>81</v>
      </c>
      <c r="Y2044" t="s">
        <v>502</v>
      </c>
      <c r="Z2044">
        <v>4</v>
      </c>
      <c r="AA2044">
        <v>6</v>
      </c>
      <c r="AB2044">
        <v>7</v>
      </c>
      <c r="AC2044">
        <v>8</v>
      </c>
      <c r="AF2044" t="s">
        <v>141</v>
      </c>
    </row>
    <row r="2045" spans="1:32" x14ac:dyDescent="0.25">
      <c r="A2045" s="24" t="s">
        <v>365</v>
      </c>
      <c r="B2045" s="27" t="s">
        <v>2497</v>
      </c>
      <c r="C2045">
        <v>39.21</v>
      </c>
      <c r="D2045">
        <v>34.71</v>
      </c>
      <c r="F2045" s="58" t="s">
        <v>2503</v>
      </c>
      <c r="G2045" s="28">
        <v>2</v>
      </c>
      <c r="H2045" s="49" t="s">
        <v>31</v>
      </c>
      <c r="I2045">
        <v>6</v>
      </c>
      <c r="J2045" s="36" t="s">
        <v>410</v>
      </c>
      <c r="K2045">
        <v>8.5</v>
      </c>
      <c r="M2045">
        <v>130</v>
      </c>
      <c r="N2045">
        <v>1650</v>
      </c>
      <c r="O2045">
        <v>1</v>
      </c>
      <c r="P2045">
        <v>25</v>
      </c>
      <c r="Q2045">
        <v>6</v>
      </c>
      <c r="R2045">
        <v>25</v>
      </c>
      <c r="S2045" s="32" t="s">
        <v>416</v>
      </c>
      <c r="T2045">
        <v>1165</v>
      </c>
      <c r="U2045" s="33" t="s">
        <v>427</v>
      </c>
      <c r="V2045">
        <v>3</v>
      </c>
      <c r="W2045">
        <v>71</v>
      </c>
      <c r="X2045" s="19" t="s">
        <v>81</v>
      </c>
      <c r="Y2045" s="12" t="s">
        <v>446</v>
      </c>
      <c r="Z2045">
        <v>8</v>
      </c>
      <c r="AA2045">
        <v>8</v>
      </c>
      <c r="AB2045">
        <v>7</v>
      </c>
      <c r="AC2045">
        <v>2</v>
      </c>
      <c r="AF2045" t="s">
        <v>141</v>
      </c>
    </row>
    <row r="2046" spans="1:32" x14ac:dyDescent="0.25">
      <c r="A2046" s="24" t="s">
        <v>365</v>
      </c>
      <c r="B2046" s="27" t="s">
        <v>2497</v>
      </c>
      <c r="C2046">
        <v>40.67</v>
      </c>
      <c r="D2046">
        <v>35.970000000000006</v>
      </c>
      <c r="F2046" s="58" t="s">
        <v>2503</v>
      </c>
      <c r="G2046">
        <v>7</v>
      </c>
      <c r="H2046" s="50" t="s">
        <v>565</v>
      </c>
      <c r="I2046">
        <v>10</v>
      </c>
      <c r="J2046" s="38" t="s">
        <v>411</v>
      </c>
      <c r="K2046">
        <v>26</v>
      </c>
      <c r="M2046">
        <v>129</v>
      </c>
      <c r="N2046">
        <v>1650</v>
      </c>
      <c r="O2046">
        <v>1</v>
      </c>
      <c r="P2046">
        <v>4</v>
      </c>
      <c r="Q2046">
        <v>6</v>
      </c>
      <c r="R2046">
        <v>25</v>
      </c>
      <c r="S2046" s="32" t="s">
        <v>432</v>
      </c>
      <c r="T2046">
        <v>1168</v>
      </c>
      <c r="U2046" s="34" t="s">
        <v>438</v>
      </c>
      <c r="V2046">
        <v>3</v>
      </c>
      <c r="W2046">
        <v>73</v>
      </c>
      <c r="X2046" s="19" t="s">
        <v>81</v>
      </c>
      <c r="Y2046" t="s">
        <v>643</v>
      </c>
      <c r="Z2046">
        <v>12</v>
      </c>
      <c r="AA2046">
        <v>12</v>
      </c>
      <c r="AB2046">
        <v>12</v>
      </c>
      <c r="AC2046">
        <v>7</v>
      </c>
      <c r="AF2046" t="s">
        <v>141</v>
      </c>
    </row>
    <row r="2047" spans="1:32" x14ac:dyDescent="0.25">
      <c r="A2047" s="24" t="s">
        <v>365</v>
      </c>
      <c r="B2047" s="27" t="s">
        <v>2497</v>
      </c>
      <c r="C2047">
        <v>35.51</v>
      </c>
      <c r="D2047">
        <v>30.81</v>
      </c>
      <c r="F2047" s="58" t="s">
        <v>2503</v>
      </c>
      <c r="G2047" s="30">
        <v>5</v>
      </c>
      <c r="H2047" s="50" t="s">
        <v>565</v>
      </c>
      <c r="I2047">
        <v>9</v>
      </c>
      <c r="J2047" s="38" t="s">
        <v>411</v>
      </c>
      <c r="K2047">
        <v>67</v>
      </c>
      <c r="M2047">
        <v>130</v>
      </c>
      <c r="N2047">
        <v>1600</v>
      </c>
      <c r="O2047">
        <v>1</v>
      </c>
      <c r="P2047">
        <v>18</v>
      </c>
      <c r="Q2047">
        <v>5</v>
      </c>
      <c r="R2047">
        <v>25</v>
      </c>
      <c r="S2047" t="s">
        <v>479</v>
      </c>
      <c r="T2047">
        <v>1161</v>
      </c>
      <c r="U2047" s="33" t="s">
        <v>427</v>
      </c>
      <c r="V2047">
        <v>3</v>
      </c>
      <c r="W2047">
        <v>74</v>
      </c>
      <c r="X2047" s="19" t="s">
        <v>81</v>
      </c>
      <c r="Y2047" t="s">
        <v>435</v>
      </c>
      <c r="Z2047">
        <v>12</v>
      </c>
      <c r="AA2047">
        <v>10</v>
      </c>
      <c r="AB2047">
        <v>11</v>
      </c>
      <c r="AC2047">
        <v>5</v>
      </c>
      <c r="AF2047" t="s">
        <v>141</v>
      </c>
    </row>
    <row r="2048" spans="1:32" x14ac:dyDescent="0.25">
      <c r="A2048" s="24" t="s">
        <v>365</v>
      </c>
      <c r="B2048" s="27" t="s">
        <v>2497</v>
      </c>
      <c r="C2048">
        <v>39.47</v>
      </c>
      <c r="D2048">
        <v>34.869999999999997</v>
      </c>
      <c r="F2048" s="58" t="s">
        <v>2503</v>
      </c>
      <c r="G2048">
        <v>13</v>
      </c>
      <c r="H2048" s="54" t="s">
        <v>58</v>
      </c>
      <c r="I2048">
        <v>11</v>
      </c>
      <c r="J2048" s="38" t="s">
        <v>411</v>
      </c>
      <c r="K2048">
        <v>63</v>
      </c>
      <c r="M2048">
        <v>126</v>
      </c>
      <c r="N2048">
        <v>1650</v>
      </c>
      <c r="O2048">
        <v>1</v>
      </c>
      <c r="P2048">
        <v>26</v>
      </c>
      <c r="Q2048">
        <v>3</v>
      </c>
      <c r="R2048">
        <v>25</v>
      </c>
      <c r="S2048" t="s">
        <v>457</v>
      </c>
      <c r="T2048">
        <v>1172</v>
      </c>
      <c r="U2048" s="33" t="s">
        <v>417</v>
      </c>
      <c r="V2048">
        <v>3</v>
      </c>
      <c r="W2048">
        <v>76</v>
      </c>
      <c r="X2048" s="19" t="s">
        <v>81</v>
      </c>
      <c r="Y2048">
        <v>7</v>
      </c>
      <c r="Z2048">
        <v>14</v>
      </c>
      <c r="AA2048">
        <v>14</v>
      </c>
      <c r="AB2048">
        <v>14</v>
      </c>
      <c r="AC2048">
        <v>13</v>
      </c>
      <c r="AF2048" t="s">
        <v>141</v>
      </c>
    </row>
    <row r="2049" spans="1:32" x14ac:dyDescent="0.25">
      <c r="A2049" s="24" t="s">
        <v>365</v>
      </c>
      <c r="B2049" s="27" t="s">
        <v>2497</v>
      </c>
      <c r="C2049">
        <v>50.1</v>
      </c>
      <c r="D2049">
        <v>45.800000000000004</v>
      </c>
      <c r="F2049" s="58" t="s">
        <v>2503</v>
      </c>
      <c r="G2049">
        <v>7</v>
      </c>
      <c r="H2049" s="50" t="s">
        <v>565</v>
      </c>
      <c r="I2049">
        <v>3</v>
      </c>
      <c r="J2049" s="37" t="s">
        <v>409</v>
      </c>
      <c r="K2049">
        <v>13</v>
      </c>
      <c r="M2049">
        <v>129</v>
      </c>
      <c r="N2049">
        <v>1800</v>
      </c>
      <c r="O2049">
        <v>1</v>
      </c>
      <c r="P2049">
        <v>12</v>
      </c>
      <c r="Q2049">
        <v>3</v>
      </c>
      <c r="R2049">
        <v>25</v>
      </c>
      <c r="S2049" s="32" t="s">
        <v>432</v>
      </c>
      <c r="T2049">
        <v>1173</v>
      </c>
      <c r="U2049" s="33" t="s">
        <v>427</v>
      </c>
      <c r="V2049">
        <v>3</v>
      </c>
      <c r="W2049">
        <v>76</v>
      </c>
      <c r="X2049" s="19" t="s">
        <v>81</v>
      </c>
      <c r="Y2049">
        <v>5</v>
      </c>
      <c r="Z2049">
        <v>4</v>
      </c>
      <c r="AA2049">
        <v>4</v>
      </c>
      <c r="AB2049">
        <v>3</v>
      </c>
      <c r="AC2049">
        <v>3</v>
      </c>
      <c r="AD2049">
        <v>7</v>
      </c>
      <c r="AF2049" t="s">
        <v>141</v>
      </c>
    </row>
    <row r="2050" spans="1:32" x14ac:dyDescent="0.25">
      <c r="A2050" s="24" t="s">
        <v>365</v>
      </c>
      <c r="B2050" s="27" t="s">
        <v>2497</v>
      </c>
      <c r="C2050">
        <v>39.229999999999997</v>
      </c>
      <c r="D2050">
        <v>34.829999999999991</v>
      </c>
      <c r="F2050" s="58" t="s">
        <v>2503</v>
      </c>
      <c r="G2050" s="28">
        <v>2</v>
      </c>
      <c r="H2050" s="64" t="s">
        <v>150</v>
      </c>
      <c r="I2050">
        <v>6</v>
      </c>
      <c r="J2050" s="36" t="s">
        <v>410</v>
      </c>
      <c r="K2050">
        <v>23</v>
      </c>
      <c r="M2050">
        <v>125</v>
      </c>
      <c r="N2050">
        <v>1650</v>
      </c>
      <c r="O2050">
        <v>1</v>
      </c>
      <c r="P2050">
        <v>26</v>
      </c>
      <c r="Q2050">
        <v>2</v>
      </c>
      <c r="R2050">
        <v>25</v>
      </c>
      <c r="S2050" s="32" t="s">
        <v>416</v>
      </c>
      <c r="T2050">
        <v>1184</v>
      </c>
      <c r="U2050" s="33" t="s">
        <v>417</v>
      </c>
      <c r="V2050">
        <v>3</v>
      </c>
      <c r="W2050">
        <v>75</v>
      </c>
      <c r="X2050" s="19" t="s">
        <v>81</v>
      </c>
      <c r="Y2050" s="12">
        <v>1</v>
      </c>
      <c r="Z2050">
        <v>8</v>
      </c>
      <c r="AA2050">
        <v>8</v>
      </c>
      <c r="AB2050">
        <v>7</v>
      </c>
      <c r="AC2050">
        <v>2</v>
      </c>
      <c r="AF2050" t="s">
        <v>141</v>
      </c>
    </row>
    <row r="2051" spans="1:32" x14ac:dyDescent="0.25">
      <c r="A2051" s="24" t="s">
        <v>365</v>
      </c>
      <c r="B2051" s="27" t="s">
        <v>2497</v>
      </c>
      <c r="C2051">
        <v>40.69</v>
      </c>
      <c r="D2051">
        <v>36.089999999999996</v>
      </c>
      <c r="F2051" s="58" t="s">
        <v>2503</v>
      </c>
      <c r="G2051">
        <v>8</v>
      </c>
      <c r="H2051" s="61" t="s">
        <v>106</v>
      </c>
      <c r="I2051">
        <v>6</v>
      </c>
      <c r="J2051" s="36" t="s">
        <v>410</v>
      </c>
      <c r="K2051">
        <v>15</v>
      </c>
      <c r="M2051">
        <v>132</v>
      </c>
      <c r="N2051">
        <v>1650</v>
      </c>
      <c r="O2051">
        <v>1</v>
      </c>
      <c r="P2051">
        <v>5</v>
      </c>
      <c r="Q2051">
        <v>2</v>
      </c>
      <c r="R2051">
        <v>25</v>
      </c>
      <c r="S2051" s="32" t="s">
        <v>432</v>
      </c>
      <c r="T2051">
        <v>1167</v>
      </c>
      <c r="U2051" s="33" t="s">
        <v>417</v>
      </c>
      <c r="V2051">
        <v>3</v>
      </c>
      <c r="W2051">
        <v>76</v>
      </c>
      <c r="X2051" s="19" t="s">
        <v>81</v>
      </c>
      <c r="Y2051" t="s">
        <v>589</v>
      </c>
      <c r="Z2051">
        <v>8</v>
      </c>
      <c r="AA2051">
        <v>8</v>
      </c>
      <c r="AB2051">
        <v>9</v>
      </c>
      <c r="AC2051">
        <v>8</v>
      </c>
      <c r="AF2051" t="s">
        <v>141</v>
      </c>
    </row>
    <row r="2052" spans="1:32" x14ac:dyDescent="0.25">
      <c r="A2052" s="24" t="s">
        <v>365</v>
      </c>
      <c r="B2052" s="27" t="s">
        <v>2497</v>
      </c>
      <c r="C2052">
        <v>50.27</v>
      </c>
      <c r="D2052">
        <v>45.470000000000006</v>
      </c>
      <c r="F2052" s="58" t="s">
        <v>2503</v>
      </c>
      <c r="G2052">
        <v>6</v>
      </c>
      <c r="H2052" s="64" t="s">
        <v>150</v>
      </c>
      <c r="I2052">
        <v>9</v>
      </c>
      <c r="J2052" s="36" t="s">
        <v>410</v>
      </c>
      <c r="K2052">
        <v>15</v>
      </c>
      <c r="M2052">
        <v>133</v>
      </c>
      <c r="N2052">
        <v>1800</v>
      </c>
      <c r="O2052">
        <v>1</v>
      </c>
      <c r="P2052">
        <v>22</v>
      </c>
      <c r="Q2052">
        <v>1</v>
      </c>
      <c r="R2052">
        <v>25</v>
      </c>
      <c r="S2052" s="32" t="s">
        <v>416</v>
      </c>
      <c r="T2052">
        <v>1167</v>
      </c>
      <c r="U2052" s="33" t="s">
        <v>417</v>
      </c>
      <c r="V2052">
        <v>3</v>
      </c>
      <c r="W2052">
        <v>76</v>
      </c>
      <c r="X2052" s="19" t="s">
        <v>81</v>
      </c>
      <c r="Y2052" t="s">
        <v>435</v>
      </c>
      <c r="Z2052">
        <v>10</v>
      </c>
      <c r="AA2052">
        <v>10</v>
      </c>
      <c r="AB2052">
        <v>11</v>
      </c>
      <c r="AC2052">
        <v>12</v>
      </c>
      <c r="AD2052">
        <v>6</v>
      </c>
      <c r="AF2052" t="s">
        <v>141</v>
      </c>
    </row>
    <row r="2053" spans="1:32" x14ac:dyDescent="0.25">
      <c r="A2053" s="24" t="s">
        <v>365</v>
      </c>
      <c r="B2053" s="27" t="s">
        <v>2497</v>
      </c>
      <c r="C2053">
        <v>49.74</v>
      </c>
      <c r="D2053">
        <v>45.940000000000005</v>
      </c>
      <c r="F2053" s="58" t="s">
        <v>2503</v>
      </c>
      <c r="G2053">
        <v>12</v>
      </c>
      <c r="H2053" s="54" t="s">
        <v>58</v>
      </c>
      <c r="I2053">
        <v>1</v>
      </c>
      <c r="J2053" s="36" t="s">
        <v>410</v>
      </c>
      <c r="K2053">
        <v>10</v>
      </c>
      <c r="M2053">
        <v>115</v>
      </c>
      <c r="N2053">
        <v>1800</v>
      </c>
      <c r="O2053">
        <v>1</v>
      </c>
      <c r="P2053">
        <v>8</v>
      </c>
      <c r="Q2053">
        <v>1</v>
      </c>
      <c r="R2053">
        <v>25</v>
      </c>
      <c r="S2053" s="32" t="s">
        <v>432</v>
      </c>
      <c r="T2053">
        <v>1165</v>
      </c>
      <c r="U2053" s="33" t="s">
        <v>417</v>
      </c>
      <c r="V2053" t="s">
        <v>1474</v>
      </c>
      <c r="W2053">
        <v>76</v>
      </c>
      <c r="X2053" s="19" t="s">
        <v>81</v>
      </c>
      <c r="Y2053" t="s">
        <v>484</v>
      </c>
      <c r="Z2053">
        <v>8</v>
      </c>
      <c r="AA2053">
        <v>7</v>
      </c>
      <c r="AB2053">
        <v>7</v>
      </c>
      <c r="AC2053">
        <v>10</v>
      </c>
      <c r="AD2053">
        <v>12</v>
      </c>
      <c r="AF2053" t="s">
        <v>141</v>
      </c>
    </row>
    <row r="2054" spans="1:32" x14ac:dyDescent="0.25">
      <c r="A2054" s="24" t="s">
        <v>365</v>
      </c>
      <c r="B2054" s="27" t="s">
        <v>2497</v>
      </c>
      <c r="C2054">
        <v>39.409999999999997</v>
      </c>
      <c r="D2054">
        <v>35.11</v>
      </c>
      <c r="F2054" s="58" t="s">
        <v>2503</v>
      </c>
      <c r="G2054" s="28">
        <v>1</v>
      </c>
      <c r="H2054" s="50" t="s">
        <v>565</v>
      </c>
      <c r="I2054">
        <v>3</v>
      </c>
      <c r="J2054" s="37" t="s">
        <v>409</v>
      </c>
      <c r="K2054">
        <v>13</v>
      </c>
      <c r="M2054">
        <v>128</v>
      </c>
      <c r="N2054">
        <v>1650</v>
      </c>
      <c r="O2054">
        <v>1</v>
      </c>
      <c r="P2054">
        <v>26</v>
      </c>
      <c r="Q2054">
        <v>12</v>
      </c>
      <c r="R2054">
        <v>24</v>
      </c>
      <c r="S2054" s="32" t="s">
        <v>426</v>
      </c>
      <c r="T2054">
        <v>1162</v>
      </c>
      <c r="U2054" s="33" t="s">
        <v>417</v>
      </c>
      <c r="V2054">
        <v>3</v>
      </c>
      <c r="W2054">
        <v>70</v>
      </c>
      <c r="X2054" s="19" t="s">
        <v>81</v>
      </c>
      <c r="Y2054" s="12" t="s">
        <v>418</v>
      </c>
      <c r="Z2054">
        <v>4</v>
      </c>
      <c r="AA2054">
        <v>4</v>
      </c>
      <c r="AB2054">
        <v>4</v>
      </c>
      <c r="AC2054">
        <v>1</v>
      </c>
      <c r="AF2054" t="s">
        <v>141</v>
      </c>
    </row>
    <row r="2055" spans="1:32" x14ac:dyDescent="0.25">
      <c r="A2055" s="24" t="s">
        <v>365</v>
      </c>
      <c r="B2055" s="27" t="s">
        <v>2497</v>
      </c>
      <c r="C2055">
        <v>41.2</v>
      </c>
      <c r="D2055">
        <v>36.500000000000007</v>
      </c>
      <c r="F2055" s="58" t="s">
        <v>2503</v>
      </c>
      <c r="G2055">
        <v>9</v>
      </c>
      <c r="H2055" s="82" t="s">
        <v>904</v>
      </c>
      <c r="I2055">
        <v>10</v>
      </c>
      <c r="J2055" s="36" t="s">
        <v>410</v>
      </c>
      <c r="K2055">
        <v>30</v>
      </c>
      <c r="M2055">
        <v>128</v>
      </c>
      <c r="N2055">
        <v>1650</v>
      </c>
      <c r="O2055">
        <v>1</v>
      </c>
      <c r="P2055">
        <v>4</v>
      </c>
      <c r="Q2055">
        <v>12</v>
      </c>
      <c r="R2055">
        <v>24</v>
      </c>
      <c r="S2055" s="32" t="s">
        <v>432</v>
      </c>
      <c r="T2055">
        <v>1162</v>
      </c>
      <c r="U2055" s="33" t="s">
        <v>417</v>
      </c>
      <c r="V2055">
        <v>3</v>
      </c>
      <c r="W2055">
        <v>72</v>
      </c>
      <c r="X2055" s="19" t="s">
        <v>81</v>
      </c>
      <c r="Y2055" t="s">
        <v>589</v>
      </c>
      <c r="Z2055">
        <v>9</v>
      </c>
      <c r="AA2055">
        <v>9</v>
      </c>
      <c r="AB2055">
        <v>9</v>
      </c>
      <c r="AC2055">
        <v>9</v>
      </c>
      <c r="AF2055" t="s">
        <v>141</v>
      </c>
    </row>
    <row r="2056" spans="1:32" x14ac:dyDescent="0.25">
      <c r="A2056" s="24" t="s">
        <v>365</v>
      </c>
      <c r="B2056" s="27" t="s">
        <v>2497</v>
      </c>
      <c r="C2056">
        <v>39.799999999999997</v>
      </c>
      <c r="D2056">
        <v>35.5</v>
      </c>
      <c r="F2056" s="58" t="s">
        <v>2503</v>
      </c>
      <c r="G2056" s="28">
        <v>3</v>
      </c>
      <c r="H2056" s="64" t="s">
        <v>150</v>
      </c>
      <c r="I2056">
        <v>2</v>
      </c>
      <c r="J2056" s="36" t="s">
        <v>410</v>
      </c>
      <c r="K2056">
        <v>16</v>
      </c>
      <c r="M2056">
        <v>129</v>
      </c>
      <c r="N2056">
        <v>1650</v>
      </c>
      <c r="O2056">
        <v>1</v>
      </c>
      <c r="P2056">
        <v>20</v>
      </c>
      <c r="Q2056">
        <v>11</v>
      </c>
      <c r="R2056">
        <v>24</v>
      </c>
      <c r="S2056" s="32" t="s">
        <v>416</v>
      </c>
      <c r="T2056">
        <v>1152</v>
      </c>
      <c r="U2056" s="34" t="s">
        <v>438</v>
      </c>
      <c r="V2056">
        <v>3</v>
      </c>
      <c r="W2056">
        <v>72</v>
      </c>
      <c r="X2056" s="19" t="s">
        <v>81</v>
      </c>
      <c r="Y2056" s="12" t="s">
        <v>539</v>
      </c>
      <c r="Z2056">
        <v>8</v>
      </c>
      <c r="AA2056">
        <v>8</v>
      </c>
      <c r="AB2056">
        <v>8</v>
      </c>
      <c r="AC2056">
        <v>3</v>
      </c>
      <c r="AF2056" t="s">
        <v>1212</v>
      </c>
    </row>
    <row r="2057" spans="1:32" x14ac:dyDescent="0.25">
      <c r="A2057" s="24" t="s">
        <v>365</v>
      </c>
      <c r="B2057" s="27" t="s">
        <v>2497</v>
      </c>
      <c r="C2057">
        <v>49.38</v>
      </c>
      <c r="D2057">
        <v>44.88</v>
      </c>
      <c r="F2057" s="58" t="s">
        <v>2503</v>
      </c>
      <c r="G2057" s="30">
        <v>5</v>
      </c>
      <c r="H2057" s="64" t="s">
        <v>150</v>
      </c>
      <c r="I2057">
        <v>4</v>
      </c>
      <c r="J2057" s="37" t="s">
        <v>409</v>
      </c>
      <c r="K2057">
        <v>11</v>
      </c>
      <c r="M2057">
        <v>129</v>
      </c>
      <c r="N2057">
        <v>1800</v>
      </c>
      <c r="O2057">
        <v>1</v>
      </c>
      <c r="P2057">
        <v>27</v>
      </c>
      <c r="Q2057">
        <v>10</v>
      </c>
      <c r="R2057">
        <v>24</v>
      </c>
      <c r="S2057" s="32" t="s">
        <v>416</v>
      </c>
      <c r="T2057">
        <v>1147</v>
      </c>
      <c r="U2057" s="33" t="s">
        <v>417</v>
      </c>
      <c r="V2057">
        <v>3</v>
      </c>
      <c r="W2057">
        <v>73</v>
      </c>
      <c r="X2057" s="19" t="s">
        <v>81</v>
      </c>
      <c r="Y2057" s="12">
        <v>2</v>
      </c>
      <c r="Z2057">
        <v>7</v>
      </c>
      <c r="AA2057">
        <v>7</v>
      </c>
      <c r="AB2057">
        <v>8</v>
      </c>
      <c r="AC2057">
        <v>7</v>
      </c>
      <c r="AD2057">
        <v>5</v>
      </c>
      <c r="AF2057" t="s">
        <v>46</v>
      </c>
    </row>
    <row r="2058" spans="1:32" x14ac:dyDescent="0.25">
      <c r="A2058" s="24" t="s">
        <v>365</v>
      </c>
      <c r="B2058" s="27" t="s">
        <v>2497</v>
      </c>
      <c r="C2058">
        <v>40.9</v>
      </c>
      <c r="D2058">
        <v>36.1</v>
      </c>
      <c r="F2058" s="58" t="s">
        <v>2503</v>
      </c>
      <c r="G2058">
        <v>9</v>
      </c>
      <c r="H2058" s="64" t="s">
        <v>150</v>
      </c>
      <c r="I2058">
        <v>9</v>
      </c>
      <c r="J2058" s="37" t="s">
        <v>409</v>
      </c>
      <c r="K2058">
        <v>37</v>
      </c>
      <c r="M2058">
        <v>132</v>
      </c>
      <c r="N2058">
        <v>1650</v>
      </c>
      <c r="O2058">
        <v>1</v>
      </c>
      <c r="P2058">
        <v>9</v>
      </c>
      <c r="Q2058">
        <v>10</v>
      </c>
      <c r="R2058">
        <v>24</v>
      </c>
      <c r="S2058" s="32" t="s">
        <v>432</v>
      </c>
      <c r="T2058">
        <v>1135</v>
      </c>
      <c r="U2058" s="33" t="s">
        <v>417</v>
      </c>
      <c r="V2058">
        <v>3</v>
      </c>
      <c r="W2058">
        <v>75</v>
      </c>
      <c r="X2058" s="19" t="s">
        <v>81</v>
      </c>
      <c r="Y2058" t="s">
        <v>453</v>
      </c>
      <c r="Z2058">
        <v>5</v>
      </c>
      <c r="AA2058">
        <v>4</v>
      </c>
      <c r="AB2058">
        <v>4</v>
      </c>
      <c r="AC2058">
        <v>9</v>
      </c>
      <c r="AF2058" t="s">
        <v>46</v>
      </c>
    </row>
    <row r="2059" spans="1:32" x14ac:dyDescent="0.25">
      <c r="A2059" s="24" t="s">
        <v>365</v>
      </c>
      <c r="B2059" s="27" t="s">
        <v>2497</v>
      </c>
      <c r="C2059">
        <v>42.16</v>
      </c>
      <c r="D2059">
        <v>37.36</v>
      </c>
      <c r="F2059" s="58" t="s">
        <v>2503</v>
      </c>
      <c r="G2059">
        <v>10</v>
      </c>
      <c r="H2059" s="64" t="s">
        <v>150</v>
      </c>
      <c r="I2059">
        <v>9</v>
      </c>
      <c r="J2059" s="37" t="s">
        <v>409</v>
      </c>
      <c r="K2059">
        <v>13</v>
      </c>
      <c r="M2059">
        <v>131</v>
      </c>
      <c r="N2059">
        <v>1650</v>
      </c>
      <c r="O2059">
        <v>1</v>
      </c>
      <c r="P2059">
        <v>11</v>
      </c>
      <c r="Q2059">
        <v>9</v>
      </c>
      <c r="R2059">
        <v>24</v>
      </c>
      <c r="S2059" s="32" t="s">
        <v>432</v>
      </c>
      <c r="T2059">
        <v>1140</v>
      </c>
      <c r="U2059" s="33" t="s">
        <v>417</v>
      </c>
      <c r="V2059">
        <v>3</v>
      </c>
      <c r="W2059">
        <v>75</v>
      </c>
      <c r="X2059" s="19" t="s">
        <v>81</v>
      </c>
      <c r="Y2059">
        <v>7</v>
      </c>
      <c r="Z2059">
        <v>4</v>
      </c>
      <c r="AA2059">
        <v>4</v>
      </c>
      <c r="AB2059">
        <v>4</v>
      </c>
      <c r="AC2059">
        <v>10</v>
      </c>
      <c r="AF2059" t="s">
        <v>46</v>
      </c>
    </row>
    <row r="2060" spans="1:32" x14ac:dyDescent="0.25">
      <c r="A2060" s="24" t="s">
        <v>365</v>
      </c>
      <c r="B2060" s="27" t="s">
        <v>2497</v>
      </c>
      <c r="C2060">
        <v>48.88</v>
      </c>
      <c r="D2060">
        <v>44.48</v>
      </c>
      <c r="F2060" s="58" t="s">
        <v>2503</v>
      </c>
      <c r="G2060" s="28">
        <v>2</v>
      </c>
      <c r="H2060" s="55" t="s">
        <v>64</v>
      </c>
      <c r="I2060">
        <v>7</v>
      </c>
      <c r="J2060" s="37" t="s">
        <v>409</v>
      </c>
      <c r="K2060">
        <v>6.4</v>
      </c>
      <c r="M2060">
        <v>127</v>
      </c>
      <c r="N2060">
        <v>1800</v>
      </c>
      <c r="O2060">
        <v>1</v>
      </c>
      <c r="P2060">
        <v>10</v>
      </c>
      <c r="Q2060">
        <v>7</v>
      </c>
      <c r="R2060">
        <v>24</v>
      </c>
      <c r="S2060" s="31" t="s">
        <v>420</v>
      </c>
      <c r="T2060">
        <v>1153</v>
      </c>
      <c r="U2060" s="33" t="s">
        <v>427</v>
      </c>
      <c r="V2060">
        <v>3</v>
      </c>
      <c r="W2060">
        <v>72</v>
      </c>
      <c r="X2060" s="19" t="s">
        <v>81</v>
      </c>
      <c r="Y2060" s="12" t="s">
        <v>584</v>
      </c>
      <c r="Z2060">
        <v>6</v>
      </c>
      <c r="AA2060">
        <v>8</v>
      </c>
      <c r="AB2060">
        <v>8</v>
      </c>
      <c r="AC2060">
        <v>7</v>
      </c>
      <c r="AD2060">
        <v>2</v>
      </c>
      <c r="AF2060" t="s">
        <v>46</v>
      </c>
    </row>
    <row r="2061" spans="1:32" x14ac:dyDescent="0.25">
      <c r="A2061" s="24" t="s">
        <v>365</v>
      </c>
      <c r="B2061" s="27" t="s">
        <v>2497</v>
      </c>
      <c r="C2061">
        <v>40.01</v>
      </c>
      <c r="D2061">
        <v>35.51</v>
      </c>
      <c r="F2061" s="58" t="s">
        <v>2503</v>
      </c>
      <c r="G2061" s="28">
        <v>2</v>
      </c>
      <c r="H2061" s="64" t="s">
        <v>150</v>
      </c>
      <c r="I2061">
        <v>11</v>
      </c>
      <c r="J2061" s="36" t="s">
        <v>410</v>
      </c>
      <c r="K2061">
        <v>20</v>
      </c>
      <c r="M2061">
        <v>124</v>
      </c>
      <c r="N2061">
        <v>1650</v>
      </c>
      <c r="O2061">
        <v>1</v>
      </c>
      <c r="P2061">
        <v>26</v>
      </c>
      <c r="Q2061">
        <v>6</v>
      </c>
      <c r="R2061">
        <v>24</v>
      </c>
      <c r="S2061" s="32" t="s">
        <v>416</v>
      </c>
      <c r="T2061">
        <v>1161</v>
      </c>
      <c r="U2061" s="33" t="s">
        <v>417</v>
      </c>
      <c r="V2061">
        <v>3</v>
      </c>
      <c r="W2061">
        <v>70</v>
      </c>
      <c r="X2061" s="19" t="s">
        <v>81</v>
      </c>
      <c r="Y2061" s="12">
        <v>1</v>
      </c>
      <c r="Z2061">
        <v>10</v>
      </c>
      <c r="AA2061">
        <v>7</v>
      </c>
      <c r="AB2061">
        <v>2</v>
      </c>
      <c r="AC2061">
        <v>2</v>
      </c>
      <c r="AF2061" t="s">
        <v>46</v>
      </c>
    </row>
    <row r="2062" spans="1:32" x14ac:dyDescent="0.25">
      <c r="A2062" s="24" t="s">
        <v>365</v>
      </c>
      <c r="B2062" s="27" t="s">
        <v>2497</v>
      </c>
      <c r="C2062">
        <v>40.9</v>
      </c>
      <c r="D2062">
        <v>36.4</v>
      </c>
      <c r="F2062" s="58" t="s">
        <v>2503</v>
      </c>
      <c r="G2062">
        <v>7</v>
      </c>
      <c r="H2062" s="64" t="s">
        <v>150</v>
      </c>
      <c r="I2062">
        <v>6</v>
      </c>
      <c r="J2062" s="37" t="s">
        <v>409</v>
      </c>
      <c r="K2062">
        <v>14</v>
      </c>
      <c r="M2062">
        <v>130</v>
      </c>
      <c r="N2062">
        <v>1650</v>
      </c>
      <c r="O2062">
        <v>1</v>
      </c>
      <c r="P2062">
        <v>12</v>
      </c>
      <c r="Q2062">
        <v>6</v>
      </c>
      <c r="R2062">
        <v>24</v>
      </c>
      <c r="S2062" s="31" t="s">
        <v>420</v>
      </c>
      <c r="T2062">
        <v>1155</v>
      </c>
      <c r="U2062" s="33" t="s">
        <v>417</v>
      </c>
      <c r="V2062">
        <v>3</v>
      </c>
      <c r="W2062">
        <v>70</v>
      </c>
      <c r="X2062" s="19" t="s">
        <v>81</v>
      </c>
      <c r="Y2062" t="s">
        <v>441</v>
      </c>
      <c r="Z2062">
        <v>6</v>
      </c>
      <c r="AA2062">
        <v>5</v>
      </c>
      <c r="AB2062">
        <v>5</v>
      </c>
      <c r="AC2062">
        <v>7</v>
      </c>
      <c r="AF2062" t="s">
        <v>46</v>
      </c>
    </row>
    <row r="2063" spans="1:32" x14ac:dyDescent="0.25">
      <c r="A2063" s="24" t="s">
        <v>365</v>
      </c>
      <c r="B2063" s="27" t="s">
        <v>2497</v>
      </c>
      <c r="C2063">
        <v>40.24</v>
      </c>
      <c r="D2063">
        <v>36.04</v>
      </c>
      <c r="F2063" s="58" t="s">
        <v>2503</v>
      </c>
      <c r="G2063" s="28">
        <v>1</v>
      </c>
      <c r="H2063" s="64" t="s">
        <v>150</v>
      </c>
      <c r="I2063">
        <v>5</v>
      </c>
      <c r="J2063" s="37" t="s">
        <v>409</v>
      </c>
      <c r="K2063">
        <v>6</v>
      </c>
      <c r="M2063">
        <v>121</v>
      </c>
      <c r="N2063">
        <v>1650</v>
      </c>
      <c r="O2063">
        <v>1</v>
      </c>
      <c r="P2063">
        <v>22</v>
      </c>
      <c r="Q2063">
        <v>5</v>
      </c>
      <c r="R2063">
        <v>24</v>
      </c>
      <c r="S2063" s="32" t="s">
        <v>426</v>
      </c>
      <c r="T2063">
        <v>1156</v>
      </c>
      <c r="U2063" s="33" t="s">
        <v>417</v>
      </c>
      <c r="V2063">
        <v>3</v>
      </c>
      <c r="W2063">
        <v>65</v>
      </c>
      <c r="X2063" s="19" t="s">
        <v>81</v>
      </c>
      <c r="Y2063" s="12" t="s">
        <v>654</v>
      </c>
      <c r="Z2063">
        <v>7</v>
      </c>
      <c r="AA2063">
        <v>7</v>
      </c>
      <c r="AB2063">
        <v>7</v>
      </c>
      <c r="AC2063">
        <v>1</v>
      </c>
      <c r="AF2063" t="s">
        <v>46</v>
      </c>
    </row>
    <row r="2064" spans="1:32" x14ac:dyDescent="0.25">
      <c r="A2064" s="24" t="s">
        <v>365</v>
      </c>
      <c r="B2064" s="27" t="s">
        <v>2497</v>
      </c>
      <c r="C2064">
        <v>40.43</v>
      </c>
      <c r="D2064">
        <v>36.43</v>
      </c>
      <c r="F2064" s="58" t="s">
        <v>2503</v>
      </c>
      <c r="G2064" s="28">
        <v>2</v>
      </c>
      <c r="H2064" s="64" t="s">
        <v>150</v>
      </c>
      <c r="I2064">
        <v>1</v>
      </c>
      <c r="J2064" s="37" t="s">
        <v>409</v>
      </c>
      <c r="K2064">
        <v>14</v>
      </c>
      <c r="M2064">
        <v>119</v>
      </c>
      <c r="N2064">
        <v>1650</v>
      </c>
      <c r="O2064">
        <v>1</v>
      </c>
      <c r="P2064">
        <v>1</v>
      </c>
      <c r="Q2064">
        <v>5</v>
      </c>
      <c r="R2064">
        <v>24</v>
      </c>
      <c r="S2064" s="32" t="s">
        <v>432</v>
      </c>
      <c r="T2064">
        <v>1143</v>
      </c>
      <c r="U2064" s="34" t="s">
        <v>438</v>
      </c>
      <c r="V2064">
        <v>3</v>
      </c>
      <c r="W2064">
        <v>63</v>
      </c>
      <c r="X2064" s="19" t="s">
        <v>81</v>
      </c>
      <c r="Y2064" s="12" t="s">
        <v>446</v>
      </c>
      <c r="Z2064">
        <v>4</v>
      </c>
      <c r="AA2064">
        <v>3</v>
      </c>
      <c r="AB2064">
        <v>3</v>
      </c>
      <c r="AC2064">
        <v>2</v>
      </c>
      <c r="AF2064" t="s">
        <v>46</v>
      </c>
    </row>
    <row r="2065" spans="1:32" x14ac:dyDescent="0.25">
      <c r="A2065" s="24" t="s">
        <v>365</v>
      </c>
      <c r="B2065" s="27" t="s">
        <v>2497</v>
      </c>
      <c r="C2065">
        <v>41.77</v>
      </c>
      <c r="D2065">
        <v>37.270000000000003</v>
      </c>
      <c r="F2065" s="58" t="s">
        <v>2503</v>
      </c>
      <c r="G2065">
        <v>11</v>
      </c>
      <c r="H2065" s="64" t="s">
        <v>150</v>
      </c>
      <c r="I2065">
        <v>10</v>
      </c>
      <c r="J2065" s="38" t="s">
        <v>411</v>
      </c>
      <c r="K2065">
        <v>38</v>
      </c>
      <c r="M2065">
        <v>123</v>
      </c>
      <c r="N2065">
        <v>1650</v>
      </c>
      <c r="O2065">
        <v>1</v>
      </c>
      <c r="P2065">
        <v>17</v>
      </c>
      <c r="Q2065">
        <v>4</v>
      </c>
      <c r="R2065">
        <v>24</v>
      </c>
      <c r="S2065" s="32" t="s">
        <v>416</v>
      </c>
      <c r="T2065">
        <v>1146</v>
      </c>
      <c r="U2065" s="33" t="s">
        <v>417</v>
      </c>
      <c r="V2065">
        <v>3</v>
      </c>
      <c r="W2065">
        <v>65</v>
      </c>
      <c r="X2065" s="19" t="s">
        <v>81</v>
      </c>
      <c r="Y2065">
        <v>6</v>
      </c>
      <c r="Z2065">
        <v>11</v>
      </c>
      <c r="AA2065">
        <v>12</v>
      </c>
      <c r="AB2065">
        <v>11</v>
      </c>
      <c r="AC2065">
        <v>11</v>
      </c>
      <c r="AF2065" t="s">
        <v>1939</v>
      </c>
    </row>
    <row r="2066" spans="1:32" x14ac:dyDescent="0.25">
      <c r="A2066" s="24" t="s">
        <v>365</v>
      </c>
      <c r="B2066" s="27" t="s">
        <v>2497</v>
      </c>
      <c r="C2066">
        <v>41.1</v>
      </c>
      <c r="D2066">
        <v>36.6</v>
      </c>
      <c r="F2066" s="58" t="s">
        <v>2503</v>
      </c>
      <c r="G2066">
        <v>9</v>
      </c>
      <c r="H2066" s="64" t="s">
        <v>150</v>
      </c>
      <c r="I2066">
        <v>10</v>
      </c>
      <c r="J2066" s="37" t="s">
        <v>409</v>
      </c>
      <c r="K2066">
        <v>22</v>
      </c>
      <c r="M2066">
        <v>123</v>
      </c>
      <c r="N2066">
        <v>1650</v>
      </c>
      <c r="O2066">
        <v>1</v>
      </c>
      <c r="P2066">
        <v>27</v>
      </c>
      <c r="Q2066">
        <v>3</v>
      </c>
      <c r="R2066">
        <v>24</v>
      </c>
      <c r="S2066" s="32" t="s">
        <v>432</v>
      </c>
      <c r="T2066">
        <v>1157</v>
      </c>
      <c r="U2066" s="33" t="s">
        <v>417</v>
      </c>
      <c r="V2066">
        <v>3</v>
      </c>
      <c r="W2066">
        <v>67</v>
      </c>
      <c r="X2066" s="19" t="s">
        <v>81</v>
      </c>
      <c r="Y2066">
        <v>7</v>
      </c>
      <c r="Z2066">
        <v>7</v>
      </c>
      <c r="AA2066">
        <v>7</v>
      </c>
      <c r="AB2066">
        <v>7</v>
      </c>
      <c r="AC2066">
        <v>9</v>
      </c>
      <c r="AF2066" t="s">
        <v>1309</v>
      </c>
    </row>
    <row r="2067" spans="1:32" x14ac:dyDescent="0.25">
      <c r="A2067" s="24" t="s">
        <v>365</v>
      </c>
      <c r="B2067" s="27" t="s">
        <v>2497</v>
      </c>
      <c r="C2067">
        <v>23.02</v>
      </c>
      <c r="D2067">
        <v>18.62</v>
      </c>
      <c r="F2067" s="58" t="s">
        <v>2503</v>
      </c>
      <c r="G2067">
        <v>8</v>
      </c>
      <c r="H2067" s="54" t="s">
        <v>58</v>
      </c>
      <c r="I2067">
        <v>5</v>
      </c>
      <c r="J2067" s="36" t="s">
        <v>410</v>
      </c>
      <c r="K2067">
        <v>20</v>
      </c>
      <c r="M2067">
        <v>127</v>
      </c>
      <c r="N2067">
        <v>1400</v>
      </c>
      <c r="O2067">
        <v>1</v>
      </c>
      <c r="P2067">
        <v>3</v>
      </c>
      <c r="Q2067">
        <v>3</v>
      </c>
      <c r="R2067">
        <v>24</v>
      </c>
      <c r="S2067" t="s">
        <v>501</v>
      </c>
      <c r="T2067">
        <v>1155</v>
      </c>
      <c r="U2067" s="33" t="s">
        <v>417</v>
      </c>
      <c r="V2067">
        <v>3</v>
      </c>
      <c r="W2067">
        <v>69</v>
      </c>
      <c r="X2067" s="19" t="s">
        <v>81</v>
      </c>
      <c r="Y2067" t="s">
        <v>533</v>
      </c>
      <c r="Z2067">
        <v>10</v>
      </c>
      <c r="AA2067">
        <v>10</v>
      </c>
      <c r="AB2067">
        <v>11</v>
      </c>
      <c r="AC2067">
        <v>8</v>
      </c>
      <c r="AF2067" t="s">
        <v>1309</v>
      </c>
    </row>
    <row r="2068" spans="1:32" x14ac:dyDescent="0.25">
      <c r="A2068" s="24" t="s">
        <v>365</v>
      </c>
      <c r="B2068" s="27" t="s">
        <v>2497</v>
      </c>
      <c r="C2068">
        <v>51.16</v>
      </c>
      <c r="D2068">
        <v>46.359999999999992</v>
      </c>
      <c r="F2068" s="58" t="s">
        <v>2503</v>
      </c>
      <c r="G2068" s="30">
        <v>4</v>
      </c>
      <c r="H2068" s="53" t="s">
        <v>53</v>
      </c>
      <c r="I2068">
        <v>12</v>
      </c>
      <c r="J2068" s="37" t="s">
        <v>409</v>
      </c>
      <c r="K2068">
        <v>30</v>
      </c>
      <c r="M2068">
        <v>126</v>
      </c>
      <c r="N2068">
        <v>1800</v>
      </c>
      <c r="O2068">
        <v>1</v>
      </c>
      <c r="P2068">
        <v>15</v>
      </c>
      <c r="Q2068">
        <v>2</v>
      </c>
      <c r="R2068">
        <v>24</v>
      </c>
      <c r="S2068" s="32" t="s">
        <v>416</v>
      </c>
      <c r="T2068">
        <v>1148</v>
      </c>
      <c r="U2068" s="33" t="s">
        <v>417</v>
      </c>
      <c r="V2068">
        <v>3</v>
      </c>
      <c r="W2068">
        <v>71</v>
      </c>
      <c r="X2068" s="19" t="s">
        <v>81</v>
      </c>
      <c r="Y2068" s="12" t="s">
        <v>549</v>
      </c>
      <c r="Z2068">
        <v>7</v>
      </c>
      <c r="AA2068">
        <v>7</v>
      </c>
      <c r="AB2068">
        <v>7</v>
      </c>
      <c r="AC2068">
        <v>7</v>
      </c>
      <c r="AD2068">
        <v>4</v>
      </c>
      <c r="AF2068" t="s">
        <v>1309</v>
      </c>
    </row>
    <row r="2069" spans="1:32" x14ac:dyDescent="0.25">
      <c r="A2069" s="24" t="s">
        <v>365</v>
      </c>
      <c r="B2069" s="27" t="s">
        <v>2497</v>
      </c>
      <c r="C2069">
        <v>40.81</v>
      </c>
      <c r="D2069">
        <v>35.910000000000004</v>
      </c>
      <c r="F2069" s="58" t="s">
        <v>2503</v>
      </c>
      <c r="G2069">
        <v>6</v>
      </c>
      <c r="H2069" s="49" t="s">
        <v>31</v>
      </c>
      <c r="I2069">
        <v>12</v>
      </c>
      <c r="J2069" s="38" t="s">
        <v>411</v>
      </c>
      <c r="K2069">
        <v>13</v>
      </c>
      <c r="M2069">
        <v>130</v>
      </c>
      <c r="N2069">
        <v>1650</v>
      </c>
      <c r="O2069">
        <v>1</v>
      </c>
      <c r="P2069">
        <v>31</v>
      </c>
      <c r="Q2069">
        <v>1</v>
      </c>
      <c r="R2069">
        <v>24</v>
      </c>
      <c r="S2069" s="32" t="s">
        <v>432</v>
      </c>
      <c r="T2069">
        <v>1143</v>
      </c>
      <c r="U2069" s="33" t="s">
        <v>417</v>
      </c>
      <c r="V2069">
        <v>3</v>
      </c>
      <c r="W2069">
        <v>73</v>
      </c>
      <c r="X2069" s="19" t="s">
        <v>81</v>
      </c>
      <c r="Y2069" t="s">
        <v>453</v>
      </c>
      <c r="Z2069">
        <v>11</v>
      </c>
      <c r="AA2069">
        <v>9</v>
      </c>
      <c r="AB2069">
        <v>8</v>
      </c>
      <c r="AC2069">
        <v>6</v>
      </c>
      <c r="AF2069" t="s">
        <v>170</v>
      </c>
    </row>
    <row r="2070" spans="1:32" x14ac:dyDescent="0.25">
      <c r="A2070" s="24" t="s">
        <v>365</v>
      </c>
      <c r="B2070" s="27" t="s">
        <v>2497</v>
      </c>
      <c r="C2070">
        <v>51.5</v>
      </c>
      <c r="D2070">
        <v>47</v>
      </c>
      <c r="F2070" s="58" t="s">
        <v>2503</v>
      </c>
      <c r="G2070">
        <v>12</v>
      </c>
      <c r="H2070" s="50" t="s">
        <v>565</v>
      </c>
      <c r="I2070">
        <v>7</v>
      </c>
      <c r="J2070" s="37" t="s">
        <v>409</v>
      </c>
      <c r="K2070">
        <v>6.8</v>
      </c>
      <c r="M2070">
        <v>128</v>
      </c>
      <c r="N2070">
        <v>1800</v>
      </c>
      <c r="O2070">
        <v>1</v>
      </c>
      <c r="P2070">
        <v>10</v>
      </c>
      <c r="Q2070">
        <v>1</v>
      </c>
      <c r="R2070">
        <v>24</v>
      </c>
      <c r="S2070" s="31" t="s">
        <v>420</v>
      </c>
      <c r="T2070">
        <v>1150</v>
      </c>
      <c r="U2070" s="33" t="s">
        <v>417</v>
      </c>
      <c r="V2070">
        <v>3</v>
      </c>
      <c r="W2070">
        <v>74</v>
      </c>
      <c r="X2070" s="19" t="s">
        <v>81</v>
      </c>
      <c r="Y2070" t="s">
        <v>505</v>
      </c>
      <c r="Z2070">
        <v>6</v>
      </c>
      <c r="AA2070">
        <v>6</v>
      </c>
      <c r="AB2070">
        <v>6</v>
      </c>
      <c r="AC2070">
        <v>7</v>
      </c>
      <c r="AD2070">
        <v>12</v>
      </c>
      <c r="AF2070" t="s">
        <v>99</v>
      </c>
    </row>
    <row r="2071" spans="1:32" x14ac:dyDescent="0.25">
      <c r="A2071" s="24" t="s">
        <v>365</v>
      </c>
      <c r="B2071" s="27" t="s">
        <v>2497</v>
      </c>
      <c r="C2071">
        <v>40.54</v>
      </c>
      <c r="D2071">
        <v>36.139999999999993</v>
      </c>
      <c r="F2071" s="58" t="s">
        <v>2503</v>
      </c>
      <c r="G2071" s="30">
        <v>4</v>
      </c>
      <c r="H2071" s="50" t="s">
        <v>565</v>
      </c>
      <c r="I2071">
        <v>7</v>
      </c>
      <c r="J2071" s="36" t="s">
        <v>410</v>
      </c>
      <c r="K2071">
        <v>5.8</v>
      </c>
      <c r="M2071">
        <v>127</v>
      </c>
      <c r="N2071">
        <v>1650</v>
      </c>
      <c r="O2071">
        <v>1</v>
      </c>
      <c r="P2071">
        <v>13</v>
      </c>
      <c r="Q2071">
        <v>12</v>
      </c>
      <c r="R2071">
        <v>23</v>
      </c>
      <c r="S2071" s="31" t="s">
        <v>420</v>
      </c>
      <c r="T2071">
        <v>1153</v>
      </c>
      <c r="U2071" s="33" t="s">
        <v>417</v>
      </c>
      <c r="V2071">
        <v>3</v>
      </c>
      <c r="W2071">
        <v>74</v>
      </c>
      <c r="X2071" s="19" t="s">
        <v>81</v>
      </c>
      <c r="Y2071" s="12" t="s">
        <v>539</v>
      </c>
      <c r="Z2071">
        <v>9</v>
      </c>
      <c r="AA2071">
        <v>9</v>
      </c>
      <c r="AB2071">
        <v>9</v>
      </c>
      <c r="AC2071">
        <v>4</v>
      </c>
      <c r="AF2071" t="s">
        <v>99</v>
      </c>
    </row>
    <row r="2072" spans="1:32" x14ac:dyDescent="0.25">
      <c r="A2072" s="24" t="s">
        <v>365</v>
      </c>
      <c r="B2072" s="27" t="s">
        <v>2497</v>
      </c>
      <c r="C2072">
        <v>49.35</v>
      </c>
      <c r="D2072">
        <v>45.050000000000004</v>
      </c>
      <c r="F2072" s="58" t="s">
        <v>2503</v>
      </c>
      <c r="G2072" s="28">
        <v>2</v>
      </c>
      <c r="H2072" s="74" t="s">
        <v>404</v>
      </c>
      <c r="I2072">
        <v>3</v>
      </c>
      <c r="J2072" s="37" t="s">
        <v>409</v>
      </c>
      <c r="K2072">
        <v>9.1</v>
      </c>
      <c r="M2072">
        <v>130</v>
      </c>
      <c r="N2072">
        <v>1800</v>
      </c>
      <c r="O2072">
        <v>1</v>
      </c>
      <c r="P2072">
        <v>29</v>
      </c>
      <c r="Q2072">
        <v>11</v>
      </c>
      <c r="R2072">
        <v>23</v>
      </c>
      <c r="S2072" s="32" t="s">
        <v>426</v>
      </c>
      <c r="T2072">
        <v>1149</v>
      </c>
      <c r="U2072" s="33" t="s">
        <v>417</v>
      </c>
      <c r="V2072">
        <v>3</v>
      </c>
      <c r="W2072">
        <v>73</v>
      </c>
      <c r="X2072" s="19" t="s">
        <v>81</v>
      </c>
      <c r="Y2072" s="12">
        <v>1</v>
      </c>
      <c r="Z2072">
        <v>6</v>
      </c>
      <c r="AA2072">
        <v>6</v>
      </c>
      <c r="AB2072">
        <v>5</v>
      </c>
      <c r="AC2072">
        <v>4</v>
      </c>
      <c r="AD2072">
        <v>2</v>
      </c>
      <c r="AF2072" t="s">
        <v>99</v>
      </c>
    </row>
    <row r="2073" spans="1:32" x14ac:dyDescent="0.25">
      <c r="A2073" s="24" t="s">
        <v>365</v>
      </c>
      <c r="B2073" s="27" t="s">
        <v>2497</v>
      </c>
      <c r="C2073">
        <v>39.74</v>
      </c>
      <c r="D2073">
        <v>35.440000000000005</v>
      </c>
      <c r="F2073" s="58" t="s">
        <v>2503</v>
      </c>
      <c r="G2073" s="28">
        <v>3</v>
      </c>
      <c r="H2073" s="49" t="s">
        <v>31</v>
      </c>
      <c r="I2073">
        <v>1</v>
      </c>
      <c r="J2073" s="37" t="s">
        <v>409</v>
      </c>
      <c r="K2073">
        <v>5.0999999999999996</v>
      </c>
      <c r="M2073">
        <v>129</v>
      </c>
      <c r="N2073">
        <v>1650</v>
      </c>
      <c r="O2073">
        <v>1</v>
      </c>
      <c r="P2073">
        <v>15</v>
      </c>
      <c r="Q2073">
        <v>11</v>
      </c>
      <c r="R2073">
        <v>23</v>
      </c>
      <c r="S2073" s="31" t="s">
        <v>420</v>
      </c>
      <c r="T2073">
        <v>1141</v>
      </c>
      <c r="U2073" s="33" t="s">
        <v>417</v>
      </c>
      <c r="V2073">
        <v>3</v>
      </c>
      <c r="W2073">
        <v>73</v>
      </c>
      <c r="X2073" s="19" t="s">
        <v>81</v>
      </c>
      <c r="Y2073" s="12" t="s">
        <v>418</v>
      </c>
      <c r="Z2073">
        <v>6</v>
      </c>
      <c r="AA2073">
        <v>6</v>
      </c>
      <c r="AB2073">
        <v>5</v>
      </c>
      <c r="AC2073">
        <v>3</v>
      </c>
      <c r="AF2073" t="s">
        <v>99</v>
      </c>
    </row>
    <row r="2074" spans="1:32" x14ac:dyDescent="0.25">
      <c r="A2074" s="24" t="s">
        <v>365</v>
      </c>
      <c r="B2074" s="27" t="s">
        <v>2497</v>
      </c>
      <c r="C2074">
        <v>41.43</v>
      </c>
      <c r="D2074">
        <v>37.130000000000003</v>
      </c>
      <c r="F2074" s="58" t="s">
        <v>2503</v>
      </c>
      <c r="G2074" s="28">
        <v>3</v>
      </c>
      <c r="H2074" s="49" t="s">
        <v>31</v>
      </c>
      <c r="I2074">
        <v>2</v>
      </c>
      <c r="J2074" s="35" t="s">
        <v>408</v>
      </c>
      <c r="K2074">
        <v>2.4</v>
      </c>
      <c r="M2074">
        <v>129</v>
      </c>
      <c r="N2074">
        <v>1650</v>
      </c>
      <c r="O2074">
        <v>1</v>
      </c>
      <c r="P2074">
        <v>18</v>
      </c>
      <c r="Q2074">
        <v>10</v>
      </c>
      <c r="R2074">
        <v>23</v>
      </c>
      <c r="S2074" s="31" t="s">
        <v>420</v>
      </c>
      <c r="T2074">
        <v>1145</v>
      </c>
      <c r="U2074" s="34" t="s">
        <v>755</v>
      </c>
      <c r="V2074">
        <v>3</v>
      </c>
      <c r="W2074">
        <v>72</v>
      </c>
      <c r="X2074" s="19" t="s">
        <v>81</v>
      </c>
      <c r="Y2074" s="12" t="s">
        <v>539</v>
      </c>
      <c r="Z2074">
        <v>3</v>
      </c>
      <c r="AA2074">
        <v>3</v>
      </c>
      <c r="AB2074">
        <v>4</v>
      </c>
      <c r="AC2074">
        <v>3</v>
      </c>
      <c r="AF2074" t="s">
        <v>99</v>
      </c>
    </row>
    <row r="2075" spans="1:32" x14ac:dyDescent="0.25">
      <c r="A2075" s="24" t="s">
        <v>365</v>
      </c>
      <c r="B2075" s="27" t="s">
        <v>2497</v>
      </c>
      <c r="C2075">
        <v>38.85</v>
      </c>
      <c r="D2075">
        <v>34.450000000000003</v>
      </c>
      <c r="F2075" s="58" t="s">
        <v>2503</v>
      </c>
      <c r="G2075" s="28">
        <v>1</v>
      </c>
      <c r="H2075" s="49" t="s">
        <v>31</v>
      </c>
      <c r="I2075">
        <v>11</v>
      </c>
      <c r="J2075" s="13" t="s">
        <v>409</v>
      </c>
      <c r="K2075">
        <v>6.2</v>
      </c>
      <c r="M2075">
        <v>121</v>
      </c>
      <c r="N2075">
        <v>1650</v>
      </c>
      <c r="O2075">
        <v>1</v>
      </c>
      <c r="P2075">
        <v>4</v>
      </c>
      <c r="Q2075">
        <v>10</v>
      </c>
      <c r="R2075">
        <v>23</v>
      </c>
      <c r="S2075" s="32" t="s">
        <v>426</v>
      </c>
      <c r="T2075">
        <v>1146</v>
      </c>
      <c r="U2075" s="33" t="s">
        <v>427</v>
      </c>
      <c r="V2075">
        <v>3</v>
      </c>
      <c r="W2075">
        <v>65</v>
      </c>
      <c r="X2075" s="19" t="s">
        <v>81</v>
      </c>
      <c r="Y2075" s="12" t="s">
        <v>539</v>
      </c>
      <c r="Z2075">
        <v>5</v>
      </c>
      <c r="AA2075">
        <v>5</v>
      </c>
      <c r="AB2075">
        <v>5</v>
      </c>
      <c r="AC2075">
        <v>1</v>
      </c>
      <c r="AF2075" t="s">
        <v>99</v>
      </c>
    </row>
    <row r="2076" spans="1:32" x14ac:dyDescent="0.25">
      <c r="A2076" s="24"/>
      <c r="B2076" s="27"/>
      <c r="F2076" s="70"/>
      <c r="G2076" s="39"/>
      <c r="H2076" s="70"/>
      <c r="I2076"/>
      <c r="J2076" s="13"/>
      <c r="X2076" s="19"/>
    </row>
    <row r="2077" spans="1:32" x14ac:dyDescent="0.25">
      <c r="A2077" s="24"/>
      <c r="B2077" s="27"/>
      <c r="F2077" s="70"/>
      <c r="G2077" s="39"/>
      <c r="H2077" s="70"/>
      <c r="I2077"/>
      <c r="J2077" s="13"/>
      <c r="X2077" s="19"/>
    </row>
    <row r="2078" spans="1:32" x14ac:dyDescent="0.25">
      <c r="A2078" s="24"/>
      <c r="B2078" s="27"/>
      <c r="F2078" s="70"/>
      <c r="G2078" s="39"/>
      <c r="H2078" s="70"/>
      <c r="I2078"/>
      <c r="J2078" s="13"/>
      <c r="X2078" s="19"/>
    </row>
    <row r="2079" spans="1:32" x14ac:dyDescent="0.25">
      <c r="A2079" s="24"/>
      <c r="B2079" s="27"/>
      <c r="F2079" s="70"/>
      <c r="G2079" s="39"/>
      <c r="H2079" s="70"/>
      <c r="I2079"/>
      <c r="J2079" s="13"/>
      <c r="X2079" s="19"/>
    </row>
    <row r="2080" spans="1:32" x14ac:dyDescent="0.25">
      <c r="A2080" s="24"/>
      <c r="B2080" s="27"/>
      <c r="F2080" s="70"/>
      <c r="G2080" s="39"/>
      <c r="H2080" s="70"/>
      <c r="I2080"/>
      <c r="J2080" s="13"/>
      <c r="X2080" s="19"/>
    </row>
    <row r="2081" spans="1:24" x14ac:dyDescent="0.25">
      <c r="A2081" s="24"/>
      <c r="B2081" s="27"/>
      <c r="F2081" s="70"/>
      <c r="G2081" s="39"/>
      <c r="H2081" s="70"/>
      <c r="I2081"/>
      <c r="J2081" s="13"/>
      <c r="X2081" s="19"/>
    </row>
    <row r="2082" spans="1:24" x14ac:dyDescent="0.25">
      <c r="A2082" s="24"/>
      <c r="B2082" s="27"/>
      <c r="F2082" s="70"/>
      <c r="G2082" s="39"/>
      <c r="H2082" s="70"/>
      <c r="I2082"/>
      <c r="J2082" s="13"/>
      <c r="X2082" s="19"/>
    </row>
    <row r="2083" spans="1:24" x14ac:dyDescent="0.25">
      <c r="A2083" s="24"/>
      <c r="B2083" s="27"/>
      <c r="F2083" s="70"/>
      <c r="G2083" s="39"/>
      <c r="H2083" s="70"/>
      <c r="I2083"/>
      <c r="J2083" s="13"/>
      <c r="X2083" s="19"/>
    </row>
    <row r="2084" spans="1:24" x14ac:dyDescent="0.25">
      <c r="A2084" s="24"/>
      <c r="B2084" s="27"/>
      <c r="F2084" s="70"/>
      <c r="G2084" s="39"/>
      <c r="H2084" s="70"/>
      <c r="I2084"/>
      <c r="J2084" s="13"/>
      <c r="X2084" s="19"/>
    </row>
    <row r="2085" spans="1:24" x14ac:dyDescent="0.25">
      <c r="A2085" s="24"/>
      <c r="B2085" s="27"/>
      <c r="F2085" s="70"/>
      <c r="G2085" s="39"/>
      <c r="H2085" s="70"/>
      <c r="I2085"/>
      <c r="J2085" s="13"/>
      <c r="X2085" s="19"/>
    </row>
    <row r="2086" spans="1:24" x14ac:dyDescent="0.25">
      <c r="A2086" s="24"/>
      <c r="B2086" s="27"/>
      <c r="F2086" s="70"/>
      <c r="G2086" s="39"/>
      <c r="H2086" s="70"/>
      <c r="I2086"/>
      <c r="J2086" s="13"/>
      <c r="X2086" s="19"/>
    </row>
    <row r="2087" spans="1:24" x14ac:dyDescent="0.25">
      <c r="A2087" s="24"/>
      <c r="B2087" s="27"/>
      <c r="F2087" s="70"/>
      <c r="G2087" s="39"/>
      <c r="H2087" s="70"/>
      <c r="I2087"/>
      <c r="J2087" s="13"/>
      <c r="X2087" s="19"/>
    </row>
    <row r="2088" spans="1:24" x14ac:dyDescent="0.25">
      <c r="A2088" s="24"/>
      <c r="B2088" s="27"/>
      <c r="F2088" s="70"/>
      <c r="G2088" s="39"/>
      <c r="H2088" s="70"/>
      <c r="I2088"/>
      <c r="J2088" s="13"/>
      <c r="X2088" s="19"/>
    </row>
    <row r="2089" spans="1:24" x14ac:dyDescent="0.25">
      <c r="A2089" s="24"/>
      <c r="B2089" s="27"/>
      <c r="F2089" s="70"/>
      <c r="G2089" s="39"/>
      <c r="H2089" s="70"/>
      <c r="I2089"/>
      <c r="J2089" s="13"/>
      <c r="X2089" s="19"/>
    </row>
    <row r="2090" spans="1:24" x14ac:dyDescent="0.25">
      <c r="A2090" s="24"/>
      <c r="B2090" s="27"/>
      <c r="F2090" s="70"/>
      <c r="G2090" s="39"/>
      <c r="H2090" s="70"/>
      <c r="I2090"/>
      <c r="J2090" s="13"/>
      <c r="X2090" s="19"/>
    </row>
    <row r="2091" spans="1:24" x14ac:dyDescent="0.25">
      <c r="A2091" s="24"/>
      <c r="B2091" s="27"/>
      <c r="F2091" s="70"/>
      <c r="G2091" s="39"/>
      <c r="H2091" s="70"/>
      <c r="I2091"/>
      <c r="J2091" s="13"/>
      <c r="X2091" s="19"/>
    </row>
    <row r="2092" spans="1:24" x14ac:dyDescent="0.25">
      <c r="A2092" s="24"/>
      <c r="B2092" s="27"/>
      <c r="F2092" s="70"/>
      <c r="G2092" s="39"/>
      <c r="H2092" s="70"/>
      <c r="I2092"/>
      <c r="J2092" s="13"/>
      <c r="X2092" s="19"/>
    </row>
    <row r="2093" spans="1:24" x14ac:dyDescent="0.25">
      <c r="A2093" s="24"/>
      <c r="B2093" s="27"/>
      <c r="F2093" s="70"/>
      <c r="G2093" s="39"/>
      <c r="H2093" s="70"/>
      <c r="I2093"/>
      <c r="J2093" s="13"/>
      <c r="X2093" s="19"/>
    </row>
    <row r="2094" spans="1:24" x14ac:dyDescent="0.25">
      <c r="A2094" s="24"/>
      <c r="B2094" s="27"/>
      <c r="F2094" s="70"/>
      <c r="G2094" s="39"/>
      <c r="H2094" s="70"/>
      <c r="I2094"/>
      <c r="J2094" s="13"/>
      <c r="X2094" s="19"/>
    </row>
    <row r="2095" spans="1:24" x14ac:dyDescent="0.25">
      <c r="A2095" s="24"/>
      <c r="B2095" s="27"/>
      <c r="F2095" s="70"/>
      <c r="G2095" s="39"/>
      <c r="H2095" s="70"/>
      <c r="I2095"/>
      <c r="J2095" s="13"/>
      <c r="X2095" s="19"/>
    </row>
    <row r="2096" spans="1:24" x14ac:dyDescent="0.25">
      <c r="A2096" s="24"/>
      <c r="B2096" s="27"/>
      <c r="F2096" s="70"/>
      <c r="G2096" s="39"/>
      <c r="H2096" s="70"/>
      <c r="I2096"/>
      <c r="J2096" s="13"/>
      <c r="X2096" s="19"/>
    </row>
    <row r="2097" spans="1:24" x14ac:dyDescent="0.25">
      <c r="A2097" s="24"/>
      <c r="B2097" s="27"/>
      <c r="F2097" s="70"/>
      <c r="G2097" s="39"/>
      <c r="H2097" s="70"/>
      <c r="I2097"/>
      <c r="J2097" s="13"/>
      <c r="X2097" s="19"/>
    </row>
    <row r="2098" spans="1:24" x14ac:dyDescent="0.25">
      <c r="A2098" s="24"/>
      <c r="B2098" s="27"/>
      <c r="F2098" s="70"/>
      <c r="G2098" s="39"/>
      <c r="H2098" s="70"/>
      <c r="I2098"/>
      <c r="J2098" s="13"/>
      <c r="X2098" s="19"/>
    </row>
    <row r="2099" spans="1:24" x14ac:dyDescent="0.25">
      <c r="A2099" s="24"/>
      <c r="B2099" s="27"/>
      <c r="F2099" s="70"/>
      <c r="G2099" s="39"/>
      <c r="H2099" s="70"/>
      <c r="I2099"/>
      <c r="J2099" s="13"/>
      <c r="X2099" s="19"/>
    </row>
    <row r="2100" spans="1:24" x14ac:dyDescent="0.25">
      <c r="A2100" s="24"/>
      <c r="B2100" s="27"/>
      <c r="F2100" s="70"/>
      <c r="G2100" s="39"/>
      <c r="H2100" s="70"/>
      <c r="I2100"/>
      <c r="J2100" s="13"/>
      <c r="X2100" s="19"/>
    </row>
    <row r="2101" spans="1:24" x14ac:dyDescent="0.25">
      <c r="A2101" s="24"/>
      <c r="B2101" s="27"/>
      <c r="F2101" s="70"/>
      <c r="G2101" s="39"/>
      <c r="H2101" s="70"/>
      <c r="I2101"/>
      <c r="J2101" s="13"/>
      <c r="X2101" s="19"/>
    </row>
    <row r="2102" spans="1:24" x14ac:dyDescent="0.25">
      <c r="A2102" s="24"/>
      <c r="B2102" s="27"/>
      <c r="F2102" s="70"/>
      <c r="G2102" s="39"/>
      <c r="H2102" s="70"/>
      <c r="I2102"/>
      <c r="J2102" s="13"/>
      <c r="X2102" s="19"/>
    </row>
    <row r="2103" spans="1:24" x14ac:dyDescent="0.25">
      <c r="A2103" s="24"/>
      <c r="B2103" s="27"/>
      <c r="F2103" s="70"/>
      <c r="G2103" s="39"/>
      <c r="H2103" s="70"/>
      <c r="I2103"/>
      <c r="J2103" s="13"/>
      <c r="X2103" s="19"/>
    </row>
    <row r="2104" spans="1:24" x14ac:dyDescent="0.25">
      <c r="A2104" s="24"/>
      <c r="B2104" s="27"/>
      <c r="F2104" s="70"/>
      <c r="G2104" s="39"/>
      <c r="H2104" s="70"/>
      <c r="I2104"/>
      <c r="J2104" s="13"/>
      <c r="X2104" s="19"/>
    </row>
    <row r="2105" spans="1:24" x14ac:dyDescent="0.25">
      <c r="A2105" s="24"/>
      <c r="B2105" s="27"/>
      <c r="F2105" s="70"/>
      <c r="G2105" s="39"/>
      <c r="H2105" s="70"/>
      <c r="I2105"/>
      <c r="J2105" s="13"/>
      <c r="X2105" s="19"/>
    </row>
    <row r="2106" spans="1:24" x14ac:dyDescent="0.25">
      <c r="A2106" s="24"/>
      <c r="B2106" s="27"/>
      <c r="F2106" s="70"/>
      <c r="G2106" s="39"/>
      <c r="H2106" s="70"/>
      <c r="I2106"/>
      <c r="J2106" s="13"/>
      <c r="X2106" s="19"/>
    </row>
    <row r="2107" spans="1:24" x14ac:dyDescent="0.25">
      <c r="A2107" s="24"/>
      <c r="B2107" s="27"/>
      <c r="F2107" s="70"/>
      <c r="G2107" s="39"/>
      <c r="H2107" s="70"/>
      <c r="I2107"/>
      <c r="J2107" s="13"/>
      <c r="X2107" s="19"/>
    </row>
    <row r="2108" spans="1:24" x14ac:dyDescent="0.25">
      <c r="A2108" s="24"/>
      <c r="B2108" s="27"/>
      <c r="F2108" s="70"/>
      <c r="G2108" s="39"/>
      <c r="H2108" s="70"/>
      <c r="I2108"/>
      <c r="J2108" s="13"/>
      <c r="X2108" s="19"/>
    </row>
    <row r="2109" spans="1:24" x14ac:dyDescent="0.25">
      <c r="A2109" s="24"/>
      <c r="B2109" s="27"/>
      <c r="F2109" s="70"/>
      <c r="G2109" s="39"/>
      <c r="H2109" s="70"/>
      <c r="I2109"/>
      <c r="J2109" s="13"/>
      <c r="X2109" s="19"/>
    </row>
    <row r="2110" spans="1:24" x14ac:dyDescent="0.25">
      <c r="A2110" s="24"/>
      <c r="B2110" s="27"/>
      <c r="F2110" s="70"/>
      <c r="G2110" s="39"/>
      <c r="H2110" s="70"/>
      <c r="I2110"/>
      <c r="J2110" s="13"/>
      <c r="X2110" s="19"/>
    </row>
    <row r="2111" spans="1:24" x14ac:dyDescent="0.25">
      <c r="A2111" s="24"/>
      <c r="B2111" s="27"/>
      <c r="F2111" s="70"/>
      <c r="G2111" s="39"/>
      <c r="H2111" s="70"/>
      <c r="I2111"/>
      <c r="J2111" s="13"/>
      <c r="X2111" s="19"/>
    </row>
    <row r="2112" spans="1:24" x14ac:dyDescent="0.25">
      <c r="A2112" s="24"/>
      <c r="B2112" s="27"/>
      <c r="F2112" s="70"/>
      <c r="G2112" s="39"/>
      <c r="H2112" s="70"/>
      <c r="I2112"/>
      <c r="J2112" s="13"/>
      <c r="X2112" s="19"/>
    </row>
    <row r="2113" spans="1:24" x14ac:dyDescent="0.25">
      <c r="A2113" s="24"/>
      <c r="B2113" s="27"/>
      <c r="F2113" s="70"/>
      <c r="G2113" s="39"/>
      <c r="H2113" s="70"/>
      <c r="I2113"/>
      <c r="J2113" s="13"/>
      <c r="X2113" s="19"/>
    </row>
    <row r="2114" spans="1:24" x14ac:dyDescent="0.25">
      <c r="A2114" s="24"/>
      <c r="B2114" s="27"/>
      <c r="F2114" s="70"/>
      <c r="G2114" s="39"/>
      <c r="H2114" s="70"/>
      <c r="I2114"/>
      <c r="J2114" s="13"/>
      <c r="X2114" s="19"/>
    </row>
    <row r="2115" spans="1:24" x14ac:dyDescent="0.25">
      <c r="A2115" s="24"/>
      <c r="B2115" s="27"/>
      <c r="F2115" s="70"/>
      <c r="G2115" s="39"/>
      <c r="H2115" s="70"/>
      <c r="I2115"/>
      <c r="J2115" s="13"/>
      <c r="X2115" s="19"/>
    </row>
    <row r="2116" spans="1:24" x14ac:dyDescent="0.25">
      <c r="A2116" s="24"/>
      <c r="B2116" s="27"/>
      <c r="F2116" s="70"/>
      <c r="G2116" s="39"/>
      <c r="H2116" s="70"/>
      <c r="I2116"/>
      <c r="J2116" s="13"/>
      <c r="X2116" s="19"/>
    </row>
    <row r="2117" spans="1:24" x14ac:dyDescent="0.25">
      <c r="A2117" s="24"/>
      <c r="B2117" s="27"/>
      <c r="F2117" s="70"/>
      <c r="G2117" s="39"/>
      <c r="H2117" s="70"/>
      <c r="I2117"/>
      <c r="J2117" s="13"/>
      <c r="X2117" s="19"/>
    </row>
    <row r="2118" spans="1:24" x14ac:dyDescent="0.25">
      <c r="A2118" s="24"/>
      <c r="B2118" s="27"/>
      <c r="F2118" s="70"/>
      <c r="G2118" s="39"/>
      <c r="H2118" s="70"/>
      <c r="I2118"/>
      <c r="J2118" s="13"/>
      <c r="X2118" s="19"/>
    </row>
    <row r="2119" spans="1:24" x14ac:dyDescent="0.25">
      <c r="A2119" s="24"/>
      <c r="B2119" s="27"/>
      <c r="F2119" s="70"/>
      <c r="G2119" s="39"/>
      <c r="H2119" s="70"/>
      <c r="I2119"/>
      <c r="J2119" s="13"/>
      <c r="X2119" s="19"/>
    </row>
    <row r="2120" spans="1:24" x14ac:dyDescent="0.25">
      <c r="A2120" s="24"/>
      <c r="B2120" s="27"/>
      <c r="F2120" s="70"/>
      <c r="G2120" s="39"/>
      <c r="H2120" s="70"/>
      <c r="I2120"/>
      <c r="J2120" s="13"/>
      <c r="X2120" s="19"/>
    </row>
    <row r="2121" spans="1:24" x14ac:dyDescent="0.25">
      <c r="A2121" s="24"/>
      <c r="B2121" s="27"/>
      <c r="F2121" s="70"/>
      <c r="G2121" s="39"/>
      <c r="H2121" s="70"/>
      <c r="I2121"/>
      <c r="J2121" s="13"/>
      <c r="X2121" s="19"/>
    </row>
    <row r="2122" spans="1:24" x14ac:dyDescent="0.25">
      <c r="A2122" s="24"/>
      <c r="B2122" s="27"/>
      <c r="F2122" s="70"/>
      <c r="G2122" s="39"/>
      <c r="H2122" s="70"/>
      <c r="I2122"/>
      <c r="J2122" s="13"/>
      <c r="X2122" s="19"/>
    </row>
    <row r="2123" spans="1:24" x14ac:dyDescent="0.25">
      <c r="A2123" s="24"/>
      <c r="B2123" s="27"/>
      <c r="F2123" s="70"/>
      <c r="G2123" s="39"/>
      <c r="H2123" s="70"/>
      <c r="I2123"/>
      <c r="J2123" s="13"/>
      <c r="X2123" s="19"/>
    </row>
    <row r="2124" spans="1:24" x14ac:dyDescent="0.25">
      <c r="A2124" s="24"/>
      <c r="B2124" s="27"/>
      <c r="F2124" s="70"/>
      <c r="G2124" s="39"/>
      <c r="H2124" s="70"/>
      <c r="I2124"/>
      <c r="J2124" s="13"/>
      <c r="X2124" s="19"/>
    </row>
    <row r="2125" spans="1:24" x14ac:dyDescent="0.25">
      <c r="A2125" s="24"/>
      <c r="B2125" s="27"/>
      <c r="F2125" s="70"/>
      <c r="G2125" s="39"/>
      <c r="H2125" s="70"/>
      <c r="I2125"/>
      <c r="J2125" s="13"/>
      <c r="X2125" s="19"/>
    </row>
    <row r="2126" spans="1:24" x14ac:dyDescent="0.25">
      <c r="A2126" s="24"/>
      <c r="B2126" s="27"/>
      <c r="F2126" s="70"/>
      <c r="G2126" s="39"/>
      <c r="H2126" s="70"/>
      <c r="I2126"/>
      <c r="J2126" s="13"/>
      <c r="X2126" s="19"/>
    </row>
    <row r="2127" spans="1:24" x14ac:dyDescent="0.25">
      <c r="A2127" s="24"/>
      <c r="B2127" s="27"/>
      <c r="F2127" s="70"/>
      <c r="G2127" s="39"/>
      <c r="H2127" s="70"/>
      <c r="I2127"/>
      <c r="J2127" s="13"/>
      <c r="X2127" s="19"/>
    </row>
    <row r="2128" spans="1:24" x14ac:dyDescent="0.25">
      <c r="A2128" s="24"/>
      <c r="B2128" s="27"/>
      <c r="F2128" s="70"/>
      <c r="G2128" s="39"/>
      <c r="H2128" s="70"/>
      <c r="I2128"/>
      <c r="J2128" s="13"/>
      <c r="X2128" s="19"/>
    </row>
    <row r="2129" spans="1:24" x14ac:dyDescent="0.25">
      <c r="A2129" s="24"/>
      <c r="B2129" s="27"/>
      <c r="F2129" s="70"/>
      <c r="G2129" s="39"/>
      <c r="H2129" s="70"/>
      <c r="I2129"/>
      <c r="J2129" s="13"/>
      <c r="X2129" s="19"/>
    </row>
    <row r="2130" spans="1:24" x14ac:dyDescent="0.25">
      <c r="A2130" s="24"/>
      <c r="B2130" s="27"/>
      <c r="F2130" s="70"/>
      <c r="G2130" s="39"/>
      <c r="H2130" s="70"/>
      <c r="I2130"/>
      <c r="J2130" s="13"/>
      <c r="X2130" s="19"/>
    </row>
    <row r="2131" spans="1:24" x14ac:dyDescent="0.25">
      <c r="A2131" s="24"/>
      <c r="B2131" s="27"/>
      <c r="F2131" s="70"/>
      <c r="G2131" s="39"/>
      <c r="H2131" s="70"/>
      <c r="I2131"/>
      <c r="J2131" s="13"/>
      <c r="X2131" s="19"/>
    </row>
    <row r="2132" spans="1:24" x14ac:dyDescent="0.25">
      <c r="A2132" s="24"/>
      <c r="B2132" s="27"/>
      <c r="F2132" s="70"/>
      <c r="G2132" s="39"/>
      <c r="H2132" s="70"/>
      <c r="I2132"/>
      <c r="J2132" s="13"/>
      <c r="X2132" s="19"/>
    </row>
    <row r="2133" spans="1:24" x14ac:dyDescent="0.25">
      <c r="A2133" s="24"/>
      <c r="B2133" s="27"/>
      <c r="F2133" s="70"/>
      <c r="G2133" s="39"/>
      <c r="H2133" s="70"/>
      <c r="I2133"/>
      <c r="J2133" s="13"/>
      <c r="X2133" s="19"/>
    </row>
    <row r="2134" spans="1:24" x14ac:dyDescent="0.25">
      <c r="A2134" s="24"/>
      <c r="B2134" s="27"/>
      <c r="F2134" s="70"/>
      <c r="G2134" s="39"/>
      <c r="H2134" s="70"/>
      <c r="I2134"/>
      <c r="J2134" s="13"/>
      <c r="X2134" s="19"/>
    </row>
    <row r="2135" spans="1:24" x14ac:dyDescent="0.25">
      <c r="A2135" s="24"/>
      <c r="B2135" s="27"/>
      <c r="F2135" s="70"/>
      <c r="G2135" s="39"/>
      <c r="H2135" s="70"/>
      <c r="I2135"/>
      <c r="J2135" s="13"/>
      <c r="X2135" s="19"/>
    </row>
    <row r="2136" spans="1:24" x14ac:dyDescent="0.25">
      <c r="A2136" s="24"/>
      <c r="B2136" s="27"/>
      <c r="F2136" s="70"/>
      <c r="G2136" s="39"/>
      <c r="H2136" s="70"/>
      <c r="I2136"/>
      <c r="J2136" s="13"/>
      <c r="X2136" s="19"/>
    </row>
    <row r="2137" spans="1:24" x14ac:dyDescent="0.25">
      <c r="A2137" s="24"/>
      <c r="B2137" s="27"/>
      <c r="F2137" s="70"/>
      <c r="G2137" s="39"/>
      <c r="H2137" s="70"/>
      <c r="I2137"/>
      <c r="J2137" s="13"/>
      <c r="X2137" s="19"/>
    </row>
    <row r="2138" spans="1:24" x14ac:dyDescent="0.25">
      <c r="A2138" s="24"/>
      <c r="B2138" s="27"/>
      <c r="F2138" s="70"/>
      <c r="G2138" s="39"/>
      <c r="H2138" s="70"/>
      <c r="I2138"/>
      <c r="J2138" s="13"/>
      <c r="X2138" s="19"/>
    </row>
    <row r="2139" spans="1:24" x14ac:dyDescent="0.25">
      <c r="A2139" s="24"/>
      <c r="B2139" s="27"/>
      <c r="F2139" s="70"/>
      <c r="G2139" s="39"/>
      <c r="H2139" s="70"/>
      <c r="I2139"/>
      <c r="J2139" s="13"/>
      <c r="X2139" s="19"/>
    </row>
    <row r="2140" spans="1:24" x14ac:dyDescent="0.25">
      <c r="A2140" s="24"/>
      <c r="B2140" s="27"/>
      <c r="F2140" s="70"/>
      <c r="G2140" s="39"/>
      <c r="H2140" s="70"/>
      <c r="I2140"/>
      <c r="J2140" s="13"/>
      <c r="X2140" s="19"/>
    </row>
    <row r="2141" spans="1:24" x14ac:dyDescent="0.25">
      <c r="A2141" s="24"/>
      <c r="B2141" s="27"/>
      <c r="F2141" s="70"/>
      <c r="G2141" s="39"/>
      <c r="H2141" s="70"/>
      <c r="I2141"/>
      <c r="J2141" s="13"/>
      <c r="X2141" s="19"/>
    </row>
    <row r="2142" spans="1:24" x14ac:dyDescent="0.25">
      <c r="A2142" s="24"/>
      <c r="B2142" s="27"/>
      <c r="F2142" s="70"/>
      <c r="G2142" s="39"/>
      <c r="H2142" s="70"/>
      <c r="I2142"/>
      <c r="J2142" s="13"/>
      <c r="X2142" s="19"/>
    </row>
    <row r="2143" spans="1:24" x14ac:dyDescent="0.25">
      <c r="A2143" s="24"/>
      <c r="B2143" s="27"/>
      <c r="F2143" s="70"/>
      <c r="G2143" s="39"/>
      <c r="H2143" s="70"/>
      <c r="I2143"/>
      <c r="J2143" s="13"/>
      <c r="X2143" s="19"/>
    </row>
    <row r="2144" spans="1:24" x14ac:dyDescent="0.25">
      <c r="A2144" s="24"/>
      <c r="B2144" s="27"/>
      <c r="F2144" s="70"/>
      <c r="G2144" s="39"/>
      <c r="H2144" s="70"/>
      <c r="I2144"/>
      <c r="J2144" s="13"/>
      <c r="X2144" s="19"/>
    </row>
    <row r="2145" spans="1:24" x14ac:dyDescent="0.25">
      <c r="A2145" s="24"/>
      <c r="B2145" s="27"/>
      <c r="F2145" s="70"/>
      <c r="G2145" s="39"/>
      <c r="H2145" s="70"/>
      <c r="I2145"/>
      <c r="J2145" s="13"/>
      <c r="X2145" s="19"/>
    </row>
    <row r="2146" spans="1:24" x14ac:dyDescent="0.25">
      <c r="A2146" s="24"/>
      <c r="B2146" s="27"/>
      <c r="F2146" s="70"/>
      <c r="G2146" s="39"/>
      <c r="H2146" s="70"/>
      <c r="I2146"/>
      <c r="J2146" s="13"/>
      <c r="X2146" s="19"/>
    </row>
    <row r="2147" spans="1:24" x14ac:dyDescent="0.25">
      <c r="A2147" s="24"/>
      <c r="B2147" s="27"/>
      <c r="F2147" s="70"/>
      <c r="G2147" s="39"/>
      <c r="H2147" s="70"/>
      <c r="I2147"/>
      <c r="J2147" s="13"/>
      <c r="X2147" s="19"/>
    </row>
    <row r="2148" spans="1:24" x14ac:dyDescent="0.25">
      <c r="A2148" s="24"/>
      <c r="B2148" s="27"/>
      <c r="F2148" s="70"/>
      <c r="G2148" s="39"/>
      <c r="H2148" s="70"/>
      <c r="I2148"/>
      <c r="J2148" s="13"/>
      <c r="X2148" s="19"/>
    </row>
    <row r="2149" spans="1:24" x14ac:dyDescent="0.25">
      <c r="A2149" s="24"/>
      <c r="B2149" s="27"/>
      <c r="F2149" s="70"/>
      <c r="G2149" s="39"/>
      <c r="H2149" s="70"/>
      <c r="I2149"/>
      <c r="J2149" s="13"/>
      <c r="X2149" s="19"/>
    </row>
    <row r="2150" spans="1:24" x14ac:dyDescent="0.25">
      <c r="A2150" s="24"/>
      <c r="B2150" s="27"/>
      <c r="F2150" s="70"/>
      <c r="G2150" s="39"/>
      <c r="H2150" s="70"/>
      <c r="I2150"/>
      <c r="J2150" s="13"/>
      <c r="X2150" s="19"/>
    </row>
    <row r="2151" spans="1:24" x14ac:dyDescent="0.25">
      <c r="A2151" s="24"/>
      <c r="B2151" s="27"/>
      <c r="F2151" s="70"/>
      <c r="G2151" s="39"/>
      <c r="H2151" s="70"/>
      <c r="I2151"/>
      <c r="J2151" s="13"/>
      <c r="X2151" s="19"/>
    </row>
    <row r="2152" spans="1:24" x14ac:dyDescent="0.25">
      <c r="A2152" s="24"/>
      <c r="B2152" s="27"/>
      <c r="F2152" s="70"/>
      <c r="G2152" s="39"/>
      <c r="H2152" s="70"/>
      <c r="I2152"/>
      <c r="J2152" s="13"/>
      <c r="X2152" s="19"/>
    </row>
    <row r="2153" spans="1:24" x14ac:dyDescent="0.25">
      <c r="A2153" s="24"/>
      <c r="B2153" s="27"/>
      <c r="F2153" s="70"/>
      <c r="G2153" s="39"/>
      <c r="H2153" s="70"/>
      <c r="I2153"/>
      <c r="J2153" s="13"/>
      <c r="X2153" s="19"/>
    </row>
    <row r="2154" spans="1:24" x14ac:dyDescent="0.25">
      <c r="A2154" s="24"/>
      <c r="B2154" s="27"/>
      <c r="F2154" s="70"/>
      <c r="G2154" s="39"/>
      <c r="H2154" s="70"/>
      <c r="I2154"/>
      <c r="J2154" s="13"/>
      <c r="X2154" s="19"/>
    </row>
    <row r="2155" spans="1:24" x14ac:dyDescent="0.25">
      <c r="A2155" s="24"/>
      <c r="B2155" s="27"/>
      <c r="F2155" s="70"/>
      <c r="G2155" s="39"/>
      <c r="H2155" s="70"/>
      <c r="I2155"/>
      <c r="J2155" s="13"/>
      <c r="X2155" s="19"/>
    </row>
    <row r="2156" spans="1:24" x14ac:dyDescent="0.25">
      <c r="A2156" s="24"/>
      <c r="B2156" s="27"/>
      <c r="F2156" s="70"/>
      <c r="G2156" s="39"/>
      <c r="H2156" s="70"/>
      <c r="I2156"/>
      <c r="J2156" s="13"/>
      <c r="X2156" s="19"/>
    </row>
    <row r="2157" spans="1:24" x14ac:dyDescent="0.25">
      <c r="A2157" s="24"/>
      <c r="B2157" s="27"/>
      <c r="F2157" s="70"/>
      <c r="G2157" s="39"/>
      <c r="H2157" s="70"/>
      <c r="I2157"/>
      <c r="J2157" s="13"/>
      <c r="X2157" s="19"/>
    </row>
    <row r="2158" spans="1:24" x14ac:dyDescent="0.25">
      <c r="A2158" s="24"/>
      <c r="B2158" s="27"/>
      <c r="F2158" s="70"/>
      <c r="G2158" s="39"/>
      <c r="H2158" s="70"/>
      <c r="I2158"/>
      <c r="J2158" s="13"/>
      <c r="X2158" s="19"/>
    </row>
    <row r="2159" spans="1:24" x14ac:dyDescent="0.25">
      <c r="A2159" s="24"/>
      <c r="B2159" s="27"/>
      <c r="F2159" s="70"/>
      <c r="G2159" s="39"/>
      <c r="H2159" s="70"/>
      <c r="I2159"/>
      <c r="J2159" s="13"/>
      <c r="X2159" s="19"/>
    </row>
    <row r="2160" spans="1:24" x14ac:dyDescent="0.25">
      <c r="A2160" s="24"/>
      <c r="B2160" s="27"/>
      <c r="F2160" s="70"/>
      <c r="G2160" s="39"/>
      <c r="H2160" s="70"/>
      <c r="I2160"/>
      <c r="J2160" s="13"/>
      <c r="X2160" s="19"/>
    </row>
    <row r="2161" spans="1:24" x14ac:dyDescent="0.25">
      <c r="A2161" s="24"/>
      <c r="B2161" s="27"/>
      <c r="F2161" s="70"/>
      <c r="G2161" s="39"/>
      <c r="H2161" s="70"/>
      <c r="I2161"/>
      <c r="J2161" s="13"/>
      <c r="X2161" s="19"/>
    </row>
    <row r="2162" spans="1:24" x14ac:dyDescent="0.25">
      <c r="A2162" s="24"/>
      <c r="B2162" s="27"/>
      <c r="F2162" s="70"/>
      <c r="G2162" s="39"/>
      <c r="H2162" s="70"/>
      <c r="I2162"/>
      <c r="J2162" s="13"/>
      <c r="X2162" s="19"/>
    </row>
    <row r="2163" spans="1:24" x14ac:dyDescent="0.25">
      <c r="A2163" s="24"/>
      <c r="B2163" s="27"/>
      <c r="F2163" s="70"/>
      <c r="G2163" s="39"/>
      <c r="H2163" s="70"/>
      <c r="I2163"/>
      <c r="J2163" s="13"/>
      <c r="X2163" s="19"/>
    </row>
    <row r="2164" spans="1:24" x14ac:dyDescent="0.25">
      <c r="A2164" s="24"/>
      <c r="B2164" s="27"/>
      <c r="F2164" s="70"/>
      <c r="G2164" s="39"/>
      <c r="H2164" s="70"/>
      <c r="I2164"/>
      <c r="J2164" s="13"/>
      <c r="X2164" s="19"/>
    </row>
    <row r="2165" spans="1:24" x14ac:dyDescent="0.25">
      <c r="A2165" s="24"/>
      <c r="B2165" s="27"/>
      <c r="F2165" s="70"/>
      <c r="G2165" s="39"/>
      <c r="H2165" s="70"/>
      <c r="I2165"/>
      <c r="J2165" s="13"/>
      <c r="X2165" s="19"/>
    </row>
    <row r="2166" spans="1:24" x14ac:dyDescent="0.25">
      <c r="A2166" s="24"/>
      <c r="B2166" s="27"/>
      <c r="F2166" s="70"/>
      <c r="G2166" s="39"/>
      <c r="H2166" s="70"/>
      <c r="I2166"/>
      <c r="J2166" s="13"/>
      <c r="X2166" s="19"/>
    </row>
    <row r="2167" spans="1:24" x14ac:dyDescent="0.25">
      <c r="A2167" s="24"/>
      <c r="B2167" s="27"/>
      <c r="F2167" s="70"/>
      <c r="G2167" s="39"/>
      <c r="H2167" s="70"/>
      <c r="I2167"/>
      <c r="J2167" s="13"/>
      <c r="X2167" s="19"/>
    </row>
    <row r="2168" spans="1:24" x14ac:dyDescent="0.25">
      <c r="A2168" s="24"/>
      <c r="B2168" s="27"/>
      <c r="F2168" s="70"/>
      <c r="G2168" s="39"/>
      <c r="H2168" s="70"/>
      <c r="I2168"/>
      <c r="J2168" s="13"/>
      <c r="X2168" s="19"/>
    </row>
    <row r="2169" spans="1:24" x14ac:dyDescent="0.25">
      <c r="A2169" s="24"/>
      <c r="B2169" s="27"/>
      <c r="F2169" s="70"/>
      <c r="G2169" s="39"/>
      <c r="H2169" s="70"/>
      <c r="I2169"/>
      <c r="J2169" s="13"/>
      <c r="X2169" s="19"/>
    </row>
    <row r="2170" spans="1:24" x14ac:dyDescent="0.25">
      <c r="A2170" s="24"/>
      <c r="B2170" s="27"/>
      <c r="F2170" s="70"/>
      <c r="G2170" s="39"/>
      <c r="H2170" s="70"/>
      <c r="I2170"/>
      <c r="J2170" s="13"/>
      <c r="X2170" s="19"/>
    </row>
    <row r="2171" spans="1:24" x14ac:dyDescent="0.25">
      <c r="A2171" s="24"/>
      <c r="B2171" s="27"/>
      <c r="F2171" s="70"/>
      <c r="G2171" s="39"/>
      <c r="H2171" s="70"/>
      <c r="I2171"/>
      <c r="J2171" s="13"/>
      <c r="X2171" s="19"/>
    </row>
    <row r="2172" spans="1:24" x14ac:dyDescent="0.25">
      <c r="A2172" s="24"/>
      <c r="B2172" s="27"/>
      <c r="F2172" s="70"/>
      <c r="G2172" s="39"/>
      <c r="H2172" s="70"/>
      <c r="I2172"/>
      <c r="J2172" s="13"/>
      <c r="X2172" s="19"/>
    </row>
    <row r="2173" spans="1:24" x14ac:dyDescent="0.25">
      <c r="A2173" s="24"/>
      <c r="B2173" s="27"/>
      <c r="F2173" s="70"/>
      <c r="G2173" s="39"/>
      <c r="H2173" s="70"/>
      <c r="I2173"/>
      <c r="J2173" s="13"/>
      <c r="X2173" s="19"/>
    </row>
    <row r="2174" spans="1:24" x14ac:dyDescent="0.25">
      <c r="A2174" s="24"/>
      <c r="B2174" s="27"/>
      <c r="F2174" s="70"/>
      <c r="G2174" s="39"/>
      <c r="H2174" s="70"/>
      <c r="I2174"/>
      <c r="J2174" s="13"/>
      <c r="X2174" s="19"/>
    </row>
    <row r="2175" spans="1:24" x14ac:dyDescent="0.25">
      <c r="A2175" s="24"/>
      <c r="B2175" s="27"/>
      <c r="F2175" s="70"/>
      <c r="G2175" s="39"/>
      <c r="H2175" s="70"/>
      <c r="I2175"/>
      <c r="J2175" s="13"/>
      <c r="X2175" s="19"/>
    </row>
    <row r="2176" spans="1:24" x14ac:dyDescent="0.25">
      <c r="A2176" s="24"/>
      <c r="B2176" s="27"/>
      <c r="F2176" s="70"/>
      <c r="G2176" s="39"/>
      <c r="H2176" s="70"/>
      <c r="I2176"/>
      <c r="J2176" s="13"/>
      <c r="X2176" s="19"/>
    </row>
    <row r="2177" spans="1:24" x14ac:dyDescent="0.25">
      <c r="A2177" s="24"/>
      <c r="B2177" s="27"/>
      <c r="F2177" s="70"/>
      <c r="G2177" s="39"/>
      <c r="H2177" s="70"/>
      <c r="I2177"/>
      <c r="J2177" s="13"/>
      <c r="X2177" s="19"/>
    </row>
    <row r="2178" spans="1:24" x14ac:dyDescent="0.25">
      <c r="A2178" s="24"/>
      <c r="B2178" s="27"/>
      <c r="F2178" s="70"/>
      <c r="G2178" s="39"/>
      <c r="H2178" s="70"/>
      <c r="I2178"/>
      <c r="J2178" s="13"/>
      <c r="X2178" s="19"/>
    </row>
    <row r="2179" spans="1:24" x14ac:dyDescent="0.25">
      <c r="A2179" s="24"/>
      <c r="B2179" s="27"/>
      <c r="F2179" s="70"/>
      <c r="G2179" s="39"/>
      <c r="H2179" s="70"/>
      <c r="I2179"/>
      <c r="J2179" s="13"/>
      <c r="X2179" s="19"/>
    </row>
    <row r="2180" spans="1:24" x14ac:dyDescent="0.25">
      <c r="A2180" s="24"/>
      <c r="B2180" s="27"/>
      <c r="F2180" s="70"/>
      <c r="G2180" s="39"/>
      <c r="H2180" s="70"/>
      <c r="I2180"/>
      <c r="J2180" s="13"/>
      <c r="X2180" s="19"/>
    </row>
    <row r="2181" spans="1:24" x14ac:dyDescent="0.25">
      <c r="A2181" s="24"/>
      <c r="B2181" s="27"/>
      <c r="F2181" s="70"/>
      <c r="G2181" s="39"/>
      <c r="H2181" s="70"/>
      <c r="I2181"/>
      <c r="J2181" s="13"/>
      <c r="X2181" s="19"/>
    </row>
    <row r="2182" spans="1:24" x14ac:dyDescent="0.25">
      <c r="A2182" s="24"/>
      <c r="B2182" s="27"/>
      <c r="F2182" s="70"/>
      <c r="G2182" s="39"/>
      <c r="H2182" s="70"/>
      <c r="I2182"/>
      <c r="J2182" s="13"/>
      <c r="X2182" s="19"/>
    </row>
    <row r="2183" spans="1:24" x14ac:dyDescent="0.25">
      <c r="A2183" s="24"/>
      <c r="B2183" s="27"/>
      <c r="F2183" s="70"/>
      <c r="G2183" s="39"/>
      <c r="H2183" s="70"/>
      <c r="I2183"/>
      <c r="J2183" s="13"/>
      <c r="X2183" s="19"/>
    </row>
    <row r="2184" spans="1:24" x14ac:dyDescent="0.25">
      <c r="A2184" s="24"/>
      <c r="B2184" s="27"/>
      <c r="F2184" s="70"/>
      <c r="G2184" s="39"/>
      <c r="H2184" s="70"/>
      <c r="I2184"/>
      <c r="J2184" s="13"/>
      <c r="X2184" s="19"/>
    </row>
    <row r="2185" spans="1:24" x14ac:dyDescent="0.25">
      <c r="A2185" s="24"/>
      <c r="B2185" s="27"/>
      <c r="F2185" s="70"/>
      <c r="G2185" s="39"/>
      <c r="H2185" s="70"/>
      <c r="I2185"/>
      <c r="J2185" s="13"/>
      <c r="X2185" s="19"/>
    </row>
    <row r="2186" spans="1:24" x14ac:dyDescent="0.25">
      <c r="A2186" s="24"/>
      <c r="B2186" s="27"/>
      <c r="F2186" s="70"/>
      <c r="G2186" s="39"/>
      <c r="H2186" s="70"/>
      <c r="I2186"/>
      <c r="J2186" s="13"/>
      <c r="X2186" s="19"/>
    </row>
    <row r="2187" spans="1:24" x14ac:dyDescent="0.25">
      <c r="A2187" s="24"/>
      <c r="B2187" s="27"/>
      <c r="F2187" s="70"/>
      <c r="G2187" s="39"/>
      <c r="H2187" s="70"/>
      <c r="I2187"/>
      <c r="J2187" s="13"/>
      <c r="X2187" s="19"/>
    </row>
    <row r="2188" spans="1:24" x14ac:dyDescent="0.25">
      <c r="A2188" s="24"/>
      <c r="B2188" s="27"/>
      <c r="F2188" s="70"/>
      <c r="G2188" s="39"/>
      <c r="H2188" s="70"/>
      <c r="I2188"/>
      <c r="J2188" s="13"/>
      <c r="X2188" s="19"/>
    </row>
    <row r="2189" spans="1:24" x14ac:dyDescent="0.25">
      <c r="A2189" s="24"/>
      <c r="B2189" s="27"/>
      <c r="F2189" s="70"/>
      <c r="G2189" s="39"/>
      <c r="H2189" s="70"/>
      <c r="I2189"/>
      <c r="J2189" s="13"/>
      <c r="X2189" s="19"/>
    </row>
    <row r="2190" spans="1:24" x14ac:dyDescent="0.25">
      <c r="A2190" s="24"/>
      <c r="B2190" s="27"/>
      <c r="F2190" s="70"/>
      <c r="G2190" s="39"/>
      <c r="H2190" s="70"/>
      <c r="I2190"/>
      <c r="J2190" s="13"/>
      <c r="X2190" s="19"/>
    </row>
    <row r="2191" spans="1:24" x14ac:dyDescent="0.25">
      <c r="A2191" s="24"/>
      <c r="B2191" s="27"/>
      <c r="F2191" s="70"/>
      <c r="G2191" s="39"/>
      <c r="H2191" s="70"/>
      <c r="I2191"/>
      <c r="J2191" s="13"/>
      <c r="X2191" s="19"/>
    </row>
    <row r="2192" spans="1:24" x14ac:dyDescent="0.25">
      <c r="A2192" s="24"/>
      <c r="B2192" s="27"/>
      <c r="F2192" s="70"/>
      <c r="G2192" s="39"/>
      <c r="H2192" s="70"/>
      <c r="I2192"/>
      <c r="J2192" s="13"/>
      <c r="X2192" s="19"/>
    </row>
    <row r="2193" spans="1:24" x14ac:dyDescent="0.25">
      <c r="A2193" s="24"/>
      <c r="B2193" s="27"/>
      <c r="F2193" s="70"/>
      <c r="G2193" s="39"/>
      <c r="H2193" s="70"/>
      <c r="I2193"/>
      <c r="J2193" s="13"/>
      <c r="X2193" s="19"/>
    </row>
    <row r="2194" spans="1:24" x14ac:dyDescent="0.25">
      <c r="A2194" s="24"/>
      <c r="B2194" s="27"/>
      <c r="F2194" s="70"/>
      <c r="G2194" s="39"/>
      <c r="H2194" s="70"/>
      <c r="I2194"/>
      <c r="J2194" s="13"/>
      <c r="X2194" s="19"/>
    </row>
    <row r="2195" spans="1:24" x14ac:dyDescent="0.25">
      <c r="A2195" s="24"/>
      <c r="B2195" s="27"/>
      <c r="F2195" s="70"/>
      <c r="G2195" s="39"/>
      <c r="H2195" s="70"/>
      <c r="I2195"/>
      <c r="J2195" s="13"/>
      <c r="X2195" s="19"/>
    </row>
    <row r="2196" spans="1:24" x14ac:dyDescent="0.25">
      <c r="A2196" s="24"/>
      <c r="B2196" s="27"/>
      <c r="F2196" s="70"/>
      <c r="G2196" s="39"/>
      <c r="H2196" s="70"/>
      <c r="I2196"/>
      <c r="J2196" s="13"/>
      <c r="X2196" s="19"/>
    </row>
    <row r="2197" spans="1:24" x14ac:dyDescent="0.25">
      <c r="A2197" s="24"/>
      <c r="B2197" s="27"/>
      <c r="F2197" s="70"/>
      <c r="G2197" s="39"/>
      <c r="H2197" s="70"/>
      <c r="I2197"/>
      <c r="J2197" s="13"/>
      <c r="X2197" s="19"/>
    </row>
    <row r="2198" spans="1:24" x14ac:dyDescent="0.25">
      <c r="A2198" s="24"/>
      <c r="B2198" s="27"/>
      <c r="F2198" s="70"/>
      <c r="G2198" s="39"/>
      <c r="H2198" s="70"/>
      <c r="I2198"/>
      <c r="J2198" s="13"/>
      <c r="X2198" s="19"/>
    </row>
    <row r="2199" spans="1:24" x14ac:dyDescent="0.25">
      <c r="A2199" s="24"/>
      <c r="B2199" s="27"/>
      <c r="F2199" s="70"/>
      <c r="G2199" s="39"/>
      <c r="H2199" s="70"/>
      <c r="I2199"/>
      <c r="J2199" s="13"/>
      <c r="X2199" s="19"/>
    </row>
    <row r="2200" spans="1:24" x14ac:dyDescent="0.25">
      <c r="A2200" s="24"/>
      <c r="B2200" s="27"/>
      <c r="F2200" s="70"/>
      <c r="G2200" s="39"/>
      <c r="H2200" s="70"/>
      <c r="I2200"/>
      <c r="J2200" s="13"/>
      <c r="X2200" s="19"/>
    </row>
    <row r="2201" spans="1:24" x14ac:dyDescent="0.25">
      <c r="A2201" s="24"/>
      <c r="B2201" s="27"/>
      <c r="F2201" s="70"/>
      <c r="G2201" s="39"/>
      <c r="H2201" s="70"/>
      <c r="I2201"/>
      <c r="J2201" s="13"/>
      <c r="X2201" s="19"/>
    </row>
    <row r="2202" spans="1:24" x14ac:dyDescent="0.25">
      <c r="A2202" s="24"/>
      <c r="B2202" s="27"/>
      <c r="F2202" s="70"/>
      <c r="G2202" s="39"/>
      <c r="H2202" s="70"/>
      <c r="I2202"/>
      <c r="J2202" s="13"/>
      <c r="X2202" s="19"/>
    </row>
    <row r="2203" spans="1:24" x14ac:dyDescent="0.25">
      <c r="A2203" s="24"/>
      <c r="B2203" s="27"/>
      <c r="F2203" s="70"/>
      <c r="G2203" s="39"/>
      <c r="H2203" s="70"/>
      <c r="I2203"/>
      <c r="J2203" s="13"/>
      <c r="X2203" s="19"/>
    </row>
    <row r="2204" spans="1:24" x14ac:dyDescent="0.25">
      <c r="A2204" s="24"/>
      <c r="B2204" s="27"/>
      <c r="F2204" s="70"/>
      <c r="G2204" s="39"/>
      <c r="H2204" s="70"/>
      <c r="I2204"/>
      <c r="J2204" s="13"/>
      <c r="X2204" s="19"/>
    </row>
    <row r="2205" spans="1:24" x14ac:dyDescent="0.25">
      <c r="A2205" s="24"/>
      <c r="B2205" s="27"/>
      <c r="F2205" s="70"/>
      <c r="G2205" s="39"/>
      <c r="H2205" s="70"/>
      <c r="I2205"/>
      <c r="J2205" s="13"/>
      <c r="X2205" s="19"/>
    </row>
    <row r="2206" spans="1:24" x14ac:dyDescent="0.25">
      <c r="A2206" s="24"/>
      <c r="B2206" s="27"/>
      <c r="F2206" s="70"/>
      <c r="G2206" s="39"/>
      <c r="H2206" s="70"/>
      <c r="I2206"/>
      <c r="J2206" s="13"/>
      <c r="X2206" s="19"/>
    </row>
    <row r="2207" spans="1:24" x14ac:dyDescent="0.25">
      <c r="A2207" s="24"/>
      <c r="B2207" s="27"/>
      <c r="F2207" s="70"/>
      <c r="G2207" s="39"/>
      <c r="H2207" s="70"/>
      <c r="I2207"/>
      <c r="J2207" s="13"/>
      <c r="X2207" s="19"/>
    </row>
    <row r="2208" spans="1:24" x14ac:dyDescent="0.25">
      <c r="A2208" s="24"/>
      <c r="B2208" s="27"/>
      <c r="F2208" s="70"/>
      <c r="G2208" s="39"/>
      <c r="H2208" s="70"/>
      <c r="I2208"/>
      <c r="J2208" s="13"/>
      <c r="X2208" s="19"/>
    </row>
    <row r="2209" spans="1:24" x14ac:dyDescent="0.25">
      <c r="A2209" s="24"/>
      <c r="B2209" s="27"/>
      <c r="F2209" s="70"/>
      <c r="G2209" s="39"/>
      <c r="H2209" s="70"/>
      <c r="I2209"/>
      <c r="J2209" s="13"/>
      <c r="X2209" s="19"/>
    </row>
    <row r="2210" spans="1:24" x14ac:dyDescent="0.25">
      <c r="A2210" s="24"/>
      <c r="B2210" s="27"/>
      <c r="F2210" s="70"/>
      <c r="G2210" s="39"/>
      <c r="H2210" s="70"/>
      <c r="I2210"/>
      <c r="J2210" s="13"/>
      <c r="X2210" s="19"/>
    </row>
    <row r="2211" spans="1:24" x14ac:dyDescent="0.25">
      <c r="A2211" s="24"/>
      <c r="B2211" s="27"/>
      <c r="F2211" s="70"/>
      <c r="G2211" s="39"/>
      <c r="H2211" s="70"/>
      <c r="I2211"/>
      <c r="J2211" s="13"/>
      <c r="X2211" s="19"/>
    </row>
    <row r="2212" spans="1:24" x14ac:dyDescent="0.25">
      <c r="A2212" s="24"/>
      <c r="B2212" s="27"/>
      <c r="F2212" s="70"/>
      <c r="G2212" s="39"/>
      <c r="H2212" s="70"/>
      <c r="I2212"/>
      <c r="J2212" s="13"/>
      <c r="X2212" s="19"/>
    </row>
    <row r="2213" spans="1:24" x14ac:dyDescent="0.25">
      <c r="A2213" s="24"/>
      <c r="B2213" s="27"/>
      <c r="F2213" s="70"/>
      <c r="G2213" s="39"/>
      <c r="H2213" s="70"/>
      <c r="I2213"/>
      <c r="J2213" s="13"/>
      <c r="X2213" s="19"/>
    </row>
    <row r="2214" spans="1:24" x14ac:dyDescent="0.25">
      <c r="A2214" s="24"/>
      <c r="B2214" s="27"/>
      <c r="F2214" s="70"/>
      <c r="G2214" s="39"/>
      <c r="H2214" s="70"/>
      <c r="I2214"/>
      <c r="J2214" s="13"/>
      <c r="X2214" s="19"/>
    </row>
    <row r="2215" spans="1:24" x14ac:dyDescent="0.25">
      <c r="A2215" s="24"/>
      <c r="B2215" s="27"/>
      <c r="F2215" s="70"/>
      <c r="G2215" s="39"/>
      <c r="H2215" s="70"/>
      <c r="I2215"/>
      <c r="J2215" s="13"/>
      <c r="X2215" s="19"/>
    </row>
    <row r="2216" spans="1:24" x14ac:dyDescent="0.25">
      <c r="A2216" s="24"/>
      <c r="B2216" s="27"/>
      <c r="F2216" s="70"/>
      <c r="G2216" s="39"/>
      <c r="H2216" s="70"/>
      <c r="I2216"/>
      <c r="J2216" s="13"/>
      <c r="X2216" s="19"/>
    </row>
    <row r="2217" spans="1:24" x14ac:dyDescent="0.25">
      <c r="A2217" s="24"/>
      <c r="B2217" s="27"/>
      <c r="F2217" s="70"/>
      <c r="G2217" s="39"/>
      <c r="H2217" s="70"/>
      <c r="I2217"/>
      <c r="J2217" s="13"/>
      <c r="X2217" s="19"/>
    </row>
    <row r="2218" spans="1:24" x14ac:dyDescent="0.25">
      <c r="A2218" s="24"/>
      <c r="B2218" s="27"/>
      <c r="F2218" s="70"/>
      <c r="G2218" s="39"/>
      <c r="H2218" s="70"/>
      <c r="I2218"/>
      <c r="J2218" s="13"/>
      <c r="X2218" s="19"/>
    </row>
    <row r="2219" spans="1:24" x14ac:dyDescent="0.25">
      <c r="A2219" s="24"/>
      <c r="B2219" s="27"/>
      <c r="F2219" s="70"/>
      <c r="G2219" s="39"/>
      <c r="H2219" s="70"/>
      <c r="I2219"/>
      <c r="J2219" s="13"/>
      <c r="X2219" s="19"/>
    </row>
    <row r="2220" spans="1:24" x14ac:dyDescent="0.25">
      <c r="A2220" s="24"/>
      <c r="B2220" s="27"/>
      <c r="F2220" s="70"/>
      <c r="G2220" s="39"/>
      <c r="H2220" s="70"/>
      <c r="I2220"/>
      <c r="J2220" s="13"/>
      <c r="X2220" s="19"/>
    </row>
    <row r="2221" spans="1:24" x14ac:dyDescent="0.25">
      <c r="A2221" s="24"/>
      <c r="B2221" s="27"/>
      <c r="F2221" s="70"/>
      <c r="G2221" s="39"/>
      <c r="H2221" s="70"/>
      <c r="I2221"/>
      <c r="J2221" s="13"/>
      <c r="X2221" s="19"/>
    </row>
    <row r="2222" spans="1:24" x14ac:dyDescent="0.25">
      <c r="A2222" s="24"/>
      <c r="B2222" s="27"/>
      <c r="F2222" s="70"/>
      <c r="G2222" s="39"/>
      <c r="H2222" s="70"/>
      <c r="I2222"/>
      <c r="J2222" s="13"/>
      <c r="X2222" s="19"/>
    </row>
    <row r="2223" spans="1:24" x14ac:dyDescent="0.25">
      <c r="A2223" s="24"/>
      <c r="B2223" s="27"/>
      <c r="F2223" s="70"/>
      <c r="G2223" s="39"/>
      <c r="H2223" s="70"/>
      <c r="I2223"/>
      <c r="J2223" s="13"/>
      <c r="X2223" s="19"/>
    </row>
    <row r="2224" spans="1:24" x14ac:dyDescent="0.25">
      <c r="A2224" s="24"/>
      <c r="B2224" s="27"/>
      <c r="F2224" s="70"/>
      <c r="G2224" s="39"/>
      <c r="H2224" s="70"/>
      <c r="I2224"/>
      <c r="J2224" s="13"/>
      <c r="X2224" s="19"/>
    </row>
    <row r="2225" spans="1:24" x14ac:dyDescent="0.25">
      <c r="A2225" s="24"/>
      <c r="B2225" s="27"/>
      <c r="F2225" s="70"/>
      <c r="G2225" s="39"/>
      <c r="H2225" s="70"/>
      <c r="I2225"/>
      <c r="J2225" s="13"/>
      <c r="X2225" s="19"/>
    </row>
    <row r="2226" spans="1:24" x14ac:dyDescent="0.25">
      <c r="A2226" s="24"/>
      <c r="B2226" s="27"/>
      <c r="F2226" s="70"/>
      <c r="G2226" s="39"/>
      <c r="H2226" s="70"/>
      <c r="I2226"/>
      <c r="J2226" s="13"/>
      <c r="X2226" s="19"/>
    </row>
    <row r="2227" spans="1:24" x14ac:dyDescent="0.25">
      <c r="A2227" s="24"/>
      <c r="B2227" s="27"/>
      <c r="F2227" s="70"/>
      <c r="G2227" s="39"/>
      <c r="H2227" s="70"/>
      <c r="I2227"/>
      <c r="J2227" s="13"/>
      <c r="X2227" s="19"/>
    </row>
    <row r="2228" spans="1:24" x14ac:dyDescent="0.25">
      <c r="A2228" s="24"/>
      <c r="B2228" s="27"/>
      <c r="F2228" s="70"/>
      <c r="G2228" s="39"/>
      <c r="H2228" s="70"/>
      <c r="I2228"/>
      <c r="J2228" s="13"/>
      <c r="X2228" s="19"/>
    </row>
    <row r="2229" spans="1:24" x14ac:dyDescent="0.25">
      <c r="A2229" s="24"/>
      <c r="B2229" s="27"/>
      <c r="F2229" s="70"/>
      <c r="G2229" s="39"/>
      <c r="H2229" s="70"/>
      <c r="I2229"/>
      <c r="J2229" s="13"/>
      <c r="X2229" s="19"/>
    </row>
    <row r="2230" spans="1:24" x14ac:dyDescent="0.25">
      <c r="A2230" s="24"/>
      <c r="B2230" s="27"/>
      <c r="F2230" s="70"/>
      <c r="G2230" s="39"/>
      <c r="H2230" s="70"/>
      <c r="I2230"/>
      <c r="J2230" s="13"/>
      <c r="X2230" s="19"/>
    </row>
    <row r="2231" spans="1:24" x14ac:dyDescent="0.25">
      <c r="A2231" s="24"/>
      <c r="B2231" s="27"/>
      <c r="F2231" s="70"/>
      <c r="G2231" s="39"/>
      <c r="H2231" s="70"/>
      <c r="I2231"/>
      <c r="J2231" s="13"/>
      <c r="X2231" s="19"/>
    </row>
    <row r="2232" spans="1:24" x14ac:dyDescent="0.25">
      <c r="A2232" s="24"/>
      <c r="B2232" s="27"/>
      <c r="F2232" s="70"/>
      <c r="G2232" s="39"/>
      <c r="H2232" s="70"/>
      <c r="I2232"/>
      <c r="J2232" s="13"/>
      <c r="X2232" s="19"/>
    </row>
    <row r="2233" spans="1:24" x14ac:dyDescent="0.25">
      <c r="A2233" s="24"/>
      <c r="B2233" s="27"/>
      <c r="F2233" s="70"/>
      <c r="G2233" s="39"/>
      <c r="H2233" s="70"/>
      <c r="I2233"/>
      <c r="J2233" s="13"/>
      <c r="X2233" s="19"/>
    </row>
    <row r="2234" spans="1:24" x14ac:dyDescent="0.25">
      <c r="A2234" s="24"/>
      <c r="B2234" s="27"/>
      <c r="F2234" s="70"/>
      <c r="G2234" s="39"/>
      <c r="H2234" s="70"/>
      <c r="I2234"/>
      <c r="J2234" s="13"/>
      <c r="X2234" s="19"/>
    </row>
    <row r="2235" spans="1:24" x14ac:dyDescent="0.25">
      <c r="A2235" s="24"/>
      <c r="B2235" s="27"/>
      <c r="F2235" s="70"/>
      <c r="G2235" s="39"/>
      <c r="H2235" s="70"/>
      <c r="I2235"/>
      <c r="J2235" s="13"/>
      <c r="X2235" s="19"/>
    </row>
    <row r="2236" spans="1:24" x14ac:dyDescent="0.25">
      <c r="A2236" s="24"/>
      <c r="B2236" s="27"/>
      <c r="F2236" s="70"/>
      <c r="G2236" s="39"/>
      <c r="H2236" s="70"/>
      <c r="I2236"/>
      <c r="J2236" s="13"/>
      <c r="X2236" s="19"/>
    </row>
    <row r="2237" spans="1:24" x14ac:dyDescent="0.25">
      <c r="A2237" s="24"/>
      <c r="B2237" s="27"/>
      <c r="F2237" s="70"/>
      <c r="G2237" s="39"/>
      <c r="H2237" s="70"/>
      <c r="I2237"/>
      <c r="J2237" s="13"/>
      <c r="X2237" s="19"/>
    </row>
    <row r="2238" spans="1:24" x14ac:dyDescent="0.25">
      <c r="A2238" s="24"/>
      <c r="B2238" s="27"/>
      <c r="F2238" s="70"/>
      <c r="G2238" s="39"/>
      <c r="H2238" s="70"/>
      <c r="I2238"/>
      <c r="J2238" s="13"/>
      <c r="X2238" s="19"/>
    </row>
    <row r="2239" spans="1:24" x14ac:dyDescent="0.25">
      <c r="A2239" s="24"/>
      <c r="B2239" s="27"/>
      <c r="F2239" s="70"/>
      <c r="G2239" s="39"/>
      <c r="H2239" s="70"/>
      <c r="I2239"/>
      <c r="J2239" s="13"/>
      <c r="X2239" s="19"/>
    </row>
    <row r="2240" spans="1:24" x14ac:dyDescent="0.25">
      <c r="A2240" s="24"/>
      <c r="B2240" s="27"/>
      <c r="F2240" s="70"/>
      <c r="G2240" s="39"/>
      <c r="H2240" s="70"/>
      <c r="I2240"/>
      <c r="J2240" s="13"/>
      <c r="X2240" s="19"/>
    </row>
    <row r="2241" spans="1:24" x14ac:dyDescent="0.25">
      <c r="A2241" s="24"/>
      <c r="B2241" s="27"/>
      <c r="F2241" s="70"/>
      <c r="G2241" s="39"/>
      <c r="H2241" s="70"/>
      <c r="I2241"/>
      <c r="J2241" s="13"/>
      <c r="X2241" s="19"/>
    </row>
    <row r="2242" spans="1:24" x14ac:dyDescent="0.25">
      <c r="A2242" s="24"/>
      <c r="B2242" s="27"/>
      <c r="F2242" s="70"/>
      <c r="G2242" s="39"/>
      <c r="H2242" s="70"/>
      <c r="I2242"/>
      <c r="J2242" s="13"/>
      <c r="X2242" s="19"/>
    </row>
    <row r="2243" spans="1:24" x14ac:dyDescent="0.25">
      <c r="A2243" s="24"/>
      <c r="B2243" s="27"/>
      <c r="F2243" s="70"/>
      <c r="G2243" s="39"/>
      <c r="H2243" s="70"/>
      <c r="I2243"/>
      <c r="J2243" s="13"/>
      <c r="X2243" s="19"/>
    </row>
    <row r="2244" spans="1:24" x14ac:dyDescent="0.25">
      <c r="A2244" s="24"/>
      <c r="B2244" s="27"/>
      <c r="F2244" s="70"/>
      <c r="G2244" s="39"/>
      <c r="H2244" s="70"/>
      <c r="I2244"/>
      <c r="J2244" s="13"/>
      <c r="X2244" s="19"/>
    </row>
    <row r="2245" spans="1:24" x14ac:dyDescent="0.25">
      <c r="A2245" s="24"/>
      <c r="B2245" s="27"/>
      <c r="F2245" s="70"/>
      <c r="G2245" s="39"/>
      <c r="H2245" s="70"/>
      <c r="I2245"/>
      <c r="J2245" s="13"/>
      <c r="X2245" s="19"/>
    </row>
    <row r="2246" spans="1:24" x14ac:dyDescent="0.25">
      <c r="A2246" s="24"/>
      <c r="B2246" s="27"/>
      <c r="F2246" s="70"/>
      <c r="G2246" s="39"/>
      <c r="H2246" s="70"/>
      <c r="I2246"/>
      <c r="J2246" s="13"/>
      <c r="X2246" s="19"/>
    </row>
    <row r="2247" spans="1:24" x14ac:dyDescent="0.25">
      <c r="A2247" s="24"/>
      <c r="B2247" s="27"/>
      <c r="F2247" s="70"/>
      <c r="G2247" s="39"/>
      <c r="H2247" s="70"/>
      <c r="I2247"/>
      <c r="J2247" s="13"/>
      <c r="X2247" s="19"/>
    </row>
    <row r="2248" spans="1:24" x14ac:dyDescent="0.25">
      <c r="A2248" s="24"/>
      <c r="B2248" s="27"/>
      <c r="F2248" s="70"/>
      <c r="G2248" s="39"/>
      <c r="H2248" s="70"/>
      <c r="I2248"/>
      <c r="J2248" s="13"/>
      <c r="X2248" s="19"/>
    </row>
    <row r="2249" spans="1:24" x14ac:dyDescent="0.25">
      <c r="A2249" s="24"/>
      <c r="B2249" s="27"/>
      <c r="F2249" s="70"/>
      <c r="G2249" s="39"/>
      <c r="H2249" s="70"/>
      <c r="I2249"/>
      <c r="J2249" s="13"/>
      <c r="X2249" s="19"/>
    </row>
    <row r="2250" spans="1:24" x14ac:dyDescent="0.25">
      <c r="A2250" s="24"/>
      <c r="B2250" s="27"/>
      <c r="F2250" s="70"/>
      <c r="G2250" s="39"/>
      <c r="H2250" s="70"/>
      <c r="I2250"/>
      <c r="J2250" s="13"/>
      <c r="X2250" s="19"/>
    </row>
    <row r="2251" spans="1:24" x14ac:dyDescent="0.25">
      <c r="A2251" s="24"/>
      <c r="B2251" s="27"/>
      <c r="F2251" s="70"/>
      <c r="G2251" s="39"/>
      <c r="H2251" s="70"/>
      <c r="I2251"/>
      <c r="J2251" s="13"/>
      <c r="X2251" s="19"/>
    </row>
    <row r="2252" spans="1:24" x14ac:dyDescent="0.25">
      <c r="A2252" s="24"/>
      <c r="B2252" s="27"/>
      <c r="F2252" s="70"/>
      <c r="G2252" s="39"/>
      <c r="H2252" s="70"/>
      <c r="I2252"/>
      <c r="J2252" s="13"/>
      <c r="X2252" s="19"/>
    </row>
    <row r="2253" spans="1:24" x14ac:dyDescent="0.25">
      <c r="A2253" s="24"/>
      <c r="B2253" s="27"/>
      <c r="F2253" s="70"/>
      <c r="G2253" s="39"/>
      <c r="H2253" s="70"/>
      <c r="I2253"/>
      <c r="J2253" s="13"/>
      <c r="X2253" s="19"/>
    </row>
    <row r="2254" spans="1:24" x14ac:dyDescent="0.25">
      <c r="A2254" s="24"/>
      <c r="B2254" s="27"/>
      <c r="F2254" s="70"/>
      <c r="G2254" s="39"/>
      <c r="H2254" s="70"/>
      <c r="I2254"/>
      <c r="J2254" s="13"/>
      <c r="X2254" s="19"/>
    </row>
    <row r="2255" spans="1:24" x14ac:dyDescent="0.25">
      <c r="A2255" s="24"/>
      <c r="B2255" s="27"/>
      <c r="F2255" s="70"/>
      <c r="G2255" s="39"/>
      <c r="H2255" s="70"/>
      <c r="I2255"/>
      <c r="J2255" s="13"/>
      <c r="X2255" s="19"/>
    </row>
    <row r="2256" spans="1:24" x14ac:dyDescent="0.25">
      <c r="A2256" s="24"/>
      <c r="B2256" s="27"/>
      <c r="F2256" s="70"/>
      <c r="G2256" s="39"/>
      <c r="H2256" s="70"/>
      <c r="I2256"/>
      <c r="J2256" s="13"/>
      <c r="X2256" s="19"/>
    </row>
    <row r="2257" spans="1:24" x14ac:dyDescent="0.25">
      <c r="A2257" s="24"/>
      <c r="B2257" s="27"/>
      <c r="F2257" s="70"/>
      <c r="G2257" s="39"/>
      <c r="H2257" s="70"/>
      <c r="I2257"/>
      <c r="J2257" s="13"/>
      <c r="X2257" s="19"/>
    </row>
    <row r="2258" spans="1:24" x14ac:dyDescent="0.25">
      <c r="A2258" s="24"/>
      <c r="B2258" s="27"/>
      <c r="F2258" s="70"/>
      <c r="G2258" s="39"/>
      <c r="H2258" s="70"/>
      <c r="I2258"/>
      <c r="J2258" s="13"/>
      <c r="X2258" s="19"/>
    </row>
    <row r="2259" spans="1:24" x14ac:dyDescent="0.25">
      <c r="A2259" s="24"/>
      <c r="B2259" s="27"/>
      <c r="F2259" s="70"/>
      <c r="G2259" s="39"/>
      <c r="H2259" s="70"/>
      <c r="I2259"/>
      <c r="J2259" s="13"/>
      <c r="X2259" s="19"/>
    </row>
    <row r="2260" spans="1:24" x14ac:dyDescent="0.25">
      <c r="A2260" s="24"/>
      <c r="B2260" s="27"/>
      <c r="F2260" s="70"/>
      <c r="G2260" s="39"/>
      <c r="H2260" s="70"/>
      <c r="I2260"/>
      <c r="J2260" s="13"/>
      <c r="X2260" s="19"/>
    </row>
    <row r="2261" spans="1:24" x14ac:dyDescent="0.25">
      <c r="A2261" s="24"/>
      <c r="B2261" s="27"/>
      <c r="F2261" s="70"/>
      <c r="G2261" s="39"/>
      <c r="H2261" s="70"/>
      <c r="I2261"/>
      <c r="J2261" s="13"/>
      <c r="X2261" s="19"/>
    </row>
    <row r="2262" spans="1:24" x14ac:dyDescent="0.25">
      <c r="A2262" s="24"/>
      <c r="B2262" s="27"/>
      <c r="F2262" s="70"/>
      <c r="G2262" s="39"/>
      <c r="H2262" s="70"/>
      <c r="I2262"/>
      <c r="J2262" s="13"/>
      <c r="X2262" s="19"/>
    </row>
    <row r="2263" spans="1:24" x14ac:dyDescent="0.25">
      <c r="A2263" s="24"/>
      <c r="B2263" s="27"/>
      <c r="F2263" s="70"/>
      <c r="G2263" s="39"/>
      <c r="H2263" s="70"/>
      <c r="I2263"/>
      <c r="J2263" s="13"/>
      <c r="X2263" s="19"/>
    </row>
    <row r="2264" spans="1:24" x14ac:dyDescent="0.25">
      <c r="A2264" s="24"/>
      <c r="B2264" s="27"/>
      <c r="F2264" s="70"/>
      <c r="G2264" s="39"/>
      <c r="H2264" s="70"/>
      <c r="I2264"/>
      <c r="J2264" s="13"/>
      <c r="X2264" s="19"/>
    </row>
    <row r="2265" spans="1:24" x14ac:dyDescent="0.25">
      <c r="A2265" s="24"/>
      <c r="B2265" s="27"/>
      <c r="F2265" s="70"/>
      <c r="G2265" s="39"/>
      <c r="H2265" s="70"/>
      <c r="I2265"/>
      <c r="J2265" s="13"/>
      <c r="X2265" s="19"/>
    </row>
    <row r="2266" spans="1:24" x14ac:dyDescent="0.25">
      <c r="A2266" s="24"/>
      <c r="B2266" s="27"/>
      <c r="F2266" s="70"/>
      <c r="G2266" s="39"/>
      <c r="H2266" s="70"/>
      <c r="I2266"/>
      <c r="J2266" s="13"/>
      <c r="X2266" s="19"/>
    </row>
    <row r="2267" spans="1:24" x14ac:dyDescent="0.25">
      <c r="A2267" s="24"/>
      <c r="B2267" s="27"/>
      <c r="F2267" s="70"/>
      <c r="G2267" s="39"/>
      <c r="H2267" s="70"/>
      <c r="I2267"/>
      <c r="J2267" s="13"/>
      <c r="X2267" s="19"/>
    </row>
    <row r="2268" spans="1:24" x14ac:dyDescent="0.25">
      <c r="A2268" s="24"/>
      <c r="B2268" s="27"/>
      <c r="F2268" s="70"/>
      <c r="G2268" s="39"/>
      <c r="H2268" s="70"/>
      <c r="I2268"/>
      <c r="J2268" s="13"/>
      <c r="X2268" s="19"/>
    </row>
    <row r="2269" spans="1:24" x14ac:dyDescent="0.25">
      <c r="A2269" s="24"/>
      <c r="B2269" s="27"/>
      <c r="F2269" s="70"/>
      <c r="G2269" s="39"/>
      <c r="H2269" s="70"/>
      <c r="I2269"/>
      <c r="J2269" s="13"/>
      <c r="X2269" s="19"/>
    </row>
    <row r="2270" spans="1:24" x14ac:dyDescent="0.25">
      <c r="A2270" s="24"/>
      <c r="B2270" s="27"/>
      <c r="F2270" s="70"/>
      <c r="G2270" s="39"/>
      <c r="H2270" s="70"/>
      <c r="I2270"/>
      <c r="J2270" s="13"/>
      <c r="X2270" s="19"/>
    </row>
    <row r="2271" spans="1:24" x14ac:dyDescent="0.25">
      <c r="A2271" s="24"/>
      <c r="B2271" s="27"/>
      <c r="F2271" s="70"/>
      <c r="G2271" s="39"/>
      <c r="H2271" s="70"/>
      <c r="I2271"/>
      <c r="J2271" s="13"/>
      <c r="X2271" s="19"/>
    </row>
    <row r="2272" spans="1:24" x14ac:dyDescent="0.25">
      <c r="A2272" s="24"/>
      <c r="B2272" s="27"/>
      <c r="F2272" s="70"/>
      <c r="G2272" s="39"/>
      <c r="H2272" s="70"/>
      <c r="I2272"/>
      <c r="J2272" s="13"/>
      <c r="X2272" s="19"/>
    </row>
    <row r="2273" spans="1:24" x14ac:dyDescent="0.25">
      <c r="A2273" s="24"/>
      <c r="B2273" s="27"/>
      <c r="F2273" s="70"/>
      <c r="G2273" s="39"/>
      <c r="H2273" s="70"/>
      <c r="I2273"/>
      <c r="J2273" s="13"/>
      <c r="X2273" s="19"/>
    </row>
    <row r="2274" spans="1:24" x14ac:dyDescent="0.25">
      <c r="A2274" s="24"/>
      <c r="B2274" s="27"/>
      <c r="F2274" s="70"/>
      <c r="G2274" s="39"/>
      <c r="H2274" s="70"/>
      <c r="I2274"/>
      <c r="J2274" s="13"/>
      <c r="X2274" s="19"/>
    </row>
    <row r="2275" spans="1:24" x14ac:dyDescent="0.25">
      <c r="A2275" s="24"/>
      <c r="B2275" s="27"/>
      <c r="F2275" s="70"/>
      <c r="G2275" s="39"/>
      <c r="H2275" s="70"/>
      <c r="I2275"/>
      <c r="J2275" s="13"/>
      <c r="X2275" s="19"/>
    </row>
    <row r="2276" spans="1:24" x14ac:dyDescent="0.25">
      <c r="A2276" s="24"/>
      <c r="B2276" s="27"/>
      <c r="F2276" s="70"/>
      <c r="G2276" s="39"/>
      <c r="H2276" s="70"/>
      <c r="I2276"/>
      <c r="J2276" s="13"/>
      <c r="X2276" s="19"/>
    </row>
    <row r="2277" spans="1:24" x14ac:dyDescent="0.25">
      <c r="A2277" s="24"/>
      <c r="B2277" s="27"/>
      <c r="F2277" s="70"/>
      <c r="G2277" s="39"/>
      <c r="H2277" s="70"/>
      <c r="I2277"/>
      <c r="J2277" s="13"/>
      <c r="X2277" s="19"/>
    </row>
    <row r="2278" spans="1:24" x14ac:dyDescent="0.25">
      <c r="A2278" s="24"/>
      <c r="B2278" s="27"/>
      <c r="F2278" s="70"/>
      <c r="G2278" s="39"/>
      <c r="H2278" s="70"/>
      <c r="I2278"/>
      <c r="J2278" s="13"/>
      <c r="X2278" s="19"/>
    </row>
    <row r="2279" spans="1:24" x14ac:dyDescent="0.25">
      <c r="A2279" s="24"/>
      <c r="B2279" s="27"/>
      <c r="F2279" s="70"/>
      <c r="G2279" s="39"/>
      <c r="H2279" s="70"/>
      <c r="I2279"/>
      <c r="J2279" s="13"/>
      <c r="X2279" s="19"/>
    </row>
    <row r="2280" spans="1:24" x14ac:dyDescent="0.25">
      <c r="A2280" s="24"/>
      <c r="B2280" s="27"/>
      <c r="F2280" s="70"/>
      <c r="G2280" s="39"/>
      <c r="H2280" s="70"/>
      <c r="I2280"/>
      <c r="J2280" s="13"/>
      <c r="X2280" s="19"/>
    </row>
    <row r="2281" spans="1:24" x14ac:dyDescent="0.25">
      <c r="A2281" s="24"/>
      <c r="B2281" s="27"/>
      <c r="F2281" s="70"/>
      <c r="G2281" s="39"/>
      <c r="H2281" s="70"/>
      <c r="I2281"/>
      <c r="J2281" s="13"/>
      <c r="X2281" s="19"/>
    </row>
    <row r="2282" spans="1:24" x14ac:dyDescent="0.25">
      <c r="A2282" s="24"/>
      <c r="B2282" s="27"/>
      <c r="F2282" s="70"/>
      <c r="G2282" s="39"/>
      <c r="H2282" s="70"/>
      <c r="I2282"/>
      <c r="J2282" s="13"/>
      <c r="X2282" s="19"/>
    </row>
    <row r="2283" spans="1:24" x14ac:dyDescent="0.25">
      <c r="A2283" s="24"/>
      <c r="B2283" s="27"/>
      <c r="F2283" s="70"/>
      <c r="G2283" s="39"/>
      <c r="H2283" s="70"/>
      <c r="I2283"/>
      <c r="J2283" s="13"/>
      <c r="X2283" s="19"/>
    </row>
    <row r="2284" spans="1:24" x14ac:dyDescent="0.25">
      <c r="A2284" s="24"/>
      <c r="B2284" s="27"/>
      <c r="F2284" s="70"/>
      <c r="G2284" s="39"/>
      <c r="H2284" s="70"/>
      <c r="I2284"/>
      <c r="J2284" s="13"/>
      <c r="X2284" s="19"/>
    </row>
    <row r="2285" spans="1:24" x14ac:dyDescent="0.25">
      <c r="A2285" s="24"/>
      <c r="B2285" s="27"/>
      <c r="F2285" s="70"/>
      <c r="G2285" s="39"/>
      <c r="H2285" s="70"/>
      <c r="I2285"/>
      <c r="J2285" s="13"/>
      <c r="X2285" s="19"/>
    </row>
    <row r="2286" spans="1:24" x14ac:dyDescent="0.25">
      <c r="A2286" s="24"/>
      <c r="B2286" s="27"/>
      <c r="F2286" s="70"/>
      <c r="G2286" s="39"/>
      <c r="H2286" s="70"/>
      <c r="I2286"/>
      <c r="J2286" s="13"/>
      <c r="X2286" s="19"/>
    </row>
    <row r="2287" spans="1:24" x14ac:dyDescent="0.25">
      <c r="A2287" s="24"/>
      <c r="B2287" s="27"/>
      <c r="F2287" s="70"/>
      <c r="G2287" s="39"/>
      <c r="H2287" s="70"/>
      <c r="I2287"/>
      <c r="J2287" s="13"/>
      <c r="X2287" s="19"/>
    </row>
    <row r="2288" spans="1:24" x14ac:dyDescent="0.25">
      <c r="A2288" s="24"/>
      <c r="B2288" s="27"/>
      <c r="F2288" s="70"/>
      <c r="G2288" s="39"/>
      <c r="H2288" s="70"/>
      <c r="I2288"/>
      <c r="J2288" s="13"/>
      <c r="X2288" s="19"/>
    </row>
    <row r="2289" spans="1:24" x14ac:dyDescent="0.25">
      <c r="A2289" s="24"/>
      <c r="B2289" s="27"/>
      <c r="F2289" s="70"/>
      <c r="G2289" s="39"/>
      <c r="H2289" s="70"/>
      <c r="I2289"/>
      <c r="J2289" s="13"/>
      <c r="X2289" s="19"/>
    </row>
    <row r="2290" spans="1:24" x14ac:dyDescent="0.25">
      <c r="A2290" s="24"/>
      <c r="B2290" s="27"/>
      <c r="F2290" s="70"/>
      <c r="G2290" s="39"/>
      <c r="H2290" s="70"/>
      <c r="I2290"/>
      <c r="J2290" s="13"/>
      <c r="X2290" s="19"/>
    </row>
    <row r="2291" spans="1:24" x14ac:dyDescent="0.25">
      <c r="A2291" s="24"/>
      <c r="B2291" s="27"/>
      <c r="F2291" s="70"/>
      <c r="G2291" s="39"/>
      <c r="H2291" s="70"/>
      <c r="I2291"/>
      <c r="J2291" s="13"/>
      <c r="X2291" s="19"/>
    </row>
    <row r="2292" spans="1:24" x14ac:dyDescent="0.25">
      <c r="A2292" s="24"/>
      <c r="B2292" s="27"/>
      <c r="F2292" s="70"/>
      <c r="G2292" s="39"/>
      <c r="H2292" s="70"/>
      <c r="I2292"/>
      <c r="J2292" s="13"/>
      <c r="X2292" s="19"/>
    </row>
    <row r="2293" spans="1:24" x14ac:dyDescent="0.25">
      <c r="A2293" s="24"/>
      <c r="B2293" s="27"/>
      <c r="F2293" s="70"/>
      <c r="G2293" s="39"/>
      <c r="H2293" s="70"/>
      <c r="I2293"/>
      <c r="J2293" s="13"/>
      <c r="X2293" s="19"/>
    </row>
    <row r="2294" spans="1:24" x14ac:dyDescent="0.25">
      <c r="A2294" s="24"/>
      <c r="B2294" s="27"/>
      <c r="F2294" s="70"/>
      <c r="G2294" s="39"/>
      <c r="H2294" s="70"/>
      <c r="I2294"/>
      <c r="J2294" s="13"/>
      <c r="X2294" s="19"/>
    </row>
    <row r="2295" spans="1:24" x14ac:dyDescent="0.25">
      <c r="A2295" s="24"/>
      <c r="B2295" s="27"/>
      <c r="F2295" s="70"/>
      <c r="G2295" s="39"/>
      <c r="H2295" s="70"/>
      <c r="I2295"/>
      <c r="J2295" s="13"/>
      <c r="X2295" s="19"/>
    </row>
    <row r="2296" spans="1:24" x14ac:dyDescent="0.25">
      <c r="A2296" s="24"/>
      <c r="B2296" s="27"/>
      <c r="F2296" s="70"/>
      <c r="G2296" s="39"/>
      <c r="H2296" s="70"/>
      <c r="I2296"/>
      <c r="J2296" s="13"/>
      <c r="X2296" s="19"/>
    </row>
    <row r="2297" spans="1:24" x14ac:dyDescent="0.25">
      <c r="A2297" s="24"/>
      <c r="B2297" s="27"/>
      <c r="F2297" s="70"/>
      <c r="G2297" s="39"/>
      <c r="H2297" s="70"/>
      <c r="I2297"/>
      <c r="J2297" s="13"/>
      <c r="X2297" s="19"/>
    </row>
    <row r="2298" spans="1:24" x14ac:dyDescent="0.25">
      <c r="A2298" s="24"/>
      <c r="B2298" s="27"/>
      <c r="F2298" s="70"/>
      <c r="G2298" s="39"/>
      <c r="H2298" s="70"/>
      <c r="I2298"/>
      <c r="J2298" s="13"/>
      <c r="X2298" s="19"/>
    </row>
    <row r="2299" spans="1:24" x14ac:dyDescent="0.25">
      <c r="A2299" s="24"/>
      <c r="B2299" s="27"/>
      <c r="F2299" s="70"/>
      <c r="G2299" s="39"/>
      <c r="H2299" s="70"/>
      <c r="I2299"/>
      <c r="J2299" s="13"/>
      <c r="X2299" s="19"/>
    </row>
    <row r="2300" spans="1:24" x14ac:dyDescent="0.25">
      <c r="A2300" s="24"/>
      <c r="B2300" s="27"/>
      <c r="F2300" s="70"/>
      <c r="G2300" s="39"/>
      <c r="H2300" s="70"/>
      <c r="I2300"/>
      <c r="J2300" s="13"/>
      <c r="X2300" s="19"/>
    </row>
    <row r="2301" spans="1:24" x14ac:dyDescent="0.25">
      <c r="A2301" s="24"/>
      <c r="B2301" s="27"/>
      <c r="F2301" s="70"/>
      <c r="G2301" s="39"/>
      <c r="H2301" s="70"/>
      <c r="I2301"/>
      <c r="J2301" s="13"/>
      <c r="X2301" s="19"/>
    </row>
    <row r="2302" spans="1:24" x14ac:dyDescent="0.25">
      <c r="A2302" s="24"/>
      <c r="B2302" s="27"/>
      <c r="F2302" s="70"/>
      <c r="G2302" s="39"/>
      <c r="H2302" s="70"/>
      <c r="I2302"/>
      <c r="J2302" s="13"/>
      <c r="X2302" s="19"/>
    </row>
    <row r="2303" spans="1:24" x14ac:dyDescent="0.25">
      <c r="A2303" s="24"/>
      <c r="B2303" s="27"/>
      <c r="F2303" s="70"/>
      <c r="G2303" s="39"/>
      <c r="H2303" s="70"/>
      <c r="I2303"/>
      <c r="J2303" s="13"/>
      <c r="X2303" s="19"/>
    </row>
    <row r="2304" spans="1:24" x14ac:dyDescent="0.25">
      <c r="A2304" s="24"/>
      <c r="B2304" s="27"/>
      <c r="F2304" s="70"/>
      <c r="G2304" s="39"/>
      <c r="H2304" s="70"/>
      <c r="I2304"/>
      <c r="J2304" s="13"/>
      <c r="X2304" s="19"/>
    </row>
    <row r="2305" spans="1:24" x14ac:dyDescent="0.25">
      <c r="A2305" s="24"/>
      <c r="B2305" s="27"/>
      <c r="F2305" s="70"/>
      <c r="G2305" s="39"/>
      <c r="H2305" s="70"/>
      <c r="I2305"/>
      <c r="J2305" s="13"/>
      <c r="X2305" s="19"/>
    </row>
    <row r="2306" spans="1:24" x14ac:dyDescent="0.25">
      <c r="A2306" s="24"/>
      <c r="B2306" s="27"/>
      <c r="F2306" s="70"/>
      <c r="G2306" s="39"/>
      <c r="H2306" s="70"/>
      <c r="I2306"/>
      <c r="J2306" s="13"/>
      <c r="X2306" s="19"/>
    </row>
    <row r="2307" spans="1:24" x14ac:dyDescent="0.25">
      <c r="A2307" s="24"/>
      <c r="B2307" s="27"/>
      <c r="F2307" s="70"/>
      <c r="G2307" s="39"/>
      <c r="H2307" s="70"/>
      <c r="I2307"/>
      <c r="J2307" s="13"/>
      <c r="X2307" s="19"/>
    </row>
    <row r="2308" spans="1:24" x14ac:dyDescent="0.25">
      <c r="A2308" s="24"/>
      <c r="B2308" s="27"/>
      <c r="F2308" s="70"/>
      <c r="G2308" s="39"/>
      <c r="H2308" s="70"/>
      <c r="I2308"/>
      <c r="J2308" s="13"/>
      <c r="X2308" s="19"/>
    </row>
    <row r="2309" spans="1:24" x14ac:dyDescent="0.25">
      <c r="A2309" s="24"/>
      <c r="B2309" s="27"/>
      <c r="F2309" s="70"/>
      <c r="G2309" s="39"/>
      <c r="H2309" s="70"/>
      <c r="I2309"/>
      <c r="J2309" s="13"/>
      <c r="X2309" s="19"/>
    </row>
    <row r="2310" spans="1:24" x14ac:dyDescent="0.25">
      <c r="A2310" s="24"/>
      <c r="B2310" s="27"/>
      <c r="F2310" s="70"/>
      <c r="G2310" s="39"/>
      <c r="H2310" s="70"/>
      <c r="I2310"/>
      <c r="J2310" s="13"/>
      <c r="X2310" s="19"/>
    </row>
    <row r="2311" spans="1:24" x14ac:dyDescent="0.25">
      <c r="A2311" s="24"/>
      <c r="B2311" s="27"/>
      <c r="F2311" s="70"/>
      <c r="G2311" s="39"/>
      <c r="H2311" s="70"/>
      <c r="I2311"/>
      <c r="J2311" s="13"/>
      <c r="X2311" s="19"/>
    </row>
    <row r="2312" spans="1:24" x14ac:dyDescent="0.25">
      <c r="A2312" s="24"/>
      <c r="B2312" s="27"/>
      <c r="F2312" s="70"/>
      <c r="G2312" s="39"/>
      <c r="H2312" s="70"/>
      <c r="I2312"/>
      <c r="J2312" s="13"/>
      <c r="X2312" s="19"/>
    </row>
    <row r="2313" spans="1:24" x14ac:dyDescent="0.25">
      <c r="A2313" s="24"/>
      <c r="B2313" s="27"/>
      <c r="F2313" s="70"/>
      <c r="G2313" s="39"/>
      <c r="H2313" s="70"/>
      <c r="I2313"/>
      <c r="J2313" s="13"/>
      <c r="X2313" s="19"/>
    </row>
    <row r="2314" spans="1:24" x14ac:dyDescent="0.25">
      <c r="A2314" s="24"/>
      <c r="B2314" s="27"/>
      <c r="F2314" s="70"/>
      <c r="G2314" s="39"/>
      <c r="H2314" s="70"/>
      <c r="I2314"/>
      <c r="J2314" s="13"/>
      <c r="X2314" s="19"/>
    </row>
    <row r="2315" spans="1:24" x14ac:dyDescent="0.25">
      <c r="A2315" s="24"/>
      <c r="B2315" s="27"/>
      <c r="F2315" s="70"/>
      <c r="G2315" s="39"/>
      <c r="H2315" s="70"/>
      <c r="I2315"/>
      <c r="J2315" s="13"/>
      <c r="X2315" s="19"/>
    </row>
    <row r="2316" spans="1:24" x14ac:dyDescent="0.25">
      <c r="A2316" s="24"/>
      <c r="B2316" s="27"/>
      <c r="F2316" s="70"/>
      <c r="G2316" s="39"/>
      <c r="H2316" s="70"/>
      <c r="I2316"/>
      <c r="J2316" s="13"/>
      <c r="X2316" s="19"/>
    </row>
    <row r="2317" spans="1:24" x14ac:dyDescent="0.25">
      <c r="A2317" s="24"/>
      <c r="B2317" s="27"/>
      <c r="F2317" s="70"/>
      <c r="G2317" s="39"/>
      <c r="H2317" s="70"/>
      <c r="I2317"/>
      <c r="J2317" s="13"/>
      <c r="X2317" s="19"/>
    </row>
    <row r="2318" spans="1:24" x14ac:dyDescent="0.25">
      <c r="A2318" s="24"/>
      <c r="B2318" s="27"/>
      <c r="F2318" s="70"/>
      <c r="G2318" s="39"/>
      <c r="H2318" s="70"/>
      <c r="I2318"/>
      <c r="J2318" s="13"/>
      <c r="X2318" s="19"/>
    </row>
    <row r="2319" spans="1:24" x14ac:dyDescent="0.25">
      <c r="A2319" s="24"/>
      <c r="B2319" s="27"/>
      <c r="F2319" s="70"/>
      <c r="G2319" s="39"/>
      <c r="H2319" s="70"/>
      <c r="I2319"/>
      <c r="J2319" s="13"/>
      <c r="X2319" s="19"/>
    </row>
    <row r="2320" spans="1:24" x14ac:dyDescent="0.25">
      <c r="A2320" s="24"/>
      <c r="B2320" s="27"/>
      <c r="F2320" s="70"/>
      <c r="G2320" s="39"/>
      <c r="H2320" s="70"/>
      <c r="I2320"/>
      <c r="J2320" s="13"/>
      <c r="X2320" s="19"/>
    </row>
    <row r="2321" spans="1:24" x14ac:dyDescent="0.25">
      <c r="A2321" s="24"/>
      <c r="B2321" s="27"/>
      <c r="F2321" s="70"/>
      <c r="G2321" s="39"/>
      <c r="H2321" s="70"/>
      <c r="I2321"/>
      <c r="J2321" s="13"/>
      <c r="X2321" s="19"/>
    </row>
    <row r="2322" spans="1:24" x14ac:dyDescent="0.25">
      <c r="A2322" s="24"/>
      <c r="B2322" s="27"/>
      <c r="F2322" s="70"/>
      <c r="G2322" s="39"/>
      <c r="H2322" s="70"/>
      <c r="I2322"/>
      <c r="J2322" s="13"/>
      <c r="X2322" s="19"/>
    </row>
    <row r="2323" spans="1:24" x14ac:dyDescent="0.25">
      <c r="A2323" s="24"/>
      <c r="B2323" s="27"/>
      <c r="F2323" s="70"/>
      <c r="G2323" s="39"/>
      <c r="H2323" s="70"/>
      <c r="I2323"/>
      <c r="J2323" s="13"/>
      <c r="X2323" s="19"/>
    </row>
    <row r="2324" spans="1:24" x14ac:dyDescent="0.25">
      <c r="A2324" s="24"/>
      <c r="B2324" s="27"/>
      <c r="F2324" s="70"/>
      <c r="G2324" s="39"/>
      <c r="H2324" s="70"/>
      <c r="I2324"/>
      <c r="J2324" s="13"/>
      <c r="X2324" s="19"/>
    </row>
    <row r="2325" spans="1:24" x14ac:dyDescent="0.25">
      <c r="A2325" s="24"/>
      <c r="B2325" s="27"/>
      <c r="F2325" s="70"/>
      <c r="G2325" s="39"/>
      <c r="H2325" s="70"/>
      <c r="I2325"/>
      <c r="J2325" s="13"/>
      <c r="X2325" s="19"/>
    </row>
    <row r="2326" spans="1:24" x14ac:dyDescent="0.25">
      <c r="A2326" s="24"/>
      <c r="B2326" s="27"/>
      <c r="F2326" s="70"/>
      <c r="G2326" s="39"/>
      <c r="H2326" s="70"/>
      <c r="I2326"/>
      <c r="J2326" s="13"/>
      <c r="X2326" s="19"/>
    </row>
    <row r="2327" spans="1:24" x14ac:dyDescent="0.25">
      <c r="A2327" s="24"/>
      <c r="B2327" s="27"/>
      <c r="F2327" s="70"/>
      <c r="G2327" s="39"/>
      <c r="H2327" s="70"/>
      <c r="I2327"/>
      <c r="J2327" s="13"/>
      <c r="X2327" s="19"/>
    </row>
    <row r="2328" spans="1:24" x14ac:dyDescent="0.25">
      <c r="A2328" s="24"/>
      <c r="B2328" s="27"/>
      <c r="F2328" s="70"/>
      <c r="G2328" s="39"/>
      <c r="H2328" s="70"/>
      <c r="I2328"/>
      <c r="J2328" s="13"/>
      <c r="X2328" s="19"/>
    </row>
    <row r="2329" spans="1:24" x14ac:dyDescent="0.25">
      <c r="A2329" s="24"/>
      <c r="B2329" s="27"/>
      <c r="F2329" s="70"/>
      <c r="G2329" s="39"/>
      <c r="H2329" s="70"/>
      <c r="I2329"/>
      <c r="J2329" s="13"/>
      <c r="X2329" s="19"/>
    </row>
    <row r="2330" spans="1:24" x14ac:dyDescent="0.25">
      <c r="A2330" s="24"/>
      <c r="B2330" s="27"/>
      <c r="F2330" s="70"/>
      <c r="G2330" s="39"/>
      <c r="H2330" s="70"/>
      <c r="I2330"/>
      <c r="J2330" s="13"/>
      <c r="X2330" s="19"/>
    </row>
    <row r="2331" spans="1:24" x14ac:dyDescent="0.25">
      <c r="A2331" s="24"/>
      <c r="B2331" s="27"/>
      <c r="F2331" s="70"/>
      <c r="G2331" s="39"/>
      <c r="H2331" s="70"/>
      <c r="I2331"/>
      <c r="J2331" s="13"/>
      <c r="X2331" s="19"/>
    </row>
    <row r="2332" spans="1:24" x14ac:dyDescent="0.25">
      <c r="A2332" s="24"/>
      <c r="B2332" s="27"/>
      <c r="F2332" s="70"/>
      <c r="G2332" s="39"/>
      <c r="H2332" s="70"/>
      <c r="I2332"/>
      <c r="J2332" s="13"/>
      <c r="X2332" s="19"/>
    </row>
    <row r="2333" spans="1:24" x14ac:dyDescent="0.25">
      <c r="A2333" s="24"/>
      <c r="B2333" s="27"/>
      <c r="F2333" s="70"/>
      <c r="G2333" s="39"/>
      <c r="H2333" s="70"/>
      <c r="I2333"/>
      <c r="J2333" s="13"/>
      <c r="X2333" s="19"/>
    </row>
    <row r="2334" spans="1:24" x14ac:dyDescent="0.25">
      <c r="A2334" s="24"/>
      <c r="B2334" s="27"/>
      <c r="F2334" s="70"/>
      <c r="G2334" s="39"/>
      <c r="H2334" s="70"/>
      <c r="I2334"/>
      <c r="J2334" s="13"/>
      <c r="X2334" s="19"/>
    </row>
    <row r="2335" spans="1:24" x14ac:dyDescent="0.25">
      <c r="A2335" s="24"/>
      <c r="B2335" s="27"/>
      <c r="F2335" s="70"/>
      <c r="G2335" s="39"/>
      <c r="H2335" s="70"/>
      <c r="I2335"/>
      <c r="J2335" s="13"/>
      <c r="X2335" s="19"/>
    </row>
    <row r="2336" spans="1:24" x14ac:dyDescent="0.25">
      <c r="A2336" s="24"/>
      <c r="B2336" s="27"/>
      <c r="F2336" s="70"/>
      <c r="G2336" s="39"/>
      <c r="H2336" s="70"/>
      <c r="I2336"/>
      <c r="J2336" s="13"/>
      <c r="X2336" s="19"/>
    </row>
    <row r="2337" spans="1:24" x14ac:dyDescent="0.25">
      <c r="A2337" s="24"/>
      <c r="B2337" s="27"/>
      <c r="F2337" s="70"/>
      <c r="G2337" s="39"/>
      <c r="H2337" s="70"/>
      <c r="I2337"/>
      <c r="J2337" s="13"/>
      <c r="X2337" s="19"/>
    </row>
    <row r="2338" spans="1:24" x14ac:dyDescent="0.25">
      <c r="A2338" s="24"/>
      <c r="B2338" s="27"/>
      <c r="F2338" s="70"/>
      <c r="G2338" s="39"/>
      <c r="H2338" s="70"/>
      <c r="I2338"/>
      <c r="J2338" s="13"/>
      <c r="X2338" s="19"/>
    </row>
    <row r="2339" spans="1:24" x14ac:dyDescent="0.25">
      <c r="A2339" s="24"/>
      <c r="B2339" s="27"/>
      <c r="F2339" s="70"/>
      <c r="G2339" s="39"/>
      <c r="H2339" s="70"/>
      <c r="I2339"/>
      <c r="J2339" s="13"/>
      <c r="X2339" s="19"/>
    </row>
    <row r="2340" spans="1:24" x14ac:dyDescent="0.25">
      <c r="A2340" s="24"/>
      <c r="B2340" s="27"/>
      <c r="F2340" s="70"/>
      <c r="G2340" s="39"/>
      <c r="H2340" s="70"/>
      <c r="I2340"/>
      <c r="J2340" s="13"/>
      <c r="X2340" s="19"/>
    </row>
    <row r="2341" spans="1:24" x14ac:dyDescent="0.25">
      <c r="A2341" s="24"/>
      <c r="B2341" s="27"/>
      <c r="F2341" s="70"/>
      <c r="G2341" s="39"/>
      <c r="H2341" s="70"/>
      <c r="I2341"/>
      <c r="J2341" s="13"/>
      <c r="X2341" s="19"/>
    </row>
    <row r="2342" spans="1:24" x14ac:dyDescent="0.25">
      <c r="A2342" s="24"/>
      <c r="B2342" s="27"/>
      <c r="F2342" s="70"/>
      <c r="G2342" s="39"/>
      <c r="H2342" s="70"/>
      <c r="I2342"/>
      <c r="J2342" s="13"/>
      <c r="X2342" s="19"/>
    </row>
    <row r="2343" spans="1:24" x14ac:dyDescent="0.25">
      <c r="A2343" s="24"/>
      <c r="B2343" s="27"/>
      <c r="F2343" s="70"/>
      <c r="G2343" s="39"/>
      <c r="H2343" s="70"/>
      <c r="I2343"/>
      <c r="J2343" s="13"/>
      <c r="X2343" s="19"/>
    </row>
    <row r="2344" spans="1:24" x14ac:dyDescent="0.25">
      <c r="A2344" s="24"/>
      <c r="B2344" s="27"/>
      <c r="F2344" s="70"/>
      <c r="G2344" s="39"/>
      <c r="H2344" s="70"/>
      <c r="I2344"/>
      <c r="J2344" s="13"/>
      <c r="X2344" s="19"/>
    </row>
    <row r="2345" spans="1:24" x14ac:dyDescent="0.25">
      <c r="A2345" s="24"/>
      <c r="B2345" s="27"/>
      <c r="F2345" s="70"/>
      <c r="G2345" s="39"/>
      <c r="H2345" s="70"/>
      <c r="I2345"/>
      <c r="J2345" s="13"/>
      <c r="X2345" s="19"/>
    </row>
    <row r="2346" spans="1:24" x14ac:dyDescent="0.25">
      <c r="A2346" s="24"/>
      <c r="B2346" s="27"/>
      <c r="F2346" s="70"/>
      <c r="G2346" s="39"/>
      <c r="H2346" s="70"/>
      <c r="I2346"/>
      <c r="J2346" s="13"/>
      <c r="X2346" s="19"/>
    </row>
    <row r="2347" spans="1:24" x14ac:dyDescent="0.25">
      <c r="A2347" s="24"/>
      <c r="B2347" s="27"/>
      <c r="F2347" s="70"/>
      <c r="G2347" s="39"/>
      <c r="H2347" s="70"/>
      <c r="I2347"/>
      <c r="J2347" s="13"/>
      <c r="X2347" s="19"/>
    </row>
    <row r="2348" spans="1:24" x14ac:dyDescent="0.25">
      <c r="A2348" s="24"/>
      <c r="B2348" s="27"/>
      <c r="F2348" s="70"/>
      <c r="G2348" s="39"/>
      <c r="H2348" s="70"/>
      <c r="I2348"/>
      <c r="J2348" s="13"/>
      <c r="X2348" s="19"/>
    </row>
    <row r="2349" spans="1:24" x14ac:dyDescent="0.25">
      <c r="A2349" s="24"/>
      <c r="B2349" s="27"/>
      <c r="F2349" s="70"/>
      <c r="G2349" s="39"/>
      <c r="H2349" s="70"/>
      <c r="I2349"/>
      <c r="J2349" s="13"/>
      <c r="X2349" s="19"/>
    </row>
    <row r="2350" spans="1:24" x14ac:dyDescent="0.25">
      <c r="A2350" s="24"/>
      <c r="B2350" s="27"/>
      <c r="F2350" s="70"/>
      <c r="G2350" s="39"/>
      <c r="H2350" s="70"/>
      <c r="I2350"/>
      <c r="J2350" s="13"/>
      <c r="X2350" s="19"/>
    </row>
    <row r="2351" spans="1:24" x14ac:dyDescent="0.25">
      <c r="A2351" s="24"/>
      <c r="B2351" s="27"/>
      <c r="F2351" s="70"/>
      <c r="G2351" s="39"/>
      <c r="H2351" s="70"/>
      <c r="I2351"/>
      <c r="J2351" s="13"/>
      <c r="X2351" s="19"/>
    </row>
    <row r="2352" spans="1:24" x14ac:dyDescent="0.25">
      <c r="A2352" s="24"/>
      <c r="B2352" s="27"/>
      <c r="F2352" s="70"/>
      <c r="G2352" s="39"/>
      <c r="H2352" s="70"/>
      <c r="I2352"/>
      <c r="J2352" s="13"/>
      <c r="X2352" s="19"/>
    </row>
    <row r="2353" spans="1:24" x14ac:dyDescent="0.25">
      <c r="A2353" s="24"/>
      <c r="B2353" s="27"/>
      <c r="F2353" s="70"/>
      <c r="G2353" s="39"/>
      <c r="H2353" s="70"/>
      <c r="I2353"/>
      <c r="J2353" s="13"/>
      <c r="X2353" s="19"/>
    </row>
    <row r="2354" spans="1:24" x14ac:dyDescent="0.25">
      <c r="A2354" s="24"/>
      <c r="B2354" s="27"/>
      <c r="F2354" s="70"/>
      <c r="G2354" s="39"/>
      <c r="H2354" s="70"/>
      <c r="I2354"/>
      <c r="J2354" s="13"/>
      <c r="X2354" s="19"/>
    </row>
    <row r="2355" spans="1:24" x14ac:dyDescent="0.25">
      <c r="A2355" s="24"/>
      <c r="B2355" s="27"/>
      <c r="F2355" s="70"/>
      <c r="G2355" s="39"/>
      <c r="H2355" s="70"/>
      <c r="I2355"/>
      <c r="J2355" s="13"/>
      <c r="X2355" s="19"/>
    </row>
    <row r="2356" spans="1:24" x14ac:dyDescent="0.25">
      <c r="A2356" s="24"/>
      <c r="B2356" s="27"/>
      <c r="F2356" s="70"/>
      <c r="G2356" s="39"/>
      <c r="H2356" s="70"/>
      <c r="I2356"/>
      <c r="J2356" s="13"/>
      <c r="X2356" s="19"/>
    </row>
    <row r="2357" spans="1:24" x14ac:dyDescent="0.25">
      <c r="A2357" s="24"/>
      <c r="B2357" s="27"/>
      <c r="F2357" s="70"/>
      <c r="G2357" s="39"/>
      <c r="H2357" s="70"/>
      <c r="I2357"/>
      <c r="J2357" s="13"/>
      <c r="X2357" s="19"/>
    </row>
    <row r="2358" spans="1:24" x14ac:dyDescent="0.25">
      <c r="A2358" s="24"/>
      <c r="B2358" s="27"/>
      <c r="F2358" s="70"/>
      <c r="G2358" s="39"/>
      <c r="H2358" s="70"/>
      <c r="I2358"/>
      <c r="J2358" s="13"/>
      <c r="X2358" s="19"/>
    </row>
    <row r="2359" spans="1:24" x14ac:dyDescent="0.25">
      <c r="A2359" s="24"/>
      <c r="B2359" s="27"/>
      <c r="F2359" s="70"/>
      <c r="G2359" s="39"/>
      <c r="H2359" s="70"/>
      <c r="I2359"/>
      <c r="J2359" s="13"/>
      <c r="X2359" s="19"/>
    </row>
    <row r="2360" spans="1:24" x14ac:dyDescent="0.25">
      <c r="A2360" s="24"/>
      <c r="B2360" s="27"/>
      <c r="F2360" s="70"/>
      <c r="G2360" s="39"/>
      <c r="H2360" s="70"/>
      <c r="I2360"/>
      <c r="J2360" s="13"/>
      <c r="X2360" s="19"/>
    </row>
    <row r="2361" spans="1:24" x14ac:dyDescent="0.25">
      <c r="A2361" s="24"/>
      <c r="B2361" s="27"/>
      <c r="F2361" s="70"/>
      <c r="G2361" s="39"/>
      <c r="H2361" s="70"/>
      <c r="I2361"/>
      <c r="J2361" s="13"/>
      <c r="X2361" s="19"/>
    </row>
    <row r="2362" spans="1:24" x14ac:dyDescent="0.25">
      <c r="A2362" s="24"/>
      <c r="B2362" s="27"/>
      <c r="F2362" s="70"/>
      <c r="G2362" s="39"/>
      <c r="H2362" s="70"/>
      <c r="I2362"/>
      <c r="J2362" s="13"/>
      <c r="X2362" s="19"/>
    </row>
    <row r="2363" spans="1:24" x14ac:dyDescent="0.25">
      <c r="A2363" s="24"/>
      <c r="B2363" s="27"/>
      <c r="F2363" s="70"/>
      <c r="G2363" s="39"/>
      <c r="H2363" s="70"/>
      <c r="I2363"/>
      <c r="J2363" s="13"/>
      <c r="X2363" s="19"/>
    </row>
    <row r="2364" spans="1:24" x14ac:dyDescent="0.25">
      <c r="A2364" s="24"/>
      <c r="B2364" s="27"/>
      <c r="F2364" s="70"/>
      <c r="G2364" s="39"/>
      <c r="H2364" s="70"/>
      <c r="I2364"/>
      <c r="J2364" s="13"/>
      <c r="X2364" s="19"/>
    </row>
    <row r="2365" spans="1:24" x14ac:dyDescent="0.25">
      <c r="A2365" s="24"/>
      <c r="B2365" s="27"/>
      <c r="F2365" s="70"/>
      <c r="G2365" s="39"/>
      <c r="H2365" s="70"/>
      <c r="I2365"/>
      <c r="J2365" s="13"/>
      <c r="X2365" s="19"/>
    </row>
    <row r="2366" spans="1:24" x14ac:dyDescent="0.25">
      <c r="A2366" s="24"/>
      <c r="B2366" s="27"/>
      <c r="F2366" s="70"/>
      <c r="G2366" s="39"/>
      <c r="H2366" s="70"/>
      <c r="I2366"/>
      <c r="J2366" s="13"/>
      <c r="X2366" s="19"/>
    </row>
    <row r="2367" spans="1:24" x14ac:dyDescent="0.25">
      <c r="A2367" s="24"/>
      <c r="B2367" s="27"/>
      <c r="F2367" s="70"/>
      <c r="G2367" s="39"/>
      <c r="H2367" s="70"/>
      <c r="I2367"/>
      <c r="J2367" s="13"/>
      <c r="X2367" s="19"/>
    </row>
    <row r="2368" spans="1:24" x14ac:dyDescent="0.25">
      <c r="A2368" s="24"/>
      <c r="B2368" s="27"/>
      <c r="F2368" s="70"/>
      <c r="G2368" s="39"/>
      <c r="H2368" s="70"/>
      <c r="I2368"/>
      <c r="J2368" s="13"/>
      <c r="X2368" s="19"/>
    </row>
    <row r="2369" spans="1:24" x14ac:dyDescent="0.25">
      <c r="A2369" s="24"/>
      <c r="B2369" s="27"/>
      <c r="F2369" s="70"/>
      <c r="G2369" s="39"/>
      <c r="H2369" s="70"/>
      <c r="I2369"/>
      <c r="J2369" s="13"/>
      <c r="X2369" s="19"/>
    </row>
    <row r="2370" spans="1:24" x14ac:dyDescent="0.25">
      <c r="A2370" s="24"/>
      <c r="B2370" s="27"/>
      <c r="F2370" s="70"/>
      <c r="G2370" s="39"/>
      <c r="H2370" s="70"/>
      <c r="I2370"/>
      <c r="J2370" s="13"/>
      <c r="X2370" s="19"/>
    </row>
    <row r="2371" spans="1:24" x14ac:dyDescent="0.25">
      <c r="A2371" s="24"/>
      <c r="B2371" s="27"/>
      <c r="F2371" s="70"/>
      <c r="G2371" s="39"/>
      <c r="H2371" s="70"/>
      <c r="I2371"/>
      <c r="J2371" s="13"/>
      <c r="X2371" s="19"/>
    </row>
    <row r="2372" spans="1:24" x14ac:dyDescent="0.25">
      <c r="A2372" s="24"/>
      <c r="B2372" s="27"/>
      <c r="F2372" s="70"/>
      <c r="G2372" s="39"/>
      <c r="H2372" s="70"/>
      <c r="I2372"/>
      <c r="J2372" s="13"/>
      <c r="X2372" s="19"/>
    </row>
    <row r="2373" spans="1:24" x14ac:dyDescent="0.25">
      <c r="A2373" s="24"/>
      <c r="B2373" s="27"/>
      <c r="F2373" s="70"/>
      <c r="G2373" s="39"/>
      <c r="H2373" s="70"/>
      <c r="I2373"/>
      <c r="J2373" s="13"/>
      <c r="X2373" s="19"/>
    </row>
    <row r="2374" spans="1:24" x14ac:dyDescent="0.25">
      <c r="A2374" s="24"/>
      <c r="B2374" s="27"/>
      <c r="F2374" s="70"/>
      <c r="G2374" s="39"/>
      <c r="H2374" s="70"/>
      <c r="I2374"/>
      <c r="J2374" s="13"/>
      <c r="X2374" s="19"/>
    </row>
    <row r="2375" spans="1:24" x14ac:dyDescent="0.25">
      <c r="A2375" s="24"/>
      <c r="B2375" s="27"/>
      <c r="F2375" s="70"/>
      <c r="G2375" s="39"/>
      <c r="H2375" s="70"/>
      <c r="I2375"/>
      <c r="J2375" s="13"/>
      <c r="X2375" s="19"/>
    </row>
    <row r="2376" spans="1:24" x14ac:dyDescent="0.25">
      <c r="A2376" s="24"/>
      <c r="B2376" s="27"/>
      <c r="F2376" s="70"/>
      <c r="G2376" s="39"/>
      <c r="H2376" s="70"/>
      <c r="I2376"/>
      <c r="J2376" s="13"/>
      <c r="X2376" s="19"/>
    </row>
    <row r="2377" spans="1:24" x14ac:dyDescent="0.25">
      <c r="A2377" s="24"/>
      <c r="B2377" s="27"/>
      <c r="F2377" s="70"/>
      <c r="G2377" s="39"/>
      <c r="H2377" s="70"/>
      <c r="I2377"/>
      <c r="J2377" s="13"/>
      <c r="X2377" s="19"/>
    </row>
    <row r="2378" spans="1:24" x14ac:dyDescent="0.25">
      <c r="A2378" s="24"/>
      <c r="B2378" s="27"/>
      <c r="F2378" s="70"/>
      <c r="G2378" s="39"/>
      <c r="H2378" s="70"/>
      <c r="I2378"/>
      <c r="J2378" s="13"/>
      <c r="X2378" s="19"/>
    </row>
    <row r="2379" spans="1:24" x14ac:dyDescent="0.25">
      <c r="A2379" s="24"/>
      <c r="B2379" s="27"/>
      <c r="F2379" s="70"/>
      <c r="G2379" s="39"/>
      <c r="H2379" s="70"/>
      <c r="I2379"/>
      <c r="J2379" s="13"/>
      <c r="X2379" s="19"/>
    </row>
    <row r="2380" spans="1:24" x14ac:dyDescent="0.25">
      <c r="A2380" s="24"/>
      <c r="B2380" s="27"/>
      <c r="F2380" s="70"/>
      <c r="G2380" s="39"/>
      <c r="H2380" s="70"/>
      <c r="I2380"/>
      <c r="J2380" s="13"/>
      <c r="X2380" s="19"/>
    </row>
    <row r="2381" spans="1:24" x14ac:dyDescent="0.25">
      <c r="A2381" s="24"/>
      <c r="B2381" s="27"/>
      <c r="F2381" s="70"/>
      <c r="G2381" s="39"/>
      <c r="H2381" s="70"/>
      <c r="I2381"/>
      <c r="J2381" s="13"/>
      <c r="X2381" s="19"/>
    </row>
    <row r="2382" spans="1:24" x14ac:dyDescent="0.25">
      <c r="A2382" s="24"/>
      <c r="B2382" s="27"/>
      <c r="F2382" s="70"/>
      <c r="G2382" s="39"/>
      <c r="H2382" s="70"/>
      <c r="I2382"/>
      <c r="J2382" s="13"/>
      <c r="X2382" s="19"/>
    </row>
    <row r="2383" spans="1:24" x14ac:dyDescent="0.25">
      <c r="A2383" s="24"/>
      <c r="B2383" s="27"/>
      <c r="F2383" s="70"/>
      <c r="G2383" s="39"/>
      <c r="H2383" s="70"/>
      <c r="I2383"/>
      <c r="J2383" s="13"/>
      <c r="X2383" s="19"/>
    </row>
    <row r="2384" spans="1:24" x14ac:dyDescent="0.25">
      <c r="A2384" s="24"/>
      <c r="B2384" s="27"/>
      <c r="F2384" s="70"/>
      <c r="G2384" s="39"/>
      <c r="H2384" s="70"/>
      <c r="I2384"/>
      <c r="J2384" s="13"/>
      <c r="X2384" s="19"/>
    </row>
    <row r="2385" spans="1:24" x14ac:dyDescent="0.25">
      <c r="A2385" s="24"/>
      <c r="B2385" s="27"/>
      <c r="F2385" s="70"/>
      <c r="G2385" s="39"/>
      <c r="H2385" s="70"/>
      <c r="I2385"/>
      <c r="J2385" s="13"/>
      <c r="X2385" s="19"/>
    </row>
    <row r="2386" spans="1:24" x14ac:dyDescent="0.25">
      <c r="A2386" s="24"/>
      <c r="B2386" s="27"/>
      <c r="F2386" s="70"/>
      <c r="G2386" s="39"/>
      <c r="H2386" s="70"/>
      <c r="I2386"/>
      <c r="J2386" s="13"/>
      <c r="X2386" s="19"/>
    </row>
    <row r="2387" spans="1:24" x14ac:dyDescent="0.25">
      <c r="A2387" s="24"/>
      <c r="B2387" s="27"/>
      <c r="F2387" s="70"/>
      <c r="G2387" s="39"/>
      <c r="H2387" s="70"/>
      <c r="I2387"/>
      <c r="J2387" s="13"/>
      <c r="X2387" s="19"/>
    </row>
    <row r="2388" spans="1:24" x14ac:dyDescent="0.25">
      <c r="A2388" s="24"/>
      <c r="B2388" s="27"/>
      <c r="F2388" s="70"/>
      <c r="G2388" s="39"/>
      <c r="H2388" s="70"/>
      <c r="I2388"/>
      <c r="J2388" s="13"/>
      <c r="X2388" s="19"/>
    </row>
    <row r="2389" spans="1:24" x14ac:dyDescent="0.25">
      <c r="A2389" s="24"/>
      <c r="B2389" s="27"/>
      <c r="F2389" s="70"/>
      <c r="G2389" s="39"/>
      <c r="H2389" s="70"/>
      <c r="I2389"/>
      <c r="J2389" s="13"/>
      <c r="X2389" s="19"/>
    </row>
    <row r="2390" spans="1:24" x14ac:dyDescent="0.25">
      <c r="A2390" s="24"/>
      <c r="B2390" s="27"/>
      <c r="F2390" s="70"/>
      <c r="G2390" s="39"/>
      <c r="H2390" s="70"/>
      <c r="I2390"/>
      <c r="J2390" s="13"/>
      <c r="X2390" s="19"/>
    </row>
    <row r="2391" spans="1:24" x14ac:dyDescent="0.25">
      <c r="A2391" s="24"/>
      <c r="B2391" s="27"/>
      <c r="F2391" s="70"/>
      <c r="G2391" s="39"/>
      <c r="H2391" s="70"/>
      <c r="I2391"/>
      <c r="J2391" s="13"/>
      <c r="X2391" s="19"/>
    </row>
    <row r="2392" spans="1:24" x14ac:dyDescent="0.25">
      <c r="A2392" s="24"/>
      <c r="B2392" s="27"/>
      <c r="F2392" s="70"/>
      <c r="G2392" s="39"/>
      <c r="H2392" s="70"/>
      <c r="I2392"/>
      <c r="J2392" s="13"/>
      <c r="X2392" s="19"/>
    </row>
    <row r="2393" spans="1:24" x14ac:dyDescent="0.25">
      <c r="A2393" s="24"/>
      <c r="B2393" s="27"/>
      <c r="F2393" s="70"/>
      <c r="G2393" s="39"/>
      <c r="H2393" s="70"/>
      <c r="I2393"/>
      <c r="J2393" s="13"/>
      <c r="X2393" s="19"/>
    </row>
    <row r="2394" spans="1:24" x14ac:dyDescent="0.25">
      <c r="A2394" s="24"/>
      <c r="B2394" s="27"/>
      <c r="F2394" s="70"/>
      <c r="G2394" s="39"/>
      <c r="H2394" s="70"/>
      <c r="I2394"/>
      <c r="J2394" s="13"/>
      <c r="X2394" s="19"/>
    </row>
    <row r="2395" spans="1:24" x14ac:dyDescent="0.25">
      <c r="A2395" s="24"/>
      <c r="B2395" s="27"/>
      <c r="F2395" s="70"/>
      <c r="G2395" s="39"/>
      <c r="H2395" s="70"/>
      <c r="I2395"/>
      <c r="J2395" s="13"/>
      <c r="X2395" s="19"/>
    </row>
    <row r="2396" spans="1:24" x14ac:dyDescent="0.25">
      <c r="A2396" s="24"/>
      <c r="B2396" s="27"/>
      <c r="F2396" s="70"/>
      <c r="G2396" s="39"/>
      <c r="H2396" s="70"/>
      <c r="I2396"/>
      <c r="J2396" s="13"/>
      <c r="X2396" s="19"/>
    </row>
    <row r="2397" spans="1:24" x14ac:dyDescent="0.25">
      <c r="A2397" s="24"/>
      <c r="B2397" s="27"/>
      <c r="F2397" s="70"/>
      <c r="G2397" s="39"/>
      <c r="H2397" s="70"/>
      <c r="I2397"/>
      <c r="J2397" s="13"/>
      <c r="X2397" s="19"/>
    </row>
    <row r="2398" spans="1:24" x14ac:dyDescent="0.25">
      <c r="A2398" s="24"/>
      <c r="B2398" s="27"/>
      <c r="F2398" s="70"/>
      <c r="G2398" s="39"/>
      <c r="H2398" s="70"/>
      <c r="I2398"/>
      <c r="J2398" s="13"/>
      <c r="X2398" s="19"/>
    </row>
    <row r="2399" spans="1:24" x14ac:dyDescent="0.25">
      <c r="A2399" s="24"/>
      <c r="B2399" s="27"/>
      <c r="F2399" s="70"/>
      <c r="G2399" s="39"/>
      <c r="H2399" s="70"/>
      <c r="I2399"/>
      <c r="J2399" s="13"/>
      <c r="X2399" s="19"/>
    </row>
    <row r="2400" spans="1:24" x14ac:dyDescent="0.25">
      <c r="A2400" s="24"/>
      <c r="B2400" s="27"/>
      <c r="F2400" s="70"/>
      <c r="G2400" s="39"/>
      <c r="H2400" s="70"/>
      <c r="I2400"/>
      <c r="J2400" s="13"/>
      <c r="X2400" s="19"/>
    </row>
    <row r="2401" spans="1:24" x14ac:dyDescent="0.25">
      <c r="A2401" s="24"/>
      <c r="B2401" s="27"/>
      <c r="F2401" s="70"/>
      <c r="G2401" s="39"/>
      <c r="H2401" s="70"/>
      <c r="I2401"/>
      <c r="J2401" s="13"/>
      <c r="X2401" s="19"/>
    </row>
    <row r="2402" spans="1:24" x14ac:dyDescent="0.25">
      <c r="A2402" s="24"/>
      <c r="B2402" s="27"/>
      <c r="F2402" s="70"/>
      <c r="G2402" s="39"/>
      <c r="H2402" s="70"/>
      <c r="I2402"/>
      <c r="J2402" s="13"/>
      <c r="X2402" s="19"/>
    </row>
    <row r="2403" spans="1:24" x14ac:dyDescent="0.25">
      <c r="A2403" s="24"/>
      <c r="B2403" s="27"/>
      <c r="F2403" s="70"/>
      <c r="G2403" s="39"/>
      <c r="H2403" s="70"/>
      <c r="I2403"/>
      <c r="J2403" s="13"/>
      <c r="X2403" s="19"/>
    </row>
    <row r="2404" spans="1:24" x14ac:dyDescent="0.25">
      <c r="A2404" s="24"/>
      <c r="B2404" s="27"/>
      <c r="F2404" s="70"/>
      <c r="G2404" s="39"/>
      <c r="H2404" s="70"/>
      <c r="I2404"/>
      <c r="J2404" s="13"/>
      <c r="X2404" s="19"/>
    </row>
    <row r="2405" spans="1:24" x14ac:dyDescent="0.25">
      <c r="A2405" s="24"/>
      <c r="B2405" s="27"/>
      <c r="F2405" s="70"/>
      <c r="G2405" s="39"/>
      <c r="H2405" s="70"/>
      <c r="I2405"/>
      <c r="J2405" s="13"/>
      <c r="X2405" s="19"/>
    </row>
    <row r="2406" spans="1:24" x14ac:dyDescent="0.25">
      <c r="A2406" s="24"/>
      <c r="B2406" s="27"/>
      <c r="F2406" s="70"/>
      <c r="G2406" s="39"/>
      <c r="H2406" s="70"/>
      <c r="I2406"/>
      <c r="J2406" s="13"/>
      <c r="X2406" s="19"/>
    </row>
    <row r="2407" spans="1:24" x14ac:dyDescent="0.25">
      <c r="A2407" s="24"/>
      <c r="B2407" s="27"/>
      <c r="F2407" s="70"/>
      <c r="G2407" s="39"/>
      <c r="H2407" s="70"/>
      <c r="I2407"/>
      <c r="J2407" s="13"/>
      <c r="X2407" s="19"/>
    </row>
    <row r="2408" spans="1:24" x14ac:dyDescent="0.25">
      <c r="A2408" s="24"/>
      <c r="B2408" s="27"/>
      <c r="F2408" s="70"/>
      <c r="G2408" s="39"/>
      <c r="H2408" s="70"/>
      <c r="I2408"/>
      <c r="J2408" s="13"/>
      <c r="X2408" s="19"/>
    </row>
    <row r="2409" spans="1:24" x14ac:dyDescent="0.25">
      <c r="A2409" s="24"/>
      <c r="B2409" s="27"/>
      <c r="F2409" s="70"/>
      <c r="G2409" s="39"/>
      <c r="H2409" s="70"/>
      <c r="I2409"/>
      <c r="J2409" s="13"/>
      <c r="X2409" s="19"/>
    </row>
    <row r="2410" spans="1:24" x14ac:dyDescent="0.25">
      <c r="A2410" s="24"/>
      <c r="B2410" s="27"/>
      <c r="F2410" s="70"/>
      <c r="G2410" s="39"/>
      <c r="H2410" s="70"/>
      <c r="I2410"/>
      <c r="J2410" s="13"/>
      <c r="X2410" s="19"/>
    </row>
    <row r="2411" spans="1:24" x14ac:dyDescent="0.25">
      <c r="A2411" s="24"/>
      <c r="B2411" s="27"/>
      <c r="F2411" s="70"/>
      <c r="G2411" s="39"/>
      <c r="H2411" s="70"/>
      <c r="I2411"/>
      <c r="J2411" s="13"/>
      <c r="X2411" s="19"/>
    </row>
    <row r="2412" spans="1:24" x14ac:dyDescent="0.25">
      <c r="A2412" s="24"/>
      <c r="B2412" s="27"/>
      <c r="F2412" s="70"/>
      <c r="G2412" s="39"/>
      <c r="H2412" s="70"/>
      <c r="I2412"/>
      <c r="J2412" s="13"/>
      <c r="X2412" s="19"/>
    </row>
    <row r="2413" spans="1:24" x14ac:dyDescent="0.25">
      <c r="A2413" s="24"/>
      <c r="B2413" s="27"/>
      <c r="F2413" s="70"/>
      <c r="G2413" s="39"/>
      <c r="H2413" s="70"/>
      <c r="I2413"/>
      <c r="J2413" s="13"/>
      <c r="X2413" s="19"/>
    </row>
    <row r="2414" spans="1:24" x14ac:dyDescent="0.25">
      <c r="A2414" s="24"/>
      <c r="B2414" s="27"/>
      <c r="F2414" s="70"/>
      <c r="G2414" s="39"/>
      <c r="H2414" s="70"/>
      <c r="I2414"/>
      <c r="J2414" s="13"/>
      <c r="X2414" s="19"/>
    </row>
    <row r="2415" spans="1:24" x14ac:dyDescent="0.25">
      <c r="A2415" s="24"/>
      <c r="B2415" s="27"/>
      <c r="F2415" s="70"/>
      <c r="G2415" s="39"/>
      <c r="H2415" s="70"/>
      <c r="I2415"/>
      <c r="J2415" s="13"/>
      <c r="X2415" s="19"/>
    </row>
    <row r="2416" spans="1:24" x14ac:dyDescent="0.25">
      <c r="A2416" s="24"/>
      <c r="B2416" s="27"/>
      <c r="F2416" s="70"/>
      <c r="G2416" s="39"/>
      <c r="H2416" s="70"/>
      <c r="I2416"/>
      <c r="J2416" s="13"/>
      <c r="X2416" s="19"/>
    </row>
    <row r="2417" spans="1:24" x14ac:dyDescent="0.25">
      <c r="A2417" s="24"/>
      <c r="B2417" s="27"/>
      <c r="F2417" s="70"/>
      <c r="G2417" s="39"/>
      <c r="H2417" s="70"/>
      <c r="I2417"/>
      <c r="J2417" s="13"/>
      <c r="X2417" s="19"/>
    </row>
    <row r="2418" spans="1:24" x14ac:dyDescent="0.25">
      <c r="A2418" s="24"/>
      <c r="B2418" s="27"/>
      <c r="F2418" s="70"/>
      <c r="G2418" s="39"/>
      <c r="H2418" s="70"/>
      <c r="I2418"/>
      <c r="J2418" s="13"/>
      <c r="X2418" s="19"/>
    </row>
    <row r="2419" spans="1:24" x14ac:dyDescent="0.25">
      <c r="A2419" s="24"/>
      <c r="B2419" s="27"/>
      <c r="F2419" s="70"/>
      <c r="G2419" s="39"/>
      <c r="H2419" s="70"/>
      <c r="I2419"/>
      <c r="J2419" s="13"/>
      <c r="X2419" s="19"/>
    </row>
    <row r="2420" spans="1:24" x14ac:dyDescent="0.25">
      <c r="A2420" s="24"/>
      <c r="B2420" s="27"/>
      <c r="F2420" s="70"/>
      <c r="G2420" s="39"/>
      <c r="H2420" s="70"/>
      <c r="I2420"/>
      <c r="J2420" s="13"/>
      <c r="X2420" s="19"/>
    </row>
    <row r="2421" spans="1:24" x14ac:dyDescent="0.25">
      <c r="A2421" s="24"/>
      <c r="B2421" s="27"/>
      <c r="F2421" s="70"/>
      <c r="G2421" s="39"/>
      <c r="H2421" s="70"/>
      <c r="I2421"/>
      <c r="J2421" s="13"/>
      <c r="X2421" s="19"/>
    </row>
    <row r="2422" spans="1:24" x14ac:dyDescent="0.25">
      <c r="A2422" s="24"/>
      <c r="B2422" s="27"/>
      <c r="F2422" s="70"/>
      <c r="G2422" s="39"/>
      <c r="H2422" s="70"/>
      <c r="I2422"/>
      <c r="J2422" s="13"/>
      <c r="X2422" s="19"/>
    </row>
    <row r="2423" spans="1:24" x14ac:dyDescent="0.25">
      <c r="A2423" s="24"/>
      <c r="B2423" s="27"/>
      <c r="F2423" s="70"/>
      <c r="G2423" s="39"/>
      <c r="H2423" s="70"/>
      <c r="I2423"/>
      <c r="J2423" s="13"/>
      <c r="X2423" s="19"/>
    </row>
    <row r="2424" spans="1:24" x14ac:dyDescent="0.25">
      <c r="A2424" s="24"/>
      <c r="B2424" s="27"/>
      <c r="F2424" s="70"/>
      <c r="G2424" s="39"/>
      <c r="H2424" s="70"/>
      <c r="I2424"/>
      <c r="J2424" s="13"/>
      <c r="X2424" s="19"/>
    </row>
    <row r="2425" spans="1:24" x14ac:dyDescent="0.25">
      <c r="A2425" s="24"/>
      <c r="B2425" s="27"/>
      <c r="F2425" s="70"/>
      <c r="G2425" s="39"/>
      <c r="H2425" s="70"/>
      <c r="I2425"/>
      <c r="J2425" s="13"/>
      <c r="X2425" s="19"/>
    </row>
    <row r="2426" spans="1:24" x14ac:dyDescent="0.25">
      <c r="A2426" s="24"/>
      <c r="B2426" s="27"/>
      <c r="F2426" s="70"/>
      <c r="G2426" s="39"/>
      <c r="H2426" s="70"/>
      <c r="I2426"/>
      <c r="J2426" s="13"/>
      <c r="X2426" s="19"/>
    </row>
    <row r="2427" spans="1:24" x14ac:dyDescent="0.25">
      <c r="A2427" s="24"/>
      <c r="B2427" s="27"/>
      <c r="F2427" s="70"/>
      <c r="G2427" s="39"/>
      <c r="H2427" s="70"/>
      <c r="I2427"/>
      <c r="J2427" s="13"/>
      <c r="X2427" s="19"/>
    </row>
    <row r="2428" spans="1:24" x14ac:dyDescent="0.25">
      <c r="A2428" s="24"/>
      <c r="B2428" s="27"/>
      <c r="F2428" s="70"/>
      <c r="G2428" s="39"/>
      <c r="H2428" s="70"/>
      <c r="I2428"/>
      <c r="J2428" s="13"/>
      <c r="X2428" s="19"/>
    </row>
    <row r="2429" spans="1:24" x14ac:dyDescent="0.25">
      <c r="A2429" s="24"/>
      <c r="B2429" s="27"/>
      <c r="F2429" s="70"/>
      <c r="G2429" s="39"/>
      <c r="H2429" s="70"/>
      <c r="I2429"/>
      <c r="J2429" s="13"/>
      <c r="X2429" s="19"/>
    </row>
    <row r="2430" spans="1:24" x14ac:dyDescent="0.25">
      <c r="A2430" s="24"/>
      <c r="B2430" s="27"/>
      <c r="F2430" s="70"/>
      <c r="G2430" s="39"/>
      <c r="H2430" s="70"/>
      <c r="I2430"/>
      <c r="J2430" s="13"/>
      <c r="X2430" s="19"/>
    </row>
    <row r="2431" spans="1:24" x14ac:dyDescent="0.25">
      <c r="A2431" s="24"/>
      <c r="B2431" s="27"/>
      <c r="F2431" s="70"/>
      <c r="G2431" s="39"/>
      <c r="H2431" s="70"/>
      <c r="I2431"/>
      <c r="J2431" s="13"/>
      <c r="X2431" s="19"/>
    </row>
    <row r="2432" spans="1:24" x14ac:dyDescent="0.25">
      <c r="A2432" s="24"/>
      <c r="B2432" s="27"/>
      <c r="F2432" s="70"/>
      <c r="G2432" s="39"/>
      <c r="H2432" s="70"/>
      <c r="I2432"/>
      <c r="J2432" s="13"/>
      <c r="X2432" s="19"/>
    </row>
    <row r="2433" spans="1:24" x14ac:dyDescent="0.25">
      <c r="A2433" s="24"/>
      <c r="B2433" s="27"/>
      <c r="F2433" s="70"/>
      <c r="G2433" s="39"/>
      <c r="H2433" s="70"/>
      <c r="I2433"/>
      <c r="J2433" s="13"/>
      <c r="X2433" s="19"/>
    </row>
    <row r="2434" spans="1:24" x14ac:dyDescent="0.25">
      <c r="A2434" s="24"/>
      <c r="B2434" s="27"/>
      <c r="F2434" s="70"/>
      <c r="G2434" s="39"/>
      <c r="H2434" s="70"/>
      <c r="I2434"/>
      <c r="J2434" s="13"/>
      <c r="X2434" s="19"/>
    </row>
    <row r="2435" spans="1:24" x14ac:dyDescent="0.25">
      <c r="A2435" s="24"/>
      <c r="B2435" s="27"/>
      <c r="F2435" s="70"/>
      <c r="G2435" s="39"/>
      <c r="H2435" s="70"/>
      <c r="I2435"/>
      <c r="J2435" s="13"/>
      <c r="X2435" s="19"/>
    </row>
    <row r="2436" spans="1:24" x14ac:dyDescent="0.25">
      <c r="A2436" s="24"/>
      <c r="B2436" s="27"/>
      <c r="F2436" s="70"/>
      <c r="G2436" s="39"/>
      <c r="H2436" s="70"/>
      <c r="I2436"/>
      <c r="J2436" s="13"/>
      <c r="X2436" s="19"/>
    </row>
    <row r="2437" spans="1:24" x14ac:dyDescent="0.25">
      <c r="A2437" s="24"/>
      <c r="B2437" s="27"/>
      <c r="F2437" s="70"/>
      <c r="G2437" s="39"/>
      <c r="H2437" s="70"/>
      <c r="I2437"/>
      <c r="J2437" s="13"/>
      <c r="X2437" s="19"/>
    </row>
    <row r="2438" spans="1:24" x14ac:dyDescent="0.25">
      <c r="A2438" s="24"/>
      <c r="B2438" s="27"/>
      <c r="F2438" s="70"/>
      <c r="G2438" s="39"/>
      <c r="H2438" s="70"/>
      <c r="I2438"/>
      <c r="J2438" s="13"/>
      <c r="X2438" s="19"/>
    </row>
    <row r="2439" spans="1:24" x14ac:dyDescent="0.25">
      <c r="A2439" s="24"/>
      <c r="B2439" s="27"/>
      <c r="F2439" s="70"/>
      <c r="G2439" s="39"/>
      <c r="H2439" s="70"/>
      <c r="I2439"/>
      <c r="J2439" s="13"/>
      <c r="X2439" s="19"/>
    </row>
    <row r="2440" spans="1:24" x14ac:dyDescent="0.25">
      <c r="A2440" s="24"/>
      <c r="B2440" s="27"/>
      <c r="F2440" s="70"/>
      <c r="G2440" s="39"/>
      <c r="H2440" s="70"/>
      <c r="I2440"/>
      <c r="J2440" s="13"/>
      <c r="X2440" s="19"/>
    </row>
    <row r="2441" spans="1:24" x14ac:dyDescent="0.25">
      <c r="A2441" s="24"/>
      <c r="B2441" s="27"/>
      <c r="F2441" s="70"/>
      <c r="G2441" s="39"/>
      <c r="H2441" s="70"/>
      <c r="I2441"/>
      <c r="J2441" s="13"/>
      <c r="X2441" s="19"/>
    </row>
    <row r="2442" spans="1:24" x14ac:dyDescent="0.25">
      <c r="A2442" s="24"/>
      <c r="B2442" s="27"/>
      <c r="F2442" s="70"/>
      <c r="G2442" s="39"/>
      <c r="H2442" s="70"/>
      <c r="I2442"/>
      <c r="J2442" s="13"/>
      <c r="X2442" s="19"/>
    </row>
    <row r="2443" spans="1:24" x14ac:dyDescent="0.25">
      <c r="A2443" s="24"/>
      <c r="B2443" s="27"/>
      <c r="F2443" s="70"/>
      <c r="G2443" s="39"/>
      <c r="H2443" s="70"/>
      <c r="I2443"/>
      <c r="J2443" s="13"/>
      <c r="X2443" s="19"/>
    </row>
    <row r="2444" spans="1:24" x14ac:dyDescent="0.25">
      <c r="A2444" s="24"/>
      <c r="B2444" s="27"/>
      <c r="F2444" s="70"/>
      <c r="G2444" s="39"/>
      <c r="H2444" s="70"/>
      <c r="I2444"/>
      <c r="J2444" s="13"/>
      <c r="X2444" s="19"/>
    </row>
    <row r="2445" spans="1:24" x14ac:dyDescent="0.25">
      <c r="A2445" s="24"/>
      <c r="B2445" s="27"/>
      <c r="F2445" s="70"/>
      <c r="G2445" s="39"/>
      <c r="H2445" s="70"/>
      <c r="I2445"/>
      <c r="J2445" s="13"/>
      <c r="X2445" s="19"/>
    </row>
    <row r="2446" spans="1:24" x14ac:dyDescent="0.25">
      <c r="A2446" s="24"/>
      <c r="B2446" s="27"/>
      <c r="F2446" s="70"/>
      <c r="G2446" s="39"/>
      <c r="H2446" s="70"/>
      <c r="I2446"/>
      <c r="J2446" s="13"/>
      <c r="X2446" s="19"/>
    </row>
    <row r="2447" spans="1:24" x14ac:dyDescent="0.25">
      <c r="A2447" s="24"/>
      <c r="B2447" s="27"/>
      <c r="F2447" s="70"/>
      <c r="G2447" s="39"/>
      <c r="H2447" s="70"/>
      <c r="I2447"/>
      <c r="J2447" s="13"/>
      <c r="X2447" s="19"/>
    </row>
    <row r="2448" spans="1:24" x14ac:dyDescent="0.25">
      <c r="A2448" s="24"/>
      <c r="B2448" s="27"/>
      <c r="F2448" s="70"/>
      <c r="G2448" s="39"/>
      <c r="H2448" s="70"/>
      <c r="I2448"/>
      <c r="J2448" s="13"/>
      <c r="X2448" s="19"/>
    </row>
    <row r="2449" spans="1:24" x14ac:dyDescent="0.25">
      <c r="A2449" s="24"/>
      <c r="B2449" s="27"/>
      <c r="F2449" s="70"/>
      <c r="G2449" s="39"/>
      <c r="H2449" s="70"/>
      <c r="I2449"/>
      <c r="J2449" s="13"/>
      <c r="X2449" s="19"/>
    </row>
    <row r="2450" spans="1:24" x14ac:dyDescent="0.25">
      <c r="A2450" s="24"/>
      <c r="B2450" s="27"/>
      <c r="F2450" s="70"/>
      <c r="G2450" s="39"/>
      <c r="H2450" s="70"/>
      <c r="I2450"/>
      <c r="J2450" s="13"/>
      <c r="X2450" s="19"/>
    </row>
    <row r="2451" spans="1:24" x14ac:dyDescent="0.25">
      <c r="A2451" s="24"/>
      <c r="B2451" s="27"/>
      <c r="F2451" s="70"/>
      <c r="G2451" s="39"/>
      <c r="H2451" s="70"/>
      <c r="I2451"/>
      <c r="J2451" s="13"/>
      <c r="X2451" s="19"/>
    </row>
    <row r="2452" spans="1:24" x14ac:dyDescent="0.25">
      <c r="A2452" s="24"/>
      <c r="B2452" s="27"/>
      <c r="F2452" s="70"/>
      <c r="G2452" s="39"/>
      <c r="H2452" s="70"/>
      <c r="I2452"/>
      <c r="J2452" s="13"/>
      <c r="X2452" s="19"/>
    </row>
    <row r="2453" spans="1:24" x14ac:dyDescent="0.25">
      <c r="A2453" s="24"/>
      <c r="B2453" s="27"/>
      <c r="F2453" s="70"/>
      <c r="G2453" s="39"/>
      <c r="H2453" s="70"/>
      <c r="I2453"/>
      <c r="J2453" s="13"/>
      <c r="X2453" s="19"/>
    </row>
    <row r="2454" spans="1:24" x14ac:dyDescent="0.25">
      <c r="A2454" s="24"/>
      <c r="B2454" s="27"/>
      <c r="F2454" s="70"/>
      <c r="G2454" s="39"/>
      <c r="H2454" s="70"/>
      <c r="I2454"/>
      <c r="J2454" s="13"/>
      <c r="X2454" s="19"/>
    </row>
    <row r="2455" spans="1:24" x14ac:dyDescent="0.25">
      <c r="A2455" s="24"/>
      <c r="B2455" s="27"/>
      <c r="F2455" s="70"/>
      <c r="G2455" s="39"/>
      <c r="H2455" s="70"/>
      <c r="I2455"/>
      <c r="J2455" s="13"/>
      <c r="X2455" s="19"/>
    </row>
    <row r="2456" spans="1:24" x14ac:dyDescent="0.25">
      <c r="A2456" s="24"/>
      <c r="B2456" s="27"/>
      <c r="F2456" s="70"/>
      <c r="G2456" s="39"/>
      <c r="H2456" s="70"/>
      <c r="I2456"/>
      <c r="J2456" s="13"/>
      <c r="X2456" s="19"/>
    </row>
    <row r="2457" spans="1:24" x14ac:dyDescent="0.25">
      <c r="A2457" s="24"/>
      <c r="B2457" s="27"/>
      <c r="F2457" s="70"/>
      <c r="G2457" s="39"/>
      <c r="H2457" s="70"/>
      <c r="I2457"/>
      <c r="J2457" s="13"/>
      <c r="X2457" s="19"/>
    </row>
    <row r="2458" spans="1:24" x14ac:dyDescent="0.25">
      <c r="A2458" s="24"/>
      <c r="B2458" s="27"/>
      <c r="F2458" s="70"/>
      <c r="G2458" s="39"/>
      <c r="H2458" s="70"/>
      <c r="I2458"/>
      <c r="J2458" s="13"/>
      <c r="X2458" s="19"/>
    </row>
    <row r="2459" spans="1:24" x14ac:dyDescent="0.25">
      <c r="A2459" s="24"/>
      <c r="B2459" s="27"/>
      <c r="F2459" s="70"/>
      <c r="G2459" s="39"/>
      <c r="H2459" s="70"/>
      <c r="I2459"/>
      <c r="J2459" s="13"/>
      <c r="X2459" s="19"/>
    </row>
    <row r="2460" spans="1:24" x14ac:dyDescent="0.25">
      <c r="A2460" s="24"/>
      <c r="B2460" s="27"/>
      <c r="F2460" s="70"/>
      <c r="G2460" s="39"/>
      <c r="H2460" s="70"/>
      <c r="I2460"/>
      <c r="J2460" s="13"/>
      <c r="X2460" s="19"/>
    </row>
    <row r="2461" spans="1:24" x14ac:dyDescent="0.25">
      <c r="A2461" s="24"/>
      <c r="B2461" s="27"/>
      <c r="F2461" s="70"/>
      <c r="G2461" s="39"/>
      <c r="H2461" s="70"/>
      <c r="I2461"/>
      <c r="J2461" s="13"/>
      <c r="X2461" s="19"/>
    </row>
    <row r="2462" spans="1:24" x14ac:dyDescent="0.25">
      <c r="A2462" s="24"/>
      <c r="B2462" s="27"/>
      <c r="F2462" s="70"/>
      <c r="G2462" s="39"/>
      <c r="H2462" s="70"/>
      <c r="I2462"/>
      <c r="J2462" s="13"/>
      <c r="X2462" s="19"/>
    </row>
    <row r="2463" spans="1:24" x14ac:dyDescent="0.25">
      <c r="A2463" s="24"/>
      <c r="B2463" s="27"/>
      <c r="F2463" s="70"/>
      <c r="G2463" s="39"/>
      <c r="H2463" s="70"/>
      <c r="I2463"/>
      <c r="J2463" s="13"/>
      <c r="X2463" s="19"/>
    </row>
    <row r="2464" spans="1:24" x14ac:dyDescent="0.25">
      <c r="A2464" s="24"/>
      <c r="B2464" s="27"/>
      <c r="F2464" s="70"/>
      <c r="G2464" s="39"/>
      <c r="H2464" s="70"/>
      <c r="I2464"/>
      <c r="J2464" s="13"/>
      <c r="X2464" s="19"/>
    </row>
    <row r="2465" spans="1:24" x14ac:dyDescent="0.25">
      <c r="A2465" s="24"/>
      <c r="B2465" s="27"/>
      <c r="F2465" s="70"/>
      <c r="G2465" s="39"/>
      <c r="H2465" s="70"/>
      <c r="I2465"/>
      <c r="J2465" s="13"/>
      <c r="X2465" s="19"/>
    </row>
    <row r="2466" spans="1:24" x14ac:dyDescent="0.25">
      <c r="A2466" s="24"/>
      <c r="B2466" s="27"/>
      <c r="F2466" s="70"/>
      <c r="G2466" s="39"/>
      <c r="H2466" s="70"/>
      <c r="I2466"/>
      <c r="J2466" s="13"/>
      <c r="X2466" s="19"/>
    </row>
    <row r="2467" spans="1:24" x14ac:dyDescent="0.25">
      <c r="A2467" s="24"/>
      <c r="B2467" s="27"/>
      <c r="F2467" s="70"/>
      <c r="G2467" s="39"/>
      <c r="H2467" s="70"/>
      <c r="I2467"/>
      <c r="J2467" s="13"/>
      <c r="X2467" s="19"/>
    </row>
    <row r="2468" spans="1:24" x14ac:dyDescent="0.25">
      <c r="A2468" s="24"/>
      <c r="B2468" s="27"/>
      <c r="F2468" s="70"/>
      <c r="G2468" s="39"/>
      <c r="H2468" s="70"/>
      <c r="I2468"/>
      <c r="J2468" s="13"/>
      <c r="X2468" s="19"/>
    </row>
    <row r="2469" spans="1:24" x14ac:dyDescent="0.25">
      <c r="A2469" s="24"/>
      <c r="B2469" s="27"/>
      <c r="F2469" s="70"/>
      <c r="G2469" s="39"/>
      <c r="H2469" s="70"/>
      <c r="I2469"/>
      <c r="J2469" s="13"/>
      <c r="X2469" s="19"/>
    </row>
    <row r="2470" spans="1:24" x14ac:dyDescent="0.25">
      <c r="A2470" s="24"/>
      <c r="B2470" s="27"/>
      <c r="F2470" s="70"/>
      <c r="G2470" s="39"/>
      <c r="H2470" s="70"/>
      <c r="I2470"/>
      <c r="J2470" s="13"/>
      <c r="X2470" s="19"/>
    </row>
    <row r="2471" spans="1:24" x14ac:dyDescent="0.25">
      <c r="A2471" s="24"/>
      <c r="B2471" s="27"/>
      <c r="F2471" s="70"/>
      <c r="G2471" s="39"/>
      <c r="H2471" s="70"/>
      <c r="I2471"/>
      <c r="J2471" s="13"/>
      <c r="X2471" s="19"/>
    </row>
    <row r="2472" spans="1:24" x14ac:dyDescent="0.25">
      <c r="A2472" s="24"/>
      <c r="B2472" s="27"/>
      <c r="F2472" s="70"/>
      <c r="G2472" s="39"/>
      <c r="H2472" s="70"/>
      <c r="I2472"/>
      <c r="J2472" s="13"/>
      <c r="X2472" s="19"/>
    </row>
    <row r="2473" spans="1:24" x14ac:dyDescent="0.25">
      <c r="A2473" s="24"/>
      <c r="B2473" s="27"/>
      <c r="F2473" s="70"/>
      <c r="G2473" s="39"/>
      <c r="H2473" s="70"/>
      <c r="I2473"/>
      <c r="J2473" s="13"/>
      <c r="X2473" s="19"/>
    </row>
    <row r="2474" spans="1:24" x14ac:dyDescent="0.25">
      <c r="A2474" s="24"/>
      <c r="B2474" s="27"/>
      <c r="F2474" s="70"/>
      <c r="G2474" s="39"/>
      <c r="H2474" s="70"/>
      <c r="I2474"/>
      <c r="J2474" s="13"/>
      <c r="X2474" s="19"/>
    </row>
    <row r="2475" spans="1:24" x14ac:dyDescent="0.25">
      <c r="A2475" s="24"/>
      <c r="B2475" s="27"/>
      <c r="F2475" s="70"/>
      <c r="G2475" s="39"/>
      <c r="H2475" s="70"/>
      <c r="I2475"/>
      <c r="J2475" s="13"/>
      <c r="X2475" s="19"/>
    </row>
    <row r="2476" spans="1:24" x14ac:dyDescent="0.25">
      <c r="A2476" s="24"/>
      <c r="B2476" s="27"/>
      <c r="F2476" s="70"/>
      <c r="G2476" s="39"/>
      <c r="H2476" s="70"/>
      <c r="I2476"/>
      <c r="J2476" s="13"/>
      <c r="X2476" s="19"/>
    </row>
    <row r="2477" spans="1:24" x14ac:dyDescent="0.25">
      <c r="A2477" s="24"/>
      <c r="B2477" s="27"/>
      <c r="F2477" s="70"/>
      <c r="G2477" s="39"/>
      <c r="H2477" s="70"/>
      <c r="I2477"/>
      <c r="J2477" s="13"/>
      <c r="X2477" s="19"/>
    </row>
    <row r="2478" spans="1:24" x14ac:dyDescent="0.25">
      <c r="A2478" s="24"/>
      <c r="B2478" s="27"/>
      <c r="F2478" s="70"/>
      <c r="G2478" s="39"/>
      <c r="H2478" s="70"/>
      <c r="I2478"/>
      <c r="J2478" s="13"/>
      <c r="X2478" s="19"/>
    </row>
    <row r="2479" spans="1:24" x14ac:dyDescent="0.25">
      <c r="A2479" s="24"/>
      <c r="B2479" s="27"/>
      <c r="F2479" s="70"/>
      <c r="G2479" s="39"/>
      <c r="H2479" s="70"/>
      <c r="I2479"/>
      <c r="J2479" s="13"/>
      <c r="X2479" s="19"/>
    </row>
    <row r="2480" spans="1:24" x14ac:dyDescent="0.25">
      <c r="A2480" s="24"/>
      <c r="B2480" s="27"/>
      <c r="F2480" s="70"/>
      <c r="G2480" s="39"/>
      <c r="H2480" s="70"/>
      <c r="I2480"/>
      <c r="J2480" s="13"/>
      <c r="X2480" s="19"/>
    </row>
    <row r="2481" spans="1:24" x14ac:dyDescent="0.25">
      <c r="A2481" s="24"/>
      <c r="B2481" s="27"/>
      <c r="F2481" s="70"/>
      <c r="G2481" s="39"/>
      <c r="H2481" s="70"/>
      <c r="I2481"/>
      <c r="J2481" s="13"/>
      <c r="X2481" s="19"/>
    </row>
    <row r="2482" spans="1:24" x14ac:dyDescent="0.25">
      <c r="A2482" s="24"/>
      <c r="B2482" s="27"/>
      <c r="F2482" s="70"/>
      <c r="G2482" s="39"/>
      <c r="H2482" s="70"/>
      <c r="I2482"/>
      <c r="J2482" s="13"/>
      <c r="X2482" s="19"/>
    </row>
    <row r="2483" spans="1:24" x14ac:dyDescent="0.25">
      <c r="A2483" s="24"/>
      <c r="B2483" s="27"/>
      <c r="F2483" s="70"/>
      <c r="G2483" s="39"/>
      <c r="H2483" s="70"/>
      <c r="I2483"/>
      <c r="J2483" s="13"/>
      <c r="X2483" s="19"/>
    </row>
    <row r="2484" spans="1:24" x14ac:dyDescent="0.25">
      <c r="A2484" s="24"/>
      <c r="B2484" s="27"/>
      <c r="F2484" s="70"/>
      <c r="G2484" s="39"/>
      <c r="H2484" s="70"/>
      <c r="I2484"/>
      <c r="J2484" s="13"/>
      <c r="X2484" s="19"/>
    </row>
    <row r="2485" spans="1:24" x14ac:dyDescent="0.25">
      <c r="A2485" s="24"/>
      <c r="B2485" s="27"/>
      <c r="F2485" s="70"/>
      <c r="G2485" s="39"/>
      <c r="H2485" s="70"/>
      <c r="I2485"/>
      <c r="J2485" s="13"/>
      <c r="X2485" s="19"/>
    </row>
    <row r="2486" spans="1:24" x14ac:dyDescent="0.25">
      <c r="A2486" s="24"/>
      <c r="B2486" s="27"/>
      <c r="F2486" s="70"/>
      <c r="G2486" s="39"/>
      <c r="H2486" s="70"/>
      <c r="I2486"/>
      <c r="J2486" s="13"/>
      <c r="X2486" s="19"/>
    </row>
    <row r="2487" spans="1:24" x14ac:dyDescent="0.25">
      <c r="A2487" s="24"/>
      <c r="B2487" s="27"/>
      <c r="F2487" s="70"/>
      <c r="G2487" s="39"/>
      <c r="H2487" s="70"/>
      <c r="I2487"/>
      <c r="J2487" s="13"/>
      <c r="X2487" s="19"/>
    </row>
    <row r="2488" spans="1:24" x14ac:dyDescent="0.25">
      <c r="A2488" s="24"/>
      <c r="B2488" s="27"/>
      <c r="F2488" s="70"/>
      <c r="G2488" s="39"/>
      <c r="H2488" s="70"/>
      <c r="I2488"/>
      <c r="J2488" s="13"/>
      <c r="X2488" s="19"/>
    </row>
    <row r="2489" spans="1:24" x14ac:dyDescent="0.25">
      <c r="A2489" s="24"/>
      <c r="B2489" s="27"/>
      <c r="F2489" s="70"/>
      <c r="G2489" s="39"/>
      <c r="H2489" s="70"/>
      <c r="I2489"/>
      <c r="J2489" s="13"/>
      <c r="X2489" s="19"/>
    </row>
    <row r="2490" spans="1:24" x14ac:dyDescent="0.25">
      <c r="A2490" s="24"/>
      <c r="B2490" s="27"/>
      <c r="F2490" s="70"/>
      <c r="G2490" s="39"/>
      <c r="H2490" s="70"/>
      <c r="I2490"/>
      <c r="J2490" s="13"/>
      <c r="X2490" s="19"/>
    </row>
    <row r="2491" spans="1:24" x14ac:dyDescent="0.25">
      <c r="A2491" s="24"/>
      <c r="B2491" s="27"/>
      <c r="F2491" s="70"/>
      <c r="G2491" s="39"/>
      <c r="H2491" s="70"/>
      <c r="I2491"/>
      <c r="J2491" s="13"/>
      <c r="X2491" s="19"/>
    </row>
    <row r="2492" spans="1:24" x14ac:dyDescent="0.25">
      <c r="A2492" s="24"/>
      <c r="B2492" s="27"/>
      <c r="F2492" s="70"/>
      <c r="G2492" s="39"/>
      <c r="H2492" s="70"/>
      <c r="I2492"/>
      <c r="J2492" s="13"/>
      <c r="X2492" s="19"/>
    </row>
    <row r="2493" spans="1:24" x14ac:dyDescent="0.25">
      <c r="A2493" s="24"/>
      <c r="B2493" s="27"/>
      <c r="F2493" s="70"/>
      <c r="G2493" s="39"/>
      <c r="H2493" s="70"/>
      <c r="I2493"/>
      <c r="J2493" s="13"/>
      <c r="X2493" s="19"/>
    </row>
    <row r="2494" spans="1:24" x14ac:dyDescent="0.25">
      <c r="A2494" s="24"/>
      <c r="B2494" s="27"/>
      <c r="F2494" s="70"/>
      <c r="G2494" s="39"/>
      <c r="H2494" s="70"/>
      <c r="I2494"/>
      <c r="J2494" s="13"/>
      <c r="X2494" s="19"/>
    </row>
    <row r="2495" spans="1:24" x14ac:dyDescent="0.25">
      <c r="A2495" s="24"/>
      <c r="B2495" s="27"/>
      <c r="F2495" s="70"/>
      <c r="G2495" s="39"/>
      <c r="H2495" s="70"/>
      <c r="I2495"/>
      <c r="J2495" s="13"/>
      <c r="X2495" s="19"/>
    </row>
    <row r="2496" spans="1:24" x14ac:dyDescent="0.25">
      <c r="A2496" s="24"/>
      <c r="B2496" s="27"/>
      <c r="F2496" s="70"/>
      <c r="G2496" s="39"/>
      <c r="H2496" s="70"/>
      <c r="I2496"/>
      <c r="J2496" s="13"/>
      <c r="X2496" s="19"/>
    </row>
    <row r="2497" spans="1:24" x14ac:dyDescent="0.25">
      <c r="A2497" s="24"/>
      <c r="B2497" s="27"/>
      <c r="F2497" s="70"/>
      <c r="G2497" s="39"/>
      <c r="H2497" s="70"/>
      <c r="I2497"/>
      <c r="J2497" s="13"/>
      <c r="X2497" s="19"/>
    </row>
    <row r="2498" spans="1:24" x14ac:dyDescent="0.25">
      <c r="A2498" s="24"/>
      <c r="B2498" s="27"/>
      <c r="F2498" s="70"/>
      <c r="G2498" s="39"/>
      <c r="H2498" s="70"/>
      <c r="I2498"/>
      <c r="J2498" s="13"/>
      <c r="X2498" s="19"/>
    </row>
    <row r="2499" spans="1:24" x14ac:dyDescent="0.25">
      <c r="A2499" s="24"/>
      <c r="B2499" s="27"/>
      <c r="F2499" s="70"/>
      <c r="G2499" s="39"/>
      <c r="H2499" s="70"/>
      <c r="I2499"/>
      <c r="J2499" s="13"/>
      <c r="X2499" s="19"/>
    </row>
    <row r="2500" spans="1:24" x14ac:dyDescent="0.25">
      <c r="A2500" s="24"/>
      <c r="B2500" s="27"/>
      <c r="F2500" s="70"/>
      <c r="G2500" s="39"/>
      <c r="H2500" s="70"/>
      <c r="I2500"/>
      <c r="J2500" s="13"/>
      <c r="X2500" s="19"/>
    </row>
    <row r="2501" spans="1:24" x14ac:dyDescent="0.25">
      <c r="A2501" s="24"/>
      <c r="B2501" s="27"/>
      <c r="F2501" s="70"/>
      <c r="G2501" s="39"/>
      <c r="H2501" s="70"/>
      <c r="I2501"/>
      <c r="J2501" s="13"/>
      <c r="X2501" s="19"/>
    </row>
    <row r="2502" spans="1:24" x14ac:dyDescent="0.25">
      <c r="A2502" s="24"/>
      <c r="B2502" s="27"/>
      <c r="F2502" s="70"/>
      <c r="G2502" s="39"/>
      <c r="H2502" s="70"/>
      <c r="I2502"/>
      <c r="J2502" s="13"/>
      <c r="X2502" s="19"/>
    </row>
    <row r="2503" spans="1:24" x14ac:dyDescent="0.25">
      <c r="A2503" s="24"/>
      <c r="B2503" s="27"/>
      <c r="F2503" s="70"/>
      <c r="G2503" s="39"/>
      <c r="H2503" s="70"/>
      <c r="I2503"/>
      <c r="J2503" s="13"/>
      <c r="X2503" s="19"/>
    </row>
    <row r="2504" spans="1:24" x14ac:dyDescent="0.25">
      <c r="A2504" s="24"/>
      <c r="B2504" s="27"/>
      <c r="F2504" s="70"/>
      <c r="G2504" s="39"/>
      <c r="H2504" s="70"/>
      <c r="I2504"/>
      <c r="J2504" s="13"/>
      <c r="X2504" s="19"/>
    </row>
    <row r="2505" spans="1:24" x14ac:dyDescent="0.25">
      <c r="A2505" s="24"/>
      <c r="B2505" s="27"/>
      <c r="F2505" s="70"/>
      <c r="G2505" s="39"/>
      <c r="H2505" s="70"/>
      <c r="I2505"/>
      <c r="J2505" s="13"/>
      <c r="X2505" s="19"/>
    </row>
    <row r="2506" spans="1:24" x14ac:dyDescent="0.25">
      <c r="A2506" s="24"/>
      <c r="B2506" s="27"/>
      <c r="F2506" s="70"/>
      <c r="G2506" s="39"/>
      <c r="H2506" s="70"/>
      <c r="I2506"/>
      <c r="J2506" s="13"/>
      <c r="X2506" s="19"/>
    </row>
    <row r="2507" spans="1:24" x14ac:dyDescent="0.25">
      <c r="A2507" s="24"/>
      <c r="B2507" s="27"/>
      <c r="F2507" s="70"/>
      <c r="G2507" s="39"/>
      <c r="H2507" s="70"/>
      <c r="I2507"/>
      <c r="J2507" s="13"/>
      <c r="X2507" s="19"/>
    </row>
    <row r="2508" spans="1:24" x14ac:dyDescent="0.25">
      <c r="A2508" s="24"/>
      <c r="B2508" s="27"/>
      <c r="F2508" s="70"/>
      <c r="G2508" s="39"/>
      <c r="H2508" s="70"/>
      <c r="I2508"/>
      <c r="J2508" s="13"/>
      <c r="X2508" s="19"/>
    </row>
    <row r="2509" spans="1:24" x14ac:dyDescent="0.25">
      <c r="A2509" s="24"/>
      <c r="B2509" s="27"/>
      <c r="F2509" s="70"/>
      <c r="G2509" s="39"/>
      <c r="H2509" s="70"/>
      <c r="I2509"/>
      <c r="J2509" s="13"/>
      <c r="X2509" s="19"/>
    </row>
    <row r="2510" spans="1:24" x14ac:dyDescent="0.25">
      <c r="A2510" s="24"/>
      <c r="B2510" s="27"/>
      <c r="F2510" s="70"/>
      <c r="G2510" s="39"/>
      <c r="H2510" s="70"/>
      <c r="I2510"/>
      <c r="J2510" s="13"/>
      <c r="X2510" s="19"/>
    </row>
    <row r="2511" spans="1:24" x14ac:dyDescent="0.25">
      <c r="A2511" s="24"/>
      <c r="B2511" s="27"/>
      <c r="F2511" s="70"/>
      <c r="G2511" s="39"/>
      <c r="H2511" s="70"/>
      <c r="I2511"/>
      <c r="J2511" s="13"/>
      <c r="X2511" s="19"/>
    </row>
    <row r="2512" spans="1:24" x14ac:dyDescent="0.25">
      <c r="A2512" s="24"/>
      <c r="B2512" s="27"/>
      <c r="F2512" s="70"/>
      <c r="G2512" s="39"/>
      <c r="H2512" s="70"/>
      <c r="I2512"/>
      <c r="J2512" s="13"/>
      <c r="X2512" s="19"/>
    </row>
    <row r="2513" spans="1:24" x14ac:dyDescent="0.25">
      <c r="A2513" s="24"/>
      <c r="B2513" s="27"/>
      <c r="F2513" s="70"/>
      <c r="G2513" s="39"/>
      <c r="H2513" s="70"/>
      <c r="I2513"/>
      <c r="J2513" s="13"/>
      <c r="X2513" s="19"/>
    </row>
    <row r="2514" spans="1:24" x14ac:dyDescent="0.25">
      <c r="A2514" s="24"/>
      <c r="B2514" s="27"/>
      <c r="F2514" s="70"/>
      <c r="G2514" s="39"/>
      <c r="H2514" s="70"/>
      <c r="I2514"/>
      <c r="J2514" s="13"/>
      <c r="X2514" s="19"/>
    </row>
    <row r="2515" spans="1:24" x14ac:dyDescent="0.25">
      <c r="A2515" s="24"/>
      <c r="B2515" s="27"/>
      <c r="F2515" s="70"/>
      <c r="G2515" s="39"/>
      <c r="H2515" s="70"/>
      <c r="I2515"/>
      <c r="J2515" s="13"/>
      <c r="X2515" s="19"/>
    </row>
    <row r="2516" spans="1:24" x14ac:dyDescent="0.25">
      <c r="A2516" s="24"/>
      <c r="B2516" s="27"/>
      <c r="F2516" s="70"/>
      <c r="G2516" s="39"/>
      <c r="H2516" s="70"/>
      <c r="I2516"/>
      <c r="J2516" s="13"/>
      <c r="X2516" s="19"/>
    </row>
    <row r="2517" spans="1:24" x14ac:dyDescent="0.25">
      <c r="A2517" s="24"/>
      <c r="B2517" s="27"/>
      <c r="F2517" s="70"/>
      <c r="G2517" s="39"/>
      <c r="H2517" s="70"/>
      <c r="I2517"/>
      <c r="J2517" s="13"/>
      <c r="X2517" s="19"/>
    </row>
    <row r="2518" spans="1:24" x14ac:dyDescent="0.25">
      <c r="A2518" s="24"/>
      <c r="B2518" s="27"/>
      <c r="F2518" s="70"/>
      <c r="G2518" s="39"/>
      <c r="H2518" s="70"/>
      <c r="I2518"/>
      <c r="J2518" s="13"/>
      <c r="X2518" s="19"/>
    </row>
    <row r="2519" spans="1:24" x14ac:dyDescent="0.25">
      <c r="A2519" s="24"/>
      <c r="B2519" s="27"/>
      <c r="F2519" s="70"/>
      <c r="G2519" s="39"/>
      <c r="H2519" s="70"/>
      <c r="I2519"/>
      <c r="J2519" s="13"/>
      <c r="X2519" s="19"/>
    </row>
    <row r="2520" spans="1:24" x14ac:dyDescent="0.25">
      <c r="A2520" s="24"/>
      <c r="B2520" s="27"/>
      <c r="F2520" s="70"/>
      <c r="G2520" s="39"/>
      <c r="H2520" s="70"/>
      <c r="I2520"/>
      <c r="J2520" s="13"/>
      <c r="X2520" s="19"/>
    </row>
    <row r="2521" spans="1:24" x14ac:dyDescent="0.25">
      <c r="A2521" s="24"/>
      <c r="B2521" s="27"/>
      <c r="F2521" s="70"/>
      <c r="G2521" s="39"/>
      <c r="H2521" s="70"/>
      <c r="I2521"/>
      <c r="J2521" s="13"/>
      <c r="X2521" s="19"/>
    </row>
    <row r="2522" spans="1:24" x14ac:dyDescent="0.25">
      <c r="A2522" s="24"/>
      <c r="B2522" s="27"/>
      <c r="F2522" s="70"/>
      <c r="G2522" s="39"/>
      <c r="H2522" s="70"/>
      <c r="I2522"/>
      <c r="J2522" s="13"/>
      <c r="X2522" s="19"/>
    </row>
    <row r="2523" spans="1:24" x14ac:dyDescent="0.25">
      <c r="A2523" s="24"/>
      <c r="B2523" s="27"/>
      <c r="F2523" s="70"/>
      <c r="G2523" s="39"/>
      <c r="H2523" s="70"/>
      <c r="I2523"/>
      <c r="J2523" s="13"/>
      <c r="X2523" s="19"/>
    </row>
    <row r="2524" spans="1:24" x14ac:dyDescent="0.25">
      <c r="A2524" s="24"/>
      <c r="B2524" s="27"/>
      <c r="F2524" s="70"/>
      <c r="G2524" s="39"/>
      <c r="H2524" s="70"/>
      <c r="I2524"/>
      <c r="J2524" s="13"/>
      <c r="X2524" s="19"/>
    </row>
    <row r="2525" spans="1:24" x14ac:dyDescent="0.25">
      <c r="A2525" s="24"/>
      <c r="B2525" s="27"/>
      <c r="F2525" s="70"/>
      <c r="G2525" s="39"/>
      <c r="H2525" s="70"/>
      <c r="I2525"/>
      <c r="J2525" s="13"/>
      <c r="X2525" s="19"/>
    </row>
    <row r="2526" spans="1:24" x14ac:dyDescent="0.25">
      <c r="A2526" s="24"/>
      <c r="B2526" s="27"/>
      <c r="F2526" s="70"/>
      <c r="G2526" s="39"/>
      <c r="H2526" s="70"/>
      <c r="I2526"/>
      <c r="J2526" s="13"/>
      <c r="X2526" s="19"/>
    </row>
    <row r="2527" spans="1:24" x14ac:dyDescent="0.25">
      <c r="A2527" s="24"/>
      <c r="B2527" s="27"/>
      <c r="F2527" s="70"/>
      <c r="G2527" s="39"/>
      <c r="H2527" s="70"/>
      <c r="I2527"/>
      <c r="J2527" s="13"/>
      <c r="X2527" s="19"/>
    </row>
    <row r="2528" spans="1:24" x14ac:dyDescent="0.25">
      <c r="A2528" s="24"/>
      <c r="B2528" s="27"/>
      <c r="F2528" s="70"/>
      <c r="G2528" s="39"/>
      <c r="H2528" s="70"/>
      <c r="I2528"/>
      <c r="J2528" s="13"/>
      <c r="X2528" s="19"/>
    </row>
    <row r="2529" spans="1:24" x14ac:dyDescent="0.25">
      <c r="A2529" s="24"/>
      <c r="B2529" s="27"/>
      <c r="F2529" s="70"/>
      <c r="G2529" s="39"/>
      <c r="H2529" s="70"/>
      <c r="I2529"/>
      <c r="J2529" s="13"/>
      <c r="X2529" s="19"/>
    </row>
    <row r="2530" spans="1:24" x14ac:dyDescent="0.25">
      <c r="A2530" s="24"/>
      <c r="B2530" s="27"/>
      <c r="F2530" s="70"/>
      <c r="G2530" s="39"/>
      <c r="H2530" s="70"/>
      <c r="I2530"/>
      <c r="J2530" s="13"/>
      <c r="X2530" s="19"/>
    </row>
    <row r="2531" spans="1:24" x14ac:dyDescent="0.25">
      <c r="A2531" s="24"/>
      <c r="B2531" s="27"/>
      <c r="F2531" s="70"/>
      <c r="G2531" s="39"/>
      <c r="H2531" s="70"/>
      <c r="I2531"/>
      <c r="J2531" s="13"/>
      <c r="X2531" s="19"/>
    </row>
    <row r="2532" spans="1:24" x14ac:dyDescent="0.25">
      <c r="A2532" s="24"/>
      <c r="B2532" s="27"/>
      <c r="F2532" s="70"/>
      <c r="G2532" s="39"/>
      <c r="H2532" s="70"/>
      <c r="I2532"/>
      <c r="J2532" s="13"/>
      <c r="X2532" s="19"/>
    </row>
    <row r="2533" spans="1:24" x14ac:dyDescent="0.25">
      <c r="A2533" s="24"/>
      <c r="B2533" s="27"/>
      <c r="F2533" s="70"/>
      <c r="G2533" s="39"/>
      <c r="H2533" s="70"/>
      <c r="I2533"/>
      <c r="J2533" s="13"/>
      <c r="X2533" s="19"/>
    </row>
    <row r="2534" spans="1:24" x14ac:dyDescent="0.25">
      <c r="A2534" s="24"/>
      <c r="B2534" s="27"/>
      <c r="F2534" s="70"/>
      <c r="G2534" s="39"/>
      <c r="H2534" s="70"/>
      <c r="I2534"/>
      <c r="J2534" s="13"/>
      <c r="X2534" s="19"/>
    </row>
    <row r="2535" spans="1:24" x14ac:dyDescent="0.25">
      <c r="A2535" s="24"/>
      <c r="B2535" s="27"/>
      <c r="F2535" s="70"/>
      <c r="G2535" s="39"/>
      <c r="H2535" s="70"/>
      <c r="I2535"/>
      <c r="J2535" s="13"/>
      <c r="X2535" s="19"/>
    </row>
    <row r="2536" spans="1:24" x14ac:dyDescent="0.25">
      <c r="A2536" s="24"/>
      <c r="B2536" s="27"/>
      <c r="F2536" s="70"/>
      <c r="G2536" s="39"/>
      <c r="H2536" s="70"/>
      <c r="I2536"/>
      <c r="J2536" s="13"/>
      <c r="X2536" s="19"/>
    </row>
    <row r="2537" spans="1:24" x14ac:dyDescent="0.25">
      <c r="A2537" s="24"/>
      <c r="B2537" s="27"/>
      <c r="F2537" s="70"/>
      <c r="G2537" s="39"/>
      <c r="H2537" s="70"/>
      <c r="I2537"/>
      <c r="J2537" s="13"/>
      <c r="X2537" s="19"/>
    </row>
    <row r="2538" spans="1:24" x14ac:dyDescent="0.25">
      <c r="A2538" s="24"/>
      <c r="B2538" s="27"/>
      <c r="F2538" s="70"/>
      <c r="G2538" s="39"/>
      <c r="H2538" s="70"/>
      <c r="I2538"/>
      <c r="J2538" s="13"/>
      <c r="X2538" s="19"/>
    </row>
    <row r="2539" spans="1:24" x14ac:dyDescent="0.25">
      <c r="A2539" s="24"/>
      <c r="B2539" s="27"/>
      <c r="F2539" s="70"/>
      <c r="G2539" s="39"/>
      <c r="H2539" s="70"/>
      <c r="I2539"/>
      <c r="J2539" s="13"/>
      <c r="X2539" s="19"/>
    </row>
    <row r="2540" spans="1:24" x14ac:dyDescent="0.25">
      <c r="A2540" s="24"/>
      <c r="B2540" s="27"/>
      <c r="F2540" s="70"/>
      <c r="G2540" s="39"/>
      <c r="H2540" s="70"/>
      <c r="I2540"/>
      <c r="J2540" s="13"/>
      <c r="X2540" s="19"/>
    </row>
    <row r="2541" spans="1:24" x14ac:dyDescent="0.25">
      <c r="A2541" s="24"/>
      <c r="B2541" s="27"/>
      <c r="F2541" s="70"/>
      <c r="G2541" s="39"/>
      <c r="H2541" s="70"/>
      <c r="I2541"/>
      <c r="J2541" s="13"/>
      <c r="X2541" s="19"/>
    </row>
    <row r="2542" spans="1:24" x14ac:dyDescent="0.25">
      <c r="A2542" s="24"/>
      <c r="B2542" s="27"/>
      <c r="F2542" s="70"/>
      <c r="G2542" s="39"/>
      <c r="H2542" s="70"/>
      <c r="I2542"/>
      <c r="J2542" s="13"/>
      <c r="X2542" s="19"/>
    </row>
    <row r="2543" spans="1:24" x14ac:dyDescent="0.25">
      <c r="A2543" s="24"/>
      <c r="B2543" s="27"/>
      <c r="F2543" s="70"/>
      <c r="G2543" s="39"/>
      <c r="H2543" s="70"/>
      <c r="I2543"/>
      <c r="J2543" s="13"/>
      <c r="X2543" s="19"/>
    </row>
    <row r="2544" spans="1:24" x14ac:dyDescent="0.25">
      <c r="A2544" s="24"/>
      <c r="B2544" s="27"/>
      <c r="F2544" s="70"/>
      <c r="G2544" s="39"/>
      <c r="H2544" s="70"/>
      <c r="I2544"/>
      <c r="J2544" s="13"/>
      <c r="X2544" s="19"/>
    </row>
    <row r="2545" spans="1:24" x14ac:dyDescent="0.25">
      <c r="A2545" s="24"/>
      <c r="B2545" s="27"/>
      <c r="F2545" s="70"/>
      <c r="G2545" s="39"/>
      <c r="H2545" s="70"/>
      <c r="I2545"/>
      <c r="J2545" s="13"/>
      <c r="X2545" s="19"/>
    </row>
    <row r="2546" spans="1:24" x14ac:dyDescent="0.25">
      <c r="A2546" s="24"/>
      <c r="B2546" s="27"/>
      <c r="F2546" s="70"/>
      <c r="G2546" s="39"/>
      <c r="H2546" s="70"/>
      <c r="I2546"/>
      <c r="J2546" s="13"/>
      <c r="X2546" s="19"/>
    </row>
    <row r="2547" spans="1:24" x14ac:dyDescent="0.25">
      <c r="A2547" s="24"/>
      <c r="B2547" s="27"/>
      <c r="F2547" s="70"/>
      <c r="G2547" s="39"/>
      <c r="H2547" s="70"/>
      <c r="I2547"/>
      <c r="J2547" s="13"/>
      <c r="X2547" s="19"/>
    </row>
    <row r="2548" spans="1:24" x14ac:dyDescent="0.25">
      <c r="A2548" s="24"/>
      <c r="B2548" s="27"/>
      <c r="F2548" s="70"/>
      <c r="G2548" s="39"/>
      <c r="H2548" s="70"/>
      <c r="I2548"/>
      <c r="J2548" s="13"/>
      <c r="X2548" s="19"/>
    </row>
    <row r="2549" spans="1:24" x14ac:dyDescent="0.25">
      <c r="A2549" s="24"/>
      <c r="B2549" s="27"/>
      <c r="F2549" s="70"/>
      <c r="G2549" s="39"/>
      <c r="H2549" s="70"/>
      <c r="I2549"/>
      <c r="J2549" s="13"/>
      <c r="X2549" s="19"/>
    </row>
    <row r="2550" spans="1:24" x14ac:dyDescent="0.25">
      <c r="A2550" s="24"/>
      <c r="B2550" s="27"/>
      <c r="F2550" s="70"/>
      <c r="G2550" s="39"/>
      <c r="H2550" s="70"/>
      <c r="I2550"/>
      <c r="J2550" s="13"/>
      <c r="X2550" s="19"/>
    </row>
    <row r="2551" spans="1:24" x14ac:dyDescent="0.25">
      <c r="A2551" s="24"/>
      <c r="B2551" s="27"/>
      <c r="F2551" s="70"/>
      <c r="G2551" s="39"/>
      <c r="H2551" s="70"/>
      <c r="I2551"/>
      <c r="J2551" s="13"/>
      <c r="X2551" s="19"/>
    </row>
    <row r="2552" spans="1:24" x14ac:dyDescent="0.25">
      <c r="A2552" s="24"/>
      <c r="B2552" s="27"/>
      <c r="F2552" s="70"/>
      <c r="G2552" s="39"/>
      <c r="H2552" s="70"/>
      <c r="I2552"/>
      <c r="J2552" s="13"/>
      <c r="X2552" s="19"/>
    </row>
    <row r="2553" spans="1:24" x14ac:dyDescent="0.25">
      <c r="A2553" s="24"/>
      <c r="B2553" s="27"/>
      <c r="F2553" s="70"/>
      <c r="G2553" s="39"/>
      <c r="H2553" s="70"/>
      <c r="I2553"/>
      <c r="J2553" s="13"/>
      <c r="X2553" s="19"/>
    </row>
    <row r="2554" spans="1:24" x14ac:dyDescent="0.25">
      <c r="A2554" s="24"/>
      <c r="B2554" s="27"/>
      <c r="F2554" s="70"/>
      <c r="G2554" s="39"/>
      <c r="H2554" s="70"/>
      <c r="I2554"/>
      <c r="J2554" s="13"/>
      <c r="X2554" s="19"/>
    </row>
    <row r="2555" spans="1:24" x14ac:dyDescent="0.25">
      <c r="A2555" s="24"/>
      <c r="B2555" s="27"/>
      <c r="F2555" s="70"/>
      <c r="G2555" s="39"/>
      <c r="H2555" s="70"/>
      <c r="I2555"/>
      <c r="J2555" s="13"/>
      <c r="X2555" s="19"/>
    </row>
    <row r="2556" spans="1:24" x14ac:dyDescent="0.25">
      <c r="A2556" s="24"/>
      <c r="B2556" s="27"/>
      <c r="F2556" s="70"/>
      <c r="G2556" s="39"/>
      <c r="H2556" s="70"/>
      <c r="I2556"/>
      <c r="J2556" s="13"/>
      <c r="X2556" s="19"/>
    </row>
    <row r="2557" spans="1:24" x14ac:dyDescent="0.25">
      <c r="A2557" s="24"/>
      <c r="B2557" s="27"/>
      <c r="F2557" s="70"/>
      <c r="G2557" s="39"/>
      <c r="H2557" s="70"/>
      <c r="I2557"/>
      <c r="J2557" s="13"/>
      <c r="X2557" s="19"/>
    </row>
    <row r="2558" spans="1:24" x14ac:dyDescent="0.25">
      <c r="A2558" s="24"/>
      <c r="B2558" s="27"/>
      <c r="F2558" s="70"/>
      <c r="G2558" s="39"/>
      <c r="H2558" s="70"/>
      <c r="I2558"/>
      <c r="J2558" s="13"/>
      <c r="X2558" s="19"/>
    </row>
    <row r="2559" spans="1:24" x14ac:dyDescent="0.25">
      <c r="A2559" s="24"/>
      <c r="B2559" s="27"/>
      <c r="F2559" s="70"/>
      <c r="G2559" s="39"/>
      <c r="H2559" s="70"/>
      <c r="I2559"/>
      <c r="J2559" s="13"/>
      <c r="X2559" s="19"/>
    </row>
    <row r="2560" spans="1:24" x14ac:dyDescent="0.25">
      <c r="A2560" s="24"/>
      <c r="B2560" s="27"/>
      <c r="F2560" s="70"/>
      <c r="G2560" s="39"/>
      <c r="H2560" s="70"/>
      <c r="I2560"/>
      <c r="J2560" s="13"/>
      <c r="X2560" s="19"/>
    </row>
    <row r="2561" spans="1:24" x14ac:dyDescent="0.25">
      <c r="A2561" s="24"/>
      <c r="B2561" s="27"/>
      <c r="F2561" s="70"/>
      <c r="G2561" s="39"/>
      <c r="H2561" s="70"/>
      <c r="I2561"/>
      <c r="J2561" s="13"/>
      <c r="X2561" s="19"/>
    </row>
    <row r="2562" spans="1:24" x14ac:dyDescent="0.25">
      <c r="A2562" s="24"/>
      <c r="B2562" s="27"/>
      <c r="F2562" s="70"/>
      <c r="G2562" s="39"/>
      <c r="H2562" s="70"/>
      <c r="I2562"/>
      <c r="J2562" s="13"/>
      <c r="X2562" s="19"/>
    </row>
    <row r="2563" spans="1:24" x14ac:dyDescent="0.25">
      <c r="A2563" s="24"/>
      <c r="B2563" s="27"/>
      <c r="F2563" s="70"/>
      <c r="G2563" s="39"/>
      <c r="H2563" s="70"/>
      <c r="I2563"/>
      <c r="J2563" s="13"/>
      <c r="X2563" s="19"/>
    </row>
    <row r="2564" spans="1:24" x14ac:dyDescent="0.25">
      <c r="A2564" s="24"/>
      <c r="B2564" s="27"/>
      <c r="F2564" s="70"/>
      <c r="G2564" s="39"/>
      <c r="H2564" s="70"/>
      <c r="I2564"/>
      <c r="J2564" s="13"/>
      <c r="X2564" s="19"/>
    </row>
    <row r="2565" spans="1:24" x14ac:dyDescent="0.25">
      <c r="A2565" s="24"/>
      <c r="B2565" s="27"/>
      <c r="F2565" s="70"/>
      <c r="G2565" s="39"/>
      <c r="H2565" s="70"/>
      <c r="I2565"/>
      <c r="J2565" s="13"/>
      <c r="X2565" s="19"/>
    </row>
    <row r="2566" spans="1:24" x14ac:dyDescent="0.25">
      <c r="A2566" s="24"/>
      <c r="B2566" s="27"/>
      <c r="F2566" s="70"/>
      <c r="G2566" s="39"/>
      <c r="H2566" s="70"/>
      <c r="I2566"/>
      <c r="J2566" s="13"/>
      <c r="X2566" s="19"/>
    </row>
    <row r="2567" spans="1:24" x14ac:dyDescent="0.25">
      <c r="A2567" s="24"/>
      <c r="B2567" s="27"/>
      <c r="F2567" s="70"/>
      <c r="G2567" s="39"/>
      <c r="H2567" s="70"/>
      <c r="I2567"/>
      <c r="J2567" s="13"/>
      <c r="X2567" s="19"/>
    </row>
    <row r="2568" spans="1:24" x14ac:dyDescent="0.25">
      <c r="A2568" s="24"/>
      <c r="B2568" s="27"/>
      <c r="F2568" s="70"/>
      <c r="G2568" s="39"/>
      <c r="H2568" s="70"/>
      <c r="I2568"/>
      <c r="J2568" s="13"/>
      <c r="X2568" s="19"/>
    </row>
    <row r="2569" spans="1:24" x14ac:dyDescent="0.25">
      <c r="A2569" s="24"/>
      <c r="B2569" s="27"/>
      <c r="F2569" s="70"/>
      <c r="G2569" s="39"/>
      <c r="H2569" s="70"/>
      <c r="I2569"/>
      <c r="J2569" s="13"/>
      <c r="X2569" s="19"/>
    </row>
    <row r="2570" spans="1:24" x14ac:dyDescent="0.25">
      <c r="A2570" s="24"/>
      <c r="B2570" s="27"/>
      <c r="F2570" s="70"/>
      <c r="G2570" s="39"/>
      <c r="H2570" s="70"/>
      <c r="I2570"/>
      <c r="J2570" s="13"/>
      <c r="X2570" s="19"/>
    </row>
    <row r="2571" spans="1:24" x14ac:dyDescent="0.25">
      <c r="A2571" s="24"/>
      <c r="B2571" s="27"/>
      <c r="F2571" s="70"/>
      <c r="G2571" s="39"/>
      <c r="H2571" s="70"/>
      <c r="I2571"/>
      <c r="J2571" s="13"/>
      <c r="X2571" s="19"/>
    </row>
    <row r="2572" spans="1:24" x14ac:dyDescent="0.25">
      <c r="A2572" s="24"/>
      <c r="B2572" s="27"/>
      <c r="F2572" s="70"/>
      <c r="G2572" s="39"/>
      <c r="H2572" s="70"/>
      <c r="I2572"/>
      <c r="J2572" s="13"/>
      <c r="X2572" s="19"/>
    </row>
    <row r="2573" spans="1:24" x14ac:dyDescent="0.25">
      <c r="A2573" s="24"/>
      <c r="B2573" s="27"/>
      <c r="F2573" s="70"/>
      <c r="G2573" s="39"/>
      <c r="H2573" s="70"/>
      <c r="I2573"/>
      <c r="J2573" s="13"/>
      <c r="X2573" s="19"/>
    </row>
    <row r="2574" spans="1:24" x14ac:dyDescent="0.25">
      <c r="A2574" s="24"/>
      <c r="B2574" s="27"/>
      <c r="F2574" s="70"/>
      <c r="G2574" s="39"/>
      <c r="H2574" s="70"/>
      <c r="I2574"/>
      <c r="J2574" s="13"/>
      <c r="X2574" s="19"/>
    </row>
    <row r="2575" spans="1:24" x14ac:dyDescent="0.25">
      <c r="A2575" s="24"/>
      <c r="B2575" s="27"/>
      <c r="F2575" s="70"/>
      <c r="G2575" s="39"/>
      <c r="H2575" s="70"/>
      <c r="I2575"/>
      <c r="J2575" s="13"/>
      <c r="X2575" s="19"/>
    </row>
    <row r="2576" spans="1:24" x14ac:dyDescent="0.25">
      <c r="A2576" s="24"/>
      <c r="B2576" s="27"/>
      <c r="F2576" s="70"/>
      <c r="G2576" s="39"/>
      <c r="H2576" s="70"/>
      <c r="I2576"/>
      <c r="J2576" s="13"/>
      <c r="X2576" s="19"/>
    </row>
    <row r="2577" spans="1:24" x14ac:dyDescent="0.25">
      <c r="A2577" s="24"/>
      <c r="B2577" s="27"/>
      <c r="F2577" s="70"/>
      <c r="G2577" s="39"/>
      <c r="H2577" s="70"/>
      <c r="I2577"/>
      <c r="J2577" s="13"/>
      <c r="X2577" s="19"/>
    </row>
    <row r="2578" spans="1:24" x14ac:dyDescent="0.25">
      <c r="A2578" s="24"/>
      <c r="B2578" s="27"/>
      <c r="F2578" s="70"/>
      <c r="G2578" s="39"/>
      <c r="H2578" s="70"/>
      <c r="I2578"/>
      <c r="J2578" s="13"/>
      <c r="X2578" s="19"/>
    </row>
    <row r="2579" spans="1:24" x14ac:dyDescent="0.25">
      <c r="A2579" s="24"/>
      <c r="B2579" s="27"/>
      <c r="F2579" s="70"/>
      <c r="G2579" s="39"/>
      <c r="H2579" s="70"/>
      <c r="I2579"/>
      <c r="J2579" s="13"/>
      <c r="X2579" s="19"/>
    </row>
    <row r="2580" spans="1:24" x14ac:dyDescent="0.25">
      <c r="A2580" s="24"/>
      <c r="B2580" s="27"/>
      <c r="F2580" s="70"/>
      <c r="G2580" s="39"/>
      <c r="H2580" s="70"/>
      <c r="I2580"/>
      <c r="J2580" s="13"/>
      <c r="X2580" s="19"/>
    </row>
    <row r="2581" spans="1:24" x14ac:dyDescent="0.25">
      <c r="A2581" s="24"/>
      <c r="B2581" s="27"/>
      <c r="F2581" s="70"/>
      <c r="G2581" s="39"/>
      <c r="H2581" s="70"/>
      <c r="I2581"/>
      <c r="J2581" s="13"/>
      <c r="X2581" s="19"/>
    </row>
    <row r="2582" spans="1:24" x14ac:dyDescent="0.25">
      <c r="A2582" s="24"/>
      <c r="B2582" s="27"/>
      <c r="F2582" s="70"/>
      <c r="G2582" s="39"/>
      <c r="H2582" s="70"/>
      <c r="I2582"/>
      <c r="J2582" s="13"/>
      <c r="X2582" s="19"/>
    </row>
    <row r="2583" spans="1:24" x14ac:dyDescent="0.25">
      <c r="A2583" s="24"/>
      <c r="B2583" s="27"/>
      <c r="F2583" s="70"/>
      <c r="G2583" s="39"/>
      <c r="H2583" s="70"/>
      <c r="I2583"/>
      <c r="J2583" s="13"/>
      <c r="X2583" s="19"/>
    </row>
    <row r="2584" spans="1:24" x14ac:dyDescent="0.25">
      <c r="A2584" s="24"/>
      <c r="B2584" s="27"/>
      <c r="F2584" s="70"/>
      <c r="G2584" s="39"/>
      <c r="H2584" s="70"/>
      <c r="I2584"/>
      <c r="J2584" s="13"/>
      <c r="X2584" s="19"/>
    </row>
    <row r="2585" spans="1:24" x14ac:dyDescent="0.25">
      <c r="A2585" s="24"/>
      <c r="B2585" s="27"/>
      <c r="F2585" s="70"/>
      <c r="G2585" s="39"/>
      <c r="H2585" s="70"/>
      <c r="I2585"/>
      <c r="J2585" s="13"/>
      <c r="X2585" s="19"/>
    </row>
    <row r="2586" spans="1:24" x14ac:dyDescent="0.25">
      <c r="A2586" s="24"/>
      <c r="B2586" s="27"/>
      <c r="F2586" s="70"/>
      <c r="G2586" s="39"/>
      <c r="H2586" s="70"/>
      <c r="I2586"/>
      <c r="J2586" s="13"/>
      <c r="X2586" s="19"/>
    </row>
    <row r="2587" spans="1:24" x14ac:dyDescent="0.25">
      <c r="A2587" s="24"/>
      <c r="B2587" s="27"/>
      <c r="F2587" s="70"/>
      <c r="G2587" s="39"/>
      <c r="H2587" s="70"/>
      <c r="I2587"/>
      <c r="J2587" s="13"/>
      <c r="X2587" s="19"/>
    </row>
    <row r="2588" spans="1:24" x14ac:dyDescent="0.25">
      <c r="A2588" s="24"/>
      <c r="B2588" s="27"/>
      <c r="F2588" s="70"/>
      <c r="G2588" s="39"/>
      <c r="H2588" s="70"/>
      <c r="I2588"/>
      <c r="J2588" s="13"/>
      <c r="X2588" s="19"/>
    </row>
    <row r="2589" spans="1:24" x14ac:dyDescent="0.25">
      <c r="A2589" s="24"/>
      <c r="B2589" s="27"/>
      <c r="F2589" s="70"/>
      <c r="G2589" s="39"/>
      <c r="H2589" s="70"/>
      <c r="I2589"/>
      <c r="J2589" s="13"/>
      <c r="X2589" s="19"/>
    </row>
    <row r="2590" spans="1:24" x14ac:dyDescent="0.25">
      <c r="A2590" s="24"/>
      <c r="B2590" s="27"/>
      <c r="F2590" s="70"/>
      <c r="G2590" s="39"/>
      <c r="H2590" s="70"/>
      <c r="I2590"/>
      <c r="J2590" s="13"/>
      <c r="X2590" s="19"/>
    </row>
    <row r="2591" spans="1:24" x14ac:dyDescent="0.25">
      <c r="A2591" s="24"/>
      <c r="B2591" s="27"/>
      <c r="F2591" s="70"/>
      <c r="G2591" s="39"/>
      <c r="H2591" s="70"/>
      <c r="I2591"/>
      <c r="J2591" s="13"/>
      <c r="X2591" s="19"/>
    </row>
    <row r="2592" spans="1:24" x14ac:dyDescent="0.25">
      <c r="A2592" s="24"/>
      <c r="B2592" s="27"/>
      <c r="F2592" s="70"/>
      <c r="G2592" s="39"/>
      <c r="H2592" s="70"/>
      <c r="I2592"/>
      <c r="J2592" s="13"/>
      <c r="X2592" s="19"/>
    </row>
    <row r="2593" spans="1:24" x14ac:dyDescent="0.25">
      <c r="A2593" s="24"/>
      <c r="B2593" s="27"/>
      <c r="F2593" s="70"/>
      <c r="G2593" s="39"/>
      <c r="H2593" s="70"/>
      <c r="I2593"/>
      <c r="J2593" s="13"/>
      <c r="X2593" s="19"/>
    </row>
    <row r="2594" spans="1:24" x14ac:dyDescent="0.25">
      <c r="A2594" s="24"/>
      <c r="B2594" s="27"/>
      <c r="F2594" s="70"/>
      <c r="G2594" s="39"/>
      <c r="H2594" s="70"/>
      <c r="I2594"/>
      <c r="J2594" s="13"/>
      <c r="X2594" s="19"/>
    </row>
    <row r="2595" spans="1:24" x14ac:dyDescent="0.25">
      <c r="A2595" s="24"/>
      <c r="B2595" s="27"/>
      <c r="F2595" s="70"/>
      <c r="G2595" s="39"/>
      <c r="H2595" s="70"/>
      <c r="I2595"/>
      <c r="J2595" s="13"/>
      <c r="X2595" s="19"/>
    </row>
    <row r="2596" spans="1:24" x14ac:dyDescent="0.25">
      <c r="A2596" s="24"/>
      <c r="B2596" s="27"/>
      <c r="F2596" s="70"/>
      <c r="G2596" s="39"/>
      <c r="H2596" s="70"/>
      <c r="I2596"/>
      <c r="J2596" s="13"/>
      <c r="X2596" s="19"/>
    </row>
    <row r="2597" spans="1:24" x14ac:dyDescent="0.25">
      <c r="A2597" s="24"/>
      <c r="B2597" s="27"/>
      <c r="F2597" s="70"/>
      <c r="G2597" s="39"/>
      <c r="H2597" s="70"/>
      <c r="I2597"/>
      <c r="J2597" s="13"/>
      <c r="X2597" s="19"/>
    </row>
    <row r="2598" spans="1:24" x14ac:dyDescent="0.25">
      <c r="A2598" s="24"/>
      <c r="B2598" s="27"/>
      <c r="F2598" s="70"/>
      <c r="G2598" s="39"/>
      <c r="H2598" s="70"/>
      <c r="I2598"/>
      <c r="J2598" s="13"/>
      <c r="X2598" s="19"/>
    </row>
    <row r="2599" spans="1:24" x14ac:dyDescent="0.25">
      <c r="A2599" s="24"/>
      <c r="B2599" s="27"/>
      <c r="F2599" s="70"/>
      <c r="G2599" s="39"/>
      <c r="H2599" s="70"/>
      <c r="I2599"/>
      <c r="J2599" s="13"/>
      <c r="X2599" s="19"/>
    </row>
    <row r="2600" spans="1:24" x14ac:dyDescent="0.25">
      <c r="A2600" s="24"/>
      <c r="B2600" s="27"/>
      <c r="F2600" s="70"/>
      <c r="G2600" s="39"/>
      <c r="H2600" s="70"/>
      <c r="I2600"/>
      <c r="J2600" s="13"/>
      <c r="X2600" s="19"/>
    </row>
    <row r="2601" spans="1:24" x14ac:dyDescent="0.25">
      <c r="A2601" s="24"/>
      <c r="B2601" s="27"/>
      <c r="F2601" s="70"/>
      <c r="G2601" s="39"/>
      <c r="H2601" s="70"/>
      <c r="I2601"/>
      <c r="J2601" s="13"/>
      <c r="X2601" s="19"/>
    </row>
    <row r="2602" spans="1:24" x14ac:dyDescent="0.25">
      <c r="A2602" s="24"/>
      <c r="B2602" s="27"/>
      <c r="F2602" s="70"/>
      <c r="G2602" s="39"/>
      <c r="H2602" s="70"/>
      <c r="I2602"/>
      <c r="J2602" s="13"/>
      <c r="X2602" s="19"/>
    </row>
    <row r="2603" spans="1:24" x14ac:dyDescent="0.25">
      <c r="A2603" s="24"/>
      <c r="B2603" s="27"/>
      <c r="F2603" s="70"/>
      <c r="G2603" s="39"/>
      <c r="H2603" s="70"/>
      <c r="I2603"/>
      <c r="J2603" s="13"/>
      <c r="X2603" s="19"/>
    </row>
    <row r="2604" spans="1:24" x14ac:dyDescent="0.25">
      <c r="A2604" s="24"/>
      <c r="B2604" s="27"/>
      <c r="F2604" s="70"/>
      <c r="G2604" s="39"/>
      <c r="H2604" s="70"/>
      <c r="I2604"/>
      <c r="J2604" s="13"/>
      <c r="X2604" s="19"/>
    </row>
    <row r="2605" spans="1:24" x14ac:dyDescent="0.25">
      <c r="A2605" s="24"/>
      <c r="B2605" s="27"/>
      <c r="F2605" s="70"/>
      <c r="G2605" s="39"/>
      <c r="H2605" s="70"/>
      <c r="I2605"/>
      <c r="J2605" s="13"/>
      <c r="X2605" s="19"/>
    </row>
    <row r="2606" spans="1:24" x14ac:dyDescent="0.25">
      <c r="A2606" s="24"/>
      <c r="B2606" s="27"/>
      <c r="F2606" s="70"/>
      <c r="G2606" s="39"/>
      <c r="H2606" s="70"/>
      <c r="I2606"/>
      <c r="J2606" s="13"/>
      <c r="X2606" s="19"/>
    </row>
    <row r="2607" spans="1:24" x14ac:dyDescent="0.25">
      <c r="A2607" s="24"/>
      <c r="B2607" s="27"/>
      <c r="F2607" s="70"/>
      <c r="G2607" s="39"/>
      <c r="H2607" s="70"/>
      <c r="I2607"/>
      <c r="J2607" s="13"/>
      <c r="X2607" s="19"/>
    </row>
    <row r="2608" spans="1:24" x14ac:dyDescent="0.25">
      <c r="A2608" s="24"/>
      <c r="B2608" s="27"/>
      <c r="F2608" s="70"/>
      <c r="G2608" s="39"/>
      <c r="H2608" s="70"/>
      <c r="I2608"/>
      <c r="J2608" s="13"/>
      <c r="X2608" s="19"/>
    </row>
    <row r="2609" spans="1:24" x14ac:dyDescent="0.25">
      <c r="A2609" s="24"/>
      <c r="B2609" s="27"/>
      <c r="F2609" s="70"/>
      <c r="G2609" s="39"/>
      <c r="H2609" s="70"/>
      <c r="I2609"/>
      <c r="J2609" s="13"/>
      <c r="X2609" s="19"/>
    </row>
    <row r="2610" spans="1:24" x14ac:dyDescent="0.25">
      <c r="A2610" s="24"/>
      <c r="B2610" s="27"/>
      <c r="F2610" s="70"/>
      <c r="G2610" s="39"/>
      <c r="H2610" s="70"/>
      <c r="I2610"/>
      <c r="J2610" s="13"/>
      <c r="X2610" s="19"/>
    </row>
    <row r="2611" spans="1:24" x14ac:dyDescent="0.25">
      <c r="A2611" s="24"/>
      <c r="B2611" s="27"/>
      <c r="F2611" s="70"/>
      <c r="G2611" s="39"/>
      <c r="H2611" s="70"/>
      <c r="I2611"/>
      <c r="J2611" s="13"/>
      <c r="X2611" s="19"/>
    </row>
    <row r="2612" spans="1:24" x14ac:dyDescent="0.25">
      <c r="A2612" s="24"/>
      <c r="B2612" s="27"/>
      <c r="F2612" s="70"/>
      <c r="G2612" s="39"/>
      <c r="H2612" s="70"/>
      <c r="I2612"/>
      <c r="J2612" s="13"/>
      <c r="X2612" s="19"/>
    </row>
    <row r="2613" spans="1:24" x14ac:dyDescent="0.25">
      <c r="A2613" s="24"/>
      <c r="B2613" s="27"/>
      <c r="F2613" s="70"/>
      <c r="G2613" s="39"/>
      <c r="H2613" s="70"/>
      <c r="I2613"/>
      <c r="J2613" s="13"/>
      <c r="X2613" s="19"/>
    </row>
    <row r="2614" spans="1:24" x14ac:dyDescent="0.25">
      <c r="A2614" s="24"/>
      <c r="B2614" s="27"/>
      <c r="F2614" s="70"/>
      <c r="G2614" s="39"/>
      <c r="H2614" s="70"/>
      <c r="I2614"/>
      <c r="J2614" s="13"/>
      <c r="X2614" s="19"/>
    </row>
    <row r="2615" spans="1:24" x14ac:dyDescent="0.25">
      <c r="A2615" s="24"/>
      <c r="B2615" s="27"/>
      <c r="F2615" s="70"/>
      <c r="G2615" s="39"/>
      <c r="H2615" s="70"/>
      <c r="I2615"/>
      <c r="J2615" s="13"/>
      <c r="X2615" s="19"/>
    </row>
    <row r="2616" spans="1:24" x14ac:dyDescent="0.25">
      <c r="A2616" s="24"/>
      <c r="B2616" s="27"/>
      <c r="F2616" s="70"/>
      <c r="G2616" s="39"/>
      <c r="H2616" s="70"/>
      <c r="I2616"/>
      <c r="J2616" s="13"/>
      <c r="X2616" s="19"/>
    </row>
    <row r="2617" spans="1:24" x14ac:dyDescent="0.25">
      <c r="A2617" s="24"/>
      <c r="B2617" s="27"/>
      <c r="F2617" s="70"/>
      <c r="G2617" s="39"/>
      <c r="H2617" s="70"/>
      <c r="I2617"/>
      <c r="J2617" s="13"/>
      <c r="X2617" s="19"/>
    </row>
    <row r="2618" spans="1:24" x14ac:dyDescent="0.25">
      <c r="A2618" s="24"/>
      <c r="B2618" s="27"/>
      <c r="F2618" s="70"/>
      <c r="G2618" s="39"/>
      <c r="H2618" s="70"/>
      <c r="I2618"/>
      <c r="J2618" s="13"/>
      <c r="X2618" s="19"/>
    </row>
    <row r="2619" spans="1:24" x14ac:dyDescent="0.25">
      <c r="A2619" s="24"/>
      <c r="B2619" s="27"/>
      <c r="F2619" s="70"/>
      <c r="G2619" s="39"/>
      <c r="H2619" s="70"/>
      <c r="I2619"/>
      <c r="J2619" s="13"/>
      <c r="X2619" s="19"/>
    </row>
    <row r="2620" spans="1:24" x14ac:dyDescent="0.25">
      <c r="A2620" s="24"/>
      <c r="B2620" s="27"/>
      <c r="F2620" s="70"/>
      <c r="G2620" s="39"/>
      <c r="H2620" s="70"/>
      <c r="I2620"/>
      <c r="J2620" s="13"/>
      <c r="X2620" s="19"/>
    </row>
    <row r="2621" spans="1:24" x14ac:dyDescent="0.25">
      <c r="A2621" s="24"/>
      <c r="B2621" s="27"/>
      <c r="F2621" s="70"/>
      <c r="G2621" s="39"/>
      <c r="H2621" s="70"/>
      <c r="I2621"/>
      <c r="J2621" s="13"/>
      <c r="X2621" s="19"/>
    </row>
    <row r="2622" spans="1:24" x14ac:dyDescent="0.25">
      <c r="A2622" s="24"/>
      <c r="B2622" s="27"/>
      <c r="F2622" s="70"/>
      <c r="G2622" s="39"/>
      <c r="H2622" s="70"/>
      <c r="I2622"/>
      <c r="J2622" s="13"/>
      <c r="X2622" s="19"/>
    </row>
    <row r="2623" spans="1:24" x14ac:dyDescent="0.25">
      <c r="A2623" s="24"/>
      <c r="B2623" s="27"/>
      <c r="F2623" s="70"/>
      <c r="G2623" s="39"/>
      <c r="H2623" s="70"/>
      <c r="I2623"/>
      <c r="J2623" s="13"/>
      <c r="X2623" s="19"/>
    </row>
    <row r="2624" spans="1:24" x14ac:dyDescent="0.25">
      <c r="A2624" s="24"/>
      <c r="B2624" s="27"/>
      <c r="F2624" s="70"/>
      <c r="G2624" s="39"/>
      <c r="H2624" s="70"/>
      <c r="I2624"/>
      <c r="J2624" s="13"/>
      <c r="X2624" s="19"/>
    </row>
    <row r="2625" spans="1:24" x14ac:dyDescent="0.25">
      <c r="A2625" s="24"/>
      <c r="B2625" s="27"/>
      <c r="F2625" s="70"/>
      <c r="G2625" s="39"/>
      <c r="H2625" s="70"/>
      <c r="I2625"/>
      <c r="J2625" s="13"/>
      <c r="X2625" s="19"/>
    </row>
    <row r="2626" spans="1:24" x14ac:dyDescent="0.25">
      <c r="A2626" s="24"/>
      <c r="B2626" s="27"/>
      <c r="F2626" s="70"/>
      <c r="G2626" s="39"/>
      <c r="H2626" s="70"/>
      <c r="I2626"/>
      <c r="J2626" s="13"/>
      <c r="X2626" s="19"/>
    </row>
    <row r="2627" spans="1:24" x14ac:dyDescent="0.25">
      <c r="A2627" s="24"/>
      <c r="B2627" s="27"/>
      <c r="F2627" s="70"/>
      <c r="G2627" s="39"/>
      <c r="H2627" s="70"/>
      <c r="I2627"/>
      <c r="J2627" s="13"/>
      <c r="X2627" s="19"/>
    </row>
    <row r="2628" spans="1:24" x14ac:dyDescent="0.25">
      <c r="A2628" s="24"/>
      <c r="B2628" s="27"/>
      <c r="F2628" s="70"/>
      <c r="G2628" s="39"/>
      <c r="H2628" s="70"/>
      <c r="I2628"/>
      <c r="J2628" s="13"/>
      <c r="X2628" s="19"/>
    </row>
    <row r="2629" spans="1:24" x14ac:dyDescent="0.25">
      <c r="A2629" s="24"/>
      <c r="B2629" s="27"/>
      <c r="F2629" s="70"/>
      <c r="G2629" s="39"/>
      <c r="H2629" s="70"/>
      <c r="I2629"/>
      <c r="J2629" s="13"/>
      <c r="X2629" s="19"/>
    </row>
    <row r="2630" spans="1:24" x14ac:dyDescent="0.25">
      <c r="A2630" s="24"/>
      <c r="B2630" s="27"/>
      <c r="F2630" s="70"/>
      <c r="G2630" s="39"/>
      <c r="H2630" s="70"/>
      <c r="I2630"/>
      <c r="J2630" s="13"/>
      <c r="X2630" s="19"/>
    </row>
    <row r="2631" spans="1:24" x14ac:dyDescent="0.25">
      <c r="A2631" s="24"/>
      <c r="B2631" s="27"/>
      <c r="F2631" s="70"/>
      <c r="G2631" s="39"/>
      <c r="H2631" s="70"/>
      <c r="I2631"/>
      <c r="J2631" s="13"/>
      <c r="X2631" s="19"/>
    </row>
    <row r="2632" spans="1:24" x14ac:dyDescent="0.25">
      <c r="A2632" s="24"/>
      <c r="B2632" s="27"/>
      <c r="F2632" s="70"/>
      <c r="G2632" s="39"/>
      <c r="H2632" s="70"/>
      <c r="I2632"/>
      <c r="J2632" s="13"/>
      <c r="X2632" s="19"/>
    </row>
    <row r="2633" spans="1:24" x14ac:dyDescent="0.25">
      <c r="A2633" s="24"/>
      <c r="B2633" s="27"/>
      <c r="F2633" s="70"/>
      <c r="G2633" s="39"/>
      <c r="H2633" s="70"/>
      <c r="I2633"/>
      <c r="J2633" s="13"/>
      <c r="X2633" s="19"/>
    </row>
    <row r="2634" spans="1:24" x14ac:dyDescent="0.25">
      <c r="A2634" s="24"/>
      <c r="B2634" s="27"/>
      <c r="F2634" s="70"/>
      <c r="G2634" s="39"/>
      <c r="H2634" s="70"/>
      <c r="I2634"/>
      <c r="J2634" s="13"/>
      <c r="X2634" s="19"/>
    </row>
    <row r="2635" spans="1:24" x14ac:dyDescent="0.25">
      <c r="A2635" s="24"/>
      <c r="B2635" s="27"/>
      <c r="F2635" s="70"/>
      <c r="G2635" s="39"/>
      <c r="H2635" s="70"/>
      <c r="I2635"/>
      <c r="J2635" s="13"/>
      <c r="X2635" s="19"/>
    </row>
    <row r="2636" spans="1:24" x14ac:dyDescent="0.25">
      <c r="A2636" s="24"/>
      <c r="B2636" s="27"/>
      <c r="F2636" s="70"/>
      <c r="G2636" s="39"/>
      <c r="H2636" s="70"/>
      <c r="I2636"/>
      <c r="J2636" s="13"/>
      <c r="X2636" s="19"/>
    </row>
    <row r="2637" spans="1:24" x14ac:dyDescent="0.25">
      <c r="A2637" s="24"/>
      <c r="B2637" s="27"/>
      <c r="F2637" s="70"/>
      <c r="G2637" s="39"/>
      <c r="H2637" s="70"/>
      <c r="I2637"/>
      <c r="J2637" s="13"/>
      <c r="X2637" s="19"/>
    </row>
    <row r="2638" spans="1:24" x14ac:dyDescent="0.25">
      <c r="A2638" s="24"/>
      <c r="B2638" s="27"/>
      <c r="F2638" s="70"/>
      <c r="G2638" s="39"/>
      <c r="H2638" s="70"/>
      <c r="I2638"/>
      <c r="J2638" s="13"/>
      <c r="X2638" s="19"/>
    </row>
    <row r="2639" spans="1:24" x14ac:dyDescent="0.25">
      <c r="A2639" s="24"/>
      <c r="B2639" s="27"/>
      <c r="F2639" s="70"/>
      <c r="G2639" s="39"/>
      <c r="H2639" s="70"/>
      <c r="I2639"/>
      <c r="J2639" s="13"/>
      <c r="X2639" s="19"/>
    </row>
    <row r="2640" spans="1:24" x14ac:dyDescent="0.25">
      <c r="A2640" s="24"/>
      <c r="B2640" s="27"/>
      <c r="F2640" s="70"/>
      <c r="G2640" s="39"/>
      <c r="H2640" s="70"/>
      <c r="I2640"/>
      <c r="J2640" s="13"/>
      <c r="X2640" s="19"/>
    </row>
    <row r="2641" spans="1:24" x14ac:dyDescent="0.25">
      <c r="A2641" s="24"/>
      <c r="B2641" s="27"/>
      <c r="F2641" s="70"/>
      <c r="G2641" s="39"/>
      <c r="H2641" s="70"/>
      <c r="I2641"/>
      <c r="J2641" s="13"/>
      <c r="X2641" s="19"/>
    </row>
    <row r="2642" spans="1:24" x14ac:dyDescent="0.25">
      <c r="A2642" s="24"/>
      <c r="B2642" s="27"/>
      <c r="F2642" s="70"/>
      <c r="G2642" s="39"/>
      <c r="H2642" s="70"/>
      <c r="I2642"/>
      <c r="J2642" s="13"/>
      <c r="X2642" s="19"/>
    </row>
    <row r="2643" spans="1:24" x14ac:dyDescent="0.25">
      <c r="A2643" s="24"/>
      <c r="B2643" s="27"/>
      <c r="F2643" s="70"/>
      <c r="G2643" s="39"/>
      <c r="H2643" s="70"/>
      <c r="I2643"/>
      <c r="J2643" s="13"/>
      <c r="X2643" s="19"/>
    </row>
    <row r="2644" spans="1:24" x14ac:dyDescent="0.25">
      <c r="A2644" s="24"/>
      <c r="B2644" s="27"/>
      <c r="F2644" s="70"/>
      <c r="G2644" s="39"/>
      <c r="H2644" s="70"/>
      <c r="I2644"/>
      <c r="J2644" s="13"/>
      <c r="X2644" s="19"/>
    </row>
    <row r="2645" spans="1:24" x14ac:dyDescent="0.25">
      <c r="A2645" s="24"/>
      <c r="B2645" s="27"/>
      <c r="F2645" s="70"/>
      <c r="G2645" s="39"/>
      <c r="H2645" s="70"/>
      <c r="I2645"/>
      <c r="J2645" s="13"/>
      <c r="X2645" s="19"/>
    </row>
    <row r="2646" spans="1:24" x14ac:dyDescent="0.25">
      <c r="A2646" s="24"/>
      <c r="B2646" s="27"/>
      <c r="F2646" s="70"/>
      <c r="G2646" s="39"/>
      <c r="H2646" s="70"/>
      <c r="I2646"/>
      <c r="J2646" s="13"/>
      <c r="X2646" s="19"/>
    </row>
    <row r="2647" spans="1:24" x14ac:dyDescent="0.25">
      <c r="A2647" s="24"/>
      <c r="B2647" s="27"/>
      <c r="F2647" s="70"/>
      <c r="G2647" s="39"/>
      <c r="H2647" s="70"/>
      <c r="I2647"/>
      <c r="J2647" s="13"/>
      <c r="X2647" s="19"/>
    </row>
    <row r="2648" spans="1:24" x14ac:dyDescent="0.25">
      <c r="A2648" s="24"/>
      <c r="B2648" s="27"/>
      <c r="F2648" s="70"/>
      <c r="G2648" s="39"/>
      <c r="H2648" s="70"/>
      <c r="I2648"/>
      <c r="J2648" s="13"/>
      <c r="X2648" s="19"/>
    </row>
    <row r="2649" spans="1:24" x14ac:dyDescent="0.25">
      <c r="A2649" s="24"/>
      <c r="B2649" s="27"/>
      <c r="F2649" s="70"/>
      <c r="G2649" s="39"/>
      <c r="H2649" s="70"/>
      <c r="I2649"/>
      <c r="J2649" s="13"/>
      <c r="X2649" s="19"/>
    </row>
    <row r="2650" spans="1:24" x14ac:dyDescent="0.25">
      <c r="A2650" s="24"/>
      <c r="B2650" s="27"/>
      <c r="F2650" s="70"/>
      <c r="G2650" s="39"/>
      <c r="H2650" s="70"/>
      <c r="I2650"/>
      <c r="J2650" s="13"/>
      <c r="X2650" s="19"/>
    </row>
    <row r="2651" spans="1:24" x14ac:dyDescent="0.25">
      <c r="A2651" s="24"/>
      <c r="B2651" s="27"/>
      <c r="F2651" s="70"/>
      <c r="G2651" s="39"/>
      <c r="H2651" s="70"/>
      <c r="I2651"/>
      <c r="J2651" s="13"/>
      <c r="X2651" s="19"/>
    </row>
    <row r="2652" spans="1:24" x14ac:dyDescent="0.25">
      <c r="A2652" s="24"/>
      <c r="B2652" s="27"/>
      <c r="F2652" s="70"/>
      <c r="G2652" s="39"/>
      <c r="H2652" s="70"/>
      <c r="I2652"/>
      <c r="J2652" s="13"/>
      <c r="X2652" s="19"/>
    </row>
    <row r="2653" spans="1:24" x14ac:dyDescent="0.25">
      <c r="A2653" s="24"/>
      <c r="B2653" s="27"/>
      <c r="F2653" s="70"/>
      <c r="G2653" s="39"/>
      <c r="H2653" s="70"/>
      <c r="I2653"/>
      <c r="J2653" s="13"/>
      <c r="X2653" s="19"/>
    </row>
    <row r="2654" spans="1:24" x14ac:dyDescent="0.25">
      <c r="A2654" s="24"/>
      <c r="B2654" s="27"/>
      <c r="F2654" s="70"/>
      <c r="G2654" s="39"/>
      <c r="H2654" s="70"/>
      <c r="I2654"/>
      <c r="J2654" s="13"/>
      <c r="X2654" s="19"/>
    </row>
    <row r="2655" spans="1:24" x14ac:dyDescent="0.25">
      <c r="A2655" s="24"/>
      <c r="B2655" s="27"/>
      <c r="F2655" s="70"/>
      <c r="G2655" s="39"/>
      <c r="H2655" s="70"/>
      <c r="I2655"/>
      <c r="J2655" s="13"/>
      <c r="X2655" s="19"/>
    </row>
    <row r="2656" spans="1:24" x14ac:dyDescent="0.25">
      <c r="A2656" s="24"/>
      <c r="B2656" s="27"/>
      <c r="F2656" s="70"/>
      <c r="G2656" s="39"/>
      <c r="H2656" s="70"/>
      <c r="I2656"/>
      <c r="J2656" s="13"/>
      <c r="X2656" s="19"/>
    </row>
    <row r="2657" spans="1:24" x14ac:dyDescent="0.25">
      <c r="A2657" s="24"/>
      <c r="B2657" s="27"/>
      <c r="F2657" s="70"/>
      <c r="G2657" s="39"/>
      <c r="H2657" s="70"/>
      <c r="I2657"/>
      <c r="J2657" s="13"/>
      <c r="X2657" s="19"/>
    </row>
    <row r="2658" spans="1:24" x14ac:dyDescent="0.25">
      <c r="A2658" s="24"/>
      <c r="B2658" s="27"/>
      <c r="F2658" s="70"/>
      <c r="G2658" s="39"/>
      <c r="H2658" s="70"/>
      <c r="I2658"/>
      <c r="J2658" s="13"/>
      <c r="X2658" s="19"/>
    </row>
    <row r="2659" spans="1:24" x14ac:dyDescent="0.25">
      <c r="A2659" s="24"/>
      <c r="B2659" s="27"/>
      <c r="F2659" s="70"/>
      <c r="G2659" s="39"/>
      <c r="H2659" s="70"/>
      <c r="I2659"/>
      <c r="J2659" s="13"/>
      <c r="X2659" s="19"/>
    </row>
    <row r="2660" spans="1:24" x14ac:dyDescent="0.25">
      <c r="A2660" s="24"/>
      <c r="B2660" s="27"/>
      <c r="F2660" s="70"/>
      <c r="G2660" s="39"/>
      <c r="H2660" s="70"/>
      <c r="I2660"/>
      <c r="J2660" s="13"/>
      <c r="X2660" s="19"/>
    </row>
    <row r="2661" spans="1:24" x14ac:dyDescent="0.25">
      <c r="A2661" s="24"/>
      <c r="B2661" s="27"/>
      <c r="F2661" s="70"/>
      <c r="G2661" s="39"/>
      <c r="H2661" s="70"/>
      <c r="I2661"/>
      <c r="J2661" s="13"/>
      <c r="X2661" s="19"/>
    </row>
    <row r="2662" spans="1:24" x14ac:dyDescent="0.25">
      <c r="A2662" s="24"/>
      <c r="B2662" s="27"/>
      <c r="F2662" s="70"/>
      <c r="G2662" s="39"/>
      <c r="H2662" s="70"/>
      <c r="I2662"/>
      <c r="J2662" s="13"/>
      <c r="X2662" s="19"/>
    </row>
    <row r="2663" spans="1:24" x14ac:dyDescent="0.25">
      <c r="A2663" s="24"/>
      <c r="B2663" s="27"/>
      <c r="F2663" s="70"/>
      <c r="G2663" s="39"/>
      <c r="H2663" s="70"/>
      <c r="I2663"/>
      <c r="J2663" s="13"/>
      <c r="X2663" s="19"/>
    </row>
    <row r="2664" spans="1:24" x14ac:dyDescent="0.25">
      <c r="A2664" s="24"/>
      <c r="B2664" s="27"/>
      <c r="F2664" s="70"/>
      <c r="G2664" s="39"/>
      <c r="H2664" s="70"/>
      <c r="I2664"/>
      <c r="J2664" s="13"/>
      <c r="X2664" s="19"/>
    </row>
    <row r="2665" spans="1:24" x14ac:dyDescent="0.25">
      <c r="A2665" s="24"/>
      <c r="B2665" s="27"/>
      <c r="F2665" s="70"/>
      <c r="G2665" s="39"/>
      <c r="H2665" s="70"/>
      <c r="I2665"/>
      <c r="J2665" s="13"/>
      <c r="X2665" s="19"/>
    </row>
    <row r="2666" spans="1:24" x14ac:dyDescent="0.25">
      <c r="A2666" s="24"/>
      <c r="B2666" s="27"/>
      <c r="F2666" s="70"/>
      <c r="G2666" s="39"/>
      <c r="H2666" s="70"/>
      <c r="I2666"/>
      <c r="J2666" s="13"/>
      <c r="X2666" s="19"/>
    </row>
    <row r="2667" spans="1:24" x14ac:dyDescent="0.25">
      <c r="A2667" s="24"/>
      <c r="B2667" s="27"/>
      <c r="F2667" s="70"/>
      <c r="G2667" s="39"/>
      <c r="H2667" s="70"/>
      <c r="I2667"/>
      <c r="J2667" s="13"/>
      <c r="X2667" s="19"/>
    </row>
    <row r="2668" spans="1:24" x14ac:dyDescent="0.25">
      <c r="A2668" s="24"/>
      <c r="B2668" s="27"/>
      <c r="F2668" s="70"/>
      <c r="G2668" s="39"/>
      <c r="H2668" s="70"/>
      <c r="I2668"/>
      <c r="J2668" s="13"/>
      <c r="X2668" s="19"/>
    </row>
    <row r="2669" spans="1:24" x14ac:dyDescent="0.25">
      <c r="A2669" s="24"/>
      <c r="B2669" s="27"/>
      <c r="F2669" s="70"/>
      <c r="G2669" s="39"/>
      <c r="H2669" s="70"/>
      <c r="I2669"/>
      <c r="J2669" s="13"/>
      <c r="X2669" s="19"/>
    </row>
    <row r="2670" spans="1:24" x14ac:dyDescent="0.25">
      <c r="A2670" s="24"/>
      <c r="B2670" s="27"/>
      <c r="F2670" s="70"/>
      <c r="G2670" s="39"/>
      <c r="H2670" s="70"/>
      <c r="I2670"/>
      <c r="J2670" s="13"/>
      <c r="X2670" s="19"/>
    </row>
    <row r="2671" spans="1:24" x14ac:dyDescent="0.25">
      <c r="A2671" s="24"/>
      <c r="B2671" s="27"/>
      <c r="F2671" s="70"/>
      <c r="G2671" s="39"/>
      <c r="H2671" s="70"/>
      <c r="I2671"/>
      <c r="J2671" s="13"/>
      <c r="X2671" s="19"/>
    </row>
    <row r="2672" spans="1:24" x14ac:dyDescent="0.25">
      <c r="A2672" s="24"/>
      <c r="B2672" s="27"/>
      <c r="F2672" s="70"/>
      <c r="G2672" s="39"/>
      <c r="H2672" s="70"/>
      <c r="I2672"/>
      <c r="J2672" s="13"/>
      <c r="X2672" s="19"/>
    </row>
    <row r="2673" spans="1:24" x14ac:dyDescent="0.25">
      <c r="A2673" s="24"/>
      <c r="B2673" s="27"/>
      <c r="F2673" s="70"/>
      <c r="G2673" s="39"/>
      <c r="H2673" s="70"/>
      <c r="I2673"/>
      <c r="J2673" s="13"/>
      <c r="X2673" s="19"/>
    </row>
    <row r="2674" spans="1:24" x14ac:dyDescent="0.25">
      <c r="A2674" s="24"/>
      <c r="B2674" s="27"/>
      <c r="F2674" s="70"/>
      <c r="G2674" s="39"/>
      <c r="H2674" s="70"/>
      <c r="I2674"/>
      <c r="J2674" s="13"/>
      <c r="X2674" s="19"/>
    </row>
    <row r="2675" spans="1:24" x14ac:dyDescent="0.25">
      <c r="A2675" s="24"/>
      <c r="B2675" s="27"/>
      <c r="F2675" s="70"/>
      <c r="G2675" s="39"/>
      <c r="H2675" s="70"/>
      <c r="I2675"/>
      <c r="J2675" s="13"/>
      <c r="X2675" s="19"/>
    </row>
    <row r="2676" spans="1:24" x14ac:dyDescent="0.25">
      <c r="A2676" s="24"/>
      <c r="B2676" s="27"/>
      <c r="F2676" s="70"/>
      <c r="G2676" s="39"/>
      <c r="H2676" s="70"/>
      <c r="I2676"/>
      <c r="J2676" s="13"/>
      <c r="X2676" s="19"/>
    </row>
    <row r="2677" spans="1:24" x14ac:dyDescent="0.25">
      <c r="A2677" s="24"/>
      <c r="B2677" s="27"/>
      <c r="F2677" s="70"/>
      <c r="G2677" s="39"/>
      <c r="H2677" s="70"/>
      <c r="I2677"/>
      <c r="J2677" s="13"/>
      <c r="X2677" s="19"/>
    </row>
    <row r="2678" spans="1:24" x14ac:dyDescent="0.25">
      <c r="A2678" s="24"/>
      <c r="B2678" s="27"/>
      <c r="F2678" s="70"/>
      <c r="G2678" s="39"/>
      <c r="H2678" s="70"/>
      <c r="I2678"/>
      <c r="J2678" s="13"/>
      <c r="X2678" s="19"/>
    </row>
    <row r="2679" spans="1:24" x14ac:dyDescent="0.25">
      <c r="A2679" s="24"/>
      <c r="B2679" s="27"/>
      <c r="F2679" s="70"/>
      <c r="G2679" s="39"/>
      <c r="H2679" s="70"/>
      <c r="I2679"/>
      <c r="J2679" s="13"/>
      <c r="X2679" s="19"/>
    </row>
    <row r="2680" spans="1:24" x14ac:dyDescent="0.25">
      <c r="A2680" s="24"/>
      <c r="B2680" s="27"/>
      <c r="F2680" s="70"/>
      <c r="G2680" s="39"/>
      <c r="H2680" s="70"/>
      <c r="I2680"/>
      <c r="J2680" s="13"/>
      <c r="X2680" s="19"/>
    </row>
    <row r="2681" spans="1:24" x14ac:dyDescent="0.25">
      <c r="A2681" s="24"/>
      <c r="B2681" s="27"/>
      <c r="F2681" s="70"/>
      <c r="G2681" s="39"/>
      <c r="H2681" s="70"/>
      <c r="I2681"/>
      <c r="J2681" s="13"/>
      <c r="X2681" s="19"/>
    </row>
    <row r="2682" spans="1:24" x14ac:dyDescent="0.25">
      <c r="A2682" s="24"/>
      <c r="B2682" s="27"/>
      <c r="F2682" s="70"/>
      <c r="G2682" s="39"/>
      <c r="H2682" s="70"/>
      <c r="I2682"/>
      <c r="J2682" s="13"/>
      <c r="X2682" s="19"/>
    </row>
    <row r="2683" spans="1:24" x14ac:dyDescent="0.25">
      <c r="A2683" s="24"/>
      <c r="B2683" s="27"/>
      <c r="F2683" s="70"/>
      <c r="G2683" s="39"/>
      <c r="H2683" s="70"/>
      <c r="I2683"/>
      <c r="J2683" s="13"/>
      <c r="X2683" s="19"/>
    </row>
    <row r="2684" spans="1:24" x14ac:dyDescent="0.25">
      <c r="A2684" s="24"/>
      <c r="B2684" s="27"/>
      <c r="F2684" s="70"/>
      <c r="G2684" s="39"/>
      <c r="H2684" s="70"/>
      <c r="I2684"/>
      <c r="J2684" s="13"/>
      <c r="X2684" s="19"/>
    </row>
    <row r="2685" spans="1:24" x14ac:dyDescent="0.25">
      <c r="A2685" s="24"/>
      <c r="B2685" s="27"/>
      <c r="F2685" s="70"/>
      <c r="G2685" s="39"/>
      <c r="H2685" s="70"/>
      <c r="I2685"/>
      <c r="J2685" s="13"/>
      <c r="X2685" s="19"/>
    </row>
    <row r="2686" spans="1:24" x14ac:dyDescent="0.25">
      <c r="A2686" s="24"/>
      <c r="B2686" s="27"/>
      <c r="F2686" s="70"/>
      <c r="G2686" s="39"/>
      <c r="H2686" s="70"/>
      <c r="I2686"/>
      <c r="J2686" s="13"/>
      <c r="X2686" s="19"/>
    </row>
    <row r="2687" spans="1:24" x14ac:dyDescent="0.25">
      <c r="A2687" s="24"/>
      <c r="B2687" s="27"/>
      <c r="F2687" s="70"/>
      <c r="G2687" s="39"/>
      <c r="H2687" s="70"/>
      <c r="I2687"/>
      <c r="J2687" s="13"/>
      <c r="X2687" s="19"/>
    </row>
    <row r="2688" spans="1:24" x14ac:dyDescent="0.25">
      <c r="A2688" s="24"/>
      <c r="B2688" s="27"/>
      <c r="F2688" s="70"/>
      <c r="G2688" s="39"/>
      <c r="H2688" s="70"/>
      <c r="I2688"/>
      <c r="J2688" s="13"/>
      <c r="X2688" s="19"/>
    </row>
    <row r="2689" spans="1:24" x14ac:dyDescent="0.25">
      <c r="A2689" s="24"/>
      <c r="B2689" s="27"/>
      <c r="F2689" s="70"/>
      <c r="G2689" s="39"/>
      <c r="H2689" s="70"/>
      <c r="I2689"/>
      <c r="J2689" s="13"/>
      <c r="X2689" s="19"/>
    </row>
    <row r="2690" spans="1:24" x14ac:dyDescent="0.25">
      <c r="A2690" s="24"/>
      <c r="B2690" s="27"/>
      <c r="F2690" s="70"/>
      <c r="G2690" s="39"/>
      <c r="H2690" s="70"/>
      <c r="I2690"/>
      <c r="J2690" s="13"/>
      <c r="X2690" s="19"/>
    </row>
    <row r="2691" spans="1:24" x14ac:dyDescent="0.25">
      <c r="A2691" s="24"/>
      <c r="B2691" s="27"/>
      <c r="F2691" s="70"/>
      <c r="G2691" s="39"/>
      <c r="H2691" s="70"/>
      <c r="I2691"/>
      <c r="J2691" s="13"/>
      <c r="X2691" s="19"/>
    </row>
    <row r="2692" spans="1:24" x14ac:dyDescent="0.25">
      <c r="A2692" s="24"/>
      <c r="B2692" s="27"/>
      <c r="F2692" s="70"/>
      <c r="G2692" s="39"/>
      <c r="H2692" s="70"/>
      <c r="I2692"/>
      <c r="J2692" s="13"/>
      <c r="X2692" s="19"/>
    </row>
    <row r="2693" spans="1:24" x14ac:dyDescent="0.25">
      <c r="A2693" s="24"/>
      <c r="B2693" s="27"/>
      <c r="F2693" s="70"/>
      <c r="G2693" s="39"/>
      <c r="H2693" s="70"/>
      <c r="I2693"/>
      <c r="J2693" s="13"/>
      <c r="X2693" s="19"/>
    </row>
    <row r="2694" spans="1:24" x14ac:dyDescent="0.25">
      <c r="A2694" s="24"/>
      <c r="B2694" s="27"/>
      <c r="F2694" s="70"/>
      <c r="G2694" s="39"/>
      <c r="H2694" s="70"/>
      <c r="I2694"/>
      <c r="J2694" s="13"/>
      <c r="X2694" s="19"/>
    </row>
    <row r="2695" spans="1:24" x14ac:dyDescent="0.25">
      <c r="A2695" s="24"/>
      <c r="B2695" s="27"/>
      <c r="F2695" s="70"/>
      <c r="G2695" s="39"/>
      <c r="H2695" s="70"/>
      <c r="I2695"/>
      <c r="J2695" s="13"/>
      <c r="X2695" s="19"/>
    </row>
    <row r="2696" spans="1:24" x14ac:dyDescent="0.25">
      <c r="A2696" s="24"/>
      <c r="B2696" s="27"/>
      <c r="F2696" s="70"/>
      <c r="G2696" s="39"/>
      <c r="H2696" s="70"/>
      <c r="I2696"/>
      <c r="J2696" s="13"/>
      <c r="X2696" s="19"/>
    </row>
    <row r="2697" spans="1:24" x14ac:dyDescent="0.25">
      <c r="A2697" s="24"/>
      <c r="B2697" s="27"/>
      <c r="F2697" s="70"/>
      <c r="G2697" s="39"/>
      <c r="H2697" s="70"/>
      <c r="I2697"/>
      <c r="J2697" s="13"/>
      <c r="X2697" s="19"/>
    </row>
    <row r="2698" spans="1:24" x14ac:dyDescent="0.25">
      <c r="A2698" s="24"/>
      <c r="B2698" s="27"/>
      <c r="F2698" s="70"/>
      <c r="G2698" s="39"/>
      <c r="H2698" s="70"/>
      <c r="I2698"/>
      <c r="J2698" s="13"/>
      <c r="X2698" s="19"/>
    </row>
    <row r="2699" spans="1:24" x14ac:dyDescent="0.25">
      <c r="A2699" s="24"/>
      <c r="B2699" s="27"/>
      <c r="F2699" s="70"/>
      <c r="G2699" s="39"/>
      <c r="H2699" s="70"/>
      <c r="I2699"/>
      <c r="J2699" s="13"/>
      <c r="X2699" s="19"/>
    </row>
    <row r="2700" spans="1:24" x14ac:dyDescent="0.25">
      <c r="A2700" s="24"/>
      <c r="B2700" s="27"/>
      <c r="F2700" s="70"/>
      <c r="G2700" s="39"/>
      <c r="H2700" s="70"/>
      <c r="I2700"/>
      <c r="J2700" s="13"/>
      <c r="X2700" s="19"/>
    </row>
    <row r="2701" spans="1:24" x14ac:dyDescent="0.25">
      <c r="A2701" s="24"/>
      <c r="B2701" s="27"/>
      <c r="F2701" s="70"/>
      <c r="G2701" s="39"/>
      <c r="H2701" s="70"/>
      <c r="I2701"/>
      <c r="J2701" s="13"/>
      <c r="X2701" s="19"/>
    </row>
    <row r="2702" spans="1:24" x14ac:dyDescent="0.25">
      <c r="A2702" s="24"/>
      <c r="B2702" s="27"/>
      <c r="F2702" s="70"/>
      <c r="G2702" s="39"/>
      <c r="H2702" s="70"/>
      <c r="I2702"/>
      <c r="J2702" s="13"/>
      <c r="X2702" s="19"/>
    </row>
    <row r="2703" spans="1:24" x14ac:dyDescent="0.25">
      <c r="A2703" s="24"/>
      <c r="B2703" s="27"/>
      <c r="F2703" s="70"/>
      <c r="G2703" s="39"/>
      <c r="H2703" s="70"/>
      <c r="I2703"/>
      <c r="J2703" s="13"/>
      <c r="X2703" s="19"/>
    </row>
    <row r="2704" spans="1:24" x14ac:dyDescent="0.25">
      <c r="A2704" s="24"/>
      <c r="B2704" s="27"/>
      <c r="F2704" s="70"/>
      <c r="G2704" s="39"/>
      <c r="H2704" s="70"/>
      <c r="I2704"/>
      <c r="J2704" s="13"/>
      <c r="X2704" s="19"/>
    </row>
    <row r="2705" spans="1:24" x14ac:dyDescent="0.25">
      <c r="A2705" s="24"/>
      <c r="B2705" s="27"/>
      <c r="F2705" s="70"/>
      <c r="G2705" s="39"/>
      <c r="H2705" s="70"/>
      <c r="I2705"/>
      <c r="J2705" s="13"/>
      <c r="X2705" s="19"/>
    </row>
    <row r="2706" spans="1:24" x14ac:dyDescent="0.25">
      <c r="A2706" s="24"/>
      <c r="B2706" s="27"/>
      <c r="F2706" s="70"/>
      <c r="G2706" s="39"/>
      <c r="H2706" s="70"/>
      <c r="I2706"/>
      <c r="J2706" s="13"/>
      <c r="X2706" s="19"/>
    </row>
    <row r="2707" spans="1:24" x14ac:dyDescent="0.25">
      <c r="A2707" s="24"/>
      <c r="B2707" s="27"/>
      <c r="F2707" s="70"/>
      <c r="G2707" s="39"/>
      <c r="H2707" s="70"/>
      <c r="I2707"/>
      <c r="J2707" s="13"/>
      <c r="X2707" s="19"/>
    </row>
    <row r="2708" spans="1:24" x14ac:dyDescent="0.25">
      <c r="A2708" s="24"/>
      <c r="B2708" s="27"/>
      <c r="F2708" s="70"/>
      <c r="G2708" s="39"/>
      <c r="H2708" s="70"/>
      <c r="I2708"/>
      <c r="J2708" s="13"/>
      <c r="X2708" s="19"/>
    </row>
    <row r="2709" spans="1:24" x14ac:dyDescent="0.25">
      <c r="A2709" s="24"/>
      <c r="B2709" s="27"/>
      <c r="F2709" s="70"/>
      <c r="G2709" s="39"/>
      <c r="H2709" s="70"/>
      <c r="I2709"/>
      <c r="J2709" s="13"/>
      <c r="X2709" s="19"/>
    </row>
    <row r="2710" spans="1:24" x14ac:dyDescent="0.25">
      <c r="A2710" s="24"/>
      <c r="B2710" s="27"/>
      <c r="F2710" s="70"/>
      <c r="G2710" s="39"/>
      <c r="H2710" s="70"/>
      <c r="I2710"/>
      <c r="J2710" s="13"/>
      <c r="X2710" s="19"/>
    </row>
    <row r="2711" spans="1:24" x14ac:dyDescent="0.25">
      <c r="A2711" s="24"/>
      <c r="B2711" s="27"/>
      <c r="F2711" s="70"/>
      <c r="G2711" s="39"/>
      <c r="H2711" s="70"/>
      <c r="I2711"/>
      <c r="J2711" s="13"/>
      <c r="X2711" s="19"/>
    </row>
    <row r="2712" spans="1:24" x14ac:dyDescent="0.25">
      <c r="A2712" s="24"/>
      <c r="B2712" s="27"/>
      <c r="F2712" s="70"/>
      <c r="G2712" s="39"/>
      <c r="H2712" s="70"/>
      <c r="I2712"/>
      <c r="J2712" s="13"/>
      <c r="X2712" s="19"/>
    </row>
    <row r="2713" spans="1:24" x14ac:dyDescent="0.25">
      <c r="A2713" s="24"/>
      <c r="B2713" s="27"/>
      <c r="F2713" s="70"/>
      <c r="G2713" s="39"/>
      <c r="H2713" s="70"/>
      <c r="I2713"/>
      <c r="J2713" s="13"/>
      <c r="X2713" s="19"/>
    </row>
    <row r="2714" spans="1:24" x14ac:dyDescent="0.25">
      <c r="A2714" s="24"/>
      <c r="B2714" s="27"/>
      <c r="F2714" s="70"/>
      <c r="G2714" s="39"/>
      <c r="H2714" s="70"/>
      <c r="I2714"/>
      <c r="J2714" s="13"/>
      <c r="X2714" s="19"/>
    </row>
    <row r="2715" spans="1:24" x14ac:dyDescent="0.25">
      <c r="A2715" s="24"/>
      <c r="B2715" s="27"/>
      <c r="F2715" s="70"/>
      <c r="G2715" s="39"/>
      <c r="H2715" s="70"/>
      <c r="I2715"/>
      <c r="J2715" s="13"/>
      <c r="X2715" s="19"/>
    </row>
    <row r="2716" spans="1:24" x14ac:dyDescent="0.25">
      <c r="A2716" s="24"/>
      <c r="B2716" s="27"/>
      <c r="F2716" s="70"/>
      <c r="G2716" s="39"/>
      <c r="H2716" s="70"/>
      <c r="I2716"/>
      <c r="J2716" s="13"/>
      <c r="X2716" s="19"/>
    </row>
    <row r="2717" spans="1:24" x14ac:dyDescent="0.25">
      <c r="A2717" s="24"/>
      <c r="B2717" s="27"/>
      <c r="F2717" s="70"/>
      <c r="G2717" s="39"/>
      <c r="H2717" s="70"/>
      <c r="I2717"/>
      <c r="J2717" s="13"/>
      <c r="X2717" s="19"/>
    </row>
    <row r="2718" spans="1:24" x14ac:dyDescent="0.25">
      <c r="A2718" s="24"/>
      <c r="B2718" s="27"/>
      <c r="F2718" s="70"/>
      <c r="G2718" s="39"/>
      <c r="H2718" s="70"/>
      <c r="I2718"/>
      <c r="J2718" s="13"/>
      <c r="X2718" s="19"/>
    </row>
    <row r="2719" spans="1:24" x14ac:dyDescent="0.25">
      <c r="A2719" s="24"/>
      <c r="B2719" s="27"/>
      <c r="F2719" s="70"/>
      <c r="G2719" s="39"/>
      <c r="H2719" s="70"/>
      <c r="I2719"/>
      <c r="J2719" s="13"/>
      <c r="X2719" s="19"/>
    </row>
    <row r="2720" spans="1:24" x14ac:dyDescent="0.25">
      <c r="A2720" s="24"/>
      <c r="B2720" s="27"/>
      <c r="F2720" s="70"/>
      <c r="G2720" s="39"/>
      <c r="H2720" s="70"/>
      <c r="I2720"/>
      <c r="J2720" s="13"/>
      <c r="X2720" s="19"/>
    </row>
    <row r="2721" spans="1:24" x14ac:dyDescent="0.25">
      <c r="A2721" s="24"/>
      <c r="B2721" s="27"/>
      <c r="F2721" s="70"/>
      <c r="G2721" s="39"/>
      <c r="H2721" s="70"/>
      <c r="I2721"/>
      <c r="J2721" s="13"/>
      <c r="X2721" s="19"/>
    </row>
    <row r="2722" spans="1:24" x14ac:dyDescent="0.25">
      <c r="A2722" s="24"/>
      <c r="B2722" s="27"/>
      <c r="F2722" s="70"/>
      <c r="G2722" s="39"/>
      <c r="H2722" s="70"/>
      <c r="I2722"/>
      <c r="J2722" s="13"/>
      <c r="X2722" s="19"/>
    </row>
    <row r="2723" spans="1:24" x14ac:dyDescent="0.25">
      <c r="A2723" s="24"/>
      <c r="B2723" s="27"/>
      <c r="F2723" s="70"/>
      <c r="G2723" s="39"/>
      <c r="H2723" s="70"/>
      <c r="I2723"/>
      <c r="J2723" s="13"/>
      <c r="X2723" s="19"/>
    </row>
    <row r="2724" spans="1:24" x14ac:dyDescent="0.25">
      <c r="A2724" s="24"/>
      <c r="B2724" s="27"/>
      <c r="F2724" s="70"/>
      <c r="G2724" s="39"/>
      <c r="H2724" s="70"/>
      <c r="I2724"/>
      <c r="J2724" s="13"/>
      <c r="X2724" s="19"/>
    </row>
    <row r="2725" spans="1:24" x14ac:dyDescent="0.25">
      <c r="A2725" s="24"/>
      <c r="B2725" s="27"/>
      <c r="F2725" s="70"/>
      <c r="G2725" s="39"/>
      <c r="H2725" s="70"/>
      <c r="I2725"/>
      <c r="J2725" s="13"/>
      <c r="X2725" s="19"/>
    </row>
    <row r="2726" spans="1:24" x14ac:dyDescent="0.25">
      <c r="A2726" s="24"/>
      <c r="B2726" s="27"/>
      <c r="F2726" s="70"/>
      <c r="G2726" s="39"/>
      <c r="H2726" s="70"/>
      <c r="I2726"/>
      <c r="J2726" s="13"/>
      <c r="X2726" s="19"/>
    </row>
    <row r="2727" spans="1:24" x14ac:dyDescent="0.25">
      <c r="A2727" s="24"/>
      <c r="B2727" s="27"/>
      <c r="F2727" s="70"/>
      <c r="G2727" s="39"/>
      <c r="H2727" s="70"/>
      <c r="I2727"/>
      <c r="J2727" s="13"/>
      <c r="X2727" s="19"/>
    </row>
    <row r="2728" spans="1:24" x14ac:dyDescent="0.25">
      <c r="A2728" s="24"/>
      <c r="B2728" s="27"/>
      <c r="F2728" s="70"/>
      <c r="G2728" s="39"/>
      <c r="H2728" s="70"/>
      <c r="I2728"/>
      <c r="J2728" s="13"/>
      <c r="X2728" s="19"/>
    </row>
    <row r="2729" spans="1:24" x14ac:dyDescent="0.25">
      <c r="A2729" s="24"/>
      <c r="B2729" s="27"/>
      <c r="F2729" s="70"/>
      <c r="G2729" s="39"/>
      <c r="H2729" s="70"/>
      <c r="I2729"/>
      <c r="J2729" s="13"/>
      <c r="X2729" s="19"/>
    </row>
    <row r="2730" spans="1:24" x14ac:dyDescent="0.25">
      <c r="A2730" s="24"/>
      <c r="B2730" s="27"/>
      <c r="F2730" s="70"/>
      <c r="G2730" s="39"/>
      <c r="H2730" s="70"/>
      <c r="I2730"/>
      <c r="J2730" s="13"/>
      <c r="X2730" s="19"/>
    </row>
    <row r="2731" spans="1:24" x14ac:dyDescent="0.25">
      <c r="A2731" s="24"/>
      <c r="B2731" s="27"/>
      <c r="F2731" s="70"/>
      <c r="G2731" s="39"/>
      <c r="H2731" s="70"/>
      <c r="I2731"/>
      <c r="J2731" s="13"/>
      <c r="X2731" s="19"/>
    </row>
    <row r="2732" spans="1:24" x14ac:dyDescent="0.25">
      <c r="A2732" s="24"/>
      <c r="B2732" s="27"/>
      <c r="F2732" s="70"/>
      <c r="G2732" s="39"/>
      <c r="H2732" s="70"/>
      <c r="I2732"/>
      <c r="J2732" s="13"/>
      <c r="X2732" s="19"/>
    </row>
    <row r="2733" spans="1:24" x14ac:dyDescent="0.25">
      <c r="A2733" s="24"/>
      <c r="B2733" s="27"/>
      <c r="F2733" s="70"/>
      <c r="G2733" s="39"/>
      <c r="H2733" s="70"/>
      <c r="I2733"/>
      <c r="J2733" s="13"/>
      <c r="X2733" s="19"/>
    </row>
    <row r="2734" spans="1:24" x14ac:dyDescent="0.25">
      <c r="A2734" s="24"/>
      <c r="B2734" s="27"/>
      <c r="F2734" s="70"/>
      <c r="G2734" s="39"/>
      <c r="H2734" s="70"/>
      <c r="I2734"/>
      <c r="J2734" s="13"/>
      <c r="X2734" s="19"/>
    </row>
    <row r="2735" spans="1:24" x14ac:dyDescent="0.25">
      <c r="A2735" s="24"/>
      <c r="B2735" s="27"/>
      <c r="F2735" s="70"/>
      <c r="G2735" s="39"/>
      <c r="H2735" s="70"/>
      <c r="I2735"/>
      <c r="J2735" s="13"/>
      <c r="X2735" s="19"/>
    </row>
    <row r="2736" spans="1:24" x14ac:dyDescent="0.25">
      <c r="A2736" s="24"/>
      <c r="B2736" s="27"/>
      <c r="F2736" s="70"/>
      <c r="G2736" s="39"/>
      <c r="H2736" s="70"/>
      <c r="I2736"/>
      <c r="J2736" s="13"/>
      <c r="X2736" s="19"/>
    </row>
    <row r="2737" spans="1:24" x14ac:dyDescent="0.25">
      <c r="A2737" s="24"/>
      <c r="B2737" s="27"/>
      <c r="F2737" s="70"/>
      <c r="G2737" s="39"/>
      <c r="H2737" s="70"/>
      <c r="I2737"/>
      <c r="J2737" s="13"/>
      <c r="X2737" s="19"/>
    </row>
    <row r="2738" spans="1:24" x14ac:dyDescent="0.25">
      <c r="A2738" s="24"/>
      <c r="B2738" s="27"/>
      <c r="F2738" s="70"/>
      <c r="G2738" s="39"/>
      <c r="H2738" s="70"/>
      <c r="I2738"/>
      <c r="J2738" s="13"/>
      <c r="X2738" s="19"/>
    </row>
    <row r="2739" spans="1:24" x14ac:dyDescent="0.25">
      <c r="A2739" s="24"/>
      <c r="B2739" s="27"/>
      <c r="F2739" s="70"/>
      <c r="G2739" s="39"/>
      <c r="H2739" s="70"/>
      <c r="I2739"/>
      <c r="J2739" s="13"/>
      <c r="X2739" s="19"/>
    </row>
    <row r="2740" spans="1:24" x14ac:dyDescent="0.25">
      <c r="A2740" s="24"/>
      <c r="B2740" s="27"/>
      <c r="F2740" s="70"/>
      <c r="G2740" s="39"/>
      <c r="H2740" s="70"/>
      <c r="I2740"/>
      <c r="J2740" s="13"/>
      <c r="X2740" s="19"/>
    </row>
    <row r="2741" spans="1:24" x14ac:dyDescent="0.25">
      <c r="A2741" s="24"/>
      <c r="B2741" s="27"/>
      <c r="F2741" s="70"/>
      <c r="G2741" s="39"/>
      <c r="H2741" s="70"/>
      <c r="I2741"/>
      <c r="J2741" s="13"/>
      <c r="X2741" s="19"/>
    </row>
    <row r="2742" spans="1:24" x14ac:dyDescent="0.25">
      <c r="A2742" s="24"/>
      <c r="B2742" s="27"/>
      <c r="F2742" s="70"/>
      <c r="G2742" s="39"/>
      <c r="H2742" s="70"/>
      <c r="I2742"/>
      <c r="J2742" s="13"/>
      <c r="X2742" s="19"/>
    </row>
    <row r="2743" spans="1:24" x14ac:dyDescent="0.25">
      <c r="A2743" s="24"/>
      <c r="B2743" s="27"/>
      <c r="F2743" s="70"/>
      <c r="G2743" s="39"/>
      <c r="H2743" s="70"/>
      <c r="I2743"/>
      <c r="J2743" s="13"/>
      <c r="X2743" s="19"/>
    </row>
    <row r="2744" spans="1:24" x14ac:dyDescent="0.25">
      <c r="A2744" s="24"/>
      <c r="B2744" s="27"/>
      <c r="F2744" s="70"/>
      <c r="G2744" s="39"/>
      <c r="H2744" s="70"/>
      <c r="I2744"/>
      <c r="J2744" s="13"/>
      <c r="X2744" s="19"/>
    </row>
    <row r="2745" spans="1:24" x14ac:dyDescent="0.25">
      <c r="A2745" s="24"/>
      <c r="B2745" s="27"/>
      <c r="F2745" s="70"/>
      <c r="G2745" s="39"/>
      <c r="H2745" s="70"/>
      <c r="I2745"/>
      <c r="J2745" s="13"/>
      <c r="X2745" s="19"/>
    </row>
    <row r="2746" spans="1:24" x14ac:dyDescent="0.25">
      <c r="A2746" s="24"/>
      <c r="B2746" s="27"/>
      <c r="F2746" s="70"/>
      <c r="G2746" s="39"/>
      <c r="H2746" s="70"/>
      <c r="I2746"/>
      <c r="J2746" s="13"/>
      <c r="X2746" s="19"/>
    </row>
    <row r="2747" spans="1:24" x14ac:dyDescent="0.25">
      <c r="A2747" s="24"/>
      <c r="B2747" s="27"/>
      <c r="F2747" s="70"/>
      <c r="G2747" s="39"/>
      <c r="H2747" s="70"/>
      <c r="I2747"/>
      <c r="J2747" s="13"/>
      <c r="X2747" s="19"/>
    </row>
    <row r="2748" spans="1:24" x14ac:dyDescent="0.25">
      <c r="A2748" s="24"/>
      <c r="B2748" s="27"/>
      <c r="F2748" s="70"/>
      <c r="G2748" s="39"/>
      <c r="H2748" s="70"/>
      <c r="I2748"/>
      <c r="J2748" s="13"/>
      <c r="X2748" s="19"/>
    </row>
    <row r="2749" spans="1:24" x14ac:dyDescent="0.25">
      <c r="A2749" s="24"/>
      <c r="B2749" s="27"/>
      <c r="F2749" s="70"/>
      <c r="G2749" s="39"/>
      <c r="H2749" s="70"/>
      <c r="I2749"/>
      <c r="J2749" s="13"/>
      <c r="X2749" s="19"/>
    </row>
    <row r="2750" spans="1:24" x14ac:dyDescent="0.25">
      <c r="A2750" s="24"/>
      <c r="B2750" s="27"/>
      <c r="F2750" s="70"/>
      <c r="G2750" s="39"/>
      <c r="H2750" s="70"/>
      <c r="I2750"/>
      <c r="J2750" s="13"/>
      <c r="X2750" s="19"/>
    </row>
    <row r="2751" spans="1:24" x14ac:dyDescent="0.25">
      <c r="A2751" s="24"/>
      <c r="B2751" s="27"/>
      <c r="F2751" s="70"/>
      <c r="G2751" s="39"/>
      <c r="H2751" s="70"/>
      <c r="I2751"/>
      <c r="J2751" s="13"/>
      <c r="X2751" s="19"/>
    </row>
    <row r="2752" spans="1:24" x14ac:dyDescent="0.25">
      <c r="A2752" s="24"/>
      <c r="B2752" s="27"/>
      <c r="F2752" s="70"/>
      <c r="G2752" s="39"/>
      <c r="H2752" s="70"/>
      <c r="I2752"/>
      <c r="J2752" s="13"/>
      <c r="X2752" s="19"/>
    </row>
    <row r="2753" spans="1:24" x14ac:dyDescent="0.25">
      <c r="A2753" s="24"/>
      <c r="B2753" s="27"/>
      <c r="F2753" s="70"/>
      <c r="G2753" s="39"/>
      <c r="H2753" s="70"/>
      <c r="I2753"/>
      <c r="J2753" s="13"/>
      <c r="X2753" s="19"/>
    </row>
    <row r="2754" spans="1:24" x14ac:dyDescent="0.25">
      <c r="A2754" s="24"/>
      <c r="B2754" s="27"/>
      <c r="F2754" s="70"/>
      <c r="G2754" s="39"/>
      <c r="H2754" s="70"/>
      <c r="I2754"/>
      <c r="J2754" s="13"/>
      <c r="X2754" s="19"/>
    </row>
    <row r="2755" spans="1:24" x14ac:dyDescent="0.25">
      <c r="A2755" s="24"/>
      <c r="B2755" s="27"/>
      <c r="F2755" s="70"/>
      <c r="G2755" s="39"/>
      <c r="H2755" s="70"/>
      <c r="I2755"/>
      <c r="J2755" s="13"/>
      <c r="X2755" s="19"/>
    </row>
    <row r="2756" spans="1:24" x14ac:dyDescent="0.25">
      <c r="A2756" s="24"/>
      <c r="B2756" s="27"/>
      <c r="F2756" s="70"/>
      <c r="G2756" s="39"/>
      <c r="H2756" s="70"/>
      <c r="I2756"/>
      <c r="J2756" s="13"/>
      <c r="X2756" s="19"/>
    </row>
    <row r="2757" spans="1:24" x14ac:dyDescent="0.25">
      <c r="A2757" s="24"/>
      <c r="B2757" s="27"/>
      <c r="F2757" s="70"/>
      <c r="G2757" s="39"/>
      <c r="H2757" s="70"/>
      <c r="I2757"/>
      <c r="J2757" s="13"/>
      <c r="X2757" s="19"/>
    </row>
    <row r="2758" spans="1:24" x14ac:dyDescent="0.25">
      <c r="A2758" s="24"/>
      <c r="B2758" s="27"/>
      <c r="F2758" s="70"/>
      <c r="G2758" s="39"/>
      <c r="H2758" s="70"/>
      <c r="I2758"/>
      <c r="J2758" s="13"/>
      <c r="X2758" s="19"/>
    </row>
    <row r="2759" spans="1:24" x14ac:dyDescent="0.25">
      <c r="A2759" s="24"/>
      <c r="B2759" s="27"/>
      <c r="F2759" s="70"/>
      <c r="G2759" s="39"/>
      <c r="H2759" s="70"/>
      <c r="I2759"/>
      <c r="J2759" s="13"/>
      <c r="X2759" s="19"/>
    </row>
    <row r="2760" spans="1:24" x14ac:dyDescent="0.25">
      <c r="A2760" s="24"/>
      <c r="B2760" s="27"/>
      <c r="F2760" s="70"/>
      <c r="G2760" s="39"/>
      <c r="H2760" s="70"/>
      <c r="I2760"/>
      <c r="J2760" s="13"/>
      <c r="X2760" s="19"/>
    </row>
    <row r="2761" spans="1:24" x14ac:dyDescent="0.25">
      <c r="A2761" s="24"/>
      <c r="B2761" s="27"/>
      <c r="F2761" s="70"/>
      <c r="G2761" s="39"/>
      <c r="H2761" s="70"/>
      <c r="I2761"/>
      <c r="J2761" s="13"/>
      <c r="X2761" s="19"/>
    </row>
    <row r="2762" spans="1:24" x14ac:dyDescent="0.25">
      <c r="A2762" s="24"/>
      <c r="B2762" s="27"/>
      <c r="F2762" s="70"/>
      <c r="G2762" s="39"/>
      <c r="H2762" s="70"/>
      <c r="I2762"/>
      <c r="J2762" s="13"/>
      <c r="X2762" s="19"/>
    </row>
    <row r="2763" spans="1:24" x14ac:dyDescent="0.25">
      <c r="A2763" s="24"/>
      <c r="B2763" s="27"/>
      <c r="F2763" s="70"/>
      <c r="G2763" s="39"/>
      <c r="H2763" s="70"/>
      <c r="I2763"/>
      <c r="J2763" s="13"/>
      <c r="X2763" s="19"/>
    </row>
    <row r="2764" spans="1:24" x14ac:dyDescent="0.25">
      <c r="A2764" s="24"/>
      <c r="B2764" s="27"/>
      <c r="F2764" s="70"/>
      <c r="G2764" s="39"/>
      <c r="H2764" s="70"/>
      <c r="I2764"/>
      <c r="J2764" s="13"/>
      <c r="X2764" s="19"/>
    </row>
    <row r="2765" spans="1:24" x14ac:dyDescent="0.25">
      <c r="A2765" s="24"/>
      <c r="B2765" s="27"/>
      <c r="F2765" s="70"/>
      <c r="G2765" s="39"/>
      <c r="H2765" s="70"/>
      <c r="I2765"/>
      <c r="J2765" s="13"/>
      <c r="X2765" s="19"/>
    </row>
    <row r="2766" spans="1:24" x14ac:dyDescent="0.25">
      <c r="A2766" s="24"/>
      <c r="B2766" s="27"/>
      <c r="F2766" s="70"/>
      <c r="G2766" s="39"/>
      <c r="H2766" s="70"/>
      <c r="I2766"/>
      <c r="J2766" s="13"/>
      <c r="X2766" s="19"/>
    </row>
    <row r="2767" spans="1:24" x14ac:dyDescent="0.25">
      <c r="A2767" s="24"/>
      <c r="B2767" s="27"/>
      <c r="F2767" s="70"/>
      <c r="G2767" s="39"/>
      <c r="H2767" s="70"/>
      <c r="I2767"/>
      <c r="J2767" s="13"/>
      <c r="X2767" s="19"/>
    </row>
    <row r="2768" spans="1:24" x14ac:dyDescent="0.25">
      <c r="A2768" s="24"/>
      <c r="B2768" s="27"/>
      <c r="F2768" s="70"/>
      <c r="G2768" s="39"/>
      <c r="H2768" s="70"/>
      <c r="I2768"/>
      <c r="J2768" s="13"/>
      <c r="X2768" s="19"/>
    </row>
    <row r="2769" spans="1:24" x14ac:dyDescent="0.25">
      <c r="A2769" s="24"/>
      <c r="B2769" s="27"/>
      <c r="F2769" s="70"/>
      <c r="G2769" s="39"/>
      <c r="H2769" s="70"/>
      <c r="I2769"/>
      <c r="J2769" s="13"/>
      <c r="X2769" s="19"/>
    </row>
    <row r="2770" spans="1:24" x14ac:dyDescent="0.25">
      <c r="A2770" s="24"/>
      <c r="B2770" s="27"/>
      <c r="F2770" s="70"/>
      <c r="G2770" s="39"/>
      <c r="H2770" s="70"/>
      <c r="I2770"/>
      <c r="J2770" s="13"/>
      <c r="X2770" s="19"/>
    </row>
    <row r="2771" spans="1:24" x14ac:dyDescent="0.25">
      <c r="A2771" s="24"/>
      <c r="B2771" s="27"/>
      <c r="F2771" s="70"/>
      <c r="G2771" s="39"/>
      <c r="H2771" s="70"/>
      <c r="I2771"/>
      <c r="J2771" s="13"/>
      <c r="X2771" s="19"/>
    </row>
    <row r="2772" spans="1:24" x14ac:dyDescent="0.25">
      <c r="A2772" s="24"/>
      <c r="B2772" s="27"/>
      <c r="F2772" s="70"/>
      <c r="G2772" s="39"/>
      <c r="H2772" s="70"/>
      <c r="I2772"/>
      <c r="J2772" s="13"/>
      <c r="X2772" s="19"/>
    </row>
    <row r="2773" spans="1:24" x14ac:dyDescent="0.25">
      <c r="A2773" s="24"/>
      <c r="B2773" s="27"/>
      <c r="F2773" s="70"/>
      <c r="G2773" s="39"/>
      <c r="H2773" s="70"/>
      <c r="I2773"/>
      <c r="J2773" s="13"/>
      <c r="X2773" s="19"/>
    </row>
    <row r="2774" spans="1:24" x14ac:dyDescent="0.25">
      <c r="A2774" s="24"/>
      <c r="B2774" s="27"/>
      <c r="F2774" s="70"/>
      <c r="G2774" s="39"/>
      <c r="H2774" s="70"/>
      <c r="I2774"/>
      <c r="J2774" s="13"/>
      <c r="X2774" s="19"/>
    </row>
    <row r="2775" spans="1:24" x14ac:dyDescent="0.25">
      <c r="A2775" s="24"/>
      <c r="B2775" s="27"/>
      <c r="F2775" s="70"/>
      <c r="G2775" s="39"/>
      <c r="H2775" s="70"/>
      <c r="I2775"/>
      <c r="J2775" s="13"/>
      <c r="X2775" s="19"/>
    </row>
    <row r="2776" spans="1:24" x14ac:dyDescent="0.25">
      <c r="A2776" s="24"/>
      <c r="B2776" s="27"/>
      <c r="F2776" s="70"/>
      <c r="G2776" s="39"/>
      <c r="H2776" s="70"/>
      <c r="I2776"/>
      <c r="J2776" s="13"/>
      <c r="X2776" s="19"/>
    </row>
    <row r="2777" spans="1:24" x14ac:dyDescent="0.25">
      <c r="A2777" s="24"/>
      <c r="B2777" s="27"/>
      <c r="F2777" s="70"/>
      <c r="G2777" s="39"/>
      <c r="H2777" s="70"/>
      <c r="I2777"/>
      <c r="J2777" s="13"/>
      <c r="X2777" s="19"/>
    </row>
    <row r="2778" spans="1:24" x14ac:dyDescent="0.25">
      <c r="A2778" s="24"/>
      <c r="B2778" s="27"/>
      <c r="F2778" s="70"/>
      <c r="G2778" s="39"/>
      <c r="H2778" s="70"/>
      <c r="I2778"/>
      <c r="J2778" s="13"/>
      <c r="X2778" s="19"/>
    </row>
    <row r="2779" spans="1:24" x14ac:dyDescent="0.25">
      <c r="A2779" s="24"/>
      <c r="B2779" s="27"/>
      <c r="F2779" s="70"/>
      <c r="G2779" s="39"/>
      <c r="H2779" s="70"/>
      <c r="I2779"/>
      <c r="J2779" s="13"/>
      <c r="X2779" s="19"/>
    </row>
    <row r="2780" spans="1:24" x14ac:dyDescent="0.25">
      <c r="A2780" s="24"/>
      <c r="B2780" s="27"/>
      <c r="F2780" s="70"/>
      <c r="G2780" s="39"/>
      <c r="H2780" s="70"/>
      <c r="I2780"/>
      <c r="J2780" s="13"/>
      <c r="X2780" s="19"/>
    </row>
    <row r="2781" spans="1:24" x14ac:dyDescent="0.25">
      <c r="A2781" s="24"/>
      <c r="B2781" s="27"/>
      <c r="F2781" s="70"/>
      <c r="G2781" s="39"/>
      <c r="H2781" s="70"/>
      <c r="I2781"/>
      <c r="J2781" s="13"/>
      <c r="X2781" s="19"/>
    </row>
    <row r="2782" spans="1:24" x14ac:dyDescent="0.25">
      <c r="A2782" s="24"/>
      <c r="B2782" s="27"/>
      <c r="F2782" s="70"/>
      <c r="G2782" s="39"/>
      <c r="H2782" s="70"/>
      <c r="I2782"/>
      <c r="J2782" s="13"/>
      <c r="X2782" s="19"/>
    </row>
    <row r="2783" spans="1:24" x14ac:dyDescent="0.25">
      <c r="A2783" s="24"/>
      <c r="B2783" s="27"/>
      <c r="F2783" s="70"/>
      <c r="G2783" s="39"/>
      <c r="H2783" s="70"/>
      <c r="I2783"/>
      <c r="J2783" s="13"/>
      <c r="X2783" s="19"/>
    </row>
    <row r="2784" spans="1:24" x14ac:dyDescent="0.25">
      <c r="A2784" s="24"/>
      <c r="B2784" s="27"/>
      <c r="F2784" s="70"/>
      <c r="G2784" s="39"/>
      <c r="H2784" s="70"/>
      <c r="I2784"/>
      <c r="J2784" s="13"/>
      <c r="X2784" s="19"/>
    </row>
    <row r="2785" spans="1:24" x14ac:dyDescent="0.25">
      <c r="A2785" s="24"/>
      <c r="B2785" s="27"/>
      <c r="F2785" s="70"/>
      <c r="G2785" s="39"/>
      <c r="H2785" s="70"/>
      <c r="I2785"/>
      <c r="J2785" s="13"/>
      <c r="X2785" s="19"/>
    </row>
    <row r="2786" spans="1:24" x14ac:dyDescent="0.25">
      <c r="A2786" s="24"/>
      <c r="B2786" s="27"/>
      <c r="F2786" s="70"/>
      <c r="G2786" s="39"/>
      <c r="H2786" s="70"/>
      <c r="I2786"/>
      <c r="J2786" s="13"/>
      <c r="X2786" s="19"/>
    </row>
    <row r="2787" spans="1:24" x14ac:dyDescent="0.25">
      <c r="A2787" s="24"/>
      <c r="B2787" s="27"/>
      <c r="F2787" s="70"/>
      <c r="G2787" s="39"/>
      <c r="H2787" s="70"/>
      <c r="I2787"/>
      <c r="J2787" s="13"/>
      <c r="X2787" s="19"/>
    </row>
    <row r="2788" spans="1:24" x14ac:dyDescent="0.25">
      <c r="A2788" s="24"/>
      <c r="B2788" s="27"/>
      <c r="F2788" s="70"/>
      <c r="G2788" s="39"/>
      <c r="H2788" s="70"/>
      <c r="I2788"/>
      <c r="J2788" s="13"/>
      <c r="X2788" s="19"/>
    </row>
    <row r="2789" spans="1:24" x14ac:dyDescent="0.25">
      <c r="A2789" s="24"/>
      <c r="B2789" s="27"/>
      <c r="F2789" s="70"/>
      <c r="G2789" s="39"/>
      <c r="H2789" s="70"/>
      <c r="I2789"/>
      <c r="J2789" s="13"/>
      <c r="X2789" s="19"/>
    </row>
    <row r="2790" spans="1:24" x14ac:dyDescent="0.25">
      <c r="A2790" s="24"/>
      <c r="B2790" s="27"/>
      <c r="F2790" s="70"/>
      <c r="G2790" s="39"/>
      <c r="H2790" s="70"/>
      <c r="I2790"/>
      <c r="J2790" s="13"/>
      <c r="X2790" s="19"/>
    </row>
    <row r="2791" spans="1:24" x14ac:dyDescent="0.25">
      <c r="A2791" s="24"/>
      <c r="B2791" s="27"/>
      <c r="F2791" s="70"/>
      <c r="G2791" s="39"/>
      <c r="H2791" s="70"/>
      <c r="I2791"/>
      <c r="J2791" s="13"/>
      <c r="X2791" s="19"/>
    </row>
    <row r="2792" spans="1:24" x14ac:dyDescent="0.25">
      <c r="A2792" s="24"/>
      <c r="B2792" s="27"/>
      <c r="F2792" s="70"/>
      <c r="G2792" s="39"/>
      <c r="H2792" s="70"/>
      <c r="I2792"/>
      <c r="J2792" s="13"/>
      <c r="X2792" s="19"/>
    </row>
    <row r="2793" spans="1:24" x14ac:dyDescent="0.25">
      <c r="A2793" s="24"/>
      <c r="B2793" s="27"/>
      <c r="F2793" s="70"/>
      <c r="G2793" s="39"/>
      <c r="H2793" s="70"/>
      <c r="I2793"/>
      <c r="J2793" s="13"/>
      <c r="X2793" s="19"/>
    </row>
    <row r="2794" spans="1:24" x14ac:dyDescent="0.25">
      <c r="A2794" s="24"/>
      <c r="B2794" s="27"/>
      <c r="F2794" s="70"/>
      <c r="G2794" s="39"/>
      <c r="H2794" s="70"/>
      <c r="I2794"/>
      <c r="J2794" s="13"/>
      <c r="X2794" s="19"/>
    </row>
    <row r="2795" spans="1:24" x14ac:dyDescent="0.25">
      <c r="A2795" s="24"/>
      <c r="B2795" s="27"/>
      <c r="F2795" s="70"/>
      <c r="G2795" s="39"/>
      <c r="H2795" s="70"/>
      <c r="I2795"/>
      <c r="J2795" s="13"/>
      <c r="X2795" s="19"/>
    </row>
    <row r="2796" spans="1:24" x14ac:dyDescent="0.25">
      <c r="A2796" s="24"/>
      <c r="B2796" s="27"/>
      <c r="F2796" s="70"/>
      <c r="G2796" s="39"/>
      <c r="H2796" s="70"/>
      <c r="I2796"/>
      <c r="J2796" s="13"/>
      <c r="X2796" s="19"/>
    </row>
    <row r="2797" spans="1:24" x14ac:dyDescent="0.25">
      <c r="A2797" s="24"/>
      <c r="B2797" s="27"/>
      <c r="F2797" s="70"/>
      <c r="G2797" s="39"/>
      <c r="H2797" s="70"/>
      <c r="I2797"/>
      <c r="J2797" s="13"/>
      <c r="X2797" s="19"/>
    </row>
    <row r="2798" spans="1:24" x14ac:dyDescent="0.25">
      <c r="A2798" s="24"/>
      <c r="B2798" s="27"/>
      <c r="F2798" s="70"/>
      <c r="G2798" s="39"/>
      <c r="H2798" s="70"/>
      <c r="I2798"/>
      <c r="J2798" s="13"/>
      <c r="X2798" s="19"/>
    </row>
    <row r="2799" spans="1:24" x14ac:dyDescent="0.25">
      <c r="A2799" s="24"/>
      <c r="B2799" s="27"/>
      <c r="F2799" s="70"/>
      <c r="G2799" s="39"/>
      <c r="H2799" s="70"/>
      <c r="I2799"/>
      <c r="J2799" s="13"/>
      <c r="X2799" s="19"/>
    </row>
    <row r="2800" spans="1:24" x14ac:dyDescent="0.25">
      <c r="A2800" s="24"/>
      <c r="B2800" s="27"/>
      <c r="F2800" s="70"/>
      <c r="G2800" s="39"/>
      <c r="H2800" s="70"/>
      <c r="I2800"/>
      <c r="J2800" s="13"/>
      <c r="X2800" s="19"/>
    </row>
    <row r="2801" spans="1:24" x14ac:dyDescent="0.25">
      <c r="A2801" s="24"/>
      <c r="B2801" s="27"/>
      <c r="F2801" s="70"/>
      <c r="G2801" s="39"/>
      <c r="H2801" s="70"/>
      <c r="I2801"/>
      <c r="J2801" s="13"/>
      <c r="X2801" s="19"/>
    </row>
    <row r="2802" spans="1:24" x14ac:dyDescent="0.25">
      <c r="A2802" s="24"/>
      <c r="B2802" s="27"/>
      <c r="F2802" s="70"/>
      <c r="G2802" s="39"/>
      <c r="H2802" s="70"/>
      <c r="I2802"/>
      <c r="J2802" s="13"/>
      <c r="X2802" s="19"/>
    </row>
    <row r="2803" spans="1:24" x14ac:dyDescent="0.25">
      <c r="A2803" s="24"/>
      <c r="B2803" s="27"/>
      <c r="F2803" s="70"/>
      <c r="G2803" s="39"/>
      <c r="H2803" s="70"/>
      <c r="I2803"/>
      <c r="J2803" s="13"/>
      <c r="X2803" s="19"/>
    </row>
    <row r="2804" spans="1:24" x14ac:dyDescent="0.25">
      <c r="A2804" s="24"/>
      <c r="B2804" s="27"/>
      <c r="F2804" s="70"/>
      <c r="G2804" s="39"/>
      <c r="H2804" s="70"/>
      <c r="I2804"/>
      <c r="J2804" s="13"/>
      <c r="X2804" s="19"/>
    </row>
    <row r="2805" spans="1:24" x14ac:dyDescent="0.25">
      <c r="A2805" s="24"/>
      <c r="B2805" s="27"/>
      <c r="F2805" s="70"/>
      <c r="G2805" s="39"/>
      <c r="H2805" s="70"/>
      <c r="I2805"/>
      <c r="J2805" s="13"/>
      <c r="X2805" s="19"/>
    </row>
    <row r="2806" spans="1:24" x14ac:dyDescent="0.25">
      <c r="A2806" s="24"/>
      <c r="B2806" s="27"/>
      <c r="F2806" s="70"/>
      <c r="G2806" s="39"/>
      <c r="H2806" s="70"/>
      <c r="I2806"/>
      <c r="J2806" s="13"/>
      <c r="X2806" s="19"/>
    </row>
    <row r="2807" spans="1:24" x14ac:dyDescent="0.25">
      <c r="A2807" s="24"/>
      <c r="B2807" s="27"/>
      <c r="F2807" s="70"/>
      <c r="G2807" s="39"/>
      <c r="H2807" s="70"/>
      <c r="I2807"/>
      <c r="J2807" s="13"/>
      <c r="X2807" s="19"/>
    </row>
    <row r="2808" spans="1:24" x14ac:dyDescent="0.25">
      <c r="A2808" s="24"/>
      <c r="B2808" s="27"/>
      <c r="F2808" s="70"/>
      <c r="G2808" s="39"/>
      <c r="H2808" s="70"/>
      <c r="I2808"/>
      <c r="J2808" s="13"/>
      <c r="X2808" s="19"/>
    </row>
    <row r="2809" spans="1:24" x14ac:dyDescent="0.25">
      <c r="A2809" s="24"/>
      <c r="B2809" s="27"/>
      <c r="F2809" s="70"/>
      <c r="G2809" s="39"/>
      <c r="H2809" s="70"/>
      <c r="I2809"/>
      <c r="J2809" s="13"/>
      <c r="X2809" s="19"/>
    </row>
    <row r="2810" spans="1:24" x14ac:dyDescent="0.25">
      <c r="A2810" s="24"/>
      <c r="B2810" s="27"/>
      <c r="F2810" s="70"/>
      <c r="G2810" s="39"/>
      <c r="H2810" s="70"/>
      <c r="I2810"/>
      <c r="J2810" s="13"/>
      <c r="X2810" s="19"/>
    </row>
    <row r="2811" spans="1:24" x14ac:dyDescent="0.25">
      <c r="A2811" s="24"/>
      <c r="B2811" s="27"/>
      <c r="F2811" s="70"/>
      <c r="G2811" s="39"/>
      <c r="H2811" s="70"/>
      <c r="I2811"/>
      <c r="J2811" s="13"/>
      <c r="X2811" s="19"/>
    </row>
    <row r="2812" spans="1:24" x14ac:dyDescent="0.25">
      <c r="A2812" s="24"/>
      <c r="B2812" s="27"/>
      <c r="F2812" s="70"/>
      <c r="G2812" s="39"/>
      <c r="H2812" s="70"/>
      <c r="I2812"/>
      <c r="J2812" s="13"/>
      <c r="X2812" s="19"/>
    </row>
    <row r="2813" spans="1:24" x14ac:dyDescent="0.25">
      <c r="A2813" s="24"/>
      <c r="B2813" s="27"/>
      <c r="F2813" s="70"/>
      <c r="G2813" s="39"/>
      <c r="H2813" s="70"/>
      <c r="I2813"/>
      <c r="J2813" s="13"/>
      <c r="X2813" s="19"/>
    </row>
    <row r="2814" spans="1:24" x14ac:dyDescent="0.25">
      <c r="A2814" s="24"/>
      <c r="B2814" s="27"/>
      <c r="F2814" s="70"/>
      <c r="G2814" s="39"/>
      <c r="H2814" s="70"/>
      <c r="I2814"/>
      <c r="J2814" s="13"/>
      <c r="X2814" s="19"/>
    </row>
    <row r="2815" spans="1:24" x14ac:dyDescent="0.25">
      <c r="A2815" s="24"/>
      <c r="B2815" s="27"/>
      <c r="F2815" s="70"/>
      <c r="G2815" s="39"/>
      <c r="H2815" s="70"/>
      <c r="I2815"/>
      <c r="J2815" s="13"/>
      <c r="X2815" s="19"/>
    </row>
    <row r="2816" spans="1:24" x14ac:dyDescent="0.25">
      <c r="A2816" s="24"/>
      <c r="B2816" s="27"/>
      <c r="F2816" s="70"/>
      <c r="G2816" s="39"/>
      <c r="H2816" s="70"/>
      <c r="I2816"/>
      <c r="J2816" s="13"/>
      <c r="X2816" s="19"/>
    </row>
    <row r="2817" spans="1:24" x14ac:dyDescent="0.25">
      <c r="A2817" s="24"/>
      <c r="B2817" s="27"/>
      <c r="F2817" s="70"/>
      <c r="G2817" s="39"/>
      <c r="H2817" s="70"/>
      <c r="I2817"/>
      <c r="J2817" s="13"/>
      <c r="X2817" s="19"/>
    </row>
    <row r="2818" spans="1:24" x14ac:dyDescent="0.25">
      <c r="A2818" s="24"/>
      <c r="B2818" s="27"/>
      <c r="F2818" s="70"/>
      <c r="G2818" s="39"/>
      <c r="H2818" s="70"/>
      <c r="I2818"/>
      <c r="J2818" s="13"/>
      <c r="X2818" s="19"/>
    </row>
    <row r="2819" spans="1:24" x14ac:dyDescent="0.25">
      <c r="A2819" s="24"/>
      <c r="B2819" s="27"/>
      <c r="F2819" s="70"/>
      <c r="G2819" s="39"/>
      <c r="H2819" s="70"/>
      <c r="I2819"/>
      <c r="J2819" s="13"/>
      <c r="X2819" s="19"/>
    </row>
    <row r="2820" spans="1:24" x14ac:dyDescent="0.25">
      <c r="A2820" s="24"/>
      <c r="B2820" s="27"/>
      <c r="F2820" s="70"/>
      <c r="G2820" s="39"/>
      <c r="H2820" s="70"/>
      <c r="I2820"/>
      <c r="J2820" s="13"/>
      <c r="X2820" s="19"/>
    </row>
    <row r="2821" spans="1:24" x14ac:dyDescent="0.25">
      <c r="A2821" s="24"/>
      <c r="B2821" s="27"/>
      <c r="F2821" s="70"/>
      <c r="G2821" s="39"/>
      <c r="H2821" s="70"/>
      <c r="I2821"/>
      <c r="J2821" s="13"/>
      <c r="X2821" s="19"/>
    </row>
    <row r="2822" spans="1:24" x14ac:dyDescent="0.25">
      <c r="A2822" s="24"/>
      <c r="B2822" s="27"/>
      <c r="F2822" s="70"/>
      <c r="G2822" s="39"/>
      <c r="H2822" s="70"/>
      <c r="I2822"/>
      <c r="J2822" s="13"/>
      <c r="X2822" s="19"/>
    </row>
    <row r="2823" spans="1:24" x14ac:dyDescent="0.25">
      <c r="A2823" s="24"/>
      <c r="B2823" s="27"/>
      <c r="F2823" s="70"/>
      <c r="G2823" s="39"/>
      <c r="H2823" s="70"/>
      <c r="I2823"/>
      <c r="J2823" s="13"/>
      <c r="X2823" s="19"/>
    </row>
    <row r="2824" spans="1:24" x14ac:dyDescent="0.25">
      <c r="A2824" s="24"/>
      <c r="B2824" s="27"/>
      <c r="F2824" s="70"/>
      <c r="G2824" s="39"/>
      <c r="H2824" s="70"/>
      <c r="I2824"/>
      <c r="J2824" s="13"/>
      <c r="X2824" s="19"/>
    </row>
    <row r="2825" spans="1:24" x14ac:dyDescent="0.25">
      <c r="A2825" s="24"/>
      <c r="B2825" s="27"/>
      <c r="F2825" s="70"/>
      <c r="G2825" s="39"/>
      <c r="H2825" s="70"/>
      <c r="I2825"/>
      <c r="J2825" s="13"/>
      <c r="X2825" s="19"/>
    </row>
    <row r="2826" spans="1:24" x14ac:dyDescent="0.25">
      <c r="A2826" s="24"/>
      <c r="B2826" s="27"/>
      <c r="F2826" s="70"/>
      <c r="G2826" s="39"/>
      <c r="H2826" s="70"/>
      <c r="I2826"/>
      <c r="J2826" s="13"/>
      <c r="X2826" s="19"/>
    </row>
    <row r="2827" spans="1:24" x14ac:dyDescent="0.25">
      <c r="A2827" s="24"/>
      <c r="B2827" s="27"/>
      <c r="F2827" s="70"/>
      <c r="G2827" s="39"/>
      <c r="H2827" s="70"/>
      <c r="I2827"/>
      <c r="J2827" s="13"/>
      <c r="X2827" s="19"/>
    </row>
    <row r="2828" spans="1:24" x14ac:dyDescent="0.25">
      <c r="A2828" s="24"/>
      <c r="B2828" s="27"/>
      <c r="F2828" s="70"/>
      <c r="G2828" s="39"/>
      <c r="H2828" s="70"/>
      <c r="I2828"/>
      <c r="J2828" s="13"/>
      <c r="X2828" s="19"/>
    </row>
    <row r="2829" spans="1:24" x14ac:dyDescent="0.25">
      <c r="A2829" s="24"/>
      <c r="B2829" s="27"/>
      <c r="F2829" s="70"/>
      <c r="G2829" s="39"/>
      <c r="H2829" s="70"/>
      <c r="I2829"/>
      <c r="J2829" s="13"/>
      <c r="X2829" s="19"/>
    </row>
    <row r="2830" spans="1:24" x14ac:dyDescent="0.25">
      <c r="A2830" s="24"/>
      <c r="B2830" s="27"/>
      <c r="F2830" s="70"/>
      <c r="G2830" s="39"/>
      <c r="H2830" s="70"/>
      <c r="I2830"/>
      <c r="J2830" s="13"/>
      <c r="X2830" s="19"/>
    </row>
    <row r="2831" spans="1:24" x14ac:dyDescent="0.25">
      <c r="A2831" s="24"/>
      <c r="B2831" s="27"/>
      <c r="F2831" s="70"/>
      <c r="G2831" s="39"/>
      <c r="H2831" s="70"/>
      <c r="I2831"/>
      <c r="J2831" s="13"/>
      <c r="X2831" s="19"/>
    </row>
    <row r="2832" spans="1:24" x14ac:dyDescent="0.25">
      <c r="A2832" s="24"/>
      <c r="B2832" s="27"/>
      <c r="F2832" s="70"/>
      <c r="G2832" s="39"/>
      <c r="H2832" s="70"/>
      <c r="I2832"/>
      <c r="J2832" s="13"/>
      <c r="X2832" s="19"/>
    </row>
    <row r="2833" spans="1:24" x14ac:dyDescent="0.25">
      <c r="A2833" s="24"/>
      <c r="B2833" s="27"/>
      <c r="F2833" s="70"/>
      <c r="G2833" s="39"/>
      <c r="H2833" s="70"/>
      <c r="I2833"/>
      <c r="J2833" s="13"/>
      <c r="X2833" s="19"/>
    </row>
    <row r="2834" spans="1:24" x14ac:dyDescent="0.25">
      <c r="A2834" s="24"/>
      <c r="B2834" s="27"/>
      <c r="F2834" s="70"/>
      <c r="G2834" s="39"/>
      <c r="H2834" s="70"/>
      <c r="I2834"/>
      <c r="J2834" s="13"/>
      <c r="X2834" s="19"/>
    </row>
    <row r="2835" spans="1:24" x14ac:dyDescent="0.25">
      <c r="A2835" s="24"/>
      <c r="B2835" s="27"/>
      <c r="F2835" s="70"/>
      <c r="G2835" s="39"/>
      <c r="H2835" s="70"/>
      <c r="I2835"/>
      <c r="J2835" s="13"/>
      <c r="X2835" s="19"/>
    </row>
    <row r="2836" spans="1:24" x14ac:dyDescent="0.25">
      <c r="A2836" s="24"/>
      <c r="B2836" s="27"/>
      <c r="F2836" s="70"/>
      <c r="G2836" s="39"/>
      <c r="H2836" s="70"/>
      <c r="I2836"/>
      <c r="J2836" s="13"/>
      <c r="X2836" s="19"/>
    </row>
    <row r="2837" spans="1:24" x14ac:dyDescent="0.25">
      <c r="A2837" s="24"/>
      <c r="B2837" s="27"/>
      <c r="F2837" s="70"/>
      <c r="G2837" s="39"/>
      <c r="H2837" s="70"/>
      <c r="I2837"/>
      <c r="J2837" s="13"/>
      <c r="X2837" s="19"/>
    </row>
    <row r="2838" spans="1:24" x14ac:dyDescent="0.25">
      <c r="A2838" s="24"/>
      <c r="B2838" s="27"/>
      <c r="F2838" s="70"/>
      <c r="G2838" s="39"/>
      <c r="H2838" s="70"/>
      <c r="I2838"/>
      <c r="J2838" s="13"/>
      <c r="X2838" s="19"/>
    </row>
    <row r="2839" spans="1:24" x14ac:dyDescent="0.25">
      <c r="A2839" s="24"/>
      <c r="B2839" s="27"/>
      <c r="F2839" s="70"/>
      <c r="G2839" s="39"/>
      <c r="H2839" s="70"/>
      <c r="I2839"/>
      <c r="J2839" s="13"/>
      <c r="X2839" s="19"/>
    </row>
    <row r="2840" spans="1:24" x14ac:dyDescent="0.25">
      <c r="A2840" s="24"/>
      <c r="B2840" s="27"/>
      <c r="F2840" s="70"/>
      <c r="G2840" s="39"/>
      <c r="H2840" s="70"/>
      <c r="I2840"/>
      <c r="J2840" s="13"/>
      <c r="X2840" s="19"/>
    </row>
    <row r="2841" spans="1:24" x14ac:dyDescent="0.25">
      <c r="A2841" s="24"/>
      <c r="B2841" s="27"/>
      <c r="F2841" s="70"/>
      <c r="G2841" s="39"/>
      <c r="H2841" s="70"/>
      <c r="I2841"/>
      <c r="J2841" s="13"/>
      <c r="X2841" s="19"/>
    </row>
    <row r="2842" spans="1:24" x14ac:dyDescent="0.25">
      <c r="A2842" s="24"/>
      <c r="B2842" s="27"/>
      <c r="F2842" s="70"/>
      <c r="G2842" s="39"/>
      <c r="H2842" s="70"/>
      <c r="I2842"/>
      <c r="J2842" s="13"/>
      <c r="X2842" s="19"/>
    </row>
    <row r="2843" spans="1:24" x14ac:dyDescent="0.25">
      <c r="A2843" s="24"/>
      <c r="B2843" s="27"/>
      <c r="F2843" s="70"/>
      <c r="G2843" s="39"/>
      <c r="H2843" s="70"/>
      <c r="I2843"/>
      <c r="J2843" s="13"/>
      <c r="X2843" s="19"/>
    </row>
    <row r="2844" spans="1:24" x14ac:dyDescent="0.25">
      <c r="A2844" s="24"/>
      <c r="B2844" s="27"/>
      <c r="F2844" s="70"/>
      <c r="G2844" s="39"/>
      <c r="H2844" s="70"/>
      <c r="I2844"/>
      <c r="J2844" s="13"/>
      <c r="X2844" s="19"/>
    </row>
    <row r="2845" spans="1:24" x14ac:dyDescent="0.25">
      <c r="A2845" s="24"/>
      <c r="B2845" s="27"/>
      <c r="F2845" s="70"/>
      <c r="G2845" s="39"/>
      <c r="H2845" s="70"/>
      <c r="I2845"/>
      <c r="J2845" s="13"/>
      <c r="X2845" s="19"/>
    </row>
    <row r="2846" spans="1:24" x14ac:dyDescent="0.25">
      <c r="A2846" s="24"/>
      <c r="B2846" s="27"/>
      <c r="F2846" s="70"/>
      <c r="G2846" s="39"/>
      <c r="H2846" s="70"/>
      <c r="I2846"/>
      <c r="J2846" s="13"/>
      <c r="X2846" s="19"/>
    </row>
    <row r="2847" spans="1:24" x14ac:dyDescent="0.25">
      <c r="A2847" s="24"/>
      <c r="B2847" s="27"/>
      <c r="F2847" s="70"/>
      <c r="G2847" s="39"/>
      <c r="H2847" s="70"/>
      <c r="I2847"/>
      <c r="J2847" s="13"/>
      <c r="X2847" s="19"/>
    </row>
    <row r="2848" spans="1:24" x14ac:dyDescent="0.25">
      <c r="A2848" s="24"/>
      <c r="B2848" s="27"/>
      <c r="F2848" s="70"/>
      <c r="G2848" s="39"/>
      <c r="H2848" s="70"/>
      <c r="I2848"/>
      <c r="J2848" s="13"/>
      <c r="X2848" s="19"/>
    </row>
    <row r="2849" spans="1:24" x14ac:dyDescent="0.25">
      <c r="A2849" s="24"/>
      <c r="B2849" s="27"/>
      <c r="F2849" s="70"/>
      <c r="G2849" s="39"/>
      <c r="H2849" s="70"/>
      <c r="I2849"/>
      <c r="J2849" s="13"/>
      <c r="X2849" s="19"/>
    </row>
    <row r="2850" spans="1:24" x14ac:dyDescent="0.25">
      <c r="A2850" s="24"/>
      <c r="B2850" s="27"/>
      <c r="F2850" s="70"/>
      <c r="G2850" s="39"/>
      <c r="H2850" s="70"/>
      <c r="I2850"/>
      <c r="J2850" s="13"/>
      <c r="X2850" s="19"/>
    </row>
    <row r="2851" spans="1:24" x14ac:dyDescent="0.25">
      <c r="A2851" s="24"/>
      <c r="B2851" s="27"/>
      <c r="F2851" s="70"/>
      <c r="G2851" s="39"/>
      <c r="H2851" s="70"/>
      <c r="I2851"/>
      <c r="J2851" s="13"/>
      <c r="X2851" s="19"/>
    </row>
    <row r="2852" spans="1:24" x14ac:dyDescent="0.25">
      <c r="A2852" s="24"/>
      <c r="B2852" s="27"/>
      <c r="F2852" s="70"/>
      <c r="G2852" s="39"/>
      <c r="H2852" s="70"/>
      <c r="I2852"/>
      <c r="J2852" s="13"/>
      <c r="X2852" s="19"/>
    </row>
    <row r="2853" spans="1:24" x14ac:dyDescent="0.25">
      <c r="A2853" s="24"/>
      <c r="B2853" s="27"/>
      <c r="F2853" s="70"/>
      <c r="G2853" s="39"/>
      <c r="H2853" s="70"/>
      <c r="I2853"/>
      <c r="J2853" s="13"/>
      <c r="X2853" s="19"/>
    </row>
    <row r="2854" spans="1:24" x14ac:dyDescent="0.25">
      <c r="A2854" s="24"/>
      <c r="B2854" s="27"/>
      <c r="F2854" s="70"/>
      <c r="G2854" s="39"/>
      <c r="H2854" s="70"/>
      <c r="I2854"/>
      <c r="J2854" s="13"/>
      <c r="X2854" s="19"/>
    </row>
    <row r="2855" spans="1:24" x14ac:dyDescent="0.25">
      <c r="A2855" s="24"/>
      <c r="B2855" s="27"/>
      <c r="F2855" s="70"/>
      <c r="G2855" s="39"/>
      <c r="H2855" s="70"/>
      <c r="I2855"/>
      <c r="J2855" s="13"/>
      <c r="X2855" s="19"/>
    </row>
    <row r="2856" spans="1:24" x14ac:dyDescent="0.25">
      <c r="A2856" s="24"/>
      <c r="B2856" s="27"/>
      <c r="F2856" s="70"/>
      <c r="G2856" s="39"/>
      <c r="H2856" s="70"/>
      <c r="I2856"/>
      <c r="J2856" s="13"/>
      <c r="X2856" s="19"/>
    </row>
    <row r="2857" spans="1:24" x14ac:dyDescent="0.25">
      <c r="A2857" s="24"/>
      <c r="B2857" s="27"/>
      <c r="F2857" s="70"/>
      <c r="G2857" s="39"/>
      <c r="H2857" s="70"/>
      <c r="I2857"/>
      <c r="J2857" s="13"/>
      <c r="X2857" s="19"/>
    </row>
    <row r="2858" spans="1:24" x14ac:dyDescent="0.25">
      <c r="A2858" s="24"/>
      <c r="B2858" s="27"/>
      <c r="F2858" s="70"/>
      <c r="G2858" s="39"/>
      <c r="H2858" s="70"/>
      <c r="I2858"/>
      <c r="J2858" s="13"/>
      <c r="X2858" s="19"/>
    </row>
    <row r="2859" spans="1:24" x14ac:dyDescent="0.25">
      <c r="A2859" s="24"/>
      <c r="B2859" s="27"/>
      <c r="F2859" s="70"/>
      <c r="G2859" s="39"/>
      <c r="H2859" s="70"/>
      <c r="I2859"/>
      <c r="J2859" s="13"/>
      <c r="X2859" s="19"/>
    </row>
    <row r="2860" spans="1:24" x14ac:dyDescent="0.25">
      <c r="A2860" s="24"/>
      <c r="B2860" s="27"/>
      <c r="F2860" s="70"/>
      <c r="G2860" s="39"/>
      <c r="H2860" s="70"/>
      <c r="I2860"/>
      <c r="J2860" s="13"/>
      <c r="X2860" s="19"/>
    </row>
    <row r="2861" spans="1:24" x14ac:dyDescent="0.25">
      <c r="A2861" s="24"/>
      <c r="B2861" s="27"/>
      <c r="F2861" s="70"/>
      <c r="G2861" s="39"/>
      <c r="H2861" s="70"/>
      <c r="I2861"/>
      <c r="J2861" s="13"/>
      <c r="X2861" s="19"/>
    </row>
    <row r="2862" spans="1:24" x14ac:dyDescent="0.25">
      <c r="A2862" s="24"/>
      <c r="B2862" s="27"/>
      <c r="F2862" s="70"/>
      <c r="G2862" s="39"/>
      <c r="H2862" s="70"/>
      <c r="I2862"/>
      <c r="J2862" s="13"/>
      <c r="X2862" s="19"/>
    </row>
    <row r="2863" spans="1:24" x14ac:dyDescent="0.25">
      <c r="A2863" s="24"/>
      <c r="B2863" s="27"/>
      <c r="F2863" s="70"/>
      <c r="G2863" s="39"/>
      <c r="H2863" s="70"/>
      <c r="I2863"/>
      <c r="J2863" s="13"/>
      <c r="X2863" s="19"/>
    </row>
    <row r="2864" spans="1:24" x14ac:dyDescent="0.25">
      <c r="A2864" s="24"/>
      <c r="B2864" s="27"/>
      <c r="F2864" s="70"/>
      <c r="G2864" s="39"/>
      <c r="H2864" s="70"/>
      <c r="I2864"/>
      <c r="J2864" s="13"/>
      <c r="X2864" s="19"/>
    </row>
    <row r="2865" spans="1:24" x14ac:dyDescent="0.25">
      <c r="A2865" s="24"/>
      <c r="B2865" s="27"/>
      <c r="F2865" s="70"/>
      <c r="G2865" s="39"/>
      <c r="H2865" s="70"/>
      <c r="I2865"/>
      <c r="J2865" s="13"/>
      <c r="X2865" s="19"/>
    </row>
    <row r="2866" spans="1:24" x14ac:dyDescent="0.25">
      <c r="A2866" s="24"/>
      <c r="B2866" s="27"/>
      <c r="F2866" s="70"/>
      <c r="G2866" s="39"/>
      <c r="H2866" s="70"/>
      <c r="I2866"/>
      <c r="J2866" s="13"/>
      <c r="X2866" s="19"/>
    </row>
    <row r="2867" spans="1:24" x14ac:dyDescent="0.25">
      <c r="A2867" s="24"/>
      <c r="B2867" s="27"/>
      <c r="F2867" s="70"/>
      <c r="G2867" s="39"/>
      <c r="H2867" s="70"/>
      <c r="I2867"/>
      <c r="J2867" s="13"/>
      <c r="X2867" s="19"/>
    </row>
    <row r="2868" spans="1:24" x14ac:dyDescent="0.25">
      <c r="A2868" s="24"/>
      <c r="B2868" s="27"/>
      <c r="F2868" s="70"/>
      <c r="G2868" s="39"/>
      <c r="H2868" s="70"/>
      <c r="I2868"/>
      <c r="J2868" s="13"/>
      <c r="X2868" s="19"/>
    </row>
    <row r="2869" spans="1:24" x14ac:dyDescent="0.25">
      <c r="A2869" s="24"/>
      <c r="B2869" s="27"/>
      <c r="F2869" s="70"/>
      <c r="G2869" s="39"/>
      <c r="H2869" s="70"/>
      <c r="I2869"/>
      <c r="J2869" s="13"/>
      <c r="X2869" s="19"/>
    </row>
    <row r="2870" spans="1:24" x14ac:dyDescent="0.25">
      <c r="A2870" s="24"/>
      <c r="B2870" s="27"/>
      <c r="F2870" s="70"/>
      <c r="G2870" s="39"/>
      <c r="H2870" s="70"/>
      <c r="I2870"/>
      <c r="J2870" s="13"/>
      <c r="X2870" s="19"/>
    </row>
    <row r="2871" spans="1:24" x14ac:dyDescent="0.25">
      <c r="A2871" s="24"/>
      <c r="B2871" s="27"/>
      <c r="F2871" s="70"/>
      <c r="G2871" s="39"/>
      <c r="H2871" s="70"/>
      <c r="I2871"/>
      <c r="J2871" s="13"/>
      <c r="X2871" s="19"/>
    </row>
    <row r="2872" spans="1:24" x14ac:dyDescent="0.25">
      <c r="A2872" s="24"/>
      <c r="B2872" s="27"/>
      <c r="F2872" s="70"/>
      <c r="G2872" s="39"/>
      <c r="H2872" s="70"/>
      <c r="I2872"/>
      <c r="J2872" s="13"/>
      <c r="X2872" s="19"/>
    </row>
    <row r="2873" spans="1:24" x14ac:dyDescent="0.25">
      <c r="A2873" s="24"/>
      <c r="B2873" s="27"/>
      <c r="F2873" s="70"/>
      <c r="G2873" s="39"/>
      <c r="H2873" s="70"/>
      <c r="I2873"/>
      <c r="J2873" s="13"/>
      <c r="X2873" s="19"/>
    </row>
    <row r="2874" spans="1:24" x14ac:dyDescent="0.25">
      <c r="A2874" s="24"/>
      <c r="B2874" s="27"/>
      <c r="F2874" s="70"/>
      <c r="G2874" s="39"/>
      <c r="H2874" s="70"/>
      <c r="I2874"/>
      <c r="J2874" s="13"/>
      <c r="X2874" s="19"/>
    </row>
    <row r="2875" spans="1:24" x14ac:dyDescent="0.25">
      <c r="A2875" s="24"/>
      <c r="B2875" s="27"/>
      <c r="F2875" s="70"/>
      <c r="G2875" s="39"/>
      <c r="H2875" s="70"/>
      <c r="I2875"/>
      <c r="J2875" s="13"/>
      <c r="X2875" s="19"/>
    </row>
    <row r="2876" spans="1:24" x14ac:dyDescent="0.25">
      <c r="A2876" s="24"/>
      <c r="B2876" s="27"/>
      <c r="F2876" s="70"/>
      <c r="G2876" s="39"/>
      <c r="H2876" s="70"/>
      <c r="I2876"/>
      <c r="J2876" s="13"/>
      <c r="X2876" s="19"/>
    </row>
    <row r="2877" spans="1:24" x14ac:dyDescent="0.25">
      <c r="A2877" s="24"/>
      <c r="B2877" s="27"/>
      <c r="F2877" s="70"/>
      <c r="G2877" s="39"/>
      <c r="H2877" s="70"/>
      <c r="I2877"/>
      <c r="J2877" s="13"/>
      <c r="X2877" s="19"/>
    </row>
    <row r="2878" spans="1:24" x14ac:dyDescent="0.25">
      <c r="A2878" s="24"/>
      <c r="B2878" s="27"/>
      <c r="F2878" s="70"/>
      <c r="G2878" s="39"/>
      <c r="H2878" s="70"/>
      <c r="I2878"/>
      <c r="J2878" s="13"/>
      <c r="X2878" s="19"/>
    </row>
    <row r="2879" spans="1:24" x14ac:dyDescent="0.25">
      <c r="A2879" s="24"/>
      <c r="B2879" s="27"/>
      <c r="F2879" s="70"/>
      <c r="G2879" s="39"/>
      <c r="H2879" s="70"/>
      <c r="I2879"/>
      <c r="J2879" s="13"/>
      <c r="X2879" s="19"/>
    </row>
    <row r="2880" spans="1:24" x14ac:dyDescent="0.25">
      <c r="A2880" s="24"/>
      <c r="B2880" s="27"/>
      <c r="F2880" s="70"/>
      <c r="G2880" s="39"/>
      <c r="H2880" s="70"/>
      <c r="I2880"/>
      <c r="J2880" s="13"/>
      <c r="X2880" s="19"/>
    </row>
    <row r="2881" spans="1:24" x14ac:dyDescent="0.25">
      <c r="A2881" s="24"/>
      <c r="B2881" s="27"/>
      <c r="F2881" s="70"/>
      <c r="G2881" s="39"/>
      <c r="H2881" s="70"/>
      <c r="I2881"/>
      <c r="J2881" s="13"/>
      <c r="X2881" s="19"/>
    </row>
    <row r="2882" spans="1:24" x14ac:dyDescent="0.25">
      <c r="A2882" s="24"/>
      <c r="B2882" s="27"/>
      <c r="F2882" s="70"/>
      <c r="G2882" s="39"/>
      <c r="H2882" s="70"/>
      <c r="I2882"/>
      <c r="J2882" s="13"/>
      <c r="X2882" s="19"/>
    </row>
    <row r="2883" spans="1:24" x14ac:dyDescent="0.25">
      <c r="A2883" s="24"/>
      <c r="B2883" s="27"/>
      <c r="F2883" s="70"/>
      <c r="G2883" s="39"/>
      <c r="H2883" s="70"/>
      <c r="I2883"/>
      <c r="J2883" s="13"/>
      <c r="X2883" s="19"/>
    </row>
    <row r="2884" spans="1:24" x14ac:dyDescent="0.25">
      <c r="A2884" s="24"/>
      <c r="B2884" s="27"/>
      <c r="F2884" s="70"/>
      <c r="G2884" s="39"/>
      <c r="H2884" s="70"/>
      <c r="I2884"/>
      <c r="J2884" s="13"/>
      <c r="X2884" s="19"/>
    </row>
    <row r="2885" spans="1:24" x14ac:dyDescent="0.25">
      <c r="A2885" s="24"/>
      <c r="B2885" s="27"/>
      <c r="F2885" s="70"/>
      <c r="G2885" s="39"/>
      <c r="H2885" s="70"/>
      <c r="I2885"/>
      <c r="J2885" s="13"/>
      <c r="X2885" s="19"/>
    </row>
    <row r="2886" spans="1:24" x14ac:dyDescent="0.25">
      <c r="A2886" s="24"/>
      <c r="B2886" s="27"/>
      <c r="F2886" s="70"/>
      <c r="G2886" s="39"/>
      <c r="H2886" s="70"/>
      <c r="I2886"/>
      <c r="J2886" s="13"/>
      <c r="X2886" s="19"/>
    </row>
    <row r="2887" spans="1:24" x14ac:dyDescent="0.25">
      <c r="A2887" s="24"/>
      <c r="B2887" s="27"/>
      <c r="F2887" s="70"/>
      <c r="G2887" s="39"/>
      <c r="H2887" s="70"/>
      <c r="I2887"/>
      <c r="J2887" s="13"/>
      <c r="X2887" s="19"/>
    </row>
    <row r="2888" spans="1:24" x14ac:dyDescent="0.25">
      <c r="A2888" s="24"/>
      <c r="B2888" s="27"/>
      <c r="F2888" s="70"/>
      <c r="G2888" s="39"/>
      <c r="H2888" s="70"/>
      <c r="I2888"/>
      <c r="J2888" s="13"/>
      <c r="X2888" s="19"/>
    </row>
    <row r="2889" spans="1:24" x14ac:dyDescent="0.25">
      <c r="A2889" s="24"/>
      <c r="B2889" s="27"/>
      <c r="F2889" s="70"/>
      <c r="G2889" s="39"/>
      <c r="H2889" s="70"/>
      <c r="I2889"/>
      <c r="J2889" s="13"/>
      <c r="X2889" s="19"/>
    </row>
    <row r="2890" spans="1:24" x14ac:dyDescent="0.25">
      <c r="A2890" s="24"/>
      <c r="B2890" s="27"/>
      <c r="F2890" s="70"/>
      <c r="G2890" s="39"/>
      <c r="H2890" s="70"/>
      <c r="I2890"/>
      <c r="J2890" s="13"/>
      <c r="X2890" s="19"/>
    </row>
    <row r="2891" spans="1:24" x14ac:dyDescent="0.25">
      <c r="A2891" s="24"/>
      <c r="B2891" s="27"/>
      <c r="F2891" s="70"/>
      <c r="G2891" s="39"/>
      <c r="H2891" s="70"/>
      <c r="I2891"/>
      <c r="J2891" s="13"/>
      <c r="X2891" s="19"/>
    </row>
    <row r="2892" spans="1:24" x14ac:dyDescent="0.25">
      <c r="A2892" s="24"/>
      <c r="B2892" s="27"/>
      <c r="F2892" s="70"/>
      <c r="G2892" s="39"/>
      <c r="H2892" s="70"/>
      <c r="I2892"/>
      <c r="J2892" s="13"/>
      <c r="X2892" s="19"/>
    </row>
    <row r="2893" spans="1:24" x14ac:dyDescent="0.25">
      <c r="A2893" s="24"/>
      <c r="B2893" s="27"/>
      <c r="F2893" s="70"/>
      <c r="G2893" s="39"/>
      <c r="H2893" s="70"/>
      <c r="I2893"/>
      <c r="J2893" s="13"/>
      <c r="X2893" s="19"/>
    </row>
    <row r="2894" spans="1:24" x14ac:dyDescent="0.25">
      <c r="A2894" s="24"/>
      <c r="B2894" s="27"/>
      <c r="F2894" s="70"/>
      <c r="G2894" s="39"/>
      <c r="H2894" s="70"/>
      <c r="I2894"/>
      <c r="J2894" s="13"/>
      <c r="X2894" s="19"/>
    </row>
    <row r="2895" spans="1:24" x14ac:dyDescent="0.25">
      <c r="A2895" s="24"/>
      <c r="B2895" s="27"/>
      <c r="F2895" s="70"/>
      <c r="G2895" s="39"/>
      <c r="H2895" s="70"/>
      <c r="I2895"/>
      <c r="J2895" s="13"/>
      <c r="X2895" s="19"/>
    </row>
    <row r="2896" spans="1:24" x14ac:dyDescent="0.25">
      <c r="A2896" s="24"/>
      <c r="B2896" s="27"/>
      <c r="F2896" s="70"/>
      <c r="G2896" s="39"/>
      <c r="H2896" s="70"/>
      <c r="I2896"/>
      <c r="J2896" s="13"/>
      <c r="X2896" s="19"/>
    </row>
    <row r="2897" spans="1:24" x14ac:dyDescent="0.25">
      <c r="A2897" s="24"/>
      <c r="B2897" s="27"/>
      <c r="F2897" s="70"/>
      <c r="G2897" s="39"/>
      <c r="H2897" s="70"/>
      <c r="I2897"/>
      <c r="J2897" s="13"/>
      <c r="X2897" s="19"/>
    </row>
    <row r="2898" spans="1:24" x14ac:dyDescent="0.25">
      <c r="A2898" s="24"/>
      <c r="B2898" s="27"/>
      <c r="F2898" s="70"/>
      <c r="G2898" s="39"/>
      <c r="H2898" s="70"/>
      <c r="I2898"/>
      <c r="J2898" s="13"/>
      <c r="X2898" s="19"/>
    </row>
    <row r="2899" spans="1:24" x14ac:dyDescent="0.25">
      <c r="A2899" s="24"/>
      <c r="B2899" s="27"/>
      <c r="F2899" s="70"/>
      <c r="G2899" s="39"/>
      <c r="H2899" s="70"/>
      <c r="I2899"/>
      <c r="J2899" s="13"/>
      <c r="X2899" s="19"/>
    </row>
    <row r="2900" spans="1:24" x14ac:dyDescent="0.25">
      <c r="A2900" s="24"/>
      <c r="B2900" s="27"/>
      <c r="F2900" s="70"/>
      <c r="G2900" s="39"/>
      <c r="H2900" s="70"/>
      <c r="I2900"/>
      <c r="J2900" s="13"/>
      <c r="X2900" s="19"/>
    </row>
    <row r="2901" spans="1:24" x14ac:dyDescent="0.25">
      <c r="A2901" s="24"/>
      <c r="B2901" s="27"/>
      <c r="F2901" s="70"/>
      <c r="G2901" s="39"/>
      <c r="H2901" s="70"/>
      <c r="I2901"/>
      <c r="J2901" s="13"/>
      <c r="X2901" s="19"/>
    </row>
    <row r="2902" spans="1:24" x14ac:dyDescent="0.25">
      <c r="A2902" s="24"/>
      <c r="B2902" s="27"/>
      <c r="F2902" s="70"/>
      <c r="G2902" s="39"/>
      <c r="H2902" s="70"/>
      <c r="I2902"/>
      <c r="J2902" s="13"/>
      <c r="X2902" s="19"/>
    </row>
    <row r="2903" spans="1:24" x14ac:dyDescent="0.25">
      <c r="A2903" s="24"/>
      <c r="B2903" s="27"/>
      <c r="F2903" s="70"/>
      <c r="G2903" s="39"/>
      <c r="H2903" s="70"/>
      <c r="I2903"/>
      <c r="J2903" s="13"/>
      <c r="X2903" s="19"/>
    </row>
    <row r="2904" spans="1:24" x14ac:dyDescent="0.25">
      <c r="A2904" s="24"/>
      <c r="B2904" s="27"/>
      <c r="F2904" s="70"/>
      <c r="G2904" s="39"/>
      <c r="H2904" s="70"/>
      <c r="I2904"/>
      <c r="J2904" s="13"/>
      <c r="X2904" s="19"/>
    </row>
    <row r="2905" spans="1:24" x14ac:dyDescent="0.25">
      <c r="A2905" s="24"/>
      <c r="B2905" s="27"/>
      <c r="F2905" s="70"/>
      <c r="G2905" s="39"/>
      <c r="H2905" s="70"/>
      <c r="I2905"/>
      <c r="J2905" s="13"/>
      <c r="X2905" s="19"/>
    </row>
    <row r="2906" spans="1:24" x14ac:dyDescent="0.25">
      <c r="A2906" s="24"/>
      <c r="B2906" s="27"/>
      <c r="F2906" s="70"/>
      <c r="G2906" s="39"/>
      <c r="H2906" s="70"/>
      <c r="I2906"/>
      <c r="J2906" s="13"/>
      <c r="X2906" s="19"/>
    </row>
    <row r="2907" spans="1:24" x14ac:dyDescent="0.25">
      <c r="A2907" s="24"/>
      <c r="B2907" s="27"/>
      <c r="F2907" s="70"/>
      <c r="G2907" s="39"/>
      <c r="H2907" s="70"/>
      <c r="I2907"/>
      <c r="J2907" s="13"/>
      <c r="X2907" s="19"/>
    </row>
    <row r="2908" spans="1:24" x14ac:dyDescent="0.25">
      <c r="A2908" s="24"/>
      <c r="B2908" s="27"/>
      <c r="F2908" s="70"/>
      <c r="G2908" s="39"/>
      <c r="H2908" s="70"/>
      <c r="I2908"/>
      <c r="J2908" s="13"/>
      <c r="X2908" s="19"/>
    </row>
    <row r="2909" spans="1:24" x14ac:dyDescent="0.25">
      <c r="A2909" s="24"/>
      <c r="B2909" s="27"/>
      <c r="F2909" s="70"/>
      <c r="G2909" s="39"/>
      <c r="H2909" s="70"/>
      <c r="I2909"/>
      <c r="J2909" s="13"/>
      <c r="X2909" s="19"/>
    </row>
    <row r="2910" spans="1:24" x14ac:dyDescent="0.25">
      <c r="A2910" s="24"/>
      <c r="B2910" s="27"/>
      <c r="F2910" s="70"/>
      <c r="G2910" s="39"/>
      <c r="H2910" s="70"/>
      <c r="I2910"/>
      <c r="J2910" s="13"/>
      <c r="X2910" s="19"/>
    </row>
    <row r="2911" spans="1:24" x14ac:dyDescent="0.25">
      <c r="A2911" s="24"/>
      <c r="B2911" s="27"/>
      <c r="F2911" s="70"/>
      <c r="G2911" s="39"/>
      <c r="H2911" s="70"/>
      <c r="I2911"/>
      <c r="J2911" s="13"/>
      <c r="X2911" s="19"/>
    </row>
    <row r="2912" spans="1:24" x14ac:dyDescent="0.25">
      <c r="A2912" s="24"/>
      <c r="B2912" s="27"/>
      <c r="F2912" s="70"/>
      <c r="G2912" s="39"/>
      <c r="H2912" s="70"/>
      <c r="I2912"/>
      <c r="J2912" s="13"/>
      <c r="X2912" s="19"/>
    </row>
    <row r="2913" spans="1:24" x14ac:dyDescent="0.25">
      <c r="A2913" s="24"/>
      <c r="B2913" s="27"/>
      <c r="F2913" s="70"/>
      <c r="G2913" s="39"/>
      <c r="H2913" s="70"/>
      <c r="I2913"/>
      <c r="J2913" s="13"/>
      <c r="X2913" s="19"/>
    </row>
    <row r="2914" spans="1:24" x14ac:dyDescent="0.25">
      <c r="A2914" s="24"/>
      <c r="B2914" s="27"/>
      <c r="F2914" s="70"/>
      <c r="G2914" s="39"/>
      <c r="H2914" s="70"/>
      <c r="I2914"/>
      <c r="J2914" s="13"/>
      <c r="X2914" s="19"/>
    </row>
    <row r="2915" spans="1:24" x14ac:dyDescent="0.25">
      <c r="A2915" s="24"/>
      <c r="B2915" s="27"/>
      <c r="F2915" s="70"/>
      <c r="G2915" s="39"/>
      <c r="H2915" s="70"/>
      <c r="I2915"/>
      <c r="J2915" s="13"/>
      <c r="X2915" s="19"/>
    </row>
    <row r="2916" spans="1:24" x14ac:dyDescent="0.25">
      <c r="A2916" s="24"/>
      <c r="B2916" s="27"/>
      <c r="F2916" s="70"/>
      <c r="G2916" s="39"/>
      <c r="H2916" s="70"/>
      <c r="I2916"/>
      <c r="J2916" s="13"/>
      <c r="X2916" s="19"/>
    </row>
    <row r="2917" spans="1:24" x14ac:dyDescent="0.25">
      <c r="A2917" s="24"/>
      <c r="B2917" s="27"/>
      <c r="F2917" s="70"/>
      <c r="G2917" s="39"/>
      <c r="H2917" s="70"/>
      <c r="I2917"/>
      <c r="J2917" s="13"/>
      <c r="X2917" s="19"/>
    </row>
    <row r="2918" spans="1:24" x14ac:dyDescent="0.25">
      <c r="A2918" s="24"/>
      <c r="B2918" s="27"/>
      <c r="F2918" s="70"/>
      <c r="G2918" s="39"/>
      <c r="H2918" s="70"/>
      <c r="I2918"/>
      <c r="J2918" s="13"/>
      <c r="X2918" s="19"/>
    </row>
    <row r="2919" spans="1:24" x14ac:dyDescent="0.25">
      <c r="A2919" s="24"/>
      <c r="B2919" s="27"/>
      <c r="F2919" s="70"/>
      <c r="G2919" s="39"/>
      <c r="H2919" s="70"/>
      <c r="I2919"/>
      <c r="J2919" s="13"/>
      <c r="X2919" s="19"/>
    </row>
    <row r="2920" spans="1:24" x14ac:dyDescent="0.25">
      <c r="A2920" s="24"/>
      <c r="B2920" s="27"/>
      <c r="F2920" s="70"/>
      <c r="G2920" s="39"/>
      <c r="H2920" s="70"/>
      <c r="I2920"/>
      <c r="J2920" s="13"/>
      <c r="X2920" s="19"/>
    </row>
    <row r="2921" spans="1:24" x14ac:dyDescent="0.25">
      <c r="A2921" s="24"/>
      <c r="B2921" s="27"/>
      <c r="F2921" s="70"/>
      <c r="G2921" s="39"/>
      <c r="H2921" s="70"/>
      <c r="I2921"/>
      <c r="J2921" s="13"/>
      <c r="X2921" s="19"/>
    </row>
    <row r="2922" spans="1:24" x14ac:dyDescent="0.25">
      <c r="A2922" s="24"/>
      <c r="B2922" s="27"/>
      <c r="F2922" s="70"/>
      <c r="G2922" s="39"/>
      <c r="H2922" s="70"/>
      <c r="I2922"/>
      <c r="J2922" s="13"/>
      <c r="X2922" s="19"/>
    </row>
    <row r="2923" spans="1:24" x14ac:dyDescent="0.25">
      <c r="A2923" s="24"/>
      <c r="B2923" s="27"/>
      <c r="F2923" s="70"/>
      <c r="G2923" s="39"/>
      <c r="H2923" s="70"/>
      <c r="I2923"/>
      <c r="J2923" s="13"/>
      <c r="X2923" s="19"/>
    </row>
    <row r="2924" spans="1:24" x14ac:dyDescent="0.25">
      <c r="A2924" s="24"/>
      <c r="B2924" s="27"/>
      <c r="F2924" s="70"/>
      <c r="G2924" s="39"/>
      <c r="H2924" s="70"/>
      <c r="I2924"/>
      <c r="J2924" s="13"/>
      <c r="X2924" s="19"/>
    </row>
    <row r="2925" spans="1:24" x14ac:dyDescent="0.25">
      <c r="A2925" s="24"/>
      <c r="B2925" s="27"/>
      <c r="F2925" s="70"/>
      <c r="G2925" s="39"/>
      <c r="H2925" s="70"/>
      <c r="I2925"/>
      <c r="J2925" s="13"/>
      <c r="X2925" s="19"/>
    </row>
    <row r="2926" spans="1:24" x14ac:dyDescent="0.25">
      <c r="A2926" s="24"/>
      <c r="B2926" s="27"/>
      <c r="F2926" s="70"/>
      <c r="G2926" s="39"/>
      <c r="H2926" s="70"/>
      <c r="I2926"/>
      <c r="J2926" s="13"/>
      <c r="X2926" s="19"/>
    </row>
    <row r="2927" spans="1:24" x14ac:dyDescent="0.25">
      <c r="A2927" s="24"/>
      <c r="B2927" s="27"/>
      <c r="F2927" s="70"/>
      <c r="G2927" s="39"/>
      <c r="H2927" s="70"/>
      <c r="I2927"/>
      <c r="J2927" s="13"/>
      <c r="X2927" s="19"/>
    </row>
    <row r="2928" spans="1:24" x14ac:dyDescent="0.25">
      <c r="A2928" s="24"/>
      <c r="B2928" s="27"/>
      <c r="F2928" s="70"/>
      <c r="G2928" s="39"/>
      <c r="H2928" s="70"/>
      <c r="I2928"/>
      <c r="J2928" s="13"/>
      <c r="X2928" s="19"/>
    </row>
    <row r="2929" spans="1:24" x14ac:dyDescent="0.25">
      <c r="A2929" s="24"/>
      <c r="B2929" s="27"/>
      <c r="F2929" s="70"/>
      <c r="G2929" s="39"/>
      <c r="H2929" s="70"/>
      <c r="I2929"/>
      <c r="J2929" s="13"/>
      <c r="X2929" s="19"/>
    </row>
    <row r="2930" spans="1:24" x14ac:dyDescent="0.25">
      <c r="A2930" s="24"/>
      <c r="B2930" s="27"/>
      <c r="F2930" s="70"/>
      <c r="G2930" s="39"/>
      <c r="H2930" s="70"/>
      <c r="I2930"/>
      <c r="J2930" s="13"/>
      <c r="X2930" s="19"/>
    </row>
    <row r="2931" spans="1:24" x14ac:dyDescent="0.25">
      <c r="A2931" s="24"/>
      <c r="B2931" s="27"/>
      <c r="F2931" s="70"/>
      <c r="G2931" s="39"/>
      <c r="H2931" s="70"/>
      <c r="I2931"/>
      <c r="J2931" s="13"/>
      <c r="X2931" s="19"/>
    </row>
    <row r="2932" spans="1:24" x14ac:dyDescent="0.25">
      <c r="A2932" s="24"/>
      <c r="B2932" s="27"/>
      <c r="F2932" s="70"/>
      <c r="G2932" s="39"/>
      <c r="H2932" s="70"/>
      <c r="I2932"/>
      <c r="J2932" s="13"/>
      <c r="X2932" s="19"/>
    </row>
    <row r="2933" spans="1:24" x14ac:dyDescent="0.25">
      <c r="A2933" s="24"/>
      <c r="B2933" s="27"/>
      <c r="F2933" s="70"/>
      <c r="G2933" s="39"/>
      <c r="H2933" s="70"/>
      <c r="I2933"/>
      <c r="J2933" s="13"/>
      <c r="X2933" s="19"/>
    </row>
    <row r="2934" spans="1:24" x14ac:dyDescent="0.25">
      <c r="A2934" s="24"/>
      <c r="B2934" s="27"/>
      <c r="F2934" s="70"/>
      <c r="G2934" s="39"/>
      <c r="H2934" s="70"/>
      <c r="I2934"/>
      <c r="J2934" s="13"/>
      <c r="X2934" s="19"/>
    </row>
    <row r="2935" spans="1:24" x14ac:dyDescent="0.25">
      <c r="A2935" s="24"/>
      <c r="B2935" s="27"/>
      <c r="F2935" s="70"/>
      <c r="G2935" s="39"/>
      <c r="H2935" s="70"/>
      <c r="I2935"/>
      <c r="J2935" s="13"/>
      <c r="X2935" s="19"/>
    </row>
    <row r="2936" spans="1:24" x14ac:dyDescent="0.25">
      <c r="A2936" s="24"/>
      <c r="B2936" s="27"/>
      <c r="F2936" s="70"/>
      <c r="G2936" s="39"/>
      <c r="H2936" s="70"/>
      <c r="I2936"/>
      <c r="J2936" s="13"/>
      <c r="X2936" s="19"/>
    </row>
    <row r="2937" spans="1:24" x14ac:dyDescent="0.25">
      <c r="A2937" s="24"/>
      <c r="B2937" s="27"/>
      <c r="F2937" s="70"/>
      <c r="G2937" s="39"/>
      <c r="H2937" s="70"/>
      <c r="I2937"/>
      <c r="J2937" s="13"/>
      <c r="X2937" s="19"/>
    </row>
    <row r="2938" spans="1:24" x14ac:dyDescent="0.25">
      <c r="A2938" s="24"/>
      <c r="B2938" s="27"/>
      <c r="F2938" s="70"/>
      <c r="G2938" s="39"/>
      <c r="H2938" s="70"/>
      <c r="I2938"/>
      <c r="J2938" s="13"/>
      <c r="X2938" s="19"/>
    </row>
    <row r="2939" spans="1:24" x14ac:dyDescent="0.25">
      <c r="A2939" s="24"/>
      <c r="B2939" s="27"/>
      <c r="F2939" s="70"/>
      <c r="G2939" s="39"/>
      <c r="H2939" s="70"/>
      <c r="I2939"/>
      <c r="J2939" s="13"/>
      <c r="X2939" s="19"/>
    </row>
    <row r="2940" spans="1:24" x14ac:dyDescent="0.25">
      <c r="A2940" s="24"/>
      <c r="B2940" s="27"/>
      <c r="F2940" s="70"/>
      <c r="G2940" s="39"/>
      <c r="H2940" s="70"/>
      <c r="I2940"/>
      <c r="J2940" s="13"/>
      <c r="X2940" s="19"/>
    </row>
    <row r="2941" spans="1:24" x14ac:dyDescent="0.25">
      <c r="A2941" s="24"/>
      <c r="B2941" s="27"/>
      <c r="F2941" s="70"/>
      <c r="G2941" s="39"/>
      <c r="H2941" s="70"/>
      <c r="I2941"/>
      <c r="J2941" s="13"/>
      <c r="X2941" s="19"/>
    </row>
    <row r="2942" spans="1:24" x14ac:dyDescent="0.25">
      <c r="A2942" s="24"/>
      <c r="B2942" s="27"/>
      <c r="F2942" s="70"/>
      <c r="G2942" s="39"/>
      <c r="H2942" s="70"/>
      <c r="I2942"/>
      <c r="J2942" s="13"/>
      <c r="X2942" s="19"/>
    </row>
    <row r="2943" spans="1:24" x14ac:dyDescent="0.25">
      <c r="A2943" s="24"/>
      <c r="B2943" s="27"/>
      <c r="F2943" s="70"/>
      <c r="G2943" s="39"/>
      <c r="H2943" s="70"/>
      <c r="I2943"/>
      <c r="J2943" s="13"/>
      <c r="X2943" s="19"/>
    </row>
    <row r="2944" spans="1:24" x14ac:dyDescent="0.25">
      <c r="A2944" s="24"/>
      <c r="B2944" s="27"/>
      <c r="F2944" s="70"/>
      <c r="G2944" s="39"/>
      <c r="H2944" s="70"/>
      <c r="I2944"/>
      <c r="J2944" s="13"/>
      <c r="X2944" s="19"/>
    </row>
    <row r="2945" spans="1:24" x14ac:dyDescent="0.25">
      <c r="A2945" s="24"/>
      <c r="B2945" s="27"/>
      <c r="F2945" s="70"/>
      <c r="G2945" s="39"/>
      <c r="H2945" s="70"/>
      <c r="I2945"/>
      <c r="J2945" s="13"/>
      <c r="X2945" s="19"/>
    </row>
    <row r="2946" spans="1:24" x14ac:dyDescent="0.25">
      <c r="A2946" s="24"/>
      <c r="B2946" s="27"/>
      <c r="F2946" s="70"/>
      <c r="G2946" s="39"/>
      <c r="H2946" s="70"/>
      <c r="I2946"/>
      <c r="J2946" s="13"/>
      <c r="X2946" s="19"/>
    </row>
    <row r="2947" spans="1:24" x14ac:dyDescent="0.25">
      <c r="A2947" s="24"/>
      <c r="B2947" s="27"/>
      <c r="F2947" s="70"/>
      <c r="G2947" s="39"/>
      <c r="H2947" s="70"/>
      <c r="I2947"/>
      <c r="J2947" s="13"/>
      <c r="X2947" s="19"/>
    </row>
    <row r="2948" spans="1:24" x14ac:dyDescent="0.25">
      <c r="A2948" s="24"/>
      <c r="B2948" s="27"/>
      <c r="F2948" s="70"/>
      <c r="G2948" s="39"/>
      <c r="H2948" s="70"/>
      <c r="I2948"/>
      <c r="J2948" s="13"/>
      <c r="X2948" s="19"/>
    </row>
    <row r="2949" spans="1:24" x14ac:dyDescent="0.25">
      <c r="A2949" s="24"/>
      <c r="B2949" s="27"/>
      <c r="F2949" s="70"/>
      <c r="G2949" s="39"/>
      <c r="H2949" s="70"/>
      <c r="I2949"/>
      <c r="J2949" s="13"/>
      <c r="X2949" s="19"/>
    </row>
    <row r="2950" spans="1:24" x14ac:dyDescent="0.25">
      <c r="A2950" s="24"/>
      <c r="B2950" s="27"/>
      <c r="F2950" s="70"/>
      <c r="G2950" s="39"/>
      <c r="H2950" s="70"/>
      <c r="I2950"/>
      <c r="J2950" s="13"/>
      <c r="X2950" s="19"/>
    </row>
    <row r="2951" spans="1:24" x14ac:dyDescent="0.25">
      <c r="A2951" s="24"/>
      <c r="B2951" s="27"/>
      <c r="F2951" s="70"/>
      <c r="G2951" s="39"/>
      <c r="H2951" s="70"/>
      <c r="I2951"/>
      <c r="J2951" s="13"/>
      <c r="X2951" s="19"/>
    </row>
    <row r="2952" spans="1:24" x14ac:dyDescent="0.25">
      <c r="A2952" s="24"/>
      <c r="B2952" s="27"/>
      <c r="F2952" s="70"/>
      <c r="G2952" s="39"/>
      <c r="H2952" s="70"/>
      <c r="I2952"/>
      <c r="J2952" s="13"/>
      <c r="X2952" s="19"/>
    </row>
    <row r="2953" spans="1:24" x14ac:dyDescent="0.25">
      <c r="A2953" s="24"/>
      <c r="B2953" s="27"/>
      <c r="F2953" s="70"/>
      <c r="G2953" s="39"/>
      <c r="H2953" s="70"/>
      <c r="I2953"/>
      <c r="J2953" s="13"/>
      <c r="X2953" s="19"/>
    </row>
    <row r="2954" spans="1:24" x14ac:dyDescent="0.25">
      <c r="A2954" s="24"/>
      <c r="B2954" s="27"/>
      <c r="F2954" s="70"/>
      <c r="G2954" s="39"/>
      <c r="H2954" s="70"/>
      <c r="I2954"/>
      <c r="J2954" s="13"/>
      <c r="X2954" s="19"/>
    </row>
    <row r="2955" spans="1:24" x14ac:dyDescent="0.25">
      <c r="A2955" s="24"/>
      <c r="B2955" s="27"/>
      <c r="F2955" s="70"/>
      <c r="G2955" s="39"/>
      <c r="H2955" s="70"/>
      <c r="I2955"/>
      <c r="J2955" s="13"/>
      <c r="X2955" s="19"/>
    </row>
    <row r="2956" spans="1:24" x14ac:dyDescent="0.25">
      <c r="A2956" s="24"/>
      <c r="B2956" s="27"/>
      <c r="F2956" s="70"/>
      <c r="G2956" s="39"/>
      <c r="H2956" s="70"/>
      <c r="I2956"/>
      <c r="J2956" s="13"/>
      <c r="X2956" s="19"/>
    </row>
    <row r="2957" spans="1:24" x14ac:dyDescent="0.25">
      <c r="A2957" s="24"/>
      <c r="B2957" s="27"/>
      <c r="F2957" s="70"/>
      <c r="G2957" s="39"/>
      <c r="H2957" s="70"/>
      <c r="I2957"/>
      <c r="J2957" s="13"/>
      <c r="X2957" s="19"/>
    </row>
    <row r="2958" spans="1:24" x14ac:dyDescent="0.25">
      <c r="A2958" s="24"/>
      <c r="B2958" s="27"/>
      <c r="F2958" s="70"/>
      <c r="G2958" s="39"/>
      <c r="H2958" s="70"/>
      <c r="I2958"/>
      <c r="J2958" s="13"/>
      <c r="X2958" s="19"/>
    </row>
    <row r="2959" spans="1:24" x14ac:dyDescent="0.25">
      <c r="A2959" s="24"/>
      <c r="B2959" s="27"/>
      <c r="F2959" s="70"/>
      <c r="G2959" s="39"/>
      <c r="H2959" s="70"/>
      <c r="I2959"/>
      <c r="J2959" s="13"/>
      <c r="X2959" s="19"/>
    </row>
    <row r="2960" spans="1:24" x14ac:dyDescent="0.25">
      <c r="A2960" s="24"/>
      <c r="B2960" s="27"/>
      <c r="F2960" s="70"/>
      <c r="G2960" s="39"/>
      <c r="H2960" s="70"/>
      <c r="I2960"/>
      <c r="J2960" s="13"/>
      <c r="X2960" s="19"/>
    </row>
    <row r="2961" spans="1:24" x14ac:dyDescent="0.25">
      <c r="A2961" s="24"/>
      <c r="B2961" s="27"/>
      <c r="F2961" s="70"/>
      <c r="G2961" s="39"/>
      <c r="H2961" s="70"/>
      <c r="I2961"/>
      <c r="J2961" s="13"/>
      <c r="X2961" s="19"/>
    </row>
    <row r="2962" spans="1:24" x14ac:dyDescent="0.25">
      <c r="A2962" s="24"/>
      <c r="B2962" s="27"/>
      <c r="F2962" s="70"/>
      <c r="G2962" s="39"/>
      <c r="H2962" s="70"/>
      <c r="I2962"/>
      <c r="J2962" s="13"/>
      <c r="X2962" s="19"/>
    </row>
    <row r="2963" spans="1:24" x14ac:dyDescent="0.25">
      <c r="A2963" s="24"/>
      <c r="B2963" s="27"/>
      <c r="F2963" s="70"/>
      <c r="G2963" s="39"/>
      <c r="H2963" s="70"/>
      <c r="I2963"/>
      <c r="J2963" s="13"/>
      <c r="X2963" s="19"/>
    </row>
    <row r="2964" spans="1:24" x14ac:dyDescent="0.25">
      <c r="A2964" s="24"/>
      <c r="B2964" s="27"/>
      <c r="F2964" s="70"/>
      <c r="G2964" s="39"/>
      <c r="H2964" s="70"/>
      <c r="I2964"/>
      <c r="J2964" s="13"/>
      <c r="X2964" s="19"/>
    </row>
    <row r="2965" spans="1:24" x14ac:dyDescent="0.25">
      <c r="A2965" s="24"/>
      <c r="B2965" s="27"/>
      <c r="F2965" s="70"/>
      <c r="G2965" s="39"/>
      <c r="H2965" s="70"/>
      <c r="I2965"/>
      <c r="J2965" s="13"/>
      <c r="X2965" s="19"/>
    </row>
    <row r="2966" spans="1:24" x14ac:dyDescent="0.25">
      <c r="A2966" s="24"/>
      <c r="B2966" s="27"/>
      <c r="F2966" s="70"/>
      <c r="G2966" s="39"/>
      <c r="H2966" s="70"/>
      <c r="I2966"/>
      <c r="J2966" s="13"/>
      <c r="X2966" s="19"/>
    </row>
    <row r="2967" spans="1:24" x14ac:dyDescent="0.25">
      <c r="A2967" s="24"/>
      <c r="B2967" s="27"/>
      <c r="F2967" s="70"/>
      <c r="G2967" s="39"/>
      <c r="H2967" s="70"/>
      <c r="I2967"/>
      <c r="J2967" s="13"/>
      <c r="X2967" s="19"/>
    </row>
    <row r="2968" spans="1:24" x14ac:dyDescent="0.25">
      <c r="A2968" s="24"/>
      <c r="B2968" s="27"/>
      <c r="F2968" s="70"/>
      <c r="G2968" s="39"/>
      <c r="H2968" s="70"/>
      <c r="I2968"/>
      <c r="J2968" s="13"/>
      <c r="X2968" s="19"/>
    </row>
    <row r="2969" spans="1:24" x14ac:dyDescent="0.25">
      <c r="A2969" s="24"/>
      <c r="B2969" s="27"/>
      <c r="F2969" s="70"/>
      <c r="G2969" s="39"/>
      <c r="H2969" s="70"/>
      <c r="I2969"/>
      <c r="J2969" s="13"/>
      <c r="X2969" s="19"/>
    </row>
    <row r="2970" spans="1:24" x14ac:dyDescent="0.25">
      <c r="A2970" s="24"/>
      <c r="B2970" s="27"/>
      <c r="F2970" s="70"/>
      <c r="G2970" s="39"/>
      <c r="H2970" s="70"/>
      <c r="I2970"/>
      <c r="J2970" s="13"/>
      <c r="X2970" s="19"/>
    </row>
    <row r="2971" spans="1:24" x14ac:dyDescent="0.25">
      <c r="A2971" s="24"/>
      <c r="B2971" s="27"/>
      <c r="F2971" s="70"/>
      <c r="G2971" s="39"/>
      <c r="H2971" s="70"/>
      <c r="I2971"/>
      <c r="J2971" s="13"/>
      <c r="X2971" s="19"/>
    </row>
    <row r="2972" spans="1:24" x14ac:dyDescent="0.25">
      <c r="A2972" s="24"/>
      <c r="B2972" s="27"/>
      <c r="F2972" s="70"/>
      <c r="G2972" s="39"/>
      <c r="H2972" s="70"/>
      <c r="I2972"/>
      <c r="J2972" s="13"/>
      <c r="X2972" s="19"/>
    </row>
    <row r="2973" spans="1:24" x14ac:dyDescent="0.25">
      <c r="A2973" s="24"/>
      <c r="B2973" s="27"/>
      <c r="F2973" s="70"/>
      <c r="G2973" s="39"/>
      <c r="H2973" s="70"/>
      <c r="I2973"/>
      <c r="J2973" s="13"/>
      <c r="X2973" s="19"/>
    </row>
    <row r="2974" spans="1:24" x14ac:dyDescent="0.25">
      <c r="A2974" s="24"/>
      <c r="B2974" s="27"/>
      <c r="F2974" s="70"/>
      <c r="G2974" s="39"/>
      <c r="H2974" s="70"/>
      <c r="I2974"/>
      <c r="J2974" s="13"/>
      <c r="X2974" s="19"/>
    </row>
    <row r="2975" spans="1:24" x14ac:dyDescent="0.25">
      <c r="A2975" s="24"/>
      <c r="B2975" s="27"/>
      <c r="F2975" s="70"/>
      <c r="G2975" s="39"/>
      <c r="H2975" s="70"/>
      <c r="I2975"/>
      <c r="J2975" s="13"/>
      <c r="X2975" s="19"/>
    </row>
    <row r="2976" spans="1:24" x14ac:dyDescent="0.25">
      <c r="A2976" s="24"/>
      <c r="B2976" s="27"/>
      <c r="F2976" s="70"/>
      <c r="G2976" s="39"/>
      <c r="H2976" s="70"/>
      <c r="I2976"/>
      <c r="J2976" s="13"/>
      <c r="X2976" s="19"/>
    </row>
    <row r="2977" spans="1:24" x14ac:dyDescent="0.25">
      <c r="A2977" s="24"/>
      <c r="B2977" s="27"/>
      <c r="F2977" s="70"/>
      <c r="G2977" s="39"/>
      <c r="H2977" s="70"/>
      <c r="I2977"/>
      <c r="J2977" s="13"/>
      <c r="X2977" s="19"/>
    </row>
    <row r="2978" spans="1:24" x14ac:dyDescent="0.25">
      <c r="A2978" s="24"/>
      <c r="B2978" s="27"/>
      <c r="F2978" s="70"/>
      <c r="G2978" s="39"/>
      <c r="H2978" s="70"/>
      <c r="I2978"/>
      <c r="J2978" s="13"/>
      <c r="X2978" s="19"/>
    </row>
    <row r="2979" spans="1:24" x14ac:dyDescent="0.25">
      <c r="A2979" s="24"/>
      <c r="B2979" s="27"/>
      <c r="F2979" s="70"/>
      <c r="G2979" s="39"/>
      <c r="H2979" s="70"/>
      <c r="I2979"/>
      <c r="J2979" s="13"/>
      <c r="X2979" s="19"/>
    </row>
  </sheetData>
  <phoneticPr fontId="3" type="noConversion"/>
  <conditionalFormatting sqref="E1:E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1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2:I2979 R2980:R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1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2:M2979 AK2980:AK1048576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1">
    <cfRule type="colorScale" priority="4">
      <colorScale>
        <cfvo type="min"/>
        <cfvo type="max"/>
        <color rgb="FFFFEF9C"/>
        <color rgb="FF63BE7B"/>
      </colorScale>
    </cfRule>
  </conditionalFormatting>
  <conditionalFormatting sqref="T2:T2979 AS2980:AS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V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:V2979 O2980:O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">
    <cfRule type="colorScale" priority="7">
      <colorScale>
        <cfvo type="min"/>
        <cfvo type="max"/>
        <color rgb="FFFFEF9C"/>
        <color rgb="FF63BE7B"/>
      </colorScale>
    </cfRule>
  </conditionalFormatting>
  <conditionalFormatting sqref="W2:W2979 AF2980:AF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Z1:AE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AE2979 AM2980:AQ1048576 S2980:T104857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34DC-A79E-4D09-A00F-263CE9F91D50}">
  <sheetPr codeName="工作表14"/>
  <dimension ref="A1:G133"/>
  <sheetViews>
    <sheetView workbookViewId="0">
      <selection activeCell="J28" sqref="J28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6" width="6.28515625" bestFit="1" customWidth="1"/>
  </cols>
  <sheetData>
    <row r="1" spans="1:7" x14ac:dyDescent="0.25">
      <c r="A1" s="42" t="s">
        <v>2507</v>
      </c>
      <c r="B1" s="42" t="s">
        <v>2506</v>
      </c>
    </row>
    <row r="2" spans="1:7" x14ac:dyDescent="0.25">
      <c r="A2" s="42" t="s">
        <v>2504</v>
      </c>
      <c r="B2" t="s">
        <v>408</v>
      </c>
      <c r="C2" t="s">
        <v>409</v>
      </c>
      <c r="D2" t="s">
        <v>410</v>
      </c>
      <c r="E2" t="s">
        <v>411</v>
      </c>
      <c r="F2" t="s">
        <v>2505</v>
      </c>
    </row>
    <row r="3" spans="1:7" x14ac:dyDescent="0.25">
      <c r="A3" s="43" t="s">
        <v>1</v>
      </c>
      <c r="B3">
        <v>80</v>
      </c>
      <c r="C3">
        <v>74</v>
      </c>
      <c r="D3">
        <v>57</v>
      </c>
      <c r="E3">
        <v>48</v>
      </c>
      <c r="F3">
        <v>259</v>
      </c>
    </row>
    <row r="4" spans="1:7" x14ac:dyDescent="0.25">
      <c r="A4" s="44" t="s">
        <v>68</v>
      </c>
      <c r="B4">
        <v>34</v>
      </c>
      <c r="C4">
        <v>1</v>
      </c>
      <c r="E4">
        <v>1</v>
      </c>
      <c r="F4">
        <v>36</v>
      </c>
      <c r="G4" t="str">
        <f>IF(COUNTA(B4:E4) = 0, "唔清楚", CHOOSE(MATCH(MAX(B4:E4), B4:E4, 0), "放頭", "中前", "中後", "留後"))</f>
        <v>放頭</v>
      </c>
    </row>
    <row r="5" spans="1:7" x14ac:dyDescent="0.25">
      <c r="A5" s="44" t="s">
        <v>57</v>
      </c>
      <c r="B5">
        <v>4</v>
      </c>
      <c r="C5">
        <v>3</v>
      </c>
      <c r="D5">
        <v>1</v>
      </c>
      <c r="E5">
        <v>2</v>
      </c>
      <c r="F5">
        <v>10</v>
      </c>
      <c r="G5" t="str">
        <f t="shared" ref="G5:G68" si="0">IF(COUNTA(B5:E5) = 0, "唔清楚", CHOOSE(MATCH(MAX(B5:E5), B5:E5, 0), "放頭", "中前", "中後", "留後"))</f>
        <v>放頭</v>
      </c>
    </row>
    <row r="6" spans="1:7" x14ac:dyDescent="0.25">
      <c r="A6" s="44" t="s">
        <v>2486</v>
      </c>
      <c r="B6">
        <v>7</v>
      </c>
      <c r="C6">
        <v>8</v>
      </c>
      <c r="D6">
        <v>3</v>
      </c>
      <c r="E6">
        <v>5</v>
      </c>
      <c r="F6">
        <v>23</v>
      </c>
      <c r="G6" t="str">
        <f t="shared" si="0"/>
        <v>中前</v>
      </c>
    </row>
    <row r="7" spans="1:7" x14ac:dyDescent="0.25">
      <c r="A7" s="44" t="s">
        <v>74</v>
      </c>
      <c r="B7">
        <v>3</v>
      </c>
      <c r="C7">
        <v>6</v>
      </c>
      <c r="D7">
        <v>10</v>
      </c>
      <c r="E7">
        <v>5</v>
      </c>
      <c r="F7">
        <v>24</v>
      </c>
      <c r="G7" t="str">
        <f t="shared" si="0"/>
        <v>中後</v>
      </c>
    </row>
    <row r="8" spans="1:7" x14ac:dyDescent="0.25">
      <c r="A8" s="44" t="s">
        <v>2487</v>
      </c>
      <c r="B8">
        <v>4</v>
      </c>
      <c r="C8">
        <v>17</v>
      </c>
      <c r="D8">
        <v>4</v>
      </c>
      <c r="E8">
        <v>3</v>
      </c>
      <c r="F8">
        <v>28</v>
      </c>
      <c r="G8" t="str">
        <f t="shared" si="0"/>
        <v>中前</v>
      </c>
    </row>
    <row r="9" spans="1:7" x14ac:dyDescent="0.25">
      <c r="A9" s="44" t="s">
        <v>30</v>
      </c>
      <c r="D9">
        <v>6</v>
      </c>
      <c r="E9">
        <v>6</v>
      </c>
      <c r="F9">
        <v>12</v>
      </c>
      <c r="G9" t="str">
        <f t="shared" si="0"/>
        <v>中後</v>
      </c>
    </row>
    <row r="10" spans="1:7" x14ac:dyDescent="0.25">
      <c r="A10" s="44" t="s">
        <v>63</v>
      </c>
      <c r="C10">
        <v>5</v>
      </c>
      <c r="D10">
        <v>6</v>
      </c>
      <c r="E10">
        <v>7</v>
      </c>
      <c r="F10">
        <v>18</v>
      </c>
      <c r="G10" t="str">
        <f t="shared" si="0"/>
        <v>留後</v>
      </c>
    </row>
    <row r="11" spans="1:7" x14ac:dyDescent="0.25">
      <c r="A11" s="44" t="s">
        <v>52</v>
      </c>
      <c r="B11">
        <v>4</v>
      </c>
      <c r="C11">
        <v>7</v>
      </c>
      <c r="D11">
        <v>3</v>
      </c>
      <c r="E11">
        <v>3</v>
      </c>
      <c r="F11">
        <v>17</v>
      </c>
      <c r="G11" t="str">
        <f t="shared" si="0"/>
        <v>中前</v>
      </c>
    </row>
    <row r="12" spans="1:7" x14ac:dyDescent="0.25">
      <c r="A12" s="44" t="s">
        <v>25</v>
      </c>
      <c r="C12">
        <v>3</v>
      </c>
      <c r="D12">
        <v>4</v>
      </c>
      <c r="E12">
        <v>1</v>
      </c>
      <c r="F12">
        <v>8</v>
      </c>
      <c r="G12" t="str">
        <f t="shared" si="0"/>
        <v>中後</v>
      </c>
    </row>
    <row r="13" spans="1:7" x14ac:dyDescent="0.25">
      <c r="A13" s="44" t="s">
        <v>37</v>
      </c>
      <c r="B13">
        <v>1</v>
      </c>
      <c r="C13">
        <v>6</v>
      </c>
      <c r="D13">
        <v>12</v>
      </c>
      <c r="E13">
        <v>7</v>
      </c>
      <c r="F13">
        <v>26</v>
      </c>
      <c r="G13" t="str">
        <f t="shared" si="0"/>
        <v>中後</v>
      </c>
    </row>
    <row r="14" spans="1:7" x14ac:dyDescent="0.25">
      <c r="A14" s="44" t="s">
        <v>19</v>
      </c>
      <c r="B14">
        <v>4</v>
      </c>
      <c r="C14">
        <v>5</v>
      </c>
      <c r="E14">
        <v>2</v>
      </c>
      <c r="F14">
        <v>11</v>
      </c>
      <c r="G14" t="str">
        <f t="shared" si="0"/>
        <v>中前</v>
      </c>
    </row>
    <row r="15" spans="1:7" x14ac:dyDescent="0.25">
      <c r="A15" s="44" t="s">
        <v>48</v>
      </c>
      <c r="C15">
        <v>1</v>
      </c>
      <c r="D15">
        <v>6</v>
      </c>
      <c r="E15">
        <v>2</v>
      </c>
      <c r="F15">
        <v>9</v>
      </c>
      <c r="G15" t="str">
        <f t="shared" si="0"/>
        <v>中後</v>
      </c>
    </row>
    <row r="16" spans="1:7" x14ac:dyDescent="0.25">
      <c r="A16" s="44" t="s">
        <v>42</v>
      </c>
      <c r="B16">
        <v>3</v>
      </c>
      <c r="C16">
        <v>4</v>
      </c>
      <c r="D16">
        <v>1</v>
      </c>
      <c r="E16">
        <v>3</v>
      </c>
      <c r="F16">
        <v>11</v>
      </c>
      <c r="G16" t="str">
        <f t="shared" si="0"/>
        <v>中前</v>
      </c>
    </row>
    <row r="17" spans="1:7" x14ac:dyDescent="0.25">
      <c r="A17" s="44" t="s">
        <v>12</v>
      </c>
      <c r="B17">
        <v>16</v>
      </c>
      <c r="C17">
        <v>8</v>
      </c>
      <c r="D17">
        <v>1</v>
      </c>
      <c r="E17">
        <v>1</v>
      </c>
      <c r="F17">
        <v>26</v>
      </c>
      <c r="G17" t="str">
        <f t="shared" si="0"/>
        <v>放頭</v>
      </c>
    </row>
    <row r="18" spans="1:7" x14ac:dyDescent="0.25">
      <c r="A18" s="43" t="s">
        <v>79</v>
      </c>
      <c r="B18">
        <v>29</v>
      </c>
      <c r="C18">
        <v>92</v>
      </c>
      <c r="D18">
        <v>66</v>
      </c>
      <c r="E18">
        <v>51</v>
      </c>
      <c r="F18">
        <v>238</v>
      </c>
      <c r="G18" t="str">
        <f t="shared" si="0"/>
        <v>中前</v>
      </c>
    </row>
    <row r="19" spans="1:7" x14ac:dyDescent="0.25">
      <c r="A19" s="44" t="s">
        <v>112</v>
      </c>
      <c r="C19">
        <v>10</v>
      </c>
      <c r="D19">
        <v>10</v>
      </c>
      <c r="E19">
        <v>1</v>
      </c>
      <c r="F19">
        <v>21</v>
      </c>
      <c r="G19" t="str">
        <f t="shared" si="0"/>
        <v>中前</v>
      </c>
    </row>
    <row r="20" spans="1:7" x14ac:dyDescent="0.25">
      <c r="A20" s="44" t="s">
        <v>2488</v>
      </c>
      <c r="B20">
        <v>2</v>
      </c>
      <c r="C20">
        <v>14</v>
      </c>
      <c r="D20">
        <v>4</v>
      </c>
      <c r="E20">
        <v>2</v>
      </c>
      <c r="F20">
        <v>22</v>
      </c>
      <c r="G20" t="str">
        <f t="shared" si="0"/>
        <v>中前</v>
      </c>
    </row>
    <row r="21" spans="1:7" x14ac:dyDescent="0.25">
      <c r="A21" s="44" t="s">
        <v>2489</v>
      </c>
      <c r="B21">
        <v>2</v>
      </c>
      <c r="C21">
        <v>6</v>
      </c>
      <c r="D21">
        <v>2</v>
      </c>
      <c r="E21">
        <v>4</v>
      </c>
      <c r="F21">
        <v>14</v>
      </c>
      <c r="G21" t="str">
        <f t="shared" si="0"/>
        <v>中前</v>
      </c>
    </row>
    <row r="22" spans="1:7" x14ac:dyDescent="0.25">
      <c r="A22" s="44" t="s">
        <v>101</v>
      </c>
      <c r="B22">
        <v>4</v>
      </c>
      <c r="C22">
        <v>5</v>
      </c>
      <c r="D22">
        <v>1</v>
      </c>
      <c r="E22">
        <v>3</v>
      </c>
      <c r="F22">
        <v>13</v>
      </c>
      <c r="G22" t="str">
        <f t="shared" si="0"/>
        <v>中前</v>
      </c>
    </row>
    <row r="23" spans="1:7" x14ac:dyDescent="0.25">
      <c r="A23" s="44" t="s">
        <v>123</v>
      </c>
      <c r="B23">
        <v>11</v>
      </c>
      <c r="C23">
        <v>3</v>
      </c>
      <c r="F23">
        <v>14</v>
      </c>
      <c r="G23" t="str">
        <f t="shared" si="0"/>
        <v>放頭</v>
      </c>
    </row>
    <row r="24" spans="1:7" x14ac:dyDescent="0.25">
      <c r="A24" s="44" t="s">
        <v>97</v>
      </c>
      <c r="C24">
        <v>3</v>
      </c>
      <c r="D24">
        <v>2</v>
      </c>
      <c r="E24">
        <v>1</v>
      </c>
      <c r="F24">
        <v>6</v>
      </c>
      <c r="G24" t="str">
        <f t="shared" si="0"/>
        <v>中前</v>
      </c>
    </row>
    <row r="25" spans="1:7" x14ac:dyDescent="0.25">
      <c r="A25" s="44" t="s">
        <v>80</v>
      </c>
      <c r="B25">
        <v>1</v>
      </c>
      <c r="C25">
        <v>9</v>
      </c>
      <c r="D25">
        <v>5</v>
      </c>
      <c r="E25">
        <v>4</v>
      </c>
      <c r="F25">
        <v>19</v>
      </c>
      <c r="G25" t="str">
        <f t="shared" si="0"/>
        <v>中前</v>
      </c>
    </row>
    <row r="26" spans="1:7" x14ac:dyDescent="0.25">
      <c r="A26" s="44" t="s">
        <v>89</v>
      </c>
      <c r="B26">
        <v>6</v>
      </c>
      <c r="C26">
        <v>14</v>
      </c>
      <c r="D26">
        <v>4</v>
      </c>
      <c r="E26">
        <v>3</v>
      </c>
      <c r="F26">
        <v>27</v>
      </c>
      <c r="G26" t="str">
        <f t="shared" si="0"/>
        <v>中前</v>
      </c>
    </row>
    <row r="27" spans="1:7" x14ac:dyDescent="0.25">
      <c r="A27" s="44" t="s">
        <v>94</v>
      </c>
      <c r="B27">
        <v>2</v>
      </c>
      <c r="C27">
        <v>10</v>
      </c>
      <c r="D27">
        <v>6</v>
      </c>
      <c r="E27">
        <v>7</v>
      </c>
      <c r="F27">
        <v>25</v>
      </c>
      <c r="G27" t="str">
        <f t="shared" si="0"/>
        <v>中前</v>
      </c>
    </row>
    <row r="28" spans="1:7" x14ac:dyDescent="0.25">
      <c r="A28" s="44" t="s">
        <v>109</v>
      </c>
      <c r="C28">
        <v>3</v>
      </c>
      <c r="D28">
        <v>1</v>
      </c>
      <c r="E28">
        <v>3</v>
      </c>
      <c r="F28">
        <v>7</v>
      </c>
      <c r="G28" t="str">
        <f t="shared" si="0"/>
        <v>中前</v>
      </c>
    </row>
    <row r="29" spans="1:7" x14ac:dyDescent="0.25">
      <c r="A29" s="44" t="s">
        <v>105</v>
      </c>
      <c r="B29">
        <v>1</v>
      </c>
      <c r="C29">
        <v>5</v>
      </c>
      <c r="D29">
        <v>2</v>
      </c>
      <c r="F29">
        <v>8</v>
      </c>
      <c r="G29" t="str">
        <f t="shared" si="0"/>
        <v>中前</v>
      </c>
    </row>
    <row r="30" spans="1:7" x14ac:dyDescent="0.25">
      <c r="A30" s="44" t="s">
        <v>84</v>
      </c>
      <c r="C30">
        <v>3</v>
      </c>
      <c r="D30">
        <v>1</v>
      </c>
      <c r="E30">
        <v>6</v>
      </c>
      <c r="F30">
        <v>10</v>
      </c>
      <c r="G30" t="str">
        <f t="shared" si="0"/>
        <v>留後</v>
      </c>
    </row>
    <row r="31" spans="1:7" x14ac:dyDescent="0.25">
      <c r="A31" s="44" t="s">
        <v>119</v>
      </c>
      <c r="C31">
        <v>2</v>
      </c>
      <c r="D31">
        <v>11</v>
      </c>
      <c r="E31">
        <v>5</v>
      </c>
      <c r="F31">
        <v>18</v>
      </c>
      <c r="G31" t="str">
        <f t="shared" si="0"/>
        <v>中後</v>
      </c>
    </row>
    <row r="32" spans="1:7" x14ac:dyDescent="0.25">
      <c r="A32" s="44" t="s">
        <v>116</v>
      </c>
      <c r="C32">
        <v>5</v>
      </c>
      <c r="D32">
        <v>17</v>
      </c>
      <c r="E32">
        <v>12</v>
      </c>
      <c r="F32">
        <v>34</v>
      </c>
      <c r="G32" t="str">
        <f t="shared" si="0"/>
        <v>中後</v>
      </c>
    </row>
    <row r="33" spans="1:7" x14ac:dyDescent="0.25">
      <c r="A33" s="43" t="s">
        <v>127</v>
      </c>
      <c r="B33">
        <v>31</v>
      </c>
      <c r="C33">
        <v>41</v>
      </c>
      <c r="D33">
        <v>23</v>
      </c>
      <c r="E33">
        <v>9</v>
      </c>
      <c r="F33">
        <v>104</v>
      </c>
      <c r="G33" t="str">
        <f t="shared" si="0"/>
        <v>中前</v>
      </c>
    </row>
    <row r="34" spans="1:7" x14ac:dyDescent="0.25">
      <c r="A34" s="44" t="s">
        <v>166</v>
      </c>
      <c r="B34">
        <v>1</v>
      </c>
      <c r="C34">
        <v>3</v>
      </c>
      <c r="D34">
        <v>5</v>
      </c>
      <c r="E34">
        <v>1</v>
      </c>
      <c r="F34">
        <v>10</v>
      </c>
      <c r="G34" t="str">
        <f t="shared" si="0"/>
        <v>中後</v>
      </c>
    </row>
    <row r="35" spans="1:7" x14ac:dyDescent="0.25">
      <c r="A35" s="44" t="s">
        <v>172</v>
      </c>
      <c r="B35">
        <v>2</v>
      </c>
      <c r="C35">
        <v>3</v>
      </c>
      <c r="D35">
        <v>2</v>
      </c>
      <c r="E35">
        <v>1</v>
      </c>
      <c r="F35">
        <v>8</v>
      </c>
      <c r="G35" t="str">
        <f t="shared" si="0"/>
        <v>中前</v>
      </c>
    </row>
    <row r="36" spans="1:7" x14ac:dyDescent="0.25">
      <c r="A36" s="44" t="s">
        <v>2491</v>
      </c>
      <c r="C36">
        <v>5</v>
      </c>
      <c r="D36">
        <v>5</v>
      </c>
      <c r="E36">
        <v>2</v>
      </c>
      <c r="F36">
        <v>12</v>
      </c>
      <c r="G36" t="str">
        <f t="shared" si="0"/>
        <v>中前</v>
      </c>
    </row>
    <row r="37" spans="1:7" x14ac:dyDescent="0.25">
      <c r="A37" s="44" t="s">
        <v>157</v>
      </c>
      <c r="B37">
        <v>1</v>
      </c>
      <c r="C37">
        <v>2</v>
      </c>
      <c r="E37">
        <v>1</v>
      </c>
      <c r="F37">
        <v>4</v>
      </c>
      <c r="G37" t="str">
        <f t="shared" si="0"/>
        <v>中前</v>
      </c>
    </row>
    <row r="38" spans="1:7" x14ac:dyDescent="0.25">
      <c r="A38" s="44" t="s">
        <v>143</v>
      </c>
      <c r="B38">
        <v>3</v>
      </c>
      <c r="C38">
        <v>12</v>
      </c>
      <c r="D38">
        <v>3</v>
      </c>
      <c r="F38">
        <v>18</v>
      </c>
      <c r="G38" t="str">
        <f t="shared" si="0"/>
        <v>中前</v>
      </c>
    </row>
    <row r="39" spans="1:7" x14ac:dyDescent="0.25">
      <c r="A39" s="44" t="s">
        <v>128</v>
      </c>
      <c r="B39">
        <v>19</v>
      </c>
      <c r="C39">
        <v>6</v>
      </c>
      <c r="D39">
        <v>2</v>
      </c>
      <c r="F39">
        <v>27</v>
      </c>
      <c r="G39" t="str">
        <f t="shared" si="0"/>
        <v>放頭</v>
      </c>
    </row>
    <row r="40" spans="1:7" x14ac:dyDescent="0.25">
      <c r="A40" s="44" t="s">
        <v>153</v>
      </c>
      <c r="C40">
        <v>2</v>
      </c>
      <c r="D40">
        <v>1</v>
      </c>
      <c r="E40">
        <v>1</v>
      </c>
      <c r="F40">
        <v>4</v>
      </c>
      <c r="G40" t="str">
        <f t="shared" si="0"/>
        <v>中前</v>
      </c>
    </row>
    <row r="41" spans="1:7" x14ac:dyDescent="0.25">
      <c r="A41" s="44" t="s">
        <v>2490</v>
      </c>
      <c r="C41">
        <v>1</v>
      </c>
      <c r="D41">
        <v>2</v>
      </c>
      <c r="F41">
        <v>3</v>
      </c>
      <c r="G41" t="str">
        <f t="shared" si="0"/>
        <v>中後</v>
      </c>
    </row>
    <row r="42" spans="1:7" x14ac:dyDescent="0.25">
      <c r="A42" s="44" t="s">
        <v>163</v>
      </c>
      <c r="C42">
        <v>2</v>
      </c>
      <c r="D42">
        <v>2</v>
      </c>
      <c r="E42">
        <v>1</v>
      </c>
      <c r="F42">
        <v>5</v>
      </c>
      <c r="G42" t="str">
        <f t="shared" si="0"/>
        <v>中前</v>
      </c>
    </row>
    <row r="43" spans="1:7" x14ac:dyDescent="0.25">
      <c r="A43" s="44" t="s">
        <v>149</v>
      </c>
      <c r="B43">
        <v>3</v>
      </c>
      <c r="F43">
        <v>3</v>
      </c>
      <c r="G43" t="str">
        <f t="shared" si="0"/>
        <v>放頭</v>
      </c>
    </row>
    <row r="44" spans="1:7" x14ac:dyDescent="0.25">
      <c r="A44" s="44" t="s">
        <v>146</v>
      </c>
      <c r="B44">
        <v>1</v>
      </c>
      <c r="C44">
        <v>1</v>
      </c>
      <c r="E44">
        <v>1</v>
      </c>
      <c r="F44">
        <v>3</v>
      </c>
      <c r="G44" t="str">
        <f t="shared" si="0"/>
        <v>放頭</v>
      </c>
    </row>
    <row r="45" spans="1:7" x14ac:dyDescent="0.25">
      <c r="A45" s="44" t="s">
        <v>139</v>
      </c>
      <c r="B45">
        <v>1</v>
      </c>
      <c r="C45">
        <v>1</v>
      </c>
      <c r="D45">
        <v>1</v>
      </c>
      <c r="E45">
        <v>1</v>
      </c>
      <c r="F45">
        <v>4</v>
      </c>
      <c r="G45" t="str">
        <f t="shared" si="0"/>
        <v>放頭</v>
      </c>
    </row>
    <row r="46" spans="1:7" x14ac:dyDescent="0.25">
      <c r="A46" s="44" t="s">
        <v>134</v>
      </c>
      <c r="C46">
        <v>2</v>
      </c>
      <c r="F46">
        <v>2</v>
      </c>
      <c r="G46" t="str">
        <f t="shared" si="0"/>
        <v>中前</v>
      </c>
    </row>
    <row r="47" spans="1:7" x14ac:dyDescent="0.25">
      <c r="A47" s="44" t="s">
        <v>131</v>
      </c>
      <c r="C47">
        <v>1</v>
      </c>
      <c r="F47">
        <v>1</v>
      </c>
      <c r="G47" t="str">
        <f t="shared" si="0"/>
        <v>中前</v>
      </c>
    </row>
    <row r="48" spans="1:7" x14ac:dyDescent="0.25">
      <c r="A48" s="43" t="s">
        <v>177</v>
      </c>
      <c r="B48">
        <v>51</v>
      </c>
      <c r="C48">
        <v>79</v>
      </c>
      <c r="D48">
        <v>76</v>
      </c>
      <c r="E48">
        <v>54</v>
      </c>
      <c r="F48">
        <v>260</v>
      </c>
      <c r="G48" t="str">
        <f t="shared" si="0"/>
        <v>中前</v>
      </c>
    </row>
    <row r="49" spans="1:7" x14ac:dyDescent="0.25">
      <c r="A49" s="44" t="s">
        <v>182</v>
      </c>
      <c r="C49">
        <v>12</v>
      </c>
      <c r="D49">
        <v>6</v>
      </c>
      <c r="E49">
        <v>5</v>
      </c>
      <c r="F49">
        <v>23</v>
      </c>
      <c r="G49" t="str">
        <f t="shared" si="0"/>
        <v>中前</v>
      </c>
    </row>
    <row r="50" spans="1:7" x14ac:dyDescent="0.25">
      <c r="A50" s="44" t="s">
        <v>2489</v>
      </c>
      <c r="B50">
        <v>2</v>
      </c>
      <c r="C50">
        <v>6</v>
      </c>
      <c r="D50">
        <v>2</v>
      </c>
      <c r="E50">
        <v>4</v>
      </c>
      <c r="F50">
        <v>14</v>
      </c>
      <c r="G50" t="str">
        <f t="shared" si="0"/>
        <v>中前</v>
      </c>
    </row>
    <row r="51" spans="1:7" x14ac:dyDescent="0.25">
      <c r="A51" s="44" t="s">
        <v>2492</v>
      </c>
      <c r="B51">
        <v>10</v>
      </c>
      <c r="C51">
        <v>3</v>
      </c>
      <c r="D51">
        <v>2</v>
      </c>
      <c r="E51">
        <v>1</v>
      </c>
      <c r="F51">
        <v>16</v>
      </c>
      <c r="G51" t="str">
        <f t="shared" si="0"/>
        <v>放頭</v>
      </c>
    </row>
    <row r="52" spans="1:7" x14ac:dyDescent="0.25">
      <c r="A52" s="44" t="s">
        <v>211</v>
      </c>
      <c r="C52">
        <v>4</v>
      </c>
      <c r="D52">
        <v>1</v>
      </c>
      <c r="E52">
        <v>4</v>
      </c>
      <c r="F52">
        <v>9</v>
      </c>
      <c r="G52" t="str">
        <f t="shared" si="0"/>
        <v>中前</v>
      </c>
    </row>
    <row r="53" spans="1:7" x14ac:dyDescent="0.25">
      <c r="A53" s="44" t="s">
        <v>185</v>
      </c>
      <c r="B53">
        <v>2</v>
      </c>
      <c r="C53">
        <v>7</v>
      </c>
      <c r="D53">
        <v>7</v>
      </c>
      <c r="E53">
        <v>7</v>
      </c>
      <c r="F53">
        <v>23</v>
      </c>
      <c r="G53" t="str">
        <f t="shared" si="0"/>
        <v>中前</v>
      </c>
    </row>
    <row r="54" spans="1:7" x14ac:dyDescent="0.25">
      <c r="A54" s="44" t="s">
        <v>204</v>
      </c>
      <c r="B54">
        <v>7</v>
      </c>
      <c r="C54">
        <v>8</v>
      </c>
      <c r="D54">
        <v>5</v>
      </c>
      <c r="E54">
        <v>1</v>
      </c>
      <c r="F54">
        <v>21</v>
      </c>
      <c r="G54" t="str">
        <f t="shared" si="0"/>
        <v>中前</v>
      </c>
    </row>
    <row r="55" spans="1:7" x14ac:dyDescent="0.25">
      <c r="A55" s="44" t="s">
        <v>178</v>
      </c>
      <c r="B55">
        <v>3</v>
      </c>
      <c r="C55">
        <v>5</v>
      </c>
      <c r="D55">
        <v>9</v>
      </c>
      <c r="E55">
        <v>6</v>
      </c>
      <c r="F55">
        <v>23</v>
      </c>
      <c r="G55" t="str">
        <f t="shared" si="0"/>
        <v>中後</v>
      </c>
    </row>
    <row r="56" spans="1:7" x14ac:dyDescent="0.25">
      <c r="A56" s="44" t="s">
        <v>188</v>
      </c>
      <c r="B56">
        <v>13</v>
      </c>
      <c r="C56">
        <v>9</v>
      </c>
      <c r="D56">
        <v>5</v>
      </c>
      <c r="E56">
        <v>1</v>
      </c>
      <c r="F56">
        <v>28</v>
      </c>
      <c r="G56" t="str">
        <f t="shared" si="0"/>
        <v>放頭</v>
      </c>
    </row>
    <row r="57" spans="1:7" x14ac:dyDescent="0.25">
      <c r="A57" s="44" t="s">
        <v>194</v>
      </c>
      <c r="B57">
        <v>1</v>
      </c>
      <c r="D57">
        <v>5</v>
      </c>
      <c r="E57">
        <v>3</v>
      </c>
      <c r="F57">
        <v>9</v>
      </c>
      <c r="G57" t="str">
        <f t="shared" si="0"/>
        <v>中後</v>
      </c>
    </row>
    <row r="58" spans="1:7" x14ac:dyDescent="0.25">
      <c r="A58" s="44" t="s">
        <v>191</v>
      </c>
      <c r="B58">
        <v>1</v>
      </c>
      <c r="C58">
        <v>3</v>
      </c>
      <c r="D58">
        <v>8</v>
      </c>
      <c r="E58">
        <v>10</v>
      </c>
      <c r="F58">
        <v>22</v>
      </c>
      <c r="G58" t="str">
        <f t="shared" si="0"/>
        <v>留後</v>
      </c>
    </row>
    <row r="59" spans="1:7" x14ac:dyDescent="0.25">
      <c r="A59" s="44" t="s">
        <v>208</v>
      </c>
      <c r="C59">
        <v>9</v>
      </c>
      <c r="D59">
        <v>9</v>
      </c>
      <c r="E59">
        <v>5</v>
      </c>
      <c r="F59">
        <v>23</v>
      </c>
      <c r="G59" t="str">
        <f t="shared" si="0"/>
        <v>中前</v>
      </c>
    </row>
    <row r="60" spans="1:7" x14ac:dyDescent="0.25">
      <c r="A60" s="44" t="s">
        <v>215</v>
      </c>
      <c r="B60">
        <v>3</v>
      </c>
      <c r="C60">
        <v>7</v>
      </c>
      <c r="D60">
        <v>9</v>
      </c>
      <c r="E60">
        <v>4</v>
      </c>
      <c r="F60">
        <v>23</v>
      </c>
      <c r="G60" t="str">
        <f t="shared" si="0"/>
        <v>中後</v>
      </c>
    </row>
    <row r="61" spans="1:7" x14ac:dyDescent="0.25">
      <c r="A61" s="44" t="s">
        <v>201</v>
      </c>
      <c r="D61">
        <v>2</v>
      </c>
      <c r="E61">
        <v>2</v>
      </c>
      <c r="F61">
        <v>4</v>
      </c>
      <c r="G61" t="str">
        <f t="shared" si="0"/>
        <v>中後</v>
      </c>
    </row>
    <row r="62" spans="1:7" x14ac:dyDescent="0.25">
      <c r="A62" s="44" t="s">
        <v>198</v>
      </c>
      <c r="B62">
        <v>9</v>
      </c>
      <c r="C62">
        <v>6</v>
      </c>
      <c r="D62">
        <v>6</v>
      </c>
      <c r="E62">
        <v>1</v>
      </c>
      <c r="F62">
        <v>22</v>
      </c>
      <c r="G62" t="str">
        <f t="shared" si="0"/>
        <v>放頭</v>
      </c>
    </row>
    <row r="63" spans="1:7" x14ac:dyDescent="0.25">
      <c r="A63" s="43" t="s">
        <v>218</v>
      </c>
      <c r="B63">
        <v>56</v>
      </c>
      <c r="C63">
        <v>82</v>
      </c>
      <c r="D63">
        <v>84</v>
      </c>
      <c r="E63">
        <v>72</v>
      </c>
      <c r="F63">
        <v>294</v>
      </c>
      <c r="G63" t="str">
        <f t="shared" si="0"/>
        <v>中後</v>
      </c>
    </row>
    <row r="64" spans="1:7" x14ac:dyDescent="0.25">
      <c r="A64" s="44" t="s">
        <v>231</v>
      </c>
      <c r="B64">
        <v>4</v>
      </c>
      <c r="C64">
        <v>2</v>
      </c>
      <c r="D64">
        <v>1</v>
      </c>
      <c r="E64">
        <v>1</v>
      </c>
      <c r="F64">
        <v>8</v>
      </c>
      <c r="G64" t="str">
        <f t="shared" si="0"/>
        <v>放頭</v>
      </c>
    </row>
    <row r="65" spans="1:7" x14ac:dyDescent="0.25">
      <c r="A65" s="44" t="s">
        <v>228</v>
      </c>
      <c r="C65">
        <v>3</v>
      </c>
      <c r="D65">
        <v>16</v>
      </c>
      <c r="E65">
        <v>16</v>
      </c>
      <c r="F65">
        <v>35</v>
      </c>
      <c r="G65" t="str">
        <f t="shared" si="0"/>
        <v>中後</v>
      </c>
    </row>
    <row r="66" spans="1:7" x14ac:dyDescent="0.25">
      <c r="A66" s="44" t="s">
        <v>250</v>
      </c>
      <c r="C66">
        <v>9</v>
      </c>
      <c r="D66">
        <v>10</v>
      </c>
      <c r="E66">
        <v>11</v>
      </c>
      <c r="F66">
        <v>30</v>
      </c>
      <c r="G66" t="str">
        <f t="shared" si="0"/>
        <v>留後</v>
      </c>
    </row>
    <row r="67" spans="1:7" x14ac:dyDescent="0.25">
      <c r="A67" s="44" t="s">
        <v>2494</v>
      </c>
      <c r="B67">
        <v>2</v>
      </c>
      <c r="C67">
        <v>6</v>
      </c>
      <c r="D67">
        <v>4</v>
      </c>
      <c r="E67">
        <v>1</v>
      </c>
      <c r="F67">
        <v>13</v>
      </c>
      <c r="G67" t="str">
        <f t="shared" si="0"/>
        <v>中前</v>
      </c>
    </row>
    <row r="68" spans="1:7" x14ac:dyDescent="0.25">
      <c r="A68" s="44" t="s">
        <v>233</v>
      </c>
      <c r="B68">
        <v>1</v>
      </c>
      <c r="C68">
        <v>7</v>
      </c>
      <c r="D68">
        <v>1</v>
      </c>
      <c r="E68">
        <v>5</v>
      </c>
      <c r="F68">
        <v>14</v>
      </c>
      <c r="G68" t="str">
        <f t="shared" si="0"/>
        <v>中前</v>
      </c>
    </row>
    <row r="69" spans="1:7" x14ac:dyDescent="0.25">
      <c r="A69" s="44" t="s">
        <v>239</v>
      </c>
      <c r="B69">
        <v>20</v>
      </c>
      <c r="C69">
        <v>9</v>
      </c>
      <c r="D69">
        <v>3</v>
      </c>
      <c r="E69">
        <v>1</v>
      </c>
      <c r="F69">
        <v>33</v>
      </c>
      <c r="G69" t="str">
        <f t="shared" ref="G69:G132" si="1">IF(COUNTA(B69:E69) = 0, "唔清楚", CHOOSE(MATCH(MAX(B69:E69), B69:E69, 0), "放頭", "中前", "中後", "留後"))</f>
        <v>放頭</v>
      </c>
    </row>
    <row r="70" spans="1:7" x14ac:dyDescent="0.25">
      <c r="A70" s="44" t="s">
        <v>248</v>
      </c>
      <c r="C70">
        <v>3</v>
      </c>
      <c r="D70">
        <v>17</v>
      </c>
      <c r="E70">
        <v>13</v>
      </c>
      <c r="F70">
        <v>33</v>
      </c>
      <c r="G70" t="str">
        <f t="shared" si="1"/>
        <v>中後</v>
      </c>
    </row>
    <row r="71" spans="1:7" x14ac:dyDescent="0.25">
      <c r="A71" s="44" t="s">
        <v>242</v>
      </c>
      <c r="B71">
        <v>5</v>
      </c>
      <c r="C71">
        <v>9</v>
      </c>
      <c r="D71">
        <v>1</v>
      </c>
      <c r="E71">
        <v>1</v>
      </c>
      <c r="F71">
        <v>16</v>
      </c>
      <c r="G71" t="str">
        <f t="shared" si="1"/>
        <v>中前</v>
      </c>
    </row>
    <row r="72" spans="1:7" x14ac:dyDescent="0.25">
      <c r="A72" s="44" t="s">
        <v>245</v>
      </c>
      <c r="B72">
        <v>2</v>
      </c>
      <c r="C72">
        <v>4</v>
      </c>
      <c r="D72">
        <v>4</v>
      </c>
      <c r="E72">
        <v>2</v>
      </c>
      <c r="F72">
        <v>12</v>
      </c>
      <c r="G72" t="str">
        <f t="shared" si="1"/>
        <v>中前</v>
      </c>
    </row>
    <row r="73" spans="1:7" x14ac:dyDescent="0.25">
      <c r="A73" s="44" t="s">
        <v>222</v>
      </c>
      <c r="B73">
        <v>12</v>
      </c>
      <c r="C73">
        <v>13</v>
      </c>
      <c r="D73">
        <v>2</v>
      </c>
      <c r="F73">
        <v>27</v>
      </c>
      <c r="G73" t="str">
        <f t="shared" si="1"/>
        <v>中前</v>
      </c>
    </row>
    <row r="74" spans="1:7" x14ac:dyDescent="0.25">
      <c r="A74" s="44" t="s">
        <v>225</v>
      </c>
      <c r="B74">
        <v>1</v>
      </c>
      <c r="C74">
        <v>2</v>
      </c>
      <c r="D74">
        <v>3</v>
      </c>
      <c r="E74">
        <v>3</v>
      </c>
      <c r="F74">
        <v>9</v>
      </c>
      <c r="G74" t="str">
        <f t="shared" si="1"/>
        <v>中後</v>
      </c>
    </row>
    <row r="75" spans="1:7" x14ac:dyDescent="0.25">
      <c r="A75" s="44" t="s">
        <v>2493</v>
      </c>
      <c r="C75">
        <v>5</v>
      </c>
      <c r="D75">
        <v>10</v>
      </c>
      <c r="E75">
        <v>13</v>
      </c>
      <c r="F75">
        <v>28</v>
      </c>
      <c r="G75" t="str">
        <f t="shared" si="1"/>
        <v>留後</v>
      </c>
    </row>
    <row r="76" spans="1:7" x14ac:dyDescent="0.25">
      <c r="A76" s="44" t="s">
        <v>219</v>
      </c>
      <c r="C76">
        <v>1</v>
      </c>
      <c r="D76">
        <v>6</v>
      </c>
      <c r="E76">
        <v>3</v>
      </c>
      <c r="F76">
        <v>10</v>
      </c>
      <c r="G76" t="str">
        <f t="shared" si="1"/>
        <v>中後</v>
      </c>
    </row>
    <row r="77" spans="1:7" x14ac:dyDescent="0.25">
      <c r="A77" s="44" t="s">
        <v>236</v>
      </c>
      <c r="B77">
        <v>9</v>
      </c>
      <c r="C77">
        <v>9</v>
      </c>
      <c r="D77">
        <v>6</v>
      </c>
      <c r="E77">
        <v>2</v>
      </c>
      <c r="F77">
        <v>26</v>
      </c>
      <c r="G77" t="str">
        <f t="shared" si="1"/>
        <v>放頭</v>
      </c>
    </row>
    <row r="78" spans="1:7" x14ac:dyDescent="0.25">
      <c r="A78" s="43" t="s">
        <v>254</v>
      </c>
      <c r="B78">
        <v>61</v>
      </c>
      <c r="C78">
        <v>55</v>
      </c>
      <c r="D78">
        <v>33</v>
      </c>
      <c r="E78">
        <v>32</v>
      </c>
      <c r="F78">
        <v>181</v>
      </c>
      <c r="G78" t="str">
        <f t="shared" si="1"/>
        <v>放頭</v>
      </c>
    </row>
    <row r="79" spans="1:7" x14ac:dyDescent="0.25">
      <c r="A79" s="44" t="s">
        <v>255</v>
      </c>
      <c r="B79">
        <v>2</v>
      </c>
      <c r="C79">
        <v>5</v>
      </c>
      <c r="D79">
        <v>1</v>
      </c>
      <c r="E79">
        <v>2</v>
      </c>
      <c r="F79">
        <v>10</v>
      </c>
      <c r="G79" t="str">
        <f t="shared" si="1"/>
        <v>中前</v>
      </c>
    </row>
    <row r="80" spans="1:7" x14ac:dyDescent="0.25">
      <c r="A80" s="44" t="s">
        <v>291</v>
      </c>
      <c r="B80">
        <v>4</v>
      </c>
      <c r="C80">
        <v>2</v>
      </c>
      <c r="E80">
        <v>1</v>
      </c>
      <c r="F80">
        <v>7</v>
      </c>
      <c r="G80" t="str">
        <f t="shared" si="1"/>
        <v>放頭</v>
      </c>
    </row>
    <row r="81" spans="1:7" x14ac:dyDescent="0.25">
      <c r="A81" s="44" t="s">
        <v>267</v>
      </c>
      <c r="B81">
        <v>1</v>
      </c>
      <c r="F81">
        <v>1</v>
      </c>
      <c r="G81" t="str">
        <f t="shared" si="1"/>
        <v>放頭</v>
      </c>
    </row>
    <row r="82" spans="1:7" x14ac:dyDescent="0.25">
      <c r="A82" s="44" t="s">
        <v>264</v>
      </c>
      <c r="D82">
        <v>1</v>
      </c>
      <c r="F82">
        <v>1</v>
      </c>
      <c r="G82" t="str">
        <f t="shared" si="1"/>
        <v>中後</v>
      </c>
    </row>
    <row r="83" spans="1:7" x14ac:dyDescent="0.25">
      <c r="A83" s="44" t="s">
        <v>280</v>
      </c>
      <c r="C83">
        <v>9</v>
      </c>
      <c r="D83">
        <v>10</v>
      </c>
      <c r="E83">
        <v>1</v>
      </c>
      <c r="F83">
        <v>20</v>
      </c>
      <c r="G83" t="str">
        <f t="shared" si="1"/>
        <v>中後</v>
      </c>
    </row>
    <row r="84" spans="1:7" x14ac:dyDescent="0.25">
      <c r="A84" s="44" t="s">
        <v>283</v>
      </c>
      <c r="B84">
        <v>9</v>
      </c>
      <c r="C84">
        <v>4</v>
      </c>
      <c r="D84">
        <v>4</v>
      </c>
      <c r="E84">
        <v>6</v>
      </c>
      <c r="F84">
        <v>23</v>
      </c>
      <c r="G84" t="str">
        <f t="shared" si="1"/>
        <v>放頭</v>
      </c>
    </row>
    <row r="85" spans="1:7" x14ac:dyDescent="0.25">
      <c r="A85" s="44" t="s">
        <v>272</v>
      </c>
      <c r="B85">
        <v>24</v>
      </c>
      <c r="C85">
        <v>7</v>
      </c>
      <c r="E85">
        <v>1</v>
      </c>
      <c r="F85">
        <v>32</v>
      </c>
      <c r="G85" t="str">
        <f t="shared" si="1"/>
        <v>放頭</v>
      </c>
    </row>
    <row r="86" spans="1:7" x14ac:dyDescent="0.25">
      <c r="A86" s="44" t="s">
        <v>2495</v>
      </c>
      <c r="B86">
        <v>3</v>
      </c>
      <c r="C86">
        <v>2</v>
      </c>
      <c r="D86">
        <v>2</v>
      </c>
      <c r="E86">
        <v>2</v>
      </c>
      <c r="F86">
        <v>9</v>
      </c>
      <c r="G86" t="str">
        <f t="shared" si="1"/>
        <v>放頭</v>
      </c>
    </row>
    <row r="87" spans="1:7" x14ac:dyDescent="0.25">
      <c r="A87" s="44" t="s">
        <v>277</v>
      </c>
      <c r="B87">
        <v>3</v>
      </c>
      <c r="C87">
        <v>10</v>
      </c>
      <c r="D87">
        <v>5</v>
      </c>
      <c r="E87">
        <v>3</v>
      </c>
      <c r="F87">
        <v>21</v>
      </c>
      <c r="G87" t="str">
        <f t="shared" si="1"/>
        <v>中前</v>
      </c>
    </row>
    <row r="88" spans="1:7" x14ac:dyDescent="0.25">
      <c r="A88" s="44" t="s">
        <v>287</v>
      </c>
      <c r="B88">
        <v>5</v>
      </c>
      <c r="C88">
        <v>2</v>
      </c>
      <c r="D88">
        <v>2</v>
      </c>
      <c r="E88">
        <v>1</v>
      </c>
      <c r="F88">
        <v>10</v>
      </c>
      <c r="G88" t="str">
        <f t="shared" si="1"/>
        <v>放頭</v>
      </c>
    </row>
    <row r="89" spans="1:7" x14ac:dyDescent="0.25">
      <c r="A89" s="44" t="s">
        <v>259</v>
      </c>
      <c r="B89">
        <v>7</v>
      </c>
      <c r="C89">
        <v>3</v>
      </c>
      <c r="D89">
        <v>2</v>
      </c>
      <c r="F89">
        <v>12</v>
      </c>
      <c r="G89" t="str">
        <f t="shared" si="1"/>
        <v>放頭</v>
      </c>
    </row>
    <row r="90" spans="1:7" x14ac:dyDescent="0.25">
      <c r="A90" s="44" t="s">
        <v>2496</v>
      </c>
      <c r="B90">
        <v>2</v>
      </c>
      <c r="C90">
        <v>6</v>
      </c>
      <c r="D90">
        <v>4</v>
      </c>
      <c r="E90">
        <v>14</v>
      </c>
      <c r="F90">
        <v>26</v>
      </c>
      <c r="G90" t="str">
        <f t="shared" si="1"/>
        <v>留後</v>
      </c>
    </row>
    <row r="91" spans="1:7" x14ac:dyDescent="0.25">
      <c r="A91" s="44" t="s">
        <v>269</v>
      </c>
      <c r="E91">
        <v>1</v>
      </c>
      <c r="F91">
        <v>1</v>
      </c>
      <c r="G91" t="str">
        <f t="shared" si="1"/>
        <v>留後</v>
      </c>
    </row>
    <row r="92" spans="1:7" x14ac:dyDescent="0.25">
      <c r="A92" s="44" t="s">
        <v>274</v>
      </c>
      <c r="B92">
        <v>1</v>
      </c>
      <c r="C92">
        <v>5</v>
      </c>
      <c r="D92">
        <v>2</v>
      </c>
      <c r="F92">
        <v>8</v>
      </c>
      <c r="G92" t="str">
        <f t="shared" si="1"/>
        <v>中前</v>
      </c>
    </row>
    <row r="93" spans="1:7" x14ac:dyDescent="0.25">
      <c r="A93" s="43" t="s">
        <v>294</v>
      </c>
      <c r="B93">
        <v>58</v>
      </c>
      <c r="C93">
        <v>109</v>
      </c>
      <c r="D93">
        <v>60</v>
      </c>
      <c r="E93">
        <v>36</v>
      </c>
      <c r="F93">
        <v>263</v>
      </c>
      <c r="G93" t="str">
        <f t="shared" si="1"/>
        <v>中前</v>
      </c>
    </row>
    <row r="94" spans="1:7" x14ac:dyDescent="0.25">
      <c r="A94" s="44" t="s">
        <v>318</v>
      </c>
      <c r="B94">
        <v>2</v>
      </c>
      <c r="C94">
        <v>13</v>
      </c>
      <c r="D94">
        <v>4</v>
      </c>
      <c r="E94">
        <v>2</v>
      </c>
      <c r="F94">
        <v>21</v>
      </c>
      <c r="G94" t="str">
        <f t="shared" si="1"/>
        <v>中前</v>
      </c>
    </row>
    <row r="95" spans="1:7" x14ac:dyDescent="0.25">
      <c r="A95" s="44" t="s">
        <v>325</v>
      </c>
      <c r="B95">
        <v>1</v>
      </c>
      <c r="C95">
        <v>4</v>
      </c>
      <c r="D95">
        <v>5</v>
      </c>
      <c r="E95">
        <v>3</v>
      </c>
      <c r="F95">
        <v>13</v>
      </c>
      <c r="G95" t="str">
        <f t="shared" si="1"/>
        <v>中後</v>
      </c>
    </row>
    <row r="96" spans="1:7" x14ac:dyDescent="0.25">
      <c r="A96" s="44" t="s">
        <v>309</v>
      </c>
      <c r="B96">
        <v>4</v>
      </c>
      <c r="C96">
        <v>11</v>
      </c>
      <c r="D96">
        <v>6</v>
      </c>
      <c r="E96">
        <v>2</v>
      </c>
      <c r="F96">
        <v>23</v>
      </c>
      <c r="G96" t="str">
        <f t="shared" si="1"/>
        <v>中前</v>
      </c>
    </row>
    <row r="97" spans="1:7" x14ac:dyDescent="0.25">
      <c r="A97" s="44" t="s">
        <v>305</v>
      </c>
      <c r="B97">
        <v>5</v>
      </c>
      <c r="C97">
        <v>13</v>
      </c>
      <c r="D97">
        <v>2</v>
      </c>
      <c r="E97">
        <v>1</v>
      </c>
      <c r="F97">
        <v>21</v>
      </c>
      <c r="G97" t="str">
        <f t="shared" si="1"/>
        <v>中前</v>
      </c>
    </row>
    <row r="98" spans="1:7" x14ac:dyDescent="0.25">
      <c r="A98" s="44" t="s">
        <v>321</v>
      </c>
      <c r="B98">
        <v>6</v>
      </c>
      <c r="C98">
        <v>8</v>
      </c>
      <c r="D98">
        <v>3</v>
      </c>
      <c r="E98">
        <v>3</v>
      </c>
      <c r="F98">
        <v>20</v>
      </c>
      <c r="G98" t="str">
        <f t="shared" si="1"/>
        <v>中前</v>
      </c>
    </row>
    <row r="99" spans="1:7" x14ac:dyDescent="0.25">
      <c r="A99" s="44" t="s">
        <v>312</v>
      </c>
      <c r="C99">
        <v>1</v>
      </c>
      <c r="D99">
        <v>8</v>
      </c>
      <c r="E99">
        <v>6</v>
      </c>
      <c r="F99">
        <v>15</v>
      </c>
      <c r="G99" t="str">
        <f t="shared" si="1"/>
        <v>中後</v>
      </c>
    </row>
    <row r="100" spans="1:7" x14ac:dyDescent="0.25">
      <c r="A100" s="44" t="s">
        <v>295</v>
      </c>
      <c r="B100">
        <v>1</v>
      </c>
      <c r="C100">
        <v>7</v>
      </c>
      <c r="D100">
        <v>13</v>
      </c>
      <c r="E100">
        <v>7</v>
      </c>
      <c r="F100">
        <v>28</v>
      </c>
      <c r="G100" t="str">
        <f t="shared" si="1"/>
        <v>中後</v>
      </c>
    </row>
    <row r="101" spans="1:7" x14ac:dyDescent="0.25">
      <c r="A101" s="44" t="s">
        <v>307</v>
      </c>
      <c r="B101">
        <v>3</v>
      </c>
      <c r="C101">
        <v>6</v>
      </c>
      <c r="D101">
        <v>1</v>
      </c>
      <c r="F101">
        <v>10</v>
      </c>
      <c r="G101" t="str">
        <f t="shared" si="1"/>
        <v>中前</v>
      </c>
    </row>
    <row r="102" spans="1:7" x14ac:dyDescent="0.25">
      <c r="A102" s="44" t="s">
        <v>302</v>
      </c>
      <c r="B102">
        <v>7</v>
      </c>
      <c r="C102">
        <v>11</v>
      </c>
      <c r="D102">
        <v>7</v>
      </c>
      <c r="E102">
        <v>3</v>
      </c>
      <c r="F102">
        <v>28</v>
      </c>
      <c r="G102" t="str">
        <f t="shared" si="1"/>
        <v>中前</v>
      </c>
    </row>
    <row r="103" spans="1:7" x14ac:dyDescent="0.25">
      <c r="A103" s="44" t="s">
        <v>299</v>
      </c>
      <c r="B103">
        <v>12</v>
      </c>
      <c r="C103">
        <v>12</v>
      </c>
      <c r="D103">
        <v>3</v>
      </c>
      <c r="E103">
        <v>1</v>
      </c>
      <c r="F103">
        <v>28</v>
      </c>
      <c r="G103" t="str">
        <f t="shared" si="1"/>
        <v>放頭</v>
      </c>
    </row>
    <row r="104" spans="1:7" x14ac:dyDescent="0.25">
      <c r="A104" s="44" t="s">
        <v>315</v>
      </c>
      <c r="B104">
        <v>3</v>
      </c>
      <c r="C104">
        <v>11</v>
      </c>
      <c r="D104">
        <v>7</v>
      </c>
      <c r="E104">
        <v>7</v>
      </c>
      <c r="F104">
        <v>28</v>
      </c>
      <c r="G104" t="str">
        <f t="shared" si="1"/>
        <v>中前</v>
      </c>
    </row>
    <row r="105" spans="1:7" x14ac:dyDescent="0.25">
      <c r="A105" s="44" t="s">
        <v>297</v>
      </c>
      <c r="B105">
        <v>14</v>
      </c>
      <c r="C105">
        <v>12</v>
      </c>
      <c r="D105">
        <v>1</v>
      </c>
      <c r="E105">
        <v>1</v>
      </c>
      <c r="F105">
        <v>28</v>
      </c>
      <c r="G105" t="str">
        <f t="shared" si="1"/>
        <v>放頭</v>
      </c>
    </row>
    <row r="106" spans="1:7" x14ac:dyDescent="0.25">
      <c r="A106" s="43" t="s">
        <v>329</v>
      </c>
      <c r="B106">
        <v>133</v>
      </c>
      <c r="C106">
        <v>73</v>
      </c>
      <c r="D106">
        <v>25</v>
      </c>
      <c r="E106">
        <v>24</v>
      </c>
      <c r="F106">
        <v>255</v>
      </c>
      <c r="G106" t="str">
        <f t="shared" si="1"/>
        <v>放頭</v>
      </c>
    </row>
    <row r="107" spans="1:7" x14ac:dyDescent="0.25">
      <c r="A107" s="44" t="s">
        <v>354</v>
      </c>
      <c r="B107">
        <v>36</v>
      </c>
      <c r="C107">
        <v>5</v>
      </c>
      <c r="F107">
        <v>41</v>
      </c>
      <c r="G107" t="str">
        <f t="shared" si="1"/>
        <v>放頭</v>
      </c>
    </row>
    <row r="108" spans="1:7" x14ac:dyDescent="0.25">
      <c r="A108" s="44" t="s">
        <v>338</v>
      </c>
      <c r="B108">
        <v>17</v>
      </c>
      <c r="C108">
        <v>11</v>
      </c>
      <c r="D108">
        <v>2</v>
      </c>
      <c r="F108">
        <v>30</v>
      </c>
      <c r="G108" t="str">
        <f t="shared" si="1"/>
        <v>放頭</v>
      </c>
    </row>
    <row r="109" spans="1:7" x14ac:dyDescent="0.25">
      <c r="A109" s="44" t="s">
        <v>335</v>
      </c>
      <c r="B109">
        <v>2</v>
      </c>
      <c r="C109">
        <v>8</v>
      </c>
      <c r="D109">
        <v>6</v>
      </c>
      <c r="E109">
        <v>6</v>
      </c>
      <c r="F109">
        <v>22</v>
      </c>
      <c r="G109" t="str">
        <f t="shared" si="1"/>
        <v>中前</v>
      </c>
    </row>
    <row r="110" spans="1:7" x14ac:dyDescent="0.25">
      <c r="A110" s="44" t="s">
        <v>351</v>
      </c>
      <c r="B110">
        <v>15</v>
      </c>
      <c r="F110">
        <v>15</v>
      </c>
      <c r="G110" t="str">
        <f t="shared" si="1"/>
        <v>放頭</v>
      </c>
    </row>
    <row r="111" spans="1:7" x14ac:dyDescent="0.25">
      <c r="A111" s="44" t="s">
        <v>341</v>
      </c>
      <c r="B111">
        <v>21</v>
      </c>
      <c r="C111">
        <v>5</v>
      </c>
      <c r="F111">
        <v>26</v>
      </c>
      <c r="G111" t="str">
        <f t="shared" si="1"/>
        <v>放頭</v>
      </c>
    </row>
    <row r="112" spans="1:7" x14ac:dyDescent="0.25">
      <c r="A112" s="44" t="s">
        <v>360</v>
      </c>
      <c r="B112">
        <v>2</v>
      </c>
      <c r="C112">
        <v>5</v>
      </c>
      <c r="D112">
        <v>2</v>
      </c>
      <c r="F112">
        <v>9</v>
      </c>
      <c r="G112" t="str">
        <f t="shared" si="1"/>
        <v>中前</v>
      </c>
    </row>
    <row r="113" spans="1:7" x14ac:dyDescent="0.25">
      <c r="A113" s="44" t="s">
        <v>345</v>
      </c>
      <c r="B113">
        <v>8</v>
      </c>
      <c r="C113">
        <v>9</v>
      </c>
      <c r="D113">
        <v>5</v>
      </c>
      <c r="E113">
        <v>1</v>
      </c>
      <c r="F113">
        <v>23</v>
      </c>
      <c r="G113" t="str">
        <f t="shared" si="1"/>
        <v>中前</v>
      </c>
    </row>
    <row r="114" spans="1:7" x14ac:dyDescent="0.25">
      <c r="A114" s="44" t="s">
        <v>333</v>
      </c>
      <c r="B114">
        <v>7</v>
      </c>
      <c r="C114">
        <v>9</v>
      </c>
      <c r="D114">
        <v>3</v>
      </c>
      <c r="E114">
        <v>7</v>
      </c>
      <c r="F114">
        <v>26</v>
      </c>
      <c r="G114" t="str">
        <f t="shared" si="1"/>
        <v>中前</v>
      </c>
    </row>
    <row r="115" spans="1:7" x14ac:dyDescent="0.25">
      <c r="A115" s="44" t="s">
        <v>357</v>
      </c>
      <c r="C115">
        <v>4</v>
      </c>
      <c r="D115">
        <v>4</v>
      </c>
      <c r="E115">
        <v>6</v>
      </c>
      <c r="F115">
        <v>14</v>
      </c>
      <c r="G115" t="str">
        <f t="shared" si="1"/>
        <v>留後</v>
      </c>
    </row>
    <row r="116" spans="1:7" x14ac:dyDescent="0.25">
      <c r="A116" s="44" t="s">
        <v>364</v>
      </c>
      <c r="B116">
        <v>10</v>
      </c>
      <c r="C116">
        <v>5</v>
      </c>
      <c r="D116">
        <v>2</v>
      </c>
      <c r="E116">
        <v>3</v>
      </c>
      <c r="F116">
        <v>20</v>
      </c>
      <c r="G116" t="str">
        <f t="shared" si="1"/>
        <v>放頭</v>
      </c>
    </row>
    <row r="117" spans="1:7" x14ac:dyDescent="0.25">
      <c r="A117" s="44" t="s">
        <v>348</v>
      </c>
      <c r="B117">
        <v>5</v>
      </c>
      <c r="C117">
        <v>4</v>
      </c>
      <c r="F117">
        <v>9</v>
      </c>
      <c r="G117" t="str">
        <f t="shared" si="1"/>
        <v>放頭</v>
      </c>
    </row>
    <row r="118" spans="1:7" x14ac:dyDescent="0.25">
      <c r="A118" s="44" t="s">
        <v>330</v>
      </c>
      <c r="B118">
        <v>10</v>
      </c>
      <c r="C118">
        <v>8</v>
      </c>
      <c r="D118">
        <v>1</v>
      </c>
      <c r="E118">
        <v>1</v>
      </c>
      <c r="F118">
        <v>20</v>
      </c>
      <c r="G118" t="str">
        <f t="shared" si="1"/>
        <v>放頭</v>
      </c>
    </row>
    <row r="119" spans="1:7" x14ac:dyDescent="0.25">
      <c r="A119" s="43" t="s">
        <v>365</v>
      </c>
      <c r="B119">
        <v>61</v>
      </c>
      <c r="C119">
        <v>72</v>
      </c>
      <c r="D119">
        <v>58</v>
      </c>
      <c r="E119">
        <v>29</v>
      </c>
      <c r="F119">
        <v>220</v>
      </c>
      <c r="G119" t="str">
        <f t="shared" si="1"/>
        <v>中前</v>
      </c>
    </row>
    <row r="120" spans="1:7" x14ac:dyDescent="0.25">
      <c r="A120" s="44" t="s">
        <v>394</v>
      </c>
      <c r="B120">
        <v>2</v>
      </c>
      <c r="C120">
        <v>7</v>
      </c>
      <c r="D120">
        <v>11</v>
      </c>
      <c r="E120">
        <v>1</v>
      </c>
      <c r="F120">
        <v>21</v>
      </c>
      <c r="G120" t="str">
        <f t="shared" si="1"/>
        <v>中後</v>
      </c>
    </row>
    <row r="121" spans="1:7" x14ac:dyDescent="0.25">
      <c r="A121" s="44" t="s">
        <v>378</v>
      </c>
      <c r="B121">
        <v>15</v>
      </c>
      <c r="C121">
        <v>4</v>
      </c>
      <c r="D121">
        <v>2</v>
      </c>
      <c r="F121">
        <v>21</v>
      </c>
      <c r="G121" t="str">
        <f t="shared" si="1"/>
        <v>放頭</v>
      </c>
    </row>
    <row r="122" spans="1:7" x14ac:dyDescent="0.25">
      <c r="A122" s="44" t="s">
        <v>397</v>
      </c>
      <c r="B122">
        <v>7</v>
      </c>
      <c r="C122">
        <v>4</v>
      </c>
      <c r="D122">
        <v>1</v>
      </c>
      <c r="F122">
        <v>12</v>
      </c>
      <c r="G122" t="str">
        <f t="shared" si="1"/>
        <v>放頭</v>
      </c>
    </row>
    <row r="123" spans="1:7" x14ac:dyDescent="0.25">
      <c r="A123" s="44" t="s">
        <v>369</v>
      </c>
      <c r="B123">
        <v>7</v>
      </c>
      <c r="C123">
        <v>3</v>
      </c>
      <c r="D123">
        <v>8</v>
      </c>
      <c r="E123">
        <v>5</v>
      </c>
      <c r="F123">
        <v>23</v>
      </c>
      <c r="G123" t="str">
        <f t="shared" si="1"/>
        <v>中後</v>
      </c>
    </row>
    <row r="124" spans="1:7" x14ac:dyDescent="0.25">
      <c r="A124" s="44" t="s">
        <v>388</v>
      </c>
      <c r="D124">
        <v>1</v>
      </c>
      <c r="F124">
        <v>1</v>
      </c>
      <c r="G124" t="str">
        <f t="shared" si="1"/>
        <v>中後</v>
      </c>
    </row>
    <row r="125" spans="1:7" x14ac:dyDescent="0.25">
      <c r="A125" s="44" t="s">
        <v>390</v>
      </c>
      <c r="B125">
        <v>1</v>
      </c>
      <c r="C125">
        <v>2</v>
      </c>
      <c r="D125">
        <v>1</v>
      </c>
      <c r="F125">
        <v>4</v>
      </c>
      <c r="G125" t="str">
        <f t="shared" si="1"/>
        <v>中前</v>
      </c>
    </row>
    <row r="126" spans="1:7" x14ac:dyDescent="0.25">
      <c r="A126" s="44" t="s">
        <v>372</v>
      </c>
      <c r="C126">
        <v>3</v>
      </c>
      <c r="D126">
        <v>2</v>
      </c>
      <c r="F126">
        <v>5</v>
      </c>
      <c r="G126" t="str">
        <f t="shared" si="1"/>
        <v>中前</v>
      </c>
    </row>
    <row r="127" spans="1:7" x14ac:dyDescent="0.25">
      <c r="A127" s="44" t="s">
        <v>2497</v>
      </c>
      <c r="B127">
        <v>2</v>
      </c>
      <c r="C127">
        <v>18</v>
      </c>
      <c r="D127">
        <v>12</v>
      </c>
      <c r="E127">
        <v>5</v>
      </c>
      <c r="F127">
        <v>37</v>
      </c>
      <c r="G127" t="str">
        <f t="shared" si="1"/>
        <v>中前</v>
      </c>
    </row>
    <row r="128" spans="1:7" x14ac:dyDescent="0.25">
      <c r="A128" s="44" t="s">
        <v>366</v>
      </c>
      <c r="B128">
        <v>14</v>
      </c>
      <c r="C128">
        <v>10</v>
      </c>
      <c r="D128">
        <v>4</v>
      </c>
      <c r="E128">
        <v>2</v>
      </c>
      <c r="F128">
        <v>30</v>
      </c>
      <c r="G128" t="str">
        <f t="shared" si="1"/>
        <v>放頭</v>
      </c>
    </row>
    <row r="129" spans="1:7" x14ac:dyDescent="0.25">
      <c r="A129" s="44" t="s">
        <v>384</v>
      </c>
      <c r="B129">
        <v>7</v>
      </c>
      <c r="C129">
        <v>10</v>
      </c>
      <c r="D129">
        <v>11</v>
      </c>
      <c r="E129">
        <v>6</v>
      </c>
      <c r="F129">
        <v>34</v>
      </c>
      <c r="G129" t="str">
        <f t="shared" si="1"/>
        <v>中後</v>
      </c>
    </row>
    <row r="130" spans="1:7" x14ac:dyDescent="0.25">
      <c r="A130" s="44" t="s">
        <v>375</v>
      </c>
      <c r="B130">
        <v>6</v>
      </c>
      <c r="C130">
        <v>10</v>
      </c>
      <c r="D130">
        <v>4</v>
      </c>
      <c r="E130">
        <v>7</v>
      </c>
      <c r="F130">
        <v>27</v>
      </c>
      <c r="G130" t="str">
        <f t="shared" si="1"/>
        <v>中前</v>
      </c>
    </row>
    <row r="131" spans="1:7" x14ac:dyDescent="0.25">
      <c r="A131" s="44" t="s">
        <v>381</v>
      </c>
      <c r="C131">
        <v>1</v>
      </c>
      <c r="E131">
        <v>2</v>
      </c>
      <c r="F131">
        <v>3</v>
      </c>
      <c r="G131" t="str">
        <f t="shared" si="1"/>
        <v>留後</v>
      </c>
    </row>
    <row r="132" spans="1:7" x14ac:dyDescent="0.25">
      <c r="A132" s="44" t="s">
        <v>392</v>
      </c>
      <c r="D132">
        <v>1</v>
      </c>
      <c r="E132">
        <v>1</v>
      </c>
      <c r="F132">
        <v>2</v>
      </c>
      <c r="G132" t="str">
        <f t="shared" si="1"/>
        <v>中後</v>
      </c>
    </row>
    <row r="133" spans="1:7" x14ac:dyDescent="0.25">
      <c r="A133" s="43" t="s">
        <v>2505</v>
      </c>
      <c r="B133">
        <v>560</v>
      </c>
      <c r="C133">
        <v>677</v>
      </c>
      <c r="D133">
        <v>482</v>
      </c>
      <c r="E133">
        <v>355</v>
      </c>
      <c r="F133">
        <v>2074</v>
      </c>
      <c r="G133" t="str">
        <f t="shared" ref="G133" si="2">IF(COUNTA(B133:E133) = 0, "唔清楚", CHOOSE(MATCH(MAX(B133:E133), B133:E133, 0), "放頭", "中前", "中後", "留後"))</f>
        <v>中前</v>
      </c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2291-554D-4408-BEA3-305CCE8C776F}">
  <sheetPr codeName="工作表15"/>
  <dimension ref="A1:C2075"/>
  <sheetViews>
    <sheetView workbookViewId="0">
      <selection activeCell="G4" sqref="G4:G133"/>
    </sheetView>
  </sheetViews>
  <sheetFormatPr defaultRowHeight="15.75" x14ac:dyDescent="0.25"/>
  <sheetData>
    <row r="1" spans="1:3" x14ac:dyDescent="0.25">
      <c r="A1" t="s">
        <v>2474</v>
      </c>
      <c r="B1" t="s">
        <v>2476</v>
      </c>
      <c r="C1" t="s">
        <v>2477</v>
      </c>
    </row>
    <row r="2" spans="1:3" x14ac:dyDescent="0.25">
      <c r="A2" t="s">
        <v>1</v>
      </c>
      <c r="B2" t="s">
        <v>12</v>
      </c>
      <c r="C2" t="s">
        <v>408</v>
      </c>
    </row>
    <row r="3" spans="1:3" x14ac:dyDescent="0.25">
      <c r="A3" t="s">
        <v>1</v>
      </c>
      <c r="B3" t="s">
        <v>12</v>
      </c>
      <c r="C3" t="s">
        <v>408</v>
      </c>
    </row>
    <row r="4" spans="1:3" x14ac:dyDescent="0.25">
      <c r="A4" t="s">
        <v>1</v>
      </c>
      <c r="B4" t="s">
        <v>12</v>
      </c>
      <c r="C4" t="s">
        <v>408</v>
      </c>
    </row>
    <row r="5" spans="1:3" x14ac:dyDescent="0.25">
      <c r="A5" t="s">
        <v>1</v>
      </c>
      <c r="B5" t="s">
        <v>12</v>
      </c>
      <c r="C5" t="s">
        <v>409</v>
      </c>
    </row>
    <row r="6" spans="1:3" x14ac:dyDescent="0.25">
      <c r="A6" t="s">
        <v>1</v>
      </c>
      <c r="B6" t="s">
        <v>12</v>
      </c>
      <c r="C6" t="s">
        <v>409</v>
      </c>
    </row>
    <row r="7" spans="1:3" x14ac:dyDescent="0.25">
      <c r="A7" t="s">
        <v>1</v>
      </c>
      <c r="B7" t="s">
        <v>12</v>
      </c>
      <c r="C7" t="s">
        <v>408</v>
      </c>
    </row>
    <row r="8" spans="1:3" x14ac:dyDescent="0.25">
      <c r="A8" t="s">
        <v>1</v>
      </c>
      <c r="B8" t="s">
        <v>12</v>
      </c>
      <c r="C8" t="s">
        <v>408</v>
      </c>
    </row>
    <row r="9" spans="1:3" x14ac:dyDescent="0.25">
      <c r="A9" t="s">
        <v>1</v>
      </c>
      <c r="B9" t="s">
        <v>12</v>
      </c>
      <c r="C9" t="s">
        <v>408</v>
      </c>
    </row>
    <row r="10" spans="1:3" x14ac:dyDescent="0.25">
      <c r="A10" t="s">
        <v>1</v>
      </c>
      <c r="B10" t="s">
        <v>12</v>
      </c>
      <c r="C10" t="s">
        <v>409</v>
      </c>
    </row>
    <row r="11" spans="1:3" x14ac:dyDescent="0.25">
      <c r="A11" t="s">
        <v>1</v>
      </c>
      <c r="B11" t="s">
        <v>12</v>
      </c>
      <c r="C11" t="s">
        <v>408</v>
      </c>
    </row>
    <row r="12" spans="1:3" x14ac:dyDescent="0.25">
      <c r="A12" t="s">
        <v>1</v>
      </c>
      <c r="B12" t="s">
        <v>12</v>
      </c>
      <c r="C12" t="s">
        <v>408</v>
      </c>
    </row>
    <row r="13" spans="1:3" x14ac:dyDescent="0.25">
      <c r="A13" t="s">
        <v>1</v>
      </c>
      <c r="B13" t="s">
        <v>12</v>
      </c>
      <c r="C13" t="s">
        <v>408</v>
      </c>
    </row>
    <row r="14" spans="1:3" x14ac:dyDescent="0.25">
      <c r="A14" t="s">
        <v>1</v>
      </c>
      <c r="B14" t="s">
        <v>12</v>
      </c>
      <c r="C14" t="s">
        <v>408</v>
      </c>
    </row>
    <row r="15" spans="1:3" x14ac:dyDescent="0.25">
      <c r="A15" t="s">
        <v>1</v>
      </c>
      <c r="B15" t="s">
        <v>12</v>
      </c>
      <c r="C15" t="s">
        <v>408</v>
      </c>
    </row>
    <row r="16" spans="1:3" x14ac:dyDescent="0.25">
      <c r="A16" t="s">
        <v>1</v>
      </c>
      <c r="B16" t="s">
        <v>12</v>
      </c>
      <c r="C16" t="s">
        <v>410</v>
      </c>
    </row>
    <row r="17" spans="1:3" x14ac:dyDescent="0.25">
      <c r="A17" t="s">
        <v>1</v>
      </c>
      <c r="B17" t="s">
        <v>12</v>
      </c>
      <c r="C17" t="s">
        <v>409</v>
      </c>
    </row>
    <row r="18" spans="1:3" x14ac:dyDescent="0.25">
      <c r="A18" t="s">
        <v>1</v>
      </c>
      <c r="B18" t="s">
        <v>12</v>
      </c>
      <c r="C18" t="s">
        <v>409</v>
      </c>
    </row>
    <row r="19" spans="1:3" x14ac:dyDescent="0.25">
      <c r="A19" t="s">
        <v>1</v>
      </c>
      <c r="B19" t="s">
        <v>12</v>
      </c>
      <c r="C19" t="s">
        <v>408</v>
      </c>
    </row>
    <row r="20" spans="1:3" x14ac:dyDescent="0.25">
      <c r="A20" t="s">
        <v>1</v>
      </c>
      <c r="B20" t="s">
        <v>12</v>
      </c>
      <c r="C20" t="s">
        <v>408</v>
      </c>
    </row>
    <row r="21" spans="1:3" x14ac:dyDescent="0.25">
      <c r="A21" t="s">
        <v>1</v>
      </c>
      <c r="B21" t="s">
        <v>12</v>
      </c>
      <c r="C21" t="s">
        <v>408</v>
      </c>
    </row>
    <row r="22" spans="1:3" x14ac:dyDescent="0.25">
      <c r="A22" t="s">
        <v>1</v>
      </c>
      <c r="B22" t="s">
        <v>12</v>
      </c>
      <c r="C22" t="s">
        <v>408</v>
      </c>
    </row>
    <row r="23" spans="1:3" x14ac:dyDescent="0.25">
      <c r="A23" t="s">
        <v>1</v>
      </c>
      <c r="B23" t="s">
        <v>12</v>
      </c>
      <c r="C23" t="s">
        <v>409</v>
      </c>
    </row>
    <row r="24" spans="1:3" x14ac:dyDescent="0.25">
      <c r="A24" t="s">
        <v>1</v>
      </c>
      <c r="B24" t="s">
        <v>12</v>
      </c>
      <c r="C24" t="s">
        <v>409</v>
      </c>
    </row>
    <row r="25" spans="1:3" x14ac:dyDescent="0.25">
      <c r="A25" t="s">
        <v>1</v>
      </c>
      <c r="B25" t="s">
        <v>12</v>
      </c>
      <c r="C25" t="s">
        <v>408</v>
      </c>
    </row>
    <row r="26" spans="1:3" x14ac:dyDescent="0.25">
      <c r="A26" t="s">
        <v>1</v>
      </c>
      <c r="B26" t="s">
        <v>12</v>
      </c>
      <c r="C26" t="s">
        <v>409</v>
      </c>
    </row>
    <row r="27" spans="1:3" x14ac:dyDescent="0.25">
      <c r="A27" t="s">
        <v>1</v>
      </c>
      <c r="B27" t="s">
        <v>12</v>
      </c>
      <c r="C27" t="s">
        <v>411</v>
      </c>
    </row>
    <row r="28" spans="1:3" x14ac:dyDescent="0.25">
      <c r="A28" t="s">
        <v>1</v>
      </c>
      <c r="B28" t="s">
        <v>19</v>
      </c>
      <c r="C28" t="s">
        <v>408</v>
      </c>
    </row>
    <row r="29" spans="1:3" x14ac:dyDescent="0.25">
      <c r="A29" t="s">
        <v>1</v>
      </c>
      <c r="B29" t="s">
        <v>19</v>
      </c>
      <c r="C29" t="s">
        <v>409</v>
      </c>
    </row>
    <row r="30" spans="1:3" x14ac:dyDescent="0.25">
      <c r="A30" t="s">
        <v>1</v>
      </c>
      <c r="B30" t="s">
        <v>19</v>
      </c>
      <c r="C30" t="s">
        <v>408</v>
      </c>
    </row>
    <row r="31" spans="1:3" x14ac:dyDescent="0.25">
      <c r="A31" t="s">
        <v>1</v>
      </c>
      <c r="B31" t="s">
        <v>19</v>
      </c>
      <c r="C31" t="s">
        <v>408</v>
      </c>
    </row>
    <row r="32" spans="1:3" x14ac:dyDescent="0.25">
      <c r="A32" t="s">
        <v>1</v>
      </c>
      <c r="B32" t="s">
        <v>19</v>
      </c>
      <c r="C32" t="s">
        <v>409</v>
      </c>
    </row>
    <row r="33" spans="1:3" x14ac:dyDescent="0.25">
      <c r="A33" t="s">
        <v>1</v>
      </c>
      <c r="B33" t="s">
        <v>19</v>
      </c>
      <c r="C33" t="s">
        <v>411</v>
      </c>
    </row>
    <row r="34" spans="1:3" x14ac:dyDescent="0.25">
      <c r="A34" t="s">
        <v>1</v>
      </c>
      <c r="B34" t="s">
        <v>19</v>
      </c>
      <c r="C34" t="s">
        <v>408</v>
      </c>
    </row>
    <row r="35" spans="1:3" x14ac:dyDescent="0.25">
      <c r="A35" t="s">
        <v>1</v>
      </c>
      <c r="B35" t="s">
        <v>19</v>
      </c>
      <c r="C35" t="s">
        <v>409</v>
      </c>
    </row>
    <row r="36" spans="1:3" x14ac:dyDescent="0.25">
      <c r="A36" t="s">
        <v>1</v>
      </c>
      <c r="B36" t="s">
        <v>19</v>
      </c>
      <c r="C36" t="s">
        <v>409</v>
      </c>
    </row>
    <row r="37" spans="1:3" x14ac:dyDescent="0.25">
      <c r="A37" t="s">
        <v>1</v>
      </c>
      <c r="B37" t="s">
        <v>19</v>
      </c>
      <c r="C37" t="s">
        <v>409</v>
      </c>
    </row>
    <row r="38" spans="1:3" x14ac:dyDescent="0.25">
      <c r="A38" t="s">
        <v>1</v>
      </c>
      <c r="B38" t="s">
        <v>19</v>
      </c>
      <c r="C38" t="s">
        <v>411</v>
      </c>
    </row>
    <row r="39" spans="1:3" x14ac:dyDescent="0.25">
      <c r="A39" t="s">
        <v>1</v>
      </c>
      <c r="B39" t="s">
        <v>25</v>
      </c>
      <c r="C39" t="s">
        <v>410</v>
      </c>
    </row>
    <row r="40" spans="1:3" x14ac:dyDescent="0.25">
      <c r="A40" t="s">
        <v>1</v>
      </c>
      <c r="B40" t="s">
        <v>25</v>
      </c>
      <c r="C40" t="s">
        <v>410</v>
      </c>
    </row>
    <row r="41" spans="1:3" x14ac:dyDescent="0.25">
      <c r="A41" t="s">
        <v>1</v>
      </c>
      <c r="B41" t="s">
        <v>25</v>
      </c>
      <c r="C41" t="s">
        <v>409</v>
      </c>
    </row>
    <row r="42" spans="1:3" x14ac:dyDescent="0.25">
      <c r="A42" t="s">
        <v>1</v>
      </c>
      <c r="B42" t="s">
        <v>25</v>
      </c>
      <c r="C42" t="s">
        <v>409</v>
      </c>
    </row>
    <row r="43" spans="1:3" x14ac:dyDescent="0.25">
      <c r="A43" t="s">
        <v>1</v>
      </c>
      <c r="B43" t="s">
        <v>25</v>
      </c>
      <c r="C43" t="s">
        <v>409</v>
      </c>
    </row>
    <row r="44" spans="1:3" x14ac:dyDescent="0.25">
      <c r="A44" t="s">
        <v>1</v>
      </c>
      <c r="B44" t="s">
        <v>25</v>
      </c>
      <c r="C44" t="s">
        <v>411</v>
      </c>
    </row>
    <row r="45" spans="1:3" x14ac:dyDescent="0.25">
      <c r="A45" t="s">
        <v>1</v>
      </c>
      <c r="B45" t="s">
        <v>25</v>
      </c>
      <c r="C45" t="s">
        <v>410</v>
      </c>
    </row>
    <row r="46" spans="1:3" x14ac:dyDescent="0.25">
      <c r="A46" t="s">
        <v>1</v>
      </c>
      <c r="B46" t="s">
        <v>25</v>
      </c>
      <c r="C46" t="s">
        <v>410</v>
      </c>
    </row>
    <row r="47" spans="1:3" x14ac:dyDescent="0.25">
      <c r="A47" t="s">
        <v>1</v>
      </c>
      <c r="B47" t="s">
        <v>30</v>
      </c>
      <c r="C47" t="s">
        <v>411</v>
      </c>
    </row>
    <row r="48" spans="1:3" x14ac:dyDescent="0.25">
      <c r="A48" t="s">
        <v>1</v>
      </c>
      <c r="B48" t="s">
        <v>30</v>
      </c>
      <c r="C48" t="s">
        <v>410</v>
      </c>
    </row>
    <row r="49" spans="1:3" x14ac:dyDescent="0.25">
      <c r="A49" t="s">
        <v>1</v>
      </c>
      <c r="B49" t="s">
        <v>30</v>
      </c>
      <c r="C49" t="s">
        <v>411</v>
      </c>
    </row>
    <row r="50" spans="1:3" x14ac:dyDescent="0.25">
      <c r="A50" t="s">
        <v>1</v>
      </c>
      <c r="B50" t="s">
        <v>30</v>
      </c>
      <c r="C50" t="s">
        <v>410</v>
      </c>
    </row>
    <row r="51" spans="1:3" x14ac:dyDescent="0.25">
      <c r="A51" t="s">
        <v>1</v>
      </c>
      <c r="B51" t="s">
        <v>30</v>
      </c>
      <c r="C51" t="s">
        <v>411</v>
      </c>
    </row>
    <row r="52" spans="1:3" x14ac:dyDescent="0.25">
      <c r="A52" t="s">
        <v>1</v>
      </c>
      <c r="B52" t="s">
        <v>30</v>
      </c>
      <c r="C52" t="s">
        <v>410</v>
      </c>
    </row>
    <row r="53" spans="1:3" x14ac:dyDescent="0.25">
      <c r="A53" t="s">
        <v>1</v>
      </c>
      <c r="B53" t="s">
        <v>30</v>
      </c>
      <c r="C53" t="s">
        <v>411</v>
      </c>
    </row>
    <row r="54" spans="1:3" x14ac:dyDescent="0.25">
      <c r="A54" t="s">
        <v>1</v>
      </c>
      <c r="B54" t="s">
        <v>30</v>
      </c>
      <c r="C54" t="s">
        <v>410</v>
      </c>
    </row>
    <row r="55" spans="1:3" x14ac:dyDescent="0.25">
      <c r="A55" t="s">
        <v>1</v>
      </c>
      <c r="B55" t="s">
        <v>30</v>
      </c>
      <c r="C55" t="s">
        <v>411</v>
      </c>
    </row>
    <row r="56" spans="1:3" x14ac:dyDescent="0.25">
      <c r="A56" t="s">
        <v>1</v>
      </c>
      <c r="B56" t="s">
        <v>30</v>
      </c>
      <c r="C56" t="s">
        <v>410</v>
      </c>
    </row>
    <row r="57" spans="1:3" x14ac:dyDescent="0.25">
      <c r="A57" t="s">
        <v>1</v>
      </c>
      <c r="B57" t="s">
        <v>30</v>
      </c>
      <c r="C57" t="s">
        <v>411</v>
      </c>
    </row>
    <row r="58" spans="1:3" x14ac:dyDescent="0.25">
      <c r="A58" t="s">
        <v>1</v>
      </c>
      <c r="B58" t="s">
        <v>30</v>
      </c>
      <c r="C58" t="s">
        <v>410</v>
      </c>
    </row>
    <row r="59" spans="1:3" x14ac:dyDescent="0.25">
      <c r="A59" t="s">
        <v>1</v>
      </c>
      <c r="B59" t="s">
        <v>37</v>
      </c>
      <c r="C59" t="s">
        <v>410</v>
      </c>
    </row>
    <row r="60" spans="1:3" x14ac:dyDescent="0.25">
      <c r="A60" t="s">
        <v>1</v>
      </c>
      <c r="B60" t="s">
        <v>37</v>
      </c>
      <c r="C60" t="s">
        <v>410</v>
      </c>
    </row>
    <row r="61" spans="1:3" x14ac:dyDescent="0.25">
      <c r="A61" t="s">
        <v>1</v>
      </c>
      <c r="B61" t="s">
        <v>37</v>
      </c>
      <c r="C61" t="s">
        <v>411</v>
      </c>
    </row>
    <row r="62" spans="1:3" x14ac:dyDescent="0.25">
      <c r="A62" t="s">
        <v>1</v>
      </c>
      <c r="B62" t="s">
        <v>37</v>
      </c>
      <c r="C62" t="s">
        <v>410</v>
      </c>
    </row>
    <row r="63" spans="1:3" x14ac:dyDescent="0.25">
      <c r="A63" t="s">
        <v>1</v>
      </c>
      <c r="B63" t="s">
        <v>37</v>
      </c>
      <c r="C63" t="s">
        <v>410</v>
      </c>
    </row>
    <row r="64" spans="1:3" x14ac:dyDescent="0.25">
      <c r="A64" t="s">
        <v>1</v>
      </c>
      <c r="B64" t="s">
        <v>37</v>
      </c>
      <c r="C64" t="s">
        <v>410</v>
      </c>
    </row>
    <row r="65" spans="1:3" x14ac:dyDescent="0.25">
      <c r="A65" t="s">
        <v>1</v>
      </c>
      <c r="B65" t="s">
        <v>37</v>
      </c>
      <c r="C65" t="s">
        <v>410</v>
      </c>
    </row>
    <row r="66" spans="1:3" x14ac:dyDescent="0.25">
      <c r="A66" t="s">
        <v>1</v>
      </c>
      <c r="B66" t="s">
        <v>37</v>
      </c>
      <c r="C66" t="s">
        <v>410</v>
      </c>
    </row>
    <row r="67" spans="1:3" x14ac:dyDescent="0.25">
      <c r="A67" t="s">
        <v>1</v>
      </c>
      <c r="B67" t="s">
        <v>37</v>
      </c>
      <c r="C67" t="s">
        <v>409</v>
      </c>
    </row>
    <row r="68" spans="1:3" x14ac:dyDescent="0.25">
      <c r="A68" t="s">
        <v>1</v>
      </c>
      <c r="B68" t="s">
        <v>37</v>
      </c>
      <c r="C68" t="s">
        <v>410</v>
      </c>
    </row>
    <row r="69" spans="1:3" x14ac:dyDescent="0.25">
      <c r="A69" t="s">
        <v>1</v>
      </c>
      <c r="B69" t="s">
        <v>37</v>
      </c>
      <c r="C69" t="s">
        <v>409</v>
      </c>
    </row>
    <row r="70" spans="1:3" x14ac:dyDescent="0.25">
      <c r="A70" t="s">
        <v>1</v>
      </c>
      <c r="B70" t="s">
        <v>37</v>
      </c>
      <c r="C70" t="s">
        <v>411</v>
      </c>
    </row>
    <row r="71" spans="1:3" x14ac:dyDescent="0.25">
      <c r="A71" t="s">
        <v>1</v>
      </c>
      <c r="B71" t="s">
        <v>37</v>
      </c>
      <c r="C71" t="s">
        <v>411</v>
      </c>
    </row>
    <row r="72" spans="1:3" x14ac:dyDescent="0.25">
      <c r="A72" t="s">
        <v>1</v>
      </c>
      <c r="B72" t="s">
        <v>37</v>
      </c>
      <c r="C72" t="s">
        <v>411</v>
      </c>
    </row>
    <row r="73" spans="1:3" x14ac:dyDescent="0.25">
      <c r="A73" t="s">
        <v>1</v>
      </c>
      <c r="B73" t="s">
        <v>37</v>
      </c>
      <c r="C73" t="s">
        <v>409</v>
      </c>
    </row>
    <row r="74" spans="1:3" x14ac:dyDescent="0.25">
      <c r="A74" t="s">
        <v>1</v>
      </c>
      <c r="B74" t="s">
        <v>37</v>
      </c>
      <c r="C74" t="s">
        <v>408</v>
      </c>
    </row>
    <row r="75" spans="1:3" x14ac:dyDescent="0.25">
      <c r="A75" t="s">
        <v>1</v>
      </c>
      <c r="B75" t="s">
        <v>37</v>
      </c>
      <c r="C75" t="s">
        <v>410</v>
      </c>
    </row>
    <row r="76" spans="1:3" x14ac:dyDescent="0.25">
      <c r="A76" t="s">
        <v>1</v>
      </c>
      <c r="B76" t="s">
        <v>37</v>
      </c>
      <c r="C76" t="s">
        <v>411</v>
      </c>
    </row>
    <row r="77" spans="1:3" x14ac:dyDescent="0.25">
      <c r="A77" t="s">
        <v>1</v>
      </c>
      <c r="B77" t="s">
        <v>37</v>
      </c>
      <c r="C77" t="s">
        <v>410</v>
      </c>
    </row>
    <row r="78" spans="1:3" x14ac:dyDescent="0.25">
      <c r="A78" t="s">
        <v>1</v>
      </c>
      <c r="B78" t="s">
        <v>37</v>
      </c>
      <c r="C78" t="s">
        <v>411</v>
      </c>
    </row>
    <row r="79" spans="1:3" x14ac:dyDescent="0.25">
      <c r="A79" t="s">
        <v>1</v>
      </c>
      <c r="B79" t="s">
        <v>37</v>
      </c>
      <c r="C79" t="s">
        <v>411</v>
      </c>
    </row>
    <row r="80" spans="1:3" x14ac:dyDescent="0.25">
      <c r="A80" t="s">
        <v>1</v>
      </c>
      <c r="B80" t="s">
        <v>37</v>
      </c>
      <c r="C80" t="s">
        <v>410</v>
      </c>
    </row>
    <row r="81" spans="1:3" x14ac:dyDescent="0.25">
      <c r="A81" t="s">
        <v>1</v>
      </c>
      <c r="B81" t="s">
        <v>37</v>
      </c>
      <c r="C81" t="s">
        <v>410</v>
      </c>
    </row>
    <row r="82" spans="1:3" x14ac:dyDescent="0.25">
      <c r="A82" t="s">
        <v>1</v>
      </c>
      <c r="B82" t="s">
        <v>37</v>
      </c>
      <c r="C82" t="s">
        <v>409</v>
      </c>
    </row>
    <row r="83" spans="1:3" x14ac:dyDescent="0.25">
      <c r="A83" t="s">
        <v>1</v>
      </c>
      <c r="B83" t="s">
        <v>37</v>
      </c>
      <c r="C83" t="s">
        <v>409</v>
      </c>
    </row>
    <row r="84" spans="1:3" x14ac:dyDescent="0.25">
      <c r="A84" t="s">
        <v>1</v>
      </c>
      <c r="B84" t="s">
        <v>37</v>
      </c>
      <c r="C84" t="s">
        <v>409</v>
      </c>
    </row>
    <row r="85" spans="1:3" x14ac:dyDescent="0.25">
      <c r="A85" t="s">
        <v>1</v>
      </c>
      <c r="B85" t="s">
        <v>42</v>
      </c>
      <c r="C85" t="s">
        <v>409</v>
      </c>
    </row>
    <row r="86" spans="1:3" x14ac:dyDescent="0.25">
      <c r="A86" t="s">
        <v>1</v>
      </c>
      <c r="B86" t="s">
        <v>42</v>
      </c>
      <c r="C86" t="s">
        <v>411</v>
      </c>
    </row>
    <row r="87" spans="1:3" x14ac:dyDescent="0.25">
      <c r="A87" t="s">
        <v>1</v>
      </c>
      <c r="B87" t="s">
        <v>42</v>
      </c>
      <c r="C87" t="s">
        <v>408</v>
      </c>
    </row>
    <row r="88" spans="1:3" x14ac:dyDescent="0.25">
      <c r="A88" t="s">
        <v>1</v>
      </c>
      <c r="B88" t="s">
        <v>42</v>
      </c>
      <c r="C88" t="s">
        <v>411</v>
      </c>
    </row>
    <row r="89" spans="1:3" x14ac:dyDescent="0.25">
      <c r="A89" t="s">
        <v>1</v>
      </c>
      <c r="B89" t="s">
        <v>42</v>
      </c>
      <c r="C89" t="s">
        <v>410</v>
      </c>
    </row>
    <row r="90" spans="1:3" x14ac:dyDescent="0.25">
      <c r="A90" t="s">
        <v>1</v>
      </c>
      <c r="B90" t="s">
        <v>42</v>
      </c>
      <c r="C90" t="s">
        <v>409</v>
      </c>
    </row>
    <row r="91" spans="1:3" x14ac:dyDescent="0.25">
      <c r="A91" t="s">
        <v>1</v>
      </c>
      <c r="B91" t="s">
        <v>42</v>
      </c>
      <c r="C91" t="s">
        <v>411</v>
      </c>
    </row>
    <row r="92" spans="1:3" x14ac:dyDescent="0.25">
      <c r="A92" t="s">
        <v>1</v>
      </c>
      <c r="B92" t="s">
        <v>42</v>
      </c>
      <c r="C92" t="s">
        <v>409</v>
      </c>
    </row>
    <row r="93" spans="1:3" x14ac:dyDescent="0.25">
      <c r="A93" t="s">
        <v>1</v>
      </c>
      <c r="B93" t="s">
        <v>42</v>
      </c>
      <c r="C93" t="s">
        <v>408</v>
      </c>
    </row>
    <row r="94" spans="1:3" x14ac:dyDescent="0.25">
      <c r="A94" t="s">
        <v>1</v>
      </c>
      <c r="B94" t="s">
        <v>42</v>
      </c>
      <c r="C94" t="s">
        <v>409</v>
      </c>
    </row>
    <row r="95" spans="1:3" x14ac:dyDescent="0.25">
      <c r="A95" t="s">
        <v>1</v>
      </c>
      <c r="B95" t="s">
        <v>42</v>
      </c>
      <c r="C95" t="s">
        <v>408</v>
      </c>
    </row>
    <row r="96" spans="1:3" x14ac:dyDescent="0.25">
      <c r="A96" t="s">
        <v>1</v>
      </c>
      <c r="B96" t="s">
        <v>48</v>
      </c>
      <c r="C96" t="s">
        <v>411</v>
      </c>
    </row>
    <row r="97" spans="1:3" x14ac:dyDescent="0.25">
      <c r="A97" t="s">
        <v>1</v>
      </c>
      <c r="B97" t="s">
        <v>48</v>
      </c>
      <c r="C97" t="s">
        <v>410</v>
      </c>
    </row>
    <row r="98" spans="1:3" x14ac:dyDescent="0.25">
      <c r="A98" t="s">
        <v>1</v>
      </c>
      <c r="B98" t="s">
        <v>48</v>
      </c>
      <c r="C98" t="s">
        <v>410</v>
      </c>
    </row>
    <row r="99" spans="1:3" x14ac:dyDescent="0.25">
      <c r="A99" t="s">
        <v>1</v>
      </c>
      <c r="B99" t="s">
        <v>48</v>
      </c>
      <c r="C99" t="s">
        <v>410</v>
      </c>
    </row>
    <row r="100" spans="1:3" x14ac:dyDescent="0.25">
      <c r="A100" t="s">
        <v>1</v>
      </c>
      <c r="B100" t="s">
        <v>48</v>
      </c>
      <c r="C100" t="s">
        <v>409</v>
      </c>
    </row>
    <row r="101" spans="1:3" x14ac:dyDescent="0.25">
      <c r="A101" t="s">
        <v>1</v>
      </c>
      <c r="B101" t="s">
        <v>48</v>
      </c>
      <c r="C101" t="s">
        <v>410</v>
      </c>
    </row>
    <row r="102" spans="1:3" x14ac:dyDescent="0.25">
      <c r="A102" t="s">
        <v>1</v>
      </c>
      <c r="B102" t="s">
        <v>48</v>
      </c>
      <c r="C102" t="s">
        <v>410</v>
      </c>
    </row>
    <row r="103" spans="1:3" x14ac:dyDescent="0.25">
      <c r="A103" t="s">
        <v>1</v>
      </c>
      <c r="B103" t="s">
        <v>48</v>
      </c>
      <c r="C103" t="s">
        <v>410</v>
      </c>
    </row>
    <row r="104" spans="1:3" x14ac:dyDescent="0.25">
      <c r="A104" t="s">
        <v>1</v>
      </c>
      <c r="B104" t="s">
        <v>48</v>
      </c>
      <c r="C104" t="s">
        <v>411</v>
      </c>
    </row>
    <row r="105" spans="1:3" x14ac:dyDescent="0.25">
      <c r="A105" t="s">
        <v>1</v>
      </c>
      <c r="B105" t="s">
        <v>52</v>
      </c>
      <c r="C105" t="s">
        <v>411</v>
      </c>
    </row>
    <row r="106" spans="1:3" x14ac:dyDescent="0.25">
      <c r="A106" t="s">
        <v>1</v>
      </c>
      <c r="B106" t="s">
        <v>52</v>
      </c>
      <c r="C106" t="s">
        <v>409</v>
      </c>
    </row>
    <row r="107" spans="1:3" x14ac:dyDescent="0.25">
      <c r="A107" t="s">
        <v>1</v>
      </c>
      <c r="B107" t="s">
        <v>52</v>
      </c>
      <c r="C107" t="s">
        <v>408</v>
      </c>
    </row>
    <row r="108" spans="1:3" x14ac:dyDescent="0.25">
      <c r="A108" t="s">
        <v>1</v>
      </c>
      <c r="B108" t="s">
        <v>52</v>
      </c>
      <c r="C108" t="s">
        <v>409</v>
      </c>
    </row>
    <row r="109" spans="1:3" x14ac:dyDescent="0.25">
      <c r="A109" t="s">
        <v>1</v>
      </c>
      <c r="B109" t="s">
        <v>52</v>
      </c>
      <c r="C109" t="s">
        <v>409</v>
      </c>
    </row>
    <row r="110" spans="1:3" x14ac:dyDescent="0.25">
      <c r="A110" t="s">
        <v>1</v>
      </c>
      <c r="B110" t="s">
        <v>52</v>
      </c>
      <c r="C110" t="s">
        <v>409</v>
      </c>
    </row>
    <row r="111" spans="1:3" x14ac:dyDescent="0.25">
      <c r="A111" t="s">
        <v>1</v>
      </c>
      <c r="B111" t="s">
        <v>52</v>
      </c>
      <c r="C111" t="s">
        <v>411</v>
      </c>
    </row>
    <row r="112" spans="1:3" x14ac:dyDescent="0.25">
      <c r="A112" t="s">
        <v>1</v>
      </c>
      <c r="B112" t="s">
        <v>52</v>
      </c>
      <c r="C112" t="s">
        <v>408</v>
      </c>
    </row>
    <row r="113" spans="1:3" x14ac:dyDescent="0.25">
      <c r="A113" t="s">
        <v>1</v>
      </c>
      <c r="B113" t="s">
        <v>52</v>
      </c>
      <c r="C113" t="s">
        <v>410</v>
      </c>
    </row>
    <row r="114" spans="1:3" x14ac:dyDescent="0.25">
      <c r="A114" t="s">
        <v>1</v>
      </c>
      <c r="B114" t="s">
        <v>52</v>
      </c>
      <c r="C114" t="s">
        <v>409</v>
      </c>
    </row>
    <row r="115" spans="1:3" x14ac:dyDescent="0.25">
      <c r="A115" t="s">
        <v>1</v>
      </c>
      <c r="B115" t="s">
        <v>52</v>
      </c>
      <c r="C115" t="s">
        <v>408</v>
      </c>
    </row>
    <row r="116" spans="1:3" x14ac:dyDescent="0.25">
      <c r="A116" t="s">
        <v>1</v>
      </c>
      <c r="B116" t="s">
        <v>52</v>
      </c>
      <c r="C116" t="s">
        <v>409</v>
      </c>
    </row>
    <row r="117" spans="1:3" x14ac:dyDescent="0.25">
      <c r="A117" t="s">
        <v>1</v>
      </c>
      <c r="B117" t="s">
        <v>52</v>
      </c>
      <c r="C117" t="s">
        <v>408</v>
      </c>
    </row>
    <row r="118" spans="1:3" x14ac:dyDescent="0.25">
      <c r="A118" t="s">
        <v>1</v>
      </c>
      <c r="B118" t="s">
        <v>52</v>
      </c>
      <c r="C118" t="s">
        <v>410</v>
      </c>
    </row>
    <row r="119" spans="1:3" x14ac:dyDescent="0.25">
      <c r="A119" t="s">
        <v>1</v>
      </c>
      <c r="B119" t="s">
        <v>52</v>
      </c>
      <c r="C119" t="s">
        <v>409</v>
      </c>
    </row>
    <row r="120" spans="1:3" x14ac:dyDescent="0.25">
      <c r="A120" t="s">
        <v>1</v>
      </c>
      <c r="B120" t="s">
        <v>52</v>
      </c>
      <c r="C120" t="s">
        <v>410</v>
      </c>
    </row>
    <row r="121" spans="1:3" x14ac:dyDescent="0.25">
      <c r="A121" t="s">
        <v>1</v>
      </c>
      <c r="B121" t="s">
        <v>52</v>
      </c>
      <c r="C121" t="s">
        <v>411</v>
      </c>
    </row>
    <row r="122" spans="1:3" x14ac:dyDescent="0.25">
      <c r="A122" t="s">
        <v>1</v>
      </c>
      <c r="B122" t="s">
        <v>57</v>
      </c>
      <c r="C122" t="s">
        <v>408</v>
      </c>
    </row>
    <row r="123" spans="1:3" x14ac:dyDescent="0.25">
      <c r="A123" t="s">
        <v>1</v>
      </c>
      <c r="B123" t="s">
        <v>57</v>
      </c>
      <c r="C123" t="s">
        <v>409</v>
      </c>
    </row>
    <row r="124" spans="1:3" x14ac:dyDescent="0.25">
      <c r="A124" t="s">
        <v>1</v>
      </c>
      <c r="B124" t="s">
        <v>57</v>
      </c>
      <c r="C124" t="s">
        <v>408</v>
      </c>
    </row>
    <row r="125" spans="1:3" x14ac:dyDescent="0.25">
      <c r="A125" t="s">
        <v>1</v>
      </c>
      <c r="B125" t="s">
        <v>57</v>
      </c>
      <c r="C125" t="s">
        <v>409</v>
      </c>
    </row>
    <row r="126" spans="1:3" x14ac:dyDescent="0.25">
      <c r="A126" t="s">
        <v>1</v>
      </c>
      <c r="B126" t="s">
        <v>57</v>
      </c>
      <c r="C126" t="s">
        <v>408</v>
      </c>
    </row>
    <row r="127" spans="1:3" x14ac:dyDescent="0.25">
      <c r="A127" t="s">
        <v>1</v>
      </c>
      <c r="B127" t="s">
        <v>57</v>
      </c>
      <c r="C127" t="s">
        <v>409</v>
      </c>
    </row>
    <row r="128" spans="1:3" x14ac:dyDescent="0.25">
      <c r="A128" t="s">
        <v>1</v>
      </c>
      <c r="B128" t="s">
        <v>57</v>
      </c>
      <c r="C128" t="s">
        <v>408</v>
      </c>
    </row>
    <row r="129" spans="1:3" x14ac:dyDescent="0.25">
      <c r="A129" t="s">
        <v>1</v>
      </c>
      <c r="B129" t="s">
        <v>57</v>
      </c>
      <c r="C129" t="s">
        <v>411</v>
      </c>
    </row>
    <row r="130" spans="1:3" x14ac:dyDescent="0.25">
      <c r="A130" t="s">
        <v>1</v>
      </c>
      <c r="B130" t="s">
        <v>57</v>
      </c>
      <c r="C130" t="s">
        <v>411</v>
      </c>
    </row>
    <row r="131" spans="1:3" x14ac:dyDescent="0.25">
      <c r="A131" t="s">
        <v>1</v>
      </c>
      <c r="B131" t="s">
        <v>57</v>
      </c>
      <c r="C131" t="s">
        <v>410</v>
      </c>
    </row>
    <row r="132" spans="1:3" x14ac:dyDescent="0.25">
      <c r="A132" t="s">
        <v>1</v>
      </c>
      <c r="B132" t="s">
        <v>63</v>
      </c>
      <c r="C132" t="s">
        <v>409</v>
      </c>
    </row>
    <row r="133" spans="1:3" x14ac:dyDescent="0.25">
      <c r="A133" t="s">
        <v>1</v>
      </c>
      <c r="B133" t="s">
        <v>63</v>
      </c>
      <c r="C133" t="s">
        <v>409</v>
      </c>
    </row>
    <row r="134" spans="1:3" x14ac:dyDescent="0.25">
      <c r="A134" t="s">
        <v>1</v>
      </c>
      <c r="B134" t="s">
        <v>63</v>
      </c>
      <c r="C134" t="s">
        <v>411</v>
      </c>
    </row>
    <row r="135" spans="1:3" x14ac:dyDescent="0.25">
      <c r="A135" t="s">
        <v>1</v>
      </c>
      <c r="B135" t="s">
        <v>63</v>
      </c>
      <c r="C135" t="s">
        <v>409</v>
      </c>
    </row>
    <row r="136" spans="1:3" x14ac:dyDescent="0.25">
      <c r="A136" t="s">
        <v>1</v>
      </c>
      <c r="B136" t="s">
        <v>63</v>
      </c>
      <c r="C136" t="s">
        <v>411</v>
      </c>
    </row>
    <row r="137" spans="1:3" x14ac:dyDescent="0.25">
      <c r="A137" t="s">
        <v>1</v>
      </c>
      <c r="B137" t="s">
        <v>63</v>
      </c>
      <c r="C137" t="s">
        <v>410</v>
      </c>
    </row>
    <row r="138" spans="1:3" x14ac:dyDescent="0.25">
      <c r="A138" t="s">
        <v>1</v>
      </c>
      <c r="B138" t="s">
        <v>63</v>
      </c>
      <c r="C138" t="s">
        <v>411</v>
      </c>
    </row>
    <row r="139" spans="1:3" x14ac:dyDescent="0.25">
      <c r="A139" t="s">
        <v>1</v>
      </c>
      <c r="B139" t="s">
        <v>63</v>
      </c>
      <c r="C139" t="s">
        <v>411</v>
      </c>
    </row>
    <row r="140" spans="1:3" x14ac:dyDescent="0.25">
      <c r="A140" t="s">
        <v>1</v>
      </c>
      <c r="B140" t="s">
        <v>63</v>
      </c>
      <c r="C140" t="s">
        <v>410</v>
      </c>
    </row>
    <row r="141" spans="1:3" x14ac:dyDescent="0.25">
      <c r="A141" t="s">
        <v>1</v>
      </c>
      <c r="B141" t="s">
        <v>63</v>
      </c>
      <c r="C141" t="s">
        <v>409</v>
      </c>
    </row>
    <row r="142" spans="1:3" x14ac:dyDescent="0.25">
      <c r="A142" t="s">
        <v>1</v>
      </c>
      <c r="B142" t="s">
        <v>63</v>
      </c>
      <c r="C142" t="s">
        <v>410</v>
      </c>
    </row>
    <row r="143" spans="1:3" x14ac:dyDescent="0.25">
      <c r="A143" t="s">
        <v>1</v>
      </c>
      <c r="B143" t="s">
        <v>63</v>
      </c>
      <c r="C143" t="s">
        <v>411</v>
      </c>
    </row>
    <row r="144" spans="1:3" x14ac:dyDescent="0.25">
      <c r="A144" t="s">
        <v>1</v>
      </c>
      <c r="B144" t="s">
        <v>63</v>
      </c>
      <c r="C144" t="s">
        <v>411</v>
      </c>
    </row>
    <row r="145" spans="1:3" x14ac:dyDescent="0.25">
      <c r="A145" t="s">
        <v>1</v>
      </c>
      <c r="B145" t="s">
        <v>63</v>
      </c>
      <c r="C145" t="s">
        <v>409</v>
      </c>
    </row>
    <row r="146" spans="1:3" x14ac:dyDescent="0.25">
      <c r="A146" t="s">
        <v>1</v>
      </c>
      <c r="B146" t="s">
        <v>63</v>
      </c>
      <c r="C146" t="s">
        <v>410</v>
      </c>
    </row>
    <row r="147" spans="1:3" x14ac:dyDescent="0.25">
      <c r="A147" t="s">
        <v>1</v>
      </c>
      <c r="B147" t="s">
        <v>63</v>
      </c>
      <c r="C147" t="s">
        <v>410</v>
      </c>
    </row>
    <row r="148" spans="1:3" x14ac:dyDescent="0.25">
      <c r="A148" t="s">
        <v>1</v>
      </c>
      <c r="B148" t="s">
        <v>63</v>
      </c>
      <c r="C148" t="s">
        <v>411</v>
      </c>
    </row>
    <row r="149" spans="1:3" x14ac:dyDescent="0.25">
      <c r="A149" t="s">
        <v>1</v>
      </c>
      <c r="B149" t="s">
        <v>63</v>
      </c>
      <c r="C149" t="s">
        <v>410</v>
      </c>
    </row>
    <row r="150" spans="1:3" x14ac:dyDescent="0.25">
      <c r="A150" t="s">
        <v>1</v>
      </c>
      <c r="B150" t="s">
        <v>68</v>
      </c>
      <c r="C150" t="s">
        <v>408</v>
      </c>
    </row>
    <row r="151" spans="1:3" x14ac:dyDescent="0.25">
      <c r="A151" t="s">
        <v>1</v>
      </c>
      <c r="B151" t="s">
        <v>68</v>
      </c>
      <c r="C151" t="s">
        <v>408</v>
      </c>
    </row>
    <row r="152" spans="1:3" x14ac:dyDescent="0.25">
      <c r="A152" t="s">
        <v>1</v>
      </c>
      <c r="B152" t="s">
        <v>68</v>
      </c>
      <c r="C152" t="s">
        <v>408</v>
      </c>
    </row>
    <row r="153" spans="1:3" x14ac:dyDescent="0.25">
      <c r="A153" t="s">
        <v>1</v>
      </c>
      <c r="B153" t="s">
        <v>68</v>
      </c>
      <c r="C153" t="s">
        <v>408</v>
      </c>
    </row>
    <row r="154" spans="1:3" x14ac:dyDescent="0.25">
      <c r="A154" t="s">
        <v>1</v>
      </c>
      <c r="B154" t="s">
        <v>68</v>
      </c>
      <c r="C154" t="s">
        <v>408</v>
      </c>
    </row>
    <row r="155" spans="1:3" x14ac:dyDescent="0.25">
      <c r="A155" t="s">
        <v>1</v>
      </c>
      <c r="B155" t="s">
        <v>68</v>
      </c>
      <c r="C155" t="s">
        <v>408</v>
      </c>
    </row>
    <row r="156" spans="1:3" x14ac:dyDescent="0.25">
      <c r="A156" t="s">
        <v>1</v>
      </c>
      <c r="B156" t="s">
        <v>68</v>
      </c>
      <c r="C156" t="s">
        <v>408</v>
      </c>
    </row>
    <row r="157" spans="1:3" x14ac:dyDescent="0.25">
      <c r="A157" t="s">
        <v>1</v>
      </c>
      <c r="B157" t="s">
        <v>68</v>
      </c>
      <c r="C157" t="s">
        <v>408</v>
      </c>
    </row>
    <row r="158" spans="1:3" x14ac:dyDescent="0.25">
      <c r="A158" t="s">
        <v>1</v>
      </c>
      <c r="B158" t="s">
        <v>68</v>
      </c>
      <c r="C158" t="s">
        <v>411</v>
      </c>
    </row>
    <row r="159" spans="1:3" x14ac:dyDescent="0.25">
      <c r="A159" t="s">
        <v>1</v>
      </c>
      <c r="B159" t="s">
        <v>68</v>
      </c>
      <c r="C159" t="s">
        <v>408</v>
      </c>
    </row>
    <row r="160" spans="1:3" x14ac:dyDescent="0.25">
      <c r="A160" t="s">
        <v>1</v>
      </c>
      <c r="B160" t="s">
        <v>68</v>
      </c>
      <c r="C160" t="s">
        <v>408</v>
      </c>
    </row>
    <row r="161" spans="1:3" x14ac:dyDescent="0.25">
      <c r="A161" t="s">
        <v>1</v>
      </c>
      <c r="B161" t="s">
        <v>68</v>
      </c>
      <c r="C161" t="s">
        <v>408</v>
      </c>
    </row>
    <row r="162" spans="1:3" x14ac:dyDescent="0.25">
      <c r="A162" t="s">
        <v>1</v>
      </c>
      <c r="B162" t="s">
        <v>68</v>
      </c>
      <c r="C162" t="s">
        <v>408</v>
      </c>
    </row>
    <row r="163" spans="1:3" x14ac:dyDescent="0.25">
      <c r="A163" t="s">
        <v>1</v>
      </c>
      <c r="B163" t="s">
        <v>68</v>
      </c>
      <c r="C163" t="s">
        <v>408</v>
      </c>
    </row>
    <row r="164" spans="1:3" x14ac:dyDescent="0.25">
      <c r="A164" t="s">
        <v>1</v>
      </c>
      <c r="B164" t="s">
        <v>68</v>
      </c>
      <c r="C164" t="s">
        <v>408</v>
      </c>
    </row>
    <row r="165" spans="1:3" x14ac:dyDescent="0.25">
      <c r="A165" t="s">
        <v>1</v>
      </c>
      <c r="B165" t="s">
        <v>68</v>
      </c>
      <c r="C165" t="s">
        <v>408</v>
      </c>
    </row>
    <row r="166" spans="1:3" x14ac:dyDescent="0.25">
      <c r="A166" t="s">
        <v>1</v>
      </c>
      <c r="B166" t="s">
        <v>68</v>
      </c>
      <c r="C166" t="s">
        <v>408</v>
      </c>
    </row>
    <row r="167" spans="1:3" x14ac:dyDescent="0.25">
      <c r="A167" t="s">
        <v>1</v>
      </c>
      <c r="B167" t="s">
        <v>68</v>
      </c>
      <c r="C167" t="s">
        <v>408</v>
      </c>
    </row>
    <row r="168" spans="1:3" x14ac:dyDescent="0.25">
      <c r="A168" t="s">
        <v>1</v>
      </c>
      <c r="B168" t="s">
        <v>68</v>
      </c>
      <c r="C168" t="s">
        <v>408</v>
      </c>
    </row>
    <row r="169" spans="1:3" x14ac:dyDescent="0.25">
      <c r="A169" t="s">
        <v>1</v>
      </c>
      <c r="B169" t="s">
        <v>68</v>
      </c>
      <c r="C169" t="s">
        <v>408</v>
      </c>
    </row>
    <row r="170" spans="1:3" x14ac:dyDescent="0.25">
      <c r="A170" t="s">
        <v>1</v>
      </c>
      <c r="B170" t="s">
        <v>68</v>
      </c>
      <c r="C170" t="s">
        <v>408</v>
      </c>
    </row>
    <row r="171" spans="1:3" x14ac:dyDescent="0.25">
      <c r="A171" t="s">
        <v>1</v>
      </c>
      <c r="B171" t="s">
        <v>68</v>
      </c>
      <c r="C171" t="s">
        <v>408</v>
      </c>
    </row>
    <row r="172" spans="1:3" x14ac:dyDescent="0.25">
      <c r="A172" t="s">
        <v>1</v>
      </c>
      <c r="B172" t="s">
        <v>68</v>
      </c>
      <c r="C172" t="s">
        <v>409</v>
      </c>
    </row>
    <row r="173" spans="1:3" x14ac:dyDescent="0.25">
      <c r="A173" t="s">
        <v>1</v>
      </c>
      <c r="B173" t="s">
        <v>68</v>
      </c>
      <c r="C173" t="s">
        <v>408</v>
      </c>
    </row>
    <row r="174" spans="1:3" x14ac:dyDescent="0.25">
      <c r="A174" t="s">
        <v>1</v>
      </c>
      <c r="B174" t="s">
        <v>68</v>
      </c>
      <c r="C174" t="s">
        <v>408</v>
      </c>
    </row>
    <row r="175" spans="1:3" x14ac:dyDescent="0.25">
      <c r="A175" t="s">
        <v>1</v>
      </c>
      <c r="B175" t="s">
        <v>68</v>
      </c>
      <c r="C175" t="s">
        <v>408</v>
      </c>
    </row>
    <row r="176" spans="1:3" x14ac:dyDescent="0.25">
      <c r="A176" t="s">
        <v>1</v>
      </c>
      <c r="B176" t="s">
        <v>68</v>
      </c>
      <c r="C176" t="s">
        <v>408</v>
      </c>
    </row>
    <row r="177" spans="1:3" x14ac:dyDescent="0.25">
      <c r="A177" t="s">
        <v>1</v>
      </c>
      <c r="B177" t="s">
        <v>68</v>
      </c>
      <c r="C177" t="s">
        <v>408</v>
      </c>
    </row>
    <row r="178" spans="1:3" x14ac:dyDescent="0.25">
      <c r="A178" t="s">
        <v>1</v>
      </c>
      <c r="B178" t="s">
        <v>68</v>
      </c>
      <c r="C178" t="s">
        <v>408</v>
      </c>
    </row>
    <row r="179" spans="1:3" x14ac:dyDescent="0.25">
      <c r="A179" t="s">
        <v>1</v>
      </c>
      <c r="B179" t="s">
        <v>68</v>
      </c>
      <c r="C179" t="s">
        <v>408</v>
      </c>
    </row>
    <row r="180" spans="1:3" x14ac:dyDescent="0.25">
      <c r="A180" t="s">
        <v>1</v>
      </c>
      <c r="B180" t="s">
        <v>68</v>
      </c>
      <c r="C180" t="s">
        <v>408</v>
      </c>
    </row>
    <row r="181" spans="1:3" x14ac:dyDescent="0.25">
      <c r="A181" t="s">
        <v>1</v>
      </c>
      <c r="B181" t="s">
        <v>68</v>
      </c>
      <c r="C181" t="s">
        <v>408</v>
      </c>
    </row>
    <row r="182" spans="1:3" x14ac:dyDescent="0.25">
      <c r="A182" t="s">
        <v>1</v>
      </c>
      <c r="B182" t="s">
        <v>68</v>
      </c>
      <c r="C182" t="s">
        <v>408</v>
      </c>
    </row>
    <row r="183" spans="1:3" x14ac:dyDescent="0.25">
      <c r="A183" t="s">
        <v>1</v>
      </c>
      <c r="B183" t="s">
        <v>68</v>
      </c>
      <c r="C183" t="s">
        <v>408</v>
      </c>
    </row>
    <row r="184" spans="1:3" x14ac:dyDescent="0.25">
      <c r="A184" t="s">
        <v>1</v>
      </c>
      <c r="B184" t="s">
        <v>68</v>
      </c>
      <c r="C184" t="s">
        <v>408</v>
      </c>
    </row>
    <row r="185" spans="1:3" x14ac:dyDescent="0.25">
      <c r="A185" t="s">
        <v>1</v>
      </c>
      <c r="B185" t="s">
        <v>68</v>
      </c>
      <c r="C185" t="s">
        <v>408</v>
      </c>
    </row>
    <row r="186" spans="1:3" x14ac:dyDescent="0.25">
      <c r="A186" t="s">
        <v>1</v>
      </c>
      <c r="B186" t="s">
        <v>74</v>
      </c>
      <c r="C186" t="s">
        <v>410</v>
      </c>
    </row>
    <row r="187" spans="1:3" x14ac:dyDescent="0.25">
      <c r="A187" t="s">
        <v>1</v>
      </c>
      <c r="B187" t="s">
        <v>74</v>
      </c>
      <c r="C187" t="s">
        <v>409</v>
      </c>
    </row>
    <row r="188" spans="1:3" x14ac:dyDescent="0.25">
      <c r="A188" t="s">
        <v>1</v>
      </c>
      <c r="B188" t="s">
        <v>74</v>
      </c>
      <c r="C188" t="s">
        <v>410</v>
      </c>
    </row>
    <row r="189" spans="1:3" x14ac:dyDescent="0.25">
      <c r="A189" t="s">
        <v>1</v>
      </c>
      <c r="B189" t="s">
        <v>74</v>
      </c>
      <c r="C189" t="s">
        <v>411</v>
      </c>
    </row>
    <row r="190" spans="1:3" x14ac:dyDescent="0.25">
      <c r="A190" t="s">
        <v>1</v>
      </c>
      <c r="B190" t="s">
        <v>74</v>
      </c>
      <c r="C190" t="s">
        <v>409</v>
      </c>
    </row>
    <row r="191" spans="1:3" x14ac:dyDescent="0.25">
      <c r="A191" t="s">
        <v>1</v>
      </c>
      <c r="B191" t="s">
        <v>74</v>
      </c>
      <c r="C191" t="s">
        <v>411</v>
      </c>
    </row>
    <row r="192" spans="1:3" x14ac:dyDescent="0.25">
      <c r="A192" t="s">
        <v>1</v>
      </c>
      <c r="B192" t="s">
        <v>74</v>
      </c>
      <c r="C192" t="s">
        <v>410</v>
      </c>
    </row>
    <row r="193" spans="1:3" x14ac:dyDescent="0.25">
      <c r="A193" t="s">
        <v>1</v>
      </c>
      <c r="B193" t="s">
        <v>74</v>
      </c>
      <c r="C193" t="s">
        <v>411</v>
      </c>
    </row>
    <row r="194" spans="1:3" x14ac:dyDescent="0.25">
      <c r="A194" t="s">
        <v>1</v>
      </c>
      <c r="B194" t="s">
        <v>74</v>
      </c>
      <c r="C194" t="s">
        <v>411</v>
      </c>
    </row>
    <row r="195" spans="1:3" x14ac:dyDescent="0.25">
      <c r="A195" t="s">
        <v>1</v>
      </c>
      <c r="B195" t="s">
        <v>74</v>
      </c>
      <c r="C195" t="s">
        <v>408</v>
      </c>
    </row>
    <row r="196" spans="1:3" x14ac:dyDescent="0.25">
      <c r="A196" t="s">
        <v>1</v>
      </c>
      <c r="B196" t="s">
        <v>74</v>
      </c>
      <c r="C196" t="s">
        <v>409</v>
      </c>
    </row>
    <row r="197" spans="1:3" x14ac:dyDescent="0.25">
      <c r="A197" t="s">
        <v>1</v>
      </c>
      <c r="B197" t="s">
        <v>74</v>
      </c>
      <c r="C197" t="s">
        <v>410</v>
      </c>
    </row>
    <row r="198" spans="1:3" x14ac:dyDescent="0.25">
      <c r="A198" t="s">
        <v>1</v>
      </c>
      <c r="B198" t="s">
        <v>74</v>
      </c>
      <c r="C198" t="s">
        <v>410</v>
      </c>
    </row>
    <row r="199" spans="1:3" x14ac:dyDescent="0.25">
      <c r="A199" t="s">
        <v>1</v>
      </c>
      <c r="B199" t="s">
        <v>74</v>
      </c>
      <c r="C199" t="s">
        <v>409</v>
      </c>
    </row>
    <row r="200" spans="1:3" x14ac:dyDescent="0.25">
      <c r="A200" t="s">
        <v>1</v>
      </c>
      <c r="B200" t="s">
        <v>74</v>
      </c>
      <c r="C200" t="s">
        <v>408</v>
      </c>
    </row>
    <row r="201" spans="1:3" x14ac:dyDescent="0.25">
      <c r="A201" t="s">
        <v>1</v>
      </c>
      <c r="B201" t="s">
        <v>74</v>
      </c>
      <c r="C201" t="s">
        <v>411</v>
      </c>
    </row>
    <row r="202" spans="1:3" x14ac:dyDescent="0.25">
      <c r="A202" t="s">
        <v>1</v>
      </c>
      <c r="B202" t="s">
        <v>74</v>
      </c>
      <c r="C202" t="s">
        <v>409</v>
      </c>
    </row>
    <row r="203" spans="1:3" x14ac:dyDescent="0.25">
      <c r="A203" t="s">
        <v>1</v>
      </c>
      <c r="B203" t="s">
        <v>74</v>
      </c>
      <c r="C203" t="s">
        <v>409</v>
      </c>
    </row>
    <row r="204" spans="1:3" x14ac:dyDescent="0.25">
      <c r="A204" t="s">
        <v>1</v>
      </c>
      <c r="B204" t="s">
        <v>74</v>
      </c>
      <c r="C204" t="s">
        <v>410</v>
      </c>
    </row>
    <row r="205" spans="1:3" x14ac:dyDescent="0.25">
      <c r="A205" t="s">
        <v>1</v>
      </c>
      <c r="B205" t="s">
        <v>74</v>
      </c>
      <c r="C205" t="s">
        <v>410</v>
      </c>
    </row>
    <row r="206" spans="1:3" x14ac:dyDescent="0.25">
      <c r="A206" t="s">
        <v>1</v>
      </c>
      <c r="B206" t="s">
        <v>74</v>
      </c>
      <c r="C206" t="s">
        <v>410</v>
      </c>
    </row>
    <row r="207" spans="1:3" x14ac:dyDescent="0.25">
      <c r="A207" t="s">
        <v>1</v>
      </c>
      <c r="B207" t="s">
        <v>74</v>
      </c>
      <c r="C207" t="s">
        <v>408</v>
      </c>
    </row>
    <row r="208" spans="1:3" x14ac:dyDescent="0.25">
      <c r="A208" t="s">
        <v>1</v>
      </c>
      <c r="B208" t="s">
        <v>74</v>
      </c>
      <c r="C208" t="s">
        <v>410</v>
      </c>
    </row>
    <row r="209" spans="1:3" x14ac:dyDescent="0.25">
      <c r="A209" t="s">
        <v>1</v>
      </c>
      <c r="B209" t="s">
        <v>74</v>
      </c>
      <c r="C209" t="s">
        <v>410</v>
      </c>
    </row>
    <row r="210" spans="1:3" x14ac:dyDescent="0.25">
      <c r="A210" t="s">
        <v>1</v>
      </c>
      <c r="B210" t="s">
        <v>2486</v>
      </c>
      <c r="C210" t="s">
        <v>408</v>
      </c>
    </row>
    <row r="211" spans="1:3" x14ac:dyDescent="0.25">
      <c r="A211" t="s">
        <v>1</v>
      </c>
      <c r="B211" t="s">
        <v>2486</v>
      </c>
      <c r="C211" t="s">
        <v>408</v>
      </c>
    </row>
    <row r="212" spans="1:3" x14ac:dyDescent="0.25">
      <c r="A212" t="s">
        <v>1</v>
      </c>
      <c r="B212" t="s">
        <v>2486</v>
      </c>
      <c r="C212" t="s">
        <v>409</v>
      </c>
    </row>
    <row r="213" spans="1:3" x14ac:dyDescent="0.25">
      <c r="A213" t="s">
        <v>1</v>
      </c>
      <c r="B213" t="s">
        <v>2486</v>
      </c>
      <c r="C213" t="s">
        <v>408</v>
      </c>
    </row>
    <row r="214" spans="1:3" x14ac:dyDescent="0.25">
      <c r="A214" t="s">
        <v>1</v>
      </c>
      <c r="B214" t="s">
        <v>2486</v>
      </c>
      <c r="C214" t="s">
        <v>411</v>
      </c>
    </row>
    <row r="215" spans="1:3" x14ac:dyDescent="0.25">
      <c r="A215" t="s">
        <v>1</v>
      </c>
      <c r="B215" t="s">
        <v>2486</v>
      </c>
      <c r="C215" t="s">
        <v>410</v>
      </c>
    </row>
    <row r="216" spans="1:3" x14ac:dyDescent="0.25">
      <c r="A216" t="s">
        <v>1</v>
      </c>
      <c r="B216" t="s">
        <v>2486</v>
      </c>
      <c r="C216" t="s">
        <v>408</v>
      </c>
    </row>
    <row r="217" spans="1:3" x14ac:dyDescent="0.25">
      <c r="A217" t="s">
        <v>1</v>
      </c>
      <c r="B217" t="s">
        <v>2486</v>
      </c>
      <c r="C217" t="s">
        <v>409</v>
      </c>
    </row>
    <row r="218" spans="1:3" x14ac:dyDescent="0.25">
      <c r="A218" t="s">
        <v>1</v>
      </c>
      <c r="B218" t="s">
        <v>2486</v>
      </c>
      <c r="C218" t="s">
        <v>409</v>
      </c>
    </row>
    <row r="219" spans="1:3" x14ac:dyDescent="0.25">
      <c r="A219" t="s">
        <v>1</v>
      </c>
      <c r="B219" t="s">
        <v>2486</v>
      </c>
      <c r="C219" t="s">
        <v>408</v>
      </c>
    </row>
    <row r="220" spans="1:3" x14ac:dyDescent="0.25">
      <c r="A220" t="s">
        <v>1</v>
      </c>
      <c r="B220" t="s">
        <v>2486</v>
      </c>
      <c r="C220" t="s">
        <v>409</v>
      </c>
    </row>
    <row r="221" spans="1:3" x14ac:dyDescent="0.25">
      <c r="A221" t="s">
        <v>1</v>
      </c>
      <c r="B221" t="s">
        <v>2486</v>
      </c>
      <c r="C221" t="s">
        <v>408</v>
      </c>
    </row>
    <row r="222" spans="1:3" x14ac:dyDescent="0.25">
      <c r="A222" t="s">
        <v>1</v>
      </c>
      <c r="B222" t="s">
        <v>2486</v>
      </c>
      <c r="C222" t="s">
        <v>408</v>
      </c>
    </row>
    <row r="223" spans="1:3" x14ac:dyDescent="0.25">
      <c r="A223" t="s">
        <v>1</v>
      </c>
      <c r="B223" t="s">
        <v>2486</v>
      </c>
      <c r="C223" t="s">
        <v>409</v>
      </c>
    </row>
    <row r="224" spans="1:3" x14ac:dyDescent="0.25">
      <c r="A224" t="s">
        <v>1</v>
      </c>
      <c r="B224" t="s">
        <v>2486</v>
      </c>
      <c r="C224" t="s">
        <v>409</v>
      </c>
    </row>
    <row r="225" spans="1:3" x14ac:dyDescent="0.25">
      <c r="A225" t="s">
        <v>1</v>
      </c>
      <c r="B225" t="s">
        <v>2486</v>
      </c>
      <c r="C225" t="s">
        <v>409</v>
      </c>
    </row>
    <row r="226" spans="1:3" x14ac:dyDescent="0.25">
      <c r="A226" t="s">
        <v>1</v>
      </c>
      <c r="B226" t="s">
        <v>2486</v>
      </c>
      <c r="C226" t="s">
        <v>411</v>
      </c>
    </row>
    <row r="227" spans="1:3" x14ac:dyDescent="0.25">
      <c r="A227" t="s">
        <v>1</v>
      </c>
      <c r="B227" t="s">
        <v>2486</v>
      </c>
      <c r="C227" t="s">
        <v>410</v>
      </c>
    </row>
    <row r="228" spans="1:3" x14ac:dyDescent="0.25">
      <c r="A228" t="s">
        <v>1</v>
      </c>
      <c r="B228" t="s">
        <v>2486</v>
      </c>
      <c r="C228" t="s">
        <v>410</v>
      </c>
    </row>
    <row r="229" spans="1:3" x14ac:dyDescent="0.25">
      <c r="A229" t="s">
        <v>1</v>
      </c>
      <c r="B229" t="s">
        <v>2486</v>
      </c>
      <c r="C229" t="s">
        <v>409</v>
      </c>
    </row>
    <row r="230" spans="1:3" x14ac:dyDescent="0.25">
      <c r="A230" t="s">
        <v>1</v>
      </c>
      <c r="B230" t="s">
        <v>2486</v>
      </c>
      <c r="C230" t="s">
        <v>411</v>
      </c>
    </row>
    <row r="231" spans="1:3" x14ac:dyDescent="0.25">
      <c r="A231" t="s">
        <v>1</v>
      </c>
      <c r="B231" t="s">
        <v>2486</v>
      </c>
      <c r="C231" t="s">
        <v>411</v>
      </c>
    </row>
    <row r="232" spans="1:3" x14ac:dyDescent="0.25">
      <c r="A232" t="s">
        <v>1</v>
      </c>
      <c r="B232" t="s">
        <v>2486</v>
      </c>
      <c r="C232" t="s">
        <v>411</v>
      </c>
    </row>
    <row r="233" spans="1:3" x14ac:dyDescent="0.25">
      <c r="A233" t="s">
        <v>1</v>
      </c>
      <c r="B233" t="s">
        <v>2487</v>
      </c>
      <c r="C233" t="s">
        <v>409</v>
      </c>
    </row>
    <row r="234" spans="1:3" x14ac:dyDescent="0.25">
      <c r="A234" t="s">
        <v>1</v>
      </c>
      <c r="B234" t="s">
        <v>2487</v>
      </c>
      <c r="C234" t="s">
        <v>408</v>
      </c>
    </row>
    <row r="235" spans="1:3" x14ac:dyDescent="0.25">
      <c r="A235" t="s">
        <v>1</v>
      </c>
      <c r="B235" t="s">
        <v>2487</v>
      </c>
      <c r="C235" t="s">
        <v>409</v>
      </c>
    </row>
    <row r="236" spans="1:3" x14ac:dyDescent="0.25">
      <c r="A236" t="s">
        <v>1</v>
      </c>
      <c r="B236" t="s">
        <v>2487</v>
      </c>
      <c r="C236" t="s">
        <v>409</v>
      </c>
    </row>
    <row r="237" spans="1:3" x14ac:dyDescent="0.25">
      <c r="A237" t="s">
        <v>1</v>
      </c>
      <c r="B237" t="s">
        <v>2487</v>
      </c>
      <c r="C237" t="s">
        <v>409</v>
      </c>
    </row>
    <row r="238" spans="1:3" x14ac:dyDescent="0.25">
      <c r="A238" t="s">
        <v>1</v>
      </c>
      <c r="B238" t="s">
        <v>2487</v>
      </c>
      <c r="C238" t="s">
        <v>409</v>
      </c>
    </row>
    <row r="239" spans="1:3" x14ac:dyDescent="0.25">
      <c r="A239" t="s">
        <v>1</v>
      </c>
      <c r="B239" t="s">
        <v>2487</v>
      </c>
      <c r="C239" t="s">
        <v>410</v>
      </c>
    </row>
    <row r="240" spans="1:3" x14ac:dyDescent="0.25">
      <c r="A240" t="s">
        <v>1</v>
      </c>
      <c r="B240" t="s">
        <v>2487</v>
      </c>
      <c r="C240" t="s">
        <v>408</v>
      </c>
    </row>
    <row r="241" spans="1:3" x14ac:dyDescent="0.25">
      <c r="A241" t="s">
        <v>1</v>
      </c>
      <c r="B241" t="s">
        <v>2487</v>
      </c>
      <c r="C241" t="s">
        <v>408</v>
      </c>
    </row>
    <row r="242" spans="1:3" x14ac:dyDescent="0.25">
      <c r="A242" t="s">
        <v>1</v>
      </c>
      <c r="B242" t="s">
        <v>2487</v>
      </c>
      <c r="C242" t="s">
        <v>410</v>
      </c>
    </row>
    <row r="243" spans="1:3" x14ac:dyDescent="0.25">
      <c r="A243" t="s">
        <v>1</v>
      </c>
      <c r="B243" t="s">
        <v>2487</v>
      </c>
      <c r="C243" t="s">
        <v>409</v>
      </c>
    </row>
    <row r="244" spans="1:3" x14ac:dyDescent="0.25">
      <c r="A244" t="s">
        <v>1</v>
      </c>
      <c r="B244" t="s">
        <v>2487</v>
      </c>
      <c r="C244" t="s">
        <v>409</v>
      </c>
    </row>
    <row r="245" spans="1:3" x14ac:dyDescent="0.25">
      <c r="A245" t="s">
        <v>1</v>
      </c>
      <c r="B245" t="s">
        <v>2487</v>
      </c>
      <c r="C245" t="s">
        <v>409</v>
      </c>
    </row>
    <row r="246" spans="1:3" x14ac:dyDescent="0.25">
      <c r="A246" t="s">
        <v>1</v>
      </c>
      <c r="B246" t="s">
        <v>2487</v>
      </c>
      <c r="C246" t="s">
        <v>409</v>
      </c>
    </row>
    <row r="247" spans="1:3" x14ac:dyDescent="0.25">
      <c r="A247" t="s">
        <v>1</v>
      </c>
      <c r="B247" t="s">
        <v>2487</v>
      </c>
      <c r="C247" t="s">
        <v>408</v>
      </c>
    </row>
    <row r="248" spans="1:3" x14ac:dyDescent="0.25">
      <c r="A248" t="s">
        <v>1</v>
      </c>
      <c r="B248" t="s">
        <v>2487</v>
      </c>
      <c r="C248" t="s">
        <v>409</v>
      </c>
    </row>
    <row r="249" spans="1:3" x14ac:dyDescent="0.25">
      <c r="A249" t="s">
        <v>1</v>
      </c>
      <c r="B249" t="s">
        <v>2487</v>
      </c>
      <c r="C249" t="s">
        <v>409</v>
      </c>
    </row>
    <row r="250" spans="1:3" x14ac:dyDescent="0.25">
      <c r="A250" t="s">
        <v>1</v>
      </c>
      <c r="B250" t="s">
        <v>2487</v>
      </c>
      <c r="C250" t="s">
        <v>409</v>
      </c>
    </row>
    <row r="251" spans="1:3" x14ac:dyDescent="0.25">
      <c r="A251" t="s">
        <v>1</v>
      </c>
      <c r="B251" t="s">
        <v>2487</v>
      </c>
      <c r="C251" t="s">
        <v>409</v>
      </c>
    </row>
    <row r="252" spans="1:3" x14ac:dyDescent="0.25">
      <c r="A252" t="s">
        <v>1</v>
      </c>
      <c r="B252" t="s">
        <v>2487</v>
      </c>
      <c r="C252" t="s">
        <v>409</v>
      </c>
    </row>
    <row r="253" spans="1:3" x14ac:dyDescent="0.25">
      <c r="A253" t="s">
        <v>1</v>
      </c>
      <c r="B253" t="s">
        <v>2487</v>
      </c>
      <c r="C253" t="s">
        <v>409</v>
      </c>
    </row>
    <row r="254" spans="1:3" x14ac:dyDescent="0.25">
      <c r="A254" t="s">
        <v>1</v>
      </c>
      <c r="B254" t="s">
        <v>2487</v>
      </c>
      <c r="C254" t="s">
        <v>410</v>
      </c>
    </row>
    <row r="255" spans="1:3" x14ac:dyDescent="0.25">
      <c r="A255" t="s">
        <v>1</v>
      </c>
      <c r="B255" t="s">
        <v>2487</v>
      </c>
      <c r="C255" t="s">
        <v>411</v>
      </c>
    </row>
    <row r="256" spans="1:3" x14ac:dyDescent="0.25">
      <c r="A256" t="s">
        <v>1</v>
      </c>
      <c r="B256" t="s">
        <v>2487</v>
      </c>
      <c r="C256" t="s">
        <v>411</v>
      </c>
    </row>
    <row r="257" spans="1:3" x14ac:dyDescent="0.25">
      <c r="A257" t="s">
        <v>1</v>
      </c>
      <c r="B257" t="s">
        <v>2487</v>
      </c>
      <c r="C257" t="s">
        <v>410</v>
      </c>
    </row>
    <row r="258" spans="1:3" x14ac:dyDescent="0.25">
      <c r="A258" t="s">
        <v>1</v>
      </c>
      <c r="B258" t="s">
        <v>2487</v>
      </c>
      <c r="C258" t="s">
        <v>409</v>
      </c>
    </row>
    <row r="259" spans="1:3" x14ac:dyDescent="0.25">
      <c r="A259" t="s">
        <v>1</v>
      </c>
      <c r="B259" t="s">
        <v>2487</v>
      </c>
      <c r="C259" t="s">
        <v>411</v>
      </c>
    </row>
    <row r="260" spans="1:3" x14ac:dyDescent="0.25">
      <c r="A260" t="s">
        <v>1</v>
      </c>
      <c r="B260" t="s">
        <v>2487</v>
      </c>
      <c r="C260" t="s">
        <v>409</v>
      </c>
    </row>
    <row r="261" spans="1:3" x14ac:dyDescent="0.25">
      <c r="A261" t="s">
        <v>79</v>
      </c>
      <c r="B261" t="s">
        <v>80</v>
      </c>
      <c r="C261" t="s">
        <v>411</v>
      </c>
    </row>
    <row r="262" spans="1:3" x14ac:dyDescent="0.25">
      <c r="A262" t="s">
        <v>79</v>
      </c>
      <c r="B262" t="s">
        <v>80</v>
      </c>
      <c r="C262" t="s">
        <v>408</v>
      </c>
    </row>
    <row r="263" spans="1:3" x14ac:dyDescent="0.25">
      <c r="A263" t="s">
        <v>79</v>
      </c>
      <c r="B263" t="s">
        <v>80</v>
      </c>
      <c r="C263" t="s">
        <v>410</v>
      </c>
    </row>
    <row r="264" spans="1:3" x14ac:dyDescent="0.25">
      <c r="A264" t="s">
        <v>79</v>
      </c>
      <c r="B264" t="s">
        <v>80</v>
      </c>
      <c r="C264" t="s">
        <v>409</v>
      </c>
    </row>
    <row r="265" spans="1:3" x14ac:dyDescent="0.25">
      <c r="A265" t="s">
        <v>79</v>
      </c>
      <c r="B265" t="s">
        <v>80</v>
      </c>
      <c r="C265" t="s">
        <v>410</v>
      </c>
    </row>
    <row r="266" spans="1:3" x14ac:dyDescent="0.25">
      <c r="A266" t="s">
        <v>79</v>
      </c>
      <c r="B266" t="s">
        <v>80</v>
      </c>
      <c r="C266" t="s">
        <v>409</v>
      </c>
    </row>
    <row r="267" spans="1:3" x14ac:dyDescent="0.25">
      <c r="A267" t="s">
        <v>79</v>
      </c>
      <c r="B267" t="s">
        <v>80</v>
      </c>
      <c r="C267" t="s">
        <v>411</v>
      </c>
    </row>
    <row r="268" spans="1:3" x14ac:dyDescent="0.25">
      <c r="A268" t="s">
        <v>79</v>
      </c>
      <c r="B268" t="s">
        <v>80</v>
      </c>
      <c r="C268" t="s">
        <v>409</v>
      </c>
    </row>
    <row r="269" spans="1:3" x14ac:dyDescent="0.25">
      <c r="A269" t="s">
        <v>79</v>
      </c>
      <c r="B269" t="s">
        <v>80</v>
      </c>
      <c r="C269" t="s">
        <v>409</v>
      </c>
    </row>
    <row r="270" spans="1:3" x14ac:dyDescent="0.25">
      <c r="A270" t="s">
        <v>79</v>
      </c>
      <c r="B270" t="s">
        <v>80</v>
      </c>
      <c r="C270" t="s">
        <v>410</v>
      </c>
    </row>
    <row r="271" spans="1:3" x14ac:dyDescent="0.25">
      <c r="A271" t="s">
        <v>79</v>
      </c>
      <c r="B271" t="s">
        <v>80</v>
      </c>
      <c r="C271" t="s">
        <v>410</v>
      </c>
    </row>
    <row r="272" spans="1:3" x14ac:dyDescent="0.25">
      <c r="A272" t="s">
        <v>79</v>
      </c>
      <c r="B272" t="s">
        <v>80</v>
      </c>
      <c r="C272" t="s">
        <v>411</v>
      </c>
    </row>
    <row r="273" spans="1:3" x14ac:dyDescent="0.25">
      <c r="A273" t="s">
        <v>79</v>
      </c>
      <c r="B273" t="s">
        <v>80</v>
      </c>
      <c r="C273" t="s">
        <v>410</v>
      </c>
    </row>
    <row r="274" spans="1:3" x14ac:dyDescent="0.25">
      <c r="A274" t="s">
        <v>79</v>
      </c>
      <c r="B274" t="s">
        <v>80</v>
      </c>
      <c r="C274" t="s">
        <v>409</v>
      </c>
    </row>
    <row r="275" spans="1:3" x14ac:dyDescent="0.25">
      <c r="A275" t="s">
        <v>79</v>
      </c>
      <c r="B275" t="s">
        <v>80</v>
      </c>
      <c r="C275" t="s">
        <v>409</v>
      </c>
    </row>
    <row r="276" spans="1:3" x14ac:dyDescent="0.25">
      <c r="A276" t="s">
        <v>79</v>
      </c>
      <c r="B276" t="s">
        <v>80</v>
      </c>
      <c r="C276" t="s">
        <v>409</v>
      </c>
    </row>
    <row r="277" spans="1:3" x14ac:dyDescent="0.25">
      <c r="A277" t="s">
        <v>79</v>
      </c>
      <c r="B277" t="s">
        <v>80</v>
      </c>
      <c r="C277" t="s">
        <v>409</v>
      </c>
    </row>
    <row r="278" spans="1:3" x14ac:dyDescent="0.25">
      <c r="A278" t="s">
        <v>79</v>
      </c>
      <c r="B278" t="s">
        <v>80</v>
      </c>
      <c r="C278" t="s">
        <v>411</v>
      </c>
    </row>
    <row r="279" spans="1:3" x14ac:dyDescent="0.25">
      <c r="A279" t="s">
        <v>79</v>
      </c>
      <c r="B279" t="s">
        <v>80</v>
      </c>
      <c r="C279" t="s">
        <v>409</v>
      </c>
    </row>
    <row r="280" spans="1:3" x14ac:dyDescent="0.25">
      <c r="A280" t="s">
        <v>79</v>
      </c>
      <c r="B280" t="s">
        <v>84</v>
      </c>
      <c r="C280" t="s">
        <v>409</v>
      </c>
    </row>
    <row r="281" spans="1:3" x14ac:dyDescent="0.25">
      <c r="A281" t="s">
        <v>79</v>
      </c>
      <c r="B281" t="s">
        <v>84</v>
      </c>
      <c r="C281" t="s">
        <v>409</v>
      </c>
    </row>
    <row r="282" spans="1:3" x14ac:dyDescent="0.25">
      <c r="A282" t="s">
        <v>79</v>
      </c>
      <c r="B282" t="s">
        <v>84</v>
      </c>
      <c r="C282" t="s">
        <v>409</v>
      </c>
    </row>
    <row r="283" spans="1:3" x14ac:dyDescent="0.25">
      <c r="A283" t="s">
        <v>79</v>
      </c>
      <c r="B283" t="s">
        <v>84</v>
      </c>
      <c r="C283" t="s">
        <v>411</v>
      </c>
    </row>
    <row r="284" spans="1:3" x14ac:dyDescent="0.25">
      <c r="A284" t="s">
        <v>79</v>
      </c>
      <c r="B284" t="s">
        <v>84</v>
      </c>
      <c r="C284" t="s">
        <v>411</v>
      </c>
    </row>
    <row r="285" spans="1:3" x14ac:dyDescent="0.25">
      <c r="A285" t="s">
        <v>79</v>
      </c>
      <c r="B285" t="s">
        <v>84</v>
      </c>
      <c r="C285" t="s">
        <v>411</v>
      </c>
    </row>
    <row r="286" spans="1:3" x14ac:dyDescent="0.25">
      <c r="A286" t="s">
        <v>79</v>
      </c>
      <c r="B286" t="s">
        <v>84</v>
      </c>
      <c r="C286" t="s">
        <v>411</v>
      </c>
    </row>
    <row r="287" spans="1:3" x14ac:dyDescent="0.25">
      <c r="A287" t="s">
        <v>79</v>
      </c>
      <c r="B287" t="s">
        <v>84</v>
      </c>
      <c r="C287" t="s">
        <v>411</v>
      </c>
    </row>
    <row r="288" spans="1:3" x14ac:dyDescent="0.25">
      <c r="A288" t="s">
        <v>79</v>
      </c>
      <c r="B288" t="s">
        <v>84</v>
      </c>
      <c r="C288" t="s">
        <v>410</v>
      </c>
    </row>
    <row r="289" spans="1:3" x14ac:dyDescent="0.25">
      <c r="A289" t="s">
        <v>79</v>
      </c>
      <c r="B289" t="s">
        <v>84</v>
      </c>
      <c r="C289" t="s">
        <v>411</v>
      </c>
    </row>
    <row r="290" spans="1:3" x14ac:dyDescent="0.25">
      <c r="A290" t="s">
        <v>79</v>
      </c>
      <c r="B290" t="s">
        <v>89</v>
      </c>
      <c r="C290" t="s">
        <v>409</v>
      </c>
    </row>
    <row r="291" spans="1:3" x14ac:dyDescent="0.25">
      <c r="A291" t="s">
        <v>79</v>
      </c>
      <c r="B291" t="s">
        <v>89</v>
      </c>
      <c r="C291" t="s">
        <v>411</v>
      </c>
    </row>
    <row r="292" spans="1:3" x14ac:dyDescent="0.25">
      <c r="A292" t="s">
        <v>79</v>
      </c>
      <c r="B292" t="s">
        <v>89</v>
      </c>
      <c r="C292" t="s">
        <v>409</v>
      </c>
    </row>
    <row r="293" spans="1:3" x14ac:dyDescent="0.25">
      <c r="A293" t="s">
        <v>79</v>
      </c>
      <c r="B293" t="s">
        <v>89</v>
      </c>
      <c r="C293" t="s">
        <v>408</v>
      </c>
    </row>
    <row r="294" spans="1:3" x14ac:dyDescent="0.25">
      <c r="A294" t="s">
        <v>79</v>
      </c>
      <c r="B294" t="s">
        <v>89</v>
      </c>
      <c r="C294" t="s">
        <v>409</v>
      </c>
    </row>
    <row r="295" spans="1:3" x14ac:dyDescent="0.25">
      <c r="A295" t="s">
        <v>79</v>
      </c>
      <c r="B295" t="s">
        <v>89</v>
      </c>
      <c r="C295" t="s">
        <v>409</v>
      </c>
    </row>
    <row r="296" spans="1:3" x14ac:dyDescent="0.25">
      <c r="A296" t="s">
        <v>79</v>
      </c>
      <c r="B296" t="s">
        <v>89</v>
      </c>
      <c r="C296" t="s">
        <v>409</v>
      </c>
    </row>
    <row r="297" spans="1:3" x14ac:dyDescent="0.25">
      <c r="A297" t="s">
        <v>79</v>
      </c>
      <c r="B297" t="s">
        <v>89</v>
      </c>
      <c r="C297" t="s">
        <v>408</v>
      </c>
    </row>
    <row r="298" spans="1:3" x14ac:dyDescent="0.25">
      <c r="A298" t="s">
        <v>79</v>
      </c>
      <c r="B298" t="s">
        <v>89</v>
      </c>
      <c r="C298" t="s">
        <v>411</v>
      </c>
    </row>
    <row r="299" spans="1:3" x14ac:dyDescent="0.25">
      <c r="A299" t="s">
        <v>79</v>
      </c>
      <c r="B299" t="s">
        <v>89</v>
      </c>
      <c r="C299" t="s">
        <v>409</v>
      </c>
    </row>
    <row r="300" spans="1:3" x14ac:dyDescent="0.25">
      <c r="A300" t="s">
        <v>79</v>
      </c>
      <c r="B300" t="s">
        <v>89</v>
      </c>
      <c r="C300" t="s">
        <v>408</v>
      </c>
    </row>
    <row r="301" spans="1:3" x14ac:dyDescent="0.25">
      <c r="A301" t="s">
        <v>79</v>
      </c>
      <c r="B301" t="s">
        <v>89</v>
      </c>
      <c r="C301" t="s">
        <v>409</v>
      </c>
    </row>
    <row r="302" spans="1:3" x14ac:dyDescent="0.25">
      <c r="A302" t="s">
        <v>79</v>
      </c>
      <c r="B302" t="s">
        <v>89</v>
      </c>
      <c r="C302" t="s">
        <v>410</v>
      </c>
    </row>
    <row r="303" spans="1:3" x14ac:dyDescent="0.25">
      <c r="A303" t="s">
        <v>79</v>
      </c>
      <c r="B303" t="s">
        <v>89</v>
      </c>
      <c r="C303" t="s">
        <v>409</v>
      </c>
    </row>
    <row r="304" spans="1:3" x14ac:dyDescent="0.25">
      <c r="A304" t="s">
        <v>79</v>
      </c>
      <c r="B304" t="s">
        <v>89</v>
      </c>
      <c r="C304" t="s">
        <v>408</v>
      </c>
    </row>
    <row r="305" spans="1:3" x14ac:dyDescent="0.25">
      <c r="A305" t="s">
        <v>79</v>
      </c>
      <c r="B305" t="s">
        <v>89</v>
      </c>
      <c r="C305" t="s">
        <v>409</v>
      </c>
    </row>
    <row r="306" spans="1:3" x14ac:dyDescent="0.25">
      <c r="A306" t="s">
        <v>79</v>
      </c>
      <c r="B306" t="s">
        <v>89</v>
      </c>
      <c r="C306" t="s">
        <v>409</v>
      </c>
    </row>
    <row r="307" spans="1:3" x14ac:dyDescent="0.25">
      <c r="A307" t="s">
        <v>79</v>
      </c>
      <c r="B307" t="s">
        <v>89</v>
      </c>
      <c r="C307" t="s">
        <v>409</v>
      </c>
    </row>
    <row r="308" spans="1:3" x14ac:dyDescent="0.25">
      <c r="A308" t="s">
        <v>79</v>
      </c>
      <c r="B308" t="s">
        <v>89</v>
      </c>
      <c r="C308" t="s">
        <v>410</v>
      </c>
    </row>
    <row r="309" spans="1:3" x14ac:dyDescent="0.25">
      <c r="A309" t="s">
        <v>79</v>
      </c>
      <c r="B309" t="s">
        <v>89</v>
      </c>
      <c r="C309" t="s">
        <v>408</v>
      </c>
    </row>
    <row r="310" spans="1:3" x14ac:dyDescent="0.25">
      <c r="A310" t="s">
        <v>79</v>
      </c>
      <c r="B310" t="s">
        <v>89</v>
      </c>
      <c r="C310" t="s">
        <v>410</v>
      </c>
    </row>
    <row r="311" spans="1:3" x14ac:dyDescent="0.25">
      <c r="A311" t="s">
        <v>79</v>
      </c>
      <c r="B311" t="s">
        <v>89</v>
      </c>
      <c r="C311" t="s">
        <v>408</v>
      </c>
    </row>
    <row r="312" spans="1:3" x14ac:dyDescent="0.25">
      <c r="A312" t="s">
        <v>79</v>
      </c>
      <c r="B312" t="s">
        <v>89</v>
      </c>
      <c r="C312" t="s">
        <v>409</v>
      </c>
    </row>
    <row r="313" spans="1:3" x14ac:dyDescent="0.25">
      <c r="A313" t="s">
        <v>79</v>
      </c>
      <c r="B313" t="s">
        <v>89</v>
      </c>
      <c r="C313" t="s">
        <v>410</v>
      </c>
    </row>
    <row r="314" spans="1:3" x14ac:dyDescent="0.25">
      <c r="A314" t="s">
        <v>79</v>
      </c>
      <c r="B314" t="s">
        <v>89</v>
      </c>
      <c r="C314" t="s">
        <v>411</v>
      </c>
    </row>
    <row r="315" spans="1:3" x14ac:dyDescent="0.25">
      <c r="A315" t="s">
        <v>79</v>
      </c>
      <c r="B315" t="s">
        <v>89</v>
      </c>
      <c r="C315" t="s">
        <v>409</v>
      </c>
    </row>
    <row r="316" spans="1:3" x14ac:dyDescent="0.25">
      <c r="A316" t="s">
        <v>79</v>
      </c>
      <c r="B316" t="s">
        <v>89</v>
      </c>
      <c r="C316" t="s">
        <v>409</v>
      </c>
    </row>
    <row r="317" spans="1:3" x14ac:dyDescent="0.25">
      <c r="A317" t="s">
        <v>79</v>
      </c>
      <c r="B317" t="s">
        <v>94</v>
      </c>
      <c r="C317" t="s">
        <v>409</v>
      </c>
    </row>
    <row r="318" spans="1:3" x14ac:dyDescent="0.25">
      <c r="A318" t="s">
        <v>79</v>
      </c>
      <c r="B318" t="s">
        <v>94</v>
      </c>
      <c r="C318" t="s">
        <v>410</v>
      </c>
    </row>
    <row r="319" spans="1:3" x14ac:dyDescent="0.25">
      <c r="A319" t="s">
        <v>79</v>
      </c>
      <c r="B319" t="s">
        <v>94</v>
      </c>
      <c r="C319" t="s">
        <v>411</v>
      </c>
    </row>
    <row r="320" spans="1:3" x14ac:dyDescent="0.25">
      <c r="A320" t="s">
        <v>79</v>
      </c>
      <c r="B320" t="s">
        <v>94</v>
      </c>
      <c r="C320" t="s">
        <v>409</v>
      </c>
    </row>
    <row r="321" spans="1:3" x14ac:dyDescent="0.25">
      <c r="A321" t="s">
        <v>79</v>
      </c>
      <c r="B321" t="s">
        <v>94</v>
      </c>
      <c r="C321" t="s">
        <v>411</v>
      </c>
    </row>
    <row r="322" spans="1:3" x14ac:dyDescent="0.25">
      <c r="A322" t="s">
        <v>79</v>
      </c>
      <c r="B322" t="s">
        <v>94</v>
      </c>
      <c r="C322" t="s">
        <v>410</v>
      </c>
    </row>
    <row r="323" spans="1:3" x14ac:dyDescent="0.25">
      <c r="A323" t="s">
        <v>79</v>
      </c>
      <c r="B323" t="s">
        <v>94</v>
      </c>
      <c r="C323" t="s">
        <v>409</v>
      </c>
    </row>
    <row r="324" spans="1:3" x14ac:dyDescent="0.25">
      <c r="A324" t="s">
        <v>79</v>
      </c>
      <c r="B324" t="s">
        <v>94</v>
      </c>
      <c r="C324" t="s">
        <v>409</v>
      </c>
    </row>
    <row r="325" spans="1:3" x14ac:dyDescent="0.25">
      <c r="A325" t="s">
        <v>79</v>
      </c>
      <c r="B325" t="s">
        <v>94</v>
      </c>
      <c r="C325" t="s">
        <v>409</v>
      </c>
    </row>
    <row r="326" spans="1:3" x14ac:dyDescent="0.25">
      <c r="A326" t="s">
        <v>79</v>
      </c>
      <c r="B326" t="s">
        <v>94</v>
      </c>
      <c r="C326" t="s">
        <v>409</v>
      </c>
    </row>
    <row r="327" spans="1:3" x14ac:dyDescent="0.25">
      <c r="A327" t="s">
        <v>79</v>
      </c>
      <c r="B327" t="s">
        <v>94</v>
      </c>
      <c r="C327" t="s">
        <v>411</v>
      </c>
    </row>
    <row r="328" spans="1:3" x14ac:dyDescent="0.25">
      <c r="A328" t="s">
        <v>79</v>
      </c>
      <c r="B328" t="s">
        <v>94</v>
      </c>
      <c r="C328" t="s">
        <v>411</v>
      </c>
    </row>
    <row r="329" spans="1:3" x14ac:dyDescent="0.25">
      <c r="A329" t="s">
        <v>79</v>
      </c>
      <c r="B329" t="s">
        <v>94</v>
      </c>
      <c r="C329" t="s">
        <v>410</v>
      </c>
    </row>
    <row r="330" spans="1:3" x14ac:dyDescent="0.25">
      <c r="A330" t="s">
        <v>79</v>
      </c>
      <c r="B330" t="s">
        <v>94</v>
      </c>
      <c r="C330" t="s">
        <v>409</v>
      </c>
    </row>
    <row r="331" spans="1:3" x14ac:dyDescent="0.25">
      <c r="A331" t="s">
        <v>79</v>
      </c>
      <c r="B331" t="s">
        <v>94</v>
      </c>
      <c r="C331" t="s">
        <v>408</v>
      </c>
    </row>
    <row r="332" spans="1:3" x14ac:dyDescent="0.25">
      <c r="A332" t="s">
        <v>79</v>
      </c>
      <c r="B332" t="s">
        <v>94</v>
      </c>
      <c r="C332" t="s">
        <v>411</v>
      </c>
    </row>
    <row r="333" spans="1:3" x14ac:dyDescent="0.25">
      <c r="A333" t="s">
        <v>79</v>
      </c>
      <c r="B333" t="s">
        <v>94</v>
      </c>
      <c r="C333" t="s">
        <v>410</v>
      </c>
    </row>
    <row r="334" spans="1:3" x14ac:dyDescent="0.25">
      <c r="A334" t="s">
        <v>79</v>
      </c>
      <c r="B334" t="s">
        <v>94</v>
      </c>
      <c r="C334" t="s">
        <v>409</v>
      </c>
    </row>
    <row r="335" spans="1:3" x14ac:dyDescent="0.25">
      <c r="A335" t="s">
        <v>79</v>
      </c>
      <c r="B335" t="s">
        <v>94</v>
      </c>
      <c r="C335" t="s">
        <v>410</v>
      </c>
    </row>
    <row r="336" spans="1:3" x14ac:dyDescent="0.25">
      <c r="A336" t="s">
        <v>79</v>
      </c>
      <c r="B336" t="s">
        <v>94</v>
      </c>
      <c r="C336" t="s">
        <v>411</v>
      </c>
    </row>
    <row r="337" spans="1:3" x14ac:dyDescent="0.25">
      <c r="A337" t="s">
        <v>79</v>
      </c>
      <c r="B337" t="s">
        <v>94</v>
      </c>
      <c r="C337" t="s">
        <v>409</v>
      </c>
    </row>
    <row r="338" spans="1:3" x14ac:dyDescent="0.25">
      <c r="A338" t="s">
        <v>79</v>
      </c>
      <c r="B338" t="s">
        <v>94</v>
      </c>
      <c r="C338" t="s">
        <v>408</v>
      </c>
    </row>
    <row r="339" spans="1:3" x14ac:dyDescent="0.25">
      <c r="A339" t="s">
        <v>79</v>
      </c>
      <c r="B339" t="s">
        <v>94</v>
      </c>
      <c r="C339" t="s">
        <v>410</v>
      </c>
    </row>
    <row r="340" spans="1:3" x14ac:dyDescent="0.25">
      <c r="A340" t="s">
        <v>79</v>
      </c>
      <c r="B340" t="s">
        <v>94</v>
      </c>
      <c r="C340" t="s">
        <v>409</v>
      </c>
    </row>
    <row r="341" spans="1:3" x14ac:dyDescent="0.25">
      <c r="A341" t="s">
        <v>79</v>
      </c>
      <c r="B341" t="s">
        <v>94</v>
      </c>
      <c r="C341" t="s">
        <v>411</v>
      </c>
    </row>
    <row r="342" spans="1:3" x14ac:dyDescent="0.25">
      <c r="A342" t="s">
        <v>79</v>
      </c>
      <c r="B342" t="s">
        <v>97</v>
      </c>
      <c r="C342" t="s">
        <v>409</v>
      </c>
    </row>
    <row r="343" spans="1:3" x14ac:dyDescent="0.25">
      <c r="A343" t="s">
        <v>79</v>
      </c>
      <c r="B343" t="s">
        <v>97</v>
      </c>
      <c r="C343" t="s">
        <v>410</v>
      </c>
    </row>
    <row r="344" spans="1:3" x14ac:dyDescent="0.25">
      <c r="A344" t="s">
        <v>79</v>
      </c>
      <c r="B344" t="s">
        <v>97</v>
      </c>
      <c r="C344" t="s">
        <v>409</v>
      </c>
    </row>
    <row r="345" spans="1:3" x14ac:dyDescent="0.25">
      <c r="A345" t="s">
        <v>79</v>
      </c>
      <c r="B345" t="s">
        <v>97</v>
      </c>
      <c r="C345" t="s">
        <v>410</v>
      </c>
    </row>
    <row r="346" spans="1:3" x14ac:dyDescent="0.25">
      <c r="A346" t="s">
        <v>79</v>
      </c>
      <c r="B346" t="s">
        <v>97</v>
      </c>
      <c r="C346" t="s">
        <v>411</v>
      </c>
    </row>
    <row r="347" spans="1:3" x14ac:dyDescent="0.25">
      <c r="A347" t="s">
        <v>79</v>
      </c>
      <c r="B347" t="s">
        <v>97</v>
      </c>
      <c r="C347" t="s">
        <v>409</v>
      </c>
    </row>
    <row r="348" spans="1:3" x14ac:dyDescent="0.25">
      <c r="A348" t="s">
        <v>79</v>
      </c>
      <c r="B348" t="s">
        <v>101</v>
      </c>
      <c r="C348" t="s">
        <v>409</v>
      </c>
    </row>
    <row r="349" spans="1:3" x14ac:dyDescent="0.25">
      <c r="A349" t="s">
        <v>79</v>
      </c>
      <c r="B349" t="s">
        <v>101</v>
      </c>
      <c r="C349" t="s">
        <v>408</v>
      </c>
    </row>
    <row r="350" spans="1:3" x14ac:dyDescent="0.25">
      <c r="A350" t="s">
        <v>79</v>
      </c>
      <c r="B350" t="s">
        <v>101</v>
      </c>
      <c r="C350" t="s">
        <v>410</v>
      </c>
    </row>
    <row r="351" spans="1:3" x14ac:dyDescent="0.25">
      <c r="A351" t="s">
        <v>79</v>
      </c>
      <c r="B351" t="s">
        <v>101</v>
      </c>
      <c r="C351" t="s">
        <v>409</v>
      </c>
    </row>
    <row r="352" spans="1:3" x14ac:dyDescent="0.25">
      <c r="A352" t="s">
        <v>79</v>
      </c>
      <c r="B352" t="s">
        <v>101</v>
      </c>
      <c r="C352" t="s">
        <v>408</v>
      </c>
    </row>
    <row r="353" spans="1:3" x14ac:dyDescent="0.25">
      <c r="A353" t="s">
        <v>79</v>
      </c>
      <c r="B353" t="s">
        <v>101</v>
      </c>
      <c r="C353" t="s">
        <v>409</v>
      </c>
    </row>
    <row r="354" spans="1:3" x14ac:dyDescent="0.25">
      <c r="A354" t="s">
        <v>79</v>
      </c>
      <c r="B354" t="s">
        <v>101</v>
      </c>
      <c r="C354" t="s">
        <v>411</v>
      </c>
    </row>
    <row r="355" spans="1:3" x14ac:dyDescent="0.25">
      <c r="A355" t="s">
        <v>79</v>
      </c>
      <c r="B355" t="s">
        <v>101</v>
      </c>
      <c r="C355" t="s">
        <v>411</v>
      </c>
    </row>
    <row r="356" spans="1:3" x14ac:dyDescent="0.25">
      <c r="A356" t="s">
        <v>79</v>
      </c>
      <c r="B356" t="s">
        <v>101</v>
      </c>
      <c r="C356" t="s">
        <v>411</v>
      </c>
    </row>
    <row r="357" spans="1:3" x14ac:dyDescent="0.25">
      <c r="A357" t="s">
        <v>79</v>
      </c>
      <c r="B357" t="s">
        <v>101</v>
      </c>
      <c r="C357" t="s">
        <v>409</v>
      </c>
    </row>
    <row r="358" spans="1:3" x14ac:dyDescent="0.25">
      <c r="A358" t="s">
        <v>79</v>
      </c>
      <c r="B358" t="s">
        <v>101</v>
      </c>
      <c r="C358" t="s">
        <v>408</v>
      </c>
    </row>
    <row r="359" spans="1:3" x14ac:dyDescent="0.25">
      <c r="A359" t="s">
        <v>79</v>
      </c>
      <c r="B359" t="s">
        <v>101</v>
      </c>
      <c r="C359" t="s">
        <v>409</v>
      </c>
    </row>
    <row r="360" spans="1:3" x14ac:dyDescent="0.25">
      <c r="A360" t="s">
        <v>79</v>
      </c>
      <c r="B360" t="s">
        <v>101</v>
      </c>
      <c r="C360" t="s">
        <v>408</v>
      </c>
    </row>
    <row r="361" spans="1:3" x14ac:dyDescent="0.25">
      <c r="A361" t="s">
        <v>79</v>
      </c>
      <c r="B361" t="s">
        <v>105</v>
      </c>
      <c r="C361" t="s">
        <v>409</v>
      </c>
    </row>
    <row r="362" spans="1:3" x14ac:dyDescent="0.25">
      <c r="A362" t="s">
        <v>79</v>
      </c>
      <c r="B362" t="s">
        <v>105</v>
      </c>
      <c r="C362" t="s">
        <v>408</v>
      </c>
    </row>
    <row r="363" spans="1:3" x14ac:dyDescent="0.25">
      <c r="A363" t="s">
        <v>79</v>
      </c>
      <c r="B363" t="s">
        <v>105</v>
      </c>
      <c r="C363" t="s">
        <v>409</v>
      </c>
    </row>
    <row r="364" spans="1:3" x14ac:dyDescent="0.25">
      <c r="A364" t="s">
        <v>79</v>
      </c>
      <c r="B364" t="s">
        <v>105</v>
      </c>
      <c r="C364" t="s">
        <v>409</v>
      </c>
    </row>
    <row r="365" spans="1:3" x14ac:dyDescent="0.25">
      <c r="A365" t="s">
        <v>79</v>
      </c>
      <c r="B365" t="s">
        <v>105</v>
      </c>
      <c r="C365" t="s">
        <v>410</v>
      </c>
    </row>
    <row r="366" spans="1:3" x14ac:dyDescent="0.25">
      <c r="A366" t="s">
        <v>79</v>
      </c>
      <c r="B366" t="s">
        <v>105</v>
      </c>
      <c r="C366" t="s">
        <v>409</v>
      </c>
    </row>
    <row r="367" spans="1:3" x14ac:dyDescent="0.25">
      <c r="A367" t="s">
        <v>79</v>
      </c>
      <c r="B367" t="s">
        <v>105</v>
      </c>
      <c r="C367" t="s">
        <v>410</v>
      </c>
    </row>
    <row r="368" spans="1:3" x14ac:dyDescent="0.25">
      <c r="A368" t="s">
        <v>79</v>
      </c>
      <c r="B368" t="s">
        <v>105</v>
      </c>
      <c r="C368" t="s">
        <v>409</v>
      </c>
    </row>
    <row r="369" spans="1:3" x14ac:dyDescent="0.25">
      <c r="A369" t="s">
        <v>79</v>
      </c>
      <c r="B369" t="s">
        <v>109</v>
      </c>
      <c r="C369" t="s">
        <v>409</v>
      </c>
    </row>
    <row r="370" spans="1:3" x14ac:dyDescent="0.25">
      <c r="A370" t="s">
        <v>79</v>
      </c>
      <c r="B370" t="s">
        <v>109</v>
      </c>
      <c r="C370" t="s">
        <v>409</v>
      </c>
    </row>
    <row r="371" spans="1:3" x14ac:dyDescent="0.25">
      <c r="A371" t="s">
        <v>79</v>
      </c>
      <c r="B371" t="s">
        <v>109</v>
      </c>
      <c r="C371" t="s">
        <v>411</v>
      </c>
    </row>
    <row r="372" spans="1:3" x14ac:dyDescent="0.25">
      <c r="A372" t="s">
        <v>79</v>
      </c>
      <c r="B372" t="s">
        <v>109</v>
      </c>
      <c r="C372" t="s">
        <v>410</v>
      </c>
    </row>
    <row r="373" spans="1:3" x14ac:dyDescent="0.25">
      <c r="A373" t="s">
        <v>79</v>
      </c>
      <c r="B373" t="s">
        <v>109</v>
      </c>
      <c r="C373" t="s">
        <v>409</v>
      </c>
    </row>
    <row r="374" spans="1:3" x14ac:dyDescent="0.25">
      <c r="A374" t="s">
        <v>79</v>
      </c>
      <c r="B374" t="s">
        <v>109</v>
      </c>
      <c r="C374" t="s">
        <v>411</v>
      </c>
    </row>
    <row r="375" spans="1:3" x14ac:dyDescent="0.25">
      <c r="A375" t="s">
        <v>79</v>
      </c>
      <c r="B375" t="s">
        <v>109</v>
      </c>
      <c r="C375" t="s">
        <v>411</v>
      </c>
    </row>
    <row r="376" spans="1:3" x14ac:dyDescent="0.25">
      <c r="A376" t="s">
        <v>79</v>
      </c>
      <c r="B376" t="s">
        <v>112</v>
      </c>
      <c r="C376" t="s">
        <v>410</v>
      </c>
    </row>
    <row r="377" spans="1:3" x14ac:dyDescent="0.25">
      <c r="A377" t="s">
        <v>79</v>
      </c>
      <c r="B377" t="s">
        <v>112</v>
      </c>
      <c r="C377" t="s">
        <v>410</v>
      </c>
    </row>
    <row r="378" spans="1:3" x14ac:dyDescent="0.25">
      <c r="A378" t="s">
        <v>79</v>
      </c>
      <c r="B378" t="s">
        <v>112</v>
      </c>
      <c r="C378" t="s">
        <v>410</v>
      </c>
    </row>
    <row r="379" spans="1:3" x14ac:dyDescent="0.25">
      <c r="A379" t="s">
        <v>79</v>
      </c>
      <c r="B379" t="s">
        <v>112</v>
      </c>
      <c r="C379" t="s">
        <v>410</v>
      </c>
    </row>
    <row r="380" spans="1:3" x14ac:dyDescent="0.25">
      <c r="A380" t="s">
        <v>79</v>
      </c>
      <c r="B380" t="s">
        <v>112</v>
      </c>
      <c r="C380" t="s">
        <v>410</v>
      </c>
    </row>
    <row r="381" spans="1:3" x14ac:dyDescent="0.25">
      <c r="A381" t="s">
        <v>79</v>
      </c>
      <c r="B381" t="s">
        <v>112</v>
      </c>
      <c r="C381" t="s">
        <v>409</v>
      </c>
    </row>
    <row r="382" spans="1:3" x14ac:dyDescent="0.25">
      <c r="A382" t="s">
        <v>79</v>
      </c>
      <c r="B382" t="s">
        <v>112</v>
      </c>
      <c r="C382" t="s">
        <v>410</v>
      </c>
    </row>
    <row r="383" spans="1:3" x14ac:dyDescent="0.25">
      <c r="A383" t="s">
        <v>79</v>
      </c>
      <c r="B383" t="s">
        <v>112</v>
      </c>
      <c r="C383" t="s">
        <v>409</v>
      </c>
    </row>
    <row r="384" spans="1:3" x14ac:dyDescent="0.25">
      <c r="A384" t="s">
        <v>79</v>
      </c>
      <c r="B384" t="s">
        <v>112</v>
      </c>
      <c r="C384" t="s">
        <v>409</v>
      </c>
    </row>
    <row r="385" spans="1:3" x14ac:dyDescent="0.25">
      <c r="A385" t="s">
        <v>79</v>
      </c>
      <c r="B385" t="s">
        <v>112</v>
      </c>
      <c r="C385" t="s">
        <v>409</v>
      </c>
    </row>
    <row r="386" spans="1:3" x14ac:dyDescent="0.25">
      <c r="A386" t="s">
        <v>79</v>
      </c>
      <c r="B386" t="s">
        <v>112</v>
      </c>
      <c r="C386" t="s">
        <v>409</v>
      </c>
    </row>
    <row r="387" spans="1:3" x14ac:dyDescent="0.25">
      <c r="A387" t="s">
        <v>79</v>
      </c>
      <c r="B387" t="s">
        <v>112</v>
      </c>
      <c r="C387" t="s">
        <v>410</v>
      </c>
    </row>
    <row r="388" spans="1:3" x14ac:dyDescent="0.25">
      <c r="A388" t="s">
        <v>79</v>
      </c>
      <c r="B388" t="s">
        <v>112</v>
      </c>
      <c r="C388" t="s">
        <v>410</v>
      </c>
    </row>
    <row r="389" spans="1:3" x14ac:dyDescent="0.25">
      <c r="A389" t="s">
        <v>79</v>
      </c>
      <c r="B389" t="s">
        <v>112</v>
      </c>
      <c r="C389" t="s">
        <v>410</v>
      </c>
    </row>
    <row r="390" spans="1:3" x14ac:dyDescent="0.25">
      <c r="A390" t="s">
        <v>79</v>
      </c>
      <c r="B390" t="s">
        <v>112</v>
      </c>
      <c r="C390" t="s">
        <v>411</v>
      </c>
    </row>
    <row r="391" spans="1:3" x14ac:dyDescent="0.25">
      <c r="A391" t="s">
        <v>79</v>
      </c>
      <c r="B391" t="s">
        <v>112</v>
      </c>
      <c r="C391" t="s">
        <v>409</v>
      </c>
    </row>
    <row r="392" spans="1:3" x14ac:dyDescent="0.25">
      <c r="A392" t="s">
        <v>79</v>
      </c>
      <c r="B392" t="s">
        <v>112</v>
      </c>
      <c r="C392" t="s">
        <v>409</v>
      </c>
    </row>
    <row r="393" spans="1:3" x14ac:dyDescent="0.25">
      <c r="A393" t="s">
        <v>79</v>
      </c>
      <c r="B393" t="s">
        <v>112</v>
      </c>
      <c r="C393" t="s">
        <v>409</v>
      </c>
    </row>
    <row r="394" spans="1:3" x14ac:dyDescent="0.25">
      <c r="A394" t="s">
        <v>79</v>
      </c>
      <c r="B394" t="s">
        <v>112</v>
      </c>
      <c r="C394" t="s">
        <v>409</v>
      </c>
    </row>
    <row r="395" spans="1:3" x14ac:dyDescent="0.25">
      <c r="A395" t="s">
        <v>79</v>
      </c>
      <c r="B395" t="s">
        <v>112</v>
      </c>
      <c r="C395" t="s">
        <v>410</v>
      </c>
    </row>
    <row r="396" spans="1:3" x14ac:dyDescent="0.25">
      <c r="A396" t="s">
        <v>79</v>
      </c>
      <c r="B396" t="s">
        <v>112</v>
      </c>
      <c r="C396" t="s">
        <v>409</v>
      </c>
    </row>
    <row r="397" spans="1:3" x14ac:dyDescent="0.25">
      <c r="A397" t="s">
        <v>79</v>
      </c>
      <c r="B397" t="s">
        <v>116</v>
      </c>
      <c r="C397" t="s">
        <v>411</v>
      </c>
    </row>
    <row r="398" spans="1:3" x14ac:dyDescent="0.25">
      <c r="A398" t="s">
        <v>79</v>
      </c>
      <c r="B398" t="s">
        <v>116</v>
      </c>
      <c r="C398" t="s">
        <v>409</v>
      </c>
    </row>
    <row r="399" spans="1:3" x14ac:dyDescent="0.25">
      <c r="A399" t="s">
        <v>79</v>
      </c>
      <c r="B399" t="s">
        <v>116</v>
      </c>
      <c r="C399" t="s">
        <v>410</v>
      </c>
    </row>
    <row r="400" spans="1:3" x14ac:dyDescent="0.25">
      <c r="A400" t="s">
        <v>79</v>
      </c>
      <c r="B400" t="s">
        <v>116</v>
      </c>
      <c r="C400" t="s">
        <v>410</v>
      </c>
    </row>
    <row r="401" spans="1:3" x14ac:dyDescent="0.25">
      <c r="A401" t="s">
        <v>79</v>
      </c>
      <c r="B401" t="s">
        <v>116</v>
      </c>
      <c r="C401" t="s">
        <v>410</v>
      </c>
    </row>
    <row r="402" spans="1:3" x14ac:dyDescent="0.25">
      <c r="A402" t="s">
        <v>79</v>
      </c>
      <c r="B402" t="s">
        <v>116</v>
      </c>
      <c r="C402" t="s">
        <v>411</v>
      </c>
    </row>
    <row r="403" spans="1:3" x14ac:dyDescent="0.25">
      <c r="A403" t="s">
        <v>79</v>
      </c>
      <c r="B403" t="s">
        <v>116</v>
      </c>
      <c r="C403" t="s">
        <v>410</v>
      </c>
    </row>
    <row r="404" spans="1:3" x14ac:dyDescent="0.25">
      <c r="A404" t="s">
        <v>79</v>
      </c>
      <c r="B404" t="s">
        <v>116</v>
      </c>
      <c r="C404" t="s">
        <v>410</v>
      </c>
    </row>
    <row r="405" spans="1:3" x14ac:dyDescent="0.25">
      <c r="A405" t="s">
        <v>79</v>
      </c>
      <c r="B405" t="s">
        <v>116</v>
      </c>
      <c r="C405" t="s">
        <v>410</v>
      </c>
    </row>
    <row r="406" spans="1:3" x14ac:dyDescent="0.25">
      <c r="A406" t="s">
        <v>79</v>
      </c>
      <c r="B406" t="s">
        <v>116</v>
      </c>
      <c r="C406" t="s">
        <v>410</v>
      </c>
    </row>
    <row r="407" spans="1:3" x14ac:dyDescent="0.25">
      <c r="A407" t="s">
        <v>79</v>
      </c>
      <c r="B407" t="s">
        <v>116</v>
      </c>
      <c r="C407" t="s">
        <v>409</v>
      </c>
    </row>
    <row r="408" spans="1:3" x14ac:dyDescent="0.25">
      <c r="A408" t="s">
        <v>79</v>
      </c>
      <c r="B408" t="s">
        <v>116</v>
      </c>
      <c r="C408" t="s">
        <v>410</v>
      </c>
    </row>
    <row r="409" spans="1:3" x14ac:dyDescent="0.25">
      <c r="A409" t="s">
        <v>79</v>
      </c>
      <c r="B409" t="s">
        <v>116</v>
      </c>
      <c r="C409" t="s">
        <v>410</v>
      </c>
    </row>
    <row r="410" spans="1:3" x14ac:dyDescent="0.25">
      <c r="A410" t="s">
        <v>79</v>
      </c>
      <c r="B410" t="s">
        <v>116</v>
      </c>
      <c r="C410" t="s">
        <v>411</v>
      </c>
    </row>
    <row r="411" spans="1:3" x14ac:dyDescent="0.25">
      <c r="A411" t="s">
        <v>79</v>
      </c>
      <c r="B411" t="s">
        <v>116</v>
      </c>
      <c r="C411" t="s">
        <v>409</v>
      </c>
    </row>
    <row r="412" spans="1:3" x14ac:dyDescent="0.25">
      <c r="A412" t="s">
        <v>79</v>
      </c>
      <c r="B412" t="s">
        <v>116</v>
      </c>
      <c r="C412" t="s">
        <v>410</v>
      </c>
    </row>
    <row r="413" spans="1:3" x14ac:dyDescent="0.25">
      <c r="A413" t="s">
        <v>79</v>
      </c>
      <c r="B413" t="s">
        <v>116</v>
      </c>
      <c r="C413" t="s">
        <v>410</v>
      </c>
    </row>
    <row r="414" spans="1:3" x14ac:dyDescent="0.25">
      <c r="A414" t="s">
        <v>79</v>
      </c>
      <c r="B414" t="s">
        <v>116</v>
      </c>
      <c r="C414" t="s">
        <v>410</v>
      </c>
    </row>
    <row r="415" spans="1:3" x14ac:dyDescent="0.25">
      <c r="A415" t="s">
        <v>79</v>
      </c>
      <c r="B415" t="s">
        <v>116</v>
      </c>
      <c r="C415" t="s">
        <v>411</v>
      </c>
    </row>
    <row r="416" spans="1:3" x14ac:dyDescent="0.25">
      <c r="A416" t="s">
        <v>79</v>
      </c>
      <c r="B416" t="s">
        <v>116</v>
      </c>
      <c r="C416" t="s">
        <v>411</v>
      </c>
    </row>
    <row r="417" spans="1:3" x14ac:dyDescent="0.25">
      <c r="A417" t="s">
        <v>79</v>
      </c>
      <c r="B417" t="s">
        <v>116</v>
      </c>
      <c r="C417" t="s">
        <v>410</v>
      </c>
    </row>
    <row r="418" spans="1:3" x14ac:dyDescent="0.25">
      <c r="A418" t="s">
        <v>79</v>
      </c>
      <c r="B418" t="s">
        <v>116</v>
      </c>
      <c r="C418" t="s">
        <v>409</v>
      </c>
    </row>
    <row r="419" spans="1:3" x14ac:dyDescent="0.25">
      <c r="A419" t="s">
        <v>79</v>
      </c>
      <c r="B419" t="s">
        <v>116</v>
      </c>
      <c r="C419" t="s">
        <v>411</v>
      </c>
    </row>
    <row r="420" spans="1:3" x14ac:dyDescent="0.25">
      <c r="A420" t="s">
        <v>79</v>
      </c>
      <c r="B420" t="s">
        <v>116</v>
      </c>
      <c r="C420" t="s">
        <v>409</v>
      </c>
    </row>
    <row r="421" spans="1:3" x14ac:dyDescent="0.25">
      <c r="A421" t="s">
        <v>79</v>
      </c>
      <c r="B421" t="s">
        <v>116</v>
      </c>
      <c r="C421" t="s">
        <v>411</v>
      </c>
    </row>
    <row r="422" spans="1:3" x14ac:dyDescent="0.25">
      <c r="A422" t="s">
        <v>79</v>
      </c>
      <c r="B422" t="s">
        <v>116</v>
      </c>
      <c r="C422" t="s">
        <v>410</v>
      </c>
    </row>
    <row r="423" spans="1:3" x14ac:dyDescent="0.25">
      <c r="A423" t="s">
        <v>79</v>
      </c>
      <c r="B423" t="s">
        <v>116</v>
      </c>
      <c r="C423" t="s">
        <v>411</v>
      </c>
    </row>
    <row r="424" spans="1:3" x14ac:dyDescent="0.25">
      <c r="A424" t="s">
        <v>79</v>
      </c>
      <c r="B424" t="s">
        <v>116</v>
      </c>
      <c r="C424" t="s">
        <v>410</v>
      </c>
    </row>
    <row r="425" spans="1:3" x14ac:dyDescent="0.25">
      <c r="A425" t="s">
        <v>79</v>
      </c>
      <c r="B425" t="s">
        <v>116</v>
      </c>
      <c r="C425" t="s">
        <v>411</v>
      </c>
    </row>
    <row r="426" spans="1:3" x14ac:dyDescent="0.25">
      <c r="A426" t="s">
        <v>79</v>
      </c>
      <c r="B426" t="s">
        <v>116</v>
      </c>
      <c r="C426" t="s">
        <v>411</v>
      </c>
    </row>
    <row r="427" spans="1:3" x14ac:dyDescent="0.25">
      <c r="A427" t="s">
        <v>79</v>
      </c>
      <c r="B427" t="s">
        <v>116</v>
      </c>
      <c r="C427" t="s">
        <v>410</v>
      </c>
    </row>
    <row r="428" spans="1:3" x14ac:dyDescent="0.25">
      <c r="A428" t="s">
        <v>79</v>
      </c>
      <c r="B428" t="s">
        <v>116</v>
      </c>
      <c r="C428" t="s">
        <v>411</v>
      </c>
    </row>
    <row r="429" spans="1:3" x14ac:dyDescent="0.25">
      <c r="A429" t="s">
        <v>79</v>
      </c>
      <c r="B429" t="s">
        <v>116</v>
      </c>
      <c r="C429" t="s">
        <v>410</v>
      </c>
    </row>
    <row r="430" spans="1:3" x14ac:dyDescent="0.25">
      <c r="A430" t="s">
        <v>79</v>
      </c>
      <c r="B430" t="s">
        <v>116</v>
      </c>
      <c r="C430" t="s">
        <v>411</v>
      </c>
    </row>
    <row r="431" spans="1:3" x14ac:dyDescent="0.25">
      <c r="A431" t="s">
        <v>79</v>
      </c>
      <c r="B431" t="s">
        <v>119</v>
      </c>
      <c r="C431" t="s">
        <v>411</v>
      </c>
    </row>
    <row r="432" spans="1:3" x14ac:dyDescent="0.25">
      <c r="A432" t="s">
        <v>79</v>
      </c>
      <c r="B432" t="s">
        <v>119</v>
      </c>
      <c r="C432" t="s">
        <v>410</v>
      </c>
    </row>
    <row r="433" spans="1:3" x14ac:dyDescent="0.25">
      <c r="A433" t="s">
        <v>79</v>
      </c>
      <c r="B433" t="s">
        <v>119</v>
      </c>
      <c r="C433" t="s">
        <v>411</v>
      </c>
    </row>
    <row r="434" spans="1:3" x14ac:dyDescent="0.25">
      <c r="A434" t="s">
        <v>79</v>
      </c>
      <c r="B434" t="s">
        <v>119</v>
      </c>
      <c r="C434" t="s">
        <v>410</v>
      </c>
    </row>
    <row r="435" spans="1:3" x14ac:dyDescent="0.25">
      <c r="A435" t="s">
        <v>79</v>
      </c>
      <c r="B435" t="s">
        <v>119</v>
      </c>
      <c r="C435" t="s">
        <v>409</v>
      </c>
    </row>
    <row r="436" spans="1:3" x14ac:dyDescent="0.25">
      <c r="A436" t="s">
        <v>79</v>
      </c>
      <c r="B436" t="s">
        <v>119</v>
      </c>
      <c r="C436" t="s">
        <v>410</v>
      </c>
    </row>
    <row r="437" spans="1:3" x14ac:dyDescent="0.25">
      <c r="A437" t="s">
        <v>79</v>
      </c>
      <c r="B437" t="s">
        <v>119</v>
      </c>
      <c r="C437" t="s">
        <v>410</v>
      </c>
    </row>
    <row r="438" spans="1:3" x14ac:dyDescent="0.25">
      <c r="A438" t="s">
        <v>79</v>
      </c>
      <c r="B438" t="s">
        <v>119</v>
      </c>
      <c r="C438" t="s">
        <v>410</v>
      </c>
    </row>
    <row r="439" spans="1:3" x14ac:dyDescent="0.25">
      <c r="A439" t="s">
        <v>79</v>
      </c>
      <c r="B439" t="s">
        <v>119</v>
      </c>
      <c r="C439" t="s">
        <v>410</v>
      </c>
    </row>
    <row r="440" spans="1:3" x14ac:dyDescent="0.25">
      <c r="A440" t="s">
        <v>79</v>
      </c>
      <c r="B440" t="s">
        <v>119</v>
      </c>
      <c r="C440" t="s">
        <v>410</v>
      </c>
    </row>
    <row r="441" spans="1:3" x14ac:dyDescent="0.25">
      <c r="A441" t="s">
        <v>79</v>
      </c>
      <c r="B441" t="s">
        <v>119</v>
      </c>
      <c r="C441" t="s">
        <v>411</v>
      </c>
    </row>
    <row r="442" spans="1:3" x14ac:dyDescent="0.25">
      <c r="A442" t="s">
        <v>79</v>
      </c>
      <c r="B442" t="s">
        <v>119</v>
      </c>
      <c r="C442" t="s">
        <v>409</v>
      </c>
    </row>
    <row r="443" spans="1:3" x14ac:dyDescent="0.25">
      <c r="A443" t="s">
        <v>79</v>
      </c>
      <c r="B443" t="s">
        <v>119</v>
      </c>
      <c r="C443" t="s">
        <v>410</v>
      </c>
    </row>
    <row r="444" spans="1:3" x14ac:dyDescent="0.25">
      <c r="A444" t="s">
        <v>79</v>
      </c>
      <c r="B444" t="s">
        <v>119</v>
      </c>
      <c r="C444" t="s">
        <v>411</v>
      </c>
    </row>
    <row r="445" spans="1:3" x14ac:dyDescent="0.25">
      <c r="A445" t="s">
        <v>79</v>
      </c>
      <c r="B445" t="s">
        <v>119</v>
      </c>
      <c r="C445" t="s">
        <v>410</v>
      </c>
    </row>
    <row r="446" spans="1:3" x14ac:dyDescent="0.25">
      <c r="A446" t="s">
        <v>79</v>
      </c>
      <c r="B446" t="s">
        <v>119</v>
      </c>
      <c r="C446" t="s">
        <v>410</v>
      </c>
    </row>
    <row r="447" spans="1:3" x14ac:dyDescent="0.25">
      <c r="A447" t="s">
        <v>79</v>
      </c>
      <c r="B447" t="s">
        <v>119</v>
      </c>
      <c r="C447" t="s">
        <v>410</v>
      </c>
    </row>
    <row r="448" spans="1:3" x14ac:dyDescent="0.25">
      <c r="A448" t="s">
        <v>79</v>
      </c>
      <c r="B448" t="s">
        <v>119</v>
      </c>
      <c r="C448" t="s">
        <v>411</v>
      </c>
    </row>
    <row r="449" spans="1:3" x14ac:dyDescent="0.25">
      <c r="A449" t="s">
        <v>79</v>
      </c>
      <c r="B449" t="s">
        <v>123</v>
      </c>
      <c r="C449" t="s">
        <v>408</v>
      </c>
    </row>
    <row r="450" spans="1:3" x14ac:dyDescent="0.25">
      <c r="A450" t="s">
        <v>79</v>
      </c>
      <c r="B450" t="s">
        <v>123</v>
      </c>
      <c r="C450" t="s">
        <v>408</v>
      </c>
    </row>
    <row r="451" spans="1:3" x14ac:dyDescent="0.25">
      <c r="A451" t="s">
        <v>79</v>
      </c>
      <c r="B451" t="s">
        <v>123</v>
      </c>
      <c r="C451" t="s">
        <v>409</v>
      </c>
    </row>
    <row r="452" spans="1:3" x14ac:dyDescent="0.25">
      <c r="A452" t="s">
        <v>79</v>
      </c>
      <c r="B452" t="s">
        <v>123</v>
      </c>
      <c r="C452" t="s">
        <v>408</v>
      </c>
    </row>
    <row r="453" spans="1:3" x14ac:dyDescent="0.25">
      <c r="A453" t="s">
        <v>79</v>
      </c>
      <c r="B453" t="s">
        <v>123</v>
      </c>
      <c r="C453" t="s">
        <v>408</v>
      </c>
    </row>
    <row r="454" spans="1:3" x14ac:dyDescent="0.25">
      <c r="A454" t="s">
        <v>79</v>
      </c>
      <c r="B454" t="s">
        <v>123</v>
      </c>
      <c r="C454" t="s">
        <v>408</v>
      </c>
    </row>
    <row r="455" spans="1:3" x14ac:dyDescent="0.25">
      <c r="A455" t="s">
        <v>79</v>
      </c>
      <c r="B455" t="s">
        <v>123</v>
      </c>
      <c r="C455" t="s">
        <v>408</v>
      </c>
    </row>
    <row r="456" spans="1:3" x14ac:dyDescent="0.25">
      <c r="A456" t="s">
        <v>79</v>
      </c>
      <c r="B456" t="s">
        <v>123</v>
      </c>
      <c r="C456" t="s">
        <v>408</v>
      </c>
    </row>
    <row r="457" spans="1:3" x14ac:dyDescent="0.25">
      <c r="A457" t="s">
        <v>79</v>
      </c>
      <c r="B457" t="s">
        <v>123</v>
      </c>
      <c r="C457" t="s">
        <v>408</v>
      </c>
    </row>
    <row r="458" spans="1:3" x14ac:dyDescent="0.25">
      <c r="A458" t="s">
        <v>79</v>
      </c>
      <c r="B458" t="s">
        <v>123</v>
      </c>
      <c r="C458" t="s">
        <v>408</v>
      </c>
    </row>
    <row r="459" spans="1:3" x14ac:dyDescent="0.25">
      <c r="A459" t="s">
        <v>79</v>
      </c>
      <c r="B459" t="s">
        <v>123</v>
      </c>
      <c r="C459" t="s">
        <v>409</v>
      </c>
    </row>
    <row r="460" spans="1:3" x14ac:dyDescent="0.25">
      <c r="A460" t="s">
        <v>79</v>
      </c>
      <c r="B460" t="s">
        <v>123</v>
      </c>
      <c r="C460" t="s">
        <v>408</v>
      </c>
    </row>
    <row r="461" spans="1:3" x14ac:dyDescent="0.25">
      <c r="A461" t="s">
        <v>79</v>
      </c>
      <c r="B461" t="s">
        <v>123</v>
      </c>
      <c r="C461" t="s">
        <v>408</v>
      </c>
    </row>
    <row r="462" spans="1:3" x14ac:dyDescent="0.25">
      <c r="A462" t="s">
        <v>79</v>
      </c>
      <c r="B462" t="s">
        <v>123</v>
      </c>
      <c r="C462" t="s">
        <v>409</v>
      </c>
    </row>
    <row r="463" spans="1:3" x14ac:dyDescent="0.25">
      <c r="A463" t="s">
        <v>79</v>
      </c>
      <c r="B463" t="s">
        <v>2488</v>
      </c>
      <c r="C463" t="s">
        <v>411</v>
      </c>
    </row>
    <row r="464" spans="1:3" x14ac:dyDescent="0.25">
      <c r="A464" t="s">
        <v>79</v>
      </c>
      <c r="B464" t="s">
        <v>2488</v>
      </c>
      <c r="C464" t="s">
        <v>409</v>
      </c>
    </row>
    <row r="465" spans="1:3" x14ac:dyDescent="0.25">
      <c r="A465" t="s">
        <v>79</v>
      </c>
      <c r="B465" t="s">
        <v>2488</v>
      </c>
      <c r="C465" t="s">
        <v>410</v>
      </c>
    </row>
    <row r="466" spans="1:3" x14ac:dyDescent="0.25">
      <c r="A466" t="s">
        <v>79</v>
      </c>
      <c r="B466" t="s">
        <v>2488</v>
      </c>
      <c r="C466" t="s">
        <v>409</v>
      </c>
    </row>
    <row r="467" spans="1:3" x14ac:dyDescent="0.25">
      <c r="A467" t="s">
        <v>79</v>
      </c>
      <c r="B467" t="s">
        <v>2488</v>
      </c>
      <c r="C467" t="s">
        <v>409</v>
      </c>
    </row>
    <row r="468" spans="1:3" x14ac:dyDescent="0.25">
      <c r="A468" t="s">
        <v>79</v>
      </c>
      <c r="B468" t="s">
        <v>2488</v>
      </c>
      <c r="C468" t="s">
        <v>409</v>
      </c>
    </row>
    <row r="469" spans="1:3" x14ac:dyDescent="0.25">
      <c r="A469" t="s">
        <v>79</v>
      </c>
      <c r="B469" t="s">
        <v>2488</v>
      </c>
      <c r="C469" t="s">
        <v>408</v>
      </c>
    </row>
    <row r="470" spans="1:3" x14ac:dyDescent="0.25">
      <c r="A470" t="s">
        <v>79</v>
      </c>
      <c r="B470" t="s">
        <v>2488</v>
      </c>
      <c r="C470" t="s">
        <v>409</v>
      </c>
    </row>
    <row r="471" spans="1:3" x14ac:dyDescent="0.25">
      <c r="A471" t="s">
        <v>79</v>
      </c>
      <c r="B471" t="s">
        <v>2488</v>
      </c>
      <c r="C471" t="s">
        <v>410</v>
      </c>
    </row>
    <row r="472" spans="1:3" x14ac:dyDescent="0.25">
      <c r="A472" t="s">
        <v>79</v>
      </c>
      <c r="B472" t="s">
        <v>2488</v>
      </c>
      <c r="C472" t="s">
        <v>409</v>
      </c>
    </row>
    <row r="473" spans="1:3" x14ac:dyDescent="0.25">
      <c r="A473" t="s">
        <v>79</v>
      </c>
      <c r="B473" t="s">
        <v>2488</v>
      </c>
      <c r="C473" t="s">
        <v>409</v>
      </c>
    </row>
    <row r="474" spans="1:3" x14ac:dyDescent="0.25">
      <c r="A474" t="s">
        <v>79</v>
      </c>
      <c r="B474" t="s">
        <v>2488</v>
      </c>
      <c r="C474" t="s">
        <v>409</v>
      </c>
    </row>
    <row r="475" spans="1:3" x14ac:dyDescent="0.25">
      <c r="A475" t="s">
        <v>79</v>
      </c>
      <c r="B475" t="s">
        <v>2488</v>
      </c>
      <c r="C475" t="s">
        <v>409</v>
      </c>
    </row>
    <row r="476" spans="1:3" x14ac:dyDescent="0.25">
      <c r="A476" t="s">
        <v>79</v>
      </c>
      <c r="B476" t="s">
        <v>2488</v>
      </c>
      <c r="C476" t="s">
        <v>409</v>
      </c>
    </row>
    <row r="477" spans="1:3" x14ac:dyDescent="0.25">
      <c r="A477" t="s">
        <v>79</v>
      </c>
      <c r="B477" t="s">
        <v>2488</v>
      </c>
      <c r="C477" t="s">
        <v>409</v>
      </c>
    </row>
    <row r="478" spans="1:3" x14ac:dyDescent="0.25">
      <c r="A478" t="s">
        <v>79</v>
      </c>
      <c r="B478" t="s">
        <v>2488</v>
      </c>
      <c r="C478" t="s">
        <v>409</v>
      </c>
    </row>
    <row r="479" spans="1:3" x14ac:dyDescent="0.25">
      <c r="A479" t="s">
        <v>79</v>
      </c>
      <c r="B479" t="s">
        <v>2488</v>
      </c>
      <c r="C479" t="s">
        <v>409</v>
      </c>
    </row>
    <row r="480" spans="1:3" x14ac:dyDescent="0.25">
      <c r="A480" t="s">
        <v>79</v>
      </c>
      <c r="B480" t="s">
        <v>2488</v>
      </c>
      <c r="C480" t="s">
        <v>408</v>
      </c>
    </row>
    <row r="481" spans="1:3" x14ac:dyDescent="0.25">
      <c r="A481" t="s">
        <v>79</v>
      </c>
      <c r="B481" t="s">
        <v>2488</v>
      </c>
      <c r="C481" t="s">
        <v>411</v>
      </c>
    </row>
    <row r="482" spans="1:3" x14ac:dyDescent="0.25">
      <c r="A482" t="s">
        <v>79</v>
      </c>
      <c r="B482" t="s">
        <v>2488</v>
      </c>
      <c r="C482" t="s">
        <v>410</v>
      </c>
    </row>
    <row r="483" spans="1:3" x14ac:dyDescent="0.25">
      <c r="A483" t="s">
        <v>79</v>
      </c>
      <c r="B483" t="s">
        <v>2488</v>
      </c>
      <c r="C483" t="s">
        <v>409</v>
      </c>
    </row>
    <row r="484" spans="1:3" x14ac:dyDescent="0.25">
      <c r="A484" t="s">
        <v>79</v>
      </c>
      <c r="B484" t="s">
        <v>2488</v>
      </c>
      <c r="C484" t="s">
        <v>410</v>
      </c>
    </row>
    <row r="485" spans="1:3" x14ac:dyDescent="0.25">
      <c r="A485" t="s">
        <v>79</v>
      </c>
      <c r="B485" t="s">
        <v>2489</v>
      </c>
      <c r="C485" t="s">
        <v>409</v>
      </c>
    </row>
    <row r="486" spans="1:3" x14ac:dyDescent="0.25">
      <c r="A486" t="s">
        <v>79</v>
      </c>
      <c r="B486" t="s">
        <v>2489</v>
      </c>
      <c r="C486" t="s">
        <v>409</v>
      </c>
    </row>
    <row r="487" spans="1:3" x14ac:dyDescent="0.25">
      <c r="A487" t="s">
        <v>79</v>
      </c>
      <c r="B487" t="s">
        <v>2489</v>
      </c>
      <c r="C487" t="s">
        <v>408</v>
      </c>
    </row>
    <row r="488" spans="1:3" x14ac:dyDescent="0.25">
      <c r="A488" t="s">
        <v>79</v>
      </c>
      <c r="B488" t="s">
        <v>2489</v>
      </c>
      <c r="C488" t="s">
        <v>408</v>
      </c>
    </row>
    <row r="489" spans="1:3" x14ac:dyDescent="0.25">
      <c r="A489" t="s">
        <v>79</v>
      </c>
      <c r="B489" t="s">
        <v>2489</v>
      </c>
      <c r="C489" t="s">
        <v>409</v>
      </c>
    </row>
    <row r="490" spans="1:3" x14ac:dyDescent="0.25">
      <c r="A490" t="s">
        <v>79</v>
      </c>
      <c r="B490" t="s">
        <v>2489</v>
      </c>
      <c r="C490" t="s">
        <v>409</v>
      </c>
    </row>
    <row r="491" spans="1:3" x14ac:dyDescent="0.25">
      <c r="A491" t="s">
        <v>79</v>
      </c>
      <c r="B491" t="s">
        <v>2489</v>
      </c>
      <c r="C491" t="s">
        <v>409</v>
      </c>
    </row>
    <row r="492" spans="1:3" x14ac:dyDescent="0.25">
      <c r="A492" t="s">
        <v>79</v>
      </c>
      <c r="B492" t="s">
        <v>2489</v>
      </c>
      <c r="C492" t="s">
        <v>411</v>
      </c>
    </row>
    <row r="493" spans="1:3" x14ac:dyDescent="0.25">
      <c r="A493" t="s">
        <v>79</v>
      </c>
      <c r="B493" t="s">
        <v>2489</v>
      </c>
      <c r="C493" t="s">
        <v>411</v>
      </c>
    </row>
    <row r="494" spans="1:3" x14ac:dyDescent="0.25">
      <c r="A494" t="s">
        <v>79</v>
      </c>
      <c r="B494" t="s">
        <v>2489</v>
      </c>
      <c r="C494" t="s">
        <v>411</v>
      </c>
    </row>
    <row r="495" spans="1:3" x14ac:dyDescent="0.25">
      <c r="A495" t="s">
        <v>79</v>
      </c>
      <c r="B495" t="s">
        <v>2489</v>
      </c>
      <c r="C495" t="s">
        <v>411</v>
      </c>
    </row>
    <row r="496" spans="1:3" x14ac:dyDescent="0.25">
      <c r="A496" t="s">
        <v>79</v>
      </c>
      <c r="B496" t="s">
        <v>2489</v>
      </c>
      <c r="C496" t="s">
        <v>410</v>
      </c>
    </row>
    <row r="497" spans="1:3" x14ac:dyDescent="0.25">
      <c r="A497" t="s">
        <v>79</v>
      </c>
      <c r="B497" t="s">
        <v>2489</v>
      </c>
      <c r="C497" t="s">
        <v>409</v>
      </c>
    </row>
    <row r="498" spans="1:3" x14ac:dyDescent="0.25">
      <c r="A498" t="s">
        <v>79</v>
      </c>
      <c r="B498" t="s">
        <v>2489</v>
      </c>
      <c r="C498" t="s">
        <v>410</v>
      </c>
    </row>
    <row r="499" spans="1:3" x14ac:dyDescent="0.25">
      <c r="A499" t="s">
        <v>127</v>
      </c>
      <c r="B499" t="s">
        <v>128</v>
      </c>
      <c r="C499" t="s">
        <v>408</v>
      </c>
    </row>
    <row r="500" spans="1:3" x14ac:dyDescent="0.25">
      <c r="A500" t="s">
        <v>127</v>
      </c>
      <c r="B500" t="s">
        <v>128</v>
      </c>
      <c r="C500" t="s">
        <v>408</v>
      </c>
    </row>
    <row r="501" spans="1:3" x14ac:dyDescent="0.25">
      <c r="A501" t="s">
        <v>127</v>
      </c>
      <c r="B501" t="s">
        <v>128</v>
      </c>
      <c r="C501" t="s">
        <v>408</v>
      </c>
    </row>
    <row r="502" spans="1:3" x14ac:dyDescent="0.25">
      <c r="A502" t="s">
        <v>127</v>
      </c>
      <c r="B502" t="s">
        <v>128</v>
      </c>
      <c r="C502" t="s">
        <v>408</v>
      </c>
    </row>
    <row r="503" spans="1:3" x14ac:dyDescent="0.25">
      <c r="A503" t="s">
        <v>127</v>
      </c>
      <c r="B503" t="s">
        <v>128</v>
      </c>
      <c r="C503" t="s">
        <v>408</v>
      </c>
    </row>
    <row r="504" spans="1:3" x14ac:dyDescent="0.25">
      <c r="A504" t="s">
        <v>127</v>
      </c>
      <c r="B504" t="s">
        <v>128</v>
      </c>
      <c r="C504" t="s">
        <v>409</v>
      </c>
    </row>
    <row r="505" spans="1:3" x14ac:dyDescent="0.25">
      <c r="A505" t="s">
        <v>127</v>
      </c>
      <c r="B505" t="s">
        <v>128</v>
      </c>
      <c r="C505" t="s">
        <v>409</v>
      </c>
    </row>
    <row r="506" spans="1:3" x14ac:dyDescent="0.25">
      <c r="A506" t="s">
        <v>127</v>
      </c>
      <c r="B506" t="s">
        <v>128</v>
      </c>
      <c r="C506" t="s">
        <v>408</v>
      </c>
    </row>
    <row r="507" spans="1:3" x14ac:dyDescent="0.25">
      <c r="A507" t="s">
        <v>127</v>
      </c>
      <c r="B507" t="s">
        <v>128</v>
      </c>
      <c r="C507" t="s">
        <v>408</v>
      </c>
    </row>
    <row r="508" spans="1:3" x14ac:dyDescent="0.25">
      <c r="A508" t="s">
        <v>127</v>
      </c>
      <c r="B508" t="s">
        <v>128</v>
      </c>
      <c r="C508" t="s">
        <v>408</v>
      </c>
    </row>
    <row r="509" spans="1:3" x14ac:dyDescent="0.25">
      <c r="A509" t="s">
        <v>127</v>
      </c>
      <c r="B509" t="s">
        <v>128</v>
      </c>
      <c r="C509" t="s">
        <v>408</v>
      </c>
    </row>
    <row r="510" spans="1:3" x14ac:dyDescent="0.25">
      <c r="A510" t="s">
        <v>127</v>
      </c>
      <c r="B510" t="s">
        <v>128</v>
      </c>
      <c r="C510" t="s">
        <v>408</v>
      </c>
    </row>
    <row r="511" spans="1:3" x14ac:dyDescent="0.25">
      <c r="A511" t="s">
        <v>127</v>
      </c>
      <c r="B511" t="s">
        <v>128</v>
      </c>
      <c r="C511" t="s">
        <v>409</v>
      </c>
    </row>
    <row r="512" spans="1:3" x14ac:dyDescent="0.25">
      <c r="A512" t="s">
        <v>127</v>
      </c>
      <c r="B512" t="s">
        <v>128</v>
      </c>
      <c r="C512" t="s">
        <v>408</v>
      </c>
    </row>
    <row r="513" spans="1:3" x14ac:dyDescent="0.25">
      <c r="A513" t="s">
        <v>127</v>
      </c>
      <c r="B513" t="s">
        <v>128</v>
      </c>
      <c r="C513" t="s">
        <v>408</v>
      </c>
    </row>
    <row r="514" spans="1:3" x14ac:dyDescent="0.25">
      <c r="A514" t="s">
        <v>127</v>
      </c>
      <c r="B514" t="s">
        <v>128</v>
      </c>
      <c r="C514" t="s">
        <v>408</v>
      </c>
    </row>
    <row r="515" spans="1:3" x14ac:dyDescent="0.25">
      <c r="A515" t="s">
        <v>127</v>
      </c>
      <c r="B515" t="s">
        <v>128</v>
      </c>
      <c r="C515" t="s">
        <v>408</v>
      </c>
    </row>
    <row r="516" spans="1:3" x14ac:dyDescent="0.25">
      <c r="A516" t="s">
        <v>127</v>
      </c>
      <c r="B516" t="s">
        <v>128</v>
      </c>
      <c r="C516" t="s">
        <v>408</v>
      </c>
    </row>
    <row r="517" spans="1:3" x14ac:dyDescent="0.25">
      <c r="A517" t="s">
        <v>127</v>
      </c>
      <c r="B517" t="s">
        <v>128</v>
      </c>
      <c r="C517" t="s">
        <v>408</v>
      </c>
    </row>
    <row r="518" spans="1:3" x14ac:dyDescent="0.25">
      <c r="A518" t="s">
        <v>127</v>
      </c>
      <c r="B518" t="s">
        <v>128</v>
      </c>
      <c r="C518" t="s">
        <v>408</v>
      </c>
    </row>
    <row r="519" spans="1:3" x14ac:dyDescent="0.25">
      <c r="A519" t="s">
        <v>127</v>
      </c>
      <c r="B519" t="s">
        <v>128</v>
      </c>
      <c r="C519" t="s">
        <v>408</v>
      </c>
    </row>
    <row r="520" spans="1:3" x14ac:dyDescent="0.25">
      <c r="A520" t="s">
        <v>127</v>
      </c>
      <c r="B520" t="s">
        <v>128</v>
      </c>
      <c r="C520" t="s">
        <v>409</v>
      </c>
    </row>
    <row r="521" spans="1:3" x14ac:dyDescent="0.25">
      <c r="A521" t="s">
        <v>127</v>
      </c>
      <c r="B521" t="s">
        <v>128</v>
      </c>
      <c r="C521" t="s">
        <v>408</v>
      </c>
    </row>
    <row r="522" spans="1:3" x14ac:dyDescent="0.25">
      <c r="A522" t="s">
        <v>127</v>
      </c>
      <c r="B522" t="s">
        <v>128</v>
      </c>
      <c r="C522" t="s">
        <v>410</v>
      </c>
    </row>
    <row r="523" spans="1:3" x14ac:dyDescent="0.25">
      <c r="A523" t="s">
        <v>127</v>
      </c>
      <c r="B523" t="s">
        <v>128</v>
      </c>
      <c r="C523" t="s">
        <v>410</v>
      </c>
    </row>
    <row r="524" spans="1:3" x14ac:dyDescent="0.25">
      <c r="A524" t="s">
        <v>127</v>
      </c>
      <c r="B524" t="s">
        <v>128</v>
      </c>
      <c r="C524" t="s">
        <v>409</v>
      </c>
    </row>
    <row r="525" spans="1:3" x14ac:dyDescent="0.25">
      <c r="A525" t="s">
        <v>127</v>
      </c>
      <c r="B525" t="s">
        <v>128</v>
      </c>
      <c r="C525" t="s">
        <v>409</v>
      </c>
    </row>
    <row r="526" spans="1:3" x14ac:dyDescent="0.25">
      <c r="A526" t="s">
        <v>127</v>
      </c>
      <c r="B526" t="s">
        <v>131</v>
      </c>
      <c r="C526" t="s">
        <v>409</v>
      </c>
    </row>
    <row r="527" spans="1:3" x14ac:dyDescent="0.25">
      <c r="A527" t="s">
        <v>127</v>
      </c>
      <c r="B527" t="s">
        <v>134</v>
      </c>
      <c r="C527" t="s">
        <v>409</v>
      </c>
    </row>
    <row r="528" spans="1:3" x14ac:dyDescent="0.25">
      <c r="A528" t="s">
        <v>127</v>
      </c>
      <c r="B528" t="s">
        <v>134</v>
      </c>
      <c r="C528" t="s">
        <v>409</v>
      </c>
    </row>
    <row r="529" spans="1:3" x14ac:dyDescent="0.25">
      <c r="A529" t="s">
        <v>127</v>
      </c>
      <c r="B529" t="s">
        <v>139</v>
      </c>
      <c r="C529" t="s">
        <v>409</v>
      </c>
    </row>
    <row r="530" spans="1:3" x14ac:dyDescent="0.25">
      <c r="A530" t="s">
        <v>127</v>
      </c>
      <c r="B530" t="s">
        <v>139</v>
      </c>
      <c r="C530" t="s">
        <v>411</v>
      </c>
    </row>
    <row r="531" spans="1:3" x14ac:dyDescent="0.25">
      <c r="A531" t="s">
        <v>127</v>
      </c>
      <c r="B531" t="s">
        <v>139</v>
      </c>
      <c r="C531" t="s">
        <v>408</v>
      </c>
    </row>
    <row r="532" spans="1:3" x14ac:dyDescent="0.25">
      <c r="A532" t="s">
        <v>127</v>
      </c>
      <c r="B532" t="s">
        <v>139</v>
      </c>
      <c r="C532" t="s">
        <v>410</v>
      </c>
    </row>
    <row r="533" spans="1:3" x14ac:dyDescent="0.25">
      <c r="A533" t="s">
        <v>127</v>
      </c>
      <c r="B533" t="s">
        <v>143</v>
      </c>
      <c r="C533" t="s">
        <v>409</v>
      </c>
    </row>
    <row r="534" spans="1:3" x14ac:dyDescent="0.25">
      <c r="A534" t="s">
        <v>127</v>
      </c>
      <c r="B534" t="s">
        <v>143</v>
      </c>
      <c r="C534" t="s">
        <v>409</v>
      </c>
    </row>
    <row r="535" spans="1:3" x14ac:dyDescent="0.25">
      <c r="A535" t="s">
        <v>127</v>
      </c>
      <c r="B535" t="s">
        <v>143</v>
      </c>
      <c r="C535" t="s">
        <v>408</v>
      </c>
    </row>
    <row r="536" spans="1:3" x14ac:dyDescent="0.25">
      <c r="A536" t="s">
        <v>127</v>
      </c>
      <c r="B536" t="s">
        <v>143</v>
      </c>
      <c r="C536" t="s">
        <v>409</v>
      </c>
    </row>
    <row r="537" spans="1:3" x14ac:dyDescent="0.25">
      <c r="A537" t="s">
        <v>127</v>
      </c>
      <c r="B537" t="s">
        <v>143</v>
      </c>
      <c r="C537" t="s">
        <v>409</v>
      </c>
    </row>
    <row r="538" spans="1:3" x14ac:dyDescent="0.25">
      <c r="A538" t="s">
        <v>127</v>
      </c>
      <c r="B538" t="s">
        <v>143</v>
      </c>
      <c r="C538" t="s">
        <v>409</v>
      </c>
    </row>
    <row r="539" spans="1:3" x14ac:dyDescent="0.25">
      <c r="A539" t="s">
        <v>127</v>
      </c>
      <c r="B539" t="s">
        <v>143</v>
      </c>
      <c r="C539" t="s">
        <v>408</v>
      </c>
    </row>
    <row r="540" spans="1:3" x14ac:dyDescent="0.25">
      <c r="A540" t="s">
        <v>127</v>
      </c>
      <c r="B540" t="s">
        <v>143</v>
      </c>
      <c r="C540" t="s">
        <v>409</v>
      </c>
    </row>
    <row r="541" spans="1:3" x14ac:dyDescent="0.25">
      <c r="A541" t="s">
        <v>127</v>
      </c>
      <c r="B541" t="s">
        <v>143</v>
      </c>
      <c r="C541" t="s">
        <v>409</v>
      </c>
    </row>
    <row r="542" spans="1:3" x14ac:dyDescent="0.25">
      <c r="A542" t="s">
        <v>127</v>
      </c>
      <c r="B542" t="s">
        <v>143</v>
      </c>
      <c r="C542" t="s">
        <v>409</v>
      </c>
    </row>
    <row r="543" spans="1:3" x14ac:dyDescent="0.25">
      <c r="A543" t="s">
        <v>127</v>
      </c>
      <c r="B543" t="s">
        <v>143</v>
      </c>
      <c r="C543" t="s">
        <v>410</v>
      </c>
    </row>
    <row r="544" spans="1:3" x14ac:dyDescent="0.25">
      <c r="A544" t="s">
        <v>127</v>
      </c>
      <c r="B544" t="s">
        <v>143</v>
      </c>
      <c r="C544" t="s">
        <v>409</v>
      </c>
    </row>
    <row r="545" spans="1:3" x14ac:dyDescent="0.25">
      <c r="A545" t="s">
        <v>127</v>
      </c>
      <c r="B545" t="s">
        <v>143</v>
      </c>
      <c r="C545" t="s">
        <v>410</v>
      </c>
    </row>
    <row r="546" spans="1:3" x14ac:dyDescent="0.25">
      <c r="A546" t="s">
        <v>127</v>
      </c>
      <c r="B546" t="s">
        <v>143</v>
      </c>
      <c r="C546" t="s">
        <v>409</v>
      </c>
    </row>
    <row r="547" spans="1:3" x14ac:dyDescent="0.25">
      <c r="A547" t="s">
        <v>127</v>
      </c>
      <c r="B547" t="s">
        <v>143</v>
      </c>
      <c r="C547" t="s">
        <v>409</v>
      </c>
    </row>
    <row r="548" spans="1:3" x14ac:dyDescent="0.25">
      <c r="A548" t="s">
        <v>127</v>
      </c>
      <c r="B548" t="s">
        <v>143</v>
      </c>
      <c r="C548" t="s">
        <v>410</v>
      </c>
    </row>
    <row r="549" spans="1:3" x14ac:dyDescent="0.25">
      <c r="A549" t="s">
        <v>127</v>
      </c>
      <c r="B549" t="s">
        <v>143</v>
      </c>
      <c r="C549" t="s">
        <v>409</v>
      </c>
    </row>
    <row r="550" spans="1:3" x14ac:dyDescent="0.25">
      <c r="A550" t="s">
        <v>127</v>
      </c>
      <c r="B550" t="s">
        <v>143</v>
      </c>
      <c r="C550" t="s">
        <v>408</v>
      </c>
    </row>
    <row r="551" spans="1:3" x14ac:dyDescent="0.25">
      <c r="A551" t="s">
        <v>127</v>
      </c>
      <c r="B551" t="s">
        <v>146</v>
      </c>
      <c r="C551" t="s">
        <v>408</v>
      </c>
    </row>
    <row r="552" spans="1:3" x14ac:dyDescent="0.25">
      <c r="A552" t="s">
        <v>127</v>
      </c>
      <c r="B552" t="s">
        <v>146</v>
      </c>
      <c r="C552" t="s">
        <v>411</v>
      </c>
    </row>
    <row r="553" spans="1:3" x14ac:dyDescent="0.25">
      <c r="A553" t="s">
        <v>127</v>
      </c>
      <c r="B553" t="s">
        <v>146</v>
      </c>
      <c r="C553" t="s">
        <v>409</v>
      </c>
    </row>
    <row r="554" spans="1:3" x14ac:dyDescent="0.25">
      <c r="A554" t="s">
        <v>127</v>
      </c>
      <c r="B554" t="s">
        <v>149</v>
      </c>
      <c r="C554" t="s">
        <v>408</v>
      </c>
    </row>
    <row r="555" spans="1:3" x14ac:dyDescent="0.25">
      <c r="A555" t="s">
        <v>127</v>
      </c>
      <c r="B555" t="s">
        <v>149</v>
      </c>
      <c r="C555" t="s">
        <v>408</v>
      </c>
    </row>
    <row r="556" spans="1:3" x14ac:dyDescent="0.25">
      <c r="A556" t="s">
        <v>127</v>
      </c>
      <c r="B556" t="s">
        <v>149</v>
      </c>
      <c r="C556" t="s">
        <v>408</v>
      </c>
    </row>
    <row r="557" spans="1:3" x14ac:dyDescent="0.25">
      <c r="A557" t="s">
        <v>127</v>
      </c>
      <c r="B557" t="s">
        <v>153</v>
      </c>
      <c r="C557" t="s">
        <v>410</v>
      </c>
    </row>
    <row r="558" spans="1:3" x14ac:dyDescent="0.25">
      <c r="A558" t="s">
        <v>127</v>
      </c>
      <c r="B558" t="s">
        <v>153</v>
      </c>
      <c r="C558" t="s">
        <v>411</v>
      </c>
    </row>
    <row r="559" spans="1:3" x14ac:dyDescent="0.25">
      <c r="A559" t="s">
        <v>127</v>
      </c>
      <c r="B559" t="s">
        <v>153</v>
      </c>
      <c r="C559" t="s">
        <v>409</v>
      </c>
    </row>
    <row r="560" spans="1:3" x14ac:dyDescent="0.25">
      <c r="A560" t="s">
        <v>127</v>
      </c>
      <c r="B560" t="s">
        <v>153</v>
      </c>
      <c r="C560" t="s">
        <v>409</v>
      </c>
    </row>
    <row r="561" spans="1:3" x14ac:dyDescent="0.25">
      <c r="A561" t="s">
        <v>127</v>
      </c>
      <c r="B561" t="s">
        <v>157</v>
      </c>
      <c r="C561" t="s">
        <v>411</v>
      </c>
    </row>
    <row r="562" spans="1:3" x14ac:dyDescent="0.25">
      <c r="A562" t="s">
        <v>127</v>
      </c>
      <c r="B562" t="s">
        <v>157</v>
      </c>
      <c r="C562" t="s">
        <v>408</v>
      </c>
    </row>
    <row r="563" spans="1:3" x14ac:dyDescent="0.25">
      <c r="A563" t="s">
        <v>127</v>
      </c>
      <c r="B563" t="s">
        <v>157</v>
      </c>
      <c r="C563" t="s">
        <v>409</v>
      </c>
    </row>
    <row r="564" spans="1:3" x14ac:dyDescent="0.25">
      <c r="A564" t="s">
        <v>127</v>
      </c>
      <c r="B564" t="s">
        <v>157</v>
      </c>
      <c r="C564" t="s">
        <v>409</v>
      </c>
    </row>
    <row r="565" spans="1:3" x14ac:dyDescent="0.25">
      <c r="A565" t="s">
        <v>127</v>
      </c>
      <c r="B565" t="s">
        <v>163</v>
      </c>
      <c r="C565" t="s">
        <v>409</v>
      </c>
    </row>
    <row r="566" spans="1:3" x14ac:dyDescent="0.25">
      <c r="A566" t="s">
        <v>127</v>
      </c>
      <c r="B566" t="s">
        <v>163</v>
      </c>
      <c r="C566" t="s">
        <v>410</v>
      </c>
    </row>
    <row r="567" spans="1:3" x14ac:dyDescent="0.25">
      <c r="A567" t="s">
        <v>127</v>
      </c>
      <c r="B567" t="s">
        <v>163</v>
      </c>
      <c r="C567" t="s">
        <v>411</v>
      </c>
    </row>
    <row r="568" spans="1:3" x14ac:dyDescent="0.25">
      <c r="A568" t="s">
        <v>127</v>
      </c>
      <c r="B568" t="s">
        <v>163</v>
      </c>
      <c r="C568" t="s">
        <v>409</v>
      </c>
    </row>
    <row r="569" spans="1:3" x14ac:dyDescent="0.25">
      <c r="A569" t="s">
        <v>127</v>
      </c>
      <c r="B569" t="s">
        <v>163</v>
      </c>
      <c r="C569" t="s">
        <v>410</v>
      </c>
    </row>
    <row r="570" spans="1:3" x14ac:dyDescent="0.25">
      <c r="A570" t="s">
        <v>127</v>
      </c>
      <c r="B570" t="s">
        <v>166</v>
      </c>
      <c r="C570" t="s">
        <v>410</v>
      </c>
    </row>
    <row r="571" spans="1:3" x14ac:dyDescent="0.25">
      <c r="A571" t="s">
        <v>127</v>
      </c>
      <c r="B571" t="s">
        <v>166</v>
      </c>
      <c r="C571" t="s">
        <v>408</v>
      </c>
    </row>
    <row r="572" spans="1:3" x14ac:dyDescent="0.25">
      <c r="A572" t="s">
        <v>127</v>
      </c>
      <c r="B572" t="s">
        <v>166</v>
      </c>
      <c r="C572" t="s">
        <v>410</v>
      </c>
    </row>
    <row r="573" spans="1:3" x14ac:dyDescent="0.25">
      <c r="A573" t="s">
        <v>127</v>
      </c>
      <c r="B573" t="s">
        <v>166</v>
      </c>
      <c r="C573" t="s">
        <v>409</v>
      </c>
    </row>
    <row r="574" spans="1:3" x14ac:dyDescent="0.25">
      <c r="A574" t="s">
        <v>127</v>
      </c>
      <c r="B574" t="s">
        <v>166</v>
      </c>
      <c r="C574" t="s">
        <v>410</v>
      </c>
    </row>
    <row r="575" spans="1:3" x14ac:dyDescent="0.25">
      <c r="A575" t="s">
        <v>127</v>
      </c>
      <c r="B575" t="s">
        <v>166</v>
      </c>
      <c r="C575" t="s">
        <v>409</v>
      </c>
    </row>
    <row r="576" spans="1:3" x14ac:dyDescent="0.25">
      <c r="A576" t="s">
        <v>127</v>
      </c>
      <c r="B576" t="s">
        <v>166</v>
      </c>
      <c r="C576" t="s">
        <v>410</v>
      </c>
    </row>
    <row r="577" spans="1:3" x14ac:dyDescent="0.25">
      <c r="A577" t="s">
        <v>127</v>
      </c>
      <c r="B577" t="s">
        <v>166</v>
      </c>
      <c r="C577" t="s">
        <v>411</v>
      </c>
    </row>
    <row r="578" spans="1:3" x14ac:dyDescent="0.25">
      <c r="A578" t="s">
        <v>127</v>
      </c>
      <c r="B578" t="s">
        <v>166</v>
      </c>
      <c r="C578" t="s">
        <v>409</v>
      </c>
    </row>
    <row r="579" spans="1:3" x14ac:dyDescent="0.25">
      <c r="A579" t="s">
        <v>127</v>
      </c>
      <c r="B579" t="s">
        <v>166</v>
      </c>
      <c r="C579" t="s">
        <v>410</v>
      </c>
    </row>
    <row r="580" spans="1:3" x14ac:dyDescent="0.25">
      <c r="A580" t="s">
        <v>127</v>
      </c>
      <c r="B580" t="s">
        <v>172</v>
      </c>
      <c r="C580" t="s">
        <v>409</v>
      </c>
    </row>
    <row r="581" spans="1:3" x14ac:dyDescent="0.25">
      <c r="A581" t="s">
        <v>127</v>
      </c>
      <c r="B581" t="s">
        <v>172</v>
      </c>
      <c r="C581" t="s">
        <v>408</v>
      </c>
    </row>
    <row r="582" spans="1:3" x14ac:dyDescent="0.25">
      <c r="A582" t="s">
        <v>127</v>
      </c>
      <c r="B582" t="s">
        <v>172</v>
      </c>
      <c r="C582" t="s">
        <v>408</v>
      </c>
    </row>
    <row r="583" spans="1:3" x14ac:dyDescent="0.25">
      <c r="A583" t="s">
        <v>127</v>
      </c>
      <c r="B583" t="s">
        <v>172</v>
      </c>
      <c r="C583" t="s">
        <v>409</v>
      </c>
    </row>
    <row r="584" spans="1:3" x14ac:dyDescent="0.25">
      <c r="A584" t="s">
        <v>127</v>
      </c>
      <c r="B584" t="s">
        <v>172</v>
      </c>
      <c r="C584" t="s">
        <v>409</v>
      </c>
    </row>
    <row r="585" spans="1:3" x14ac:dyDescent="0.25">
      <c r="A585" t="s">
        <v>127</v>
      </c>
      <c r="B585" t="s">
        <v>172</v>
      </c>
      <c r="C585" t="s">
        <v>410</v>
      </c>
    </row>
    <row r="586" spans="1:3" x14ac:dyDescent="0.25">
      <c r="A586" t="s">
        <v>127</v>
      </c>
      <c r="B586" t="s">
        <v>172</v>
      </c>
      <c r="C586" t="s">
        <v>410</v>
      </c>
    </row>
    <row r="587" spans="1:3" x14ac:dyDescent="0.25">
      <c r="A587" t="s">
        <v>127</v>
      </c>
      <c r="B587" t="s">
        <v>172</v>
      </c>
      <c r="C587" t="s">
        <v>411</v>
      </c>
    </row>
    <row r="588" spans="1:3" x14ac:dyDescent="0.25">
      <c r="A588" t="s">
        <v>127</v>
      </c>
      <c r="B588" t="s">
        <v>2490</v>
      </c>
      <c r="C588" t="s">
        <v>410</v>
      </c>
    </row>
    <row r="589" spans="1:3" x14ac:dyDescent="0.25">
      <c r="A589" t="s">
        <v>127</v>
      </c>
      <c r="B589" t="s">
        <v>2490</v>
      </c>
      <c r="C589" t="s">
        <v>410</v>
      </c>
    </row>
    <row r="590" spans="1:3" x14ac:dyDescent="0.25">
      <c r="A590" t="s">
        <v>127</v>
      </c>
      <c r="B590" t="s">
        <v>2490</v>
      </c>
      <c r="C590" t="s">
        <v>409</v>
      </c>
    </row>
    <row r="591" spans="1:3" x14ac:dyDescent="0.25">
      <c r="A591" t="s">
        <v>127</v>
      </c>
      <c r="B591" t="s">
        <v>2491</v>
      </c>
      <c r="C591" t="s">
        <v>409</v>
      </c>
    </row>
    <row r="592" spans="1:3" x14ac:dyDescent="0.25">
      <c r="A592" t="s">
        <v>127</v>
      </c>
      <c r="B592" t="s">
        <v>2491</v>
      </c>
      <c r="C592" t="s">
        <v>409</v>
      </c>
    </row>
    <row r="593" spans="1:3" x14ac:dyDescent="0.25">
      <c r="A593" t="s">
        <v>127</v>
      </c>
      <c r="B593" t="s">
        <v>2491</v>
      </c>
      <c r="C593" t="s">
        <v>409</v>
      </c>
    </row>
    <row r="594" spans="1:3" x14ac:dyDescent="0.25">
      <c r="A594" t="s">
        <v>127</v>
      </c>
      <c r="B594" t="s">
        <v>2491</v>
      </c>
      <c r="C594" t="s">
        <v>409</v>
      </c>
    </row>
    <row r="595" spans="1:3" x14ac:dyDescent="0.25">
      <c r="A595" t="s">
        <v>127</v>
      </c>
      <c r="B595" t="s">
        <v>2491</v>
      </c>
      <c r="C595" t="s">
        <v>411</v>
      </c>
    </row>
    <row r="596" spans="1:3" x14ac:dyDescent="0.25">
      <c r="A596" t="s">
        <v>127</v>
      </c>
      <c r="B596" t="s">
        <v>2491</v>
      </c>
      <c r="C596" t="s">
        <v>410</v>
      </c>
    </row>
    <row r="597" spans="1:3" x14ac:dyDescent="0.25">
      <c r="A597" t="s">
        <v>127</v>
      </c>
      <c r="B597" t="s">
        <v>2491</v>
      </c>
      <c r="C597" t="s">
        <v>410</v>
      </c>
    </row>
    <row r="598" spans="1:3" x14ac:dyDescent="0.25">
      <c r="A598" t="s">
        <v>127</v>
      </c>
      <c r="B598" t="s">
        <v>2491</v>
      </c>
      <c r="C598" t="s">
        <v>409</v>
      </c>
    </row>
    <row r="599" spans="1:3" x14ac:dyDescent="0.25">
      <c r="A599" t="s">
        <v>127</v>
      </c>
      <c r="B599" t="s">
        <v>2491</v>
      </c>
      <c r="C599" t="s">
        <v>410</v>
      </c>
    </row>
    <row r="600" spans="1:3" x14ac:dyDescent="0.25">
      <c r="A600" t="s">
        <v>127</v>
      </c>
      <c r="B600" t="s">
        <v>2491</v>
      </c>
      <c r="C600" t="s">
        <v>411</v>
      </c>
    </row>
    <row r="601" spans="1:3" x14ac:dyDescent="0.25">
      <c r="A601" t="s">
        <v>127</v>
      </c>
      <c r="B601" t="s">
        <v>2491</v>
      </c>
      <c r="C601" t="s">
        <v>410</v>
      </c>
    </row>
    <row r="602" spans="1:3" x14ac:dyDescent="0.25">
      <c r="A602" t="s">
        <v>127</v>
      </c>
      <c r="B602" t="s">
        <v>2491</v>
      </c>
      <c r="C602" t="s">
        <v>410</v>
      </c>
    </row>
    <row r="603" spans="1:3" x14ac:dyDescent="0.25">
      <c r="A603" t="s">
        <v>177</v>
      </c>
      <c r="B603" t="s">
        <v>178</v>
      </c>
      <c r="C603" t="s">
        <v>411</v>
      </c>
    </row>
    <row r="604" spans="1:3" x14ac:dyDescent="0.25">
      <c r="A604" t="s">
        <v>177</v>
      </c>
      <c r="B604" t="s">
        <v>178</v>
      </c>
      <c r="C604" t="s">
        <v>410</v>
      </c>
    </row>
    <row r="605" spans="1:3" x14ac:dyDescent="0.25">
      <c r="A605" t="s">
        <v>177</v>
      </c>
      <c r="B605" t="s">
        <v>178</v>
      </c>
      <c r="C605" t="s">
        <v>410</v>
      </c>
    </row>
    <row r="606" spans="1:3" x14ac:dyDescent="0.25">
      <c r="A606" t="s">
        <v>177</v>
      </c>
      <c r="B606" t="s">
        <v>178</v>
      </c>
      <c r="C606" t="s">
        <v>409</v>
      </c>
    </row>
    <row r="607" spans="1:3" x14ac:dyDescent="0.25">
      <c r="A607" t="s">
        <v>177</v>
      </c>
      <c r="B607" t="s">
        <v>178</v>
      </c>
      <c r="C607" t="s">
        <v>409</v>
      </c>
    </row>
    <row r="608" spans="1:3" x14ac:dyDescent="0.25">
      <c r="A608" t="s">
        <v>177</v>
      </c>
      <c r="B608" t="s">
        <v>178</v>
      </c>
      <c r="C608" t="s">
        <v>409</v>
      </c>
    </row>
    <row r="609" spans="1:3" x14ac:dyDescent="0.25">
      <c r="A609" t="s">
        <v>177</v>
      </c>
      <c r="B609" t="s">
        <v>178</v>
      </c>
      <c r="C609" t="s">
        <v>409</v>
      </c>
    </row>
    <row r="610" spans="1:3" x14ac:dyDescent="0.25">
      <c r="A610" t="s">
        <v>177</v>
      </c>
      <c r="B610" t="s">
        <v>178</v>
      </c>
      <c r="C610" t="s">
        <v>410</v>
      </c>
    </row>
    <row r="611" spans="1:3" x14ac:dyDescent="0.25">
      <c r="A611" t="s">
        <v>177</v>
      </c>
      <c r="B611" t="s">
        <v>178</v>
      </c>
      <c r="C611" t="s">
        <v>411</v>
      </c>
    </row>
    <row r="612" spans="1:3" x14ac:dyDescent="0.25">
      <c r="A612" t="s">
        <v>177</v>
      </c>
      <c r="B612" t="s">
        <v>178</v>
      </c>
      <c r="C612" t="s">
        <v>411</v>
      </c>
    </row>
    <row r="613" spans="1:3" x14ac:dyDescent="0.25">
      <c r="A613" t="s">
        <v>177</v>
      </c>
      <c r="B613" t="s">
        <v>178</v>
      </c>
      <c r="C613" t="s">
        <v>410</v>
      </c>
    </row>
    <row r="614" spans="1:3" x14ac:dyDescent="0.25">
      <c r="A614" t="s">
        <v>177</v>
      </c>
      <c r="B614" t="s">
        <v>178</v>
      </c>
      <c r="C614" t="s">
        <v>411</v>
      </c>
    </row>
    <row r="615" spans="1:3" x14ac:dyDescent="0.25">
      <c r="A615" t="s">
        <v>177</v>
      </c>
      <c r="B615" t="s">
        <v>178</v>
      </c>
      <c r="C615" t="s">
        <v>410</v>
      </c>
    </row>
    <row r="616" spans="1:3" x14ac:dyDescent="0.25">
      <c r="A616" t="s">
        <v>177</v>
      </c>
      <c r="B616" t="s">
        <v>178</v>
      </c>
      <c r="C616" t="s">
        <v>408</v>
      </c>
    </row>
    <row r="617" spans="1:3" x14ac:dyDescent="0.25">
      <c r="A617" t="s">
        <v>177</v>
      </c>
      <c r="B617" t="s">
        <v>178</v>
      </c>
      <c r="C617" t="s">
        <v>411</v>
      </c>
    </row>
    <row r="618" spans="1:3" x14ac:dyDescent="0.25">
      <c r="A618" t="s">
        <v>177</v>
      </c>
      <c r="B618" t="s">
        <v>178</v>
      </c>
      <c r="C618" t="s">
        <v>408</v>
      </c>
    </row>
    <row r="619" spans="1:3" x14ac:dyDescent="0.25">
      <c r="A619" t="s">
        <v>177</v>
      </c>
      <c r="B619" t="s">
        <v>178</v>
      </c>
      <c r="C619" t="s">
        <v>408</v>
      </c>
    </row>
    <row r="620" spans="1:3" x14ac:dyDescent="0.25">
      <c r="A620" t="s">
        <v>177</v>
      </c>
      <c r="B620" t="s">
        <v>178</v>
      </c>
      <c r="C620" t="s">
        <v>410</v>
      </c>
    </row>
    <row r="621" spans="1:3" x14ac:dyDescent="0.25">
      <c r="A621" t="s">
        <v>177</v>
      </c>
      <c r="B621" t="s">
        <v>178</v>
      </c>
      <c r="C621" t="s">
        <v>409</v>
      </c>
    </row>
    <row r="622" spans="1:3" x14ac:dyDescent="0.25">
      <c r="A622" t="s">
        <v>177</v>
      </c>
      <c r="B622" t="s">
        <v>178</v>
      </c>
      <c r="C622" t="s">
        <v>411</v>
      </c>
    </row>
    <row r="623" spans="1:3" x14ac:dyDescent="0.25">
      <c r="A623" t="s">
        <v>177</v>
      </c>
      <c r="B623" t="s">
        <v>178</v>
      </c>
      <c r="C623" t="s">
        <v>410</v>
      </c>
    </row>
    <row r="624" spans="1:3" x14ac:dyDescent="0.25">
      <c r="A624" t="s">
        <v>177</v>
      </c>
      <c r="B624" t="s">
        <v>178</v>
      </c>
      <c r="C624" t="s">
        <v>410</v>
      </c>
    </row>
    <row r="625" spans="1:3" x14ac:dyDescent="0.25">
      <c r="A625" t="s">
        <v>177</v>
      </c>
      <c r="B625" t="s">
        <v>178</v>
      </c>
      <c r="C625" t="s">
        <v>410</v>
      </c>
    </row>
    <row r="626" spans="1:3" x14ac:dyDescent="0.25">
      <c r="A626" t="s">
        <v>177</v>
      </c>
      <c r="B626" t="s">
        <v>182</v>
      </c>
      <c r="C626" t="s">
        <v>409</v>
      </c>
    </row>
    <row r="627" spans="1:3" x14ac:dyDescent="0.25">
      <c r="A627" t="s">
        <v>177</v>
      </c>
      <c r="B627" t="s">
        <v>182</v>
      </c>
      <c r="C627" t="s">
        <v>409</v>
      </c>
    </row>
    <row r="628" spans="1:3" x14ac:dyDescent="0.25">
      <c r="A628" t="s">
        <v>177</v>
      </c>
      <c r="B628" t="s">
        <v>182</v>
      </c>
      <c r="C628" t="s">
        <v>410</v>
      </c>
    </row>
    <row r="629" spans="1:3" x14ac:dyDescent="0.25">
      <c r="A629" t="s">
        <v>177</v>
      </c>
      <c r="B629" t="s">
        <v>182</v>
      </c>
      <c r="C629" t="s">
        <v>410</v>
      </c>
    </row>
    <row r="630" spans="1:3" x14ac:dyDescent="0.25">
      <c r="A630" t="s">
        <v>177</v>
      </c>
      <c r="B630" t="s">
        <v>182</v>
      </c>
      <c r="C630" t="s">
        <v>409</v>
      </c>
    </row>
    <row r="631" spans="1:3" x14ac:dyDescent="0.25">
      <c r="A631" t="s">
        <v>177</v>
      </c>
      <c r="B631" t="s">
        <v>182</v>
      </c>
      <c r="C631" t="s">
        <v>411</v>
      </c>
    </row>
    <row r="632" spans="1:3" x14ac:dyDescent="0.25">
      <c r="A632" t="s">
        <v>177</v>
      </c>
      <c r="B632" t="s">
        <v>182</v>
      </c>
      <c r="C632" t="s">
        <v>409</v>
      </c>
    </row>
    <row r="633" spans="1:3" x14ac:dyDescent="0.25">
      <c r="A633" t="s">
        <v>177</v>
      </c>
      <c r="B633" t="s">
        <v>182</v>
      </c>
      <c r="C633" t="s">
        <v>411</v>
      </c>
    </row>
    <row r="634" spans="1:3" x14ac:dyDescent="0.25">
      <c r="A634" t="s">
        <v>177</v>
      </c>
      <c r="B634" t="s">
        <v>182</v>
      </c>
      <c r="C634" t="s">
        <v>409</v>
      </c>
    </row>
    <row r="635" spans="1:3" x14ac:dyDescent="0.25">
      <c r="A635" t="s">
        <v>177</v>
      </c>
      <c r="B635" t="s">
        <v>182</v>
      </c>
      <c r="C635" t="s">
        <v>410</v>
      </c>
    </row>
    <row r="636" spans="1:3" x14ac:dyDescent="0.25">
      <c r="A636" t="s">
        <v>177</v>
      </c>
      <c r="B636" t="s">
        <v>182</v>
      </c>
      <c r="C636" t="s">
        <v>410</v>
      </c>
    </row>
    <row r="637" spans="1:3" x14ac:dyDescent="0.25">
      <c r="A637" t="s">
        <v>177</v>
      </c>
      <c r="B637" t="s">
        <v>182</v>
      </c>
      <c r="C637" t="s">
        <v>409</v>
      </c>
    </row>
    <row r="638" spans="1:3" x14ac:dyDescent="0.25">
      <c r="A638" t="s">
        <v>177</v>
      </c>
      <c r="B638" t="s">
        <v>182</v>
      </c>
      <c r="C638" t="s">
        <v>409</v>
      </c>
    </row>
    <row r="639" spans="1:3" x14ac:dyDescent="0.25">
      <c r="A639" t="s">
        <v>177</v>
      </c>
      <c r="B639" t="s">
        <v>182</v>
      </c>
      <c r="C639" t="s">
        <v>410</v>
      </c>
    </row>
    <row r="640" spans="1:3" x14ac:dyDescent="0.25">
      <c r="A640" t="s">
        <v>177</v>
      </c>
      <c r="B640" t="s">
        <v>182</v>
      </c>
      <c r="C640" t="s">
        <v>409</v>
      </c>
    </row>
    <row r="641" spans="1:3" x14ac:dyDescent="0.25">
      <c r="A641" t="s">
        <v>177</v>
      </c>
      <c r="B641" t="s">
        <v>182</v>
      </c>
      <c r="C641" t="s">
        <v>409</v>
      </c>
    </row>
    <row r="642" spans="1:3" x14ac:dyDescent="0.25">
      <c r="A642" t="s">
        <v>177</v>
      </c>
      <c r="B642" t="s">
        <v>182</v>
      </c>
      <c r="C642" t="s">
        <v>411</v>
      </c>
    </row>
    <row r="643" spans="1:3" x14ac:dyDescent="0.25">
      <c r="A643" t="s">
        <v>177</v>
      </c>
      <c r="B643" t="s">
        <v>182</v>
      </c>
      <c r="C643" t="s">
        <v>410</v>
      </c>
    </row>
    <row r="644" spans="1:3" x14ac:dyDescent="0.25">
      <c r="A644" t="s">
        <v>177</v>
      </c>
      <c r="B644" t="s">
        <v>182</v>
      </c>
      <c r="C644" t="s">
        <v>409</v>
      </c>
    </row>
    <row r="645" spans="1:3" x14ac:dyDescent="0.25">
      <c r="A645" t="s">
        <v>177</v>
      </c>
      <c r="B645" t="s">
        <v>182</v>
      </c>
      <c r="C645" t="s">
        <v>409</v>
      </c>
    </row>
    <row r="646" spans="1:3" x14ac:dyDescent="0.25">
      <c r="A646" t="s">
        <v>177</v>
      </c>
      <c r="B646" t="s">
        <v>182</v>
      </c>
      <c r="C646" t="s">
        <v>411</v>
      </c>
    </row>
    <row r="647" spans="1:3" x14ac:dyDescent="0.25">
      <c r="A647" t="s">
        <v>177</v>
      </c>
      <c r="B647" t="s">
        <v>182</v>
      </c>
      <c r="C647" t="s">
        <v>411</v>
      </c>
    </row>
    <row r="648" spans="1:3" x14ac:dyDescent="0.25">
      <c r="A648" t="s">
        <v>177</v>
      </c>
      <c r="B648" t="s">
        <v>182</v>
      </c>
      <c r="C648" t="s">
        <v>409</v>
      </c>
    </row>
    <row r="649" spans="1:3" x14ac:dyDescent="0.25">
      <c r="A649" t="s">
        <v>177</v>
      </c>
      <c r="B649" t="s">
        <v>185</v>
      </c>
      <c r="C649" t="s">
        <v>410</v>
      </c>
    </row>
    <row r="650" spans="1:3" x14ac:dyDescent="0.25">
      <c r="A650" t="s">
        <v>177</v>
      </c>
      <c r="B650" t="s">
        <v>185</v>
      </c>
      <c r="C650" t="s">
        <v>410</v>
      </c>
    </row>
    <row r="651" spans="1:3" x14ac:dyDescent="0.25">
      <c r="A651" t="s">
        <v>177</v>
      </c>
      <c r="B651" t="s">
        <v>185</v>
      </c>
      <c r="C651" t="s">
        <v>410</v>
      </c>
    </row>
    <row r="652" spans="1:3" x14ac:dyDescent="0.25">
      <c r="A652" t="s">
        <v>177</v>
      </c>
      <c r="B652" t="s">
        <v>185</v>
      </c>
      <c r="C652" t="s">
        <v>411</v>
      </c>
    </row>
    <row r="653" spans="1:3" x14ac:dyDescent="0.25">
      <c r="A653" t="s">
        <v>177</v>
      </c>
      <c r="B653" t="s">
        <v>185</v>
      </c>
      <c r="C653" t="s">
        <v>408</v>
      </c>
    </row>
    <row r="654" spans="1:3" x14ac:dyDescent="0.25">
      <c r="A654" t="s">
        <v>177</v>
      </c>
      <c r="B654" t="s">
        <v>185</v>
      </c>
      <c r="C654" t="s">
        <v>411</v>
      </c>
    </row>
    <row r="655" spans="1:3" x14ac:dyDescent="0.25">
      <c r="A655" t="s">
        <v>177</v>
      </c>
      <c r="B655" t="s">
        <v>185</v>
      </c>
      <c r="C655" t="s">
        <v>409</v>
      </c>
    </row>
    <row r="656" spans="1:3" x14ac:dyDescent="0.25">
      <c r="A656" t="s">
        <v>177</v>
      </c>
      <c r="B656" t="s">
        <v>185</v>
      </c>
      <c r="C656" t="s">
        <v>408</v>
      </c>
    </row>
    <row r="657" spans="1:3" x14ac:dyDescent="0.25">
      <c r="A657" t="s">
        <v>177</v>
      </c>
      <c r="B657" t="s">
        <v>185</v>
      </c>
      <c r="C657" t="s">
        <v>409</v>
      </c>
    </row>
    <row r="658" spans="1:3" x14ac:dyDescent="0.25">
      <c r="A658" t="s">
        <v>177</v>
      </c>
      <c r="B658" t="s">
        <v>185</v>
      </c>
      <c r="C658" t="s">
        <v>409</v>
      </c>
    </row>
    <row r="659" spans="1:3" x14ac:dyDescent="0.25">
      <c r="A659" t="s">
        <v>177</v>
      </c>
      <c r="B659" t="s">
        <v>185</v>
      </c>
      <c r="C659" t="s">
        <v>410</v>
      </c>
    </row>
    <row r="660" spans="1:3" x14ac:dyDescent="0.25">
      <c r="A660" t="s">
        <v>177</v>
      </c>
      <c r="B660" t="s">
        <v>185</v>
      </c>
      <c r="C660" t="s">
        <v>410</v>
      </c>
    </row>
    <row r="661" spans="1:3" x14ac:dyDescent="0.25">
      <c r="A661" t="s">
        <v>177</v>
      </c>
      <c r="B661" t="s">
        <v>185</v>
      </c>
      <c r="C661" t="s">
        <v>409</v>
      </c>
    </row>
    <row r="662" spans="1:3" x14ac:dyDescent="0.25">
      <c r="A662" t="s">
        <v>177</v>
      </c>
      <c r="B662" t="s">
        <v>185</v>
      </c>
      <c r="C662" t="s">
        <v>411</v>
      </c>
    </row>
    <row r="663" spans="1:3" x14ac:dyDescent="0.25">
      <c r="A663" t="s">
        <v>177</v>
      </c>
      <c r="B663" t="s">
        <v>185</v>
      </c>
      <c r="C663" t="s">
        <v>411</v>
      </c>
    </row>
    <row r="664" spans="1:3" x14ac:dyDescent="0.25">
      <c r="A664" t="s">
        <v>177</v>
      </c>
      <c r="B664" t="s">
        <v>185</v>
      </c>
      <c r="C664" t="s">
        <v>411</v>
      </c>
    </row>
    <row r="665" spans="1:3" x14ac:dyDescent="0.25">
      <c r="A665" t="s">
        <v>177</v>
      </c>
      <c r="B665" t="s">
        <v>185</v>
      </c>
      <c r="C665" t="s">
        <v>410</v>
      </c>
    </row>
    <row r="666" spans="1:3" x14ac:dyDescent="0.25">
      <c r="A666" t="s">
        <v>177</v>
      </c>
      <c r="B666" t="s">
        <v>185</v>
      </c>
      <c r="C666" t="s">
        <v>411</v>
      </c>
    </row>
    <row r="667" spans="1:3" x14ac:dyDescent="0.25">
      <c r="A667" t="s">
        <v>177</v>
      </c>
      <c r="B667" t="s">
        <v>185</v>
      </c>
      <c r="C667" t="s">
        <v>409</v>
      </c>
    </row>
    <row r="668" spans="1:3" x14ac:dyDescent="0.25">
      <c r="A668" t="s">
        <v>177</v>
      </c>
      <c r="B668" t="s">
        <v>185</v>
      </c>
      <c r="C668" t="s">
        <v>411</v>
      </c>
    </row>
    <row r="669" spans="1:3" x14ac:dyDescent="0.25">
      <c r="A669" t="s">
        <v>177</v>
      </c>
      <c r="B669" t="s">
        <v>185</v>
      </c>
      <c r="C669" t="s">
        <v>410</v>
      </c>
    </row>
    <row r="670" spans="1:3" x14ac:dyDescent="0.25">
      <c r="A670" t="s">
        <v>177</v>
      </c>
      <c r="B670" t="s">
        <v>185</v>
      </c>
      <c r="C670" t="s">
        <v>409</v>
      </c>
    </row>
    <row r="671" spans="1:3" x14ac:dyDescent="0.25">
      <c r="A671" t="s">
        <v>177</v>
      </c>
      <c r="B671" t="s">
        <v>185</v>
      </c>
      <c r="C671" t="s">
        <v>409</v>
      </c>
    </row>
    <row r="672" spans="1:3" x14ac:dyDescent="0.25">
      <c r="A672" t="s">
        <v>177</v>
      </c>
      <c r="B672" t="s">
        <v>188</v>
      </c>
      <c r="C672" t="s">
        <v>408</v>
      </c>
    </row>
    <row r="673" spans="1:3" x14ac:dyDescent="0.25">
      <c r="A673" t="s">
        <v>177</v>
      </c>
      <c r="B673" t="s">
        <v>188</v>
      </c>
      <c r="C673" t="s">
        <v>410</v>
      </c>
    </row>
    <row r="674" spans="1:3" x14ac:dyDescent="0.25">
      <c r="A674" t="s">
        <v>177</v>
      </c>
      <c r="B674" t="s">
        <v>188</v>
      </c>
      <c r="C674" t="s">
        <v>410</v>
      </c>
    </row>
    <row r="675" spans="1:3" x14ac:dyDescent="0.25">
      <c r="A675" t="s">
        <v>177</v>
      </c>
      <c r="B675" t="s">
        <v>188</v>
      </c>
      <c r="C675" t="s">
        <v>408</v>
      </c>
    </row>
    <row r="676" spans="1:3" x14ac:dyDescent="0.25">
      <c r="A676" t="s">
        <v>177</v>
      </c>
      <c r="B676" t="s">
        <v>188</v>
      </c>
      <c r="C676" t="s">
        <v>409</v>
      </c>
    </row>
    <row r="677" spans="1:3" x14ac:dyDescent="0.25">
      <c r="A677" t="s">
        <v>177</v>
      </c>
      <c r="B677" t="s">
        <v>188</v>
      </c>
      <c r="C677" t="s">
        <v>409</v>
      </c>
    </row>
    <row r="678" spans="1:3" x14ac:dyDescent="0.25">
      <c r="A678" t="s">
        <v>177</v>
      </c>
      <c r="B678" t="s">
        <v>188</v>
      </c>
      <c r="C678" t="s">
        <v>409</v>
      </c>
    </row>
    <row r="679" spans="1:3" x14ac:dyDescent="0.25">
      <c r="A679" t="s">
        <v>177</v>
      </c>
      <c r="B679" t="s">
        <v>188</v>
      </c>
      <c r="C679" t="s">
        <v>408</v>
      </c>
    </row>
    <row r="680" spans="1:3" x14ac:dyDescent="0.25">
      <c r="A680" t="s">
        <v>177</v>
      </c>
      <c r="B680" t="s">
        <v>188</v>
      </c>
      <c r="C680" t="s">
        <v>411</v>
      </c>
    </row>
    <row r="681" spans="1:3" x14ac:dyDescent="0.25">
      <c r="A681" t="s">
        <v>177</v>
      </c>
      <c r="B681" t="s">
        <v>188</v>
      </c>
      <c r="C681" t="s">
        <v>408</v>
      </c>
    </row>
    <row r="682" spans="1:3" x14ac:dyDescent="0.25">
      <c r="A682" t="s">
        <v>177</v>
      </c>
      <c r="B682" t="s">
        <v>188</v>
      </c>
      <c r="C682" t="s">
        <v>409</v>
      </c>
    </row>
    <row r="683" spans="1:3" x14ac:dyDescent="0.25">
      <c r="A683" t="s">
        <v>177</v>
      </c>
      <c r="B683" t="s">
        <v>188</v>
      </c>
      <c r="C683" t="s">
        <v>408</v>
      </c>
    </row>
    <row r="684" spans="1:3" x14ac:dyDescent="0.25">
      <c r="A684" t="s">
        <v>177</v>
      </c>
      <c r="B684" t="s">
        <v>188</v>
      </c>
      <c r="C684" t="s">
        <v>409</v>
      </c>
    </row>
    <row r="685" spans="1:3" x14ac:dyDescent="0.25">
      <c r="A685" t="s">
        <v>177</v>
      </c>
      <c r="B685" t="s">
        <v>188</v>
      </c>
      <c r="C685" t="s">
        <v>408</v>
      </c>
    </row>
    <row r="686" spans="1:3" x14ac:dyDescent="0.25">
      <c r="A686" t="s">
        <v>177</v>
      </c>
      <c r="B686" t="s">
        <v>188</v>
      </c>
      <c r="C686" t="s">
        <v>408</v>
      </c>
    </row>
    <row r="687" spans="1:3" x14ac:dyDescent="0.25">
      <c r="A687" t="s">
        <v>177</v>
      </c>
      <c r="B687" t="s">
        <v>188</v>
      </c>
      <c r="C687" t="s">
        <v>408</v>
      </c>
    </row>
    <row r="688" spans="1:3" x14ac:dyDescent="0.25">
      <c r="A688" t="s">
        <v>177</v>
      </c>
      <c r="B688" t="s">
        <v>188</v>
      </c>
      <c r="C688" t="s">
        <v>408</v>
      </c>
    </row>
    <row r="689" spans="1:3" x14ac:dyDescent="0.25">
      <c r="A689" t="s">
        <v>177</v>
      </c>
      <c r="B689" t="s">
        <v>188</v>
      </c>
      <c r="C689" t="s">
        <v>410</v>
      </c>
    </row>
    <row r="690" spans="1:3" x14ac:dyDescent="0.25">
      <c r="A690" t="s">
        <v>177</v>
      </c>
      <c r="B690" t="s">
        <v>188</v>
      </c>
      <c r="C690" t="s">
        <v>409</v>
      </c>
    </row>
    <row r="691" spans="1:3" x14ac:dyDescent="0.25">
      <c r="A691" t="s">
        <v>177</v>
      </c>
      <c r="B691" t="s">
        <v>188</v>
      </c>
      <c r="C691" t="s">
        <v>409</v>
      </c>
    </row>
    <row r="692" spans="1:3" x14ac:dyDescent="0.25">
      <c r="A692" t="s">
        <v>177</v>
      </c>
      <c r="B692" t="s">
        <v>188</v>
      </c>
      <c r="C692" t="s">
        <v>410</v>
      </c>
    </row>
    <row r="693" spans="1:3" x14ac:dyDescent="0.25">
      <c r="A693" t="s">
        <v>177</v>
      </c>
      <c r="B693" t="s">
        <v>188</v>
      </c>
      <c r="C693" t="s">
        <v>409</v>
      </c>
    </row>
    <row r="694" spans="1:3" x14ac:dyDescent="0.25">
      <c r="A694" t="s">
        <v>177</v>
      </c>
      <c r="B694" t="s">
        <v>188</v>
      </c>
      <c r="C694" t="s">
        <v>408</v>
      </c>
    </row>
    <row r="695" spans="1:3" x14ac:dyDescent="0.25">
      <c r="A695" t="s">
        <v>177</v>
      </c>
      <c r="B695" t="s">
        <v>188</v>
      </c>
      <c r="C695" t="s">
        <v>409</v>
      </c>
    </row>
    <row r="696" spans="1:3" x14ac:dyDescent="0.25">
      <c r="A696" t="s">
        <v>177</v>
      </c>
      <c r="B696" t="s">
        <v>188</v>
      </c>
      <c r="C696" t="s">
        <v>408</v>
      </c>
    </row>
    <row r="697" spans="1:3" x14ac:dyDescent="0.25">
      <c r="A697" t="s">
        <v>177</v>
      </c>
      <c r="B697" t="s">
        <v>188</v>
      </c>
      <c r="C697" t="s">
        <v>408</v>
      </c>
    </row>
    <row r="698" spans="1:3" x14ac:dyDescent="0.25">
      <c r="A698" t="s">
        <v>177</v>
      </c>
      <c r="B698" t="s">
        <v>188</v>
      </c>
      <c r="C698" t="s">
        <v>408</v>
      </c>
    </row>
    <row r="699" spans="1:3" x14ac:dyDescent="0.25">
      <c r="A699" t="s">
        <v>177</v>
      </c>
      <c r="B699" t="s">
        <v>188</v>
      </c>
      <c r="C699" t="s">
        <v>410</v>
      </c>
    </row>
    <row r="700" spans="1:3" x14ac:dyDescent="0.25">
      <c r="A700" t="s">
        <v>177</v>
      </c>
      <c r="B700" t="s">
        <v>191</v>
      </c>
      <c r="C700" t="s">
        <v>411</v>
      </c>
    </row>
    <row r="701" spans="1:3" x14ac:dyDescent="0.25">
      <c r="A701" t="s">
        <v>177</v>
      </c>
      <c r="B701" t="s">
        <v>191</v>
      </c>
      <c r="C701" t="s">
        <v>411</v>
      </c>
    </row>
    <row r="702" spans="1:3" x14ac:dyDescent="0.25">
      <c r="A702" t="s">
        <v>177</v>
      </c>
      <c r="B702" t="s">
        <v>191</v>
      </c>
      <c r="C702" t="s">
        <v>410</v>
      </c>
    </row>
    <row r="703" spans="1:3" x14ac:dyDescent="0.25">
      <c r="A703" t="s">
        <v>177</v>
      </c>
      <c r="B703" t="s">
        <v>191</v>
      </c>
      <c r="C703" t="s">
        <v>409</v>
      </c>
    </row>
    <row r="704" spans="1:3" x14ac:dyDescent="0.25">
      <c r="A704" t="s">
        <v>177</v>
      </c>
      <c r="B704" t="s">
        <v>191</v>
      </c>
      <c r="C704" t="s">
        <v>410</v>
      </c>
    </row>
    <row r="705" spans="1:3" x14ac:dyDescent="0.25">
      <c r="A705" t="s">
        <v>177</v>
      </c>
      <c r="B705" t="s">
        <v>191</v>
      </c>
      <c r="C705" t="s">
        <v>408</v>
      </c>
    </row>
    <row r="706" spans="1:3" x14ac:dyDescent="0.25">
      <c r="A706" t="s">
        <v>177</v>
      </c>
      <c r="B706" t="s">
        <v>191</v>
      </c>
      <c r="C706" t="s">
        <v>411</v>
      </c>
    </row>
    <row r="707" spans="1:3" x14ac:dyDescent="0.25">
      <c r="A707" t="s">
        <v>177</v>
      </c>
      <c r="B707" t="s">
        <v>191</v>
      </c>
      <c r="C707" t="s">
        <v>411</v>
      </c>
    </row>
    <row r="708" spans="1:3" x14ac:dyDescent="0.25">
      <c r="A708" t="s">
        <v>177</v>
      </c>
      <c r="B708" t="s">
        <v>191</v>
      </c>
      <c r="C708" t="s">
        <v>409</v>
      </c>
    </row>
    <row r="709" spans="1:3" x14ac:dyDescent="0.25">
      <c r="A709" t="s">
        <v>177</v>
      </c>
      <c r="B709" t="s">
        <v>191</v>
      </c>
      <c r="C709" t="s">
        <v>411</v>
      </c>
    </row>
    <row r="710" spans="1:3" x14ac:dyDescent="0.25">
      <c r="A710" t="s">
        <v>177</v>
      </c>
      <c r="B710" t="s">
        <v>191</v>
      </c>
      <c r="C710" t="s">
        <v>410</v>
      </c>
    </row>
    <row r="711" spans="1:3" x14ac:dyDescent="0.25">
      <c r="A711" t="s">
        <v>177</v>
      </c>
      <c r="B711" t="s">
        <v>191</v>
      </c>
      <c r="C711" t="s">
        <v>411</v>
      </c>
    </row>
    <row r="712" spans="1:3" x14ac:dyDescent="0.25">
      <c r="A712" t="s">
        <v>177</v>
      </c>
      <c r="B712" t="s">
        <v>191</v>
      </c>
      <c r="C712" t="s">
        <v>411</v>
      </c>
    </row>
    <row r="713" spans="1:3" x14ac:dyDescent="0.25">
      <c r="A713" t="s">
        <v>177</v>
      </c>
      <c r="B713" t="s">
        <v>191</v>
      </c>
      <c r="C713" t="s">
        <v>410</v>
      </c>
    </row>
    <row r="714" spans="1:3" x14ac:dyDescent="0.25">
      <c r="A714" t="s">
        <v>177</v>
      </c>
      <c r="B714" t="s">
        <v>191</v>
      </c>
      <c r="C714" t="s">
        <v>410</v>
      </c>
    </row>
    <row r="715" spans="1:3" x14ac:dyDescent="0.25">
      <c r="A715" t="s">
        <v>177</v>
      </c>
      <c r="B715" t="s">
        <v>191</v>
      </c>
      <c r="C715" t="s">
        <v>411</v>
      </c>
    </row>
    <row r="716" spans="1:3" x14ac:dyDescent="0.25">
      <c r="A716" t="s">
        <v>177</v>
      </c>
      <c r="B716" t="s">
        <v>191</v>
      </c>
      <c r="C716" t="s">
        <v>410</v>
      </c>
    </row>
    <row r="717" spans="1:3" x14ac:dyDescent="0.25">
      <c r="A717" t="s">
        <v>177</v>
      </c>
      <c r="B717" t="s">
        <v>191</v>
      </c>
      <c r="C717" t="s">
        <v>410</v>
      </c>
    </row>
    <row r="718" spans="1:3" x14ac:dyDescent="0.25">
      <c r="A718" t="s">
        <v>177</v>
      </c>
      <c r="B718" t="s">
        <v>191</v>
      </c>
      <c r="C718" t="s">
        <v>411</v>
      </c>
    </row>
    <row r="719" spans="1:3" x14ac:dyDescent="0.25">
      <c r="A719" t="s">
        <v>177</v>
      </c>
      <c r="B719" t="s">
        <v>191</v>
      </c>
      <c r="C719" t="s">
        <v>409</v>
      </c>
    </row>
    <row r="720" spans="1:3" x14ac:dyDescent="0.25">
      <c r="A720" t="s">
        <v>177</v>
      </c>
      <c r="B720" t="s">
        <v>191</v>
      </c>
      <c r="C720" t="s">
        <v>411</v>
      </c>
    </row>
    <row r="721" spans="1:3" x14ac:dyDescent="0.25">
      <c r="A721" t="s">
        <v>177</v>
      </c>
      <c r="B721" t="s">
        <v>191</v>
      </c>
      <c r="C721" t="s">
        <v>410</v>
      </c>
    </row>
    <row r="722" spans="1:3" x14ac:dyDescent="0.25">
      <c r="A722" t="s">
        <v>177</v>
      </c>
      <c r="B722" t="s">
        <v>194</v>
      </c>
      <c r="C722" t="s">
        <v>411</v>
      </c>
    </row>
    <row r="723" spans="1:3" x14ac:dyDescent="0.25">
      <c r="A723" t="s">
        <v>177</v>
      </c>
      <c r="B723" t="s">
        <v>194</v>
      </c>
      <c r="C723" t="s">
        <v>410</v>
      </c>
    </row>
    <row r="724" spans="1:3" x14ac:dyDescent="0.25">
      <c r="A724" t="s">
        <v>177</v>
      </c>
      <c r="B724" t="s">
        <v>194</v>
      </c>
      <c r="C724" t="s">
        <v>411</v>
      </c>
    </row>
    <row r="725" spans="1:3" x14ac:dyDescent="0.25">
      <c r="A725" t="s">
        <v>177</v>
      </c>
      <c r="B725" t="s">
        <v>194</v>
      </c>
      <c r="C725" t="s">
        <v>410</v>
      </c>
    </row>
    <row r="726" spans="1:3" x14ac:dyDescent="0.25">
      <c r="A726" t="s">
        <v>177</v>
      </c>
      <c r="B726" t="s">
        <v>194</v>
      </c>
      <c r="C726" t="s">
        <v>411</v>
      </c>
    </row>
    <row r="727" spans="1:3" x14ac:dyDescent="0.25">
      <c r="A727" t="s">
        <v>177</v>
      </c>
      <c r="B727" t="s">
        <v>194</v>
      </c>
      <c r="C727" t="s">
        <v>410</v>
      </c>
    </row>
    <row r="728" spans="1:3" x14ac:dyDescent="0.25">
      <c r="A728" t="s">
        <v>177</v>
      </c>
      <c r="B728" t="s">
        <v>194</v>
      </c>
      <c r="C728" t="s">
        <v>408</v>
      </c>
    </row>
    <row r="729" spans="1:3" x14ac:dyDescent="0.25">
      <c r="A729" t="s">
        <v>177</v>
      </c>
      <c r="B729" t="s">
        <v>194</v>
      </c>
      <c r="C729" t="s">
        <v>410</v>
      </c>
    </row>
    <row r="730" spans="1:3" x14ac:dyDescent="0.25">
      <c r="A730" t="s">
        <v>177</v>
      </c>
      <c r="B730" t="s">
        <v>194</v>
      </c>
      <c r="C730" t="s">
        <v>410</v>
      </c>
    </row>
    <row r="731" spans="1:3" x14ac:dyDescent="0.25">
      <c r="A731" t="s">
        <v>177</v>
      </c>
      <c r="B731" t="s">
        <v>198</v>
      </c>
      <c r="C731" t="s">
        <v>408</v>
      </c>
    </row>
    <row r="732" spans="1:3" x14ac:dyDescent="0.25">
      <c r="A732" t="s">
        <v>177</v>
      </c>
      <c r="B732" t="s">
        <v>198</v>
      </c>
      <c r="C732" t="s">
        <v>410</v>
      </c>
    </row>
    <row r="733" spans="1:3" x14ac:dyDescent="0.25">
      <c r="A733" t="s">
        <v>177</v>
      </c>
      <c r="B733" t="s">
        <v>198</v>
      </c>
      <c r="C733" t="s">
        <v>410</v>
      </c>
    </row>
    <row r="734" spans="1:3" x14ac:dyDescent="0.25">
      <c r="A734" t="s">
        <v>177</v>
      </c>
      <c r="B734" t="s">
        <v>198</v>
      </c>
      <c r="C734" t="s">
        <v>409</v>
      </c>
    </row>
    <row r="735" spans="1:3" x14ac:dyDescent="0.25">
      <c r="A735" t="s">
        <v>177</v>
      </c>
      <c r="B735" t="s">
        <v>198</v>
      </c>
      <c r="C735" t="s">
        <v>408</v>
      </c>
    </row>
    <row r="736" spans="1:3" x14ac:dyDescent="0.25">
      <c r="A736" t="s">
        <v>177</v>
      </c>
      <c r="B736" t="s">
        <v>198</v>
      </c>
      <c r="C736" t="s">
        <v>409</v>
      </c>
    </row>
    <row r="737" spans="1:3" x14ac:dyDescent="0.25">
      <c r="A737" t="s">
        <v>177</v>
      </c>
      <c r="B737" t="s">
        <v>198</v>
      </c>
      <c r="C737" t="s">
        <v>408</v>
      </c>
    </row>
    <row r="738" spans="1:3" x14ac:dyDescent="0.25">
      <c r="A738" t="s">
        <v>177</v>
      </c>
      <c r="B738" t="s">
        <v>198</v>
      </c>
      <c r="C738" t="s">
        <v>408</v>
      </c>
    </row>
    <row r="739" spans="1:3" x14ac:dyDescent="0.25">
      <c r="A739" t="s">
        <v>177</v>
      </c>
      <c r="B739" t="s">
        <v>198</v>
      </c>
      <c r="C739" t="s">
        <v>409</v>
      </c>
    </row>
    <row r="740" spans="1:3" x14ac:dyDescent="0.25">
      <c r="A740" t="s">
        <v>177</v>
      </c>
      <c r="B740" t="s">
        <v>198</v>
      </c>
      <c r="C740" t="s">
        <v>408</v>
      </c>
    </row>
    <row r="741" spans="1:3" x14ac:dyDescent="0.25">
      <c r="A741" t="s">
        <v>177</v>
      </c>
      <c r="B741" t="s">
        <v>198</v>
      </c>
      <c r="C741" t="s">
        <v>408</v>
      </c>
    </row>
    <row r="742" spans="1:3" x14ac:dyDescent="0.25">
      <c r="A742" t="s">
        <v>177</v>
      </c>
      <c r="B742" t="s">
        <v>198</v>
      </c>
      <c r="C742" t="s">
        <v>410</v>
      </c>
    </row>
    <row r="743" spans="1:3" x14ac:dyDescent="0.25">
      <c r="A743" t="s">
        <v>177</v>
      </c>
      <c r="B743" t="s">
        <v>198</v>
      </c>
      <c r="C743" t="s">
        <v>408</v>
      </c>
    </row>
    <row r="744" spans="1:3" x14ac:dyDescent="0.25">
      <c r="A744" t="s">
        <v>177</v>
      </c>
      <c r="B744" t="s">
        <v>198</v>
      </c>
      <c r="C744" t="s">
        <v>408</v>
      </c>
    </row>
    <row r="745" spans="1:3" x14ac:dyDescent="0.25">
      <c r="A745" t="s">
        <v>177</v>
      </c>
      <c r="B745" t="s">
        <v>198</v>
      </c>
      <c r="C745" t="s">
        <v>409</v>
      </c>
    </row>
    <row r="746" spans="1:3" x14ac:dyDescent="0.25">
      <c r="A746" t="s">
        <v>177</v>
      </c>
      <c r="B746" t="s">
        <v>198</v>
      </c>
      <c r="C746" t="s">
        <v>410</v>
      </c>
    </row>
    <row r="747" spans="1:3" x14ac:dyDescent="0.25">
      <c r="A747" t="s">
        <v>177</v>
      </c>
      <c r="B747" t="s">
        <v>198</v>
      </c>
      <c r="C747" t="s">
        <v>410</v>
      </c>
    </row>
    <row r="748" spans="1:3" x14ac:dyDescent="0.25">
      <c r="A748" t="s">
        <v>177</v>
      </c>
      <c r="B748" t="s">
        <v>198</v>
      </c>
      <c r="C748" t="s">
        <v>409</v>
      </c>
    </row>
    <row r="749" spans="1:3" x14ac:dyDescent="0.25">
      <c r="A749" t="s">
        <v>177</v>
      </c>
      <c r="B749" t="s">
        <v>198</v>
      </c>
      <c r="C749" t="s">
        <v>408</v>
      </c>
    </row>
    <row r="750" spans="1:3" x14ac:dyDescent="0.25">
      <c r="A750" t="s">
        <v>177</v>
      </c>
      <c r="B750" t="s">
        <v>198</v>
      </c>
      <c r="C750" t="s">
        <v>409</v>
      </c>
    </row>
    <row r="751" spans="1:3" x14ac:dyDescent="0.25">
      <c r="A751" t="s">
        <v>177</v>
      </c>
      <c r="B751" t="s">
        <v>198</v>
      </c>
      <c r="C751" t="s">
        <v>410</v>
      </c>
    </row>
    <row r="752" spans="1:3" x14ac:dyDescent="0.25">
      <c r="A752" t="s">
        <v>177</v>
      </c>
      <c r="B752" t="s">
        <v>198</v>
      </c>
      <c r="C752" t="s">
        <v>411</v>
      </c>
    </row>
    <row r="753" spans="1:3" x14ac:dyDescent="0.25">
      <c r="A753" t="s">
        <v>177</v>
      </c>
      <c r="B753" t="s">
        <v>201</v>
      </c>
      <c r="C753" t="s">
        <v>410</v>
      </c>
    </row>
    <row r="754" spans="1:3" x14ac:dyDescent="0.25">
      <c r="A754" t="s">
        <v>177</v>
      </c>
      <c r="B754" t="s">
        <v>201</v>
      </c>
      <c r="C754" t="s">
        <v>410</v>
      </c>
    </row>
    <row r="755" spans="1:3" x14ac:dyDescent="0.25">
      <c r="A755" t="s">
        <v>177</v>
      </c>
      <c r="B755" t="s">
        <v>201</v>
      </c>
      <c r="C755" t="s">
        <v>411</v>
      </c>
    </row>
    <row r="756" spans="1:3" x14ac:dyDescent="0.25">
      <c r="A756" t="s">
        <v>177</v>
      </c>
      <c r="B756" t="s">
        <v>201</v>
      </c>
      <c r="C756" t="s">
        <v>411</v>
      </c>
    </row>
    <row r="757" spans="1:3" x14ac:dyDescent="0.25">
      <c r="A757" t="s">
        <v>177</v>
      </c>
      <c r="B757" t="s">
        <v>204</v>
      </c>
      <c r="C757" t="s">
        <v>409</v>
      </c>
    </row>
    <row r="758" spans="1:3" x14ac:dyDescent="0.25">
      <c r="A758" t="s">
        <v>177</v>
      </c>
      <c r="B758" t="s">
        <v>204</v>
      </c>
      <c r="C758" t="s">
        <v>409</v>
      </c>
    </row>
    <row r="759" spans="1:3" x14ac:dyDescent="0.25">
      <c r="A759" t="s">
        <v>177</v>
      </c>
      <c r="B759" t="s">
        <v>204</v>
      </c>
      <c r="C759" t="s">
        <v>410</v>
      </c>
    </row>
    <row r="760" spans="1:3" x14ac:dyDescent="0.25">
      <c r="A760" t="s">
        <v>177</v>
      </c>
      <c r="B760" t="s">
        <v>204</v>
      </c>
      <c r="C760" t="s">
        <v>410</v>
      </c>
    </row>
    <row r="761" spans="1:3" x14ac:dyDescent="0.25">
      <c r="A761" t="s">
        <v>177</v>
      </c>
      <c r="B761" t="s">
        <v>204</v>
      </c>
      <c r="C761" t="s">
        <v>408</v>
      </c>
    </row>
    <row r="762" spans="1:3" x14ac:dyDescent="0.25">
      <c r="A762" t="s">
        <v>177</v>
      </c>
      <c r="B762" t="s">
        <v>204</v>
      </c>
      <c r="C762" t="s">
        <v>409</v>
      </c>
    </row>
    <row r="763" spans="1:3" x14ac:dyDescent="0.25">
      <c r="A763" t="s">
        <v>177</v>
      </c>
      <c r="B763" t="s">
        <v>204</v>
      </c>
      <c r="C763" t="s">
        <v>408</v>
      </c>
    </row>
    <row r="764" spans="1:3" x14ac:dyDescent="0.25">
      <c r="A764" t="s">
        <v>177</v>
      </c>
      <c r="B764" t="s">
        <v>204</v>
      </c>
      <c r="C764" t="s">
        <v>409</v>
      </c>
    </row>
    <row r="765" spans="1:3" x14ac:dyDescent="0.25">
      <c r="A765" t="s">
        <v>177</v>
      </c>
      <c r="B765" t="s">
        <v>204</v>
      </c>
      <c r="C765" t="s">
        <v>411</v>
      </c>
    </row>
    <row r="766" spans="1:3" x14ac:dyDescent="0.25">
      <c r="A766" t="s">
        <v>177</v>
      </c>
      <c r="B766" t="s">
        <v>204</v>
      </c>
      <c r="C766" t="s">
        <v>408</v>
      </c>
    </row>
    <row r="767" spans="1:3" x14ac:dyDescent="0.25">
      <c r="A767" t="s">
        <v>177</v>
      </c>
      <c r="B767" t="s">
        <v>204</v>
      </c>
      <c r="C767" t="s">
        <v>410</v>
      </c>
    </row>
    <row r="768" spans="1:3" x14ac:dyDescent="0.25">
      <c r="A768" t="s">
        <v>177</v>
      </c>
      <c r="B768" t="s">
        <v>204</v>
      </c>
      <c r="C768" t="s">
        <v>409</v>
      </c>
    </row>
    <row r="769" spans="1:3" x14ac:dyDescent="0.25">
      <c r="A769" t="s">
        <v>177</v>
      </c>
      <c r="B769" t="s">
        <v>204</v>
      </c>
      <c r="C769" t="s">
        <v>408</v>
      </c>
    </row>
    <row r="770" spans="1:3" x14ac:dyDescent="0.25">
      <c r="A770" t="s">
        <v>177</v>
      </c>
      <c r="B770" t="s">
        <v>204</v>
      </c>
      <c r="C770" t="s">
        <v>408</v>
      </c>
    </row>
    <row r="771" spans="1:3" x14ac:dyDescent="0.25">
      <c r="A771" t="s">
        <v>177</v>
      </c>
      <c r="B771" t="s">
        <v>204</v>
      </c>
      <c r="C771" t="s">
        <v>410</v>
      </c>
    </row>
    <row r="772" spans="1:3" x14ac:dyDescent="0.25">
      <c r="A772" t="s">
        <v>177</v>
      </c>
      <c r="B772" t="s">
        <v>204</v>
      </c>
      <c r="C772" t="s">
        <v>409</v>
      </c>
    </row>
    <row r="773" spans="1:3" x14ac:dyDescent="0.25">
      <c r="A773" t="s">
        <v>177</v>
      </c>
      <c r="B773" t="s">
        <v>204</v>
      </c>
      <c r="C773" t="s">
        <v>408</v>
      </c>
    </row>
    <row r="774" spans="1:3" x14ac:dyDescent="0.25">
      <c r="A774" t="s">
        <v>177</v>
      </c>
      <c r="B774" t="s">
        <v>204</v>
      </c>
      <c r="C774" t="s">
        <v>408</v>
      </c>
    </row>
    <row r="775" spans="1:3" x14ac:dyDescent="0.25">
      <c r="A775" t="s">
        <v>177</v>
      </c>
      <c r="B775" t="s">
        <v>204</v>
      </c>
      <c r="C775" t="s">
        <v>409</v>
      </c>
    </row>
    <row r="776" spans="1:3" x14ac:dyDescent="0.25">
      <c r="A776" t="s">
        <v>177</v>
      </c>
      <c r="B776" t="s">
        <v>204</v>
      </c>
      <c r="C776" t="s">
        <v>410</v>
      </c>
    </row>
    <row r="777" spans="1:3" x14ac:dyDescent="0.25">
      <c r="A777" t="s">
        <v>177</v>
      </c>
      <c r="B777" t="s">
        <v>204</v>
      </c>
      <c r="C777" t="s">
        <v>409</v>
      </c>
    </row>
    <row r="778" spans="1:3" x14ac:dyDescent="0.25">
      <c r="A778" t="s">
        <v>177</v>
      </c>
      <c r="B778" t="s">
        <v>208</v>
      </c>
      <c r="C778" t="s">
        <v>411</v>
      </c>
    </row>
    <row r="779" spans="1:3" x14ac:dyDescent="0.25">
      <c r="A779" t="s">
        <v>177</v>
      </c>
      <c r="B779" t="s">
        <v>208</v>
      </c>
      <c r="C779" t="s">
        <v>409</v>
      </c>
    </row>
    <row r="780" spans="1:3" x14ac:dyDescent="0.25">
      <c r="A780" t="s">
        <v>177</v>
      </c>
      <c r="B780" t="s">
        <v>208</v>
      </c>
      <c r="C780" t="s">
        <v>409</v>
      </c>
    </row>
    <row r="781" spans="1:3" x14ac:dyDescent="0.25">
      <c r="A781" t="s">
        <v>177</v>
      </c>
      <c r="B781" t="s">
        <v>208</v>
      </c>
      <c r="C781" t="s">
        <v>409</v>
      </c>
    </row>
    <row r="782" spans="1:3" x14ac:dyDescent="0.25">
      <c r="A782" t="s">
        <v>177</v>
      </c>
      <c r="B782" t="s">
        <v>208</v>
      </c>
      <c r="C782" t="s">
        <v>410</v>
      </c>
    </row>
    <row r="783" spans="1:3" x14ac:dyDescent="0.25">
      <c r="A783" t="s">
        <v>177</v>
      </c>
      <c r="B783" t="s">
        <v>208</v>
      </c>
      <c r="C783" t="s">
        <v>410</v>
      </c>
    </row>
    <row r="784" spans="1:3" x14ac:dyDescent="0.25">
      <c r="A784" t="s">
        <v>177</v>
      </c>
      <c r="B784" t="s">
        <v>208</v>
      </c>
      <c r="C784" t="s">
        <v>409</v>
      </c>
    </row>
    <row r="785" spans="1:3" x14ac:dyDescent="0.25">
      <c r="A785" t="s">
        <v>177</v>
      </c>
      <c r="B785" t="s">
        <v>208</v>
      </c>
      <c r="C785" t="s">
        <v>410</v>
      </c>
    </row>
    <row r="786" spans="1:3" x14ac:dyDescent="0.25">
      <c r="A786" t="s">
        <v>177</v>
      </c>
      <c r="B786" t="s">
        <v>208</v>
      </c>
      <c r="C786" t="s">
        <v>409</v>
      </c>
    </row>
    <row r="787" spans="1:3" x14ac:dyDescent="0.25">
      <c r="A787" t="s">
        <v>177</v>
      </c>
      <c r="B787" t="s">
        <v>208</v>
      </c>
      <c r="C787" t="s">
        <v>410</v>
      </c>
    </row>
    <row r="788" spans="1:3" x14ac:dyDescent="0.25">
      <c r="A788" t="s">
        <v>177</v>
      </c>
      <c r="B788" t="s">
        <v>208</v>
      </c>
      <c r="C788" t="s">
        <v>409</v>
      </c>
    </row>
    <row r="789" spans="1:3" x14ac:dyDescent="0.25">
      <c r="A789" t="s">
        <v>177</v>
      </c>
      <c r="B789" t="s">
        <v>208</v>
      </c>
      <c r="C789" t="s">
        <v>411</v>
      </c>
    </row>
    <row r="790" spans="1:3" x14ac:dyDescent="0.25">
      <c r="A790" t="s">
        <v>177</v>
      </c>
      <c r="B790" t="s">
        <v>208</v>
      </c>
      <c r="C790" t="s">
        <v>410</v>
      </c>
    </row>
    <row r="791" spans="1:3" x14ac:dyDescent="0.25">
      <c r="A791" t="s">
        <v>177</v>
      </c>
      <c r="B791" t="s">
        <v>208</v>
      </c>
      <c r="C791" t="s">
        <v>409</v>
      </c>
    </row>
    <row r="792" spans="1:3" x14ac:dyDescent="0.25">
      <c r="A792" t="s">
        <v>177</v>
      </c>
      <c r="B792" t="s">
        <v>208</v>
      </c>
      <c r="C792" t="s">
        <v>410</v>
      </c>
    </row>
    <row r="793" spans="1:3" x14ac:dyDescent="0.25">
      <c r="A793" t="s">
        <v>177</v>
      </c>
      <c r="B793" t="s">
        <v>208</v>
      </c>
      <c r="C793" t="s">
        <v>410</v>
      </c>
    </row>
    <row r="794" spans="1:3" x14ac:dyDescent="0.25">
      <c r="A794" t="s">
        <v>177</v>
      </c>
      <c r="B794" t="s">
        <v>208</v>
      </c>
      <c r="C794" t="s">
        <v>409</v>
      </c>
    </row>
    <row r="795" spans="1:3" x14ac:dyDescent="0.25">
      <c r="A795" t="s">
        <v>177</v>
      </c>
      <c r="B795" t="s">
        <v>208</v>
      </c>
      <c r="C795" t="s">
        <v>411</v>
      </c>
    </row>
    <row r="796" spans="1:3" x14ac:dyDescent="0.25">
      <c r="A796" t="s">
        <v>177</v>
      </c>
      <c r="B796" t="s">
        <v>208</v>
      </c>
      <c r="C796" t="s">
        <v>411</v>
      </c>
    </row>
    <row r="797" spans="1:3" x14ac:dyDescent="0.25">
      <c r="A797" t="s">
        <v>177</v>
      </c>
      <c r="B797" t="s">
        <v>208</v>
      </c>
      <c r="C797" t="s">
        <v>410</v>
      </c>
    </row>
    <row r="798" spans="1:3" x14ac:dyDescent="0.25">
      <c r="A798" t="s">
        <v>177</v>
      </c>
      <c r="B798" t="s">
        <v>208</v>
      </c>
      <c r="C798" t="s">
        <v>411</v>
      </c>
    </row>
    <row r="799" spans="1:3" x14ac:dyDescent="0.25">
      <c r="A799" t="s">
        <v>177</v>
      </c>
      <c r="B799" t="s">
        <v>208</v>
      </c>
      <c r="C799" t="s">
        <v>409</v>
      </c>
    </row>
    <row r="800" spans="1:3" x14ac:dyDescent="0.25">
      <c r="A800" t="s">
        <v>177</v>
      </c>
      <c r="B800" t="s">
        <v>208</v>
      </c>
      <c r="C800" t="s">
        <v>410</v>
      </c>
    </row>
    <row r="801" spans="1:3" x14ac:dyDescent="0.25">
      <c r="A801" t="s">
        <v>177</v>
      </c>
      <c r="B801" t="s">
        <v>211</v>
      </c>
      <c r="C801" t="s">
        <v>411</v>
      </c>
    </row>
    <row r="802" spans="1:3" x14ac:dyDescent="0.25">
      <c r="A802" t="s">
        <v>177</v>
      </c>
      <c r="B802" t="s">
        <v>211</v>
      </c>
      <c r="C802" t="s">
        <v>409</v>
      </c>
    </row>
    <row r="803" spans="1:3" x14ac:dyDescent="0.25">
      <c r="A803" t="s">
        <v>177</v>
      </c>
      <c r="B803" t="s">
        <v>211</v>
      </c>
      <c r="C803" t="s">
        <v>409</v>
      </c>
    </row>
    <row r="804" spans="1:3" x14ac:dyDescent="0.25">
      <c r="A804" t="s">
        <v>177</v>
      </c>
      <c r="B804" t="s">
        <v>211</v>
      </c>
      <c r="C804" t="s">
        <v>410</v>
      </c>
    </row>
    <row r="805" spans="1:3" x14ac:dyDescent="0.25">
      <c r="A805" t="s">
        <v>177</v>
      </c>
      <c r="B805" t="s">
        <v>211</v>
      </c>
      <c r="C805" t="s">
        <v>409</v>
      </c>
    </row>
    <row r="806" spans="1:3" x14ac:dyDescent="0.25">
      <c r="A806" t="s">
        <v>177</v>
      </c>
      <c r="B806" t="s">
        <v>211</v>
      </c>
      <c r="C806" t="s">
        <v>411</v>
      </c>
    </row>
    <row r="807" spans="1:3" x14ac:dyDescent="0.25">
      <c r="A807" t="s">
        <v>177</v>
      </c>
      <c r="B807" t="s">
        <v>211</v>
      </c>
      <c r="C807" t="s">
        <v>411</v>
      </c>
    </row>
    <row r="808" spans="1:3" x14ac:dyDescent="0.25">
      <c r="A808" t="s">
        <v>177</v>
      </c>
      <c r="B808" t="s">
        <v>211</v>
      </c>
      <c r="C808" t="s">
        <v>411</v>
      </c>
    </row>
    <row r="809" spans="1:3" x14ac:dyDescent="0.25">
      <c r="A809" t="s">
        <v>177</v>
      </c>
      <c r="B809" t="s">
        <v>211</v>
      </c>
      <c r="C809" t="s">
        <v>409</v>
      </c>
    </row>
    <row r="810" spans="1:3" x14ac:dyDescent="0.25">
      <c r="A810" t="s">
        <v>177</v>
      </c>
      <c r="B810" t="s">
        <v>215</v>
      </c>
      <c r="C810" t="s">
        <v>410</v>
      </c>
    </row>
    <row r="811" spans="1:3" x14ac:dyDescent="0.25">
      <c r="A811" t="s">
        <v>177</v>
      </c>
      <c r="B811" t="s">
        <v>215</v>
      </c>
      <c r="C811" t="s">
        <v>408</v>
      </c>
    </row>
    <row r="812" spans="1:3" x14ac:dyDescent="0.25">
      <c r="A812" t="s">
        <v>177</v>
      </c>
      <c r="B812" t="s">
        <v>215</v>
      </c>
      <c r="C812" t="s">
        <v>408</v>
      </c>
    </row>
    <row r="813" spans="1:3" x14ac:dyDescent="0.25">
      <c r="A813" t="s">
        <v>177</v>
      </c>
      <c r="B813" t="s">
        <v>215</v>
      </c>
      <c r="C813" t="s">
        <v>411</v>
      </c>
    </row>
    <row r="814" spans="1:3" x14ac:dyDescent="0.25">
      <c r="A814" t="s">
        <v>177</v>
      </c>
      <c r="B814" t="s">
        <v>215</v>
      </c>
      <c r="C814" t="s">
        <v>410</v>
      </c>
    </row>
    <row r="815" spans="1:3" x14ac:dyDescent="0.25">
      <c r="A815" t="s">
        <v>177</v>
      </c>
      <c r="B815" t="s">
        <v>215</v>
      </c>
      <c r="C815" t="s">
        <v>411</v>
      </c>
    </row>
    <row r="816" spans="1:3" x14ac:dyDescent="0.25">
      <c r="A816" t="s">
        <v>177</v>
      </c>
      <c r="B816" t="s">
        <v>215</v>
      </c>
      <c r="C816" t="s">
        <v>410</v>
      </c>
    </row>
    <row r="817" spans="1:3" x14ac:dyDescent="0.25">
      <c r="A817" t="s">
        <v>177</v>
      </c>
      <c r="B817" t="s">
        <v>215</v>
      </c>
      <c r="C817" t="s">
        <v>410</v>
      </c>
    </row>
    <row r="818" spans="1:3" x14ac:dyDescent="0.25">
      <c r="A818" t="s">
        <v>177</v>
      </c>
      <c r="B818" t="s">
        <v>215</v>
      </c>
      <c r="C818" t="s">
        <v>408</v>
      </c>
    </row>
    <row r="819" spans="1:3" x14ac:dyDescent="0.25">
      <c r="A819" t="s">
        <v>177</v>
      </c>
      <c r="B819" t="s">
        <v>215</v>
      </c>
      <c r="C819" t="s">
        <v>409</v>
      </c>
    </row>
    <row r="820" spans="1:3" x14ac:dyDescent="0.25">
      <c r="A820" t="s">
        <v>177</v>
      </c>
      <c r="B820" t="s">
        <v>215</v>
      </c>
      <c r="C820" t="s">
        <v>409</v>
      </c>
    </row>
    <row r="821" spans="1:3" x14ac:dyDescent="0.25">
      <c r="A821" t="s">
        <v>177</v>
      </c>
      <c r="B821" t="s">
        <v>215</v>
      </c>
      <c r="C821" t="s">
        <v>410</v>
      </c>
    </row>
    <row r="822" spans="1:3" x14ac:dyDescent="0.25">
      <c r="A822" t="s">
        <v>177</v>
      </c>
      <c r="B822" t="s">
        <v>215</v>
      </c>
      <c r="C822" t="s">
        <v>409</v>
      </c>
    </row>
    <row r="823" spans="1:3" x14ac:dyDescent="0.25">
      <c r="A823" t="s">
        <v>177</v>
      </c>
      <c r="B823" t="s">
        <v>215</v>
      </c>
      <c r="C823" t="s">
        <v>411</v>
      </c>
    </row>
    <row r="824" spans="1:3" x14ac:dyDescent="0.25">
      <c r="A824" t="s">
        <v>177</v>
      </c>
      <c r="B824" t="s">
        <v>215</v>
      </c>
      <c r="C824" t="s">
        <v>409</v>
      </c>
    </row>
    <row r="825" spans="1:3" x14ac:dyDescent="0.25">
      <c r="A825" t="s">
        <v>177</v>
      </c>
      <c r="B825" t="s">
        <v>215</v>
      </c>
      <c r="C825" t="s">
        <v>409</v>
      </c>
    </row>
    <row r="826" spans="1:3" x14ac:dyDescent="0.25">
      <c r="A826" t="s">
        <v>177</v>
      </c>
      <c r="B826" t="s">
        <v>215</v>
      </c>
      <c r="C826" t="s">
        <v>411</v>
      </c>
    </row>
    <row r="827" spans="1:3" x14ac:dyDescent="0.25">
      <c r="A827" t="s">
        <v>177</v>
      </c>
      <c r="B827" t="s">
        <v>215</v>
      </c>
      <c r="C827" t="s">
        <v>409</v>
      </c>
    </row>
    <row r="828" spans="1:3" x14ac:dyDescent="0.25">
      <c r="A828" t="s">
        <v>177</v>
      </c>
      <c r="B828" t="s">
        <v>215</v>
      </c>
      <c r="C828" t="s">
        <v>409</v>
      </c>
    </row>
    <row r="829" spans="1:3" x14ac:dyDescent="0.25">
      <c r="A829" t="s">
        <v>177</v>
      </c>
      <c r="B829" t="s">
        <v>215</v>
      </c>
      <c r="C829" t="s">
        <v>410</v>
      </c>
    </row>
    <row r="830" spans="1:3" x14ac:dyDescent="0.25">
      <c r="A830" t="s">
        <v>177</v>
      </c>
      <c r="B830" t="s">
        <v>215</v>
      </c>
      <c r="C830" t="s">
        <v>410</v>
      </c>
    </row>
    <row r="831" spans="1:3" x14ac:dyDescent="0.25">
      <c r="A831" t="s">
        <v>177</v>
      </c>
      <c r="B831" t="s">
        <v>215</v>
      </c>
      <c r="C831" t="s">
        <v>410</v>
      </c>
    </row>
    <row r="832" spans="1:3" x14ac:dyDescent="0.25">
      <c r="A832" t="s">
        <v>177</v>
      </c>
      <c r="B832" t="s">
        <v>215</v>
      </c>
      <c r="C832" t="s">
        <v>410</v>
      </c>
    </row>
    <row r="833" spans="1:3" x14ac:dyDescent="0.25">
      <c r="A833" t="s">
        <v>177</v>
      </c>
      <c r="B833" t="s">
        <v>2489</v>
      </c>
      <c r="C833" t="s">
        <v>409</v>
      </c>
    </row>
    <row r="834" spans="1:3" x14ac:dyDescent="0.25">
      <c r="A834" t="s">
        <v>177</v>
      </c>
      <c r="B834" t="s">
        <v>2489</v>
      </c>
      <c r="C834" t="s">
        <v>409</v>
      </c>
    </row>
    <row r="835" spans="1:3" x14ac:dyDescent="0.25">
      <c r="A835" t="s">
        <v>177</v>
      </c>
      <c r="B835" t="s">
        <v>2489</v>
      </c>
      <c r="C835" t="s">
        <v>408</v>
      </c>
    </row>
    <row r="836" spans="1:3" x14ac:dyDescent="0.25">
      <c r="A836" t="s">
        <v>177</v>
      </c>
      <c r="B836" t="s">
        <v>2489</v>
      </c>
      <c r="C836" t="s">
        <v>408</v>
      </c>
    </row>
    <row r="837" spans="1:3" x14ac:dyDescent="0.25">
      <c r="A837" t="s">
        <v>177</v>
      </c>
      <c r="B837" t="s">
        <v>2489</v>
      </c>
      <c r="C837" t="s">
        <v>409</v>
      </c>
    </row>
    <row r="838" spans="1:3" x14ac:dyDescent="0.25">
      <c r="A838" t="s">
        <v>177</v>
      </c>
      <c r="B838" t="s">
        <v>2489</v>
      </c>
      <c r="C838" t="s">
        <v>409</v>
      </c>
    </row>
    <row r="839" spans="1:3" x14ac:dyDescent="0.25">
      <c r="A839" t="s">
        <v>177</v>
      </c>
      <c r="B839" t="s">
        <v>2489</v>
      </c>
      <c r="C839" t="s">
        <v>409</v>
      </c>
    </row>
    <row r="840" spans="1:3" x14ac:dyDescent="0.25">
      <c r="A840" t="s">
        <v>177</v>
      </c>
      <c r="B840" t="s">
        <v>2489</v>
      </c>
      <c r="C840" t="s">
        <v>411</v>
      </c>
    </row>
    <row r="841" spans="1:3" x14ac:dyDescent="0.25">
      <c r="A841" t="s">
        <v>177</v>
      </c>
      <c r="B841" t="s">
        <v>2489</v>
      </c>
      <c r="C841" t="s">
        <v>411</v>
      </c>
    </row>
    <row r="842" spans="1:3" x14ac:dyDescent="0.25">
      <c r="A842" t="s">
        <v>177</v>
      </c>
      <c r="B842" t="s">
        <v>2489</v>
      </c>
      <c r="C842" t="s">
        <v>411</v>
      </c>
    </row>
    <row r="843" spans="1:3" x14ac:dyDescent="0.25">
      <c r="A843" t="s">
        <v>177</v>
      </c>
      <c r="B843" t="s">
        <v>2489</v>
      </c>
      <c r="C843" t="s">
        <v>411</v>
      </c>
    </row>
    <row r="844" spans="1:3" x14ac:dyDescent="0.25">
      <c r="A844" t="s">
        <v>177</v>
      </c>
      <c r="B844" t="s">
        <v>2489</v>
      </c>
      <c r="C844" t="s">
        <v>410</v>
      </c>
    </row>
    <row r="845" spans="1:3" x14ac:dyDescent="0.25">
      <c r="A845" t="s">
        <v>177</v>
      </c>
      <c r="B845" t="s">
        <v>2489</v>
      </c>
      <c r="C845" t="s">
        <v>409</v>
      </c>
    </row>
    <row r="846" spans="1:3" x14ac:dyDescent="0.25">
      <c r="A846" t="s">
        <v>177</v>
      </c>
      <c r="B846" t="s">
        <v>2489</v>
      </c>
      <c r="C846" t="s">
        <v>410</v>
      </c>
    </row>
    <row r="847" spans="1:3" x14ac:dyDescent="0.25">
      <c r="A847" t="s">
        <v>177</v>
      </c>
      <c r="B847" t="s">
        <v>2492</v>
      </c>
      <c r="C847" t="s">
        <v>408</v>
      </c>
    </row>
    <row r="848" spans="1:3" x14ac:dyDescent="0.25">
      <c r="A848" t="s">
        <v>177</v>
      </c>
      <c r="B848" t="s">
        <v>2492</v>
      </c>
      <c r="C848" t="s">
        <v>408</v>
      </c>
    </row>
    <row r="849" spans="1:3" x14ac:dyDescent="0.25">
      <c r="A849" t="s">
        <v>177</v>
      </c>
      <c r="B849" t="s">
        <v>2492</v>
      </c>
      <c r="C849" t="s">
        <v>410</v>
      </c>
    </row>
    <row r="850" spans="1:3" x14ac:dyDescent="0.25">
      <c r="A850" t="s">
        <v>177</v>
      </c>
      <c r="B850" t="s">
        <v>2492</v>
      </c>
      <c r="C850" t="s">
        <v>408</v>
      </c>
    </row>
    <row r="851" spans="1:3" x14ac:dyDescent="0.25">
      <c r="A851" t="s">
        <v>177</v>
      </c>
      <c r="B851" t="s">
        <v>2492</v>
      </c>
      <c r="C851" t="s">
        <v>409</v>
      </c>
    </row>
    <row r="852" spans="1:3" x14ac:dyDescent="0.25">
      <c r="A852" t="s">
        <v>177</v>
      </c>
      <c r="B852" t="s">
        <v>2492</v>
      </c>
      <c r="C852" t="s">
        <v>409</v>
      </c>
    </row>
    <row r="853" spans="1:3" x14ac:dyDescent="0.25">
      <c r="A853" t="s">
        <v>177</v>
      </c>
      <c r="B853" t="s">
        <v>2492</v>
      </c>
      <c r="C853" t="s">
        <v>408</v>
      </c>
    </row>
    <row r="854" spans="1:3" x14ac:dyDescent="0.25">
      <c r="A854" t="s">
        <v>177</v>
      </c>
      <c r="B854" t="s">
        <v>2492</v>
      </c>
      <c r="C854" t="s">
        <v>408</v>
      </c>
    </row>
    <row r="855" spans="1:3" x14ac:dyDescent="0.25">
      <c r="A855" t="s">
        <v>177</v>
      </c>
      <c r="B855" t="s">
        <v>2492</v>
      </c>
      <c r="C855" t="s">
        <v>410</v>
      </c>
    </row>
    <row r="856" spans="1:3" x14ac:dyDescent="0.25">
      <c r="A856" t="s">
        <v>177</v>
      </c>
      <c r="B856" t="s">
        <v>2492</v>
      </c>
      <c r="C856" t="s">
        <v>408</v>
      </c>
    </row>
    <row r="857" spans="1:3" x14ac:dyDescent="0.25">
      <c r="A857" t="s">
        <v>177</v>
      </c>
      <c r="B857" t="s">
        <v>2492</v>
      </c>
      <c r="C857" t="s">
        <v>408</v>
      </c>
    </row>
    <row r="858" spans="1:3" x14ac:dyDescent="0.25">
      <c r="A858" t="s">
        <v>177</v>
      </c>
      <c r="B858" t="s">
        <v>2492</v>
      </c>
      <c r="C858" t="s">
        <v>408</v>
      </c>
    </row>
    <row r="859" spans="1:3" x14ac:dyDescent="0.25">
      <c r="A859" t="s">
        <v>177</v>
      </c>
      <c r="B859" t="s">
        <v>2492</v>
      </c>
      <c r="C859" t="s">
        <v>408</v>
      </c>
    </row>
    <row r="860" spans="1:3" x14ac:dyDescent="0.25">
      <c r="A860" t="s">
        <v>177</v>
      </c>
      <c r="B860" t="s">
        <v>2492</v>
      </c>
      <c r="C860" t="s">
        <v>411</v>
      </c>
    </row>
    <row r="861" spans="1:3" x14ac:dyDescent="0.25">
      <c r="A861" t="s">
        <v>177</v>
      </c>
      <c r="B861" t="s">
        <v>2492</v>
      </c>
      <c r="C861" t="s">
        <v>409</v>
      </c>
    </row>
    <row r="862" spans="1:3" x14ac:dyDescent="0.25">
      <c r="A862" t="s">
        <v>177</v>
      </c>
      <c r="B862" t="s">
        <v>2492</v>
      </c>
      <c r="C862" t="s">
        <v>408</v>
      </c>
    </row>
    <row r="863" spans="1:3" x14ac:dyDescent="0.25">
      <c r="A863" t="s">
        <v>218</v>
      </c>
      <c r="B863" t="s">
        <v>219</v>
      </c>
      <c r="C863" t="s">
        <v>410</v>
      </c>
    </row>
    <row r="864" spans="1:3" x14ac:dyDescent="0.25">
      <c r="A864" t="s">
        <v>218</v>
      </c>
      <c r="B864" t="s">
        <v>219</v>
      </c>
      <c r="C864" t="s">
        <v>410</v>
      </c>
    </row>
    <row r="865" spans="1:3" x14ac:dyDescent="0.25">
      <c r="A865" t="s">
        <v>218</v>
      </c>
      <c r="B865" t="s">
        <v>219</v>
      </c>
      <c r="C865" t="s">
        <v>411</v>
      </c>
    </row>
    <row r="866" spans="1:3" x14ac:dyDescent="0.25">
      <c r="A866" t="s">
        <v>218</v>
      </c>
      <c r="B866" t="s">
        <v>219</v>
      </c>
      <c r="C866" t="s">
        <v>410</v>
      </c>
    </row>
    <row r="867" spans="1:3" x14ac:dyDescent="0.25">
      <c r="A867" t="s">
        <v>218</v>
      </c>
      <c r="B867" t="s">
        <v>219</v>
      </c>
      <c r="C867" t="s">
        <v>410</v>
      </c>
    </row>
    <row r="868" spans="1:3" x14ac:dyDescent="0.25">
      <c r="A868" t="s">
        <v>218</v>
      </c>
      <c r="B868" t="s">
        <v>219</v>
      </c>
      <c r="C868" t="s">
        <v>409</v>
      </c>
    </row>
    <row r="869" spans="1:3" x14ac:dyDescent="0.25">
      <c r="A869" t="s">
        <v>218</v>
      </c>
      <c r="B869" t="s">
        <v>219</v>
      </c>
      <c r="C869" t="s">
        <v>410</v>
      </c>
    </row>
    <row r="870" spans="1:3" x14ac:dyDescent="0.25">
      <c r="A870" t="s">
        <v>218</v>
      </c>
      <c r="B870" t="s">
        <v>219</v>
      </c>
      <c r="C870" t="s">
        <v>411</v>
      </c>
    </row>
    <row r="871" spans="1:3" x14ac:dyDescent="0.25">
      <c r="A871" t="s">
        <v>218</v>
      </c>
      <c r="B871" t="s">
        <v>219</v>
      </c>
      <c r="C871" t="s">
        <v>411</v>
      </c>
    </row>
    <row r="872" spans="1:3" x14ac:dyDescent="0.25">
      <c r="A872" t="s">
        <v>218</v>
      </c>
      <c r="B872" t="s">
        <v>219</v>
      </c>
      <c r="C872" t="s">
        <v>410</v>
      </c>
    </row>
    <row r="873" spans="1:3" x14ac:dyDescent="0.25">
      <c r="A873" t="s">
        <v>218</v>
      </c>
      <c r="B873" t="s">
        <v>222</v>
      </c>
      <c r="C873" t="s">
        <v>408</v>
      </c>
    </row>
    <row r="874" spans="1:3" x14ac:dyDescent="0.25">
      <c r="A874" t="s">
        <v>218</v>
      </c>
      <c r="B874" t="s">
        <v>222</v>
      </c>
      <c r="C874" t="s">
        <v>409</v>
      </c>
    </row>
    <row r="875" spans="1:3" x14ac:dyDescent="0.25">
      <c r="A875" t="s">
        <v>218</v>
      </c>
      <c r="B875" t="s">
        <v>222</v>
      </c>
      <c r="C875" t="s">
        <v>409</v>
      </c>
    </row>
    <row r="876" spans="1:3" x14ac:dyDescent="0.25">
      <c r="A876" t="s">
        <v>218</v>
      </c>
      <c r="B876" t="s">
        <v>222</v>
      </c>
      <c r="C876" t="s">
        <v>409</v>
      </c>
    </row>
    <row r="877" spans="1:3" x14ac:dyDescent="0.25">
      <c r="A877" t="s">
        <v>218</v>
      </c>
      <c r="B877" t="s">
        <v>222</v>
      </c>
      <c r="C877" t="s">
        <v>408</v>
      </c>
    </row>
    <row r="878" spans="1:3" x14ac:dyDescent="0.25">
      <c r="A878" t="s">
        <v>218</v>
      </c>
      <c r="B878" t="s">
        <v>222</v>
      </c>
      <c r="C878" t="s">
        <v>409</v>
      </c>
    </row>
    <row r="879" spans="1:3" x14ac:dyDescent="0.25">
      <c r="A879" t="s">
        <v>218</v>
      </c>
      <c r="B879" t="s">
        <v>222</v>
      </c>
      <c r="C879" t="s">
        <v>408</v>
      </c>
    </row>
    <row r="880" spans="1:3" x14ac:dyDescent="0.25">
      <c r="A880" t="s">
        <v>218</v>
      </c>
      <c r="B880" t="s">
        <v>222</v>
      </c>
      <c r="C880" t="s">
        <v>409</v>
      </c>
    </row>
    <row r="881" spans="1:3" x14ac:dyDescent="0.25">
      <c r="A881" t="s">
        <v>218</v>
      </c>
      <c r="B881" t="s">
        <v>222</v>
      </c>
      <c r="C881" t="s">
        <v>410</v>
      </c>
    </row>
    <row r="882" spans="1:3" x14ac:dyDescent="0.25">
      <c r="A882" t="s">
        <v>218</v>
      </c>
      <c r="B882" t="s">
        <v>222</v>
      </c>
      <c r="C882" t="s">
        <v>408</v>
      </c>
    </row>
    <row r="883" spans="1:3" x14ac:dyDescent="0.25">
      <c r="A883" t="s">
        <v>218</v>
      </c>
      <c r="B883" t="s">
        <v>222</v>
      </c>
      <c r="C883" t="s">
        <v>408</v>
      </c>
    </row>
    <row r="884" spans="1:3" x14ac:dyDescent="0.25">
      <c r="A884" t="s">
        <v>218</v>
      </c>
      <c r="B884" t="s">
        <v>222</v>
      </c>
      <c r="C884" t="s">
        <v>408</v>
      </c>
    </row>
    <row r="885" spans="1:3" x14ac:dyDescent="0.25">
      <c r="A885" t="s">
        <v>218</v>
      </c>
      <c r="B885" t="s">
        <v>222</v>
      </c>
      <c r="C885" t="s">
        <v>409</v>
      </c>
    </row>
    <row r="886" spans="1:3" x14ac:dyDescent="0.25">
      <c r="A886" t="s">
        <v>218</v>
      </c>
      <c r="B886" t="s">
        <v>222</v>
      </c>
      <c r="C886" t="s">
        <v>410</v>
      </c>
    </row>
    <row r="887" spans="1:3" x14ac:dyDescent="0.25">
      <c r="A887" t="s">
        <v>218</v>
      </c>
      <c r="B887" t="s">
        <v>222</v>
      </c>
      <c r="C887" t="s">
        <v>409</v>
      </c>
    </row>
    <row r="888" spans="1:3" x14ac:dyDescent="0.25">
      <c r="A888" t="s">
        <v>218</v>
      </c>
      <c r="B888" t="s">
        <v>222</v>
      </c>
      <c r="C888" t="s">
        <v>409</v>
      </c>
    </row>
    <row r="889" spans="1:3" x14ac:dyDescent="0.25">
      <c r="A889" t="s">
        <v>218</v>
      </c>
      <c r="B889" t="s">
        <v>222</v>
      </c>
      <c r="C889" t="s">
        <v>408</v>
      </c>
    </row>
    <row r="890" spans="1:3" x14ac:dyDescent="0.25">
      <c r="A890" t="s">
        <v>218</v>
      </c>
      <c r="B890" t="s">
        <v>222</v>
      </c>
      <c r="C890" t="s">
        <v>409</v>
      </c>
    </row>
    <row r="891" spans="1:3" x14ac:dyDescent="0.25">
      <c r="A891" t="s">
        <v>218</v>
      </c>
      <c r="B891" t="s">
        <v>222</v>
      </c>
      <c r="C891" t="s">
        <v>408</v>
      </c>
    </row>
    <row r="892" spans="1:3" x14ac:dyDescent="0.25">
      <c r="A892" t="s">
        <v>218</v>
      </c>
      <c r="B892" t="s">
        <v>222</v>
      </c>
      <c r="C892" t="s">
        <v>409</v>
      </c>
    </row>
    <row r="893" spans="1:3" x14ac:dyDescent="0.25">
      <c r="A893" t="s">
        <v>218</v>
      </c>
      <c r="B893" t="s">
        <v>222</v>
      </c>
      <c r="C893" t="s">
        <v>409</v>
      </c>
    </row>
    <row r="894" spans="1:3" x14ac:dyDescent="0.25">
      <c r="A894" t="s">
        <v>218</v>
      </c>
      <c r="B894" t="s">
        <v>222</v>
      </c>
      <c r="C894" t="s">
        <v>409</v>
      </c>
    </row>
    <row r="895" spans="1:3" x14ac:dyDescent="0.25">
      <c r="A895" t="s">
        <v>218</v>
      </c>
      <c r="B895" t="s">
        <v>222</v>
      </c>
      <c r="C895" t="s">
        <v>408</v>
      </c>
    </row>
    <row r="896" spans="1:3" x14ac:dyDescent="0.25">
      <c r="A896" t="s">
        <v>218</v>
      </c>
      <c r="B896" t="s">
        <v>222</v>
      </c>
      <c r="C896" t="s">
        <v>408</v>
      </c>
    </row>
    <row r="897" spans="1:3" x14ac:dyDescent="0.25">
      <c r="A897" t="s">
        <v>218</v>
      </c>
      <c r="B897" t="s">
        <v>222</v>
      </c>
      <c r="C897" t="s">
        <v>408</v>
      </c>
    </row>
    <row r="898" spans="1:3" x14ac:dyDescent="0.25">
      <c r="A898" t="s">
        <v>218</v>
      </c>
      <c r="B898" t="s">
        <v>222</v>
      </c>
      <c r="C898" t="s">
        <v>408</v>
      </c>
    </row>
    <row r="899" spans="1:3" x14ac:dyDescent="0.25">
      <c r="A899" t="s">
        <v>218</v>
      </c>
      <c r="B899" t="s">
        <v>222</v>
      </c>
      <c r="C899" t="s">
        <v>409</v>
      </c>
    </row>
    <row r="900" spans="1:3" x14ac:dyDescent="0.25">
      <c r="A900" t="s">
        <v>218</v>
      </c>
      <c r="B900" t="s">
        <v>225</v>
      </c>
      <c r="C900" t="s">
        <v>410</v>
      </c>
    </row>
    <row r="901" spans="1:3" x14ac:dyDescent="0.25">
      <c r="A901" t="s">
        <v>218</v>
      </c>
      <c r="B901" t="s">
        <v>225</v>
      </c>
      <c r="C901" t="s">
        <v>409</v>
      </c>
    </row>
    <row r="902" spans="1:3" x14ac:dyDescent="0.25">
      <c r="A902" t="s">
        <v>218</v>
      </c>
      <c r="B902" t="s">
        <v>225</v>
      </c>
      <c r="C902" t="s">
        <v>408</v>
      </c>
    </row>
    <row r="903" spans="1:3" x14ac:dyDescent="0.25">
      <c r="A903" t="s">
        <v>218</v>
      </c>
      <c r="B903" t="s">
        <v>225</v>
      </c>
      <c r="C903" t="s">
        <v>410</v>
      </c>
    </row>
    <row r="904" spans="1:3" x14ac:dyDescent="0.25">
      <c r="A904" t="s">
        <v>218</v>
      </c>
      <c r="B904" t="s">
        <v>225</v>
      </c>
      <c r="C904" t="s">
        <v>410</v>
      </c>
    </row>
    <row r="905" spans="1:3" x14ac:dyDescent="0.25">
      <c r="A905" t="s">
        <v>218</v>
      </c>
      <c r="B905" t="s">
        <v>225</v>
      </c>
      <c r="C905" t="s">
        <v>411</v>
      </c>
    </row>
    <row r="906" spans="1:3" x14ac:dyDescent="0.25">
      <c r="A906" t="s">
        <v>218</v>
      </c>
      <c r="B906" t="s">
        <v>225</v>
      </c>
      <c r="C906" t="s">
        <v>411</v>
      </c>
    </row>
    <row r="907" spans="1:3" x14ac:dyDescent="0.25">
      <c r="A907" t="s">
        <v>218</v>
      </c>
      <c r="B907" t="s">
        <v>225</v>
      </c>
      <c r="C907" t="s">
        <v>411</v>
      </c>
    </row>
    <row r="908" spans="1:3" x14ac:dyDescent="0.25">
      <c r="A908" t="s">
        <v>218</v>
      </c>
      <c r="B908" t="s">
        <v>225</v>
      </c>
      <c r="C908" t="s">
        <v>409</v>
      </c>
    </row>
    <row r="909" spans="1:3" x14ac:dyDescent="0.25">
      <c r="A909" t="s">
        <v>218</v>
      </c>
      <c r="B909" t="s">
        <v>228</v>
      </c>
      <c r="C909" t="s">
        <v>411</v>
      </c>
    </row>
    <row r="910" spans="1:3" x14ac:dyDescent="0.25">
      <c r="A910" t="s">
        <v>218</v>
      </c>
      <c r="B910" t="s">
        <v>228</v>
      </c>
      <c r="C910" t="s">
        <v>409</v>
      </c>
    </row>
    <row r="911" spans="1:3" x14ac:dyDescent="0.25">
      <c r="A911" t="s">
        <v>218</v>
      </c>
      <c r="B911" t="s">
        <v>228</v>
      </c>
      <c r="C911" t="s">
        <v>411</v>
      </c>
    </row>
    <row r="912" spans="1:3" x14ac:dyDescent="0.25">
      <c r="A912" t="s">
        <v>218</v>
      </c>
      <c r="B912" t="s">
        <v>228</v>
      </c>
      <c r="C912" t="s">
        <v>411</v>
      </c>
    </row>
    <row r="913" spans="1:3" x14ac:dyDescent="0.25">
      <c r="A913" t="s">
        <v>218</v>
      </c>
      <c r="B913" t="s">
        <v>228</v>
      </c>
      <c r="C913" t="s">
        <v>411</v>
      </c>
    </row>
    <row r="914" spans="1:3" x14ac:dyDescent="0.25">
      <c r="A914" t="s">
        <v>218</v>
      </c>
      <c r="B914" t="s">
        <v>228</v>
      </c>
      <c r="C914" t="s">
        <v>411</v>
      </c>
    </row>
    <row r="915" spans="1:3" x14ac:dyDescent="0.25">
      <c r="A915" t="s">
        <v>218</v>
      </c>
      <c r="B915" t="s">
        <v>228</v>
      </c>
      <c r="C915" t="s">
        <v>411</v>
      </c>
    </row>
    <row r="916" spans="1:3" x14ac:dyDescent="0.25">
      <c r="A916" t="s">
        <v>218</v>
      </c>
      <c r="B916" t="s">
        <v>228</v>
      </c>
      <c r="C916" t="s">
        <v>410</v>
      </c>
    </row>
    <row r="917" spans="1:3" x14ac:dyDescent="0.25">
      <c r="A917" t="s">
        <v>218</v>
      </c>
      <c r="B917" t="s">
        <v>228</v>
      </c>
      <c r="C917" t="s">
        <v>411</v>
      </c>
    </row>
    <row r="918" spans="1:3" x14ac:dyDescent="0.25">
      <c r="A918" t="s">
        <v>218</v>
      </c>
      <c r="B918" t="s">
        <v>228</v>
      </c>
      <c r="C918" t="s">
        <v>410</v>
      </c>
    </row>
    <row r="919" spans="1:3" x14ac:dyDescent="0.25">
      <c r="A919" t="s">
        <v>218</v>
      </c>
      <c r="B919" t="s">
        <v>228</v>
      </c>
      <c r="C919" t="s">
        <v>411</v>
      </c>
    </row>
    <row r="920" spans="1:3" x14ac:dyDescent="0.25">
      <c r="A920" t="s">
        <v>218</v>
      </c>
      <c r="B920" t="s">
        <v>228</v>
      </c>
      <c r="C920" t="s">
        <v>410</v>
      </c>
    </row>
    <row r="921" spans="1:3" x14ac:dyDescent="0.25">
      <c r="A921" t="s">
        <v>218</v>
      </c>
      <c r="B921" t="s">
        <v>228</v>
      </c>
      <c r="C921" t="s">
        <v>409</v>
      </c>
    </row>
    <row r="922" spans="1:3" x14ac:dyDescent="0.25">
      <c r="A922" t="s">
        <v>218</v>
      </c>
      <c r="B922" t="s">
        <v>228</v>
      </c>
      <c r="C922" t="s">
        <v>411</v>
      </c>
    </row>
    <row r="923" spans="1:3" x14ac:dyDescent="0.25">
      <c r="A923" t="s">
        <v>218</v>
      </c>
      <c r="B923" t="s">
        <v>228</v>
      </c>
      <c r="C923" t="s">
        <v>411</v>
      </c>
    </row>
    <row r="924" spans="1:3" x14ac:dyDescent="0.25">
      <c r="A924" t="s">
        <v>218</v>
      </c>
      <c r="B924" t="s">
        <v>228</v>
      </c>
      <c r="C924" t="s">
        <v>410</v>
      </c>
    </row>
    <row r="925" spans="1:3" x14ac:dyDescent="0.25">
      <c r="A925" t="s">
        <v>218</v>
      </c>
      <c r="B925" t="s">
        <v>228</v>
      </c>
      <c r="C925" t="s">
        <v>411</v>
      </c>
    </row>
    <row r="926" spans="1:3" x14ac:dyDescent="0.25">
      <c r="A926" t="s">
        <v>218</v>
      </c>
      <c r="B926" t="s">
        <v>228</v>
      </c>
      <c r="C926" t="s">
        <v>410</v>
      </c>
    </row>
    <row r="927" spans="1:3" x14ac:dyDescent="0.25">
      <c r="A927" t="s">
        <v>218</v>
      </c>
      <c r="B927" t="s">
        <v>228</v>
      </c>
      <c r="C927" t="s">
        <v>411</v>
      </c>
    </row>
    <row r="928" spans="1:3" x14ac:dyDescent="0.25">
      <c r="A928" t="s">
        <v>218</v>
      </c>
      <c r="B928" t="s">
        <v>228</v>
      </c>
      <c r="C928" t="s">
        <v>410</v>
      </c>
    </row>
    <row r="929" spans="1:3" x14ac:dyDescent="0.25">
      <c r="A929" t="s">
        <v>218</v>
      </c>
      <c r="B929" t="s">
        <v>228</v>
      </c>
      <c r="C929" t="s">
        <v>411</v>
      </c>
    </row>
    <row r="930" spans="1:3" x14ac:dyDescent="0.25">
      <c r="A930" t="s">
        <v>218</v>
      </c>
      <c r="B930" t="s">
        <v>228</v>
      </c>
      <c r="C930" t="s">
        <v>410</v>
      </c>
    </row>
    <row r="931" spans="1:3" x14ac:dyDescent="0.25">
      <c r="A931" t="s">
        <v>218</v>
      </c>
      <c r="B931" t="s">
        <v>228</v>
      </c>
      <c r="C931" t="s">
        <v>411</v>
      </c>
    </row>
    <row r="932" spans="1:3" x14ac:dyDescent="0.25">
      <c r="A932" t="s">
        <v>218</v>
      </c>
      <c r="B932" t="s">
        <v>228</v>
      </c>
      <c r="C932" t="s">
        <v>411</v>
      </c>
    </row>
    <row r="933" spans="1:3" x14ac:dyDescent="0.25">
      <c r="A933" t="s">
        <v>218</v>
      </c>
      <c r="B933" t="s">
        <v>228</v>
      </c>
      <c r="C933" t="s">
        <v>410</v>
      </c>
    </row>
    <row r="934" spans="1:3" x14ac:dyDescent="0.25">
      <c r="A934" t="s">
        <v>218</v>
      </c>
      <c r="B934" t="s">
        <v>228</v>
      </c>
      <c r="C934" t="s">
        <v>410</v>
      </c>
    </row>
    <row r="935" spans="1:3" x14ac:dyDescent="0.25">
      <c r="A935" t="s">
        <v>218</v>
      </c>
      <c r="B935" t="s">
        <v>228</v>
      </c>
      <c r="C935" t="s">
        <v>410</v>
      </c>
    </row>
    <row r="936" spans="1:3" x14ac:dyDescent="0.25">
      <c r="A936" t="s">
        <v>218</v>
      </c>
      <c r="B936" t="s">
        <v>228</v>
      </c>
      <c r="C936" t="s">
        <v>410</v>
      </c>
    </row>
    <row r="937" spans="1:3" x14ac:dyDescent="0.25">
      <c r="A937" t="s">
        <v>218</v>
      </c>
      <c r="B937" t="s">
        <v>228</v>
      </c>
      <c r="C937" t="s">
        <v>411</v>
      </c>
    </row>
    <row r="938" spans="1:3" x14ac:dyDescent="0.25">
      <c r="A938" t="s">
        <v>218</v>
      </c>
      <c r="B938" t="s">
        <v>228</v>
      </c>
      <c r="C938" t="s">
        <v>410</v>
      </c>
    </row>
    <row r="939" spans="1:3" x14ac:dyDescent="0.25">
      <c r="A939" t="s">
        <v>218</v>
      </c>
      <c r="B939" t="s">
        <v>228</v>
      </c>
      <c r="C939" t="s">
        <v>410</v>
      </c>
    </row>
    <row r="940" spans="1:3" x14ac:dyDescent="0.25">
      <c r="A940" t="s">
        <v>218</v>
      </c>
      <c r="B940" t="s">
        <v>228</v>
      </c>
      <c r="C940" t="s">
        <v>410</v>
      </c>
    </row>
    <row r="941" spans="1:3" x14ac:dyDescent="0.25">
      <c r="A941" t="s">
        <v>218</v>
      </c>
      <c r="B941" t="s">
        <v>228</v>
      </c>
      <c r="C941" t="s">
        <v>409</v>
      </c>
    </row>
    <row r="942" spans="1:3" x14ac:dyDescent="0.25">
      <c r="A942" t="s">
        <v>218</v>
      </c>
      <c r="B942" t="s">
        <v>228</v>
      </c>
      <c r="C942" t="s">
        <v>410</v>
      </c>
    </row>
    <row r="943" spans="1:3" x14ac:dyDescent="0.25">
      <c r="A943" t="s">
        <v>218</v>
      </c>
      <c r="B943" t="s">
        <v>228</v>
      </c>
      <c r="C943" t="s">
        <v>410</v>
      </c>
    </row>
    <row r="944" spans="1:3" x14ac:dyDescent="0.25">
      <c r="A944" t="s">
        <v>218</v>
      </c>
      <c r="B944" t="s">
        <v>231</v>
      </c>
      <c r="C944" t="s">
        <v>408</v>
      </c>
    </row>
    <row r="945" spans="1:3" x14ac:dyDescent="0.25">
      <c r="A945" t="s">
        <v>218</v>
      </c>
      <c r="B945" t="s">
        <v>231</v>
      </c>
      <c r="C945" t="s">
        <v>408</v>
      </c>
    </row>
    <row r="946" spans="1:3" x14ac:dyDescent="0.25">
      <c r="A946" t="s">
        <v>218</v>
      </c>
      <c r="B946" t="s">
        <v>231</v>
      </c>
      <c r="C946" t="s">
        <v>410</v>
      </c>
    </row>
    <row r="947" spans="1:3" x14ac:dyDescent="0.25">
      <c r="A947" t="s">
        <v>218</v>
      </c>
      <c r="B947" t="s">
        <v>231</v>
      </c>
      <c r="C947" t="s">
        <v>408</v>
      </c>
    </row>
    <row r="948" spans="1:3" x14ac:dyDescent="0.25">
      <c r="A948" t="s">
        <v>218</v>
      </c>
      <c r="B948" t="s">
        <v>231</v>
      </c>
      <c r="C948" t="s">
        <v>408</v>
      </c>
    </row>
    <row r="949" spans="1:3" x14ac:dyDescent="0.25">
      <c r="A949" t="s">
        <v>218</v>
      </c>
      <c r="B949" t="s">
        <v>231</v>
      </c>
      <c r="C949" t="s">
        <v>411</v>
      </c>
    </row>
    <row r="950" spans="1:3" x14ac:dyDescent="0.25">
      <c r="A950" t="s">
        <v>218</v>
      </c>
      <c r="B950" t="s">
        <v>231</v>
      </c>
      <c r="C950" t="s">
        <v>409</v>
      </c>
    </row>
    <row r="951" spans="1:3" x14ac:dyDescent="0.25">
      <c r="A951" t="s">
        <v>218</v>
      </c>
      <c r="B951" t="s">
        <v>231</v>
      </c>
      <c r="C951" t="s">
        <v>409</v>
      </c>
    </row>
    <row r="952" spans="1:3" x14ac:dyDescent="0.25">
      <c r="A952" t="s">
        <v>218</v>
      </c>
      <c r="B952" t="s">
        <v>233</v>
      </c>
      <c r="C952" t="s">
        <v>411</v>
      </c>
    </row>
    <row r="953" spans="1:3" x14ac:dyDescent="0.25">
      <c r="A953" t="s">
        <v>218</v>
      </c>
      <c r="B953" t="s">
        <v>233</v>
      </c>
      <c r="C953" t="s">
        <v>409</v>
      </c>
    </row>
    <row r="954" spans="1:3" x14ac:dyDescent="0.25">
      <c r="A954" t="s">
        <v>218</v>
      </c>
      <c r="B954" t="s">
        <v>233</v>
      </c>
      <c r="C954" t="s">
        <v>410</v>
      </c>
    </row>
    <row r="955" spans="1:3" x14ac:dyDescent="0.25">
      <c r="A955" t="s">
        <v>218</v>
      </c>
      <c r="B955" t="s">
        <v>233</v>
      </c>
      <c r="C955" t="s">
        <v>409</v>
      </c>
    </row>
    <row r="956" spans="1:3" x14ac:dyDescent="0.25">
      <c r="A956" t="s">
        <v>218</v>
      </c>
      <c r="B956" t="s">
        <v>233</v>
      </c>
      <c r="C956" t="s">
        <v>409</v>
      </c>
    </row>
    <row r="957" spans="1:3" x14ac:dyDescent="0.25">
      <c r="A957" t="s">
        <v>218</v>
      </c>
      <c r="B957" t="s">
        <v>233</v>
      </c>
      <c r="C957" t="s">
        <v>409</v>
      </c>
    </row>
    <row r="958" spans="1:3" x14ac:dyDescent="0.25">
      <c r="A958" t="s">
        <v>218</v>
      </c>
      <c r="B958" t="s">
        <v>233</v>
      </c>
      <c r="C958" t="s">
        <v>408</v>
      </c>
    </row>
    <row r="959" spans="1:3" x14ac:dyDescent="0.25">
      <c r="A959" t="s">
        <v>218</v>
      </c>
      <c r="B959" t="s">
        <v>233</v>
      </c>
      <c r="C959" t="s">
        <v>409</v>
      </c>
    </row>
    <row r="960" spans="1:3" x14ac:dyDescent="0.25">
      <c r="A960" t="s">
        <v>218</v>
      </c>
      <c r="B960" t="s">
        <v>233</v>
      </c>
      <c r="C960" t="s">
        <v>409</v>
      </c>
    </row>
    <row r="961" spans="1:3" x14ac:dyDescent="0.25">
      <c r="A961" t="s">
        <v>218</v>
      </c>
      <c r="B961" t="s">
        <v>233</v>
      </c>
      <c r="C961" t="s">
        <v>411</v>
      </c>
    </row>
    <row r="962" spans="1:3" x14ac:dyDescent="0.25">
      <c r="A962" t="s">
        <v>218</v>
      </c>
      <c r="B962" t="s">
        <v>233</v>
      </c>
      <c r="C962" t="s">
        <v>411</v>
      </c>
    </row>
    <row r="963" spans="1:3" x14ac:dyDescent="0.25">
      <c r="A963" t="s">
        <v>218</v>
      </c>
      <c r="B963" t="s">
        <v>233</v>
      </c>
      <c r="C963" t="s">
        <v>411</v>
      </c>
    </row>
    <row r="964" spans="1:3" x14ac:dyDescent="0.25">
      <c r="A964" t="s">
        <v>218</v>
      </c>
      <c r="B964" t="s">
        <v>233</v>
      </c>
      <c r="C964" t="s">
        <v>411</v>
      </c>
    </row>
    <row r="965" spans="1:3" x14ac:dyDescent="0.25">
      <c r="A965" t="s">
        <v>218</v>
      </c>
      <c r="B965" t="s">
        <v>233</v>
      </c>
      <c r="C965" t="s">
        <v>409</v>
      </c>
    </row>
    <row r="966" spans="1:3" x14ac:dyDescent="0.25">
      <c r="A966" t="s">
        <v>218</v>
      </c>
      <c r="B966" t="s">
        <v>236</v>
      </c>
      <c r="C966" t="s">
        <v>410</v>
      </c>
    </row>
    <row r="967" spans="1:3" x14ac:dyDescent="0.25">
      <c r="A967" t="s">
        <v>218</v>
      </c>
      <c r="B967" t="s">
        <v>236</v>
      </c>
      <c r="C967" t="s">
        <v>408</v>
      </c>
    </row>
    <row r="968" spans="1:3" x14ac:dyDescent="0.25">
      <c r="A968" t="s">
        <v>218</v>
      </c>
      <c r="B968" t="s">
        <v>236</v>
      </c>
      <c r="C968" t="s">
        <v>409</v>
      </c>
    </row>
    <row r="969" spans="1:3" x14ac:dyDescent="0.25">
      <c r="A969" t="s">
        <v>218</v>
      </c>
      <c r="B969" t="s">
        <v>236</v>
      </c>
      <c r="C969" t="s">
        <v>409</v>
      </c>
    </row>
    <row r="970" spans="1:3" x14ac:dyDescent="0.25">
      <c r="A970" t="s">
        <v>218</v>
      </c>
      <c r="B970" t="s">
        <v>236</v>
      </c>
      <c r="C970" t="s">
        <v>409</v>
      </c>
    </row>
    <row r="971" spans="1:3" x14ac:dyDescent="0.25">
      <c r="A971" t="s">
        <v>218</v>
      </c>
      <c r="B971" t="s">
        <v>236</v>
      </c>
      <c r="C971" t="s">
        <v>409</v>
      </c>
    </row>
    <row r="972" spans="1:3" x14ac:dyDescent="0.25">
      <c r="A972" t="s">
        <v>218</v>
      </c>
      <c r="B972" t="s">
        <v>236</v>
      </c>
      <c r="C972" t="s">
        <v>408</v>
      </c>
    </row>
    <row r="973" spans="1:3" x14ac:dyDescent="0.25">
      <c r="A973" t="s">
        <v>218</v>
      </c>
      <c r="B973" t="s">
        <v>236</v>
      </c>
      <c r="C973" t="s">
        <v>408</v>
      </c>
    </row>
    <row r="974" spans="1:3" x14ac:dyDescent="0.25">
      <c r="A974" t="s">
        <v>218</v>
      </c>
      <c r="B974" t="s">
        <v>236</v>
      </c>
      <c r="C974" t="s">
        <v>408</v>
      </c>
    </row>
    <row r="975" spans="1:3" x14ac:dyDescent="0.25">
      <c r="A975" t="s">
        <v>218</v>
      </c>
      <c r="B975" t="s">
        <v>236</v>
      </c>
      <c r="C975" t="s">
        <v>409</v>
      </c>
    </row>
    <row r="976" spans="1:3" x14ac:dyDescent="0.25">
      <c r="A976" t="s">
        <v>218</v>
      </c>
      <c r="B976" t="s">
        <v>236</v>
      </c>
      <c r="C976" t="s">
        <v>409</v>
      </c>
    </row>
    <row r="977" spans="1:3" x14ac:dyDescent="0.25">
      <c r="A977" t="s">
        <v>218</v>
      </c>
      <c r="B977" t="s">
        <v>236</v>
      </c>
      <c r="C977" t="s">
        <v>408</v>
      </c>
    </row>
    <row r="978" spans="1:3" x14ac:dyDescent="0.25">
      <c r="A978" t="s">
        <v>218</v>
      </c>
      <c r="B978" t="s">
        <v>236</v>
      </c>
      <c r="C978" t="s">
        <v>408</v>
      </c>
    </row>
    <row r="979" spans="1:3" x14ac:dyDescent="0.25">
      <c r="A979" t="s">
        <v>218</v>
      </c>
      <c r="B979" t="s">
        <v>236</v>
      </c>
      <c r="C979" t="s">
        <v>408</v>
      </c>
    </row>
    <row r="980" spans="1:3" x14ac:dyDescent="0.25">
      <c r="A980" t="s">
        <v>218</v>
      </c>
      <c r="B980" t="s">
        <v>236</v>
      </c>
      <c r="C980" t="s">
        <v>410</v>
      </c>
    </row>
    <row r="981" spans="1:3" x14ac:dyDescent="0.25">
      <c r="A981" t="s">
        <v>218</v>
      </c>
      <c r="B981" t="s">
        <v>236</v>
      </c>
      <c r="C981" t="s">
        <v>410</v>
      </c>
    </row>
    <row r="982" spans="1:3" x14ac:dyDescent="0.25">
      <c r="A982" t="s">
        <v>218</v>
      </c>
      <c r="B982" t="s">
        <v>236</v>
      </c>
      <c r="C982" t="s">
        <v>409</v>
      </c>
    </row>
    <row r="983" spans="1:3" x14ac:dyDescent="0.25">
      <c r="A983" t="s">
        <v>218</v>
      </c>
      <c r="B983" t="s">
        <v>236</v>
      </c>
      <c r="C983" t="s">
        <v>410</v>
      </c>
    </row>
    <row r="984" spans="1:3" x14ac:dyDescent="0.25">
      <c r="A984" t="s">
        <v>218</v>
      </c>
      <c r="B984" t="s">
        <v>236</v>
      </c>
      <c r="C984" t="s">
        <v>411</v>
      </c>
    </row>
    <row r="985" spans="1:3" x14ac:dyDescent="0.25">
      <c r="A985" t="s">
        <v>218</v>
      </c>
      <c r="B985" t="s">
        <v>236</v>
      </c>
      <c r="C985" t="s">
        <v>410</v>
      </c>
    </row>
    <row r="986" spans="1:3" x14ac:dyDescent="0.25">
      <c r="A986" t="s">
        <v>218</v>
      </c>
      <c r="B986" t="s">
        <v>236</v>
      </c>
      <c r="C986" t="s">
        <v>411</v>
      </c>
    </row>
    <row r="987" spans="1:3" x14ac:dyDescent="0.25">
      <c r="A987" t="s">
        <v>218</v>
      </c>
      <c r="B987" t="s">
        <v>236</v>
      </c>
      <c r="C987" t="s">
        <v>409</v>
      </c>
    </row>
    <row r="988" spans="1:3" x14ac:dyDescent="0.25">
      <c r="A988" t="s">
        <v>218</v>
      </c>
      <c r="B988" t="s">
        <v>236</v>
      </c>
      <c r="C988" t="s">
        <v>410</v>
      </c>
    </row>
    <row r="989" spans="1:3" x14ac:dyDescent="0.25">
      <c r="A989" t="s">
        <v>218</v>
      </c>
      <c r="B989" t="s">
        <v>236</v>
      </c>
      <c r="C989" t="s">
        <v>408</v>
      </c>
    </row>
    <row r="990" spans="1:3" x14ac:dyDescent="0.25">
      <c r="A990" t="s">
        <v>218</v>
      </c>
      <c r="B990" t="s">
        <v>236</v>
      </c>
      <c r="C990" t="s">
        <v>409</v>
      </c>
    </row>
    <row r="991" spans="1:3" x14ac:dyDescent="0.25">
      <c r="A991" t="s">
        <v>218</v>
      </c>
      <c r="B991" t="s">
        <v>236</v>
      </c>
      <c r="C991" t="s">
        <v>408</v>
      </c>
    </row>
    <row r="992" spans="1:3" x14ac:dyDescent="0.25">
      <c r="A992" t="s">
        <v>218</v>
      </c>
      <c r="B992" t="s">
        <v>239</v>
      </c>
      <c r="C992" t="s">
        <v>408</v>
      </c>
    </row>
    <row r="993" spans="1:3" x14ac:dyDescent="0.25">
      <c r="A993" t="s">
        <v>218</v>
      </c>
      <c r="B993" t="s">
        <v>239</v>
      </c>
      <c r="C993" t="s">
        <v>408</v>
      </c>
    </row>
    <row r="994" spans="1:3" x14ac:dyDescent="0.25">
      <c r="A994" t="s">
        <v>218</v>
      </c>
      <c r="B994" t="s">
        <v>239</v>
      </c>
      <c r="C994" t="s">
        <v>408</v>
      </c>
    </row>
    <row r="995" spans="1:3" x14ac:dyDescent="0.25">
      <c r="A995" t="s">
        <v>218</v>
      </c>
      <c r="B995" t="s">
        <v>239</v>
      </c>
      <c r="C995" t="s">
        <v>408</v>
      </c>
    </row>
    <row r="996" spans="1:3" x14ac:dyDescent="0.25">
      <c r="A996" t="s">
        <v>218</v>
      </c>
      <c r="B996" t="s">
        <v>239</v>
      </c>
      <c r="C996" t="s">
        <v>408</v>
      </c>
    </row>
    <row r="997" spans="1:3" x14ac:dyDescent="0.25">
      <c r="A997" t="s">
        <v>218</v>
      </c>
      <c r="B997" t="s">
        <v>239</v>
      </c>
      <c r="C997" t="s">
        <v>410</v>
      </c>
    </row>
    <row r="998" spans="1:3" x14ac:dyDescent="0.25">
      <c r="A998" t="s">
        <v>218</v>
      </c>
      <c r="B998" t="s">
        <v>239</v>
      </c>
      <c r="C998" t="s">
        <v>409</v>
      </c>
    </row>
    <row r="999" spans="1:3" x14ac:dyDescent="0.25">
      <c r="A999" t="s">
        <v>218</v>
      </c>
      <c r="B999" t="s">
        <v>239</v>
      </c>
      <c r="C999" t="s">
        <v>408</v>
      </c>
    </row>
    <row r="1000" spans="1:3" x14ac:dyDescent="0.25">
      <c r="A1000" t="s">
        <v>218</v>
      </c>
      <c r="B1000" t="s">
        <v>239</v>
      </c>
      <c r="C1000" t="s">
        <v>409</v>
      </c>
    </row>
    <row r="1001" spans="1:3" x14ac:dyDescent="0.25">
      <c r="A1001" t="s">
        <v>218</v>
      </c>
      <c r="B1001" t="s">
        <v>239</v>
      </c>
      <c r="C1001" t="s">
        <v>408</v>
      </c>
    </row>
    <row r="1002" spans="1:3" x14ac:dyDescent="0.25">
      <c r="A1002" t="s">
        <v>218</v>
      </c>
      <c r="B1002" t="s">
        <v>239</v>
      </c>
      <c r="C1002" t="s">
        <v>409</v>
      </c>
    </row>
    <row r="1003" spans="1:3" x14ac:dyDescent="0.25">
      <c r="A1003" t="s">
        <v>218</v>
      </c>
      <c r="B1003" t="s">
        <v>239</v>
      </c>
      <c r="C1003" t="s">
        <v>408</v>
      </c>
    </row>
    <row r="1004" spans="1:3" x14ac:dyDescent="0.25">
      <c r="A1004" t="s">
        <v>218</v>
      </c>
      <c r="B1004" t="s">
        <v>239</v>
      </c>
      <c r="C1004" t="s">
        <v>409</v>
      </c>
    </row>
    <row r="1005" spans="1:3" x14ac:dyDescent="0.25">
      <c r="A1005" t="s">
        <v>218</v>
      </c>
      <c r="B1005" t="s">
        <v>239</v>
      </c>
      <c r="C1005" t="s">
        <v>408</v>
      </c>
    </row>
    <row r="1006" spans="1:3" x14ac:dyDescent="0.25">
      <c r="A1006" t="s">
        <v>218</v>
      </c>
      <c r="B1006" t="s">
        <v>239</v>
      </c>
      <c r="C1006" t="s">
        <v>408</v>
      </c>
    </row>
    <row r="1007" spans="1:3" x14ac:dyDescent="0.25">
      <c r="A1007" t="s">
        <v>218</v>
      </c>
      <c r="B1007" t="s">
        <v>239</v>
      </c>
      <c r="C1007" t="s">
        <v>408</v>
      </c>
    </row>
    <row r="1008" spans="1:3" x14ac:dyDescent="0.25">
      <c r="A1008" t="s">
        <v>218</v>
      </c>
      <c r="B1008" t="s">
        <v>239</v>
      </c>
      <c r="C1008" t="s">
        <v>408</v>
      </c>
    </row>
    <row r="1009" spans="1:3" x14ac:dyDescent="0.25">
      <c r="A1009" t="s">
        <v>218</v>
      </c>
      <c r="B1009" t="s">
        <v>239</v>
      </c>
      <c r="C1009" t="s">
        <v>408</v>
      </c>
    </row>
    <row r="1010" spans="1:3" x14ac:dyDescent="0.25">
      <c r="A1010" t="s">
        <v>218</v>
      </c>
      <c r="B1010" t="s">
        <v>239</v>
      </c>
      <c r="C1010" t="s">
        <v>408</v>
      </c>
    </row>
    <row r="1011" spans="1:3" x14ac:dyDescent="0.25">
      <c r="A1011" t="s">
        <v>218</v>
      </c>
      <c r="B1011" t="s">
        <v>239</v>
      </c>
      <c r="C1011" t="s">
        <v>408</v>
      </c>
    </row>
    <row r="1012" spans="1:3" x14ac:dyDescent="0.25">
      <c r="A1012" t="s">
        <v>218</v>
      </c>
      <c r="B1012" t="s">
        <v>239</v>
      </c>
      <c r="C1012" t="s">
        <v>408</v>
      </c>
    </row>
    <row r="1013" spans="1:3" x14ac:dyDescent="0.25">
      <c r="A1013" t="s">
        <v>218</v>
      </c>
      <c r="B1013" t="s">
        <v>239</v>
      </c>
      <c r="C1013" t="s">
        <v>411</v>
      </c>
    </row>
    <row r="1014" spans="1:3" x14ac:dyDescent="0.25">
      <c r="A1014" t="s">
        <v>218</v>
      </c>
      <c r="B1014" t="s">
        <v>239</v>
      </c>
      <c r="C1014" t="s">
        <v>409</v>
      </c>
    </row>
    <row r="1015" spans="1:3" x14ac:dyDescent="0.25">
      <c r="A1015" t="s">
        <v>218</v>
      </c>
      <c r="B1015" t="s">
        <v>239</v>
      </c>
      <c r="C1015" t="s">
        <v>409</v>
      </c>
    </row>
    <row r="1016" spans="1:3" x14ac:dyDescent="0.25">
      <c r="A1016" t="s">
        <v>218</v>
      </c>
      <c r="B1016" t="s">
        <v>239</v>
      </c>
      <c r="C1016" t="s">
        <v>409</v>
      </c>
    </row>
    <row r="1017" spans="1:3" x14ac:dyDescent="0.25">
      <c r="A1017" t="s">
        <v>218</v>
      </c>
      <c r="B1017" t="s">
        <v>239</v>
      </c>
      <c r="C1017" t="s">
        <v>410</v>
      </c>
    </row>
    <row r="1018" spans="1:3" x14ac:dyDescent="0.25">
      <c r="A1018" t="s">
        <v>218</v>
      </c>
      <c r="B1018" t="s">
        <v>239</v>
      </c>
      <c r="C1018" t="s">
        <v>409</v>
      </c>
    </row>
    <row r="1019" spans="1:3" x14ac:dyDescent="0.25">
      <c r="A1019" t="s">
        <v>218</v>
      </c>
      <c r="B1019" t="s">
        <v>239</v>
      </c>
      <c r="C1019" t="s">
        <v>408</v>
      </c>
    </row>
    <row r="1020" spans="1:3" x14ac:dyDescent="0.25">
      <c r="A1020" t="s">
        <v>218</v>
      </c>
      <c r="B1020" t="s">
        <v>239</v>
      </c>
      <c r="C1020" t="s">
        <v>408</v>
      </c>
    </row>
    <row r="1021" spans="1:3" x14ac:dyDescent="0.25">
      <c r="A1021" t="s">
        <v>218</v>
      </c>
      <c r="B1021" t="s">
        <v>239</v>
      </c>
      <c r="C1021" t="s">
        <v>409</v>
      </c>
    </row>
    <row r="1022" spans="1:3" x14ac:dyDescent="0.25">
      <c r="A1022" t="s">
        <v>218</v>
      </c>
      <c r="B1022" t="s">
        <v>239</v>
      </c>
      <c r="C1022" t="s">
        <v>408</v>
      </c>
    </row>
    <row r="1023" spans="1:3" x14ac:dyDescent="0.25">
      <c r="A1023" t="s">
        <v>218</v>
      </c>
      <c r="B1023" t="s">
        <v>239</v>
      </c>
      <c r="C1023" t="s">
        <v>408</v>
      </c>
    </row>
    <row r="1024" spans="1:3" x14ac:dyDescent="0.25">
      <c r="A1024" t="s">
        <v>218</v>
      </c>
      <c r="B1024" t="s">
        <v>239</v>
      </c>
      <c r="C1024" t="s">
        <v>410</v>
      </c>
    </row>
    <row r="1025" spans="1:3" x14ac:dyDescent="0.25">
      <c r="A1025" t="s">
        <v>218</v>
      </c>
      <c r="B1025" t="s">
        <v>242</v>
      </c>
      <c r="C1025" t="s">
        <v>408</v>
      </c>
    </row>
    <row r="1026" spans="1:3" x14ac:dyDescent="0.25">
      <c r="A1026" t="s">
        <v>218</v>
      </c>
      <c r="B1026" t="s">
        <v>242</v>
      </c>
      <c r="C1026" t="s">
        <v>408</v>
      </c>
    </row>
    <row r="1027" spans="1:3" x14ac:dyDescent="0.25">
      <c r="A1027" t="s">
        <v>218</v>
      </c>
      <c r="B1027" t="s">
        <v>242</v>
      </c>
      <c r="C1027" t="s">
        <v>409</v>
      </c>
    </row>
    <row r="1028" spans="1:3" x14ac:dyDescent="0.25">
      <c r="A1028" t="s">
        <v>218</v>
      </c>
      <c r="B1028" t="s">
        <v>242</v>
      </c>
      <c r="C1028" t="s">
        <v>410</v>
      </c>
    </row>
    <row r="1029" spans="1:3" x14ac:dyDescent="0.25">
      <c r="A1029" t="s">
        <v>218</v>
      </c>
      <c r="B1029" t="s">
        <v>242</v>
      </c>
      <c r="C1029" t="s">
        <v>409</v>
      </c>
    </row>
    <row r="1030" spans="1:3" x14ac:dyDescent="0.25">
      <c r="A1030" t="s">
        <v>218</v>
      </c>
      <c r="B1030" t="s">
        <v>242</v>
      </c>
      <c r="C1030" t="s">
        <v>409</v>
      </c>
    </row>
    <row r="1031" spans="1:3" x14ac:dyDescent="0.25">
      <c r="A1031" t="s">
        <v>218</v>
      </c>
      <c r="B1031" t="s">
        <v>242</v>
      </c>
      <c r="C1031" t="s">
        <v>408</v>
      </c>
    </row>
    <row r="1032" spans="1:3" x14ac:dyDescent="0.25">
      <c r="A1032" t="s">
        <v>218</v>
      </c>
      <c r="B1032" t="s">
        <v>242</v>
      </c>
      <c r="C1032" t="s">
        <v>409</v>
      </c>
    </row>
    <row r="1033" spans="1:3" x14ac:dyDescent="0.25">
      <c r="A1033" t="s">
        <v>218</v>
      </c>
      <c r="B1033" t="s">
        <v>242</v>
      </c>
      <c r="C1033" t="s">
        <v>409</v>
      </c>
    </row>
    <row r="1034" spans="1:3" x14ac:dyDescent="0.25">
      <c r="A1034" t="s">
        <v>218</v>
      </c>
      <c r="B1034" t="s">
        <v>242</v>
      </c>
      <c r="C1034" t="s">
        <v>409</v>
      </c>
    </row>
    <row r="1035" spans="1:3" x14ac:dyDescent="0.25">
      <c r="A1035" t="s">
        <v>218</v>
      </c>
      <c r="B1035" t="s">
        <v>242</v>
      </c>
      <c r="C1035" t="s">
        <v>409</v>
      </c>
    </row>
    <row r="1036" spans="1:3" x14ac:dyDescent="0.25">
      <c r="A1036" t="s">
        <v>218</v>
      </c>
      <c r="B1036" t="s">
        <v>242</v>
      </c>
      <c r="C1036" t="s">
        <v>409</v>
      </c>
    </row>
    <row r="1037" spans="1:3" x14ac:dyDescent="0.25">
      <c r="A1037" t="s">
        <v>218</v>
      </c>
      <c r="B1037" t="s">
        <v>242</v>
      </c>
      <c r="C1037" t="s">
        <v>408</v>
      </c>
    </row>
    <row r="1038" spans="1:3" x14ac:dyDescent="0.25">
      <c r="A1038" t="s">
        <v>218</v>
      </c>
      <c r="B1038" t="s">
        <v>242</v>
      </c>
      <c r="C1038" t="s">
        <v>411</v>
      </c>
    </row>
    <row r="1039" spans="1:3" x14ac:dyDescent="0.25">
      <c r="A1039" t="s">
        <v>218</v>
      </c>
      <c r="B1039" t="s">
        <v>242</v>
      </c>
      <c r="C1039" t="s">
        <v>408</v>
      </c>
    </row>
    <row r="1040" spans="1:3" x14ac:dyDescent="0.25">
      <c r="A1040" t="s">
        <v>218</v>
      </c>
      <c r="B1040" t="s">
        <v>242</v>
      </c>
      <c r="C1040" t="s">
        <v>409</v>
      </c>
    </row>
    <row r="1041" spans="1:3" x14ac:dyDescent="0.25">
      <c r="A1041" t="s">
        <v>218</v>
      </c>
      <c r="B1041" t="s">
        <v>245</v>
      </c>
      <c r="C1041" t="s">
        <v>408</v>
      </c>
    </row>
    <row r="1042" spans="1:3" x14ac:dyDescent="0.25">
      <c r="A1042" t="s">
        <v>218</v>
      </c>
      <c r="B1042" t="s">
        <v>245</v>
      </c>
      <c r="C1042" t="s">
        <v>410</v>
      </c>
    </row>
    <row r="1043" spans="1:3" x14ac:dyDescent="0.25">
      <c r="A1043" t="s">
        <v>218</v>
      </c>
      <c r="B1043" t="s">
        <v>245</v>
      </c>
      <c r="C1043" t="s">
        <v>409</v>
      </c>
    </row>
    <row r="1044" spans="1:3" x14ac:dyDescent="0.25">
      <c r="A1044" t="s">
        <v>218</v>
      </c>
      <c r="B1044" t="s">
        <v>245</v>
      </c>
      <c r="C1044" t="s">
        <v>408</v>
      </c>
    </row>
    <row r="1045" spans="1:3" x14ac:dyDescent="0.25">
      <c r="A1045" t="s">
        <v>218</v>
      </c>
      <c r="B1045" t="s">
        <v>245</v>
      </c>
      <c r="C1045" t="s">
        <v>410</v>
      </c>
    </row>
    <row r="1046" spans="1:3" x14ac:dyDescent="0.25">
      <c r="A1046" t="s">
        <v>218</v>
      </c>
      <c r="B1046" t="s">
        <v>245</v>
      </c>
      <c r="C1046" t="s">
        <v>409</v>
      </c>
    </row>
    <row r="1047" spans="1:3" x14ac:dyDescent="0.25">
      <c r="A1047" t="s">
        <v>218</v>
      </c>
      <c r="B1047" t="s">
        <v>245</v>
      </c>
      <c r="C1047" t="s">
        <v>409</v>
      </c>
    </row>
    <row r="1048" spans="1:3" x14ac:dyDescent="0.25">
      <c r="A1048" t="s">
        <v>218</v>
      </c>
      <c r="B1048" t="s">
        <v>245</v>
      </c>
      <c r="C1048" t="s">
        <v>409</v>
      </c>
    </row>
    <row r="1049" spans="1:3" x14ac:dyDescent="0.25">
      <c r="A1049" t="s">
        <v>218</v>
      </c>
      <c r="B1049" t="s">
        <v>245</v>
      </c>
      <c r="C1049" t="s">
        <v>411</v>
      </c>
    </row>
    <row r="1050" spans="1:3" x14ac:dyDescent="0.25">
      <c r="A1050" t="s">
        <v>218</v>
      </c>
      <c r="B1050" t="s">
        <v>245</v>
      </c>
      <c r="C1050" t="s">
        <v>410</v>
      </c>
    </row>
    <row r="1051" spans="1:3" x14ac:dyDescent="0.25">
      <c r="A1051" t="s">
        <v>218</v>
      </c>
      <c r="B1051" t="s">
        <v>245</v>
      </c>
      <c r="C1051" t="s">
        <v>411</v>
      </c>
    </row>
    <row r="1052" spans="1:3" x14ac:dyDescent="0.25">
      <c r="A1052" t="s">
        <v>218</v>
      </c>
      <c r="B1052" t="s">
        <v>245</v>
      </c>
      <c r="C1052" t="s">
        <v>410</v>
      </c>
    </row>
    <row r="1053" spans="1:3" x14ac:dyDescent="0.25">
      <c r="A1053" t="s">
        <v>218</v>
      </c>
      <c r="B1053" t="s">
        <v>248</v>
      </c>
      <c r="C1053" t="s">
        <v>409</v>
      </c>
    </row>
    <row r="1054" spans="1:3" x14ac:dyDescent="0.25">
      <c r="A1054" t="s">
        <v>218</v>
      </c>
      <c r="B1054" t="s">
        <v>248</v>
      </c>
      <c r="C1054" t="s">
        <v>411</v>
      </c>
    </row>
    <row r="1055" spans="1:3" x14ac:dyDescent="0.25">
      <c r="A1055" t="s">
        <v>218</v>
      </c>
      <c r="B1055" t="s">
        <v>248</v>
      </c>
      <c r="C1055" t="s">
        <v>410</v>
      </c>
    </row>
    <row r="1056" spans="1:3" x14ac:dyDescent="0.25">
      <c r="A1056" t="s">
        <v>218</v>
      </c>
      <c r="B1056" t="s">
        <v>248</v>
      </c>
      <c r="C1056" t="s">
        <v>411</v>
      </c>
    </row>
    <row r="1057" spans="1:3" x14ac:dyDescent="0.25">
      <c r="A1057" t="s">
        <v>218</v>
      </c>
      <c r="B1057" t="s">
        <v>248</v>
      </c>
      <c r="C1057" t="s">
        <v>410</v>
      </c>
    </row>
    <row r="1058" spans="1:3" x14ac:dyDescent="0.25">
      <c r="A1058" t="s">
        <v>218</v>
      </c>
      <c r="B1058" t="s">
        <v>248</v>
      </c>
      <c r="C1058" t="s">
        <v>411</v>
      </c>
    </row>
    <row r="1059" spans="1:3" x14ac:dyDescent="0.25">
      <c r="A1059" t="s">
        <v>218</v>
      </c>
      <c r="B1059" t="s">
        <v>248</v>
      </c>
      <c r="C1059" t="s">
        <v>411</v>
      </c>
    </row>
    <row r="1060" spans="1:3" x14ac:dyDescent="0.25">
      <c r="A1060" t="s">
        <v>218</v>
      </c>
      <c r="B1060" t="s">
        <v>248</v>
      </c>
      <c r="C1060" t="s">
        <v>410</v>
      </c>
    </row>
    <row r="1061" spans="1:3" x14ac:dyDescent="0.25">
      <c r="A1061" t="s">
        <v>218</v>
      </c>
      <c r="B1061" t="s">
        <v>248</v>
      </c>
      <c r="C1061" t="s">
        <v>410</v>
      </c>
    </row>
    <row r="1062" spans="1:3" x14ac:dyDescent="0.25">
      <c r="A1062" t="s">
        <v>218</v>
      </c>
      <c r="B1062" t="s">
        <v>248</v>
      </c>
      <c r="C1062" t="s">
        <v>410</v>
      </c>
    </row>
    <row r="1063" spans="1:3" x14ac:dyDescent="0.25">
      <c r="A1063" t="s">
        <v>218</v>
      </c>
      <c r="B1063" t="s">
        <v>248</v>
      </c>
      <c r="C1063" t="s">
        <v>409</v>
      </c>
    </row>
    <row r="1064" spans="1:3" x14ac:dyDescent="0.25">
      <c r="A1064" t="s">
        <v>218</v>
      </c>
      <c r="B1064" t="s">
        <v>248</v>
      </c>
      <c r="C1064" t="s">
        <v>411</v>
      </c>
    </row>
    <row r="1065" spans="1:3" x14ac:dyDescent="0.25">
      <c r="A1065" t="s">
        <v>218</v>
      </c>
      <c r="B1065" t="s">
        <v>248</v>
      </c>
      <c r="C1065" t="s">
        <v>410</v>
      </c>
    </row>
    <row r="1066" spans="1:3" x14ac:dyDescent="0.25">
      <c r="A1066" t="s">
        <v>218</v>
      </c>
      <c r="B1066" t="s">
        <v>248</v>
      </c>
      <c r="C1066" t="s">
        <v>410</v>
      </c>
    </row>
    <row r="1067" spans="1:3" x14ac:dyDescent="0.25">
      <c r="A1067" t="s">
        <v>218</v>
      </c>
      <c r="B1067" t="s">
        <v>248</v>
      </c>
      <c r="C1067" t="s">
        <v>411</v>
      </c>
    </row>
    <row r="1068" spans="1:3" x14ac:dyDescent="0.25">
      <c r="A1068" t="s">
        <v>218</v>
      </c>
      <c r="B1068" t="s">
        <v>248</v>
      </c>
      <c r="C1068" t="s">
        <v>411</v>
      </c>
    </row>
    <row r="1069" spans="1:3" x14ac:dyDescent="0.25">
      <c r="A1069" t="s">
        <v>218</v>
      </c>
      <c r="B1069" t="s">
        <v>248</v>
      </c>
      <c r="C1069" t="s">
        <v>410</v>
      </c>
    </row>
    <row r="1070" spans="1:3" x14ac:dyDescent="0.25">
      <c r="A1070" t="s">
        <v>218</v>
      </c>
      <c r="B1070" t="s">
        <v>248</v>
      </c>
      <c r="C1070" t="s">
        <v>410</v>
      </c>
    </row>
    <row r="1071" spans="1:3" x14ac:dyDescent="0.25">
      <c r="A1071" t="s">
        <v>218</v>
      </c>
      <c r="B1071" t="s">
        <v>248</v>
      </c>
      <c r="C1071" t="s">
        <v>410</v>
      </c>
    </row>
    <row r="1072" spans="1:3" x14ac:dyDescent="0.25">
      <c r="A1072" t="s">
        <v>218</v>
      </c>
      <c r="B1072" t="s">
        <v>248</v>
      </c>
      <c r="C1072" t="s">
        <v>411</v>
      </c>
    </row>
    <row r="1073" spans="1:3" x14ac:dyDescent="0.25">
      <c r="A1073" t="s">
        <v>218</v>
      </c>
      <c r="B1073" t="s">
        <v>248</v>
      </c>
      <c r="C1073" t="s">
        <v>411</v>
      </c>
    </row>
    <row r="1074" spans="1:3" x14ac:dyDescent="0.25">
      <c r="A1074" t="s">
        <v>218</v>
      </c>
      <c r="B1074" t="s">
        <v>248</v>
      </c>
      <c r="C1074" t="s">
        <v>411</v>
      </c>
    </row>
    <row r="1075" spans="1:3" x14ac:dyDescent="0.25">
      <c r="A1075" t="s">
        <v>218</v>
      </c>
      <c r="B1075" t="s">
        <v>248</v>
      </c>
      <c r="C1075" t="s">
        <v>411</v>
      </c>
    </row>
    <row r="1076" spans="1:3" x14ac:dyDescent="0.25">
      <c r="A1076" t="s">
        <v>218</v>
      </c>
      <c r="B1076" t="s">
        <v>248</v>
      </c>
      <c r="C1076" t="s">
        <v>410</v>
      </c>
    </row>
    <row r="1077" spans="1:3" x14ac:dyDescent="0.25">
      <c r="A1077" t="s">
        <v>218</v>
      </c>
      <c r="B1077" t="s">
        <v>248</v>
      </c>
      <c r="C1077" t="s">
        <v>410</v>
      </c>
    </row>
    <row r="1078" spans="1:3" x14ac:dyDescent="0.25">
      <c r="A1078" t="s">
        <v>218</v>
      </c>
      <c r="B1078" t="s">
        <v>248</v>
      </c>
      <c r="C1078" t="s">
        <v>411</v>
      </c>
    </row>
    <row r="1079" spans="1:3" x14ac:dyDescent="0.25">
      <c r="A1079" t="s">
        <v>218</v>
      </c>
      <c r="B1079" t="s">
        <v>248</v>
      </c>
      <c r="C1079" t="s">
        <v>410</v>
      </c>
    </row>
    <row r="1080" spans="1:3" x14ac:dyDescent="0.25">
      <c r="A1080" t="s">
        <v>218</v>
      </c>
      <c r="B1080" t="s">
        <v>248</v>
      </c>
      <c r="C1080" t="s">
        <v>410</v>
      </c>
    </row>
    <row r="1081" spans="1:3" x14ac:dyDescent="0.25">
      <c r="A1081" t="s">
        <v>218</v>
      </c>
      <c r="B1081" t="s">
        <v>248</v>
      </c>
      <c r="C1081" t="s">
        <v>410</v>
      </c>
    </row>
    <row r="1082" spans="1:3" x14ac:dyDescent="0.25">
      <c r="A1082" t="s">
        <v>218</v>
      </c>
      <c r="B1082" t="s">
        <v>248</v>
      </c>
      <c r="C1082" t="s">
        <v>410</v>
      </c>
    </row>
    <row r="1083" spans="1:3" x14ac:dyDescent="0.25">
      <c r="A1083" t="s">
        <v>218</v>
      </c>
      <c r="B1083" t="s">
        <v>248</v>
      </c>
      <c r="C1083" t="s">
        <v>410</v>
      </c>
    </row>
    <row r="1084" spans="1:3" x14ac:dyDescent="0.25">
      <c r="A1084" t="s">
        <v>218</v>
      </c>
      <c r="B1084" t="s">
        <v>248</v>
      </c>
      <c r="C1084" t="s">
        <v>411</v>
      </c>
    </row>
    <row r="1085" spans="1:3" x14ac:dyDescent="0.25">
      <c r="A1085" t="s">
        <v>218</v>
      </c>
      <c r="B1085" t="s">
        <v>248</v>
      </c>
      <c r="C1085" t="s">
        <v>409</v>
      </c>
    </row>
    <row r="1086" spans="1:3" x14ac:dyDescent="0.25">
      <c r="A1086" t="s">
        <v>218</v>
      </c>
      <c r="B1086" t="s">
        <v>250</v>
      </c>
      <c r="C1086" t="s">
        <v>411</v>
      </c>
    </row>
    <row r="1087" spans="1:3" x14ac:dyDescent="0.25">
      <c r="A1087" t="s">
        <v>218</v>
      </c>
      <c r="B1087" t="s">
        <v>250</v>
      </c>
      <c r="C1087" t="s">
        <v>411</v>
      </c>
    </row>
    <row r="1088" spans="1:3" x14ac:dyDescent="0.25">
      <c r="A1088" t="s">
        <v>218</v>
      </c>
      <c r="B1088" t="s">
        <v>250</v>
      </c>
      <c r="C1088" t="s">
        <v>410</v>
      </c>
    </row>
    <row r="1089" spans="1:3" x14ac:dyDescent="0.25">
      <c r="A1089" t="s">
        <v>218</v>
      </c>
      <c r="B1089" t="s">
        <v>250</v>
      </c>
      <c r="C1089" t="s">
        <v>410</v>
      </c>
    </row>
    <row r="1090" spans="1:3" x14ac:dyDescent="0.25">
      <c r="A1090" t="s">
        <v>218</v>
      </c>
      <c r="B1090" t="s">
        <v>250</v>
      </c>
      <c r="C1090" t="s">
        <v>411</v>
      </c>
    </row>
    <row r="1091" spans="1:3" x14ac:dyDescent="0.25">
      <c r="A1091" t="s">
        <v>218</v>
      </c>
      <c r="B1091" t="s">
        <v>250</v>
      </c>
      <c r="C1091" t="s">
        <v>410</v>
      </c>
    </row>
    <row r="1092" spans="1:3" x14ac:dyDescent="0.25">
      <c r="A1092" t="s">
        <v>218</v>
      </c>
      <c r="B1092" t="s">
        <v>250</v>
      </c>
      <c r="C1092" t="s">
        <v>410</v>
      </c>
    </row>
    <row r="1093" spans="1:3" x14ac:dyDescent="0.25">
      <c r="A1093" t="s">
        <v>218</v>
      </c>
      <c r="B1093" t="s">
        <v>250</v>
      </c>
      <c r="C1093" t="s">
        <v>411</v>
      </c>
    </row>
    <row r="1094" spans="1:3" x14ac:dyDescent="0.25">
      <c r="A1094" t="s">
        <v>218</v>
      </c>
      <c r="B1094" t="s">
        <v>250</v>
      </c>
      <c r="C1094" t="s">
        <v>411</v>
      </c>
    </row>
    <row r="1095" spans="1:3" x14ac:dyDescent="0.25">
      <c r="A1095" t="s">
        <v>218</v>
      </c>
      <c r="B1095" t="s">
        <v>250</v>
      </c>
      <c r="C1095" t="s">
        <v>409</v>
      </c>
    </row>
    <row r="1096" spans="1:3" x14ac:dyDescent="0.25">
      <c r="A1096" t="s">
        <v>218</v>
      </c>
      <c r="B1096" t="s">
        <v>250</v>
      </c>
      <c r="C1096" t="s">
        <v>410</v>
      </c>
    </row>
    <row r="1097" spans="1:3" x14ac:dyDescent="0.25">
      <c r="A1097" t="s">
        <v>218</v>
      </c>
      <c r="B1097" t="s">
        <v>250</v>
      </c>
      <c r="C1097" t="s">
        <v>409</v>
      </c>
    </row>
    <row r="1098" spans="1:3" x14ac:dyDescent="0.25">
      <c r="A1098" t="s">
        <v>218</v>
      </c>
      <c r="B1098" t="s">
        <v>250</v>
      </c>
      <c r="C1098" t="s">
        <v>410</v>
      </c>
    </row>
    <row r="1099" spans="1:3" x14ac:dyDescent="0.25">
      <c r="A1099" t="s">
        <v>218</v>
      </c>
      <c r="B1099" t="s">
        <v>250</v>
      </c>
      <c r="C1099" t="s">
        <v>409</v>
      </c>
    </row>
    <row r="1100" spans="1:3" x14ac:dyDescent="0.25">
      <c r="A1100" t="s">
        <v>218</v>
      </c>
      <c r="B1100" t="s">
        <v>250</v>
      </c>
      <c r="C1100" t="s">
        <v>411</v>
      </c>
    </row>
    <row r="1101" spans="1:3" x14ac:dyDescent="0.25">
      <c r="A1101" t="s">
        <v>218</v>
      </c>
      <c r="B1101" t="s">
        <v>250</v>
      </c>
      <c r="C1101" t="s">
        <v>411</v>
      </c>
    </row>
    <row r="1102" spans="1:3" x14ac:dyDescent="0.25">
      <c r="A1102" t="s">
        <v>218</v>
      </c>
      <c r="B1102" t="s">
        <v>250</v>
      </c>
      <c r="C1102" t="s">
        <v>410</v>
      </c>
    </row>
    <row r="1103" spans="1:3" x14ac:dyDescent="0.25">
      <c r="A1103" t="s">
        <v>218</v>
      </c>
      <c r="B1103" t="s">
        <v>250</v>
      </c>
      <c r="C1103" t="s">
        <v>409</v>
      </c>
    </row>
    <row r="1104" spans="1:3" x14ac:dyDescent="0.25">
      <c r="A1104" t="s">
        <v>218</v>
      </c>
      <c r="B1104" t="s">
        <v>250</v>
      </c>
      <c r="C1104" t="s">
        <v>411</v>
      </c>
    </row>
    <row r="1105" spans="1:3" x14ac:dyDescent="0.25">
      <c r="A1105" t="s">
        <v>218</v>
      </c>
      <c r="B1105" t="s">
        <v>250</v>
      </c>
      <c r="C1105" t="s">
        <v>409</v>
      </c>
    </row>
    <row r="1106" spans="1:3" x14ac:dyDescent="0.25">
      <c r="A1106" t="s">
        <v>218</v>
      </c>
      <c r="B1106" t="s">
        <v>250</v>
      </c>
      <c r="C1106" t="s">
        <v>411</v>
      </c>
    </row>
    <row r="1107" spans="1:3" x14ac:dyDescent="0.25">
      <c r="A1107" t="s">
        <v>218</v>
      </c>
      <c r="B1107" t="s">
        <v>250</v>
      </c>
      <c r="C1107" t="s">
        <v>410</v>
      </c>
    </row>
    <row r="1108" spans="1:3" x14ac:dyDescent="0.25">
      <c r="A1108" t="s">
        <v>218</v>
      </c>
      <c r="B1108" t="s">
        <v>250</v>
      </c>
      <c r="C1108" t="s">
        <v>409</v>
      </c>
    </row>
    <row r="1109" spans="1:3" x14ac:dyDescent="0.25">
      <c r="A1109" t="s">
        <v>218</v>
      </c>
      <c r="B1109" t="s">
        <v>250</v>
      </c>
      <c r="C1109" t="s">
        <v>410</v>
      </c>
    </row>
    <row r="1110" spans="1:3" x14ac:dyDescent="0.25">
      <c r="A1110" t="s">
        <v>218</v>
      </c>
      <c r="B1110" t="s">
        <v>250</v>
      </c>
      <c r="C1110" t="s">
        <v>409</v>
      </c>
    </row>
    <row r="1111" spans="1:3" x14ac:dyDescent="0.25">
      <c r="A1111" t="s">
        <v>218</v>
      </c>
      <c r="B1111" t="s">
        <v>250</v>
      </c>
      <c r="C1111" t="s">
        <v>411</v>
      </c>
    </row>
    <row r="1112" spans="1:3" x14ac:dyDescent="0.25">
      <c r="A1112" t="s">
        <v>218</v>
      </c>
      <c r="B1112" t="s">
        <v>250</v>
      </c>
      <c r="C1112" t="s">
        <v>409</v>
      </c>
    </row>
    <row r="1113" spans="1:3" x14ac:dyDescent="0.25">
      <c r="A1113" t="s">
        <v>218</v>
      </c>
      <c r="B1113" t="s">
        <v>250</v>
      </c>
      <c r="C1113" t="s">
        <v>411</v>
      </c>
    </row>
    <row r="1114" spans="1:3" x14ac:dyDescent="0.25">
      <c r="A1114" t="s">
        <v>218</v>
      </c>
      <c r="B1114" t="s">
        <v>250</v>
      </c>
      <c r="C1114" t="s">
        <v>410</v>
      </c>
    </row>
    <row r="1115" spans="1:3" x14ac:dyDescent="0.25">
      <c r="A1115" t="s">
        <v>218</v>
      </c>
      <c r="B1115" t="s">
        <v>250</v>
      </c>
      <c r="C1115" t="s">
        <v>409</v>
      </c>
    </row>
    <row r="1116" spans="1:3" x14ac:dyDescent="0.25">
      <c r="A1116" t="s">
        <v>218</v>
      </c>
      <c r="B1116" t="s">
        <v>2493</v>
      </c>
      <c r="C1116" t="s">
        <v>411</v>
      </c>
    </row>
    <row r="1117" spans="1:3" x14ac:dyDescent="0.25">
      <c r="A1117" t="s">
        <v>218</v>
      </c>
      <c r="B1117" t="s">
        <v>2493</v>
      </c>
      <c r="C1117" t="s">
        <v>410</v>
      </c>
    </row>
    <row r="1118" spans="1:3" x14ac:dyDescent="0.25">
      <c r="A1118" t="s">
        <v>218</v>
      </c>
      <c r="B1118" t="s">
        <v>2493</v>
      </c>
      <c r="C1118" t="s">
        <v>410</v>
      </c>
    </row>
    <row r="1119" spans="1:3" x14ac:dyDescent="0.25">
      <c r="A1119" t="s">
        <v>218</v>
      </c>
      <c r="B1119" t="s">
        <v>2493</v>
      </c>
      <c r="C1119" t="s">
        <v>409</v>
      </c>
    </row>
    <row r="1120" spans="1:3" x14ac:dyDescent="0.25">
      <c r="A1120" t="s">
        <v>218</v>
      </c>
      <c r="B1120" t="s">
        <v>2493</v>
      </c>
      <c r="C1120" t="s">
        <v>410</v>
      </c>
    </row>
    <row r="1121" spans="1:3" x14ac:dyDescent="0.25">
      <c r="A1121" t="s">
        <v>218</v>
      </c>
      <c r="B1121" t="s">
        <v>2493</v>
      </c>
      <c r="C1121" t="s">
        <v>411</v>
      </c>
    </row>
    <row r="1122" spans="1:3" x14ac:dyDescent="0.25">
      <c r="A1122" t="s">
        <v>218</v>
      </c>
      <c r="B1122" t="s">
        <v>2493</v>
      </c>
      <c r="C1122" t="s">
        <v>411</v>
      </c>
    </row>
    <row r="1123" spans="1:3" x14ac:dyDescent="0.25">
      <c r="A1123" t="s">
        <v>218</v>
      </c>
      <c r="B1123" t="s">
        <v>2493</v>
      </c>
      <c r="C1123" t="s">
        <v>410</v>
      </c>
    </row>
    <row r="1124" spans="1:3" x14ac:dyDescent="0.25">
      <c r="A1124" t="s">
        <v>218</v>
      </c>
      <c r="B1124" t="s">
        <v>2493</v>
      </c>
      <c r="C1124" t="s">
        <v>411</v>
      </c>
    </row>
    <row r="1125" spans="1:3" x14ac:dyDescent="0.25">
      <c r="A1125" t="s">
        <v>218</v>
      </c>
      <c r="B1125" t="s">
        <v>2493</v>
      </c>
      <c r="C1125" t="s">
        <v>409</v>
      </c>
    </row>
    <row r="1126" spans="1:3" x14ac:dyDescent="0.25">
      <c r="A1126" t="s">
        <v>218</v>
      </c>
      <c r="B1126" t="s">
        <v>2493</v>
      </c>
      <c r="C1126" t="s">
        <v>411</v>
      </c>
    </row>
    <row r="1127" spans="1:3" x14ac:dyDescent="0.25">
      <c r="A1127" t="s">
        <v>218</v>
      </c>
      <c r="B1127" t="s">
        <v>2493</v>
      </c>
      <c r="C1127" t="s">
        <v>410</v>
      </c>
    </row>
    <row r="1128" spans="1:3" x14ac:dyDescent="0.25">
      <c r="A1128" t="s">
        <v>218</v>
      </c>
      <c r="B1128" t="s">
        <v>2493</v>
      </c>
      <c r="C1128" t="s">
        <v>411</v>
      </c>
    </row>
    <row r="1129" spans="1:3" x14ac:dyDescent="0.25">
      <c r="A1129" t="s">
        <v>218</v>
      </c>
      <c r="B1129" t="s">
        <v>2493</v>
      </c>
      <c r="C1129" t="s">
        <v>411</v>
      </c>
    </row>
    <row r="1130" spans="1:3" x14ac:dyDescent="0.25">
      <c r="A1130" t="s">
        <v>218</v>
      </c>
      <c r="B1130" t="s">
        <v>2493</v>
      </c>
      <c r="C1130" t="s">
        <v>410</v>
      </c>
    </row>
    <row r="1131" spans="1:3" x14ac:dyDescent="0.25">
      <c r="A1131" t="s">
        <v>218</v>
      </c>
      <c r="B1131" t="s">
        <v>2493</v>
      </c>
      <c r="C1131" t="s">
        <v>411</v>
      </c>
    </row>
    <row r="1132" spans="1:3" x14ac:dyDescent="0.25">
      <c r="A1132" t="s">
        <v>218</v>
      </c>
      <c r="B1132" t="s">
        <v>2493</v>
      </c>
      <c r="C1132" t="s">
        <v>410</v>
      </c>
    </row>
    <row r="1133" spans="1:3" x14ac:dyDescent="0.25">
      <c r="A1133" t="s">
        <v>218</v>
      </c>
      <c r="B1133" t="s">
        <v>2493</v>
      </c>
      <c r="C1133" t="s">
        <v>409</v>
      </c>
    </row>
    <row r="1134" spans="1:3" x14ac:dyDescent="0.25">
      <c r="A1134" t="s">
        <v>218</v>
      </c>
      <c r="B1134" t="s">
        <v>2493</v>
      </c>
      <c r="C1134" t="s">
        <v>411</v>
      </c>
    </row>
    <row r="1135" spans="1:3" x14ac:dyDescent="0.25">
      <c r="A1135" t="s">
        <v>218</v>
      </c>
      <c r="B1135" t="s">
        <v>2493</v>
      </c>
      <c r="C1135" t="s">
        <v>410</v>
      </c>
    </row>
    <row r="1136" spans="1:3" x14ac:dyDescent="0.25">
      <c r="A1136" t="s">
        <v>218</v>
      </c>
      <c r="B1136" t="s">
        <v>2493</v>
      </c>
      <c r="C1136" t="s">
        <v>411</v>
      </c>
    </row>
    <row r="1137" spans="1:3" x14ac:dyDescent="0.25">
      <c r="A1137" t="s">
        <v>218</v>
      </c>
      <c r="B1137" t="s">
        <v>2493</v>
      </c>
      <c r="C1137" t="s">
        <v>409</v>
      </c>
    </row>
    <row r="1138" spans="1:3" x14ac:dyDescent="0.25">
      <c r="A1138" t="s">
        <v>218</v>
      </c>
      <c r="B1138" t="s">
        <v>2493</v>
      </c>
      <c r="C1138" t="s">
        <v>409</v>
      </c>
    </row>
    <row r="1139" spans="1:3" x14ac:dyDescent="0.25">
      <c r="A1139" t="s">
        <v>218</v>
      </c>
      <c r="B1139" t="s">
        <v>2493</v>
      </c>
      <c r="C1139" t="s">
        <v>411</v>
      </c>
    </row>
    <row r="1140" spans="1:3" x14ac:dyDescent="0.25">
      <c r="A1140" t="s">
        <v>218</v>
      </c>
      <c r="B1140" t="s">
        <v>2493</v>
      </c>
      <c r="C1140" t="s">
        <v>411</v>
      </c>
    </row>
    <row r="1141" spans="1:3" x14ac:dyDescent="0.25">
      <c r="A1141" t="s">
        <v>218</v>
      </c>
      <c r="B1141" t="s">
        <v>2493</v>
      </c>
      <c r="C1141" t="s">
        <v>410</v>
      </c>
    </row>
    <row r="1142" spans="1:3" x14ac:dyDescent="0.25">
      <c r="A1142" t="s">
        <v>218</v>
      </c>
      <c r="B1142" t="s">
        <v>2493</v>
      </c>
      <c r="C1142" t="s">
        <v>410</v>
      </c>
    </row>
    <row r="1143" spans="1:3" x14ac:dyDescent="0.25">
      <c r="A1143" t="s">
        <v>218</v>
      </c>
      <c r="B1143" t="s">
        <v>2493</v>
      </c>
      <c r="C1143" t="s">
        <v>411</v>
      </c>
    </row>
    <row r="1144" spans="1:3" x14ac:dyDescent="0.25">
      <c r="A1144" t="s">
        <v>218</v>
      </c>
      <c r="B1144" t="s">
        <v>2494</v>
      </c>
      <c r="C1144" t="s">
        <v>409</v>
      </c>
    </row>
    <row r="1145" spans="1:3" x14ac:dyDescent="0.25">
      <c r="A1145" t="s">
        <v>218</v>
      </c>
      <c r="B1145" t="s">
        <v>2494</v>
      </c>
      <c r="C1145" t="s">
        <v>409</v>
      </c>
    </row>
    <row r="1146" spans="1:3" x14ac:dyDescent="0.25">
      <c r="A1146" t="s">
        <v>218</v>
      </c>
      <c r="B1146" t="s">
        <v>2494</v>
      </c>
      <c r="C1146" t="s">
        <v>410</v>
      </c>
    </row>
    <row r="1147" spans="1:3" x14ac:dyDescent="0.25">
      <c r="A1147" t="s">
        <v>218</v>
      </c>
      <c r="B1147" t="s">
        <v>2494</v>
      </c>
      <c r="C1147" t="s">
        <v>409</v>
      </c>
    </row>
    <row r="1148" spans="1:3" x14ac:dyDescent="0.25">
      <c r="A1148" t="s">
        <v>218</v>
      </c>
      <c r="B1148" t="s">
        <v>2494</v>
      </c>
      <c r="C1148" t="s">
        <v>410</v>
      </c>
    </row>
    <row r="1149" spans="1:3" x14ac:dyDescent="0.25">
      <c r="A1149" t="s">
        <v>218</v>
      </c>
      <c r="B1149" t="s">
        <v>2494</v>
      </c>
      <c r="C1149" t="s">
        <v>408</v>
      </c>
    </row>
    <row r="1150" spans="1:3" x14ac:dyDescent="0.25">
      <c r="A1150" t="s">
        <v>218</v>
      </c>
      <c r="B1150" t="s">
        <v>2494</v>
      </c>
      <c r="C1150" t="s">
        <v>409</v>
      </c>
    </row>
    <row r="1151" spans="1:3" x14ac:dyDescent="0.25">
      <c r="A1151" t="s">
        <v>218</v>
      </c>
      <c r="B1151" t="s">
        <v>2494</v>
      </c>
      <c r="C1151" t="s">
        <v>409</v>
      </c>
    </row>
    <row r="1152" spans="1:3" x14ac:dyDescent="0.25">
      <c r="A1152" t="s">
        <v>218</v>
      </c>
      <c r="B1152" t="s">
        <v>2494</v>
      </c>
      <c r="C1152" t="s">
        <v>409</v>
      </c>
    </row>
    <row r="1153" spans="1:3" x14ac:dyDescent="0.25">
      <c r="A1153" t="s">
        <v>218</v>
      </c>
      <c r="B1153" t="s">
        <v>2494</v>
      </c>
      <c r="C1153" t="s">
        <v>411</v>
      </c>
    </row>
    <row r="1154" spans="1:3" x14ac:dyDescent="0.25">
      <c r="A1154" t="s">
        <v>218</v>
      </c>
      <c r="B1154" t="s">
        <v>2494</v>
      </c>
      <c r="C1154" t="s">
        <v>410</v>
      </c>
    </row>
    <row r="1155" spans="1:3" x14ac:dyDescent="0.25">
      <c r="A1155" t="s">
        <v>218</v>
      </c>
      <c r="B1155" t="s">
        <v>2494</v>
      </c>
      <c r="C1155" t="s">
        <v>410</v>
      </c>
    </row>
    <row r="1156" spans="1:3" x14ac:dyDescent="0.25">
      <c r="A1156" t="s">
        <v>218</v>
      </c>
      <c r="B1156" t="s">
        <v>2494</v>
      </c>
      <c r="C1156" t="s">
        <v>408</v>
      </c>
    </row>
    <row r="1157" spans="1:3" x14ac:dyDescent="0.25">
      <c r="A1157" t="s">
        <v>254</v>
      </c>
      <c r="B1157" t="s">
        <v>255</v>
      </c>
      <c r="C1157" t="s">
        <v>411</v>
      </c>
    </row>
    <row r="1158" spans="1:3" x14ac:dyDescent="0.25">
      <c r="A1158" t="s">
        <v>254</v>
      </c>
      <c r="B1158" t="s">
        <v>255</v>
      </c>
      <c r="C1158" t="s">
        <v>410</v>
      </c>
    </row>
    <row r="1159" spans="1:3" x14ac:dyDescent="0.25">
      <c r="A1159" t="s">
        <v>254</v>
      </c>
      <c r="B1159" t="s">
        <v>255</v>
      </c>
      <c r="C1159" t="s">
        <v>409</v>
      </c>
    </row>
    <row r="1160" spans="1:3" x14ac:dyDescent="0.25">
      <c r="A1160" t="s">
        <v>254</v>
      </c>
      <c r="B1160" t="s">
        <v>255</v>
      </c>
      <c r="C1160" t="s">
        <v>409</v>
      </c>
    </row>
    <row r="1161" spans="1:3" x14ac:dyDescent="0.25">
      <c r="A1161" t="s">
        <v>254</v>
      </c>
      <c r="B1161" t="s">
        <v>255</v>
      </c>
      <c r="C1161" t="s">
        <v>409</v>
      </c>
    </row>
    <row r="1162" spans="1:3" x14ac:dyDescent="0.25">
      <c r="A1162" t="s">
        <v>254</v>
      </c>
      <c r="B1162" t="s">
        <v>255</v>
      </c>
      <c r="C1162" t="s">
        <v>408</v>
      </c>
    </row>
    <row r="1163" spans="1:3" x14ac:dyDescent="0.25">
      <c r="A1163" t="s">
        <v>254</v>
      </c>
      <c r="B1163" t="s">
        <v>255</v>
      </c>
      <c r="C1163" t="s">
        <v>411</v>
      </c>
    </row>
    <row r="1164" spans="1:3" x14ac:dyDescent="0.25">
      <c r="A1164" t="s">
        <v>254</v>
      </c>
      <c r="B1164" t="s">
        <v>255</v>
      </c>
      <c r="C1164" t="s">
        <v>408</v>
      </c>
    </row>
    <row r="1165" spans="1:3" x14ac:dyDescent="0.25">
      <c r="A1165" t="s">
        <v>254</v>
      </c>
      <c r="B1165" t="s">
        <v>255</v>
      </c>
      <c r="C1165" t="s">
        <v>409</v>
      </c>
    </row>
    <row r="1166" spans="1:3" x14ac:dyDescent="0.25">
      <c r="A1166" t="s">
        <v>254</v>
      </c>
      <c r="B1166" t="s">
        <v>255</v>
      </c>
      <c r="C1166" t="s">
        <v>409</v>
      </c>
    </row>
    <row r="1167" spans="1:3" x14ac:dyDescent="0.25">
      <c r="A1167" t="s">
        <v>254</v>
      </c>
      <c r="B1167" t="s">
        <v>259</v>
      </c>
      <c r="C1167" t="s">
        <v>408</v>
      </c>
    </row>
    <row r="1168" spans="1:3" x14ac:dyDescent="0.25">
      <c r="A1168" t="s">
        <v>254</v>
      </c>
      <c r="B1168" t="s">
        <v>259</v>
      </c>
      <c r="C1168" t="s">
        <v>408</v>
      </c>
    </row>
    <row r="1169" spans="1:3" x14ac:dyDescent="0.25">
      <c r="A1169" t="s">
        <v>254</v>
      </c>
      <c r="B1169" t="s">
        <v>259</v>
      </c>
      <c r="C1169" t="s">
        <v>409</v>
      </c>
    </row>
    <row r="1170" spans="1:3" x14ac:dyDescent="0.25">
      <c r="A1170" t="s">
        <v>254</v>
      </c>
      <c r="B1170" t="s">
        <v>259</v>
      </c>
      <c r="C1170" t="s">
        <v>408</v>
      </c>
    </row>
    <row r="1171" spans="1:3" x14ac:dyDescent="0.25">
      <c r="A1171" t="s">
        <v>254</v>
      </c>
      <c r="B1171" t="s">
        <v>259</v>
      </c>
      <c r="C1171" t="s">
        <v>408</v>
      </c>
    </row>
    <row r="1172" spans="1:3" x14ac:dyDescent="0.25">
      <c r="A1172" t="s">
        <v>254</v>
      </c>
      <c r="B1172" t="s">
        <v>259</v>
      </c>
      <c r="C1172" t="s">
        <v>408</v>
      </c>
    </row>
    <row r="1173" spans="1:3" x14ac:dyDescent="0.25">
      <c r="A1173" t="s">
        <v>254</v>
      </c>
      <c r="B1173" t="s">
        <v>259</v>
      </c>
      <c r="C1173" t="s">
        <v>408</v>
      </c>
    </row>
    <row r="1174" spans="1:3" x14ac:dyDescent="0.25">
      <c r="A1174" t="s">
        <v>254</v>
      </c>
      <c r="B1174" t="s">
        <v>259</v>
      </c>
      <c r="C1174" t="s">
        <v>408</v>
      </c>
    </row>
    <row r="1175" spans="1:3" x14ac:dyDescent="0.25">
      <c r="A1175" t="s">
        <v>254</v>
      </c>
      <c r="B1175" t="s">
        <v>259</v>
      </c>
      <c r="C1175" t="s">
        <v>410</v>
      </c>
    </row>
    <row r="1176" spans="1:3" x14ac:dyDescent="0.25">
      <c r="A1176" t="s">
        <v>254</v>
      </c>
      <c r="B1176" t="s">
        <v>259</v>
      </c>
      <c r="C1176" t="s">
        <v>409</v>
      </c>
    </row>
    <row r="1177" spans="1:3" x14ac:dyDescent="0.25">
      <c r="A1177" t="s">
        <v>254</v>
      </c>
      <c r="B1177" t="s">
        <v>259</v>
      </c>
      <c r="C1177" t="s">
        <v>409</v>
      </c>
    </row>
    <row r="1178" spans="1:3" x14ac:dyDescent="0.25">
      <c r="A1178" t="s">
        <v>254</v>
      </c>
      <c r="B1178" t="s">
        <v>259</v>
      </c>
      <c r="C1178" t="s">
        <v>410</v>
      </c>
    </row>
    <row r="1179" spans="1:3" x14ac:dyDescent="0.25">
      <c r="A1179" t="s">
        <v>254</v>
      </c>
      <c r="B1179" t="s">
        <v>264</v>
      </c>
      <c r="C1179" t="s">
        <v>410</v>
      </c>
    </row>
    <row r="1180" spans="1:3" x14ac:dyDescent="0.25">
      <c r="A1180" t="s">
        <v>254</v>
      </c>
      <c r="B1180" t="s">
        <v>267</v>
      </c>
      <c r="C1180" t="s">
        <v>408</v>
      </c>
    </row>
    <row r="1181" spans="1:3" x14ac:dyDescent="0.25">
      <c r="A1181" t="s">
        <v>254</v>
      </c>
      <c r="B1181" t="s">
        <v>269</v>
      </c>
      <c r="C1181" t="s">
        <v>411</v>
      </c>
    </row>
    <row r="1182" spans="1:3" x14ac:dyDescent="0.25">
      <c r="A1182" t="s">
        <v>254</v>
      </c>
      <c r="B1182" t="s">
        <v>272</v>
      </c>
      <c r="C1182" t="s">
        <v>408</v>
      </c>
    </row>
    <row r="1183" spans="1:3" x14ac:dyDescent="0.25">
      <c r="A1183" t="s">
        <v>254</v>
      </c>
      <c r="B1183" t="s">
        <v>272</v>
      </c>
      <c r="C1183" t="s">
        <v>408</v>
      </c>
    </row>
    <row r="1184" spans="1:3" x14ac:dyDescent="0.25">
      <c r="A1184" t="s">
        <v>254</v>
      </c>
      <c r="B1184" t="s">
        <v>272</v>
      </c>
      <c r="C1184" t="s">
        <v>409</v>
      </c>
    </row>
    <row r="1185" spans="1:3" x14ac:dyDescent="0.25">
      <c r="A1185" t="s">
        <v>254</v>
      </c>
      <c r="B1185" t="s">
        <v>272</v>
      </c>
      <c r="C1185" t="s">
        <v>408</v>
      </c>
    </row>
    <row r="1186" spans="1:3" x14ac:dyDescent="0.25">
      <c r="A1186" t="s">
        <v>254</v>
      </c>
      <c r="B1186" t="s">
        <v>272</v>
      </c>
      <c r="C1186" t="s">
        <v>409</v>
      </c>
    </row>
    <row r="1187" spans="1:3" x14ac:dyDescent="0.25">
      <c r="A1187" t="s">
        <v>254</v>
      </c>
      <c r="B1187" t="s">
        <v>272</v>
      </c>
      <c r="C1187" t="s">
        <v>408</v>
      </c>
    </row>
    <row r="1188" spans="1:3" x14ac:dyDescent="0.25">
      <c r="A1188" t="s">
        <v>254</v>
      </c>
      <c r="B1188" t="s">
        <v>272</v>
      </c>
      <c r="C1188" t="s">
        <v>408</v>
      </c>
    </row>
    <row r="1189" spans="1:3" x14ac:dyDescent="0.25">
      <c r="A1189" t="s">
        <v>254</v>
      </c>
      <c r="B1189" t="s">
        <v>272</v>
      </c>
      <c r="C1189" t="s">
        <v>409</v>
      </c>
    </row>
    <row r="1190" spans="1:3" x14ac:dyDescent="0.25">
      <c r="A1190" t="s">
        <v>254</v>
      </c>
      <c r="B1190" t="s">
        <v>272</v>
      </c>
      <c r="C1190" t="s">
        <v>408</v>
      </c>
    </row>
    <row r="1191" spans="1:3" x14ac:dyDescent="0.25">
      <c r="A1191" t="s">
        <v>254</v>
      </c>
      <c r="B1191" t="s">
        <v>272</v>
      </c>
      <c r="C1191" t="s">
        <v>408</v>
      </c>
    </row>
    <row r="1192" spans="1:3" x14ac:dyDescent="0.25">
      <c r="A1192" t="s">
        <v>254</v>
      </c>
      <c r="B1192" t="s">
        <v>272</v>
      </c>
      <c r="C1192" t="s">
        <v>408</v>
      </c>
    </row>
    <row r="1193" spans="1:3" x14ac:dyDescent="0.25">
      <c r="A1193" t="s">
        <v>254</v>
      </c>
      <c r="B1193" t="s">
        <v>272</v>
      </c>
      <c r="C1193" t="s">
        <v>411</v>
      </c>
    </row>
    <row r="1194" spans="1:3" x14ac:dyDescent="0.25">
      <c r="A1194" t="s">
        <v>254</v>
      </c>
      <c r="B1194" t="s">
        <v>272</v>
      </c>
      <c r="C1194" t="s">
        <v>408</v>
      </c>
    </row>
    <row r="1195" spans="1:3" x14ac:dyDescent="0.25">
      <c r="A1195" t="s">
        <v>254</v>
      </c>
      <c r="B1195" t="s">
        <v>272</v>
      </c>
      <c r="C1195" t="s">
        <v>409</v>
      </c>
    </row>
    <row r="1196" spans="1:3" x14ac:dyDescent="0.25">
      <c r="A1196" t="s">
        <v>254</v>
      </c>
      <c r="B1196" t="s">
        <v>272</v>
      </c>
      <c r="C1196" t="s">
        <v>408</v>
      </c>
    </row>
    <row r="1197" spans="1:3" x14ac:dyDescent="0.25">
      <c r="A1197" t="s">
        <v>254</v>
      </c>
      <c r="B1197" t="s">
        <v>272</v>
      </c>
      <c r="C1197" t="s">
        <v>409</v>
      </c>
    </row>
    <row r="1198" spans="1:3" x14ac:dyDescent="0.25">
      <c r="A1198" t="s">
        <v>254</v>
      </c>
      <c r="B1198" t="s">
        <v>272</v>
      </c>
      <c r="C1198" t="s">
        <v>408</v>
      </c>
    </row>
    <row r="1199" spans="1:3" x14ac:dyDescent="0.25">
      <c r="A1199" t="s">
        <v>254</v>
      </c>
      <c r="B1199" t="s">
        <v>272</v>
      </c>
      <c r="C1199" t="s">
        <v>409</v>
      </c>
    </row>
    <row r="1200" spans="1:3" x14ac:dyDescent="0.25">
      <c r="A1200" t="s">
        <v>254</v>
      </c>
      <c r="B1200" t="s">
        <v>272</v>
      </c>
      <c r="C1200" t="s">
        <v>408</v>
      </c>
    </row>
    <row r="1201" spans="1:3" x14ac:dyDescent="0.25">
      <c r="A1201" t="s">
        <v>254</v>
      </c>
      <c r="B1201" t="s">
        <v>272</v>
      </c>
      <c r="C1201" t="s">
        <v>408</v>
      </c>
    </row>
    <row r="1202" spans="1:3" x14ac:dyDescent="0.25">
      <c r="A1202" t="s">
        <v>254</v>
      </c>
      <c r="B1202" t="s">
        <v>272</v>
      </c>
      <c r="C1202" t="s">
        <v>408</v>
      </c>
    </row>
    <row r="1203" spans="1:3" x14ac:dyDescent="0.25">
      <c r="A1203" t="s">
        <v>254</v>
      </c>
      <c r="B1203" t="s">
        <v>272</v>
      </c>
      <c r="C1203" t="s">
        <v>408</v>
      </c>
    </row>
    <row r="1204" spans="1:3" x14ac:dyDescent="0.25">
      <c r="A1204" t="s">
        <v>254</v>
      </c>
      <c r="B1204" t="s">
        <v>272</v>
      </c>
      <c r="C1204" t="s">
        <v>408</v>
      </c>
    </row>
    <row r="1205" spans="1:3" x14ac:dyDescent="0.25">
      <c r="A1205" t="s">
        <v>254</v>
      </c>
      <c r="B1205" t="s">
        <v>272</v>
      </c>
      <c r="C1205" t="s">
        <v>408</v>
      </c>
    </row>
    <row r="1206" spans="1:3" x14ac:dyDescent="0.25">
      <c r="A1206" t="s">
        <v>254</v>
      </c>
      <c r="B1206" t="s">
        <v>272</v>
      </c>
      <c r="C1206" t="s">
        <v>408</v>
      </c>
    </row>
    <row r="1207" spans="1:3" x14ac:dyDescent="0.25">
      <c r="A1207" t="s">
        <v>254</v>
      </c>
      <c r="B1207" t="s">
        <v>272</v>
      </c>
      <c r="C1207" t="s">
        <v>408</v>
      </c>
    </row>
    <row r="1208" spans="1:3" x14ac:dyDescent="0.25">
      <c r="A1208" t="s">
        <v>254</v>
      </c>
      <c r="B1208" t="s">
        <v>272</v>
      </c>
      <c r="C1208" t="s">
        <v>408</v>
      </c>
    </row>
    <row r="1209" spans="1:3" x14ac:dyDescent="0.25">
      <c r="A1209" t="s">
        <v>254</v>
      </c>
      <c r="B1209" t="s">
        <v>272</v>
      </c>
      <c r="C1209" t="s">
        <v>408</v>
      </c>
    </row>
    <row r="1210" spans="1:3" x14ac:dyDescent="0.25">
      <c r="A1210" t="s">
        <v>254</v>
      </c>
      <c r="B1210" t="s">
        <v>272</v>
      </c>
      <c r="C1210" t="s">
        <v>408</v>
      </c>
    </row>
    <row r="1211" spans="1:3" x14ac:dyDescent="0.25">
      <c r="A1211" t="s">
        <v>254</v>
      </c>
      <c r="B1211" t="s">
        <v>272</v>
      </c>
      <c r="C1211" t="s">
        <v>408</v>
      </c>
    </row>
    <row r="1212" spans="1:3" x14ac:dyDescent="0.25">
      <c r="A1212" t="s">
        <v>254</v>
      </c>
      <c r="B1212" t="s">
        <v>272</v>
      </c>
      <c r="C1212" t="s">
        <v>409</v>
      </c>
    </row>
    <row r="1213" spans="1:3" x14ac:dyDescent="0.25">
      <c r="A1213" t="s">
        <v>254</v>
      </c>
      <c r="B1213" t="s">
        <v>272</v>
      </c>
      <c r="C1213" t="s">
        <v>408</v>
      </c>
    </row>
    <row r="1214" spans="1:3" x14ac:dyDescent="0.25">
      <c r="A1214" t="s">
        <v>254</v>
      </c>
      <c r="B1214" t="s">
        <v>274</v>
      </c>
      <c r="C1214" t="s">
        <v>409</v>
      </c>
    </row>
    <row r="1215" spans="1:3" x14ac:dyDescent="0.25">
      <c r="A1215" t="s">
        <v>254</v>
      </c>
      <c r="B1215" t="s">
        <v>274</v>
      </c>
      <c r="C1215" t="s">
        <v>409</v>
      </c>
    </row>
    <row r="1216" spans="1:3" x14ac:dyDescent="0.25">
      <c r="A1216" t="s">
        <v>254</v>
      </c>
      <c r="B1216" t="s">
        <v>274</v>
      </c>
      <c r="C1216" t="s">
        <v>410</v>
      </c>
    </row>
    <row r="1217" spans="1:3" x14ac:dyDescent="0.25">
      <c r="A1217" t="s">
        <v>254</v>
      </c>
      <c r="B1217" t="s">
        <v>274</v>
      </c>
      <c r="C1217" t="s">
        <v>409</v>
      </c>
    </row>
    <row r="1218" spans="1:3" x14ac:dyDescent="0.25">
      <c r="A1218" t="s">
        <v>254</v>
      </c>
      <c r="B1218" t="s">
        <v>274</v>
      </c>
      <c r="C1218" t="s">
        <v>410</v>
      </c>
    </row>
    <row r="1219" spans="1:3" x14ac:dyDescent="0.25">
      <c r="A1219" t="s">
        <v>254</v>
      </c>
      <c r="B1219" t="s">
        <v>274</v>
      </c>
      <c r="C1219" t="s">
        <v>409</v>
      </c>
    </row>
    <row r="1220" spans="1:3" x14ac:dyDescent="0.25">
      <c r="A1220" t="s">
        <v>254</v>
      </c>
      <c r="B1220" t="s">
        <v>274</v>
      </c>
      <c r="C1220" t="s">
        <v>409</v>
      </c>
    </row>
    <row r="1221" spans="1:3" x14ac:dyDescent="0.25">
      <c r="A1221" t="s">
        <v>254</v>
      </c>
      <c r="B1221" t="s">
        <v>274</v>
      </c>
      <c r="C1221" t="s">
        <v>408</v>
      </c>
    </row>
    <row r="1222" spans="1:3" x14ac:dyDescent="0.25">
      <c r="A1222" t="s">
        <v>254</v>
      </c>
      <c r="B1222" t="s">
        <v>277</v>
      </c>
      <c r="C1222" t="s">
        <v>409</v>
      </c>
    </row>
    <row r="1223" spans="1:3" x14ac:dyDescent="0.25">
      <c r="A1223" t="s">
        <v>254</v>
      </c>
      <c r="B1223" t="s">
        <v>277</v>
      </c>
      <c r="C1223" t="s">
        <v>408</v>
      </c>
    </row>
    <row r="1224" spans="1:3" x14ac:dyDescent="0.25">
      <c r="A1224" t="s">
        <v>254</v>
      </c>
      <c r="B1224" t="s">
        <v>277</v>
      </c>
      <c r="C1224" t="s">
        <v>410</v>
      </c>
    </row>
    <row r="1225" spans="1:3" x14ac:dyDescent="0.25">
      <c r="A1225" t="s">
        <v>254</v>
      </c>
      <c r="B1225" t="s">
        <v>277</v>
      </c>
      <c r="C1225" t="s">
        <v>410</v>
      </c>
    </row>
    <row r="1226" spans="1:3" x14ac:dyDescent="0.25">
      <c r="A1226" t="s">
        <v>254</v>
      </c>
      <c r="B1226" t="s">
        <v>277</v>
      </c>
      <c r="C1226" t="s">
        <v>408</v>
      </c>
    </row>
    <row r="1227" spans="1:3" x14ac:dyDescent="0.25">
      <c r="A1227" t="s">
        <v>254</v>
      </c>
      <c r="B1227" t="s">
        <v>277</v>
      </c>
      <c r="C1227" t="s">
        <v>409</v>
      </c>
    </row>
    <row r="1228" spans="1:3" x14ac:dyDescent="0.25">
      <c r="A1228" t="s">
        <v>254</v>
      </c>
      <c r="B1228" t="s">
        <v>277</v>
      </c>
      <c r="C1228" t="s">
        <v>409</v>
      </c>
    </row>
    <row r="1229" spans="1:3" x14ac:dyDescent="0.25">
      <c r="A1229" t="s">
        <v>254</v>
      </c>
      <c r="B1229" t="s">
        <v>277</v>
      </c>
      <c r="C1229" t="s">
        <v>410</v>
      </c>
    </row>
    <row r="1230" spans="1:3" x14ac:dyDescent="0.25">
      <c r="A1230" t="s">
        <v>254</v>
      </c>
      <c r="B1230" t="s">
        <v>277</v>
      </c>
      <c r="C1230" t="s">
        <v>409</v>
      </c>
    </row>
    <row r="1231" spans="1:3" x14ac:dyDescent="0.25">
      <c r="A1231" t="s">
        <v>254</v>
      </c>
      <c r="B1231" t="s">
        <v>277</v>
      </c>
      <c r="C1231" t="s">
        <v>409</v>
      </c>
    </row>
    <row r="1232" spans="1:3" x14ac:dyDescent="0.25">
      <c r="A1232" t="s">
        <v>254</v>
      </c>
      <c r="B1232" t="s">
        <v>277</v>
      </c>
      <c r="C1232" t="s">
        <v>408</v>
      </c>
    </row>
    <row r="1233" spans="1:3" x14ac:dyDescent="0.25">
      <c r="A1233" t="s">
        <v>254</v>
      </c>
      <c r="B1233" t="s">
        <v>277</v>
      </c>
      <c r="C1233" t="s">
        <v>409</v>
      </c>
    </row>
    <row r="1234" spans="1:3" x14ac:dyDescent="0.25">
      <c r="A1234" t="s">
        <v>254</v>
      </c>
      <c r="B1234" t="s">
        <v>277</v>
      </c>
      <c r="C1234" t="s">
        <v>409</v>
      </c>
    </row>
    <row r="1235" spans="1:3" x14ac:dyDescent="0.25">
      <c r="A1235" t="s">
        <v>254</v>
      </c>
      <c r="B1235" t="s">
        <v>277</v>
      </c>
      <c r="C1235" t="s">
        <v>410</v>
      </c>
    </row>
    <row r="1236" spans="1:3" x14ac:dyDescent="0.25">
      <c r="A1236" t="s">
        <v>254</v>
      </c>
      <c r="B1236" t="s">
        <v>277</v>
      </c>
      <c r="C1236" t="s">
        <v>409</v>
      </c>
    </row>
    <row r="1237" spans="1:3" x14ac:dyDescent="0.25">
      <c r="A1237" t="s">
        <v>254</v>
      </c>
      <c r="B1237" t="s">
        <v>277</v>
      </c>
      <c r="C1237" t="s">
        <v>409</v>
      </c>
    </row>
    <row r="1238" spans="1:3" x14ac:dyDescent="0.25">
      <c r="A1238" t="s">
        <v>254</v>
      </c>
      <c r="B1238" t="s">
        <v>277</v>
      </c>
      <c r="C1238" t="s">
        <v>411</v>
      </c>
    </row>
    <row r="1239" spans="1:3" x14ac:dyDescent="0.25">
      <c r="A1239" t="s">
        <v>254</v>
      </c>
      <c r="B1239" t="s">
        <v>277</v>
      </c>
      <c r="C1239" t="s">
        <v>409</v>
      </c>
    </row>
    <row r="1240" spans="1:3" x14ac:dyDescent="0.25">
      <c r="A1240" t="s">
        <v>254</v>
      </c>
      <c r="B1240" t="s">
        <v>277</v>
      </c>
      <c r="C1240" t="s">
        <v>411</v>
      </c>
    </row>
    <row r="1241" spans="1:3" x14ac:dyDescent="0.25">
      <c r="A1241" t="s">
        <v>254</v>
      </c>
      <c r="B1241" t="s">
        <v>277</v>
      </c>
      <c r="C1241" t="s">
        <v>411</v>
      </c>
    </row>
    <row r="1242" spans="1:3" x14ac:dyDescent="0.25">
      <c r="A1242" t="s">
        <v>254</v>
      </c>
      <c r="B1242" t="s">
        <v>277</v>
      </c>
      <c r="C1242" t="s">
        <v>410</v>
      </c>
    </row>
    <row r="1243" spans="1:3" x14ac:dyDescent="0.25">
      <c r="A1243" t="s">
        <v>254</v>
      </c>
      <c r="B1243" t="s">
        <v>280</v>
      </c>
      <c r="C1243" t="s">
        <v>409</v>
      </c>
    </row>
    <row r="1244" spans="1:3" x14ac:dyDescent="0.25">
      <c r="A1244" t="s">
        <v>254</v>
      </c>
      <c r="B1244" t="s">
        <v>280</v>
      </c>
      <c r="C1244" t="s">
        <v>410</v>
      </c>
    </row>
    <row r="1245" spans="1:3" x14ac:dyDescent="0.25">
      <c r="A1245" t="s">
        <v>254</v>
      </c>
      <c r="B1245" t="s">
        <v>280</v>
      </c>
      <c r="C1245" t="s">
        <v>411</v>
      </c>
    </row>
    <row r="1246" spans="1:3" x14ac:dyDescent="0.25">
      <c r="A1246" t="s">
        <v>254</v>
      </c>
      <c r="B1246" t="s">
        <v>280</v>
      </c>
      <c r="C1246" t="s">
        <v>409</v>
      </c>
    </row>
    <row r="1247" spans="1:3" x14ac:dyDescent="0.25">
      <c r="A1247" t="s">
        <v>254</v>
      </c>
      <c r="B1247" t="s">
        <v>280</v>
      </c>
      <c r="C1247" t="s">
        <v>410</v>
      </c>
    </row>
    <row r="1248" spans="1:3" x14ac:dyDescent="0.25">
      <c r="A1248" t="s">
        <v>254</v>
      </c>
      <c r="B1248" t="s">
        <v>280</v>
      </c>
      <c r="C1248" t="s">
        <v>410</v>
      </c>
    </row>
    <row r="1249" spans="1:3" x14ac:dyDescent="0.25">
      <c r="A1249" t="s">
        <v>254</v>
      </c>
      <c r="B1249" t="s">
        <v>280</v>
      </c>
      <c r="C1249" t="s">
        <v>409</v>
      </c>
    </row>
    <row r="1250" spans="1:3" x14ac:dyDescent="0.25">
      <c r="A1250" t="s">
        <v>254</v>
      </c>
      <c r="B1250" t="s">
        <v>280</v>
      </c>
      <c r="C1250" t="s">
        <v>409</v>
      </c>
    </row>
    <row r="1251" spans="1:3" x14ac:dyDescent="0.25">
      <c r="A1251" t="s">
        <v>254</v>
      </c>
      <c r="B1251" t="s">
        <v>280</v>
      </c>
      <c r="C1251" t="s">
        <v>410</v>
      </c>
    </row>
    <row r="1252" spans="1:3" x14ac:dyDescent="0.25">
      <c r="A1252" t="s">
        <v>254</v>
      </c>
      <c r="B1252" t="s">
        <v>280</v>
      </c>
      <c r="C1252" t="s">
        <v>410</v>
      </c>
    </row>
    <row r="1253" spans="1:3" x14ac:dyDescent="0.25">
      <c r="A1253" t="s">
        <v>254</v>
      </c>
      <c r="B1253" t="s">
        <v>280</v>
      </c>
      <c r="C1253" t="s">
        <v>410</v>
      </c>
    </row>
    <row r="1254" spans="1:3" x14ac:dyDescent="0.25">
      <c r="A1254" t="s">
        <v>254</v>
      </c>
      <c r="B1254" t="s">
        <v>280</v>
      </c>
      <c r="C1254" t="s">
        <v>410</v>
      </c>
    </row>
    <row r="1255" spans="1:3" x14ac:dyDescent="0.25">
      <c r="A1255" t="s">
        <v>254</v>
      </c>
      <c r="B1255" t="s">
        <v>280</v>
      </c>
      <c r="C1255" t="s">
        <v>409</v>
      </c>
    </row>
    <row r="1256" spans="1:3" x14ac:dyDescent="0.25">
      <c r="A1256" t="s">
        <v>254</v>
      </c>
      <c r="B1256" t="s">
        <v>280</v>
      </c>
      <c r="C1256" t="s">
        <v>409</v>
      </c>
    </row>
    <row r="1257" spans="1:3" x14ac:dyDescent="0.25">
      <c r="A1257" t="s">
        <v>254</v>
      </c>
      <c r="B1257" t="s">
        <v>280</v>
      </c>
      <c r="C1257" t="s">
        <v>409</v>
      </c>
    </row>
    <row r="1258" spans="1:3" x14ac:dyDescent="0.25">
      <c r="A1258" t="s">
        <v>254</v>
      </c>
      <c r="B1258" t="s">
        <v>280</v>
      </c>
      <c r="C1258" t="s">
        <v>410</v>
      </c>
    </row>
    <row r="1259" spans="1:3" x14ac:dyDescent="0.25">
      <c r="A1259" t="s">
        <v>254</v>
      </c>
      <c r="B1259" t="s">
        <v>280</v>
      </c>
      <c r="C1259" t="s">
        <v>410</v>
      </c>
    </row>
    <row r="1260" spans="1:3" x14ac:dyDescent="0.25">
      <c r="A1260" t="s">
        <v>254</v>
      </c>
      <c r="B1260" t="s">
        <v>280</v>
      </c>
      <c r="C1260" t="s">
        <v>410</v>
      </c>
    </row>
    <row r="1261" spans="1:3" x14ac:dyDescent="0.25">
      <c r="A1261" t="s">
        <v>254</v>
      </c>
      <c r="B1261" t="s">
        <v>280</v>
      </c>
      <c r="C1261" t="s">
        <v>409</v>
      </c>
    </row>
    <row r="1262" spans="1:3" x14ac:dyDescent="0.25">
      <c r="A1262" t="s">
        <v>254</v>
      </c>
      <c r="B1262" t="s">
        <v>280</v>
      </c>
      <c r="C1262" t="s">
        <v>409</v>
      </c>
    </row>
    <row r="1263" spans="1:3" x14ac:dyDescent="0.25">
      <c r="A1263" t="s">
        <v>254</v>
      </c>
      <c r="B1263" t="s">
        <v>283</v>
      </c>
      <c r="C1263" t="s">
        <v>408</v>
      </c>
    </row>
    <row r="1264" spans="1:3" x14ac:dyDescent="0.25">
      <c r="A1264" t="s">
        <v>254</v>
      </c>
      <c r="B1264" t="s">
        <v>283</v>
      </c>
      <c r="C1264" t="s">
        <v>408</v>
      </c>
    </row>
    <row r="1265" spans="1:3" x14ac:dyDescent="0.25">
      <c r="A1265" t="s">
        <v>254</v>
      </c>
      <c r="B1265" t="s">
        <v>283</v>
      </c>
      <c r="C1265" t="s">
        <v>411</v>
      </c>
    </row>
    <row r="1266" spans="1:3" x14ac:dyDescent="0.25">
      <c r="A1266" t="s">
        <v>254</v>
      </c>
      <c r="B1266" t="s">
        <v>283</v>
      </c>
      <c r="C1266" t="s">
        <v>409</v>
      </c>
    </row>
    <row r="1267" spans="1:3" x14ac:dyDescent="0.25">
      <c r="A1267" t="s">
        <v>254</v>
      </c>
      <c r="B1267" t="s">
        <v>283</v>
      </c>
      <c r="C1267" t="s">
        <v>411</v>
      </c>
    </row>
    <row r="1268" spans="1:3" x14ac:dyDescent="0.25">
      <c r="A1268" t="s">
        <v>254</v>
      </c>
      <c r="B1268" t="s">
        <v>283</v>
      </c>
      <c r="C1268" t="s">
        <v>408</v>
      </c>
    </row>
    <row r="1269" spans="1:3" x14ac:dyDescent="0.25">
      <c r="A1269" t="s">
        <v>254</v>
      </c>
      <c r="B1269" t="s">
        <v>283</v>
      </c>
      <c r="C1269" t="s">
        <v>409</v>
      </c>
    </row>
    <row r="1270" spans="1:3" x14ac:dyDescent="0.25">
      <c r="A1270" t="s">
        <v>254</v>
      </c>
      <c r="B1270" t="s">
        <v>283</v>
      </c>
      <c r="C1270" t="s">
        <v>411</v>
      </c>
    </row>
    <row r="1271" spans="1:3" x14ac:dyDescent="0.25">
      <c r="A1271" t="s">
        <v>254</v>
      </c>
      <c r="B1271" t="s">
        <v>283</v>
      </c>
      <c r="C1271" t="s">
        <v>408</v>
      </c>
    </row>
    <row r="1272" spans="1:3" x14ac:dyDescent="0.25">
      <c r="A1272" t="s">
        <v>254</v>
      </c>
      <c r="B1272" t="s">
        <v>283</v>
      </c>
      <c r="C1272" t="s">
        <v>408</v>
      </c>
    </row>
    <row r="1273" spans="1:3" x14ac:dyDescent="0.25">
      <c r="A1273" t="s">
        <v>254</v>
      </c>
      <c r="B1273" t="s">
        <v>283</v>
      </c>
      <c r="C1273" t="s">
        <v>408</v>
      </c>
    </row>
    <row r="1274" spans="1:3" x14ac:dyDescent="0.25">
      <c r="A1274" t="s">
        <v>254</v>
      </c>
      <c r="B1274" t="s">
        <v>283</v>
      </c>
      <c r="C1274" t="s">
        <v>408</v>
      </c>
    </row>
    <row r="1275" spans="1:3" x14ac:dyDescent="0.25">
      <c r="A1275" t="s">
        <v>254</v>
      </c>
      <c r="B1275" t="s">
        <v>283</v>
      </c>
      <c r="C1275" t="s">
        <v>409</v>
      </c>
    </row>
    <row r="1276" spans="1:3" x14ac:dyDescent="0.25">
      <c r="A1276" t="s">
        <v>254</v>
      </c>
      <c r="B1276" t="s">
        <v>283</v>
      </c>
      <c r="C1276" t="s">
        <v>408</v>
      </c>
    </row>
    <row r="1277" spans="1:3" x14ac:dyDescent="0.25">
      <c r="A1277" t="s">
        <v>254</v>
      </c>
      <c r="B1277" t="s">
        <v>283</v>
      </c>
      <c r="C1277" t="s">
        <v>408</v>
      </c>
    </row>
    <row r="1278" spans="1:3" x14ac:dyDescent="0.25">
      <c r="A1278" t="s">
        <v>254</v>
      </c>
      <c r="B1278" t="s">
        <v>283</v>
      </c>
      <c r="C1278" t="s">
        <v>411</v>
      </c>
    </row>
    <row r="1279" spans="1:3" x14ac:dyDescent="0.25">
      <c r="A1279" t="s">
        <v>254</v>
      </c>
      <c r="B1279" t="s">
        <v>283</v>
      </c>
      <c r="C1279" t="s">
        <v>411</v>
      </c>
    </row>
    <row r="1280" spans="1:3" x14ac:dyDescent="0.25">
      <c r="A1280" t="s">
        <v>254</v>
      </c>
      <c r="B1280" t="s">
        <v>283</v>
      </c>
      <c r="C1280" t="s">
        <v>410</v>
      </c>
    </row>
    <row r="1281" spans="1:3" x14ac:dyDescent="0.25">
      <c r="A1281" t="s">
        <v>254</v>
      </c>
      <c r="B1281" t="s">
        <v>283</v>
      </c>
      <c r="C1281" t="s">
        <v>409</v>
      </c>
    </row>
    <row r="1282" spans="1:3" x14ac:dyDescent="0.25">
      <c r="A1282" t="s">
        <v>254</v>
      </c>
      <c r="B1282" t="s">
        <v>283</v>
      </c>
      <c r="C1282" t="s">
        <v>410</v>
      </c>
    </row>
    <row r="1283" spans="1:3" x14ac:dyDescent="0.25">
      <c r="A1283" t="s">
        <v>254</v>
      </c>
      <c r="B1283" t="s">
        <v>283</v>
      </c>
      <c r="C1283" t="s">
        <v>411</v>
      </c>
    </row>
    <row r="1284" spans="1:3" x14ac:dyDescent="0.25">
      <c r="A1284" t="s">
        <v>254</v>
      </c>
      <c r="B1284" t="s">
        <v>283</v>
      </c>
      <c r="C1284" t="s">
        <v>410</v>
      </c>
    </row>
    <row r="1285" spans="1:3" x14ac:dyDescent="0.25">
      <c r="A1285" t="s">
        <v>254</v>
      </c>
      <c r="B1285" t="s">
        <v>283</v>
      </c>
      <c r="C1285" t="s">
        <v>410</v>
      </c>
    </row>
    <row r="1286" spans="1:3" x14ac:dyDescent="0.25">
      <c r="A1286" t="s">
        <v>254</v>
      </c>
      <c r="B1286" t="s">
        <v>287</v>
      </c>
      <c r="C1286" t="s">
        <v>408</v>
      </c>
    </row>
    <row r="1287" spans="1:3" x14ac:dyDescent="0.25">
      <c r="A1287" t="s">
        <v>254</v>
      </c>
      <c r="B1287" t="s">
        <v>287</v>
      </c>
      <c r="C1287" t="s">
        <v>408</v>
      </c>
    </row>
    <row r="1288" spans="1:3" x14ac:dyDescent="0.25">
      <c r="A1288" t="s">
        <v>254</v>
      </c>
      <c r="B1288" t="s">
        <v>287</v>
      </c>
      <c r="C1288" t="s">
        <v>408</v>
      </c>
    </row>
    <row r="1289" spans="1:3" x14ac:dyDescent="0.25">
      <c r="A1289" t="s">
        <v>254</v>
      </c>
      <c r="B1289" t="s">
        <v>287</v>
      </c>
      <c r="C1289" t="s">
        <v>410</v>
      </c>
    </row>
    <row r="1290" spans="1:3" x14ac:dyDescent="0.25">
      <c r="A1290" t="s">
        <v>254</v>
      </c>
      <c r="B1290" t="s">
        <v>287</v>
      </c>
      <c r="C1290" t="s">
        <v>408</v>
      </c>
    </row>
    <row r="1291" spans="1:3" x14ac:dyDescent="0.25">
      <c r="A1291" t="s">
        <v>254</v>
      </c>
      <c r="B1291" t="s">
        <v>287</v>
      </c>
      <c r="C1291" t="s">
        <v>408</v>
      </c>
    </row>
    <row r="1292" spans="1:3" x14ac:dyDescent="0.25">
      <c r="A1292" t="s">
        <v>254</v>
      </c>
      <c r="B1292" t="s">
        <v>287</v>
      </c>
      <c r="C1292" t="s">
        <v>411</v>
      </c>
    </row>
    <row r="1293" spans="1:3" x14ac:dyDescent="0.25">
      <c r="A1293" t="s">
        <v>254</v>
      </c>
      <c r="B1293" t="s">
        <v>287</v>
      </c>
      <c r="C1293" t="s">
        <v>409</v>
      </c>
    </row>
    <row r="1294" spans="1:3" x14ac:dyDescent="0.25">
      <c r="A1294" t="s">
        <v>254</v>
      </c>
      <c r="B1294" t="s">
        <v>287</v>
      </c>
      <c r="C1294" t="s">
        <v>410</v>
      </c>
    </row>
    <row r="1295" spans="1:3" x14ac:dyDescent="0.25">
      <c r="A1295" t="s">
        <v>254</v>
      </c>
      <c r="B1295" t="s">
        <v>287</v>
      </c>
      <c r="C1295" t="s">
        <v>409</v>
      </c>
    </row>
    <row r="1296" spans="1:3" x14ac:dyDescent="0.25">
      <c r="A1296" t="s">
        <v>254</v>
      </c>
      <c r="B1296" t="s">
        <v>291</v>
      </c>
      <c r="C1296" t="s">
        <v>408</v>
      </c>
    </row>
    <row r="1297" spans="1:3" x14ac:dyDescent="0.25">
      <c r="A1297" t="s">
        <v>254</v>
      </c>
      <c r="B1297" t="s">
        <v>291</v>
      </c>
      <c r="C1297" t="s">
        <v>409</v>
      </c>
    </row>
    <row r="1298" spans="1:3" x14ac:dyDescent="0.25">
      <c r="A1298" t="s">
        <v>254</v>
      </c>
      <c r="B1298" t="s">
        <v>291</v>
      </c>
      <c r="C1298" t="s">
        <v>408</v>
      </c>
    </row>
    <row r="1299" spans="1:3" x14ac:dyDescent="0.25">
      <c r="A1299" t="s">
        <v>254</v>
      </c>
      <c r="B1299" t="s">
        <v>291</v>
      </c>
      <c r="C1299" t="s">
        <v>408</v>
      </c>
    </row>
    <row r="1300" spans="1:3" x14ac:dyDescent="0.25">
      <c r="A1300" t="s">
        <v>254</v>
      </c>
      <c r="B1300" t="s">
        <v>291</v>
      </c>
      <c r="C1300" t="s">
        <v>408</v>
      </c>
    </row>
    <row r="1301" spans="1:3" x14ac:dyDescent="0.25">
      <c r="A1301" t="s">
        <v>254</v>
      </c>
      <c r="B1301" t="s">
        <v>291</v>
      </c>
      <c r="C1301" t="s">
        <v>411</v>
      </c>
    </row>
    <row r="1302" spans="1:3" x14ac:dyDescent="0.25">
      <c r="A1302" t="s">
        <v>254</v>
      </c>
      <c r="B1302" t="s">
        <v>291</v>
      </c>
      <c r="C1302" t="s">
        <v>409</v>
      </c>
    </row>
    <row r="1303" spans="1:3" x14ac:dyDescent="0.25">
      <c r="A1303" t="s">
        <v>254</v>
      </c>
      <c r="B1303" t="s">
        <v>2495</v>
      </c>
      <c r="C1303" t="s">
        <v>410</v>
      </c>
    </row>
    <row r="1304" spans="1:3" x14ac:dyDescent="0.25">
      <c r="A1304" t="s">
        <v>254</v>
      </c>
      <c r="B1304" t="s">
        <v>2495</v>
      </c>
      <c r="C1304" t="s">
        <v>409</v>
      </c>
    </row>
    <row r="1305" spans="1:3" x14ac:dyDescent="0.25">
      <c r="A1305" t="s">
        <v>254</v>
      </c>
      <c r="B1305" t="s">
        <v>2495</v>
      </c>
      <c r="C1305" t="s">
        <v>410</v>
      </c>
    </row>
    <row r="1306" spans="1:3" x14ac:dyDescent="0.25">
      <c r="A1306" t="s">
        <v>254</v>
      </c>
      <c r="B1306" t="s">
        <v>2495</v>
      </c>
      <c r="C1306" t="s">
        <v>408</v>
      </c>
    </row>
    <row r="1307" spans="1:3" x14ac:dyDescent="0.25">
      <c r="A1307" t="s">
        <v>254</v>
      </c>
      <c r="B1307" t="s">
        <v>2495</v>
      </c>
      <c r="C1307" t="s">
        <v>408</v>
      </c>
    </row>
    <row r="1308" spans="1:3" x14ac:dyDescent="0.25">
      <c r="A1308" t="s">
        <v>254</v>
      </c>
      <c r="B1308" t="s">
        <v>2495</v>
      </c>
      <c r="C1308" t="s">
        <v>411</v>
      </c>
    </row>
    <row r="1309" spans="1:3" x14ac:dyDescent="0.25">
      <c r="A1309" t="s">
        <v>254</v>
      </c>
      <c r="B1309" t="s">
        <v>2495</v>
      </c>
      <c r="C1309" t="s">
        <v>411</v>
      </c>
    </row>
    <row r="1310" spans="1:3" x14ac:dyDescent="0.25">
      <c r="A1310" t="s">
        <v>254</v>
      </c>
      <c r="B1310" t="s">
        <v>2495</v>
      </c>
      <c r="C1310" t="s">
        <v>409</v>
      </c>
    </row>
    <row r="1311" spans="1:3" x14ac:dyDescent="0.25">
      <c r="A1311" t="s">
        <v>254</v>
      </c>
      <c r="B1311" t="s">
        <v>2495</v>
      </c>
      <c r="C1311" t="s">
        <v>408</v>
      </c>
    </row>
    <row r="1312" spans="1:3" x14ac:dyDescent="0.25">
      <c r="A1312" t="s">
        <v>254</v>
      </c>
      <c r="B1312" t="s">
        <v>2496</v>
      </c>
      <c r="C1312" t="s">
        <v>411</v>
      </c>
    </row>
    <row r="1313" spans="1:3" x14ac:dyDescent="0.25">
      <c r="A1313" t="s">
        <v>254</v>
      </c>
      <c r="B1313" t="s">
        <v>2496</v>
      </c>
      <c r="C1313" t="s">
        <v>410</v>
      </c>
    </row>
    <row r="1314" spans="1:3" x14ac:dyDescent="0.25">
      <c r="A1314" t="s">
        <v>254</v>
      </c>
      <c r="B1314" t="s">
        <v>2496</v>
      </c>
      <c r="C1314" t="s">
        <v>411</v>
      </c>
    </row>
    <row r="1315" spans="1:3" x14ac:dyDescent="0.25">
      <c r="A1315" t="s">
        <v>254</v>
      </c>
      <c r="B1315" t="s">
        <v>2496</v>
      </c>
      <c r="C1315" t="s">
        <v>411</v>
      </c>
    </row>
    <row r="1316" spans="1:3" x14ac:dyDescent="0.25">
      <c r="A1316" t="s">
        <v>254</v>
      </c>
      <c r="B1316" t="s">
        <v>2496</v>
      </c>
      <c r="C1316" t="s">
        <v>411</v>
      </c>
    </row>
    <row r="1317" spans="1:3" x14ac:dyDescent="0.25">
      <c r="A1317" t="s">
        <v>254</v>
      </c>
      <c r="B1317" t="s">
        <v>2496</v>
      </c>
      <c r="C1317" t="s">
        <v>409</v>
      </c>
    </row>
    <row r="1318" spans="1:3" x14ac:dyDescent="0.25">
      <c r="A1318" t="s">
        <v>254</v>
      </c>
      <c r="B1318" t="s">
        <v>2496</v>
      </c>
      <c r="C1318" t="s">
        <v>409</v>
      </c>
    </row>
    <row r="1319" spans="1:3" x14ac:dyDescent="0.25">
      <c r="A1319" t="s">
        <v>254</v>
      </c>
      <c r="B1319" t="s">
        <v>2496</v>
      </c>
      <c r="C1319" t="s">
        <v>411</v>
      </c>
    </row>
    <row r="1320" spans="1:3" x14ac:dyDescent="0.25">
      <c r="A1320" t="s">
        <v>254</v>
      </c>
      <c r="B1320" t="s">
        <v>2496</v>
      </c>
      <c r="C1320" t="s">
        <v>409</v>
      </c>
    </row>
    <row r="1321" spans="1:3" x14ac:dyDescent="0.25">
      <c r="A1321" t="s">
        <v>254</v>
      </c>
      <c r="B1321" t="s">
        <v>2496</v>
      </c>
      <c r="C1321" t="s">
        <v>408</v>
      </c>
    </row>
    <row r="1322" spans="1:3" x14ac:dyDescent="0.25">
      <c r="A1322" t="s">
        <v>254</v>
      </c>
      <c r="B1322" t="s">
        <v>2496</v>
      </c>
      <c r="C1322" t="s">
        <v>411</v>
      </c>
    </row>
    <row r="1323" spans="1:3" x14ac:dyDescent="0.25">
      <c r="A1323" t="s">
        <v>254</v>
      </c>
      <c r="B1323" t="s">
        <v>2496</v>
      </c>
      <c r="C1323" t="s">
        <v>411</v>
      </c>
    </row>
    <row r="1324" spans="1:3" x14ac:dyDescent="0.25">
      <c r="A1324" t="s">
        <v>254</v>
      </c>
      <c r="B1324" t="s">
        <v>2496</v>
      </c>
      <c r="C1324" t="s">
        <v>410</v>
      </c>
    </row>
    <row r="1325" spans="1:3" x14ac:dyDescent="0.25">
      <c r="A1325" t="s">
        <v>254</v>
      </c>
      <c r="B1325" t="s">
        <v>2496</v>
      </c>
      <c r="C1325" t="s">
        <v>408</v>
      </c>
    </row>
    <row r="1326" spans="1:3" x14ac:dyDescent="0.25">
      <c r="A1326" t="s">
        <v>254</v>
      </c>
      <c r="B1326" t="s">
        <v>2496</v>
      </c>
      <c r="C1326" t="s">
        <v>409</v>
      </c>
    </row>
    <row r="1327" spans="1:3" x14ac:dyDescent="0.25">
      <c r="A1327" t="s">
        <v>254</v>
      </c>
      <c r="B1327" t="s">
        <v>2496</v>
      </c>
      <c r="C1327" t="s">
        <v>411</v>
      </c>
    </row>
    <row r="1328" spans="1:3" x14ac:dyDescent="0.25">
      <c r="A1328" t="s">
        <v>254</v>
      </c>
      <c r="B1328" t="s">
        <v>2496</v>
      </c>
      <c r="C1328" t="s">
        <v>411</v>
      </c>
    </row>
    <row r="1329" spans="1:3" x14ac:dyDescent="0.25">
      <c r="A1329" t="s">
        <v>254</v>
      </c>
      <c r="B1329" t="s">
        <v>2496</v>
      </c>
      <c r="C1329" t="s">
        <v>410</v>
      </c>
    </row>
    <row r="1330" spans="1:3" x14ac:dyDescent="0.25">
      <c r="A1330" t="s">
        <v>254</v>
      </c>
      <c r="B1330" t="s">
        <v>2496</v>
      </c>
      <c r="C1330" t="s">
        <v>411</v>
      </c>
    </row>
    <row r="1331" spans="1:3" x14ac:dyDescent="0.25">
      <c r="A1331" t="s">
        <v>254</v>
      </c>
      <c r="B1331" t="s">
        <v>2496</v>
      </c>
      <c r="C1331" t="s">
        <v>411</v>
      </c>
    </row>
    <row r="1332" spans="1:3" x14ac:dyDescent="0.25">
      <c r="A1332" t="s">
        <v>254</v>
      </c>
      <c r="B1332" t="s">
        <v>2496</v>
      </c>
      <c r="C1332" t="s">
        <v>411</v>
      </c>
    </row>
    <row r="1333" spans="1:3" x14ac:dyDescent="0.25">
      <c r="A1333" t="s">
        <v>254</v>
      </c>
      <c r="B1333" t="s">
        <v>2496</v>
      </c>
      <c r="C1333" t="s">
        <v>411</v>
      </c>
    </row>
    <row r="1334" spans="1:3" x14ac:dyDescent="0.25">
      <c r="A1334" t="s">
        <v>254</v>
      </c>
      <c r="B1334" t="s">
        <v>2496</v>
      </c>
      <c r="C1334" t="s">
        <v>409</v>
      </c>
    </row>
    <row r="1335" spans="1:3" x14ac:dyDescent="0.25">
      <c r="A1335" t="s">
        <v>254</v>
      </c>
      <c r="B1335" t="s">
        <v>2496</v>
      </c>
      <c r="C1335" t="s">
        <v>410</v>
      </c>
    </row>
    <row r="1336" spans="1:3" x14ac:dyDescent="0.25">
      <c r="A1336" t="s">
        <v>254</v>
      </c>
      <c r="B1336" t="s">
        <v>2496</v>
      </c>
      <c r="C1336" t="s">
        <v>409</v>
      </c>
    </row>
    <row r="1337" spans="1:3" x14ac:dyDescent="0.25">
      <c r="A1337" t="s">
        <v>254</v>
      </c>
      <c r="B1337" t="s">
        <v>2496</v>
      </c>
      <c r="C1337" t="s">
        <v>411</v>
      </c>
    </row>
    <row r="1338" spans="1:3" x14ac:dyDescent="0.25">
      <c r="A1338" t="s">
        <v>294</v>
      </c>
      <c r="B1338" t="s">
        <v>295</v>
      </c>
      <c r="C1338" t="s">
        <v>410</v>
      </c>
    </row>
    <row r="1339" spans="1:3" x14ac:dyDescent="0.25">
      <c r="A1339" t="s">
        <v>294</v>
      </c>
      <c r="B1339" t="s">
        <v>295</v>
      </c>
      <c r="C1339" t="s">
        <v>410</v>
      </c>
    </row>
    <row r="1340" spans="1:3" x14ac:dyDescent="0.25">
      <c r="A1340" t="s">
        <v>294</v>
      </c>
      <c r="B1340" t="s">
        <v>295</v>
      </c>
      <c r="C1340" t="s">
        <v>411</v>
      </c>
    </row>
    <row r="1341" spans="1:3" x14ac:dyDescent="0.25">
      <c r="A1341" t="s">
        <v>294</v>
      </c>
      <c r="B1341" t="s">
        <v>295</v>
      </c>
      <c r="C1341" t="s">
        <v>411</v>
      </c>
    </row>
    <row r="1342" spans="1:3" x14ac:dyDescent="0.25">
      <c r="A1342" t="s">
        <v>294</v>
      </c>
      <c r="B1342" t="s">
        <v>295</v>
      </c>
      <c r="C1342" t="s">
        <v>410</v>
      </c>
    </row>
    <row r="1343" spans="1:3" x14ac:dyDescent="0.25">
      <c r="A1343" t="s">
        <v>294</v>
      </c>
      <c r="B1343" t="s">
        <v>295</v>
      </c>
      <c r="C1343" t="s">
        <v>411</v>
      </c>
    </row>
    <row r="1344" spans="1:3" x14ac:dyDescent="0.25">
      <c r="A1344" t="s">
        <v>294</v>
      </c>
      <c r="B1344" t="s">
        <v>295</v>
      </c>
      <c r="C1344" t="s">
        <v>410</v>
      </c>
    </row>
    <row r="1345" spans="1:3" x14ac:dyDescent="0.25">
      <c r="A1345" t="s">
        <v>294</v>
      </c>
      <c r="B1345" t="s">
        <v>295</v>
      </c>
      <c r="C1345" t="s">
        <v>411</v>
      </c>
    </row>
    <row r="1346" spans="1:3" x14ac:dyDescent="0.25">
      <c r="A1346" t="s">
        <v>294</v>
      </c>
      <c r="B1346" t="s">
        <v>295</v>
      </c>
      <c r="C1346" t="s">
        <v>410</v>
      </c>
    </row>
    <row r="1347" spans="1:3" x14ac:dyDescent="0.25">
      <c r="A1347" t="s">
        <v>294</v>
      </c>
      <c r="B1347" t="s">
        <v>295</v>
      </c>
      <c r="C1347" t="s">
        <v>410</v>
      </c>
    </row>
    <row r="1348" spans="1:3" x14ac:dyDescent="0.25">
      <c r="A1348" t="s">
        <v>294</v>
      </c>
      <c r="B1348" t="s">
        <v>295</v>
      </c>
      <c r="C1348" t="s">
        <v>409</v>
      </c>
    </row>
    <row r="1349" spans="1:3" x14ac:dyDescent="0.25">
      <c r="A1349" t="s">
        <v>294</v>
      </c>
      <c r="B1349" t="s">
        <v>295</v>
      </c>
      <c r="C1349" t="s">
        <v>410</v>
      </c>
    </row>
    <row r="1350" spans="1:3" x14ac:dyDescent="0.25">
      <c r="A1350" t="s">
        <v>294</v>
      </c>
      <c r="B1350" t="s">
        <v>295</v>
      </c>
      <c r="C1350" t="s">
        <v>411</v>
      </c>
    </row>
    <row r="1351" spans="1:3" x14ac:dyDescent="0.25">
      <c r="A1351" t="s">
        <v>294</v>
      </c>
      <c r="B1351" t="s">
        <v>295</v>
      </c>
      <c r="C1351" t="s">
        <v>409</v>
      </c>
    </row>
    <row r="1352" spans="1:3" x14ac:dyDescent="0.25">
      <c r="A1352" t="s">
        <v>294</v>
      </c>
      <c r="B1352" t="s">
        <v>295</v>
      </c>
      <c r="C1352" t="s">
        <v>410</v>
      </c>
    </row>
    <row r="1353" spans="1:3" x14ac:dyDescent="0.25">
      <c r="A1353" t="s">
        <v>294</v>
      </c>
      <c r="B1353" t="s">
        <v>295</v>
      </c>
      <c r="C1353" t="s">
        <v>409</v>
      </c>
    </row>
    <row r="1354" spans="1:3" x14ac:dyDescent="0.25">
      <c r="A1354" t="s">
        <v>294</v>
      </c>
      <c r="B1354" t="s">
        <v>295</v>
      </c>
      <c r="C1354" t="s">
        <v>410</v>
      </c>
    </row>
    <row r="1355" spans="1:3" x14ac:dyDescent="0.25">
      <c r="A1355" t="s">
        <v>294</v>
      </c>
      <c r="B1355" t="s">
        <v>295</v>
      </c>
      <c r="C1355" t="s">
        <v>409</v>
      </c>
    </row>
    <row r="1356" spans="1:3" x14ac:dyDescent="0.25">
      <c r="A1356" t="s">
        <v>294</v>
      </c>
      <c r="B1356" t="s">
        <v>295</v>
      </c>
      <c r="C1356" t="s">
        <v>410</v>
      </c>
    </row>
    <row r="1357" spans="1:3" x14ac:dyDescent="0.25">
      <c r="A1357" t="s">
        <v>294</v>
      </c>
      <c r="B1357" t="s">
        <v>295</v>
      </c>
      <c r="C1357" t="s">
        <v>410</v>
      </c>
    </row>
    <row r="1358" spans="1:3" x14ac:dyDescent="0.25">
      <c r="A1358" t="s">
        <v>294</v>
      </c>
      <c r="B1358" t="s">
        <v>295</v>
      </c>
      <c r="C1358" t="s">
        <v>410</v>
      </c>
    </row>
    <row r="1359" spans="1:3" x14ac:dyDescent="0.25">
      <c r="A1359" t="s">
        <v>294</v>
      </c>
      <c r="B1359" t="s">
        <v>295</v>
      </c>
      <c r="C1359" t="s">
        <v>411</v>
      </c>
    </row>
    <row r="1360" spans="1:3" x14ac:dyDescent="0.25">
      <c r="A1360" t="s">
        <v>294</v>
      </c>
      <c r="B1360" t="s">
        <v>295</v>
      </c>
      <c r="C1360" t="s">
        <v>410</v>
      </c>
    </row>
    <row r="1361" spans="1:3" x14ac:dyDescent="0.25">
      <c r="A1361" t="s">
        <v>294</v>
      </c>
      <c r="B1361" t="s">
        <v>295</v>
      </c>
      <c r="C1361" t="s">
        <v>409</v>
      </c>
    </row>
    <row r="1362" spans="1:3" x14ac:dyDescent="0.25">
      <c r="A1362" t="s">
        <v>294</v>
      </c>
      <c r="B1362" t="s">
        <v>295</v>
      </c>
      <c r="C1362" t="s">
        <v>411</v>
      </c>
    </row>
    <row r="1363" spans="1:3" x14ac:dyDescent="0.25">
      <c r="A1363" t="s">
        <v>294</v>
      </c>
      <c r="B1363" t="s">
        <v>295</v>
      </c>
      <c r="C1363" t="s">
        <v>409</v>
      </c>
    </row>
    <row r="1364" spans="1:3" x14ac:dyDescent="0.25">
      <c r="A1364" t="s">
        <v>294</v>
      </c>
      <c r="B1364" t="s">
        <v>295</v>
      </c>
      <c r="C1364" t="s">
        <v>409</v>
      </c>
    </row>
    <row r="1365" spans="1:3" x14ac:dyDescent="0.25">
      <c r="A1365" t="s">
        <v>294</v>
      </c>
      <c r="B1365" t="s">
        <v>295</v>
      </c>
      <c r="C1365" t="s">
        <v>408</v>
      </c>
    </row>
    <row r="1366" spans="1:3" x14ac:dyDescent="0.25">
      <c r="A1366" t="s">
        <v>294</v>
      </c>
      <c r="B1366" t="s">
        <v>297</v>
      </c>
      <c r="C1366" t="s">
        <v>408</v>
      </c>
    </row>
    <row r="1367" spans="1:3" x14ac:dyDescent="0.25">
      <c r="A1367" t="s">
        <v>294</v>
      </c>
      <c r="B1367" t="s">
        <v>297</v>
      </c>
      <c r="C1367" t="s">
        <v>410</v>
      </c>
    </row>
    <row r="1368" spans="1:3" x14ac:dyDescent="0.25">
      <c r="A1368" t="s">
        <v>294</v>
      </c>
      <c r="B1368" t="s">
        <v>297</v>
      </c>
      <c r="C1368" t="s">
        <v>409</v>
      </c>
    </row>
    <row r="1369" spans="1:3" x14ac:dyDescent="0.25">
      <c r="A1369" t="s">
        <v>294</v>
      </c>
      <c r="B1369" t="s">
        <v>297</v>
      </c>
      <c r="C1369" t="s">
        <v>409</v>
      </c>
    </row>
    <row r="1370" spans="1:3" x14ac:dyDescent="0.25">
      <c r="A1370" t="s">
        <v>294</v>
      </c>
      <c r="B1370" t="s">
        <v>297</v>
      </c>
      <c r="C1370" t="s">
        <v>409</v>
      </c>
    </row>
    <row r="1371" spans="1:3" x14ac:dyDescent="0.25">
      <c r="A1371" t="s">
        <v>294</v>
      </c>
      <c r="B1371" t="s">
        <v>297</v>
      </c>
      <c r="C1371" t="s">
        <v>408</v>
      </c>
    </row>
    <row r="1372" spans="1:3" x14ac:dyDescent="0.25">
      <c r="A1372" t="s">
        <v>294</v>
      </c>
      <c r="B1372" t="s">
        <v>297</v>
      </c>
      <c r="C1372" t="s">
        <v>411</v>
      </c>
    </row>
    <row r="1373" spans="1:3" x14ac:dyDescent="0.25">
      <c r="A1373" t="s">
        <v>294</v>
      </c>
      <c r="B1373" t="s">
        <v>297</v>
      </c>
      <c r="C1373" t="s">
        <v>409</v>
      </c>
    </row>
    <row r="1374" spans="1:3" x14ac:dyDescent="0.25">
      <c r="A1374" t="s">
        <v>294</v>
      </c>
      <c r="B1374" t="s">
        <v>297</v>
      </c>
      <c r="C1374" t="s">
        <v>408</v>
      </c>
    </row>
    <row r="1375" spans="1:3" x14ac:dyDescent="0.25">
      <c r="A1375" t="s">
        <v>294</v>
      </c>
      <c r="B1375" t="s">
        <v>297</v>
      </c>
      <c r="C1375" t="s">
        <v>408</v>
      </c>
    </row>
    <row r="1376" spans="1:3" x14ac:dyDescent="0.25">
      <c r="A1376" t="s">
        <v>294</v>
      </c>
      <c r="B1376" t="s">
        <v>297</v>
      </c>
      <c r="C1376" t="s">
        <v>409</v>
      </c>
    </row>
    <row r="1377" spans="1:3" x14ac:dyDescent="0.25">
      <c r="A1377" t="s">
        <v>294</v>
      </c>
      <c r="B1377" t="s">
        <v>297</v>
      </c>
      <c r="C1377" t="s">
        <v>409</v>
      </c>
    </row>
    <row r="1378" spans="1:3" x14ac:dyDescent="0.25">
      <c r="A1378" t="s">
        <v>294</v>
      </c>
      <c r="B1378" t="s">
        <v>297</v>
      </c>
      <c r="C1378" t="s">
        <v>409</v>
      </c>
    </row>
    <row r="1379" spans="1:3" x14ac:dyDescent="0.25">
      <c r="A1379" t="s">
        <v>294</v>
      </c>
      <c r="B1379" t="s">
        <v>297</v>
      </c>
      <c r="C1379" t="s">
        <v>409</v>
      </c>
    </row>
    <row r="1380" spans="1:3" x14ac:dyDescent="0.25">
      <c r="A1380" t="s">
        <v>294</v>
      </c>
      <c r="B1380" t="s">
        <v>297</v>
      </c>
      <c r="C1380" t="s">
        <v>408</v>
      </c>
    </row>
    <row r="1381" spans="1:3" x14ac:dyDescent="0.25">
      <c r="A1381" t="s">
        <v>294</v>
      </c>
      <c r="B1381" t="s">
        <v>297</v>
      </c>
      <c r="C1381" t="s">
        <v>409</v>
      </c>
    </row>
    <row r="1382" spans="1:3" x14ac:dyDescent="0.25">
      <c r="A1382" t="s">
        <v>294</v>
      </c>
      <c r="B1382" t="s">
        <v>297</v>
      </c>
      <c r="C1382" t="s">
        <v>408</v>
      </c>
    </row>
    <row r="1383" spans="1:3" x14ac:dyDescent="0.25">
      <c r="A1383" t="s">
        <v>294</v>
      </c>
      <c r="B1383" t="s">
        <v>297</v>
      </c>
      <c r="C1383" t="s">
        <v>408</v>
      </c>
    </row>
    <row r="1384" spans="1:3" x14ac:dyDescent="0.25">
      <c r="A1384" t="s">
        <v>294</v>
      </c>
      <c r="B1384" t="s">
        <v>297</v>
      </c>
      <c r="C1384" t="s">
        <v>409</v>
      </c>
    </row>
    <row r="1385" spans="1:3" x14ac:dyDescent="0.25">
      <c r="A1385" t="s">
        <v>294</v>
      </c>
      <c r="B1385" t="s">
        <v>297</v>
      </c>
      <c r="C1385" t="s">
        <v>408</v>
      </c>
    </row>
    <row r="1386" spans="1:3" x14ac:dyDescent="0.25">
      <c r="A1386" t="s">
        <v>294</v>
      </c>
      <c r="B1386" t="s">
        <v>297</v>
      </c>
      <c r="C1386" t="s">
        <v>408</v>
      </c>
    </row>
    <row r="1387" spans="1:3" x14ac:dyDescent="0.25">
      <c r="A1387" t="s">
        <v>294</v>
      </c>
      <c r="B1387" t="s">
        <v>297</v>
      </c>
      <c r="C1387" t="s">
        <v>408</v>
      </c>
    </row>
    <row r="1388" spans="1:3" x14ac:dyDescent="0.25">
      <c r="A1388" t="s">
        <v>294</v>
      </c>
      <c r="B1388" t="s">
        <v>297</v>
      </c>
      <c r="C1388" t="s">
        <v>408</v>
      </c>
    </row>
    <row r="1389" spans="1:3" x14ac:dyDescent="0.25">
      <c r="A1389" t="s">
        <v>294</v>
      </c>
      <c r="B1389" t="s">
        <v>297</v>
      </c>
      <c r="C1389" t="s">
        <v>409</v>
      </c>
    </row>
    <row r="1390" spans="1:3" x14ac:dyDescent="0.25">
      <c r="A1390" t="s">
        <v>294</v>
      </c>
      <c r="B1390" t="s">
        <v>297</v>
      </c>
      <c r="C1390" t="s">
        <v>408</v>
      </c>
    </row>
    <row r="1391" spans="1:3" x14ac:dyDescent="0.25">
      <c r="A1391" t="s">
        <v>294</v>
      </c>
      <c r="B1391" t="s">
        <v>297</v>
      </c>
      <c r="C1391" t="s">
        <v>408</v>
      </c>
    </row>
    <row r="1392" spans="1:3" x14ac:dyDescent="0.25">
      <c r="A1392" t="s">
        <v>294</v>
      </c>
      <c r="B1392" t="s">
        <v>297</v>
      </c>
      <c r="C1392" t="s">
        <v>408</v>
      </c>
    </row>
    <row r="1393" spans="1:3" x14ac:dyDescent="0.25">
      <c r="A1393" t="s">
        <v>294</v>
      </c>
      <c r="B1393" t="s">
        <v>297</v>
      </c>
      <c r="C1393" t="s">
        <v>409</v>
      </c>
    </row>
    <row r="1394" spans="1:3" x14ac:dyDescent="0.25">
      <c r="A1394" t="s">
        <v>294</v>
      </c>
      <c r="B1394" t="s">
        <v>299</v>
      </c>
      <c r="C1394" t="s">
        <v>410</v>
      </c>
    </row>
    <row r="1395" spans="1:3" x14ac:dyDescent="0.25">
      <c r="A1395" t="s">
        <v>294</v>
      </c>
      <c r="B1395" t="s">
        <v>299</v>
      </c>
      <c r="C1395" t="s">
        <v>408</v>
      </c>
    </row>
    <row r="1396" spans="1:3" x14ac:dyDescent="0.25">
      <c r="A1396" t="s">
        <v>294</v>
      </c>
      <c r="B1396" t="s">
        <v>299</v>
      </c>
      <c r="C1396" t="s">
        <v>409</v>
      </c>
    </row>
    <row r="1397" spans="1:3" x14ac:dyDescent="0.25">
      <c r="A1397" t="s">
        <v>294</v>
      </c>
      <c r="B1397" t="s">
        <v>299</v>
      </c>
      <c r="C1397" t="s">
        <v>409</v>
      </c>
    </row>
    <row r="1398" spans="1:3" x14ac:dyDescent="0.25">
      <c r="A1398" t="s">
        <v>294</v>
      </c>
      <c r="B1398" t="s">
        <v>299</v>
      </c>
      <c r="C1398" t="s">
        <v>409</v>
      </c>
    </row>
    <row r="1399" spans="1:3" x14ac:dyDescent="0.25">
      <c r="A1399" t="s">
        <v>294</v>
      </c>
      <c r="B1399" t="s">
        <v>299</v>
      </c>
      <c r="C1399" t="s">
        <v>409</v>
      </c>
    </row>
    <row r="1400" spans="1:3" x14ac:dyDescent="0.25">
      <c r="A1400" t="s">
        <v>294</v>
      </c>
      <c r="B1400" t="s">
        <v>299</v>
      </c>
      <c r="C1400" t="s">
        <v>408</v>
      </c>
    </row>
    <row r="1401" spans="1:3" x14ac:dyDescent="0.25">
      <c r="A1401" t="s">
        <v>294</v>
      </c>
      <c r="B1401" t="s">
        <v>299</v>
      </c>
      <c r="C1401" t="s">
        <v>408</v>
      </c>
    </row>
    <row r="1402" spans="1:3" x14ac:dyDescent="0.25">
      <c r="A1402" t="s">
        <v>294</v>
      </c>
      <c r="B1402" t="s">
        <v>299</v>
      </c>
      <c r="C1402" t="s">
        <v>409</v>
      </c>
    </row>
    <row r="1403" spans="1:3" x14ac:dyDescent="0.25">
      <c r="A1403" t="s">
        <v>294</v>
      </c>
      <c r="B1403" t="s">
        <v>299</v>
      </c>
      <c r="C1403" t="s">
        <v>409</v>
      </c>
    </row>
    <row r="1404" spans="1:3" x14ac:dyDescent="0.25">
      <c r="A1404" t="s">
        <v>294</v>
      </c>
      <c r="B1404" t="s">
        <v>299</v>
      </c>
      <c r="C1404" t="s">
        <v>410</v>
      </c>
    </row>
    <row r="1405" spans="1:3" x14ac:dyDescent="0.25">
      <c r="A1405" t="s">
        <v>294</v>
      </c>
      <c r="B1405" t="s">
        <v>299</v>
      </c>
      <c r="C1405" t="s">
        <v>409</v>
      </c>
    </row>
    <row r="1406" spans="1:3" x14ac:dyDescent="0.25">
      <c r="A1406" t="s">
        <v>294</v>
      </c>
      <c r="B1406" t="s">
        <v>299</v>
      </c>
      <c r="C1406" t="s">
        <v>411</v>
      </c>
    </row>
    <row r="1407" spans="1:3" x14ac:dyDescent="0.25">
      <c r="A1407" t="s">
        <v>294</v>
      </c>
      <c r="B1407" t="s">
        <v>299</v>
      </c>
      <c r="C1407" t="s">
        <v>409</v>
      </c>
    </row>
    <row r="1408" spans="1:3" x14ac:dyDescent="0.25">
      <c r="A1408" t="s">
        <v>294</v>
      </c>
      <c r="B1408" t="s">
        <v>299</v>
      </c>
      <c r="C1408" t="s">
        <v>409</v>
      </c>
    </row>
    <row r="1409" spans="1:3" x14ac:dyDescent="0.25">
      <c r="A1409" t="s">
        <v>294</v>
      </c>
      <c r="B1409" t="s">
        <v>299</v>
      </c>
      <c r="C1409" t="s">
        <v>408</v>
      </c>
    </row>
    <row r="1410" spans="1:3" x14ac:dyDescent="0.25">
      <c r="A1410" t="s">
        <v>294</v>
      </c>
      <c r="B1410" t="s">
        <v>299</v>
      </c>
      <c r="C1410" t="s">
        <v>409</v>
      </c>
    </row>
    <row r="1411" spans="1:3" x14ac:dyDescent="0.25">
      <c r="A1411" t="s">
        <v>294</v>
      </c>
      <c r="B1411" t="s">
        <v>299</v>
      </c>
      <c r="C1411" t="s">
        <v>410</v>
      </c>
    </row>
    <row r="1412" spans="1:3" x14ac:dyDescent="0.25">
      <c r="A1412" t="s">
        <v>294</v>
      </c>
      <c r="B1412" t="s">
        <v>299</v>
      </c>
      <c r="C1412" t="s">
        <v>408</v>
      </c>
    </row>
    <row r="1413" spans="1:3" x14ac:dyDescent="0.25">
      <c r="A1413" t="s">
        <v>294</v>
      </c>
      <c r="B1413" t="s">
        <v>299</v>
      </c>
      <c r="C1413" t="s">
        <v>408</v>
      </c>
    </row>
    <row r="1414" spans="1:3" x14ac:dyDescent="0.25">
      <c r="A1414" t="s">
        <v>294</v>
      </c>
      <c r="B1414" t="s">
        <v>299</v>
      </c>
      <c r="C1414" t="s">
        <v>408</v>
      </c>
    </row>
    <row r="1415" spans="1:3" x14ac:dyDescent="0.25">
      <c r="A1415" t="s">
        <v>294</v>
      </c>
      <c r="B1415" t="s">
        <v>299</v>
      </c>
      <c r="C1415" t="s">
        <v>408</v>
      </c>
    </row>
    <row r="1416" spans="1:3" x14ac:dyDescent="0.25">
      <c r="A1416" t="s">
        <v>294</v>
      </c>
      <c r="B1416" t="s">
        <v>299</v>
      </c>
      <c r="C1416" t="s">
        <v>408</v>
      </c>
    </row>
    <row r="1417" spans="1:3" x14ac:dyDescent="0.25">
      <c r="A1417" t="s">
        <v>294</v>
      </c>
      <c r="B1417" t="s">
        <v>299</v>
      </c>
      <c r="C1417" t="s">
        <v>409</v>
      </c>
    </row>
    <row r="1418" spans="1:3" x14ac:dyDescent="0.25">
      <c r="A1418" t="s">
        <v>294</v>
      </c>
      <c r="B1418" t="s">
        <v>299</v>
      </c>
      <c r="C1418" t="s">
        <v>408</v>
      </c>
    </row>
    <row r="1419" spans="1:3" x14ac:dyDescent="0.25">
      <c r="A1419" t="s">
        <v>294</v>
      </c>
      <c r="B1419" t="s">
        <v>299</v>
      </c>
      <c r="C1419" t="s">
        <v>408</v>
      </c>
    </row>
    <row r="1420" spans="1:3" x14ac:dyDescent="0.25">
      <c r="A1420" t="s">
        <v>294</v>
      </c>
      <c r="B1420" t="s">
        <v>299</v>
      </c>
      <c r="C1420" t="s">
        <v>408</v>
      </c>
    </row>
    <row r="1421" spans="1:3" x14ac:dyDescent="0.25">
      <c r="A1421" t="s">
        <v>294</v>
      </c>
      <c r="B1421" t="s">
        <v>299</v>
      </c>
      <c r="C1421" t="s">
        <v>409</v>
      </c>
    </row>
    <row r="1422" spans="1:3" x14ac:dyDescent="0.25">
      <c r="A1422" t="s">
        <v>294</v>
      </c>
      <c r="B1422" t="s">
        <v>302</v>
      </c>
      <c r="C1422" t="s">
        <v>410</v>
      </c>
    </row>
    <row r="1423" spans="1:3" x14ac:dyDescent="0.25">
      <c r="A1423" t="s">
        <v>294</v>
      </c>
      <c r="B1423" t="s">
        <v>302</v>
      </c>
      <c r="C1423" t="s">
        <v>409</v>
      </c>
    </row>
    <row r="1424" spans="1:3" x14ac:dyDescent="0.25">
      <c r="A1424" t="s">
        <v>294</v>
      </c>
      <c r="B1424" t="s">
        <v>302</v>
      </c>
      <c r="C1424" t="s">
        <v>408</v>
      </c>
    </row>
    <row r="1425" spans="1:3" x14ac:dyDescent="0.25">
      <c r="A1425" t="s">
        <v>294</v>
      </c>
      <c r="B1425" t="s">
        <v>302</v>
      </c>
      <c r="C1425" t="s">
        <v>411</v>
      </c>
    </row>
    <row r="1426" spans="1:3" x14ac:dyDescent="0.25">
      <c r="A1426" t="s">
        <v>294</v>
      </c>
      <c r="B1426" t="s">
        <v>302</v>
      </c>
      <c r="C1426" t="s">
        <v>410</v>
      </c>
    </row>
    <row r="1427" spans="1:3" x14ac:dyDescent="0.25">
      <c r="A1427" t="s">
        <v>294</v>
      </c>
      <c r="B1427" t="s">
        <v>302</v>
      </c>
      <c r="C1427" t="s">
        <v>409</v>
      </c>
    </row>
    <row r="1428" spans="1:3" x14ac:dyDescent="0.25">
      <c r="A1428" t="s">
        <v>294</v>
      </c>
      <c r="B1428" t="s">
        <v>302</v>
      </c>
      <c r="C1428" t="s">
        <v>409</v>
      </c>
    </row>
    <row r="1429" spans="1:3" x14ac:dyDescent="0.25">
      <c r="A1429" t="s">
        <v>294</v>
      </c>
      <c r="B1429" t="s">
        <v>302</v>
      </c>
      <c r="C1429" t="s">
        <v>409</v>
      </c>
    </row>
    <row r="1430" spans="1:3" x14ac:dyDescent="0.25">
      <c r="A1430" t="s">
        <v>294</v>
      </c>
      <c r="B1430" t="s">
        <v>302</v>
      </c>
      <c r="C1430" t="s">
        <v>409</v>
      </c>
    </row>
    <row r="1431" spans="1:3" x14ac:dyDescent="0.25">
      <c r="A1431" t="s">
        <v>294</v>
      </c>
      <c r="B1431" t="s">
        <v>302</v>
      </c>
      <c r="C1431" t="s">
        <v>410</v>
      </c>
    </row>
    <row r="1432" spans="1:3" x14ac:dyDescent="0.25">
      <c r="A1432" t="s">
        <v>294</v>
      </c>
      <c r="B1432" t="s">
        <v>302</v>
      </c>
      <c r="C1432" t="s">
        <v>408</v>
      </c>
    </row>
    <row r="1433" spans="1:3" x14ac:dyDescent="0.25">
      <c r="A1433" t="s">
        <v>294</v>
      </c>
      <c r="B1433" t="s">
        <v>302</v>
      </c>
      <c r="C1433" t="s">
        <v>409</v>
      </c>
    </row>
    <row r="1434" spans="1:3" x14ac:dyDescent="0.25">
      <c r="A1434" t="s">
        <v>294</v>
      </c>
      <c r="B1434" t="s">
        <v>302</v>
      </c>
      <c r="C1434" t="s">
        <v>410</v>
      </c>
    </row>
    <row r="1435" spans="1:3" x14ac:dyDescent="0.25">
      <c r="A1435" t="s">
        <v>294</v>
      </c>
      <c r="B1435" t="s">
        <v>302</v>
      </c>
      <c r="C1435" t="s">
        <v>411</v>
      </c>
    </row>
    <row r="1436" spans="1:3" x14ac:dyDescent="0.25">
      <c r="A1436" t="s">
        <v>294</v>
      </c>
      <c r="B1436" t="s">
        <v>302</v>
      </c>
      <c r="C1436" t="s">
        <v>409</v>
      </c>
    </row>
    <row r="1437" spans="1:3" x14ac:dyDescent="0.25">
      <c r="A1437" t="s">
        <v>294</v>
      </c>
      <c r="B1437" t="s">
        <v>302</v>
      </c>
      <c r="C1437" t="s">
        <v>410</v>
      </c>
    </row>
    <row r="1438" spans="1:3" x14ac:dyDescent="0.25">
      <c r="A1438" t="s">
        <v>294</v>
      </c>
      <c r="B1438" t="s">
        <v>302</v>
      </c>
      <c r="C1438" t="s">
        <v>411</v>
      </c>
    </row>
    <row r="1439" spans="1:3" x14ac:dyDescent="0.25">
      <c r="A1439" t="s">
        <v>294</v>
      </c>
      <c r="B1439" t="s">
        <v>302</v>
      </c>
      <c r="C1439" t="s">
        <v>409</v>
      </c>
    </row>
    <row r="1440" spans="1:3" x14ac:dyDescent="0.25">
      <c r="A1440" t="s">
        <v>294</v>
      </c>
      <c r="B1440" t="s">
        <v>302</v>
      </c>
      <c r="C1440" t="s">
        <v>409</v>
      </c>
    </row>
    <row r="1441" spans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2" t="s">
        <v>294</v>
      </c>
      <c r="B1442" t="s">
        <v>302</v>
      </c>
      <c r="C1442" t="s">
        <v>409</v>
      </c>
    </row>
    <row r="1443" spans="1:3" x14ac:dyDescent="0.25">
      <c r="A1443" t="s">
        <v>294</v>
      </c>
      <c r="B1443" t="s">
        <v>302</v>
      </c>
      <c r="C1443" t="s">
        <v>408</v>
      </c>
    </row>
    <row r="1444" spans="1:3" x14ac:dyDescent="0.25">
      <c r="A1444" t="s">
        <v>294</v>
      </c>
      <c r="B1444" t="s">
        <v>302</v>
      </c>
      <c r="C1444" t="s">
        <v>408</v>
      </c>
    </row>
    <row r="1445" spans="1:3" x14ac:dyDescent="0.25">
      <c r="A1445" t="s">
        <v>294</v>
      </c>
      <c r="B1445" t="s">
        <v>302</v>
      </c>
      <c r="C1445" t="s">
        <v>408</v>
      </c>
    </row>
    <row r="1446" spans="1:3" x14ac:dyDescent="0.25">
      <c r="A1446" t="s">
        <v>294</v>
      </c>
      <c r="B1446" t="s">
        <v>302</v>
      </c>
      <c r="C1446" t="s">
        <v>408</v>
      </c>
    </row>
    <row r="1447" spans="1:3" x14ac:dyDescent="0.25">
      <c r="A1447" t="s">
        <v>294</v>
      </c>
      <c r="B1447" t="s">
        <v>302</v>
      </c>
      <c r="C1447" t="s">
        <v>410</v>
      </c>
    </row>
    <row r="1448" spans="1:3" x14ac:dyDescent="0.25">
      <c r="A1448" t="s">
        <v>294</v>
      </c>
      <c r="B1448" t="s">
        <v>302</v>
      </c>
      <c r="C1448" t="s">
        <v>410</v>
      </c>
    </row>
    <row r="1449" spans="1:3" x14ac:dyDescent="0.25">
      <c r="A1449" t="s">
        <v>294</v>
      </c>
      <c r="B1449" t="s">
        <v>302</v>
      </c>
      <c r="C1449" t="s">
        <v>408</v>
      </c>
    </row>
    <row r="1450" spans="1:3" x14ac:dyDescent="0.25">
      <c r="A1450" t="s">
        <v>294</v>
      </c>
      <c r="B1450" t="s">
        <v>305</v>
      </c>
      <c r="C1450" t="s">
        <v>408</v>
      </c>
    </row>
    <row r="1451" spans="1:3" x14ac:dyDescent="0.25">
      <c r="A1451" t="s">
        <v>294</v>
      </c>
      <c r="B1451" t="s">
        <v>305</v>
      </c>
      <c r="C1451" t="s">
        <v>409</v>
      </c>
    </row>
    <row r="1452" spans="1:3" x14ac:dyDescent="0.25">
      <c r="A1452" t="s">
        <v>294</v>
      </c>
      <c r="B1452" t="s">
        <v>305</v>
      </c>
      <c r="C1452" t="s">
        <v>409</v>
      </c>
    </row>
    <row r="1453" spans="1:3" x14ac:dyDescent="0.25">
      <c r="A1453" t="s">
        <v>294</v>
      </c>
      <c r="B1453" t="s">
        <v>305</v>
      </c>
      <c r="C1453" t="s">
        <v>410</v>
      </c>
    </row>
    <row r="1454" spans="1:3" x14ac:dyDescent="0.25">
      <c r="A1454" t="s">
        <v>294</v>
      </c>
      <c r="B1454" t="s">
        <v>305</v>
      </c>
      <c r="C1454" t="s">
        <v>411</v>
      </c>
    </row>
    <row r="1455" spans="1:3" x14ac:dyDescent="0.25">
      <c r="A1455" t="s">
        <v>294</v>
      </c>
      <c r="B1455" t="s">
        <v>305</v>
      </c>
      <c r="C1455" t="s">
        <v>410</v>
      </c>
    </row>
    <row r="1456" spans="1:3" x14ac:dyDescent="0.25">
      <c r="A1456" t="s">
        <v>294</v>
      </c>
      <c r="B1456" t="s">
        <v>305</v>
      </c>
      <c r="C1456" t="s">
        <v>409</v>
      </c>
    </row>
    <row r="1457" spans="1:3" x14ac:dyDescent="0.25">
      <c r="A1457" t="s">
        <v>294</v>
      </c>
      <c r="B1457" t="s">
        <v>305</v>
      </c>
      <c r="C1457" t="s">
        <v>409</v>
      </c>
    </row>
    <row r="1458" spans="1:3" x14ac:dyDescent="0.25">
      <c r="A1458" t="s">
        <v>294</v>
      </c>
      <c r="B1458" t="s">
        <v>305</v>
      </c>
      <c r="C1458" t="s">
        <v>408</v>
      </c>
    </row>
    <row r="1459" spans="1:3" x14ac:dyDescent="0.25">
      <c r="A1459" t="s">
        <v>294</v>
      </c>
      <c r="B1459" t="s">
        <v>305</v>
      </c>
      <c r="C1459" t="s">
        <v>409</v>
      </c>
    </row>
    <row r="1460" spans="1:3" x14ac:dyDescent="0.25">
      <c r="A1460" t="s">
        <v>294</v>
      </c>
      <c r="B1460" t="s">
        <v>305</v>
      </c>
      <c r="C1460" t="s">
        <v>409</v>
      </c>
    </row>
    <row r="1461" spans="1:3" x14ac:dyDescent="0.25">
      <c r="A1461" t="s">
        <v>294</v>
      </c>
      <c r="B1461" t="s">
        <v>305</v>
      </c>
      <c r="C1461" t="s">
        <v>409</v>
      </c>
    </row>
    <row r="1462" spans="1:3" x14ac:dyDescent="0.25">
      <c r="A1462" t="s">
        <v>294</v>
      </c>
      <c r="B1462" t="s">
        <v>305</v>
      </c>
      <c r="C1462" t="s">
        <v>408</v>
      </c>
    </row>
    <row r="1463" spans="1:3" x14ac:dyDescent="0.25">
      <c r="A1463" t="s">
        <v>294</v>
      </c>
      <c r="B1463" t="s">
        <v>305</v>
      </c>
      <c r="C1463" t="s">
        <v>408</v>
      </c>
    </row>
    <row r="1464" spans="1:3" x14ac:dyDescent="0.25">
      <c r="A1464" t="s">
        <v>294</v>
      </c>
      <c r="B1464" t="s">
        <v>305</v>
      </c>
      <c r="C1464" t="s">
        <v>409</v>
      </c>
    </row>
    <row r="1465" spans="1:3" x14ac:dyDescent="0.25">
      <c r="A1465" t="s">
        <v>294</v>
      </c>
      <c r="B1465" t="s">
        <v>305</v>
      </c>
      <c r="C1465" t="s">
        <v>409</v>
      </c>
    </row>
    <row r="1466" spans="1:3" x14ac:dyDescent="0.25">
      <c r="A1466" t="s">
        <v>294</v>
      </c>
      <c r="B1466" t="s">
        <v>305</v>
      </c>
      <c r="C1466" t="s">
        <v>408</v>
      </c>
    </row>
    <row r="1467" spans="1:3" x14ac:dyDescent="0.25">
      <c r="A1467" t="s">
        <v>294</v>
      </c>
      <c r="B1467" t="s">
        <v>305</v>
      </c>
      <c r="C1467" t="s">
        <v>409</v>
      </c>
    </row>
    <row r="1468" spans="1:3" x14ac:dyDescent="0.25">
      <c r="A1468" t="s">
        <v>294</v>
      </c>
      <c r="B1468" t="s">
        <v>305</v>
      </c>
      <c r="C1468" t="s">
        <v>409</v>
      </c>
    </row>
    <row r="1469" spans="1:3" x14ac:dyDescent="0.25">
      <c r="A1469" t="s">
        <v>294</v>
      </c>
      <c r="B1469" t="s">
        <v>305</v>
      </c>
      <c r="C1469" t="s">
        <v>409</v>
      </c>
    </row>
    <row r="1470" spans="1:3" x14ac:dyDescent="0.25">
      <c r="A1470" t="s">
        <v>294</v>
      </c>
      <c r="B1470" t="s">
        <v>305</v>
      </c>
      <c r="C1470" t="s">
        <v>409</v>
      </c>
    </row>
    <row r="1471" spans="1:3" x14ac:dyDescent="0.25">
      <c r="A1471" t="s">
        <v>294</v>
      </c>
      <c r="B1471" t="s">
        <v>307</v>
      </c>
      <c r="C1471" t="s">
        <v>409</v>
      </c>
    </row>
    <row r="1472" spans="1:3" x14ac:dyDescent="0.25">
      <c r="A1472" t="s">
        <v>294</v>
      </c>
      <c r="B1472" t="s">
        <v>307</v>
      </c>
      <c r="C1472" t="s">
        <v>408</v>
      </c>
    </row>
    <row r="1473" spans="1:3" x14ac:dyDescent="0.25">
      <c r="A1473" t="s">
        <v>294</v>
      </c>
      <c r="B1473" t="s">
        <v>307</v>
      </c>
      <c r="C1473" t="s">
        <v>409</v>
      </c>
    </row>
    <row r="1474" spans="1:3" x14ac:dyDescent="0.25">
      <c r="A1474" t="s">
        <v>294</v>
      </c>
      <c r="B1474" t="s">
        <v>307</v>
      </c>
      <c r="C1474" t="s">
        <v>409</v>
      </c>
    </row>
    <row r="1475" spans="1:3" x14ac:dyDescent="0.25">
      <c r="A1475" t="s">
        <v>294</v>
      </c>
      <c r="B1475" t="s">
        <v>307</v>
      </c>
      <c r="C1475" t="s">
        <v>408</v>
      </c>
    </row>
    <row r="1476" spans="1:3" x14ac:dyDescent="0.25">
      <c r="A1476" t="s">
        <v>294</v>
      </c>
      <c r="B1476" t="s">
        <v>307</v>
      </c>
      <c r="C1476" t="s">
        <v>409</v>
      </c>
    </row>
    <row r="1477" spans="1:3" x14ac:dyDescent="0.25">
      <c r="A1477" t="s">
        <v>294</v>
      </c>
      <c r="B1477" t="s">
        <v>307</v>
      </c>
      <c r="C1477" t="s">
        <v>408</v>
      </c>
    </row>
    <row r="1478" spans="1:3" x14ac:dyDescent="0.25">
      <c r="A1478" t="s">
        <v>294</v>
      </c>
      <c r="B1478" t="s">
        <v>307</v>
      </c>
      <c r="C1478" t="s">
        <v>409</v>
      </c>
    </row>
    <row r="1479" spans="1:3" x14ac:dyDescent="0.25">
      <c r="A1479" t="s">
        <v>294</v>
      </c>
      <c r="B1479" t="s">
        <v>307</v>
      </c>
      <c r="C1479" t="s">
        <v>410</v>
      </c>
    </row>
    <row r="1480" spans="1:3" x14ac:dyDescent="0.25">
      <c r="A1480" t="s">
        <v>294</v>
      </c>
      <c r="B1480" t="s">
        <v>307</v>
      </c>
      <c r="C1480" t="s">
        <v>409</v>
      </c>
    </row>
    <row r="1481" spans="1:3" x14ac:dyDescent="0.25">
      <c r="A1481" t="s">
        <v>294</v>
      </c>
      <c r="B1481" t="s">
        <v>309</v>
      </c>
      <c r="C1481" t="s">
        <v>410</v>
      </c>
    </row>
    <row r="1482" spans="1:3" x14ac:dyDescent="0.25">
      <c r="A1482" t="s">
        <v>294</v>
      </c>
      <c r="B1482" t="s">
        <v>309</v>
      </c>
      <c r="C1482" t="s">
        <v>410</v>
      </c>
    </row>
    <row r="1483" spans="1:3" x14ac:dyDescent="0.25">
      <c r="A1483" t="s">
        <v>294</v>
      </c>
      <c r="B1483" t="s">
        <v>309</v>
      </c>
      <c r="C1483" t="s">
        <v>409</v>
      </c>
    </row>
    <row r="1484" spans="1:3" x14ac:dyDescent="0.25">
      <c r="A1484" t="s">
        <v>294</v>
      </c>
      <c r="B1484" t="s">
        <v>309</v>
      </c>
      <c r="C1484" t="s">
        <v>410</v>
      </c>
    </row>
    <row r="1485" spans="1:3" x14ac:dyDescent="0.25">
      <c r="A1485" t="s">
        <v>294</v>
      </c>
      <c r="B1485" t="s">
        <v>309</v>
      </c>
      <c r="C1485" t="s">
        <v>410</v>
      </c>
    </row>
    <row r="1486" spans="1:3" x14ac:dyDescent="0.25">
      <c r="A1486" t="s">
        <v>294</v>
      </c>
      <c r="B1486" t="s">
        <v>309</v>
      </c>
      <c r="C1486" t="s">
        <v>409</v>
      </c>
    </row>
    <row r="1487" spans="1:3" x14ac:dyDescent="0.25">
      <c r="A1487" t="s">
        <v>294</v>
      </c>
      <c r="B1487" t="s">
        <v>309</v>
      </c>
      <c r="C1487" t="s">
        <v>409</v>
      </c>
    </row>
    <row r="1488" spans="1:3" x14ac:dyDescent="0.25">
      <c r="A1488" t="s">
        <v>294</v>
      </c>
      <c r="B1488" t="s">
        <v>309</v>
      </c>
      <c r="C1488" t="s">
        <v>409</v>
      </c>
    </row>
    <row r="1489" spans="1:3" x14ac:dyDescent="0.25">
      <c r="A1489" t="s">
        <v>294</v>
      </c>
      <c r="B1489" t="s">
        <v>309</v>
      </c>
      <c r="C1489" t="s">
        <v>409</v>
      </c>
    </row>
    <row r="1490" spans="1:3" x14ac:dyDescent="0.25">
      <c r="A1490" t="s">
        <v>294</v>
      </c>
      <c r="B1490" t="s">
        <v>309</v>
      </c>
      <c r="C1490" t="s">
        <v>410</v>
      </c>
    </row>
    <row r="1491" spans="1:3" x14ac:dyDescent="0.25">
      <c r="A1491" t="s">
        <v>294</v>
      </c>
      <c r="B1491" t="s">
        <v>309</v>
      </c>
      <c r="C1491" t="s">
        <v>408</v>
      </c>
    </row>
    <row r="1492" spans="1:3" x14ac:dyDescent="0.25">
      <c r="A1492" t="s">
        <v>294</v>
      </c>
      <c r="B1492" t="s">
        <v>309</v>
      </c>
      <c r="C1492" t="s">
        <v>410</v>
      </c>
    </row>
    <row r="1493" spans="1:3" x14ac:dyDescent="0.25">
      <c r="A1493" t="s">
        <v>294</v>
      </c>
      <c r="B1493" t="s">
        <v>309</v>
      </c>
      <c r="C1493" t="s">
        <v>411</v>
      </c>
    </row>
    <row r="1494" spans="1:3" x14ac:dyDescent="0.25">
      <c r="A1494" t="s">
        <v>294</v>
      </c>
      <c r="B1494" t="s">
        <v>309</v>
      </c>
      <c r="C1494" t="s">
        <v>411</v>
      </c>
    </row>
    <row r="1495" spans="1:3" x14ac:dyDescent="0.25">
      <c r="A1495" t="s">
        <v>294</v>
      </c>
      <c r="B1495" t="s">
        <v>309</v>
      </c>
      <c r="C1495" t="s">
        <v>409</v>
      </c>
    </row>
    <row r="1496" spans="1:3" x14ac:dyDescent="0.25">
      <c r="A1496" t="s">
        <v>294</v>
      </c>
      <c r="B1496" t="s">
        <v>309</v>
      </c>
      <c r="C1496" t="s">
        <v>409</v>
      </c>
    </row>
    <row r="1497" spans="1:3" x14ac:dyDescent="0.25">
      <c r="A1497" t="s">
        <v>294</v>
      </c>
      <c r="B1497" t="s">
        <v>309</v>
      </c>
      <c r="C1497" t="s">
        <v>409</v>
      </c>
    </row>
    <row r="1498" spans="1:3" x14ac:dyDescent="0.25">
      <c r="A1498" t="s">
        <v>294</v>
      </c>
      <c r="B1498" t="s">
        <v>309</v>
      </c>
      <c r="C1498" t="s">
        <v>408</v>
      </c>
    </row>
    <row r="1499" spans="1:3" x14ac:dyDescent="0.25">
      <c r="A1499" t="s">
        <v>294</v>
      </c>
      <c r="B1499" t="s">
        <v>309</v>
      </c>
      <c r="C1499" t="s">
        <v>409</v>
      </c>
    </row>
    <row r="1500" spans="1:3" x14ac:dyDescent="0.25">
      <c r="A1500" t="s">
        <v>294</v>
      </c>
      <c r="B1500" t="s">
        <v>309</v>
      </c>
      <c r="C1500" t="s">
        <v>409</v>
      </c>
    </row>
    <row r="1501" spans="1:3" x14ac:dyDescent="0.25">
      <c r="A1501" t="s">
        <v>294</v>
      </c>
      <c r="B1501" t="s">
        <v>309</v>
      </c>
      <c r="C1501" t="s">
        <v>408</v>
      </c>
    </row>
    <row r="1502" spans="1:3" x14ac:dyDescent="0.25">
      <c r="A1502" t="s">
        <v>294</v>
      </c>
      <c r="B1502" t="s">
        <v>309</v>
      </c>
      <c r="C1502" t="s">
        <v>408</v>
      </c>
    </row>
    <row r="1503" spans="1:3" x14ac:dyDescent="0.25">
      <c r="A1503" t="s">
        <v>294</v>
      </c>
      <c r="B1503" t="s">
        <v>309</v>
      </c>
      <c r="C1503" t="s">
        <v>409</v>
      </c>
    </row>
    <row r="1504" spans="1:3" x14ac:dyDescent="0.25">
      <c r="A1504" t="s">
        <v>294</v>
      </c>
      <c r="B1504" t="s">
        <v>312</v>
      </c>
      <c r="C1504" t="s">
        <v>411</v>
      </c>
    </row>
    <row r="1505" spans="1:3" x14ac:dyDescent="0.25">
      <c r="A1505" t="s">
        <v>294</v>
      </c>
      <c r="B1505" t="s">
        <v>312</v>
      </c>
      <c r="C1505" t="s">
        <v>410</v>
      </c>
    </row>
    <row r="1506" spans="1:3" x14ac:dyDescent="0.25">
      <c r="A1506" t="s">
        <v>294</v>
      </c>
      <c r="B1506" t="s">
        <v>312</v>
      </c>
      <c r="C1506" t="s">
        <v>410</v>
      </c>
    </row>
    <row r="1507" spans="1:3" x14ac:dyDescent="0.25">
      <c r="A1507" t="s">
        <v>294</v>
      </c>
      <c r="B1507" t="s">
        <v>312</v>
      </c>
      <c r="C1507" t="s">
        <v>410</v>
      </c>
    </row>
    <row r="1508" spans="1:3" x14ac:dyDescent="0.25">
      <c r="A1508" t="s">
        <v>294</v>
      </c>
      <c r="B1508" t="s">
        <v>312</v>
      </c>
      <c r="C1508" t="s">
        <v>411</v>
      </c>
    </row>
    <row r="1509" spans="1:3" x14ac:dyDescent="0.25">
      <c r="A1509" t="s">
        <v>294</v>
      </c>
      <c r="B1509" t="s">
        <v>312</v>
      </c>
      <c r="C1509" t="s">
        <v>410</v>
      </c>
    </row>
    <row r="1510" spans="1:3" x14ac:dyDescent="0.25">
      <c r="A1510" t="s">
        <v>294</v>
      </c>
      <c r="B1510" t="s">
        <v>312</v>
      </c>
      <c r="C1510" t="s">
        <v>411</v>
      </c>
    </row>
    <row r="1511" spans="1:3" x14ac:dyDescent="0.25">
      <c r="A1511" t="s">
        <v>294</v>
      </c>
      <c r="B1511" t="s">
        <v>312</v>
      </c>
      <c r="C1511" t="s">
        <v>410</v>
      </c>
    </row>
    <row r="1512" spans="1:3" x14ac:dyDescent="0.25">
      <c r="A1512" t="s">
        <v>294</v>
      </c>
      <c r="B1512" t="s">
        <v>312</v>
      </c>
      <c r="C1512" t="s">
        <v>410</v>
      </c>
    </row>
    <row r="1513" spans="1:3" x14ac:dyDescent="0.25">
      <c r="A1513" t="s">
        <v>294</v>
      </c>
      <c r="B1513" t="s">
        <v>312</v>
      </c>
      <c r="C1513" t="s">
        <v>410</v>
      </c>
    </row>
    <row r="1514" spans="1:3" x14ac:dyDescent="0.25">
      <c r="A1514" t="s">
        <v>294</v>
      </c>
      <c r="B1514" t="s">
        <v>312</v>
      </c>
      <c r="C1514" t="s">
        <v>409</v>
      </c>
    </row>
    <row r="1515" spans="1:3" x14ac:dyDescent="0.25">
      <c r="A1515" t="s">
        <v>294</v>
      </c>
      <c r="B1515" t="s">
        <v>312</v>
      </c>
      <c r="C1515" t="s">
        <v>411</v>
      </c>
    </row>
    <row r="1516" spans="1:3" x14ac:dyDescent="0.25">
      <c r="A1516" t="s">
        <v>294</v>
      </c>
      <c r="B1516" t="s">
        <v>312</v>
      </c>
      <c r="C1516" t="s">
        <v>410</v>
      </c>
    </row>
    <row r="1517" spans="1:3" x14ac:dyDescent="0.25">
      <c r="A1517" t="s">
        <v>294</v>
      </c>
      <c r="B1517" t="s">
        <v>312</v>
      </c>
      <c r="C1517" t="s">
        <v>411</v>
      </c>
    </row>
    <row r="1518" spans="1:3" x14ac:dyDescent="0.25">
      <c r="A1518" t="s">
        <v>294</v>
      </c>
      <c r="B1518" t="s">
        <v>312</v>
      </c>
      <c r="C1518" t="s">
        <v>411</v>
      </c>
    </row>
    <row r="1519" spans="1:3" x14ac:dyDescent="0.25">
      <c r="A1519" t="s">
        <v>294</v>
      </c>
      <c r="B1519" t="s">
        <v>315</v>
      </c>
      <c r="C1519" t="s">
        <v>408</v>
      </c>
    </row>
    <row r="1520" spans="1:3" x14ac:dyDescent="0.25">
      <c r="A1520" t="s">
        <v>294</v>
      </c>
      <c r="B1520" t="s">
        <v>315</v>
      </c>
      <c r="C1520" t="s">
        <v>411</v>
      </c>
    </row>
    <row r="1521" spans="1:3" x14ac:dyDescent="0.25">
      <c r="A1521" t="s">
        <v>294</v>
      </c>
      <c r="B1521" t="s">
        <v>315</v>
      </c>
      <c r="C1521" t="s">
        <v>411</v>
      </c>
    </row>
    <row r="1522" spans="1:3" x14ac:dyDescent="0.25">
      <c r="A1522" t="s">
        <v>294</v>
      </c>
      <c r="B1522" t="s">
        <v>315</v>
      </c>
      <c r="C1522" t="s">
        <v>411</v>
      </c>
    </row>
    <row r="1523" spans="1:3" x14ac:dyDescent="0.25">
      <c r="A1523" t="s">
        <v>294</v>
      </c>
      <c r="B1523" t="s">
        <v>315</v>
      </c>
      <c r="C1523" t="s">
        <v>410</v>
      </c>
    </row>
    <row r="1524" spans="1:3" x14ac:dyDescent="0.25">
      <c r="A1524" t="s">
        <v>294</v>
      </c>
      <c r="B1524" t="s">
        <v>315</v>
      </c>
      <c r="C1524" t="s">
        <v>410</v>
      </c>
    </row>
    <row r="1525" spans="1:3" x14ac:dyDescent="0.25">
      <c r="A1525" t="s">
        <v>294</v>
      </c>
      <c r="B1525" t="s">
        <v>315</v>
      </c>
      <c r="C1525" t="s">
        <v>409</v>
      </c>
    </row>
    <row r="1526" spans="1:3" x14ac:dyDescent="0.25">
      <c r="A1526" t="s">
        <v>294</v>
      </c>
      <c r="B1526" t="s">
        <v>315</v>
      </c>
      <c r="C1526" t="s">
        <v>409</v>
      </c>
    </row>
    <row r="1527" spans="1:3" x14ac:dyDescent="0.25">
      <c r="A1527" t="s">
        <v>294</v>
      </c>
      <c r="B1527" t="s">
        <v>315</v>
      </c>
      <c r="C1527" t="s">
        <v>409</v>
      </c>
    </row>
    <row r="1528" spans="1:3" x14ac:dyDescent="0.25">
      <c r="A1528" t="s">
        <v>294</v>
      </c>
      <c r="B1528" t="s">
        <v>315</v>
      </c>
      <c r="C1528" t="s">
        <v>409</v>
      </c>
    </row>
    <row r="1529" spans="1:3" x14ac:dyDescent="0.25">
      <c r="A1529" t="s">
        <v>294</v>
      </c>
      <c r="B1529" t="s">
        <v>315</v>
      </c>
      <c r="C1529" t="s">
        <v>409</v>
      </c>
    </row>
    <row r="1530" spans="1:3" x14ac:dyDescent="0.25">
      <c r="A1530" t="s">
        <v>294</v>
      </c>
      <c r="B1530" t="s">
        <v>315</v>
      </c>
      <c r="C1530" t="s">
        <v>410</v>
      </c>
    </row>
    <row r="1531" spans="1:3" x14ac:dyDescent="0.25">
      <c r="A1531" t="s">
        <v>294</v>
      </c>
      <c r="B1531" t="s">
        <v>315</v>
      </c>
      <c r="C1531" t="s">
        <v>410</v>
      </c>
    </row>
    <row r="1532" spans="1:3" x14ac:dyDescent="0.25">
      <c r="A1532" t="s">
        <v>294</v>
      </c>
      <c r="B1532" t="s">
        <v>315</v>
      </c>
      <c r="C1532" t="s">
        <v>411</v>
      </c>
    </row>
    <row r="1533" spans="1:3" x14ac:dyDescent="0.25">
      <c r="A1533" t="s">
        <v>294</v>
      </c>
      <c r="B1533" t="s">
        <v>315</v>
      </c>
      <c r="C1533" t="s">
        <v>410</v>
      </c>
    </row>
    <row r="1534" spans="1:3" x14ac:dyDescent="0.25">
      <c r="A1534" t="s">
        <v>294</v>
      </c>
      <c r="B1534" t="s">
        <v>315</v>
      </c>
      <c r="C1534" t="s">
        <v>410</v>
      </c>
    </row>
    <row r="1535" spans="1:3" x14ac:dyDescent="0.25">
      <c r="A1535" t="s">
        <v>294</v>
      </c>
      <c r="B1535" t="s">
        <v>315</v>
      </c>
      <c r="C1535" t="s">
        <v>411</v>
      </c>
    </row>
    <row r="1536" spans="1:3" x14ac:dyDescent="0.25">
      <c r="A1536" t="s">
        <v>294</v>
      </c>
      <c r="B1536" t="s">
        <v>315</v>
      </c>
      <c r="C1536" t="s">
        <v>408</v>
      </c>
    </row>
    <row r="1537" spans="1:3" x14ac:dyDescent="0.25">
      <c r="A1537" t="s">
        <v>294</v>
      </c>
      <c r="B1537" t="s">
        <v>315</v>
      </c>
      <c r="C1537" t="s">
        <v>411</v>
      </c>
    </row>
    <row r="1538" spans="1:3" x14ac:dyDescent="0.25">
      <c r="A1538" t="s">
        <v>294</v>
      </c>
      <c r="B1538" t="s">
        <v>315</v>
      </c>
      <c r="C1538" t="s">
        <v>411</v>
      </c>
    </row>
    <row r="1539" spans="1:3" x14ac:dyDescent="0.25">
      <c r="A1539" t="s">
        <v>294</v>
      </c>
      <c r="B1539" t="s">
        <v>315</v>
      </c>
      <c r="C1539" t="s">
        <v>410</v>
      </c>
    </row>
    <row r="1540" spans="1:3" x14ac:dyDescent="0.25">
      <c r="A1540" t="s">
        <v>294</v>
      </c>
      <c r="B1540" t="s">
        <v>315</v>
      </c>
      <c r="C1540" t="s">
        <v>409</v>
      </c>
    </row>
    <row r="1541" spans="1:3" x14ac:dyDescent="0.25">
      <c r="A1541" t="s">
        <v>294</v>
      </c>
      <c r="B1541" t="s">
        <v>315</v>
      </c>
      <c r="C1541" t="s">
        <v>408</v>
      </c>
    </row>
    <row r="1542" spans="1:3" x14ac:dyDescent="0.25">
      <c r="A1542" t="s">
        <v>294</v>
      </c>
      <c r="B1542" t="s">
        <v>315</v>
      </c>
      <c r="C1542" t="s">
        <v>409</v>
      </c>
    </row>
    <row r="1543" spans="1:3" x14ac:dyDescent="0.25">
      <c r="A1543" t="s">
        <v>294</v>
      </c>
      <c r="B1543" t="s">
        <v>315</v>
      </c>
      <c r="C1543" t="s">
        <v>409</v>
      </c>
    </row>
    <row r="1544" spans="1:3" x14ac:dyDescent="0.25">
      <c r="A1544" t="s">
        <v>294</v>
      </c>
      <c r="B1544" t="s">
        <v>315</v>
      </c>
      <c r="C1544" t="s">
        <v>409</v>
      </c>
    </row>
    <row r="1545" spans="1:3" x14ac:dyDescent="0.25">
      <c r="A1545" t="s">
        <v>294</v>
      </c>
      <c r="B1545" t="s">
        <v>315</v>
      </c>
      <c r="C1545" t="s">
        <v>409</v>
      </c>
    </row>
    <row r="1546" spans="1:3" x14ac:dyDescent="0.25">
      <c r="A1546" t="s">
        <v>294</v>
      </c>
      <c r="B1546" t="s">
        <v>315</v>
      </c>
      <c r="C1546" t="s">
        <v>409</v>
      </c>
    </row>
    <row r="1547" spans="1:3" x14ac:dyDescent="0.25">
      <c r="A1547" t="s">
        <v>294</v>
      </c>
      <c r="B1547" t="s">
        <v>318</v>
      </c>
      <c r="C1547" t="s">
        <v>409</v>
      </c>
    </row>
    <row r="1548" spans="1:3" x14ac:dyDescent="0.25">
      <c r="A1548" t="s">
        <v>294</v>
      </c>
      <c r="B1548" t="s">
        <v>318</v>
      </c>
      <c r="C1548" t="s">
        <v>409</v>
      </c>
    </row>
    <row r="1549" spans="1:3" x14ac:dyDescent="0.25">
      <c r="A1549" t="s">
        <v>294</v>
      </c>
      <c r="B1549" t="s">
        <v>318</v>
      </c>
      <c r="C1549" t="s">
        <v>409</v>
      </c>
    </row>
    <row r="1550" spans="1:3" x14ac:dyDescent="0.25">
      <c r="A1550" t="s">
        <v>294</v>
      </c>
      <c r="B1550" t="s">
        <v>318</v>
      </c>
      <c r="C1550" t="s">
        <v>409</v>
      </c>
    </row>
    <row r="1551" spans="1:3" x14ac:dyDescent="0.25">
      <c r="A1551" t="s">
        <v>294</v>
      </c>
      <c r="B1551" t="s">
        <v>318</v>
      </c>
      <c r="C1551" t="s">
        <v>409</v>
      </c>
    </row>
    <row r="1552" spans="1:3" x14ac:dyDescent="0.25">
      <c r="A1552" t="s">
        <v>294</v>
      </c>
      <c r="B1552" t="s">
        <v>318</v>
      </c>
      <c r="C1552" t="s">
        <v>409</v>
      </c>
    </row>
    <row r="1553" spans="1:3" x14ac:dyDescent="0.25">
      <c r="A1553" t="s">
        <v>294</v>
      </c>
      <c r="B1553" t="s">
        <v>318</v>
      </c>
      <c r="C1553" t="s">
        <v>411</v>
      </c>
    </row>
    <row r="1554" spans="1:3" x14ac:dyDescent="0.25">
      <c r="A1554" t="s">
        <v>294</v>
      </c>
      <c r="B1554" t="s">
        <v>318</v>
      </c>
      <c r="C1554" t="s">
        <v>410</v>
      </c>
    </row>
    <row r="1555" spans="1:3" x14ac:dyDescent="0.25">
      <c r="A1555" t="s">
        <v>294</v>
      </c>
      <c r="B1555" t="s">
        <v>318</v>
      </c>
      <c r="C1555" t="s">
        <v>408</v>
      </c>
    </row>
    <row r="1556" spans="1:3" x14ac:dyDescent="0.25">
      <c r="A1556" t="s">
        <v>294</v>
      </c>
      <c r="B1556" t="s">
        <v>318</v>
      </c>
      <c r="C1556" t="s">
        <v>409</v>
      </c>
    </row>
    <row r="1557" spans="1:3" x14ac:dyDescent="0.25">
      <c r="A1557" t="s">
        <v>294</v>
      </c>
      <c r="B1557" t="s">
        <v>318</v>
      </c>
      <c r="C1557" t="s">
        <v>409</v>
      </c>
    </row>
    <row r="1558" spans="1:3" x14ac:dyDescent="0.25">
      <c r="A1558" t="s">
        <v>294</v>
      </c>
      <c r="B1558" t="s">
        <v>318</v>
      </c>
      <c r="C1558" t="s">
        <v>409</v>
      </c>
    </row>
    <row r="1559" spans="1:3" x14ac:dyDescent="0.25">
      <c r="A1559" t="s">
        <v>294</v>
      </c>
      <c r="B1559" t="s">
        <v>318</v>
      </c>
      <c r="C1559" t="s">
        <v>410</v>
      </c>
    </row>
    <row r="1560" spans="1:3" x14ac:dyDescent="0.25">
      <c r="A1560" t="s">
        <v>294</v>
      </c>
      <c r="B1560" t="s">
        <v>318</v>
      </c>
      <c r="C1560" t="s">
        <v>410</v>
      </c>
    </row>
    <row r="1561" spans="1:3" x14ac:dyDescent="0.25">
      <c r="A1561" t="s">
        <v>294</v>
      </c>
      <c r="B1561" t="s">
        <v>318</v>
      </c>
      <c r="C1561" t="s">
        <v>409</v>
      </c>
    </row>
    <row r="1562" spans="1:3" x14ac:dyDescent="0.25">
      <c r="A1562" t="s">
        <v>294</v>
      </c>
      <c r="B1562" t="s">
        <v>318</v>
      </c>
      <c r="C1562" t="s">
        <v>410</v>
      </c>
    </row>
    <row r="1563" spans="1:3" x14ac:dyDescent="0.25">
      <c r="A1563" t="s">
        <v>294</v>
      </c>
      <c r="B1563" t="s">
        <v>318</v>
      </c>
      <c r="C1563" t="s">
        <v>409</v>
      </c>
    </row>
    <row r="1564" spans="1:3" x14ac:dyDescent="0.25">
      <c r="A1564" t="s">
        <v>294</v>
      </c>
      <c r="B1564" t="s">
        <v>318</v>
      </c>
      <c r="C1564" t="s">
        <v>408</v>
      </c>
    </row>
    <row r="1565" spans="1:3" x14ac:dyDescent="0.25">
      <c r="A1565" t="s">
        <v>294</v>
      </c>
      <c r="B1565" t="s">
        <v>318</v>
      </c>
      <c r="C1565" t="s">
        <v>409</v>
      </c>
    </row>
    <row r="1566" spans="1:3" x14ac:dyDescent="0.25">
      <c r="A1566" t="s">
        <v>294</v>
      </c>
      <c r="B1566" t="s">
        <v>318</v>
      </c>
      <c r="C1566" t="s">
        <v>409</v>
      </c>
    </row>
    <row r="1567" spans="1:3" x14ac:dyDescent="0.25">
      <c r="A1567" t="s">
        <v>294</v>
      </c>
      <c r="B1567" t="s">
        <v>318</v>
      </c>
      <c r="C1567" t="s">
        <v>411</v>
      </c>
    </row>
    <row r="1568" spans="1:3" x14ac:dyDescent="0.25">
      <c r="A1568" t="s">
        <v>294</v>
      </c>
      <c r="B1568" t="s">
        <v>321</v>
      </c>
      <c r="C1568" t="s">
        <v>408</v>
      </c>
    </row>
    <row r="1569" spans="1:3" x14ac:dyDescent="0.25">
      <c r="A1569" t="s">
        <v>294</v>
      </c>
      <c r="B1569" t="s">
        <v>321</v>
      </c>
      <c r="C1569" t="s">
        <v>409</v>
      </c>
    </row>
    <row r="1570" spans="1:3" x14ac:dyDescent="0.25">
      <c r="A1570" t="s">
        <v>294</v>
      </c>
      <c r="B1570" t="s">
        <v>321</v>
      </c>
      <c r="C1570" t="s">
        <v>408</v>
      </c>
    </row>
    <row r="1571" spans="1:3" x14ac:dyDescent="0.25">
      <c r="A1571" t="s">
        <v>294</v>
      </c>
      <c r="B1571" t="s">
        <v>321</v>
      </c>
      <c r="C1571" t="s">
        <v>408</v>
      </c>
    </row>
    <row r="1572" spans="1:3" x14ac:dyDescent="0.25">
      <c r="A1572" t="s">
        <v>294</v>
      </c>
      <c r="B1572" t="s">
        <v>321</v>
      </c>
      <c r="C1572" t="s">
        <v>409</v>
      </c>
    </row>
    <row r="1573" spans="1:3" x14ac:dyDescent="0.25">
      <c r="A1573" t="s">
        <v>294</v>
      </c>
      <c r="B1573" t="s">
        <v>321</v>
      </c>
      <c r="C1573" t="s">
        <v>409</v>
      </c>
    </row>
    <row r="1574" spans="1:3" x14ac:dyDescent="0.25">
      <c r="A1574" t="s">
        <v>294</v>
      </c>
      <c r="B1574" t="s">
        <v>321</v>
      </c>
      <c r="C1574" t="s">
        <v>410</v>
      </c>
    </row>
    <row r="1575" spans="1:3" x14ac:dyDescent="0.25">
      <c r="A1575" t="s">
        <v>294</v>
      </c>
      <c r="B1575" t="s">
        <v>321</v>
      </c>
      <c r="C1575" t="s">
        <v>408</v>
      </c>
    </row>
    <row r="1576" spans="1:3" x14ac:dyDescent="0.25">
      <c r="A1576" t="s">
        <v>294</v>
      </c>
      <c r="B1576" t="s">
        <v>321</v>
      </c>
      <c r="C1576" t="s">
        <v>408</v>
      </c>
    </row>
    <row r="1577" spans="1:3" x14ac:dyDescent="0.25">
      <c r="A1577" t="s">
        <v>294</v>
      </c>
      <c r="B1577" t="s">
        <v>321</v>
      </c>
      <c r="C1577" t="s">
        <v>409</v>
      </c>
    </row>
    <row r="1578" spans="1:3" x14ac:dyDescent="0.25">
      <c r="A1578" t="s">
        <v>294</v>
      </c>
      <c r="B1578" t="s">
        <v>321</v>
      </c>
      <c r="C1578" t="s">
        <v>409</v>
      </c>
    </row>
    <row r="1579" spans="1:3" x14ac:dyDescent="0.25">
      <c r="A1579" t="s">
        <v>294</v>
      </c>
      <c r="B1579" t="s">
        <v>321</v>
      </c>
      <c r="C1579" t="s">
        <v>410</v>
      </c>
    </row>
    <row r="1580" spans="1:3" x14ac:dyDescent="0.25">
      <c r="A1580" t="s">
        <v>294</v>
      </c>
      <c r="B1580" t="s">
        <v>321</v>
      </c>
      <c r="C1580" t="s">
        <v>409</v>
      </c>
    </row>
    <row r="1581" spans="1:3" x14ac:dyDescent="0.25">
      <c r="A1581" t="s">
        <v>294</v>
      </c>
      <c r="B1581" t="s">
        <v>321</v>
      </c>
      <c r="C1581" t="s">
        <v>410</v>
      </c>
    </row>
    <row r="1582" spans="1:3" x14ac:dyDescent="0.25">
      <c r="A1582" t="s">
        <v>294</v>
      </c>
      <c r="B1582" t="s">
        <v>321</v>
      </c>
      <c r="C1582" t="s">
        <v>411</v>
      </c>
    </row>
    <row r="1583" spans="1:3" x14ac:dyDescent="0.25">
      <c r="A1583" t="s">
        <v>294</v>
      </c>
      <c r="B1583" t="s">
        <v>321</v>
      </c>
      <c r="C1583" t="s">
        <v>411</v>
      </c>
    </row>
    <row r="1584" spans="1:3" x14ac:dyDescent="0.25">
      <c r="A1584" t="s">
        <v>294</v>
      </c>
      <c r="B1584" t="s">
        <v>321</v>
      </c>
      <c r="C1584" t="s">
        <v>411</v>
      </c>
    </row>
    <row r="1585" spans="1:3" x14ac:dyDescent="0.25">
      <c r="A1585" t="s">
        <v>294</v>
      </c>
      <c r="B1585" t="s">
        <v>321</v>
      </c>
      <c r="C1585" t="s">
        <v>408</v>
      </c>
    </row>
    <row r="1586" spans="1:3" x14ac:dyDescent="0.25">
      <c r="A1586" t="s">
        <v>294</v>
      </c>
      <c r="B1586" t="s">
        <v>321</v>
      </c>
      <c r="C1586" t="s">
        <v>409</v>
      </c>
    </row>
    <row r="1587" spans="1:3" x14ac:dyDescent="0.25">
      <c r="A1587" t="s">
        <v>294</v>
      </c>
      <c r="B1587" t="s">
        <v>321</v>
      </c>
      <c r="C1587" t="s">
        <v>409</v>
      </c>
    </row>
    <row r="1588" spans="1:3" x14ac:dyDescent="0.25">
      <c r="A1588" t="s">
        <v>294</v>
      </c>
      <c r="B1588" t="s">
        <v>325</v>
      </c>
      <c r="C1588" t="s">
        <v>410</v>
      </c>
    </row>
    <row r="1589" spans="1:3" x14ac:dyDescent="0.25">
      <c r="A1589" t="s">
        <v>294</v>
      </c>
      <c r="B1589" t="s">
        <v>325</v>
      </c>
      <c r="C1589" t="s">
        <v>410</v>
      </c>
    </row>
    <row r="1590" spans="1:3" x14ac:dyDescent="0.25">
      <c r="A1590" t="s">
        <v>294</v>
      </c>
      <c r="B1590" t="s">
        <v>325</v>
      </c>
      <c r="C1590" t="s">
        <v>411</v>
      </c>
    </row>
    <row r="1591" spans="1:3" x14ac:dyDescent="0.25">
      <c r="A1591" t="s">
        <v>294</v>
      </c>
      <c r="B1591" t="s">
        <v>325</v>
      </c>
      <c r="C1591" t="s">
        <v>411</v>
      </c>
    </row>
    <row r="1592" spans="1:3" x14ac:dyDescent="0.25">
      <c r="A1592" t="s">
        <v>294</v>
      </c>
      <c r="B1592" t="s">
        <v>325</v>
      </c>
      <c r="C1592" t="s">
        <v>409</v>
      </c>
    </row>
    <row r="1593" spans="1:3" x14ac:dyDescent="0.25">
      <c r="A1593" t="s">
        <v>294</v>
      </c>
      <c r="B1593" t="s">
        <v>325</v>
      </c>
      <c r="C1593" t="s">
        <v>410</v>
      </c>
    </row>
    <row r="1594" spans="1:3" x14ac:dyDescent="0.25">
      <c r="A1594" t="s">
        <v>294</v>
      </c>
      <c r="B1594" t="s">
        <v>325</v>
      </c>
      <c r="C1594" t="s">
        <v>409</v>
      </c>
    </row>
    <row r="1595" spans="1:3" x14ac:dyDescent="0.25">
      <c r="A1595" t="s">
        <v>294</v>
      </c>
      <c r="B1595" t="s">
        <v>325</v>
      </c>
      <c r="C1595" t="s">
        <v>409</v>
      </c>
    </row>
    <row r="1596" spans="1:3" x14ac:dyDescent="0.25">
      <c r="A1596" t="s">
        <v>294</v>
      </c>
      <c r="B1596" t="s">
        <v>325</v>
      </c>
      <c r="C1596" t="s">
        <v>408</v>
      </c>
    </row>
    <row r="1597" spans="1:3" x14ac:dyDescent="0.25">
      <c r="A1597" t="s">
        <v>294</v>
      </c>
      <c r="B1597" t="s">
        <v>325</v>
      </c>
      <c r="C1597" t="s">
        <v>410</v>
      </c>
    </row>
    <row r="1598" spans="1:3" x14ac:dyDescent="0.25">
      <c r="A1598" t="s">
        <v>294</v>
      </c>
      <c r="B1598" t="s">
        <v>325</v>
      </c>
      <c r="C1598" t="s">
        <v>409</v>
      </c>
    </row>
    <row r="1599" spans="1:3" x14ac:dyDescent="0.25">
      <c r="A1599" t="s">
        <v>294</v>
      </c>
      <c r="B1599" t="s">
        <v>325</v>
      </c>
      <c r="C1599" t="s">
        <v>411</v>
      </c>
    </row>
    <row r="1600" spans="1:3" x14ac:dyDescent="0.25">
      <c r="A1600" t="s">
        <v>294</v>
      </c>
      <c r="B1600" t="s">
        <v>325</v>
      </c>
      <c r="C1600" t="s">
        <v>410</v>
      </c>
    </row>
    <row r="1601" spans="1:3" x14ac:dyDescent="0.25">
      <c r="A1601" t="s">
        <v>329</v>
      </c>
      <c r="B1601" t="s">
        <v>330</v>
      </c>
      <c r="C1601" t="s">
        <v>410</v>
      </c>
    </row>
    <row r="1602" spans="1:3" x14ac:dyDescent="0.25">
      <c r="A1602" t="s">
        <v>329</v>
      </c>
      <c r="B1602" t="s">
        <v>330</v>
      </c>
      <c r="C1602" t="s">
        <v>409</v>
      </c>
    </row>
    <row r="1603" spans="1:3" x14ac:dyDescent="0.25">
      <c r="A1603" t="s">
        <v>329</v>
      </c>
      <c r="B1603" t="s">
        <v>330</v>
      </c>
      <c r="C1603" t="s">
        <v>409</v>
      </c>
    </row>
    <row r="1604" spans="1:3" x14ac:dyDescent="0.25">
      <c r="A1604" t="s">
        <v>329</v>
      </c>
      <c r="B1604" t="s">
        <v>330</v>
      </c>
      <c r="C1604" t="s">
        <v>409</v>
      </c>
    </row>
    <row r="1605" spans="1:3" x14ac:dyDescent="0.25">
      <c r="A1605" t="s">
        <v>329</v>
      </c>
      <c r="B1605" t="s">
        <v>330</v>
      </c>
      <c r="C1605" t="s">
        <v>409</v>
      </c>
    </row>
    <row r="1606" spans="1:3" x14ac:dyDescent="0.25">
      <c r="A1606" t="s">
        <v>329</v>
      </c>
      <c r="B1606" t="s">
        <v>330</v>
      </c>
      <c r="C1606" t="s">
        <v>411</v>
      </c>
    </row>
    <row r="1607" spans="1:3" x14ac:dyDescent="0.25">
      <c r="A1607" t="s">
        <v>329</v>
      </c>
      <c r="B1607" t="s">
        <v>330</v>
      </c>
      <c r="C1607" t="s">
        <v>408</v>
      </c>
    </row>
    <row r="1608" spans="1:3" x14ac:dyDescent="0.25">
      <c r="A1608" t="s">
        <v>329</v>
      </c>
      <c r="B1608" t="s">
        <v>330</v>
      </c>
      <c r="C1608" t="s">
        <v>408</v>
      </c>
    </row>
    <row r="1609" spans="1:3" x14ac:dyDescent="0.25">
      <c r="A1609" t="s">
        <v>329</v>
      </c>
      <c r="B1609" t="s">
        <v>330</v>
      </c>
      <c r="C1609" t="s">
        <v>408</v>
      </c>
    </row>
    <row r="1610" spans="1:3" x14ac:dyDescent="0.25">
      <c r="A1610" t="s">
        <v>329</v>
      </c>
      <c r="B1610" t="s">
        <v>330</v>
      </c>
      <c r="C1610" t="s">
        <v>408</v>
      </c>
    </row>
    <row r="1611" spans="1:3" x14ac:dyDescent="0.25">
      <c r="A1611" t="s">
        <v>329</v>
      </c>
      <c r="B1611" t="s">
        <v>330</v>
      </c>
      <c r="C1611" t="s">
        <v>409</v>
      </c>
    </row>
    <row r="1612" spans="1:3" x14ac:dyDescent="0.25">
      <c r="A1612" t="s">
        <v>329</v>
      </c>
      <c r="B1612" t="s">
        <v>330</v>
      </c>
      <c r="C1612" t="s">
        <v>409</v>
      </c>
    </row>
    <row r="1613" spans="1:3" x14ac:dyDescent="0.25">
      <c r="A1613" t="s">
        <v>329</v>
      </c>
      <c r="B1613" t="s">
        <v>330</v>
      </c>
      <c r="C1613" t="s">
        <v>409</v>
      </c>
    </row>
    <row r="1614" spans="1:3" x14ac:dyDescent="0.25">
      <c r="A1614" t="s">
        <v>329</v>
      </c>
      <c r="B1614" t="s">
        <v>330</v>
      </c>
      <c r="C1614" t="s">
        <v>408</v>
      </c>
    </row>
    <row r="1615" spans="1:3" x14ac:dyDescent="0.25">
      <c r="A1615" t="s">
        <v>329</v>
      </c>
      <c r="B1615" t="s">
        <v>330</v>
      </c>
      <c r="C1615" t="s">
        <v>408</v>
      </c>
    </row>
    <row r="1616" spans="1:3" x14ac:dyDescent="0.25">
      <c r="A1616" t="s">
        <v>329</v>
      </c>
      <c r="B1616" t="s">
        <v>330</v>
      </c>
      <c r="C1616" t="s">
        <v>408</v>
      </c>
    </row>
    <row r="1617" spans="1:3" x14ac:dyDescent="0.25">
      <c r="A1617" t="s">
        <v>329</v>
      </c>
      <c r="B1617" t="s">
        <v>330</v>
      </c>
      <c r="C1617" t="s">
        <v>408</v>
      </c>
    </row>
    <row r="1618" spans="1:3" x14ac:dyDescent="0.25">
      <c r="A1618" t="s">
        <v>329</v>
      </c>
      <c r="B1618" t="s">
        <v>330</v>
      </c>
      <c r="C1618" t="s">
        <v>408</v>
      </c>
    </row>
    <row r="1619" spans="1:3" x14ac:dyDescent="0.25">
      <c r="A1619" t="s">
        <v>329</v>
      </c>
      <c r="B1619" t="s">
        <v>330</v>
      </c>
      <c r="C1619" t="s">
        <v>408</v>
      </c>
    </row>
    <row r="1620" spans="1:3" x14ac:dyDescent="0.25">
      <c r="A1620" t="s">
        <v>329</v>
      </c>
      <c r="B1620" t="s">
        <v>330</v>
      </c>
      <c r="C1620" t="s">
        <v>409</v>
      </c>
    </row>
    <row r="1621" spans="1:3" x14ac:dyDescent="0.25">
      <c r="A1621" t="s">
        <v>329</v>
      </c>
      <c r="B1621" t="s">
        <v>333</v>
      </c>
      <c r="C1621" t="s">
        <v>408</v>
      </c>
    </row>
    <row r="1622" spans="1:3" x14ac:dyDescent="0.25">
      <c r="A1622" t="s">
        <v>329</v>
      </c>
      <c r="B1622" t="s">
        <v>333</v>
      </c>
      <c r="C1622" t="s">
        <v>411</v>
      </c>
    </row>
    <row r="1623" spans="1:3" x14ac:dyDescent="0.25">
      <c r="A1623" t="s">
        <v>329</v>
      </c>
      <c r="B1623" t="s">
        <v>333</v>
      </c>
      <c r="C1623" t="s">
        <v>408</v>
      </c>
    </row>
    <row r="1624" spans="1:3" x14ac:dyDescent="0.25">
      <c r="A1624" t="s">
        <v>329</v>
      </c>
      <c r="B1624" t="s">
        <v>333</v>
      </c>
      <c r="C1624" t="s">
        <v>411</v>
      </c>
    </row>
    <row r="1625" spans="1:3" x14ac:dyDescent="0.25">
      <c r="A1625" t="s">
        <v>329</v>
      </c>
      <c r="B1625" t="s">
        <v>333</v>
      </c>
      <c r="C1625" t="s">
        <v>411</v>
      </c>
    </row>
    <row r="1626" spans="1:3" x14ac:dyDescent="0.25">
      <c r="A1626" t="s">
        <v>329</v>
      </c>
      <c r="B1626" t="s">
        <v>333</v>
      </c>
      <c r="C1626" t="s">
        <v>410</v>
      </c>
    </row>
    <row r="1627" spans="1:3" x14ac:dyDescent="0.25">
      <c r="A1627" t="s">
        <v>329</v>
      </c>
      <c r="B1627" t="s">
        <v>333</v>
      </c>
      <c r="C1627" t="s">
        <v>409</v>
      </c>
    </row>
    <row r="1628" spans="1:3" x14ac:dyDescent="0.25">
      <c r="A1628" t="s">
        <v>329</v>
      </c>
      <c r="B1628" t="s">
        <v>333</v>
      </c>
      <c r="C1628" t="s">
        <v>409</v>
      </c>
    </row>
    <row r="1629" spans="1:3" x14ac:dyDescent="0.25">
      <c r="A1629" t="s">
        <v>329</v>
      </c>
      <c r="B1629" t="s">
        <v>333</v>
      </c>
      <c r="C1629" t="s">
        <v>409</v>
      </c>
    </row>
    <row r="1630" spans="1:3" x14ac:dyDescent="0.25">
      <c r="A1630" t="s">
        <v>329</v>
      </c>
      <c r="B1630" t="s">
        <v>333</v>
      </c>
      <c r="C1630" t="s">
        <v>409</v>
      </c>
    </row>
    <row r="1631" spans="1:3" x14ac:dyDescent="0.25">
      <c r="A1631" t="s">
        <v>329</v>
      </c>
      <c r="B1631" t="s">
        <v>333</v>
      </c>
      <c r="C1631" t="s">
        <v>409</v>
      </c>
    </row>
    <row r="1632" spans="1:3" x14ac:dyDescent="0.25">
      <c r="A1632" t="s">
        <v>329</v>
      </c>
      <c r="B1632" t="s">
        <v>333</v>
      </c>
      <c r="C1632" t="s">
        <v>411</v>
      </c>
    </row>
    <row r="1633" spans="1:3" x14ac:dyDescent="0.25">
      <c r="A1633" t="s">
        <v>329</v>
      </c>
      <c r="B1633" t="s">
        <v>333</v>
      </c>
      <c r="C1633" t="s">
        <v>411</v>
      </c>
    </row>
    <row r="1634" spans="1:3" x14ac:dyDescent="0.25">
      <c r="A1634" t="s">
        <v>329</v>
      </c>
      <c r="B1634" t="s">
        <v>333</v>
      </c>
      <c r="C1634" t="s">
        <v>411</v>
      </c>
    </row>
    <row r="1635" spans="1:3" x14ac:dyDescent="0.25">
      <c r="A1635" t="s">
        <v>329</v>
      </c>
      <c r="B1635" t="s">
        <v>333</v>
      </c>
      <c r="C1635" t="s">
        <v>408</v>
      </c>
    </row>
    <row r="1636" spans="1:3" x14ac:dyDescent="0.25">
      <c r="A1636" t="s">
        <v>329</v>
      </c>
      <c r="B1636" t="s">
        <v>333</v>
      </c>
      <c r="C1636" t="s">
        <v>408</v>
      </c>
    </row>
    <row r="1637" spans="1:3" x14ac:dyDescent="0.25">
      <c r="A1637" t="s">
        <v>329</v>
      </c>
      <c r="B1637" t="s">
        <v>333</v>
      </c>
      <c r="C1637" t="s">
        <v>410</v>
      </c>
    </row>
    <row r="1638" spans="1:3" x14ac:dyDescent="0.25">
      <c r="A1638" t="s">
        <v>329</v>
      </c>
      <c r="B1638" t="s">
        <v>333</v>
      </c>
      <c r="C1638" t="s">
        <v>409</v>
      </c>
    </row>
    <row r="1639" spans="1:3" x14ac:dyDescent="0.25">
      <c r="A1639" t="s">
        <v>329</v>
      </c>
      <c r="B1639" t="s">
        <v>333</v>
      </c>
      <c r="C1639" t="s">
        <v>409</v>
      </c>
    </row>
    <row r="1640" spans="1:3" x14ac:dyDescent="0.25">
      <c r="A1640" t="s">
        <v>329</v>
      </c>
      <c r="B1640" t="s">
        <v>333</v>
      </c>
      <c r="C1640" t="s">
        <v>410</v>
      </c>
    </row>
    <row r="1641" spans="1:3" x14ac:dyDescent="0.25">
      <c r="A1641" t="s">
        <v>329</v>
      </c>
      <c r="B1641" t="s">
        <v>333</v>
      </c>
      <c r="C1641" t="s">
        <v>408</v>
      </c>
    </row>
    <row r="1642" spans="1:3" x14ac:dyDescent="0.25">
      <c r="A1642" t="s">
        <v>329</v>
      </c>
      <c r="B1642" t="s">
        <v>333</v>
      </c>
      <c r="C1642" t="s">
        <v>411</v>
      </c>
    </row>
    <row r="1643" spans="1:3" x14ac:dyDescent="0.25">
      <c r="A1643" t="s">
        <v>329</v>
      </c>
      <c r="B1643" t="s">
        <v>333</v>
      </c>
      <c r="C1643" t="s">
        <v>408</v>
      </c>
    </row>
    <row r="1644" spans="1:3" x14ac:dyDescent="0.25">
      <c r="A1644" t="s">
        <v>329</v>
      </c>
      <c r="B1644" t="s">
        <v>333</v>
      </c>
      <c r="C1644" t="s">
        <v>408</v>
      </c>
    </row>
    <row r="1645" spans="1:3" x14ac:dyDescent="0.25">
      <c r="A1645" t="s">
        <v>329</v>
      </c>
      <c r="B1645" t="s">
        <v>333</v>
      </c>
      <c r="C1645" t="s">
        <v>409</v>
      </c>
    </row>
    <row r="1646" spans="1:3" x14ac:dyDescent="0.25">
      <c r="A1646" t="s">
        <v>329</v>
      </c>
      <c r="B1646" t="s">
        <v>333</v>
      </c>
      <c r="C1646" t="s">
        <v>409</v>
      </c>
    </row>
    <row r="1647" spans="1:3" x14ac:dyDescent="0.25">
      <c r="A1647" t="s">
        <v>329</v>
      </c>
      <c r="B1647" t="s">
        <v>335</v>
      </c>
      <c r="C1647" t="s">
        <v>409</v>
      </c>
    </row>
    <row r="1648" spans="1:3" x14ac:dyDescent="0.25">
      <c r="A1648" t="s">
        <v>329</v>
      </c>
      <c r="B1648" t="s">
        <v>335</v>
      </c>
      <c r="C1648" t="s">
        <v>411</v>
      </c>
    </row>
    <row r="1649" spans="1:3" x14ac:dyDescent="0.25">
      <c r="A1649" t="s">
        <v>329</v>
      </c>
      <c r="B1649" t="s">
        <v>335</v>
      </c>
      <c r="C1649" t="s">
        <v>411</v>
      </c>
    </row>
    <row r="1650" spans="1:3" x14ac:dyDescent="0.25">
      <c r="A1650" t="s">
        <v>329</v>
      </c>
      <c r="B1650" t="s">
        <v>335</v>
      </c>
      <c r="C1650" t="s">
        <v>409</v>
      </c>
    </row>
    <row r="1651" spans="1:3" x14ac:dyDescent="0.25">
      <c r="A1651" t="s">
        <v>329</v>
      </c>
      <c r="B1651" t="s">
        <v>335</v>
      </c>
      <c r="C1651" t="s">
        <v>410</v>
      </c>
    </row>
    <row r="1652" spans="1:3" x14ac:dyDescent="0.25">
      <c r="A1652" t="s">
        <v>329</v>
      </c>
      <c r="B1652" t="s">
        <v>335</v>
      </c>
      <c r="C1652" t="s">
        <v>410</v>
      </c>
    </row>
    <row r="1653" spans="1:3" x14ac:dyDescent="0.25">
      <c r="A1653" t="s">
        <v>329</v>
      </c>
      <c r="B1653" t="s">
        <v>335</v>
      </c>
      <c r="C1653" t="s">
        <v>408</v>
      </c>
    </row>
    <row r="1654" spans="1:3" x14ac:dyDescent="0.25">
      <c r="A1654" t="s">
        <v>329</v>
      </c>
      <c r="B1654" t="s">
        <v>335</v>
      </c>
      <c r="C1654" t="s">
        <v>409</v>
      </c>
    </row>
    <row r="1655" spans="1:3" x14ac:dyDescent="0.25">
      <c r="A1655" t="s">
        <v>329</v>
      </c>
      <c r="B1655" t="s">
        <v>335</v>
      </c>
      <c r="C1655" t="s">
        <v>410</v>
      </c>
    </row>
    <row r="1656" spans="1:3" x14ac:dyDescent="0.25">
      <c r="A1656" t="s">
        <v>329</v>
      </c>
      <c r="B1656" t="s">
        <v>335</v>
      </c>
      <c r="C1656" t="s">
        <v>410</v>
      </c>
    </row>
    <row r="1657" spans="1:3" x14ac:dyDescent="0.25">
      <c r="A1657" t="s">
        <v>329</v>
      </c>
      <c r="B1657" t="s">
        <v>335</v>
      </c>
      <c r="C1657" t="s">
        <v>409</v>
      </c>
    </row>
    <row r="1658" spans="1:3" x14ac:dyDescent="0.25">
      <c r="A1658" t="s">
        <v>329</v>
      </c>
      <c r="B1658" t="s">
        <v>335</v>
      </c>
      <c r="C1658" t="s">
        <v>411</v>
      </c>
    </row>
    <row r="1659" spans="1:3" x14ac:dyDescent="0.25">
      <c r="A1659" t="s">
        <v>329</v>
      </c>
      <c r="B1659" t="s">
        <v>335</v>
      </c>
      <c r="C1659" t="s">
        <v>411</v>
      </c>
    </row>
    <row r="1660" spans="1:3" x14ac:dyDescent="0.25">
      <c r="A1660" t="s">
        <v>329</v>
      </c>
      <c r="B1660" t="s">
        <v>335</v>
      </c>
      <c r="C1660" t="s">
        <v>410</v>
      </c>
    </row>
    <row r="1661" spans="1:3" x14ac:dyDescent="0.25">
      <c r="A1661" t="s">
        <v>329</v>
      </c>
      <c r="B1661" t="s">
        <v>335</v>
      </c>
      <c r="C1661" t="s">
        <v>408</v>
      </c>
    </row>
    <row r="1662" spans="1:3" x14ac:dyDescent="0.25">
      <c r="A1662" t="s">
        <v>329</v>
      </c>
      <c r="B1662" t="s">
        <v>335</v>
      </c>
      <c r="C1662" t="s">
        <v>409</v>
      </c>
    </row>
    <row r="1663" spans="1:3" x14ac:dyDescent="0.25">
      <c r="A1663" t="s">
        <v>329</v>
      </c>
      <c r="B1663" t="s">
        <v>335</v>
      </c>
      <c r="C1663" t="s">
        <v>409</v>
      </c>
    </row>
    <row r="1664" spans="1:3" x14ac:dyDescent="0.25">
      <c r="A1664" t="s">
        <v>329</v>
      </c>
      <c r="B1664" t="s">
        <v>335</v>
      </c>
      <c r="C1664" t="s">
        <v>409</v>
      </c>
    </row>
    <row r="1665" spans="1:3" x14ac:dyDescent="0.25">
      <c r="A1665" t="s">
        <v>329</v>
      </c>
      <c r="B1665" t="s">
        <v>335</v>
      </c>
      <c r="C1665" t="s">
        <v>411</v>
      </c>
    </row>
    <row r="1666" spans="1:3" x14ac:dyDescent="0.25">
      <c r="A1666" t="s">
        <v>329</v>
      </c>
      <c r="B1666" t="s">
        <v>335</v>
      </c>
      <c r="C1666" t="s">
        <v>410</v>
      </c>
    </row>
    <row r="1667" spans="1:3" x14ac:dyDescent="0.25">
      <c r="A1667" t="s">
        <v>329</v>
      </c>
      <c r="B1667" t="s">
        <v>335</v>
      </c>
      <c r="C1667" t="s">
        <v>411</v>
      </c>
    </row>
    <row r="1668" spans="1:3" x14ac:dyDescent="0.25">
      <c r="A1668" t="s">
        <v>329</v>
      </c>
      <c r="B1668" t="s">
        <v>335</v>
      </c>
      <c r="C1668" t="s">
        <v>409</v>
      </c>
    </row>
    <row r="1669" spans="1:3" x14ac:dyDescent="0.25">
      <c r="A1669" t="s">
        <v>329</v>
      </c>
      <c r="B1669" t="s">
        <v>338</v>
      </c>
      <c r="C1669" t="s">
        <v>408</v>
      </c>
    </row>
    <row r="1670" spans="1:3" x14ac:dyDescent="0.25">
      <c r="A1670" t="s">
        <v>329</v>
      </c>
      <c r="B1670" t="s">
        <v>338</v>
      </c>
      <c r="C1670" t="s">
        <v>410</v>
      </c>
    </row>
    <row r="1671" spans="1:3" x14ac:dyDescent="0.25">
      <c r="A1671" t="s">
        <v>329</v>
      </c>
      <c r="B1671" t="s">
        <v>338</v>
      </c>
      <c r="C1671" t="s">
        <v>409</v>
      </c>
    </row>
    <row r="1672" spans="1:3" x14ac:dyDescent="0.25">
      <c r="A1672" t="s">
        <v>329</v>
      </c>
      <c r="B1672" t="s">
        <v>338</v>
      </c>
      <c r="C1672" t="s">
        <v>409</v>
      </c>
    </row>
    <row r="1673" spans="1:3" x14ac:dyDescent="0.25">
      <c r="A1673" t="s">
        <v>329</v>
      </c>
      <c r="B1673" t="s">
        <v>338</v>
      </c>
      <c r="C1673" t="s">
        <v>409</v>
      </c>
    </row>
    <row r="1674" spans="1:3" x14ac:dyDescent="0.25">
      <c r="A1674" t="s">
        <v>329</v>
      </c>
      <c r="B1674" t="s">
        <v>338</v>
      </c>
      <c r="C1674" t="s">
        <v>408</v>
      </c>
    </row>
    <row r="1675" spans="1:3" x14ac:dyDescent="0.25">
      <c r="A1675" t="s">
        <v>329</v>
      </c>
      <c r="B1675" t="s">
        <v>338</v>
      </c>
      <c r="C1675" t="s">
        <v>409</v>
      </c>
    </row>
    <row r="1676" spans="1:3" x14ac:dyDescent="0.25">
      <c r="A1676" t="s">
        <v>329</v>
      </c>
      <c r="B1676" t="s">
        <v>338</v>
      </c>
      <c r="C1676" t="s">
        <v>408</v>
      </c>
    </row>
    <row r="1677" spans="1:3" x14ac:dyDescent="0.25">
      <c r="A1677" t="s">
        <v>329</v>
      </c>
      <c r="B1677" t="s">
        <v>338</v>
      </c>
      <c r="C1677" t="s">
        <v>408</v>
      </c>
    </row>
    <row r="1678" spans="1:3" x14ac:dyDescent="0.25">
      <c r="A1678" t="s">
        <v>329</v>
      </c>
      <c r="B1678" t="s">
        <v>338</v>
      </c>
      <c r="C1678" t="s">
        <v>409</v>
      </c>
    </row>
    <row r="1679" spans="1:3" x14ac:dyDescent="0.25">
      <c r="A1679" t="s">
        <v>329</v>
      </c>
      <c r="B1679" t="s">
        <v>338</v>
      </c>
      <c r="C1679" t="s">
        <v>408</v>
      </c>
    </row>
    <row r="1680" spans="1:3" x14ac:dyDescent="0.25">
      <c r="A1680" t="s">
        <v>329</v>
      </c>
      <c r="B1680" t="s">
        <v>338</v>
      </c>
      <c r="C1680" t="s">
        <v>408</v>
      </c>
    </row>
    <row r="1681" spans="1:3" x14ac:dyDescent="0.25">
      <c r="A1681" t="s">
        <v>329</v>
      </c>
      <c r="B1681" t="s">
        <v>338</v>
      </c>
      <c r="C1681" t="s">
        <v>410</v>
      </c>
    </row>
    <row r="1682" spans="1:3" x14ac:dyDescent="0.25">
      <c r="A1682" t="s">
        <v>329</v>
      </c>
      <c r="B1682" t="s">
        <v>338</v>
      </c>
      <c r="C1682" t="s">
        <v>409</v>
      </c>
    </row>
    <row r="1683" spans="1:3" x14ac:dyDescent="0.25">
      <c r="A1683" t="s">
        <v>329</v>
      </c>
      <c r="B1683" t="s">
        <v>338</v>
      </c>
      <c r="C1683" t="s">
        <v>408</v>
      </c>
    </row>
    <row r="1684" spans="1:3" x14ac:dyDescent="0.25">
      <c r="A1684" t="s">
        <v>329</v>
      </c>
      <c r="B1684" t="s">
        <v>338</v>
      </c>
      <c r="C1684" t="s">
        <v>408</v>
      </c>
    </row>
    <row r="1685" spans="1:3" x14ac:dyDescent="0.25">
      <c r="A1685" t="s">
        <v>329</v>
      </c>
      <c r="B1685" t="s">
        <v>338</v>
      </c>
      <c r="C1685" t="s">
        <v>409</v>
      </c>
    </row>
    <row r="1686" spans="1:3" x14ac:dyDescent="0.25">
      <c r="A1686" t="s">
        <v>329</v>
      </c>
      <c r="B1686" t="s">
        <v>338</v>
      </c>
      <c r="C1686" t="s">
        <v>409</v>
      </c>
    </row>
    <row r="1687" spans="1:3" x14ac:dyDescent="0.25">
      <c r="A1687" t="s">
        <v>329</v>
      </c>
      <c r="B1687" t="s">
        <v>338</v>
      </c>
      <c r="C1687" t="s">
        <v>408</v>
      </c>
    </row>
    <row r="1688" spans="1:3" x14ac:dyDescent="0.25">
      <c r="A1688" t="s">
        <v>329</v>
      </c>
      <c r="B1688" t="s">
        <v>338</v>
      </c>
      <c r="C1688" t="s">
        <v>409</v>
      </c>
    </row>
    <row r="1689" spans="1:3" x14ac:dyDescent="0.25">
      <c r="A1689" t="s">
        <v>329</v>
      </c>
      <c r="B1689" t="s">
        <v>338</v>
      </c>
      <c r="C1689" t="s">
        <v>408</v>
      </c>
    </row>
    <row r="1690" spans="1:3" x14ac:dyDescent="0.25">
      <c r="A1690" t="s">
        <v>329</v>
      </c>
      <c r="B1690" t="s">
        <v>338</v>
      </c>
      <c r="C1690" t="s">
        <v>409</v>
      </c>
    </row>
    <row r="1691" spans="1:3" x14ac:dyDescent="0.25">
      <c r="A1691" t="s">
        <v>329</v>
      </c>
      <c r="B1691" t="s">
        <v>338</v>
      </c>
      <c r="C1691" t="s">
        <v>408</v>
      </c>
    </row>
    <row r="1692" spans="1:3" x14ac:dyDescent="0.25">
      <c r="A1692" t="s">
        <v>329</v>
      </c>
      <c r="B1692" t="s">
        <v>338</v>
      </c>
      <c r="C1692" t="s">
        <v>408</v>
      </c>
    </row>
    <row r="1693" spans="1:3" x14ac:dyDescent="0.25">
      <c r="A1693" t="s">
        <v>329</v>
      </c>
      <c r="B1693" t="s">
        <v>338</v>
      </c>
      <c r="C1693" t="s">
        <v>408</v>
      </c>
    </row>
    <row r="1694" spans="1:3" x14ac:dyDescent="0.25">
      <c r="A1694" t="s">
        <v>329</v>
      </c>
      <c r="B1694" t="s">
        <v>338</v>
      </c>
      <c r="C1694" t="s">
        <v>408</v>
      </c>
    </row>
    <row r="1695" spans="1:3" x14ac:dyDescent="0.25">
      <c r="A1695" t="s">
        <v>329</v>
      </c>
      <c r="B1695" t="s">
        <v>338</v>
      </c>
      <c r="C1695" t="s">
        <v>408</v>
      </c>
    </row>
    <row r="1696" spans="1:3" x14ac:dyDescent="0.25">
      <c r="A1696" t="s">
        <v>329</v>
      </c>
      <c r="B1696" t="s">
        <v>338</v>
      </c>
      <c r="C1696" t="s">
        <v>408</v>
      </c>
    </row>
    <row r="1697" spans="1:3" x14ac:dyDescent="0.25">
      <c r="A1697" t="s">
        <v>329</v>
      </c>
      <c r="B1697" t="s">
        <v>338</v>
      </c>
      <c r="C1697" t="s">
        <v>408</v>
      </c>
    </row>
    <row r="1698" spans="1:3" x14ac:dyDescent="0.25">
      <c r="A1698" t="s">
        <v>329</v>
      </c>
      <c r="B1698" t="s">
        <v>338</v>
      </c>
      <c r="C1698" t="s">
        <v>409</v>
      </c>
    </row>
    <row r="1699" spans="1:3" x14ac:dyDescent="0.25">
      <c r="A1699" t="s">
        <v>329</v>
      </c>
      <c r="B1699" t="s">
        <v>341</v>
      </c>
      <c r="C1699" t="s">
        <v>408</v>
      </c>
    </row>
    <row r="1700" spans="1:3" x14ac:dyDescent="0.25">
      <c r="A1700" t="s">
        <v>329</v>
      </c>
      <c r="B1700" t="s">
        <v>341</v>
      </c>
      <c r="C1700" t="s">
        <v>408</v>
      </c>
    </row>
    <row r="1701" spans="1:3" x14ac:dyDescent="0.25">
      <c r="A1701" t="s">
        <v>329</v>
      </c>
      <c r="B1701" t="s">
        <v>341</v>
      </c>
      <c r="C1701" t="s">
        <v>408</v>
      </c>
    </row>
    <row r="1702" spans="1:3" x14ac:dyDescent="0.25">
      <c r="A1702" t="s">
        <v>329</v>
      </c>
      <c r="B1702" t="s">
        <v>341</v>
      </c>
      <c r="C1702" t="s">
        <v>409</v>
      </c>
    </row>
    <row r="1703" spans="1:3" x14ac:dyDescent="0.25">
      <c r="A1703" t="s">
        <v>329</v>
      </c>
      <c r="B1703" t="s">
        <v>341</v>
      </c>
      <c r="C1703" t="s">
        <v>408</v>
      </c>
    </row>
    <row r="1704" spans="1:3" x14ac:dyDescent="0.25">
      <c r="A1704" t="s">
        <v>329</v>
      </c>
      <c r="B1704" t="s">
        <v>341</v>
      </c>
      <c r="C1704" t="s">
        <v>408</v>
      </c>
    </row>
    <row r="1705" spans="1:3" x14ac:dyDescent="0.25">
      <c r="A1705" t="s">
        <v>329</v>
      </c>
      <c r="B1705" t="s">
        <v>341</v>
      </c>
      <c r="C1705" t="s">
        <v>408</v>
      </c>
    </row>
    <row r="1706" spans="1:3" x14ac:dyDescent="0.25">
      <c r="A1706" t="s">
        <v>329</v>
      </c>
      <c r="B1706" t="s">
        <v>341</v>
      </c>
      <c r="C1706" t="s">
        <v>408</v>
      </c>
    </row>
    <row r="1707" spans="1:3" x14ac:dyDescent="0.25">
      <c r="A1707" t="s">
        <v>329</v>
      </c>
      <c r="B1707" t="s">
        <v>341</v>
      </c>
      <c r="C1707" t="s">
        <v>408</v>
      </c>
    </row>
    <row r="1708" spans="1:3" x14ac:dyDescent="0.25">
      <c r="A1708" t="s">
        <v>329</v>
      </c>
      <c r="B1708" t="s">
        <v>341</v>
      </c>
      <c r="C1708" t="s">
        <v>408</v>
      </c>
    </row>
    <row r="1709" spans="1:3" x14ac:dyDescent="0.25">
      <c r="A1709" t="s">
        <v>329</v>
      </c>
      <c r="B1709" t="s">
        <v>341</v>
      </c>
      <c r="C1709" t="s">
        <v>408</v>
      </c>
    </row>
    <row r="1710" spans="1:3" x14ac:dyDescent="0.25">
      <c r="A1710" t="s">
        <v>329</v>
      </c>
      <c r="B1710" t="s">
        <v>341</v>
      </c>
      <c r="C1710" t="s">
        <v>408</v>
      </c>
    </row>
    <row r="1711" spans="1:3" x14ac:dyDescent="0.25">
      <c r="A1711" t="s">
        <v>329</v>
      </c>
      <c r="B1711" t="s">
        <v>341</v>
      </c>
      <c r="C1711" t="s">
        <v>408</v>
      </c>
    </row>
    <row r="1712" spans="1:3" x14ac:dyDescent="0.25">
      <c r="A1712" t="s">
        <v>329</v>
      </c>
      <c r="B1712" t="s">
        <v>341</v>
      </c>
      <c r="C1712" t="s">
        <v>408</v>
      </c>
    </row>
    <row r="1713" spans="1:3" x14ac:dyDescent="0.25">
      <c r="A1713" t="s">
        <v>329</v>
      </c>
      <c r="B1713" t="s">
        <v>341</v>
      </c>
      <c r="C1713" t="s">
        <v>408</v>
      </c>
    </row>
    <row r="1714" spans="1:3" x14ac:dyDescent="0.25">
      <c r="A1714" t="s">
        <v>329</v>
      </c>
      <c r="B1714" t="s">
        <v>341</v>
      </c>
      <c r="C1714" t="s">
        <v>408</v>
      </c>
    </row>
    <row r="1715" spans="1:3" x14ac:dyDescent="0.25">
      <c r="A1715" t="s">
        <v>329</v>
      </c>
      <c r="B1715" t="s">
        <v>341</v>
      </c>
      <c r="C1715" t="s">
        <v>409</v>
      </c>
    </row>
    <row r="1716" spans="1:3" x14ac:dyDescent="0.25">
      <c r="A1716" t="s">
        <v>329</v>
      </c>
      <c r="B1716" t="s">
        <v>341</v>
      </c>
      <c r="C1716" t="s">
        <v>408</v>
      </c>
    </row>
    <row r="1717" spans="1:3" x14ac:dyDescent="0.25">
      <c r="A1717" t="s">
        <v>329</v>
      </c>
      <c r="B1717" t="s">
        <v>341</v>
      </c>
      <c r="C1717" t="s">
        <v>408</v>
      </c>
    </row>
    <row r="1718" spans="1:3" x14ac:dyDescent="0.25">
      <c r="A1718" t="s">
        <v>329</v>
      </c>
      <c r="B1718" t="s">
        <v>341</v>
      </c>
      <c r="C1718" t="s">
        <v>408</v>
      </c>
    </row>
    <row r="1719" spans="1:3" x14ac:dyDescent="0.25">
      <c r="A1719" t="s">
        <v>329</v>
      </c>
      <c r="B1719" t="s">
        <v>341</v>
      </c>
      <c r="C1719" t="s">
        <v>409</v>
      </c>
    </row>
    <row r="1720" spans="1:3" x14ac:dyDescent="0.25">
      <c r="A1720" t="s">
        <v>329</v>
      </c>
      <c r="B1720" t="s">
        <v>341</v>
      </c>
      <c r="C1720" t="s">
        <v>408</v>
      </c>
    </row>
    <row r="1721" spans="1:3" x14ac:dyDescent="0.25">
      <c r="A1721" t="s">
        <v>329</v>
      </c>
      <c r="B1721" t="s">
        <v>341</v>
      </c>
      <c r="C1721" t="s">
        <v>409</v>
      </c>
    </row>
    <row r="1722" spans="1:3" x14ac:dyDescent="0.25">
      <c r="A1722" t="s">
        <v>329</v>
      </c>
      <c r="B1722" t="s">
        <v>341</v>
      </c>
      <c r="C1722" t="s">
        <v>408</v>
      </c>
    </row>
    <row r="1723" spans="1:3" x14ac:dyDescent="0.25">
      <c r="A1723" t="s">
        <v>329</v>
      </c>
      <c r="B1723" t="s">
        <v>341</v>
      </c>
      <c r="C1723" t="s">
        <v>408</v>
      </c>
    </row>
    <row r="1724" spans="1:3" x14ac:dyDescent="0.25">
      <c r="A1724" t="s">
        <v>329</v>
      </c>
      <c r="B1724" t="s">
        <v>341</v>
      </c>
      <c r="C1724" t="s">
        <v>409</v>
      </c>
    </row>
    <row r="1725" spans="1:3" x14ac:dyDescent="0.25">
      <c r="A1725" t="s">
        <v>329</v>
      </c>
      <c r="B1725" t="s">
        <v>345</v>
      </c>
      <c r="C1725" t="s">
        <v>409</v>
      </c>
    </row>
    <row r="1726" spans="1:3" x14ac:dyDescent="0.25">
      <c r="A1726" t="s">
        <v>329</v>
      </c>
      <c r="B1726" t="s">
        <v>345</v>
      </c>
      <c r="C1726" t="s">
        <v>408</v>
      </c>
    </row>
    <row r="1727" spans="1:3" x14ac:dyDescent="0.25">
      <c r="A1727" t="s">
        <v>329</v>
      </c>
      <c r="B1727" t="s">
        <v>345</v>
      </c>
      <c r="C1727" t="s">
        <v>409</v>
      </c>
    </row>
    <row r="1728" spans="1:3" x14ac:dyDescent="0.25">
      <c r="A1728" t="s">
        <v>329</v>
      </c>
      <c r="B1728" t="s">
        <v>345</v>
      </c>
      <c r="C1728" t="s">
        <v>410</v>
      </c>
    </row>
    <row r="1729" spans="1:3" x14ac:dyDescent="0.25">
      <c r="A1729" t="s">
        <v>329</v>
      </c>
      <c r="B1729" t="s">
        <v>345</v>
      </c>
      <c r="C1729" t="s">
        <v>410</v>
      </c>
    </row>
    <row r="1730" spans="1:3" x14ac:dyDescent="0.25">
      <c r="A1730" t="s">
        <v>329</v>
      </c>
      <c r="B1730" t="s">
        <v>345</v>
      </c>
      <c r="C1730" t="s">
        <v>410</v>
      </c>
    </row>
    <row r="1731" spans="1:3" x14ac:dyDescent="0.25">
      <c r="A1731" t="s">
        <v>329</v>
      </c>
      <c r="B1731" t="s">
        <v>345</v>
      </c>
      <c r="C1731" t="s">
        <v>409</v>
      </c>
    </row>
    <row r="1732" spans="1:3" x14ac:dyDescent="0.25">
      <c r="A1732" t="s">
        <v>329</v>
      </c>
      <c r="B1732" t="s">
        <v>345</v>
      </c>
      <c r="C1732" t="s">
        <v>409</v>
      </c>
    </row>
    <row r="1733" spans="1:3" x14ac:dyDescent="0.25">
      <c r="A1733" t="s">
        <v>329</v>
      </c>
      <c r="B1733" t="s">
        <v>345</v>
      </c>
      <c r="C1733" t="s">
        <v>408</v>
      </c>
    </row>
    <row r="1734" spans="1:3" x14ac:dyDescent="0.25">
      <c r="A1734" t="s">
        <v>329</v>
      </c>
      <c r="B1734" t="s">
        <v>345</v>
      </c>
      <c r="C1734" t="s">
        <v>408</v>
      </c>
    </row>
    <row r="1735" spans="1:3" x14ac:dyDescent="0.25">
      <c r="A1735" t="s">
        <v>329</v>
      </c>
      <c r="B1735" t="s">
        <v>345</v>
      </c>
      <c r="C1735" t="s">
        <v>410</v>
      </c>
    </row>
    <row r="1736" spans="1:3" x14ac:dyDescent="0.25">
      <c r="A1736" t="s">
        <v>329</v>
      </c>
      <c r="B1736" t="s">
        <v>345</v>
      </c>
      <c r="C1736" t="s">
        <v>409</v>
      </c>
    </row>
    <row r="1737" spans="1:3" x14ac:dyDescent="0.25">
      <c r="A1737" t="s">
        <v>329</v>
      </c>
      <c r="B1737" t="s">
        <v>345</v>
      </c>
      <c r="C1737" t="s">
        <v>409</v>
      </c>
    </row>
    <row r="1738" spans="1:3" x14ac:dyDescent="0.25">
      <c r="A1738" t="s">
        <v>329</v>
      </c>
      <c r="B1738" t="s">
        <v>345</v>
      </c>
      <c r="C1738" t="s">
        <v>408</v>
      </c>
    </row>
    <row r="1739" spans="1:3" x14ac:dyDescent="0.25">
      <c r="A1739" t="s">
        <v>329</v>
      </c>
      <c r="B1739" t="s">
        <v>345</v>
      </c>
      <c r="C1739" t="s">
        <v>410</v>
      </c>
    </row>
    <row r="1740" spans="1:3" x14ac:dyDescent="0.25">
      <c r="A1740" t="s">
        <v>329</v>
      </c>
      <c r="B1740" t="s">
        <v>345</v>
      </c>
      <c r="C1740" t="s">
        <v>409</v>
      </c>
    </row>
    <row r="1741" spans="1:3" x14ac:dyDescent="0.25">
      <c r="A1741" t="s">
        <v>329</v>
      </c>
      <c r="B1741" t="s">
        <v>345</v>
      </c>
      <c r="C1741" t="s">
        <v>411</v>
      </c>
    </row>
    <row r="1742" spans="1:3" x14ac:dyDescent="0.25">
      <c r="A1742" t="s">
        <v>329</v>
      </c>
      <c r="B1742" t="s">
        <v>345</v>
      </c>
      <c r="C1742" t="s">
        <v>408</v>
      </c>
    </row>
    <row r="1743" spans="1:3" x14ac:dyDescent="0.25">
      <c r="A1743" t="s">
        <v>329</v>
      </c>
      <c r="B1743" t="s">
        <v>345</v>
      </c>
      <c r="C1743" t="s">
        <v>408</v>
      </c>
    </row>
    <row r="1744" spans="1:3" x14ac:dyDescent="0.25">
      <c r="A1744" t="s">
        <v>329</v>
      </c>
      <c r="B1744" t="s">
        <v>345</v>
      </c>
      <c r="C1744" t="s">
        <v>408</v>
      </c>
    </row>
    <row r="1745" spans="1:3" x14ac:dyDescent="0.25">
      <c r="A1745" t="s">
        <v>329</v>
      </c>
      <c r="B1745" t="s">
        <v>345</v>
      </c>
      <c r="C1745" t="s">
        <v>409</v>
      </c>
    </row>
    <row r="1746" spans="1:3" x14ac:dyDescent="0.25">
      <c r="A1746" t="s">
        <v>329</v>
      </c>
      <c r="B1746" t="s">
        <v>345</v>
      </c>
      <c r="C1746" t="s">
        <v>408</v>
      </c>
    </row>
    <row r="1747" spans="1:3" x14ac:dyDescent="0.25">
      <c r="A1747" t="s">
        <v>329</v>
      </c>
      <c r="B1747" t="s">
        <v>345</v>
      </c>
      <c r="C1747" t="s">
        <v>409</v>
      </c>
    </row>
    <row r="1748" spans="1:3" x14ac:dyDescent="0.25">
      <c r="A1748" t="s">
        <v>329</v>
      </c>
      <c r="B1748" t="s">
        <v>348</v>
      </c>
      <c r="C1748" t="s">
        <v>408</v>
      </c>
    </row>
    <row r="1749" spans="1:3" x14ac:dyDescent="0.25">
      <c r="A1749" t="s">
        <v>329</v>
      </c>
      <c r="B1749" t="s">
        <v>348</v>
      </c>
      <c r="C1749" t="s">
        <v>409</v>
      </c>
    </row>
    <row r="1750" spans="1:3" x14ac:dyDescent="0.25">
      <c r="A1750" t="s">
        <v>329</v>
      </c>
      <c r="B1750" t="s">
        <v>348</v>
      </c>
      <c r="C1750" t="s">
        <v>409</v>
      </c>
    </row>
    <row r="1751" spans="1:3" x14ac:dyDescent="0.25">
      <c r="A1751" t="s">
        <v>329</v>
      </c>
      <c r="B1751" t="s">
        <v>348</v>
      </c>
      <c r="C1751" t="s">
        <v>408</v>
      </c>
    </row>
    <row r="1752" spans="1:3" x14ac:dyDescent="0.25">
      <c r="A1752" t="s">
        <v>329</v>
      </c>
      <c r="B1752" t="s">
        <v>348</v>
      </c>
      <c r="C1752" t="s">
        <v>409</v>
      </c>
    </row>
    <row r="1753" spans="1:3" x14ac:dyDescent="0.25">
      <c r="A1753" t="s">
        <v>329</v>
      </c>
      <c r="B1753" t="s">
        <v>348</v>
      </c>
      <c r="C1753" t="s">
        <v>408</v>
      </c>
    </row>
    <row r="1754" spans="1:3" x14ac:dyDescent="0.25">
      <c r="A1754" t="s">
        <v>329</v>
      </c>
      <c r="B1754" t="s">
        <v>348</v>
      </c>
      <c r="C1754" t="s">
        <v>408</v>
      </c>
    </row>
    <row r="1755" spans="1:3" x14ac:dyDescent="0.25">
      <c r="A1755" t="s">
        <v>329</v>
      </c>
      <c r="B1755" t="s">
        <v>348</v>
      </c>
      <c r="C1755" t="s">
        <v>408</v>
      </c>
    </row>
    <row r="1756" spans="1:3" x14ac:dyDescent="0.25">
      <c r="A1756" t="s">
        <v>329</v>
      </c>
      <c r="B1756" t="s">
        <v>348</v>
      </c>
      <c r="C1756" t="s">
        <v>409</v>
      </c>
    </row>
    <row r="1757" spans="1:3" x14ac:dyDescent="0.25">
      <c r="A1757" t="s">
        <v>329</v>
      </c>
      <c r="B1757" t="s">
        <v>351</v>
      </c>
      <c r="C1757" t="s">
        <v>408</v>
      </c>
    </row>
    <row r="1758" spans="1:3" x14ac:dyDescent="0.25">
      <c r="A1758" t="s">
        <v>329</v>
      </c>
      <c r="B1758" t="s">
        <v>351</v>
      </c>
      <c r="C1758" t="s">
        <v>408</v>
      </c>
    </row>
    <row r="1759" spans="1:3" x14ac:dyDescent="0.25">
      <c r="A1759" t="s">
        <v>329</v>
      </c>
      <c r="B1759" t="s">
        <v>351</v>
      </c>
      <c r="C1759" t="s">
        <v>408</v>
      </c>
    </row>
    <row r="1760" spans="1:3" x14ac:dyDescent="0.25">
      <c r="A1760" t="s">
        <v>329</v>
      </c>
      <c r="B1760" t="s">
        <v>351</v>
      </c>
      <c r="C1760" t="s">
        <v>408</v>
      </c>
    </row>
    <row r="1761" spans="1:3" x14ac:dyDescent="0.25">
      <c r="A1761" t="s">
        <v>329</v>
      </c>
      <c r="B1761" t="s">
        <v>351</v>
      </c>
      <c r="C1761" t="s">
        <v>408</v>
      </c>
    </row>
    <row r="1762" spans="1:3" x14ac:dyDescent="0.25">
      <c r="A1762" t="s">
        <v>329</v>
      </c>
      <c r="B1762" t="s">
        <v>351</v>
      </c>
      <c r="C1762" t="s">
        <v>408</v>
      </c>
    </row>
    <row r="1763" spans="1:3" x14ac:dyDescent="0.25">
      <c r="A1763" t="s">
        <v>329</v>
      </c>
      <c r="B1763" t="s">
        <v>351</v>
      </c>
      <c r="C1763" t="s">
        <v>408</v>
      </c>
    </row>
    <row r="1764" spans="1:3" x14ac:dyDescent="0.25">
      <c r="A1764" t="s">
        <v>329</v>
      </c>
      <c r="B1764" t="s">
        <v>351</v>
      </c>
      <c r="C1764" t="s">
        <v>408</v>
      </c>
    </row>
    <row r="1765" spans="1:3" x14ac:dyDescent="0.25">
      <c r="A1765" t="s">
        <v>329</v>
      </c>
      <c r="B1765" t="s">
        <v>351</v>
      </c>
      <c r="C1765" t="s">
        <v>408</v>
      </c>
    </row>
    <row r="1766" spans="1:3" x14ac:dyDescent="0.25">
      <c r="A1766" t="s">
        <v>329</v>
      </c>
      <c r="B1766" t="s">
        <v>351</v>
      </c>
      <c r="C1766" t="s">
        <v>408</v>
      </c>
    </row>
    <row r="1767" spans="1:3" x14ac:dyDescent="0.25">
      <c r="A1767" t="s">
        <v>329</v>
      </c>
      <c r="B1767" t="s">
        <v>351</v>
      </c>
      <c r="C1767" t="s">
        <v>408</v>
      </c>
    </row>
    <row r="1768" spans="1:3" x14ac:dyDescent="0.25">
      <c r="A1768" t="s">
        <v>329</v>
      </c>
      <c r="B1768" t="s">
        <v>351</v>
      </c>
      <c r="C1768" t="s">
        <v>408</v>
      </c>
    </row>
    <row r="1769" spans="1:3" x14ac:dyDescent="0.25">
      <c r="A1769" t="s">
        <v>329</v>
      </c>
      <c r="B1769" t="s">
        <v>351</v>
      </c>
      <c r="C1769" t="s">
        <v>408</v>
      </c>
    </row>
    <row r="1770" spans="1:3" x14ac:dyDescent="0.25">
      <c r="A1770" t="s">
        <v>329</v>
      </c>
      <c r="B1770" t="s">
        <v>351</v>
      </c>
      <c r="C1770" t="s">
        <v>408</v>
      </c>
    </row>
    <row r="1771" spans="1:3" x14ac:dyDescent="0.25">
      <c r="A1771" t="s">
        <v>329</v>
      </c>
      <c r="B1771" t="s">
        <v>351</v>
      </c>
      <c r="C1771" t="s">
        <v>408</v>
      </c>
    </row>
    <row r="1772" spans="1:3" x14ac:dyDescent="0.25">
      <c r="A1772" t="s">
        <v>329</v>
      </c>
      <c r="B1772" t="s">
        <v>354</v>
      </c>
      <c r="C1772" t="s">
        <v>409</v>
      </c>
    </row>
    <row r="1773" spans="1:3" x14ac:dyDescent="0.25">
      <c r="A1773" t="s">
        <v>329</v>
      </c>
      <c r="B1773" t="s">
        <v>354</v>
      </c>
      <c r="C1773" t="s">
        <v>408</v>
      </c>
    </row>
    <row r="1774" spans="1:3" x14ac:dyDescent="0.25">
      <c r="A1774" t="s">
        <v>329</v>
      </c>
      <c r="B1774" t="s">
        <v>354</v>
      </c>
      <c r="C1774" t="s">
        <v>408</v>
      </c>
    </row>
    <row r="1775" spans="1:3" x14ac:dyDescent="0.25">
      <c r="A1775" t="s">
        <v>329</v>
      </c>
      <c r="B1775" t="s">
        <v>354</v>
      </c>
      <c r="C1775" t="s">
        <v>408</v>
      </c>
    </row>
    <row r="1776" spans="1:3" x14ac:dyDescent="0.25">
      <c r="A1776" t="s">
        <v>329</v>
      </c>
      <c r="B1776" t="s">
        <v>354</v>
      </c>
      <c r="C1776" t="s">
        <v>408</v>
      </c>
    </row>
    <row r="1777" spans="1:3" x14ac:dyDescent="0.25">
      <c r="A1777" t="s">
        <v>329</v>
      </c>
      <c r="B1777" t="s">
        <v>354</v>
      </c>
      <c r="C1777" t="s">
        <v>408</v>
      </c>
    </row>
    <row r="1778" spans="1:3" x14ac:dyDescent="0.25">
      <c r="A1778" t="s">
        <v>329</v>
      </c>
      <c r="B1778" t="s">
        <v>354</v>
      </c>
      <c r="C1778" t="s">
        <v>408</v>
      </c>
    </row>
    <row r="1779" spans="1:3" x14ac:dyDescent="0.25">
      <c r="A1779" t="s">
        <v>329</v>
      </c>
      <c r="B1779" t="s">
        <v>354</v>
      </c>
      <c r="C1779" t="s">
        <v>408</v>
      </c>
    </row>
    <row r="1780" spans="1:3" x14ac:dyDescent="0.25">
      <c r="A1780" t="s">
        <v>329</v>
      </c>
      <c r="B1780" t="s">
        <v>354</v>
      </c>
      <c r="C1780" t="s">
        <v>408</v>
      </c>
    </row>
    <row r="1781" spans="1:3" x14ac:dyDescent="0.25">
      <c r="A1781" t="s">
        <v>329</v>
      </c>
      <c r="B1781" t="s">
        <v>354</v>
      </c>
      <c r="C1781" t="s">
        <v>408</v>
      </c>
    </row>
    <row r="1782" spans="1:3" x14ac:dyDescent="0.25">
      <c r="A1782" t="s">
        <v>329</v>
      </c>
      <c r="B1782" t="s">
        <v>354</v>
      </c>
      <c r="C1782" t="s">
        <v>408</v>
      </c>
    </row>
    <row r="1783" spans="1:3" x14ac:dyDescent="0.25">
      <c r="A1783" t="s">
        <v>329</v>
      </c>
      <c r="B1783" t="s">
        <v>354</v>
      </c>
      <c r="C1783" t="s">
        <v>408</v>
      </c>
    </row>
    <row r="1784" spans="1:3" x14ac:dyDescent="0.25">
      <c r="A1784" t="s">
        <v>329</v>
      </c>
      <c r="B1784" t="s">
        <v>354</v>
      </c>
      <c r="C1784" t="s">
        <v>408</v>
      </c>
    </row>
    <row r="1785" spans="1:3" x14ac:dyDescent="0.25">
      <c r="A1785" t="s">
        <v>329</v>
      </c>
      <c r="B1785" t="s">
        <v>354</v>
      </c>
      <c r="C1785" t="s">
        <v>408</v>
      </c>
    </row>
    <row r="1786" spans="1:3" x14ac:dyDescent="0.25">
      <c r="A1786" t="s">
        <v>329</v>
      </c>
      <c r="B1786" t="s">
        <v>354</v>
      </c>
      <c r="C1786" t="s">
        <v>408</v>
      </c>
    </row>
    <row r="1787" spans="1:3" x14ac:dyDescent="0.25">
      <c r="A1787" t="s">
        <v>329</v>
      </c>
      <c r="B1787" t="s">
        <v>354</v>
      </c>
      <c r="C1787" t="s">
        <v>408</v>
      </c>
    </row>
    <row r="1788" spans="1:3" x14ac:dyDescent="0.25">
      <c r="A1788" t="s">
        <v>329</v>
      </c>
      <c r="B1788" t="s">
        <v>354</v>
      </c>
      <c r="C1788" t="s">
        <v>408</v>
      </c>
    </row>
    <row r="1789" spans="1:3" x14ac:dyDescent="0.25">
      <c r="A1789" t="s">
        <v>329</v>
      </c>
      <c r="B1789" t="s">
        <v>354</v>
      </c>
      <c r="C1789" t="s">
        <v>408</v>
      </c>
    </row>
    <row r="1790" spans="1:3" x14ac:dyDescent="0.25">
      <c r="A1790" t="s">
        <v>329</v>
      </c>
      <c r="B1790" t="s">
        <v>354</v>
      </c>
      <c r="C1790" t="s">
        <v>408</v>
      </c>
    </row>
    <row r="1791" spans="1:3" x14ac:dyDescent="0.25">
      <c r="A1791" t="s">
        <v>329</v>
      </c>
      <c r="B1791" t="s">
        <v>354</v>
      </c>
      <c r="C1791" t="s">
        <v>409</v>
      </c>
    </row>
    <row r="1792" spans="1:3" x14ac:dyDescent="0.25">
      <c r="A1792" t="s">
        <v>329</v>
      </c>
      <c r="B1792" t="s">
        <v>354</v>
      </c>
      <c r="C1792" t="s">
        <v>408</v>
      </c>
    </row>
    <row r="1793" spans="1:3" x14ac:dyDescent="0.25">
      <c r="A1793" t="s">
        <v>329</v>
      </c>
      <c r="B1793" t="s">
        <v>354</v>
      </c>
      <c r="C1793" t="s">
        <v>409</v>
      </c>
    </row>
    <row r="1794" spans="1:3" x14ac:dyDescent="0.25">
      <c r="A1794" t="s">
        <v>329</v>
      </c>
      <c r="B1794" t="s">
        <v>354</v>
      </c>
      <c r="C1794" t="s">
        <v>408</v>
      </c>
    </row>
    <row r="1795" spans="1:3" x14ac:dyDescent="0.25">
      <c r="A1795" t="s">
        <v>329</v>
      </c>
      <c r="B1795" t="s">
        <v>354</v>
      </c>
      <c r="C1795" t="s">
        <v>408</v>
      </c>
    </row>
    <row r="1796" spans="1:3" x14ac:dyDescent="0.25">
      <c r="A1796" t="s">
        <v>329</v>
      </c>
      <c r="B1796" t="s">
        <v>354</v>
      </c>
      <c r="C1796" t="s">
        <v>408</v>
      </c>
    </row>
    <row r="1797" spans="1:3" x14ac:dyDescent="0.25">
      <c r="A1797" t="s">
        <v>329</v>
      </c>
      <c r="B1797" t="s">
        <v>354</v>
      </c>
      <c r="C1797" t="s">
        <v>408</v>
      </c>
    </row>
    <row r="1798" spans="1:3" x14ac:dyDescent="0.25">
      <c r="A1798" t="s">
        <v>329</v>
      </c>
      <c r="B1798" t="s">
        <v>354</v>
      </c>
      <c r="C1798" t="s">
        <v>408</v>
      </c>
    </row>
    <row r="1799" spans="1:3" x14ac:dyDescent="0.25">
      <c r="A1799" t="s">
        <v>329</v>
      </c>
      <c r="B1799" t="s">
        <v>354</v>
      </c>
      <c r="C1799" t="s">
        <v>408</v>
      </c>
    </row>
    <row r="1800" spans="1:3" x14ac:dyDescent="0.25">
      <c r="A1800" t="s">
        <v>329</v>
      </c>
      <c r="B1800" t="s">
        <v>354</v>
      </c>
      <c r="C1800" t="s">
        <v>408</v>
      </c>
    </row>
    <row r="1801" spans="1:3" x14ac:dyDescent="0.25">
      <c r="A1801" t="s">
        <v>329</v>
      </c>
      <c r="B1801" t="s">
        <v>354</v>
      </c>
      <c r="C1801" t="s">
        <v>408</v>
      </c>
    </row>
    <row r="1802" spans="1:3" x14ac:dyDescent="0.25">
      <c r="A1802" t="s">
        <v>329</v>
      </c>
      <c r="B1802" t="s">
        <v>354</v>
      </c>
      <c r="C1802" t="s">
        <v>408</v>
      </c>
    </row>
    <row r="1803" spans="1:3" x14ac:dyDescent="0.25">
      <c r="A1803" t="s">
        <v>329</v>
      </c>
      <c r="B1803" t="s">
        <v>354</v>
      </c>
      <c r="C1803" t="s">
        <v>408</v>
      </c>
    </row>
    <row r="1804" spans="1:3" x14ac:dyDescent="0.25">
      <c r="A1804" t="s">
        <v>329</v>
      </c>
      <c r="B1804" t="s">
        <v>354</v>
      </c>
      <c r="C1804" t="s">
        <v>408</v>
      </c>
    </row>
    <row r="1805" spans="1:3" x14ac:dyDescent="0.25">
      <c r="A1805" t="s">
        <v>329</v>
      </c>
      <c r="B1805" t="s">
        <v>354</v>
      </c>
      <c r="C1805" t="s">
        <v>408</v>
      </c>
    </row>
    <row r="1806" spans="1:3" x14ac:dyDescent="0.25">
      <c r="A1806" t="s">
        <v>329</v>
      </c>
      <c r="B1806" t="s">
        <v>354</v>
      </c>
      <c r="C1806" t="s">
        <v>409</v>
      </c>
    </row>
    <row r="1807" spans="1:3" x14ac:dyDescent="0.25">
      <c r="A1807" t="s">
        <v>329</v>
      </c>
      <c r="B1807" t="s">
        <v>354</v>
      </c>
      <c r="C1807" t="s">
        <v>409</v>
      </c>
    </row>
    <row r="1808" spans="1:3" x14ac:dyDescent="0.25">
      <c r="A1808" t="s">
        <v>329</v>
      </c>
      <c r="B1808" t="s">
        <v>354</v>
      </c>
      <c r="C1808" t="s">
        <v>408</v>
      </c>
    </row>
    <row r="1809" spans="1:3" x14ac:dyDescent="0.25">
      <c r="A1809" t="s">
        <v>329</v>
      </c>
      <c r="B1809" t="s">
        <v>354</v>
      </c>
      <c r="C1809" t="s">
        <v>408</v>
      </c>
    </row>
    <row r="1810" spans="1:3" x14ac:dyDescent="0.25">
      <c r="A1810" t="s">
        <v>329</v>
      </c>
      <c r="B1810" t="s">
        <v>354</v>
      </c>
      <c r="C1810" t="s">
        <v>408</v>
      </c>
    </row>
    <row r="1811" spans="1:3" x14ac:dyDescent="0.25">
      <c r="A1811" t="s">
        <v>329</v>
      </c>
      <c r="B1811" t="s">
        <v>354</v>
      </c>
      <c r="C1811" t="s">
        <v>408</v>
      </c>
    </row>
    <row r="1812" spans="1:3" x14ac:dyDescent="0.25">
      <c r="A1812" t="s">
        <v>329</v>
      </c>
      <c r="B1812" t="s">
        <v>354</v>
      </c>
      <c r="C1812" t="s">
        <v>408</v>
      </c>
    </row>
    <row r="1813" spans="1:3" x14ac:dyDescent="0.25">
      <c r="A1813" t="s">
        <v>329</v>
      </c>
      <c r="B1813" t="s">
        <v>357</v>
      </c>
      <c r="C1813" t="s">
        <v>410</v>
      </c>
    </row>
    <row r="1814" spans="1:3" x14ac:dyDescent="0.25">
      <c r="A1814" t="s">
        <v>329</v>
      </c>
      <c r="B1814" t="s">
        <v>357</v>
      </c>
      <c r="C1814" t="s">
        <v>411</v>
      </c>
    </row>
    <row r="1815" spans="1:3" x14ac:dyDescent="0.25">
      <c r="A1815" t="s">
        <v>329</v>
      </c>
      <c r="B1815" t="s">
        <v>357</v>
      </c>
      <c r="C1815" t="s">
        <v>411</v>
      </c>
    </row>
    <row r="1816" spans="1:3" x14ac:dyDescent="0.25">
      <c r="A1816" t="s">
        <v>329</v>
      </c>
      <c r="B1816" t="s">
        <v>357</v>
      </c>
      <c r="C1816" t="s">
        <v>410</v>
      </c>
    </row>
    <row r="1817" spans="1:3" x14ac:dyDescent="0.25">
      <c r="A1817" t="s">
        <v>329</v>
      </c>
      <c r="B1817" t="s">
        <v>357</v>
      </c>
      <c r="C1817" t="s">
        <v>410</v>
      </c>
    </row>
    <row r="1818" spans="1:3" x14ac:dyDescent="0.25">
      <c r="A1818" t="s">
        <v>329</v>
      </c>
      <c r="B1818" t="s">
        <v>357</v>
      </c>
      <c r="C1818" t="s">
        <v>409</v>
      </c>
    </row>
    <row r="1819" spans="1:3" x14ac:dyDescent="0.25">
      <c r="A1819" t="s">
        <v>329</v>
      </c>
      <c r="B1819" t="s">
        <v>357</v>
      </c>
      <c r="C1819" t="s">
        <v>409</v>
      </c>
    </row>
    <row r="1820" spans="1:3" x14ac:dyDescent="0.25">
      <c r="A1820" t="s">
        <v>329</v>
      </c>
      <c r="B1820" t="s">
        <v>357</v>
      </c>
      <c r="C1820" t="s">
        <v>411</v>
      </c>
    </row>
    <row r="1821" spans="1:3" x14ac:dyDescent="0.25">
      <c r="A1821" t="s">
        <v>329</v>
      </c>
      <c r="B1821" t="s">
        <v>357</v>
      </c>
      <c r="C1821" t="s">
        <v>409</v>
      </c>
    </row>
    <row r="1822" spans="1:3" x14ac:dyDescent="0.25">
      <c r="A1822" t="s">
        <v>329</v>
      </c>
      <c r="B1822" t="s">
        <v>357</v>
      </c>
      <c r="C1822" t="s">
        <v>411</v>
      </c>
    </row>
    <row r="1823" spans="1:3" x14ac:dyDescent="0.25">
      <c r="A1823" t="s">
        <v>329</v>
      </c>
      <c r="B1823" t="s">
        <v>357</v>
      </c>
      <c r="C1823" t="s">
        <v>410</v>
      </c>
    </row>
    <row r="1824" spans="1:3" x14ac:dyDescent="0.25">
      <c r="A1824" t="s">
        <v>329</v>
      </c>
      <c r="B1824" t="s">
        <v>357</v>
      </c>
      <c r="C1824" t="s">
        <v>411</v>
      </c>
    </row>
    <row r="1825" spans="1:3" x14ac:dyDescent="0.25">
      <c r="A1825" t="s">
        <v>329</v>
      </c>
      <c r="B1825" t="s">
        <v>357</v>
      </c>
      <c r="C1825" t="s">
        <v>409</v>
      </c>
    </row>
    <row r="1826" spans="1:3" x14ac:dyDescent="0.25">
      <c r="A1826" t="s">
        <v>329</v>
      </c>
      <c r="B1826" t="s">
        <v>357</v>
      </c>
      <c r="C1826" t="s">
        <v>411</v>
      </c>
    </row>
    <row r="1827" spans="1:3" x14ac:dyDescent="0.25">
      <c r="A1827" t="s">
        <v>329</v>
      </c>
      <c r="B1827" t="s">
        <v>360</v>
      </c>
      <c r="C1827" t="s">
        <v>408</v>
      </c>
    </row>
    <row r="1828" spans="1:3" x14ac:dyDescent="0.25">
      <c r="A1828" t="s">
        <v>329</v>
      </c>
      <c r="B1828" t="s">
        <v>360</v>
      </c>
      <c r="C1828" t="s">
        <v>409</v>
      </c>
    </row>
    <row r="1829" spans="1:3" x14ac:dyDescent="0.25">
      <c r="A1829" t="s">
        <v>329</v>
      </c>
      <c r="B1829" t="s">
        <v>360</v>
      </c>
      <c r="C1829" t="s">
        <v>409</v>
      </c>
    </row>
    <row r="1830" spans="1:3" x14ac:dyDescent="0.25">
      <c r="A1830" t="s">
        <v>329</v>
      </c>
      <c r="B1830" t="s">
        <v>360</v>
      </c>
      <c r="C1830" t="s">
        <v>410</v>
      </c>
    </row>
    <row r="1831" spans="1:3" x14ac:dyDescent="0.25">
      <c r="A1831" t="s">
        <v>329</v>
      </c>
      <c r="B1831" t="s">
        <v>360</v>
      </c>
      <c r="C1831" t="s">
        <v>410</v>
      </c>
    </row>
    <row r="1832" spans="1:3" x14ac:dyDescent="0.25">
      <c r="A1832" t="s">
        <v>329</v>
      </c>
      <c r="B1832" t="s">
        <v>360</v>
      </c>
      <c r="C1832" t="s">
        <v>409</v>
      </c>
    </row>
    <row r="1833" spans="1:3" x14ac:dyDescent="0.25">
      <c r="A1833" t="s">
        <v>329</v>
      </c>
      <c r="B1833" t="s">
        <v>360</v>
      </c>
      <c r="C1833" t="s">
        <v>408</v>
      </c>
    </row>
    <row r="1834" spans="1:3" x14ac:dyDescent="0.25">
      <c r="A1834" t="s">
        <v>329</v>
      </c>
      <c r="B1834" t="s">
        <v>360</v>
      </c>
      <c r="C1834" t="s">
        <v>409</v>
      </c>
    </row>
    <row r="1835" spans="1:3" x14ac:dyDescent="0.25">
      <c r="A1835" t="s">
        <v>329</v>
      </c>
      <c r="B1835" t="s">
        <v>360</v>
      </c>
      <c r="C1835" t="s">
        <v>409</v>
      </c>
    </row>
    <row r="1836" spans="1:3" x14ac:dyDescent="0.25">
      <c r="A1836" t="s">
        <v>329</v>
      </c>
      <c r="B1836" t="s">
        <v>364</v>
      </c>
      <c r="C1836" t="s">
        <v>408</v>
      </c>
    </row>
    <row r="1837" spans="1:3" x14ac:dyDescent="0.25">
      <c r="A1837" t="s">
        <v>329</v>
      </c>
      <c r="B1837" t="s">
        <v>364</v>
      </c>
      <c r="C1837" t="s">
        <v>408</v>
      </c>
    </row>
    <row r="1838" spans="1:3" x14ac:dyDescent="0.25">
      <c r="A1838" t="s">
        <v>329</v>
      </c>
      <c r="B1838" t="s">
        <v>364</v>
      </c>
      <c r="C1838" t="s">
        <v>408</v>
      </c>
    </row>
    <row r="1839" spans="1:3" x14ac:dyDescent="0.25">
      <c r="A1839" t="s">
        <v>329</v>
      </c>
      <c r="B1839" t="s">
        <v>364</v>
      </c>
      <c r="C1839" t="s">
        <v>410</v>
      </c>
    </row>
    <row r="1840" spans="1:3" x14ac:dyDescent="0.25">
      <c r="A1840" t="s">
        <v>329</v>
      </c>
      <c r="B1840" t="s">
        <v>364</v>
      </c>
      <c r="C1840" t="s">
        <v>408</v>
      </c>
    </row>
    <row r="1841" spans="1:3" x14ac:dyDescent="0.25">
      <c r="A1841" t="s">
        <v>329</v>
      </c>
      <c r="B1841" t="s">
        <v>364</v>
      </c>
      <c r="C1841" t="s">
        <v>408</v>
      </c>
    </row>
    <row r="1842" spans="1:3" x14ac:dyDescent="0.25">
      <c r="A1842" t="s">
        <v>329</v>
      </c>
      <c r="B1842" t="s">
        <v>364</v>
      </c>
      <c r="C1842" t="s">
        <v>410</v>
      </c>
    </row>
    <row r="1843" spans="1:3" x14ac:dyDescent="0.25">
      <c r="A1843" t="s">
        <v>329</v>
      </c>
      <c r="B1843" t="s">
        <v>364</v>
      </c>
      <c r="C1843" t="s">
        <v>409</v>
      </c>
    </row>
    <row r="1844" spans="1:3" x14ac:dyDescent="0.25">
      <c r="A1844" t="s">
        <v>329</v>
      </c>
      <c r="B1844" t="s">
        <v>364</v>
      </c>
      <c r="C1844" t="s">
        <v>411</v>
      </c>
    </row>
    <row r="1845" spans="1:3" x14ac:dyDescent="0.25">
      <c r="A1845" t="s">
        <v>329</v>
      </c>
      <c r="B1845" t="s">
        <v>364</v>
      </c>
      <c r="C1845" t="s">
        <v>408</v>
      </c>
    </row>
    <row r="1846" spans="1:3" x14ac:dyDescent="0.25">
      <c r="A1846" t="s">
        <v>329</v>
      </c>
      <c r="B1846" t="s">
        <v>364</v>
      </c>
      <c r="C1846" t="s">
        <v>409</v>
      </c>
    </row>
    <row r="1847" spans="1:3" x14ac:dyDescent="0.25">
      <c r="A1847" t="s">
        <v>329</v>
      </c>
      <c r="B1847" t="s">
        <v>364</v>
      </c>
      <c r="C1847" t="s">
        <v>409</v>
      </c>
    </row>
    <row r="1848" spans="1:3" x14ac:dyDescent="0.25">
      <c r="A1848" t="s">
        <v>329</v>
      </c>
      <c r="B1848" t="s">
        <v>364</v>
      </c>
      <c r="C1848" t="s">
        <v>409</v>
      </c>
    </row>
    <row r="1849" spans="1:3" x14ac:dyDescent="0.25">
      <c r="A1849" t="s">
        <v>329</v>
      </c>
      <c r="B1849" t="s">
        <v>364</v>
      </c>
      <c r="C1849" t="s">
        <v>408</v>
      </c>
    </row>
    <row r="1850" spans="1:3" x14ac:dyDescent="0.25">
      <c r="A1850" t="s">
        <v>329</v>
      </c>
      <c r="B1850" t="s">
        <v>364</v>
      </c>
      <c r="C1850" t="s">
        <v>408</v>
      </c>
    </row>
    <row r="1851" spans="1:3" x14ac:dyDescent="0.25">
      <c r="A1851" t="s">
        <v>329</v>
      </c>
      <c r="B1851" t="s">
        <v>364</v>
      </c>
      <c r="C1851" t="s">
        <v>408</v>
      </c>
    </row>
    <row r="1852" spans="1:3" x14ac:dyDescent="0.25">
      <c r="A1852" t="s">
        <v>329</v>
      </c>
      <c r="B1852" t="s">
        <v>364</v>
      </c>
      <c r="C1852" t="s">
        <v>411</v>
      </c>
    </row>
    <row r="1853" spans="1:3" x14ac:dyDescent="0.25">
      <c r="A1853" t="s">
        <v>329</v>
      </c>
      <c r="B1853" t="s">
        <v>364</v>
      </c>
      <c r="C1853" t="s">
        <v>408</v>
      </c>
    </row>
    <row r="1854" spans="1:3" x14ac:dyDescent="0.25">
      <c r="A1854" t="s">
        <v>329</v>
      </c>
      <c r="B1854" t="s">
        <v>364</v>
      </c>
      <c r="C1854" t="s">
        <v>409</v>
      </c>
    </row>
    <row r="1855" spans="1:3" x14ac:dyDescent="0.25">
      <c r="A1855" t="s">
        <v>329</v>
      </c>
      <c r="B1855" t="s">
        <v>364</v>
      </c>
      <c r="C1855" t="s">
        <v>411</v>
      </c>
    </row>
    <row r="1856" spans="1:3" x14ac:dyDescent="0.25">
      <c r="A1856" t="s">
        <v>365</v>
      </c>
      <c r="B1856" t="s">
        <v>366</v>
      </c>
      <c r="C1856" t="s">
        <v>408</v>
      </c>
    </row>
    <row r="1857" spans="1:3" x14ac:dyDescent="0.25">
      <c r="A1857" t="s">
        <v>365</v>
      </c>
      <c r="B1857" t="s">
        <v>366</v>
      </c>
      <c r="C1857" t="s">
        <v>410</v>
      </c>
    </row>
    <row r="1858" spans="1:3" x14ac:dyDescent="0.25">
      <c r="A1858" t="s">
        <v>365</v>
      </c>
      <c r="B1858" t="s">
        <v>366</v>
      </c>
      <c r="C1858" t="s">
        <v>408</v>
      </c>
    </row>
    <row r="1859" spans="1:3" x14ac:dyDescent="0.25">
      <c r="A1859" t="s">
        <v>365</v>
      </c>
      <c r="B1859" t="s">
        <v>366</v>
      </c>
      <c r="C1859" t="s">
        <v>408</v>
      </c>
    </row>
    <row r="1860" spans="1:3" x14ac:dyDescent="0.25">
      <c r="A1860" t="s">
        <v>365</v>
      </c>
      <c r="B1860" t="s">
        <v>366</v>
      </c>
      <c r="C1860" t="s">
        <v>409</v>
      </c>
    </row>
    <row r="1861" spans="1:3" x14ac:dyDescent="0.25">
      <c r="A1861" t="s">
        <v>365</v>
      </c>
      <c r="B1861" t="s">
        <v>366</v>
      </c>
      <c r="C1861" t="s">
        <v>409</v>
      </c>
    </row>
    <row r="1862" spans="1:3" x14ac:dyDescent="0.25">
      <c r="A1862" t="s">
        <v>365</v>
      </c>
      <c r="B1862" t="s">
        <v>366</v>
      </c>
      <c r="C1862" t="s">
        <v>410</v>
      </c>
    </row>
    <row r="1863" spans="1:3" x14ac:dyDescent="0.25">
      <c r="A1863" t="s">
        <v>365</v>
      </c>
      <c r="B1863" t="s">
        <v>366</v>
      </c>
      <c r="C1863" t="s">
        <v>410</v>
      </c>
    </row>
    <row r="1864" spans="1:3" x14ac:dyDescent="0.25">
      <c r="A1864" t="s">
        <v>365</v>
      </c>
      <c r="B1864" t="s">
        <v>366</v>
      </c>
      <c r="C1864" t="s">
        <v>408</v>
      </c>
    </row>
    <row r="1865" spans="1:3" x14ac:dyDescent="0.25">
      <c r="A1865" t="s">
        <v>365</v>
      </c>
      <c r="B1865" t="s">
        <v>366</v>
      </c>
      <c r="C1865" t="s">
        <v>409</v>
      </c>
    </row>
    <row r="1866" spans="1:3" x14ac:dyDescent="0.25">
      <c r="A1866" t="s">
        <v>365</v>
      </c>
      <c r="B1866" t="s">
        <v>366</v>
      </c>
      <c r="C1866" t="s">
        <v>411</v>
      </c>
    </row>
    <row r="1867" spans="1:3" x14ac:dyDescent="0.25">
      <c r="A1867" t="s">
        <v>365</v>
      </c>
      <c r="B1867" t="s">
        <v>366</v>
      </c>
      <c r="C1867" t="s">
        <v>411</v>
      </c>
    </row>
    <row r="1868" spans="1:3" x14ac:dyDescent="0.25">
      <c r="A1868" t="s">
        <v>365</v>
      </c>
      <c r="B1868" t="s">
        <v>366</v>
      </c>
      <c r="C1868" t="s">
        <v>409</v>
      </c>
    </row>
    <row r="1869" spans="1:3" x14ac:dyDescent="0.25">
      <c r="A1869" t="s">
        <v>365</v>
      </c>
      <c r="B1869" t="s">
        <v>366</v>
      </c>
      <c r="C1869" t="s">
        <v>409</v>
      </c>
    </row>
    <row r="1870" spans="1:3" x14ac:dyDescent="0.25">
      <c r="A1870" t="s">
        <v>365</v>
      </c>
      <c r="B1870" t="s">
        <v>366</v>
      </c>
      <c r="C1870" t="s">
        <v>409</v>
      </c>
    </row>
    <row r="1871" spans="1:3" x14ac:dyDescent="0.25">
      <c r="A1871" t="s">
        <v>365</v>
      </c>
      <c r="B1871" t="s">
        <v>366</v>
      </c>
      <c r="C1871" t="s">
        <v>408</v>
      </c>
    </row>
    <row r="1872" spans="1:3" x14ac:dyDescent="0.25">
      <c r="A1872" t="s">
        <v>365</v>
      </c>
      <c r="B1872" t="s">
        <v>366</v>
      </c>
      <c r="C1872" t="s">
        <v>408</v>
      </c>
    </row>
    <row r="1873" spans="1:3" x14ac:dyDescent="0.25">
      <c r="A1873" t="s">
        <v>365</v>
      </c>
      <c r="B1873" t="s">
        <v>366</v>
      </c>
      <c r="C1873" t="s">
        <v>409</v>
      </c>
    </row>
    <row r="1874" spans="1:3" x14ac:dyDescent="0.25">
      <c r="A1874" t="s">
        <v>365</v>
      </c>
      <c r="B1874" t="s">
        <v>366</v>
      </c>
      <c r="C1874" t="s">
        <v>408</v>
      </c>
    </row>
    <row r="1875" spans="1:3" x14ac:dyDescent="0.25">
      <c r="A1875" t="s">
        <v>365</v>
      </c>
      <c r="B1875" t="s">
        <v>366</v>
      </c>
      <c r="C1875" t="s">
        <v>408</v>
      </c>
    </row>
    <row r="1876" spans="1:3" x14ac:dyDescent="0.25">
      <c r="A1876" t="s">
        <v>365</v>
      </c>
      <c r="B1876" t="s">
        <v>366</v>
      </c>
      <c r="C1876" t="s">
        <v>408</v>
      </c>
    </row>
    <row r="1877" spans="1:3" x14ac:dyDescent="0.25">
      <c r="A1877" t="s">
        <v>365</v>
      </c>
      <c r="B1877" t="s">
        <v>366</v>
      </c>
      <c r="C1877" t="s">
        <v>409</v>
      </c>
    </row>
    <row r="1878" spans="1:3" x14ac:dyDescent="0.25">
      <c r="A1878" t="s">
        <v>365</v>
      </c>
      <c r="B1878" t="s">
        <v>366</v>
      </c>
      <c r="C1878" t="s">
        <v>408</v>
      </c>
    </row>
    <row r="1879" spans="1:3" x14ac:dyDescent="0.25">
      <c r="A1879" t="s">
        <v>365</v>
      </c>
      <c r="B1879" t="s">
        <v>366</v>
      </c>
      <c r="C1879" t="s">
        <v>408</v>
      </c>
    </row>
    <row r="1880" spans="1:3" x14ac:dyDescent="0.25">
      <c r="A1880" t="s">
        <v>365</v>
      </c>
      <c r="B1880" t="s">
        <v>366</v>
      </c>
      <c r="C1880" t="s">
        <v>408</v>
      </c>
    </row>
    <row r="1881" spans="1:3" x14ac:dyDescent="0.25">
      <c r="A1881" t="s">
        <v>365</v>
      </c>
      <c r="B1881" t="s">
        <v>366</v>
      </c>
      <c r="C1881" t="s">
        <v>410</v>
      </c>
    </row>
    <row r="1882" spans="1:3" x14ac:dyDescent="0.25">
      <c r="A1882" t="s">
        <v>365</v>
      </c>
      <c r="B1882" t="s">
        <v>366</v>
      </c>
      <c r="C1882" t="s">
        <v>408</v>
      </c>
    </row>
    <row r="1883" spans="1:3" x14ac:dyDescent="0.25">
      <c r="A1883" t="s">
        <v>365</v>
      </c>
      <c r="B1883" t="s">
        <v>366</v>
      </c>
      <c r="C1883" t="s">
        <v>408</v>
      </c>
    </row>
    <row r="1884" spans="1:3" x14ac:dyDescent="0.25">
      <c r="A1884" t="s">
        <v>365</v>
      </c>
      <c r="B1884" t="s">
        <v>366</v>
      </c>
      <c r="C1884" t="s">
        <v>409</v>
      </c>
    </row>
    <row r="1885" spans="1:3" x14ac:dyDescent="0.25">
      <c r="A1885" t="s">
        <v>365</v>
      </c>
      <c r="B1885" t="s">
        <v>366</v>
      </c>
      <c r="C1885" t="s">
        <v>409</v>
      </c>
    </row>
    <row r="1886" spans="1:3" x14ac:dyDescent="0.25">
      <c r="A1886" t="s">
        <v>365</v>
      </c>
      <c r="B1886" t="s">
        <v>369</v>
      </c>
      <c r="C1886" t="s">
        <v>408</v>
      </c>
    </row>
    <row r="1887" spans="1:3" x14ac:dyDescent="0.25">
      <c r="A1887" t="s">
        <v>365</v>
      </c>
      <c r="B1887" t="s">
        <v>369</v>
      </c>
      <c r="C1887" t="s">
        <v>409</v>
      </c>
    </row>
    <row r="1888" spans="1:3" x14ac:dyDescent="0.25">
      <c r="A1888" t="s">
        <v>365</v>
      </c>
      <c r="B1888" t="s">
        <v>369</v>
      </c>
      <c r="C1888" t="s">
        <v>408</v>
      </c>
    </row>
    <row r="1889" spans="1:3" x14ac:dyDescent="0.25">
      <c r="A1889" t="s">
        <v>365</v>
      </c>
      <c r="B1889" t="s">
        <v>369</v>
      </c>
      <c r="C1889" t="s">
        <v>408</v>
      </c>
    </row>
    <row r="1890" spans="1:3" x14ac:dyDescent="0.25">
      <c r="A1890" t="s">
        <v>365</v>
      </c>
      <c r="B1890" t="s">
        <v>369</v>
      </c>
      <c r="C1890" t="s">
        <v>410</v>
      </c>
    </row>
    <row r="1891" spans="1:3" x14ac:dyDescent="0.25">
      <c r="A1891" t="s">
        <v>365</v>
      </c>
      <c r="B1891" t="s">
        <v>369</v>
      </c>
      <c r="C1891" t="s">
        <v>408</v>
      </c>
    </row>
    <row r="1892" spans="1:3" x14ac:dyDescent="0.25">
      <c r="A1892" t="s">
        <v>365</v>
      </c>
      <c r="B1892" t="s">
        <v>369</v>
      </c>
      <c r="C1892" t="s">
        <v>410</v>
      </c>
    </row>
    <row r="1893" spans="1:3" x14ac:dyDescent="0.25">
      <c r="A1893" t="s">
        <v>365</v>
      </c>
      <c r="B1893" t="s">
        <v>369</v>
      </c>
      <c r="C1893" t="s">
        <v>408</v>
      </c>
    </row>
    <row r="1894" spans="1:3" x14ac:dyDescent="0.25">
      <c r="A1894" t="s">
        <v>365</v>
      </c>
      <c r="B1894" t="s">
        <v>369</v>
      </c>
      <c r="C1894" t="s">
        <v>411</v>
      </c>
    </row>
    <row r="1895" spans="1:3" x14ac:dyDescent="0.25">
      <c r="A1895" t="s">
        <v>365</v>
      </c>
      <c r="B1895" t="s">
        <v>369</v>
      </c>
      <c r="C1895" t="s">
        <v>410</v>
      </c>
    </row>
    <row r="1896" spans="1:3" x14ac:dyDescent="0.25">
      <c r="A1896" t="s">
        <v>365</v>
      </c>
      <c r="B1896" t="s">
        <v>369</v>
      </c>
      <c r="C1896" t="s">
        <v>411</v>
      </c>
    </row>
    <row r="1897" spans="1:3" x14ac:dyDescent="0.25">
      <c r="A1897" t="s">
        <v>365</v>
      </c>
      <c r="B1897" t="s">
        <v>369</v>
      </c>
      <c r="C1897" t="s">
        <v>410</v>
      </c>
    </row>
    <row r="1898" spans="1:3" x14ac:dyDescent="0.25">
      <c r="A1898" t="s">
        <v>365</v>
      </c>
      <c r="B1898" t="s">
        <v>369</v>
      </c>
      <c r="C1898" t="s">
        <v>411</v>
      </c>
    </row>
    <row r="1899" spans="1:3" x14ac:dyDescent="0.25">
      <c r="A1899" t="s">
        <v>365</v>
      </c>
      <c r="B1899" t="s">
        <v>369</v>
      </c>
      <c r="C1899" t="s">
        <v>411</v>
      </c>
    </row>
    <row r="1900" spans="1:3" x14ac:dyDescent="0.25">
      <c r="A1900" t="s">
        <v>365</v>
      </c>
      <c r="B1900" t="s">
        <v>369</v>
      </c>
      <c r="C1900" t="s">
        <v>408</v>
      </c>
    </row>
    <row r="1901" spans="1:3" x14ac:dyDescent="0.25">
      <c r="A1901" t="s">
        <v>365</v>
      </c>
      <c r="B1901" t="s">
        <v>369</v>
      </c>
      <c r="C1901" t="s">
        <v>411</v>
      </c>
    </row>
    <row r="1902" spans="1:3" x14ac:dyDescent="0.25">
      <c r="A1902" t="s">
        <v>365</v>
      </c>
      <c r="B1902" t="s">
        <v>369</v>
      </c>
      <c r="C1902" t="s">
        <v>410</v>
      </c>
    </row>
    <row r="1903" spans="1:3" x14ac:dyDescent="0.25">
      <c r="A1903" t="s">
        <v>365</v>
      </c>
      <c r="B1903" t="s">
        <v>369</v>
      </c>
      <c r="C1903" t="s">
        <v>409</v>
      </c>
    </row>
    <row r="1904" spans="1:3" x14ac:dyDescent="0.25">
      <c r="A1904" t="s">
        <v>365</v>
      </c>
      <c r="B1904" t="s">
        <v>369</v>
      </c>
      <c r="C1904" t="s">
        <v>409</v>
      </c>
    </row>
    <row r="1905" spans="1:3" x14ac:dyDescent="0.25">
      <c r="A1905" t="s">
        <v>365</v>
      </c>
      <c r="B1905" t="s">
        <v>369</v>
      </c>
      <c r="C1905" t="s">
        <v>410</v>
      </c>
    </row>
    <row r="1906" spans="1:3" x14ac:dyDescent="0.25">
      <c r="A1906" t="s">
        <v>365</v>
      </c>
      <c r="B1906" t="s">
        <v>369</v>
      </c>
      <c r="C1906" t="s">
        <v>410</v>
      </c>
    </row>
    <row r="1907" spans="1:3" x14ac:dyDescent="0.25">
      <c r="A1907" t="s">
        <v>365</v>
      </c>
      <c r="B1907" t="s">
        <v>369</v>
      </c>
      <c r="C1907" t="s">
        <v>408</v>
      </c>
    </row>
    <row r="1908" spans="1:3" x14ac:dyDescent="0.25">
      <c r="A1908" t="s">
        <v>365</v>
      </c>
      <c r="B1908" t="s">
        <v>369</v>
      </c>
      <c r="C1908" t="s">
        <v>410</v>
      </c>
    </row>
    <row r="1909" spans="1:3" x14ac:dyDescent="0.25">
      <c r="A1909" t="s">
        <v>365</v>
      </c>
      <c r="B1909" t="s">
        <v>372</v>
      </c>
      <c r="C1909" t="s">
        <v>409</v>
      </c>
    </row>
    <row r="1910" spans="1:3" x14ac:dyDescent="0.25">
      <c r="A1910" t="s">
        <v>365</v>
      </c>
      <c r="B1910" t="s">
        <v>372</v>
      </c>
      <c r="C1910" t="s">
        <v>409</v>
      </c>
    </row>
    <row r="1911" spans="1:3" x14ac:dyDescent="0.25">
      <c r="A1911" t="s">
        <v>365</v>
      </c>
      <c r="B1911" t="s">
        <v>372</v>
      </c>
      <c r="C1911" t="s">
        <v>409</v>
      </c>
    </row>
    <row r="1912" spans="1:3" x14ac:dyDescent="0.25">
      <c r="A1912" t="s">
        <v>365</v>
      </c>
      <c r="B1912" t="s">
        <v>372</v>
      </c>
      <c r="C1912" t="s">
        <v>410</v>
      </c>
    </row>
    <row r="1913" spans="1:3" x14ac:dyDescent="0.25">
      <c r="A1913" t="s">
        <v>365</v>
      </c>
      <c r="B1913" t="s">
        <v>372</v>
      </c>
      <c r="C1913" t="s">
        <v>410</v>
      </c>
    </row>
    <row r="1914" spans="1:3" x14ac:dyDescent="0.25">
      <c r="A1914" t="s">
        <v>365</v>
      </c>
      <c r="B1914" t="s">
        <v>375</v>
      </c>
      <c r="C1914" t="s">
        <v>409</v>
      </c>
    </row>
    <row r="1915" spans="1:3" x14ac:dyDescent="0.25">
      <c r="A1915" t="s">
        <v>365</v>
      </c>
      <c r="B1915" t="s">
        <v>375</v>
      </c>
      <c r="C1915" t="s">
        <v>409</v>
      </c>
    </row>
    <row r="1916" spans="1:3" x14ac:dyDescent="0.25">
      <c r="A1916" t="s">
        <v>365</v>
      </c>
      <c r="B1916" t="s">
        <v>375</v>
      </c>
      <c r="C1916" t="s">
        <v>410</v>
      </c>
    </row>
    <row r="1917" spans="1:3" x14ac:dyDescent="0.25">
      <c r="A1917" t="s">
        <v>365</v>
      </c>
      <c r="B1917" t="s">
        <v>375</v>
      </c>
      <c r="C1917" t="s">
        <v>410</v>
      </c>
    </row>
    <row r="1918" spans="1:3" x14ac:dyDescent="0.25">
      <c r="A1918" t="s">
        <v>365</v>
      </c>
      <c r="B1918" t="s">
        <v>375</v>
      </c>
      <c r="C1918" t="s">
        <v>410</v>
      </c>
    </row>
    <row r="1919" spans="1:3" x14ac:dyDescent="0.25">
      <c r="A1919" t="s">
        <v>365</v>
      </c>
      <c r="B1919" t="s">
        <v>375</v>
      </c>
      <c r="C1919" t="s">
        <v>408</v>
      </c>
    </row>
    <row r="1920" spans="1:3" x14ac:dyDescent="0.25">
      <c r="A1920" t="s">
        <v>365</v>
      </c>
      <c r="B1920" t="s">
        <v>375</v>
      </c>
      <c r="C1920" t="s">
        <v>409</v>
      </c>
    </row>
    <row r="1921" spans="1:3" x14ac:dyDescent="0.25">
      <c r="A1921" t="s">
        <v>365</v>
      </c>
      <c r="B1921" t="s">
        <v>375</v>
      </c>
      <c r="C1921" t="s">
        <v>410</v>
      </c>
    </row>
    <row r="1922" spans="1:3" x14ac:dyDescent="0.25">
      <c r="A1922" t="s">
        <v>365</v>
      </c>
      <c r="B1922" t="s">
        <v>375</v>
      </c>
      <c r="C1922" t="s">
        <v>408</v>
      </c>
    </row>
    <row r="1923" spans="1:3" x14ac:dyDescent="0.25">
      <c r="A1923" t="s">
        <v>365</v>
      </c>
      <c r="B1923" t="s">
        <v>375</v>
      </c>
      <c r="C1923" t="s">
        <v>409</v>
      </c>
    </row>
    <row r="1924" spans="1:3" x14ac:dyDescent="0.25">
      <c r="A1924" t="s">
        <v>365</v>
      </c>
      <c r="B1924" t="s">
        <v>375</v>
      </c>
      <c r="C1924" t="s">
        <v>409</v>
      </c>
    </row>
    <row r="1925" spans="1:3" x14ac:dyDescent="0.25">
      <c r="A1925" t="s">
        <v>365</v>
      </c>
      <c r="B1925" t="s">
        <v>375</v>
      </c>
      <c r="C1925" t="s">
        <v>408</v>
      </c>
    </row>
    <row r="1926" spans="1:3" x14ac:dyDescent="0.25">
      <c r="A1926" t="s">
        <v>365</v>
      </c>
      <c r="B1926" t="s">
        <v>375</v>
      </c>
      <c r="C1926" t="s">
        <v>408</v>
      </c>
    </row>
    <row r="1927" spans="1:3" x14ac:dyDescent="0.25">
      <c r="A1927" t="s">
        <v>365</v>
      </c>
      <c r="B1927" t="s">
        <v>375</v>
      </c>
      <c r="C1927" t="s">
        <v>408</v>
      </c>
    </row>
    <row r="1928" spans="1:3" x14ac:dyDescent="0.25">
      <c r="A1928" t="s">
        <v>365</v>
      </c>
      <c r="B1928" t="s">
        <v>375</v>
      </c>
      <c r="C1928" t="s">
        <v>411</v>
      </c>
    </row>
    <row r="1929" spans="1:3" x14ac:dyDescent="0.25">
      <c r="A1929" t="s">
        <v>365</v>
      </c>
      <c r="B1929" t="s">
        <v>375</v>
      </c>
      <c r="C1929" t="s">
        <v>411</v>
      </c>
    </row>
    <row r="1930" spans="1:3" x14ac:dyDescent="0.25">
      <c r="A1930" t="s">
        <v>365</v>
      </c>
      <c r="B1930" t="s">
        <v>375</v>
      </c>
      <c r="C1930" t="s">
        <v>411</v>
      </c>
    </row>
    <row r="1931" spans="1:3" x14ac:dyDescent="0.25">
      <c r="A1931" t="s">
        <v>365</v>
      </c>
      <c r="B1931" t="s">
        <v>375</v>
      </c>
      <c r="C1931" t="s">
        <v>408</v>
      </c>
    </row>
    <row r="1932" spans="1:3" x14ac:dyDescent="0.25">
      <c r="A1932" t="s">
        <v>365</v>
      </c>
      <c r="B1932" t="s">
        <v>375</v>
      </c>
      <c r="C1932" t="s">
        <v>409</v>
      </c>
    </row>
    <row r="1933" spans="1:3" x14ac:dyDescent="0.25">
      <c r="A1933" t="s">
        <v>365</v>
      </c>
      <c r="B1933" t="s">
        <v>375</v>
      </c>
      <c r="C1933" t="s">
        <v>409</v>
      </c>
    </row>
    <row r="1934" spans="1:3" x14ac:dyDescent="0.25">
      <c r="A1934" t="s">
        <v>365</v>
      </c>
      <c r="B1934" t="s">
        <v>375</v>
      </c>
      <c r="C1934" t="s">
        <v>409</v>
      </c>
    </row>
    <row r="1935" spans="1:3" x14ac:dyDescent="0.25">
      <c r="A1935" t="s">
        <v>365</v>
      </c>
      <c r="B1935" t="s">
        <v>375</v>
      </c>
      <c r="C1935" t="s">
        <v>411</v>
      </c>
    </row>
    <row r="1936" spans="1:3" x14ac:dyDescent="0.25">
      <c r="A1936" t="s">
        <v>365</v>
      </c>
      <c r="B1936" t="s">
        <v>375</v>
      </c>
      <c r="C1936" t="s">
        <v>409</v>
      </c>
    </row>
    <row r="1937" spans="1:3" x14ac:dyDescent="0.25">
      <c r="A1937" t="s">
        <v>365</v>
      </c>
      <c r="B1937" t="s">
        <v>375</v>
      </c>
      <c r="C1937" t="s">
        <v>411</v>
      </c>
    </row>
    <row r="1938" spans="1:3" x14ac:dyDescent="0.25">
      <c r="A1938" t="s">
        <v>365</v>
      </c>
      <c r="B1938" t="s">
        <v>375</v>
      </c>
      <c r="C1938" t="s">
        <v>411</v>
      </c>
    </row>
    <row r="1939" spans="1:3" x14ac:dyDescent="0.25">
      <c r="A1939" t="s">
        <v>365</v>
      </c>
      <c r="B1939" t="s">
        <v>375</v>
      </c>
      <c r="C1939" t="s">
        <v>411</v>
      </c>
    </row>
    <row r="1940" spans="1:3" x14ac:dyDescent="0.25">
      <c r="A1940" t="s">
        <v>365</v>
      </c>
      <c r="B1940" t="s">
        <v>375</v>
      </c>
      <c r="C1940" t="s">
        <v>409</v>
      </c>
    </row>
    <row r="1941" spans="1:3" x14ac:dyDescent="0.25">
      <c r="A1941" t="s">
        <v>365</v>
      </c>
      <c r="B1941" t="s">
        <v>378</v>
      </c>
      <c r="C1941" t="s">
        <v>409</v>
      </c>
    </row>
    <row r="1942" spans="1:3" x14ac:dyDescent="0.25">
      <c r="A1942" t="s">
        <v>365</v>
      </c>
      <c r="B1942" t="s">
        <v>378</v>
      </c>
      <c r="C1942" t="s">
        <v>410</v>
      </c>
    </row>
    <row r="1943" spans="1:3" x14ac:dyDescent="0.25">
      <c r="A1943" t="s">
        <v>365</v>
      </c>
      <c r="B1943" t="s">
        <v>378</v>
      </c>
      <c r="C1943" t="s">
        <v>410</v>
      </c>
    </row>
    <row r="1944" spans="1:3" x14ac:dyDescent="0.25">
      <c r="A1944" t="s">
        <v>365</v>
      </c>
      <c r="B1944" t="s">
        <v>378</v>
      </c>
      <c r="C1944" t="s">
        <v>408</v>
      </c>
    </row>
    <row r="1945" spans="1:3" x14ac:dyDescent="0.25">
      <c r="A1945" t="s">
        <v>365</v>
      </c>
      <c r="B1945" t="s">
        <v>378</v>
      </c>
      <c r="C1945" t="s">
        <v>409</v>
      </c>
    </row>
    <row r="1946" spans="1:3" x14ac:dyDescent="0.25">
      <c r="A1946" t="s">
        <v>365</v>
      </c>
      <c r="B1946" t="s">
        <v>378</v>
      </c>
      <c r="C1946" t="s">
        <v>408</v>
      </c>
    </row>
    <row r="1947" spans="1:3" x14ac:dyDescent="0.25">
      <c r="A1947" t="s">
        <v>365</v>
      </c>
      <c r="B1947" t="s">
        <v>378</v>
      </c>
      <c r="C1947" t="s">
        <v>408</v>
      </c>
    </row>
    <row r="1948" spans="1:3" x14ac:dyDescent="0.25">
      <c r="A1948" t="s">
        <v>365</v>
      </c>
      <c r="B1948" t="s">
        <v>378</v>
      </c>
      <c r="C1948" t="s">
        <v>408</v>
      </c>
    </row>
    <row r="1949" spans="1:3" x14ac:dyDescent="0.25">
      <c r="A1949" t="s">
        <v>365</v>
      </c>
      <c r="B1949" t="s">
        <v>378</v>
      </c>
      <c r="C1949" t="s">
        <v>408</v>
      </c>
    </row>
    <row r="1950" spans="1:3" x14ac:dyDescent="0.25">
      <c r="A1950" t="s">
        <v>365</v>
      </c>
      <c r="B1950" t="s">
        <v>378</v>
      </c>
      <c r="C1950" t="s">
        <v>408</v>
      </c>
    </row>
    <row r="1951" spans="1:3" x14ac:dyDescent="0.25">
      <c r="A1951" t="s">
        <v>365</v>
      </c>
      <c r="B1951" t="s">
        <v>378</v>
      </c>
      <c r="C1951" t="s">
        <v>408</v>
      </c>
    </row>
    <row r="1952" spans="1:3" x14ac:dyDescent="0.25">
      <c r="A1952" t="s">
        <v>365</v>
      </c>
      <c r="B1952" t="s">
        <v>378</v>
      </c>
      <c r="C1952" t="s">
        <v>409</v>
      </c>
    </row>
    <row r="1953" spans="1:3" x14ac:dyDescent="0.25">
      <c r="A1953" t="s">
        <v>365</v>
      </c>
      <c r="B1953" t="s">
        <v>378</v>
      </c>
      <c r="C1953" t="s">
        <v>408</v>
      </c>
    </row>
    <row r="1954" spans="1:3" x14ac:dyDescent="0.25">
      <c r="A1954" t="s">
        <v>365</v>
      </c>
      <c r="B1954" t="s">
        <v>378</v>
      </c>
      <c r="C1954" t="s">
        <v>408</v>
      </c>
    </row>
    <row r="1955" spans="1:3" x14ac:dyDescent="0.25">
      <c r="A1955" t="s">
        <v>365</v>
      </c>
      <c r="B1955" t="s">
        <v>378</v>
      </c>
      <c r="C1955" t="s">
        <v>408</v>
      </c>
    </row>
    <row r="1956" spans="1:3" x14ac:dyDescent="0.25">
      <c r="A1956" t="s">
        <v>365</v>
      </c>
      <c r="B1956" t="s">
        <v>378</v>
      </c>
      <c r="C1956" t="s">
        <v>408</v>
      </c>
    </row>
    <row r="1957" spans="1:3" x14ac:dyDescent="0.25">
      <c r="A1957" t="s">
        <v>365</v>
      </c>
      <c r="B1957" t="s">
        <v>378</v>
      </c>
      <c r="C1957" t="s">
        <v>408</v>
      </c>
    </row>
    <row r="1958" spans="1:3" x14ac:dyDescent="0.25">
      <c r="A1958" t="s">
        <v>365</v>
      </c>
      <c r="B1958" t="s">
        <v>378</v>
      </c>
      <c r="C1958" t="s">
        <v>408</v>
      </c>
    </row>
    <row r="1959" spans="1:3" x14ac:dyDescent="0.25">
      <c r="A1959" t="s">
        <v>365</v>
      </c>
      <c r="B1959" t="s">
        <v>378</v>
      </c>
      <c r="C1959" t="s">
        <v>408</v>
      </c>
    </row>
    <row r="1960" spans="1:3" x14ac:dyDescent="0.25">
      <c r="A1960" t="s">
        <v>365</v>
      </c>
      <c r="B1960" t="s">
        <v>378</v>
      </c>
      <c r="C1960" t="s">
        <v>408</v>
      </c>
    </row>
    <row r="1961" spans="1:3" x14ac:dyDescent="0.25">
      <c r="A1961" t="s">
        <v>365</v>
      </c>
      <c r="B1961" t="s">
        <v>378</v>
      </c>
      <c r="C1961" t="s">
        <v>409</v>
      </c>
    </row>
    <row r="1962" spans="1:3" x14ac:dyDescent="0.25">
      <c r="A1962" t="s">
        <v>365</v>
      </c>
      <c r="B1962" t="s">
        <v>381</v>
      </c>
      <c r="C1962" t="s">
        <v>411</v>
      </c>
    </row>
    <row r="1963" spans="1:3" x14ac:dyDescent="0.25">
      <c r="A1963" t="s">
        <v>365</v>
      </c>
      <c r="B1963" t="s">
        <v>381</v>
      </c>
      <c r="C1963" t="s">
        <v>409</v>
      </c>
    </row>
    <row r="1964" spans="1:3" x14ac:dyDescent="0.25">
      <c r="A1964" t="s">
        <v>365</v>
      </c>
      <c r="B1964" t="s">
        <v>381</v>
      </c>
      <c r="C1964" t="s">
        <v>411</v>
      </c>
    </row>
    <row r="1965" spans="1:3" x14ac:dyDescent="0.25">
      <c r="A1965" t="s">
        <v>365</v>
      </c>
      <c r="B1965" t="s">
        <v>384</v>
      </c>
      <c r="C1965" t="s">
        <v>409</v>
      </c>
    </row>
    <row r="1966" spans="1:3" x14ac:dyDescent="0.25">
      <c r="A1966" t="s">
        <v>365</v>
      </c>
      <c r="B1966" t="s">
        <v>384</v>
      </c>
      <c r="C1966" t="s">
        <v>409</v>
      </c>
    </row>
    <row r="1967" spans="1:3" x14ac:dyDescent="0.25">
      <c r="A1967" t="s">
        <v>365</v>
      </c>
      <c r="B1967" t="s">
        <v>384</v>
      </c>
      <c r="C1967" t="s">
        <v>409</v>
      </c>
    </row>
    <row r="1968" spans="1:3" x14ac:dyDescent="0.25">
      <c r="A1968" t="s">
        <v>365</v>
      </c>
      <c r="B1968" t="s">
        <v>384</v>
      </c>
      <c r="C1968" t="s">
        <v>411</v>
      </c>
    </row>
    <row r="1969" spans="1:3" x14ac:dyDescent="0.25">
      <c r="A1969" t="s">
        <v>365</v>
      </c>
      <c r="B1969" t="s">
        <v>384</v>
      </c>
      <c r="C1969" t="s">
        <v>410</v>
      </c>
    </row>
    <row r="1970" spans="1:3" x14ac:dyDescent="0.25">
      <c r="A1970" t="s">
        <v>365</v>
      </c>
      <c r="B1970" t="s">
        <v>384</v>
      </c>
      <c r="C1970" t="s">
        <v>411</v>
      </c>
    </row>
    <row r="1971" spans="1:3" x14ac:dyDescent="0.25">
      <c r="A1971" t="s">
        <v>365</v>
      </c>
      <c r="B1971" t="s">
        <v>384</v>
      </c>
      <c r="C1971" t="s">
        <v>411</v>
      </c>
    </row>
    <row r="1972" spans="1:3" x14ac:dyDescent="0.25">
      <c r="A1972" t="s">
        <v>365</v>
      </c>
      <c r="B1972" t="s">
        <v>384</v>
      </c>
      <c r="C1972" t="s">
        <v>408</v>
      </c>
    </row>
    <row r="1973" spans="1:3" x14ac:dyDescent="0.25">
      <c r="A1973" t="s">
        <v>365</v>
      </c>
      <c r="B1973" t="s">
        <v>384</v>
      </c>
      <c r="C1973" t="s">
        <v>411</v>
      </c>
    </row>
    <row r="1974" spans="1:3" x14ac:dyDescent="0.25">
      <c r="A1974" t="s">
        <v>365</v>
      </c>
      <c r="B1974" t="s">
        <v>384</v>
      </c>
      <c r="C1974" t="s">
        <v>410</v>
      </c>
    </row>
    <row r="1975" spans="1:3" x14ac:dyDescent="0.25">
      <c r="A1975" t="s">
        <v>365</v>
      </c>
      <c r="B1975" t="s">
        <v>384</v>
      </c>
      <c r="C1975" t="s">
        <v>409</v>
      </c>
    </row>
    <row r="1976" spans="1:3" x14ac:dyDescent="0.25">
      <c r="A1976" t="s">
        <v>365</v>
      </c>
      <c r="B1976" t="s">
        <v>384</v>
      </c>
      <c r="C1976" t="s">
        <v>411</v>
      </c>
    </row>
    <row r="1977" spans="1:3" x14ac:dyDescent="0.25">
      <c r="A1977" t="s">
        <v>365</v>
      </c>
      <c r="B1977" t="s">
        <v>384</v>
      </c>
      <c r="C1977" t="s">
        <v>408</v>
      </c>
    </row>
    <row r="1978" spans="1:3" x14ac:dyDescent="0.25">
      <c r="A1978" t="s">
        <v>365</v>
      </c>
      <c r="B1978" t="s">
        <v>384</v>
      </c>
      <c r="C1978" t="s">
        <v>408</v>
      </c>
    </row>
    <row r="1979" spans="1:3" x14ac:dyDescent="0.25">
      <c r="A1979" t="s">
        <v>365</v>
      </c>
      <c r="B1979" t="s">
        <v>384</v>
      </c>
      <c r="C1979" t="s">
        <v>410</v>
      </c>
    </row>
    <row r="1980" spans="1:3" x14ac:dyDescent="0.25">
      <c r="A1980" t="s">
        <v>365</v>
      </c>
      <c r="B1980" t="s">
        <v>384</v>
      </c>
      <c r="C1980" t="s">
        <v>410</v>
      </c>
    </row>
    <row r="1981" spans="1:3" x14ac:dyDescent="0.25">
      <c r="A1981" t="s">
        <v>365</v>
      </c>
      <c r="B1981" t="s">
        <v>384</v>
      </c>
      <c r="C1981" t="s">
        <v>410</v>
      </c>
    </row>
    <row r="1982" spans="1:3" x14ac:dyDescent="0.25">
      <c r="A1982" t="s">
        <v>365</v>
      </c>
      <c r="B1982" t="s">
        <v>384</v>
      </c>
      <c r="C1982" t="s">
        <v>408</v>
      </c>
    </row>
    <row r="1983" spans="1:3" x14ac:dyDescent="0.25">
      <c r="A1983" t="s">
        <v>365</v>
      </c>
      <c r="B1983" t="s">
        <v>384</v>
      </c>
      <c r="C1983" t="s">
        <v>409</v>
      </c>
    </row>
    <row r="1984" spans="1:3" x14ac:dyDescent="0.25">
      <c r="A1984" t="s">
        <v>365</v>
      </c>
      <c r="B1984" t="s">
        <v>384</v>
      </c>
      <c r="C1984" t="s">
        <v>410</v>
      </c>
    </row>
    <row r="1985" spans="1:3" x14ac:dyDescent="0.25">
      <c r="A1985" t="s">
        <v>365</v>
      </c>
      <c r="B1985" t="s">
        <v>384</v>
      </c>
      <c r="C1985" t="s">
        <v>410</v>
      </c>
    </row>
    <row r="1986" spans="1:3" x14ac:dyDescent="0.25">
      <c r="A1986" t="s">
        <v>365</v>
      </c>
      <c r="B1986" t="s">
        <v>384</v>
      </c>
      <c r="C1986" t="s">
        <v>410</v>
      </c>
    </row>
    <row r="1987" spans="1:3" x14ac:dyDescent="0.25">
      <c r="A1987" t="s">
        <v>365</v>
      </c>
      <c r="B1987" t="s">
        <v>384</v>
      </c>
      <c r="C1987" t="s">
        <v>410</v>
      </c>
    </row>
    <row r="1988" spans="1:3" x14ac:dyDescent="0.25">
      <c r="A1988" t="s">
        <v>365</v>
      </c>
      <c r="B1988" t="s">
        <v>384</v>
      </c>
      <c r="C1988" t="s">
        <v>408</v>
      </c>
    </row>
    <row r="1989" spans="1:3" x14ac:dyDescent="0.25">
      <c r="A1989" t="s">
        <v>365</v>
      </c>
      <c r="B1989" t="s">
        <v>384</v>
      </c>
      <c r="C1989" t="s">
        <v>409</v>
      </c>
    </row>
    <row r="1990" spans="1:3" x14ac:dyDescent="0.25">
      <c r="A1990" t="s">
        <v>365</v>
      </c>
      <c r="B1990" t="s">
        <v>384</v>
      </c>
      <c r="C1990" t="s">
        <v>409</v>
      </c>
    </row>
    <row r="1991" spans="1:3" x14ac:dyDescent="0.25">
      <c r="A1991" t="s">
        <v>365</v>
      </c>
      <c r="B1991" t="s">
        <v>384</v>
      </c>
      <c r="C1991" t="s">
        <v>410</v>
      </c>
    </row>
    <row r="1992" spans="1:3" x14ac:dyDescent="0.25">
      <c r="A1992" t="s">
        <v>365</v>
      </c>
      <c r="B1992" t="s">
        <v>384</v>
      </c>
      <c r="C1992" t="s">
        <v>408</v>
      </c>
    </row>
    <row r="1993" spans="1:3" x14ac:dyDescent="0.25">
      <c r="A1993" t="s">
        <v>365</v>
      </c>
      <c r="B1993" t="s">
        <v>384</v>
      </c>
      <c r="C1993" t="s">
        <v>411</v>
      </c>
    </row>
    <row r="1994" spans="1:3" x14ac:dyDescent="0.25">
      <c r="A1994" t="s">
        <v>365</v>
      </c>
      <c r="B1994" t="s">
        <v>384</v>
      </c>
      <c r="C1994" t="s">
        <v>408</v>
      </c>
    </row>
    <row r="1995" spans="1:3" x14ac:dyDescent="0.25">
      <c r="A1995" t="s">
        <v>365</v>
      </c>
      <c r="B1995" t="s">
        <v>384</v>
      </c>
      <c r="C1995" t="s">
        <v>409</v>
      </c>
    </row>
    <row r="1996" spans="1:3" x14ac:dyDescent="0.25">
      <c r="A1996" t="s">
        <v>365</v>
      </c>
      <c r="B1996" t="s">
        <v>384</v>
      </c>
      <c r="C1996" t="s">
        <v>410</v>
      </c>
    </row>
    <row r="1997" spans="1:3" x14ac:dyDescent="0.25">
      <c r="A1997" t="s">
        <v>365</v>
      </c>
      <c r="B1997" t="s">
        <v>384</v>
      </c>
      <c r="C1997" t="s">
        <v>409</v>
      </c>
    </row>
    <row r="1998" spans="1:3" x14ac:dyDescent="0.25">
      <c r="A1998" t="s">
        <v>365</v>
      </c>
      <c r="B1998" t="s">
        <v>384</v>
      </c>
      <c r="C1998" t="s">
        <v>409</v>
      </c>
    </row>
    <row r="1999" spans="1:3" x14ac:dyDescent="0.25">
      <c r="A1999" t="s">
        <v>365</v>
      </c>
      <c r="B1999" t="s">
        <v>388</v>
      </c>
      <c r="C1999" t="s">
        <v>410</v>
      </c>
    </row>
    <row r="2000" spans="1:3" x14ac:dyDescent="0.25">
      <c r="A2000" t="s">
        <v>365</v>
      </c>
      <c r="B2000" t="s">
        <v>390</v>
      </c>
      <c r="C2000" t="s">
        <v>409</v>
      </c>
    </row>
    <row r="2001" spans="1:3" x14ac:dyDescent="0.25">
      <c r="A2001" t="s">
        <v>365</v>
      </c>
      <c r="B2001" t="s">
        <v>390</v>
      </c>
      <c r="C2001" t="s">
        <v>408</v>
      </c>
    </row>
    <row r="2002" spans="1:3" x14ac:dyDescent="0.25">
      <c r="A2002" t="s">
        <v>365</v>
      </c>
      <c r="B2002" t="s">
        <v>390</v>
      </c>
      <c r="C2002" t="s">
        <v>409</v>
      </c>
    </row>
    <row r="2003" spans="1:3" x14ac:dyDescent="0.25">
      <c r="A2003" t="s">
        <v>365</v>
      </c>
      <c r="B2003" t="s">
        <v>390</v>
      </c>
      <c r="C2003" t="s">
        <v>410</v>
      </c>
    </row>
    <row r="2004" spans="1:3" x14ac:dyDescent="0.25">
      <c r="A2004" t="s">
        <v>365</v>
      </c>
      <c r="B2004" t="s">
        <v>392</v>
      </c>
      <c r="C2004" t="s">
        <v>411</v>
      </c>
    </row>
    <row r="2005" spans="1:3" x14ac:dyDescent="0.25">
      <c r="A2005" t="s">
        <v>365</v>
      </c>
      <c r="B2005" t="s">
        <v>392</v>
      </c>
      <c r="C2005" t="s">
        <v>410</v>
      </c>
    </row>
    <row r="2006" spans="1:3" x14ac:dyDescent="0.25">
      <c r="A2006" t="s">
        <v>365</v>
      </c>
      <c r="B2006" t="s">
        <v>394</v>
      </c>
      <c r="C2006" t="s">
        <v>411</v>
      </c>
    </row>
    <row r="2007" spans="1:3" x14ac:dyDescent="0.25">
      <c r="A2007" t="s">
        <v>365</v>
      </c>
      <c r="B2007" t="s">
        <v>394</v>
      </c>
      <c r="C2007" t="s">
        <v>410</v>
      </c>
    </row>
    <row r="2008" spans="1:3" x14ac:dyDescent="0.25">
      <c r="A2008" t="s">
        <v>365</v>
      </c>
      <c r="B2008" t="s">
        <v>394</v>
      </c>
      <c r="C2008" t="s">
        <v>409</v>
      </c>
    </row>
    <row r="2009" spans="1:3" x14ac:dyDescent="0.25">
      <c r="A2009" t="s">
        <v>365</v>
      </c>
      <c r="B2009" t="s">
        <v>394</v>
      </c>
      <c r="C2009" t="s">
        <v>410</v>
      </c>
    </row>
    <row r="2010" spans="1:3" x14ac:dyDescent="0.25">
      <c r="A2010" t="s">
        <v>365</v>
      </c>
      <c r="B2010" t="s">
        <v>394</v>
      </c>
      <c r="C2010" t="s">
        <v>410</v>
      </c>
    </row>
    <row r="2011" spans="1:3" x14ac:dyDescent="0.25">
      <c r="A2011" t="s">
        <v>365</v>
      </c>
      <c r="B2011" t="s">
        <v>394</v>
      </c>
      <c r="C2011" t="s">
        <v>409</v>
      </c>
    </row>
    <row r="2012" spans="1:3" x14ac:dyDescent="0.25">
      <c r="A2012" t="s">
        <v>365</v>
      </c>
      <c r="B2012" t="s">
        <v>394</v>
      </c>
      <c r="C2012" t="s">
        <v>410</v>
      </c>
    </row>
    <row r="2013" spans="1:3" x14ac:dyDescent="0.25">
      <c r="A2013" t="s">
        <v>365</v>
      </c>
      <c r="B2013" t="s">
        <v>394</v>
      </c>
      <c r="C2013" t="s">
        <v>409</v>
      </c>
    </row>
    <row r="2014" spans="1:3" x14ac:dyDescent="0.25">
      <c r="A2014" t="s">
        <v>365</v>
      </c>
      <c r="B2014" t="s">
        <v>394</v>
      </c>
      <c r="C2014" t="s">
        <v>408</v>
      </c>
    </row>
    <row r="2015" spans="1:3" x14ac:dyDescent="0.25">
      <c r="A2015" t="s">
        <v>365</v>
      </c>
      <c r="B2015" t="s">
        <v>394</v>
      </c>
      <c r="C2015" t="s">
        <v>409</v>
      </c>
    </row>
    <row r="2016" spans="1:3" x14ac:dyDescent="0.25">
      <c r="A2016" t="s">
        <v>365</v>
      </c>
      <c r="B2016" t="s">
        <v>394</v>
      </c>
      <c r="C2016" t="s">
        <v>410</v>
      </c>
    </row>
    <row r="2017" spans="1:3" x14ac:dyDescent="0.25">
      <c r="A2017" t="s">
        <v>365</v>
      </c>
      <c r="B2017" t="s">
        <v>394</v>
      </c>
      <c r="C2017" t="s">
        <v>410</v>
      </c>
    </row>
    <row r="2018" spans="1:3" x14ac:dyDescent="0.25">
      <c r="A2018" t="s">
        <v>365</v>
      </c>
      <c r="B2018" t="s">
        <v>394</v>
      </c>
      <c r="C2018" t="s">
        <v>408</v>
      </c>
    </row>
    <row r="2019" spans="1:3" x14ac:dyDescent="0.25">
      <c r="A2019" t="s">
        <v>365</v>
      </c>
      <c r="B2019" t="s">
        <v>394</v>
      </c>
      <c r="C2019" t="s">
        <v>410</v>
      </c>
    </row>
    <row r="2020" spans="1:3" x14ac:dyDescent="0.25">
      <c r="A2020" t="s">
        <v>365</v>
      </c>
      <c r="B2020" t="s">
        <v>394</v>
      </c>
      <c r="C2020" t="s">
        <v>409</v>
      </c>
    </row>
    <row r="2021" spans="1:3" x14ac:dyDescent="0.25">
      <c r="A2021" t="s">
        <v>365</v>
      </c>
      <c r="B2021" t="s">
        <v>394</v>
      </c>
      <c r="C2021" t="s">
        <v>410</v>
      </c>
    </row>
    <row r="2022" spans="1:3" x14ac:dyDescent="0.25">
      <c r="A2022" t="s">
        <v>365</v>
      </c>
      <c r="B2022" t="s">
        <v>394</v>
      </c>
      <c r="C2022" t="s">
        <v>410</v>
      </c>
    </row>
    <row r="2023" spans="1:3" x14ac:dyDescent="0.25">
      <c r="A2023" t="s">
        <v>365</v>
      </c>
      <c r="B2023" t="s">
        <v>394</v>
      </c>
      <c r="C2023" t="s">
        <v>409</v>
      </c>
    </row>
    <row r="2024" spans="1:3" x14ac:dyDescent="0.25">
      <c r="A2024" t="s">
        <v>365</v>
      </c>
      <c r="B2024" t="s">
        <v>394</v>
      </c>
      <c r="C2024" t="s">
        <v>410</v>
      </c>
    </row>
    <row r="2025" spans="1:3" x14ac:dyDescent="0.25">
      <c r="A2025" t="s">
        <v>365</v>
      </c>
      <c r="B2025" t="s">
        <v>394</v>
      </c>
      <c r="C2025" t="s">
        <v>410</v>
      </c>
    </row>
    <row r="2026" spans="1:3" x14ac:dyDescent="0.25">
      <c r="A2026" t="s">
        <v>365</v>
      </c>
      <c r="B2026" t="s">
        <v>394</v>
      </c>
      <c r="C2026" t="s">
        <v>409</v>
      </c>
    </row>
    <row r="2027" spans="1:3" x14ac:dyDescent="0.25">
      <c r="A2027" t="s">
        <v>365</v>
      </c>
      <c r="B2027" t="s">
        <v>397</v>
      </c>
      <c r="C2027" t="s">
        <v>408</v>
      </c>
    </row>
    <row r="2028" spans="1:3" x14ac:dyDescent="0.25">
      <c r="A2028" t="s">
        <v>365</v>
      </c>
      <c r="B2028" t="s">
        <v>397</v>
      </c>
      <c r="C2028" t="s">
        <v>408</v>
      </c>
    </row>
    <row r="2029" spans="1:3" x14ac:dyDescent="0.25">
      <c r="A2029" t="s">
        <v>365</v>
      </c>
      <c r="B2029" t="s">
        <v>397</v>
      </c>
      <c r="C2029" t="s">
        <v>408</v>
      </c>
    </row>
    <row r="2030" spans="1:3" x14ac:dyDescent="0.25">
      <c r="A2030" t="s">
        <v>365</v>
      </c>
      <c r="B2030" t="s">
        <v>397</v>
      </c>
      <c r="C2030" t="s">
        <v>408</v>
      </c>
    </row>
    <row r="2031" spans="1:3" x14ac:dyDescent="0.25">
      <c r="A2031" t="s">
        <v>365</v>
      </c>
      <c r="B2031" t="s">
        <v>397</v>
      </c>
      <c r="C2031" t="s">
        <v>409</v>
      </c>
    </row>
    <row r="2032" spans="1:3" x14ac:dyDescent="0.25">
      <c r="A2032" t="s">
        <v>365</v>
      </c>
      <c r="B2032" t="s">
        <v>397</v>
      </c>
      <c r="C2032" t="s">
        <v>408</v>
      </c>
    </row>
    <row r="2033" spans="1:3" x14ac:dyDescent="0.25">
      <c r="A2033" t="s">
        <v>365</v>
      </c>
      <c r="B2033" t="s">
        <v>397</v>
      </c>
      <c r="C2033" t="s">
        <v>410</v>
      </c>
    </row>
    <row r="2034" spans="1:3" x14ac:dyDescent="0.25">
      <c r="A2034" t="s">
        <v>365</v>
      </c>
      <c r="B2034" t="s">
        <v>397</v>
      </c>
      <c r="C2034" t="s">
        <v>409</v>
      </c>
    </row>
    <row r="2035" spans="1:3" x14ac:dyDescent="0.25">
      <c r="A2035" t="s">
        <v>365</v>
      </c>
      <c r="B2035" t="s">
        <v>397</v>
      </c>
      <c r="C2035" t="s">
        <v>409</v>
      </c>
    </row>
    <row r="2036" spans="1:3" x14ac:dyDescent="0.25">
      <c r="A2036" t="s">
        <v>365</v>
      </c>
      <c r="B2036" t="s">
        <v>397</v>
      </c>
      <c r="C2036" t="s">
        <v>408</v>
      </c>
    </row>
    <row r="2037" spans="1:3" x14ac:dyDescent="0.25">
      <c r="A2037" t="s">
        <v>365</v>
      </c>
      <c r="B2037" t="s">
        <v>397</v>
      </c>
      <c r="C2037" t="s">
        <v>408</v>
      </c>
    </row>
    <row r="2038" spans="1:3" x14ac:dyDescent="0.25">
      <c r="A2038" t="s">
        <v>365</v>
      </c>
      <c r="B2038" t="s">
        <v>397</v>
      </c>
      <c r="C2038" t="s">
        <v>409</v>
      </c>
    </row>
    <row r="2039" spans="1:3" x14ac:dyDescent="0.25">
      <c r="A2039" t="s">
        <v>365</v>
      </c>
      <c r="B2039" t="s">
        <v>2497</v>
      </c>
      <c r="C2039" t="s">
        <v>410</v>
      </c>
    </row>
    <row r="2040" spans="1:3" x14ac:dyDescent="0.25">
      <c r="A2040" t="s">
        <v>365</v>
      </c>
      <c r="B2040" t="s">
        <v>2497</v>
      </c>
      <c r="C2040" t="s">
        <v>409</v>
      </c>
    </row>
    <row r="2041" spans="1:3" x14ac:dyDescent="0.25">
      <c r="A2041" t="s">
        <v>365</v>
      </c>
      <c r="B2041" t="s">
        <v>2497</v>
      </c>
      <c r="C2041" t="s">
        <v>409</v>
      </c>
    </row>
    <row r="2042" spans="1:3" x14ac:dyDescent="0.25">
      <c r="A2042" t="s">
        <v>365</v>
      </c>
      <c r="B2042" t="s">
        <v>2497</v>
      </c>
      <c r="C2042" t="s">
        <v>410</v>
      </c>
    </row>
    <row r="2043" spans="1:3" x14ac:dyDescent="0.25">
      <c r="A2043" t="s">
        <v>365</v>
      </c>
      <c r="B2043" t="s">
        <v>2497</v>
      </c>
      <c r="C2043" t="s">
        <v>408</v>
      </c>
    </row>
    <row r="2044" spans="1:3" x14ac:dyDescent="0.25">
      <c r="A2044" t="s">
        <v>365</v>
      </c>
      <c r="B2044" t="s">
        <v>2497</v>
      </c>
      <c r="C2044" t="s">
        <v>409</v>
      </c>
    </row>
    <row r="2045" spans="1:3" x14ac:dyDescent="0.25">
      <c r="A2045" t="s">
        <v>365</v>
      </c>
      <c r="B2045" t="s">
        <v>2497</v>
      </c>
      <c r="C2045" t="s">
        <v>410</v>
      </c>
    </row>
    <row r="2046" spans="1:3" x14ac:dyDescent="0.25">
      <c r="A2046" t="s">
        <v>365</v>
      </c>
      <c r="B2046" t="s">
        <v>2497</v>
      </c>
      <c r="C2046" t="s">
        <v>411</v>
      </c>
    </row>
    <row r="2047" spans="1:3" x14ac:dyDescent="0.25">
      <c r="A2047" t="s">
        <v>365</v>
      </c>
      <c r="B2047" t="s">
        <v>2497</v>
      </c>
      <c r="C2047" t="s">
        <v>411</v>
      </c>
    </row>
    <row r="2048" spans="1:3" x14ac:dyDescent="0.25">
      <c r="A2048" t="s">
        <v>365</v>
      </c>
      <c r="B2048" t="s">
        <v>2497</v>
      </c>
      <c r="C2048" t="s">
        <v>411</v>
      </c>
    </row>
    <row r="2049" spans="1:3" x14ac:dyDescent="0.25">
      <c r="A2049" t="s">
        <v>365</v>
      </c>
      <c r="B2049" t="s">
        <v>2497</v>
      </c>
      <c r="C2049" t="s">
        <v>409</v>
      </c>
    </row>
    <row r="2050" spans="1:3" x14ac:dyDescent="0.25">
      <c r="A2050" t="s">
        <v>365</v>
      </c>
      <c r="B2050" t="s">
        <v>2497</v>
      </c>
      <c r="C2050" t="s">
        <v>410</v>
      </c>
    </row>
    <row r="2051" spans="1:3" x14ac:dyDescent="0.25">
      <c r="A2051" t="s">
        <v>365</v>
      </c>
      <c r="B2051" t="s">
        <v>2497</v>
      </c>
      <c r="C2051" t="s">
        <v>410</v>
      </c>
    </row>
    <row r="2052" spans="1:3" x14ac:dyDescent="0.25">
      <c r="A2052" t="s">
        <v>365</v>
      </c>
      <c r="B2052" t="s">
        <v>2497</v>
      </c>
      <c r="C2052" t="s">
        <v>410</v>
      </c>
    </row>
    <row r="2053" spans="1:3" x14ac:dyDescent="0.25">
      <c r="A2053" t="s">
        <v>365</v>
      </c>
      <c r="B2053" t="s">
        <v>2497</v>
      </c>
      <c r="C2053" t="s">
        <v>410</v>
      </c>
    </row>
    <row r="2054" spans="1:3" x14ac:dyDescent="0.25">
      <c r="A2054" t="s">
        <v>365</v>
      </c>
      <c r="B2054" t="s">
        <v>2497</v>
      </c>
      <c r="C2054" t="s">
        <v>409</v>
      </c>
    </row>
    <row r="2055" spans="1:3" x14ac:dyDescent="0.25">
      <c r="A2055" t="s">
        <v>365</v>
      </c>
      <c r="B2055" t="s">
        <v>2497</v>
      </c>
      <c r="C2055" t="s">
        <v>410</v>
      </c>
    </row>
    <row r="2056" spans="1:3" x14ac:dyDescent="0.25">
      <c r="A2056" t="s">
        <v>365</v>
      </c>
      <c r="B2056" t="s">
        <v>2497</v>
      </c>
      <c r="C2056" t="s">
        <v>410</v>
      </c>
    </row>
    <row r="2057" spans="1:3" x14ac:dyDescent="0.25">
      <c r="A2057" t="s">
        <v>365</v>
      </c>
      <c r="B2057" t="s">
        <v>2497</v>
      </c>
      <c r="C2057" t="s">
        <v>409</v>
      </c>
    </row>
    <row r="2058" spans="1:3" x14ac:dyDescent="0.25">
      <c r="A2058" t="s">
        <v>365</v>
      </c>
      <c r="B2058" t="s">
        <v>2497</v>
      </c>
      <c r="C2058" t="s">
        <v>409</v>
      </c>
    </row>
    <row r="2059" spans="1:3" x14ac:dyDescent="0.25">
      <c r="A2059" t="s">
        <v>365</v>
      </c>
      <c r="B2059" t="s">
        <v>2497</v>
      </c>
      <c r="C2059" t="s">
        <v>409</v>
      </c>
    </row>
    <row r="2060" spans="1:3" x14ac:dyDescent="0.25">
      <c r="A2060" t="s">
        <v>365</v>
      </c>
      <c r="B2060" t="s">
        <v>2497</v>
      </c>
      <c r="C2060" t="s">
        <v>409</v>
      </c>
    </row>
    <row r="2061" spans="1:3" x14ac:dyDescent="0.25">
      <c r="A2061" t="s">
        <v>365</v>
      </c>
      <c r="B2061" t="s">
        <v>2497</v>
      </c>
      <c r="C2061" t="s">
        <v>410</v>
      </c>
    </row>
    <row r="2062" spans="1:3" x14ac:dyDescent="0.25">
      <c r="A2062" t="s">
        <v>365</v>
      </c>
      <c r="B2062" t="s">
        <v>2497</v>
      </c>
      <c r="C2062" t="s">
        <v>409</v>
      </c>
    </row>
    <row r="2063" spans="1:3" x14ac:dyDescent="0.25">
      <c r="A2063" t="s">
        <v>365</v>
      </c>
      <c r="B2063" t="s">
        <v>2497</v>
      </c>
      <c r="C2063" t="s">
        <v>409</v>
      </c>
    </row>
    <row r="2064" spans="1:3" x14ac:dyDescent="0.25">
      <c r="A2064" t="s">
        <v>365</v>
      </c>
      <c r="B2064" t="s">
        <v>2497</v>
      </c>
      <c r="C2064" t="s">
        <v>409</v>
      </c>
    </row>
    <row r="2065" spans="1:3" x14ac:dyDescent="0.25">
      <c r="A2065" t="s">
        <v>365</v>
      </c>
      <c r="B2065" t="s">
        <v>2497</v>
      </c>
      <c r="C2065" t="s">
        <v>411</v>
      </c>
    </row>
    <row r="2066" spans="1:3" x14ac:dyDescent="0.25">
      <c r="A2066" t="s">
        <v>365</v>
      </c>
      <c r="B2066" t="s">
        <v>2497</v>
      </c>
      <c r="C2066" t="s">
        <v>409</v>
      </c>
    </row>
    <row r="2067" spans="1:3" x14ac:dyDescent="0.25">
      <c r="A2067" t="s">
        <v>365</v>
      </c>
      <c r="B2067" t="s">
        <v>2497</v>
      </c>
      <c r="C2067" t="s">
        <v>410</v>
      </c>
    </row>
    <row r="2068" spans="1:3" x14ac:dyDescent="0.25">
      <c r="A2068" t="s">
        <v>365</v>
      </c>
      <c r="B2068" t="s">
        <v>2497</v>
      </c>
      <c r="C2068" t="s">
        <v>409</v>
      </c>
    </row>
    <row r="2069" spans="1:3" x14ac:dyDescent="0.25">
      <c r="A2069" t="s">
        <v>365</v>
      </c>
      <c r="B2069" t="s">
        <v>2497</v>
      </c>
      <c r="C2069" t="s">
        <v>411</v>
      </c>
    </row>
    <row r="2070" spans="1:3" x14ac:dyDescent="0.25">
      <c r="A2070" t="s">
        <v>365</v>
      </c>
      <c r="B2070" t="s">
        <v>2497</v>
      </c>
      <c r="C2070" t="s">
        <v>409</v>
      </c>
    </row>
    <row r="2071" spans="1:3" x14ac:dyDescent="0.25">
      <c r="A2071" t="s">
        <v>365</v>
      </c>
      <c r="B2071" t="s">
        <v>2497</v>
      </c>
      <c r="C2071" t="s">
        <v>410</v>
      </c>
    </row>
    <row r="2072" spans="1:3" x14ac:dyDescent="0.25">
      <c r="A2072" t="s">
        <v>365</v>
      </c>
      <c r="B2072" t="s">
        <v>2497</v>
      </c>
      <c r="C2072" t="s">
        <v>409</v>
      </c>
    </row>
    <row r="2073" spans="1:3" x14ac:dyDescent="0.25">
      <c r="A2073" t="s">
        <v>365</v>
      </c>
      <c r="B2073" t="s">
        <v>2497</v>
      </c>
      <c r="C2073" t="s">
        <v>409</v>
      </c>
    </row>
    <row r="2074" spans="1:3" x14ac:dyDescent="0.25">
      <c r="A2074" t="s">
        <v>365</v>
      </c>
      <c r="B2074" t="s">
        <v>2497</v>
      </c>
      <c r="C2074" t="s">
        <v>408</v>
      </c>
    </row>
    <row r="2075" spans="1:3" x14ac:dyDescent="0.25">
      <c r="A2075" t="s">
        <v>365</v>
      </c>
      <c r="B2075" t="s">
        <v>2497</v>
      </c>
      <c r="C2075" t="s">
        <v>409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E41D8-94F0-464D-9117-46B438826D7C}">
  <sheetPr codeName="工作表2"/>
  <dimension ref="A1:B13"/>
  <sheetViews>
    <sheetView workbookViewId="0">
      <selection activeCell="L19" sqref="L19"/>
    </sheetView>
  </sheetViews>
  <sheetFormatPr defaultRowHeight="15.75" x14ac:dyDescent="0.25"/>
  <sheetData>
    <row r="1" spans="1:2" x14ac:dyDescent="0.25">
      <c r="A1" s="2">
        <v>1</v>
      </c>
      <c r="B1">
        <v>0.39</v>
      </c>
    </row>
    <row r="2" spans="1:2" x14ac:dyDescent="0.25">
      <c r="A2" s="2">
        <v>2</v>
      </c>
      <c r="B2">
        <v>0.37</v>
      </c>
    </row>
    <row r="3" spans="1:2" x14ac:dyDescent="0.25">
      <c r="A3" s="2">
        <v>3</v>
      </c>
      <c r="B3">
        <v>0.26</v>
      </c>
    </row>
    <row r="4" spans="1:2" x14ac:dyDescent="0.25">
      <c r="A4" s="2">
        <v>4</v>
      </c>
      <c r="B4">
        <v>0.3</v>
      </c>
    </row>
    <row r="5" spans="1:2" x14ac:dyDescent="0.25">
      <c r="A5" s="2">
        <v>5</v>
      </c>
      <c r="B5">
        <v>0.31</v>
      </c>
    </row>
    <row r="6" spans="1:2" x14ac:dyDescent="0.25">
      <c r="A6" s="2">
        <v>6</v>
      </c>
      <c r="B6">
        <v>0.25</v>
      </c>
    </row>
    <row r="7" spans="1:2" x14ac:dyDescent="0.25">
      <c r="A7" s="2">
        <v>7</v>
      </c>
      <c r="B7">
        <v>0.28999999999999998</v>
      </c>
    </row>
    <row r="8" spans="1:2" x14ac:dyDescent="0.25">
      <c r="A8" s="2">
        <v>8</v>
      </c>
      <c r="B8">
        <v>0.24</v>
      </c>
    </row>
    <row r="9" spans="1:2" x14ac:dyDescent="0.25">
      <c r="A9" s="2">
        <v>9</v>
      </c>
      <c r="B9">
        <v>0.21</v>
      </c>
    </row>
    <row r="10" spans="1:2" x14ac:dyDescent="0.25">
      <c r="A10" s="2">
        <v>10</v>
      </c>
      <c r="B10">
        <v>0.14000000000000001</v>
      </c>
    </row>
    <row r="11" spans="1:2" x14ac:dyDescent="0.25">
      <c r="A11" s="2">
        <v>11</v>
      </c>
      <c r="B11">
        <v>0.17</v>
      </c>
    </row>
    <row r="12" spans="1:2" x14ac:dyDescent="0.25">
      <c r="A12" s="2">
        <v>12</v>
      </c>
      <c r="B12">
        <v>0.12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C432-D987-4953-BA22-AA994FFA8DF3}">
  <sheetPr codeName="工作表3"/>
  <dimension ref="A1:B13"/>
  <sheetViews>
    <sheetView workbookViewId="0">
      <selection activeCell="J23" sqref="J23:K23"/>
    </sheetView>
  </sheetViews>
  <sheetFormatPr defaultRowHeight="15.75" x14ac:dyDescent="0.25"/>
  <sheetData>
    <row r="1" spans="1:2" x14ac:dyDescent="0.25">
      <c r="A1" s="2">
        <v>1</v>
      </c>
      <c r="B1">
        <v>0.48</v>
      </c>
    </row>
    <row r="2" spans="1:2" x14ac:dyDescent="0.25">
      <c r="A2" s="2">
        <v>2</v>
      </c>
      <c r="B2">
        <v>0.33</v>
      </c>
    </row>
    <row r="3" spans="1:2" x14ac:dyDescent="0.25">
      <c r="A3" s="2">
        <v>3</v>
      </c>
      <c r="B3">
        <v>0.3</v>
      </c>
    </row>
    <row r="4" spans="1:2" x14ac:dyDescent="0.25">
      <c r="A4" s="2">
        <v>4</v>
      </c>
      <c r="B4">
        <v>0.3</v>
      </c>
    </row>
    <row r="5" spans="1:2" x14ac:dyDescent="0.25">
      <c r="A5" s="2">
        <v>5</v>
      </c>
      <c r="B5">
        <v>0.25</v>
      </c>
    </row>
    <row r="6" spans="1:2" x14ac:dyDescent="0.25">
      <c r="A6" s="2">
        <v>6</v>
      </c>
      <c r="B6">
        <v>0.24</v>
      </c>
    </row>
    <row r="7" spans="1:2" x14ac:dyDescent="0.25">
      <c r="A7" s="2">
        <v>7</v>
      </c>
      <c r="B7">
        <v>0.26</v>
      </c>
    </row>
    <row r="8" spans="1:2" x14ac:dyDescent="0.25">
      <c r="A8" s="2">
        <v>8</v>
      </c>
      <c r="B8">
        <v>0.28000000000000003</v>
      </c>
    </row>
    <row r="9" spans="1:2" x14ac:dyDescent="0.25">
      <c r="A9" s="2">
        <v>9</v>
      </c>
      <c r="B9">
        <v>0.24</v>
      </c>
    </row>
    <row r="10" spans="1:2" x14ac:dyDescent="0.25">
      <c r="A10" s="2">
        <v>10</v>
      </c>
      <c r="B10">
        <v>0.15</v>
      </c>
    </row>
    <row r="11" spans="1:2" x14ac:dyDescent="0.25">
      <c r="A11" s="2">
        <v>11</v>
      </c>
      <c r="B11">
        <v>0.09</v>
      </c>
    </row>
    <row r="12" spans="1:2" x14ac:dyDescent="0.25">
      <c r="A12" s="2">
        <v>12</v>
      </c>
      <c r="B12">
        <v>0.2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C3BA-5101-4F3B-93AF-D4FB3FE380B2}">
  <sheetPr codeName="工作表4"/>
  <dimension ref="A1:B13"/>
  <sheetViews>
    <sheetView workbookViewId="0">
      <selection activeCell="K22" sqref="K22"/>
    </sheetView>
  </sheetViews>
  <sheetFormatPr defaultRowHeight="15.75" x14ac:dyDescent="0.25"/>
  <sheetData>
    <row r="1" spans="1:2" x14ac:dyDescent="0.25">
      <c r="A1" s="2">
        <v>1</v>
      </c>
      <c r="B1">
        <v>0.37</v>
      </c>
    </row>
    <row r="2" spans="1:2" x14ac:dyDescent="0.25">
      <c r="A2" s="2">
        <v>2</v>
      </c>
      <c r="B2">
        <v>0.26</v>
      </c>
    </row>
    <row r="3" spans="1:2" x14ac:dyDescent="0.25">
      <c r="A3" s="2">
        <v>3</v>
      </c>
      <c r="B3">
        <v>0.26</v>
      </c>
    </row>
    <row r="4" spans="1:2" x14ac:dyDescent="0.25">
      <c r="A4" s="2">
        <v>4</v>
      </c>
      <c r="B4">
        <v>0.37</v>
      </c>
    </row>
    <row r="5" spans="1:2" x14ac:dyDescent="0.25">
      <c r="A5" s="2">
        <v>5</v>
      </c>
      <c r="B5">
        <v>0.16</v>
      </c>
    </row>
    <row r="6" spans="1:2" x14ac:dyDescent="0.25">
      <c r="A6" s="2">
        <v>6</v>
      </c>
      <c r="B6">
        <v>0.16</v>
      </c>
    </row>
    <row r="7" spans="1:2" x14ac:dyDescent="0.25">
      <c r="A7" s="2">
        <v>7</v>
      </c>
      <c r="B7">
        <v>0.33</v>
      </c>
    </row>
    <row r="8" spans="1:2" x14ac:dyDescent="0.25">
      <c r="A8" s="2">
        <v>8</v>
      </c>
      <c r="B8">
        <v>0.17</v>
      </c>
    </row>
    <row r="9" spans="1:2" x14ac:dyDescent="0.25">
      <c r="A9" s="2">
        <v>9</v>
      </c>
      <c r="B9">
        <v>0.33</v>
      </c>
    </row>
    <row r="10" spans="1:2" x14ac:dyDescent="0.25">
      <c r="A10" s="2">
        <v>10</v>
      </c>
      <c r="B10">
        <v>0.28000000000000003</v>
      </c>
    </row>
    <row r="11" spans="1:2" x14ac:dyDescent="0.25">
      <c r="A11" s="2">
        <v>11</v>
      </c>
      <c r="B11">
        <v>0.22</v>
      </c>
    </row>
    <row r="12" spans="1:2" x14ac:dyDescent="0.25">
      <c r="A12" s="2">
        <v>12</v>
      </c>
      <c r="B12">
        <v>0.18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3306-C243-4C40-A584-679B906999E0}">
  <sheetPr codeName="工作表5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83DE4-E0D4-453F-A3B4-5FD113FD6D03}">
  <sheetPr codeName="工作表18"/>
  <dimension ref="A1:AO2979"/>
  <sheetViews>
    <sheetView workbookViewId="0">
      <pane xSplit="2" ySplit="2" topLeftCell="C645" activePane="bottomRight" state="frozen"/>
      <selection pane="topRight" activeCell="C1" sqref="C1"/>
      <selection pane="bottomLeft" activeCell="A3" sqref="A3"/>
      <selection pane="bottomRight" activeCell="Q1910" sqref="Q1910"/>
    </sheetView>
  </sheetViews>
  <sheetFormatPr defaultRowHeight="15.75" x14ac:dyDescent="0.25"/>
  <cols>
    <col min="1" max="5" width="9.140625" style="141"/>
    <col min="6" max="6" width="1.28515625" style="141" customWidth="1"/>
    <col min="7" max="8" width="9.140625" style="141"/>
    <col min="9" max="9" width="1.28515625" style="141" customWidth="1"/>
    <col min="10" max="11" width="9.140625" style="141"/>
    <col min="12" max="12" width="1.28515625" style="141" customWidth="1"/>
    <col min="13" max="14" width="9.140625" style="141"/>
    <col min="15" max="15" width="1.140625" customWidth="1"/>
    <col min="16" max="16" width="9.28515625" style="141" customWidth="1"/>
    <col min="17" max="17" width="9.140625" style="141"/>
    <col min="18" max="18" width="1.140625" style="143" customWidth="1"/>
    <col min="19" max="19" width="10.85546875" style="143" customWidth="1"/>
    <col min="20" max="27" width="9.140625" style="141"/>
  </cols>
  <sheetData>
    <row r="1" spans="1:41" x14ac:dyDescent="0.25">
      <c r="A1" s="15" t="s">
        <v>2475</v>
      </c>
      <c r="B1" s="15" t="s">
        <v>2476</v>
      </c>
      <c r="C1" s="1" t="s">
        <v>412</v>
      </c>
      <c r="D1" s="1" t="s">
        <v>2514</v>
      </c>
      <c r="E1" s="1" t="s">
        <v>2517</v>
      </c>
      <c r="F1" s="93" t="s">
        <v>2520</v>
      </c>
      <c r="G1" s="1" t="s">
        <v>2500</v>
      </c>
      <c r="H1" s="1" t="s">
        <v>6</v>
      </c>
      <c r="I1" s="93" t="s">
        <v>2521</v>
      </c>
      <c r="J1" s="45" t="s">
        <v>2501</v>
      </c>
      <c r="K1" s="71" t="s">
        <v>4</v>
      </c>
      <c r="L1" s="94" t="s">
        <v>2456</v>
      </c>
      <c r="M1" s="1" t="s">
        <v>2502</v>
      </c>
      <c r="N1" s="1" t="s">
        <v>2483</v>
      </c>
      <c r="O1" s="93" t="s">
        <v>2522</v>
      </c>
      <c r="P1" s="1" t="s">
        <v>2524</v>
      </c>
      <c r="Q1" s="1" t="s">
        <v>2482</v>
      </c>
      <c r="R1" s="93" t="s">
        <v>2523</v>
      </c>
      <c r="S1" s="14" t="s">
        <v>2477</v>
      </c>
      <c r="T1" s="1" t="s">
        <v>414</v>
      </c>
      <c r="U1" s="1" t="s">
        <v>2513</v>
      </c>
      <c r="V1" s="1" t="s">
        <v>413</v>
      </c>
      <c r="W1" s="1" t="s">
        <v>2515</v>
      </c>
      <c r="X1" s="1" t="s">
        <v>2516</v>
      </c>
      <c r="Y1" s="1" t="s">
        <v>2478</v>
      </c>
      <c r="Z1" s="1" t="s">
        <v>8</v>
      </c>
      <c r="AA1" s="1" t="s">
        <v>2479</v>
      </c>
      <c r="AB1" s="1" t="s">
        <v>2480</v>
      </c>
      <c r="AC1" s="1" t="s">
        <v>7</v>
      </c>
      <c r="AD1" s="15" t="s">
        <v>5</v>
      </c>
      <c r="AE1" s="1" t="s">
        <v>2481</v>
      </c>
      <c r="AF1" s="1" t="s">
        <v>2484</v>
      </c>
      <c r="AG1" s="1" t="s">
        <v>2450</v>
      </c>
      <c r="AH1" s="1" t="s">
        <v>2451</v>
      </c>
      <c r="AI1" s="1" t="s">
        <v>2452</v>
      </c>
      <c r="AJ1" s="1" t="s">
        <v>2453</v>
      </c>
      <c r="AK1" s="1" t="s">
        <v>2454</v>
      </c>
      <c r="AL1" s="1" t="s">
        <v>10</v>
      </c>
      <c r="AM1" s="1" t="s">
        <v>2498</v>
      </c>
      <c r="AN1" s="1" t="s">
        <v>2455</v>
      </c>
      <c r="AO1" s="1" t="s">
        <v>494</v>
      </c>
    </row>
    <row r="2" spans="1:41" hidden="1" x14ac:dyDescent="0.25">
      <c r="A2" s="16" t="s">
        <v>1</v>
      </c>
      <c r="B2" s="26" t="s">
        <v>68</v>
      </c>
      <c r="C2" s="28">
        <v>1</v>
      </c>
      <c r="D2">
        <v>9.59</v>
      </c>
      <c r="E2">
        <v>9.39</v>
      </c>
      <c r="F2" s="34"/>
      <c r="G2">
        <v>8</v>
      </c>
      <c r="H2">
        <v>7</v>
      </c>
      <c r="I2" s="34"/>
      <c r="J2" s="56" t="s">
        <v>69</v>
      </c>
      <c r="K2" s="67" t="s">
        <v>195</v>
      </c>
      <c r="L2" s="95"/>
      <c r="M2">
        <v>118</v>
      </c>
      <c r="N2">
        <v>123</v>
      </c>
      <c r="O2" s="34"/>
      <c r="P2">
        <f>VLOOKUP(表格2_45[[#This Row],[name]],odds!$A$1:$H$200,4,0)</f>
        <v>12</v>
      </c>
      <c r="Q2">
        <v>13</v>
      </c>
      <c r="R2" s="34"/>
      <c r="S2" s="35" t="s">
        <v>408</v>
      </c>
      <c r="T2" s="40">
        <v>1200</v>
      </c>
      <c r="U2">
        <v>1</v>
      </c>
      <c r="V2">
        <v>16</v>
      </c>
      <c r="W2">
        <v>10</v>
      </c>
      <c r="X2">
        <v>24</v>
      </c>
      <c r="Y2" s="31" t="s">
        <v>420</v>
      </c>
      <c r="Z2">
        <v>1184</v>
      </c>
      <c r="AA2" s="33" t="s">
        <v>427</v>
      </c>
      <c r="AB2">
        <v>4</v>
      </c>
      <c r="AC2">
        <v>47</v>
      </c>
      <c r="AD2" s="19" t="s">
        <v>32</v>
      </c>
      <c r="AE2" s="12" t="s">
        <v>446</v>
      </c>
      <c r="AF2">
        <v>1</v>
      </c>
      <c r="AG2">
        <v>1</v>
      </c>
      <c r="AH2">
        <v>1</v>
      </c>
      <c r="AL2" t="s">
        <v>161</v>
      </c>
    </row>
    <row r="3" spans="1:41" x14ac:dyDescent="0.25">
      <c r="A3" s="16" t="s">
        <v>1</v>
      </c>
      <c r="B3" s="27" t="s">
        <v>74</v>
      </c>
      <c r="C3">
        <v>6</v>
      </c>
      <c r="D3">
        <v>9.86</v>
      </c>
      <c r="E3">
        <v>9.5599999999999987</v>
      </c>
      <c r="F3" s="34"/>
      <c r="G3">
        <v>10</v>
      </c>
      <c r="H3">
        <v>5</v>
      </c>
      <c r="I3" s="34"/>
      <c r="J3" s="57" t="s">
        <v>326</v>
      </c>
      <c r="K3" s="59" t="s">
        <v>85</v>
      </c>
      <c r="L3" s="96"/>
      <c r="M3">
        <v>113</v>
      </c>
      <c r="N3">
        <v>127</v>
      </c>
      <c r="O3" s="34"/>
      <c r="P3">
        <f>VLOOKUP(表格2_45[[#This Row],[name]],odds!$A$1:$H$200,4,0)</f>
        <v>12</v>
      </c>
      <c r="Q3">
        <v>3.9</v>
      </c>
      <c r="R3" s="34"/>
      <c r="S3" s="35" t="s">
        <v>408</v>
      </c>
      <c r="T3" s="40">
        <v>1200</v>
      </c>
      <c r="U3">
        <v>1</v>
      </c>
      <c r="V3">
        <v>28</v>
      </c>
      <c r="W3">
        <v>5</v>
      </c>
      <c r="X3">
        <v>25</v>
      </c>
      <c r="Y3" s="32" t="s">
        <v>426</v>
      </c>
      <c r="Z3">
        <v>1148</v>
      </c>
      <c r="AA3" s="33" t="s">
        <v>427</v>
      </c>
      <c r="AB3">
        <v>5</v>
      </c>
      <c r="AC3">
        <v>33</v>
      </c>
      <c r="AD3" s="18" t="s">
        <v>76</v>
      </c>
      <c r="AE3" t="s">
        <v>435</v>
      </c>
      <c r="AF3">
        <v>1</v>
      </c>
      <c r="AG3">
        <v>1</v>
      </c>
      <c r="AH3">
        <v>6</v>
      </c>
      <c r="AL3" t="s">
        <v>46</v>
      </c>
    </row>
    <row r="4" spans="1:41" x14ac:dyDescent="0.25">
      <c r="A4" s="16" t="s">
        <v>1</v>
      </c>
      <c r="B4" s="23" t="s">
        <v>52</v>
      </c>
      <c r="C4" s="28">
        <v>3</v>
      </c>
      <c r="D4">
        <v>9.8699999999999992</v>
      </c>
      <c r="E4">
        <v>9.5699999999999985</v>
      </c>
      <c r="F4" s="34"/>
      <c r="G4">
        <v>1</v>
      </c>
      <c r="H4">
        <v>3</v>
      </c>
      <c r="I4" s="34"/>
      <c r="J4" s="53" t="s">
        <v>53</v>
      </c>
      <c r="K4" s="73" t="s">
        <v>452</v>
      </c>
      <c r="L4" s="97"/>
      <c r="M4">
        <v>126</v>
      </c>
      <c r="N4">
        <v>135</v>
      </c>
      <c r="O4" s="34"/>
      <c r="P4">
        <f>VLOOKUP(表格2_45[[#This Row],[name]],odds!$A$1:$H$200,4,0)</f>
        <v>8.9</v>
      </c>
      <c r="Q4">
        <v>46</v>
      </c>
      <c r="R4" s="34"/>
      <c r="S4" s="37" t="s">
        <v>409</v>
      </c>
      <c r="T4" s="40">
        <v>1200</v>
      </c>
      <c r="U4">
        <v>1</v>
      </c>
      <c r="V4">
        <v>28</v>
      </c>
      <c r="W4">
        <v>5</v>
      </c>
      <c r="X4">
        <v>25</v>
      </c>
      <c r="Y4" s="32" t="s">
        <v>426</v>
      </c>
      <c r="Z4">
        <v>1055</v>
      </c>
      <c r="AA4" s="33" t="s">
        <v>427</v>
      </c>
      <c r="AB4">
        <v>5</v>
      </c>
      <c r="AC4">
        <v>40</v>
      </c>
      <c r="AD4" s="25" t="s">
        <v>54</v>
      </c>
      <c r="AE4" s="12" t="s">
        <v>539</v>
      </c>
      <c r="AF4">
        <v>6</v>
      </c>
      <c r="AG4">
        <v>3</v>
      </c>
      <c r="AH4">
        <v>3</v>
      </c>
      <c r="AL4" t="s">
        <v>141</v>
      </c>
    </row>
    <row r="5" spans="1:41" x14ac:dyDescent="0.25">
      <c r="A5" s="16" t="s">
        <v>1</v>
      </c>
      <c r="B5" s="22" t="s">
        <v>48</v>
      </c>
      <c r="C5" s="30">
        <v>5</v>
      </c>
      <c r="D5">
        <v>9.91</v>
      </c>
      <c r="E5">
        <v>9.7100000000000009</v>
      </c>
      <c r="F5" s="34"/>
      <c r="G5">
        <v>2</v>
      </c>
      <c r="H5">
        <v>6</v>
      </c>
      <c r="I5" s="34"/>
      <c r="J5" s="52" t="s">
        <v>49</v>
      </c>
      <c r="K5" s="50" t="s">
        <v>565</v>
      </c>
      <c r="L5" s="98"/>
      <c r="M5">
        <v>130</v>
      </c>
      <c r="N5">
        <v>131</v>
      </c>
      <c r="O5" s="34"/>
      <c r="P5">
        <f>VLOOKUP(表格2_45[[#This Row],[name]],odds!$A$1:$H$200,4,0)</f>
        <v>18</v>
      </c>
      <c r="Q5">
        <v>45</v>
      </c>
      <c r="R5" s="34"/>
      <c r="S5" s="36" t="s">
        <v>410</v>
      </c>
      <c r="T5" s="40">
        <v>1200</v>
      </c>
      <c r="U5">
        <v>1</v>
      </c>
      <c r="V5">
        <v>12</v>
      </c>
      <c r="W5">
        <v>11</v>
      </c>
      <c r="X5">
        <v>25</v>
      </c>
      <c r="Y5" s="32" t="s">
        <v>432</v>
      </c>
      <c r="Z5">
        <v>1006</v>
      </c>
      <c r="AA5" s="33" t="s">
        <v>417</v>
      </c>
      <c r="AB5">
        <v>5</v>
      </c>
      <c r="AC5">
        <v>38</v>
      </c>
      <c r="AD5" s="24" t="s">
        <v>50</v>
      </c>
      <c r="AE5" s="12" t="s">
        <v>418</v>
      </c>
      <c r="AF5">
        <v>10</v>
      </c>
      <c r="AG5">
        <v>9</v>
      </c>
      <c r="AH5">
        <v>5</v>
      </c>
      <c r="AL5" t="s">
        <v>46</v>
      </c>
    </row>
    <row r="6" spans="1:41" hidden="1" x14ac:dyDescent="0.25">
      <c r="A6" s="16" t="s">
        <v>1</v>
      </c>
      <c r="B6" s="27" t="s">
        <v>74</v>
      </c>
      <c r="C6" s="28">
        <v>3</v>
      </c>
      <c r="D6">
        <v>10.49</v>
      </c>
      <c r="E6">
        <v>9.7900000000000009</v>
      </c>
      <c r="F6" s="34"/>
      <c r="G6">
        <v>10</v>
      </c>
      <c r="H6">
        <v>9</v>
      </c>
      <c r="I6" s="34"/>
      <c r="J6" s="57" t="s">
        <v>326</v>
      </c>
      <c r="K6" s="55" t="s">
        <v>64</v>
      </c>
      <c r="L6" s="99"/>
      <c r="M6">
        <v>113</v>
      </c>
      <c r="N6">
        <v>134</v>
      </c>
      <c r="O6" s="34"/>
      <c r="P6">
        <f>VLOOKUP(表格2_45[[#This Row],[name]],odds!$A$1:$H$200,4,0)</f>
        <v>12</v>
      </c>
      <c r="Q6">
        <v>10</v>
      </c>
      <c r="R6" s="34"/>
      <c r="S6" s="38" t="s">
        <v>411</v>
      </c>
      <c r="T6" s="40">
        <v>1200</v>
      </c>
      <c r="U6">
        <v>1</v>
      </c>
      <c r="V6">
        <v>26</v>
      </c>
      <c r="W6">
        <v>12</v>
      </c>
      <c r="X6">
        <v>24</v>
      </c>
      <c r="Y6" s="32" t="s">
        <v>426</v>
      </c>
      <c r="Z6">
        <v>1150</v>
      </c>
      <c r="AA6" s="33" t="s">
        <v>417</v>
      </c>
      <c r="AB6">
        <v>5</v>
      </c>
      <c r="AC6">
        <v>39</v>
      </c>
      <c r="AD6" s="18" t="s">
        <v>76</v>
      </c>
      <c r="AE6" s="12" t="s">
        <v>552</v>
      </c>
      <c r="AF6">
        <v>11</v>
      </c>
      <c r="AG6">
        <v>11</v>
      </c>
      <c r="AH6">
        <v>3</v>
      </c>
      <c r="AL6" t="s">
        <v>46</v>
      </c>
    </row>
    <row r="7" spans="1:41" x14ac:dyDescent="0.25">
      <c r="A7" s="16" t="s">
        <v>1</v>
      </c>
      <c r="B7" s="19" t="s">
        <v>30</v>
      </c>
      <c r="C7">
        <v>6</v>
      </c>
      <c r="D7">
        <v>9.91</v>
      </c>
      <c r="E7">
        <v>9.81</v>
      </c>
      <c r="F7" s="34"/>
      <c r="G7">
        <v>9</v>
      </c>
      <c r="H7">
        <v>9</v>
      </c>
      <c r="I7" s="34"/>
      <c r="J7" s="49" t="s">
        <v>31</v>
      </c>
      <c r="K7" s="63" t="s">
        <v>140</v>
      </c>
      <c r="L7" s="100"/>
      <c r="M7">
        <v>133</v>
      </c>
      <c r="N7">
        <v>135</v>
      </c>
      <c r="O7" s="34"/>
      <c r="P7">
        <f>VLOOKUP(表格2_45[[#This Row],[name]],odds!$A$1:$H$200,4,0)</f>
        <v>4.9000000000000004</v>
      </c>
      <c r="Q7">
        <v>18</v>
      </c>
      <c r="R7" s="34"/>
      <c r="S7" s="38" t="s">
        <v>411</v>
      </c>
      <c r="T7" s="40">
        <v>1200</v>
      </c>
      <c r="U7">
        <v>1</v>
      </c>
      <c r="V7">
        <v>12</v>
      </c>
      <c r="W7">
        <v>11</v>
      </c>
      <c r="X7">
        <v>25</v>
      </c>
      <c r="Y7" s="32" t="s">
        <v>432</v>
      </c>
      <c r="Z7">
        <v>1043</v>
      </c>
      <c r="AA7" s="33" t="s">
        <v>417</v>
      </c>
      <c r="AB7">
        <v>5</v>
      </c>
      <c r="AC7">
        <v>40</v>
      </c>
      <c r="AD7" s="19" t="s">
        <v>32</v>
      </c>
      <c r="AE7" s="12" t="s">
        <v>418</v>
      </c>
      <c r="AF7">
        <v>12</v>
      </c>
      <c r="AG7">
        <v>11</v>
      </c>
      <c r="AH7">
        <v>6</v>
      </c>
      <c r="AL7" t="s">
        <v>35</v>
      </c>
    </row>
    <row r="8" spans="1:41" hidden="1" x14ac:dyDescent="0.25">
      <c r="A8" s="16" t="s">
        <v>1</v>
      </c>
      <c r="B8" s="16" t="s">
        <v>12</v>
      </c>
      <c r="C8">
        <v>7</v>
      </c>
      <c r="D8">
        <v>39.89</v>
      </c>
      <c r="E8">
        <v>40.29</v>
      </c>
      <c r="F8" s="34"/>
      <c r="G8">
        <v>11</v>
      </c>
      <c r="H8">
        <v>11</v>
      </c>
      <c r="I8" s="34"/>
      <c r="J8" s="46" t="s">
        <v>13</v>
      </c>
      <c r="K8" s="72" t="s">
        <v>434</v>
      </c>
      <c r="L8" s="101"/>
      <c r="M8">
        <v>135</v>
      </c>
      <c r="N8">
        <v>124</v>
      </c>
      <c r="O8" s="34"/>
      <c r="P8">
        <f>VLOOKUP(表格2_45[[#This Row],[name]],odds!$A$1:$H$200,4,0)</f>
        <v>5.4</v>
      </c>
      <c r="Q8">
        <v>28</v>
      </c>
      <c r="R8" s="34"/>
      <c r="S8" s="35" t="s">
        <v>408</v>
      </c>
      <c r="T8">
        <v>1650</v>
      </c>
      <c r="U8">
        <v>1</v>
      </c>
      <c r="V8">
        <v>25</v>
      </c>
      <c r="W8">
        <v>6</v>
      </c>
      <c r="X8">
        <v>25</v>
      </c>
      <c r="Y8" s="32" t="s">
        <v>416</v>
      </c>
      <c r="Z8">
        <v>1026</v>
      </c>
      <c r="AA8" s="33" t="s">
        <v>427</v>
      </c>
      <c r="AB8">
        <v>4</v>
      </c>
      <c r="AC8">
        <v>49</v>
      </c>
      <c r="AD8" s="16" t="s">
        <v>14</v>
      </c>
      <c r="AE8" t="s">
        <v>435</v>
      </c>
      <c r="AF8">
        <v>1</v>
      </c>
      <c r="AG8">
        <v>1</v>
      </c>
      <c r="AH8">
        <v>1</v>
      </c>
      <c r="AI8">
        <v>7</v>
      </c>
      <c r="AL8" t="s">
        <v>161</v>
      </c>
    </row>
    <row r="9" spans="1:41" hidden="1" x14ac:dyDescent="0.25">
      <c r="A9" s="16" t="s">
        <v>1</v>
      </c>
      <c r="B9" s="16" t="s">
        <v>12</v>
      </c>
      <c r="C9">
        <v>7</v>
      </c>
      <c r="D9">
        <v>42.28</v>
      </c>
      <c r="E9">
        <v>42.88</v>
      </c>
      <c r="F9" s="34"/>
      <c r="G9">
        <v>11</v>
      </c>
      <c r="H9">
        <v>1</v>
      </c>
      <c r="I9" s="34"/>
      <c r="J9" s="46" t="s">
        <v>13</v>
      </c>
      <c r="K9" s="53" t="s">
        <v>53</v>
      </c>
      <c r="L9" s="102"/>
      <c r="M9">
        <v>135</v>
      </c>
      <c r="N9">
        <v>129</v>
      </c>
      <c r="O9" s="34"/>
      <c r="P9">
        <f>VLOOKUP(表格2_45[[#This Row],[name]],odds!$A$1:$H$200,4,0)</f>
        <v>5.4</v>
      </c>
      <c r="Q9">
        <v>12</v>
      </c>
      <c r="R9" s="34"/>
      <c r="S9" s="35" t="s">
        <v>408</v>
      </c>
      <c r="T9">
        <v>1650</v>
      </c>
      <c r="U9">
        <v>1</v>
      </c>
      <c r="V9">
        <v>4</v>
      </c>
      <c r="W9">
        <v>6</v>
      </c>
      <c r="X9">
        <v>25</v>
      </c>
      <c r="Y9" s="32" t="s">
        <v>432</v>
      </c>
      <c r="Z9">
        <v>1026</v>
      </c>
      <c r="AA9" s="34" t="s">
        <v>438</v>
      </c>
      <c r="AB9">
        <v>4</v>
      </c>
      <c r="AC9">
        <v>51</v>
      </c>
      <c r="AD9" s="16" t="s">
        <v>14</v>
      </c>
      <c r="AE9">
        <v>5</v>
      </c>
      <c r="AF9">
        <v>3</v>
      </c>
      <c r="AG9">
        <v>3</v>
      </c>
      <c r="AH9">
        <v>3</v>
      </c>
      <c r="AI9">
        <v>7</v>
      </c>
      <c r="AL9" t="s">
        <v>161</v>
      </c>
    </row>
    <row r="10" spans="1:41" x14ac:dyDescent="0.25">
      <c r="A10" s="16" t="s">
        <v>1</v>
      </c>
      <c r="B10" s="27" t="s">
        <v>74</v>
      </c>
      <c r="C10" s="30">
        <v>4</v>
      </c>
      <c r="D10">
        <v>10</v>
      </c>
      <c r="E10">
        <v>9.9</v>
      </c>
      <c r="F10" s="34"/>
      <c r="G10">
        <v>10</v>
      </c>
      <c r="H10">
        <v>9</v>
      </c>
      <c r="I10" s="34"/>
      <c r="J10" s="57" t="s">
        <v>326</v>
      </c>
      <c r="K10" s="80" t="s">
        <v>406</v>
      </c>
      <c r="L10" s="103"/>
      <c r="M10">
        <v>113</v>
      </c>
      <c r="N10">
        <v>115</v>
      </c>
      <c r="O10" s="34"/>
      <c r="P10">
        <f>VLOOKUP(表格2_45[[#This Row],[name]],odds!$A$1:$H$200,4,0)</f>
        <v>12</v>
      </c>
      <c r="Q10">
        <v>12</v>
      </c>
      <c r="R10" s="34"/>
      <c r="S10" s="36" t="s">
        <v>410</v>
      </c>
      <c r="T10" s="40">
        <v>1200</v>
      </c>
      <c r="U10">
        <v>1</v>
      </c>
      <c r="V10">
        <v>23</v>
      </c>
      <c r="W10">
        <v>12</v>
      </c>
      <c r="X10">
        <v>25</v>
      </c>
      <c r="Y10" s="32" t="s">
        <v>416</v>
      </c>
      <c r="Z10">
        <v>1163</v>
      </c>
      <c r="AA10" s="33" t="s">
        <v>417</v>
      </c>
      <c r="AB10">
        <v>5</v>
      </c>
      <c r="AC10">
        <v>19</v>
      </c>
      <c r="AD10" s="18" t="s">
        <v>76</v>
      </c>
      <c r="AE10" s="12" t="s">
        <v>552</v>
      </c>
      <c r="AF10">
        <v>10</v>
      </c>
      <c r="AG10">
        <v>8</v>
      </c>
      <c r="AH10">
        <v>4</v>
      </c>
      <c r="AL10" t="s">
        <v>46</v>
      </c>
    </row>
    <row r="11" spans="1:41" hidden="1" x14ac:dyDescent="0.25">
      <c r="A11" s="16" t="s">
        <v>1</v>
      </c>
      <c r="B11" s="16" t="s">
        <v>12</v>
      </c>
      <c r="C11" s="28">
        <v>3</v>
      </c>
      <c r="D11">
        <v>9.92</v>
      </c>
      <c r="E11">
        <v>10.119999999999999</v>
      </c>
      <c r="F11" s="34"/>
      <c r="G11">
        <v>11</v>
      </c>
      <c r="H11">
        <v>9</v>
      </c>
      <c r="I11" s="34"/>
      <c r="J11" s="46" t="s">
        <v>13</v>
      </c>
      <c r="K11" s="55" t="s">
        <v>64</v>
      </c>
      <c r="L11" s="99"/>
      <c r="M11">
        <v>135</v>
      </c>
      <c r="N11">
        <v>128</v>
      </c>
      <c r="O11" s="34"/>
      <c r="P11">
        <f>VLOOKUP(表格2_45[[#This Row],[name]],odds!$A$1:$H$200,4,0)</f>
        <v>5.4</v>
      </c>
      <c r="Q11">
        <v>2.7</v>
      </c>
      <c r="R11" s="34"/>
      <c r="S11" s="35" t="s">
        <v>408</v>
      </c>
      <c r="T11" s="40">
        <v>1200</v>
      </c>
      <c r="U11">
        <v>1</v>
      </c>
      <c r="V11">
        <v>30</v>
      </c>
      <c r="W11">
        <v>4</v>
      </c>
      <c r="X11">
        <v>25</v>
      </c>
      <c r="Y11" s="32" t="s">
        <v>426</v>
      </c>
      <c r="Z11">
        <v>1024</v>
      </c>
      <c r="AA11" s="33" t="s">
        <v>427</v>
      </c>
      <c r="AB11">
        <v>4</v>
      </c>
      <c r="AC11">
        <v>53</v>
      </c>
      <c r="AD11" s="16" t="s">
        <v>14</v>
      </c>
      <c r="AE11">
        <v>3</v>
      </c>
      <c r="AF11">
        <v>3</v>
      </c>
      <c r="AG11">
        <v>2</v>
      </c>
      <c r="AH11">
        <v>3</v>
      </c>
      <c r="AL11" t="s">
        <v>161</v>
      </c>
    </row>
    <row r="12" spans="1:41" hidden="1" x14ac:dyDescent="0.25">
      <c r="A12" s="16" t="s">
        <v>1</v>
      </c>
      <c r="B12" s="16" t="s">
        <v>12</v>
      </c>
      <c r="C12" s="28">
        <v>2</v>
      </c>
      <c r="D12">
        <v>9.75</v>
      </c>
      <c r="E12">
        <v>10.149999999999999</v>
      </c>
      <c r="F12" s="34"/>
      <c r="G12">
        <v>11</v>
      </c>
      <c r="H12">
        <v>6</v>
      </c>
      <c r="I12" s="34"/>
      <c r="J12" s="46" t="s">
        <v>13</v>
      </c>
      <c r="K12" s="55" t="s">
        <v>64</v>
      </c>
      <c r="L12" s="99"/>
      <c r="M12">
        <v>135</v>
      </c>
      <c r="N12">
        <v>128</v>
      </c>
      <c r="O12" s="34"/>
      <c r="P12">
        <f>VLOOKUP(表格2_45[[#This Row],[name]],odds!$A$1:$H$200,4,0)</f>
        <v>5.4</v>
      </c>
      <c r="Q12">
        <v>2.2999999999999998</v>
      </c>
      <c r="R12" s="34"/>
      <c r="S12" s="35" t="s">
        <v>408</v>
      </c>
      <c r="T12" s="40">
        <v>1200</v>
      </c>
      <c r="U12">
        <v>1</v>
      </c>
      <c r="V12">
        <v>2</v>
      </c>
      <c r="W12">
        <v>4</v>
      </c>
      <c r="X12">
        <v>25</v>
      </c>
      <c r="Y12" s="32" t="s">
        <v>426</v>
      </c>
      <c r="Z12">
        <v>1027</v>
      </c>
      <c r="AA12" s="33" t="s">
        <v>427</v>
      </c>
      <c r="AB12">
        <v>4</v>
      </c>
      <c r="AC12">
        <v>51</v>
      </c>
      <c r="AD12" s="16" t="s">
        <v>14</v>
      </c>
      <c r="AE12" s="12" t="s">
        <v>446</v>
      </c>
      <c r="AF12">
        <v>1</v>
      </c>
      <c r="AG12">
        <v>1</v>
      </c>
      <c r="AH12">
        <v>2</v>
      </c>
      <c r="AL12" t="s">
        <v>161</v>
      </c>
    </row>
    <row r="13" spans="1:41" hidden="1" x14ac:dyDescent="0.25">
      <c r="A13" s="16" t="s">
        <v>1</v>
      </c>
      <c r="B13" s="16" t="s">
        <v>12</v>
      </c>
      <c r="C13" s="28">
        <v>2</v>
      </c>
      <c r="D13">
        <v>9.52</v>
      </c>
      <c r="E13">
        <v>9.82</v>
      </c>
      <c r="F13" s="34"/>
      <c r="G13">
        <v>11</v>
      </c>
      <c r="H13">
        <v>12</v>
      </c>
      <c r="I13" s="34"/>
      <c r="J13" s="46" t="s">
        <v>13</v>
      </c>
      <c r="K13" s="66" t="s">
        <v>173</v>
      </c>
      <c r="L13" s="104"/>
      <c r="M13">
        <v>135</v>
      </c>
      <c r="N13">
        <v>126</v>
      </c>
      <c r="O13" s="34"/>
      <c r="P13">
        <f>VLOOKUP(表格2_45[[#This Row],[name]],odds!$A$1:$H$200,4,0)</f>
        <v>5.4</v>
      </c>
      <c r="Q13">
        <v>17</v>
      </c>
      <c r="R13" s="34"/>
      <c r="S13" s="35" t="s">
        <v>408</v>
      </c>
      <c r="T13" s="40">
        <v>1200</v>
      </c>
      <c r="U13">
        <v>1</v>
      </c>
      <c r="V13">
        <v>12</v>
      </c>
      <c r="W13">
        <v>3</v>
      </c>
      <c r="X13">
        <v>25</v>
      </c>
      <c r="Y13" s="32" t="s">
        <v>432</v>
      </c>
      <c r="Z13">
        <v>1029</v>
      </c>
      <c r="AA13" s="33" t="s">
        <v>427</v>
      </c>
      <c r="AB13">
        <v>4</v>
      </c>
      <c r="AC13">
        <v>50</v>
      </c>
      <c r="AD13" s="16" t="s">
        <v>14</v>
      </c>
      <c r="AE13" s="12" t="s">
        <v>446</v>
      </c>
      <c r="AF13">
        <v>3</v>
      </c>
      <c r="AG13">
        <v>2</v>
      </c>
      <c r="AH13">
        <v>2</v>
      </c>
      <c r="AL13" t="s">
        <v>450</v>
      </c>
    </row>
    <row r="14" spans="1:41" hidden="1" x14ac:dyDescent="0.25">
      <c r="A14" s="16" t="s">
        <v>1</v>
      </c>
      <c r="B14" s="16" t="s">
        <v>12</v>
      </c>
      <c r="C14">
        <v>8</v>
      </c>
      <c r="D14">
        <v>10.59</v>
      </c>
      <c r="E14">
        <v>11.09</v>
      </c>
      <c r="F14" s="34"/>
      <c r="G14">
        <v>11</v>
      </c>
      <c r="H14">
        <v>4</v>
      </c>
      <c r="I14" s="34"/>
      <c r="J14" s="46" t="s">
        <v>13</v>
      </c>
      <c r="K14" s="73" t="s">
        <v>452</v>
      </c>
      <c r="L14" s="97"/>
      <c r="M14">
        <v>135</v>
      </c>
      <c r="N14">
        <v>127</v>
      </c>
      <c r="O14" s="34"/>
      <c r="P14">
        <f>VLOOKUP(表格2_45[[#This Row],[name]],odds!$A$1:$H$200,4,0)</f>
        <v>5.4</v>
      </c>
      <c r="Q14">
        <v>10</v>
      </c>
      <c r="R14" s="34"/>
      <c r="S14" s="35" t="s">
        <v>408</v>
      </c>
      <c r="T14" s="40">
        <v>1200</v>
      </c>
      <c r="U14">
        <v>1</v>
      </c>
      <c r="V14">
        <v>19</v>
      </c>
      <c r="W14">
        <v>2</v>
      </c>
      <c r="X14">
        <v>25</v>
      </c>
      <c r="Y14" s="31" t="s">
        <v>420</v>
      </c>
      <c r="Z14">
        <v>1041</v>
      </c>
      <c r="AA14" s="33" t="s">
        <v>417</v>
      </c>
      <c r="AB14">
        <v>4</v>
      </c>
      <c r="AC14">
        <v>52</v>
      </c>
      <c r="AD14" s="16" t="s">
        <v>14</v>
      </c>
      <c r="AE14" t="s">
        <v>453</v>
      </c>
      <c r="AF14">
        <v>3</v>
      </c>
      <c r="AG14">
        <v>5</v>
      </c>
      <c r="AH14">
        <v>8</v>
      </c>
      <c r="AL14" t="s">
        <v>455</v>
      </c>
    </row>
    <row r="15" spans="1:41" hidden="1" x14ac:dyDescent="0.25">
      <c r="A15" s="16" t="s">
        <v>1</v>
      </c>
      <c r="B15" s="16" t="s">
        <v>12</v>
      </c>
      <c r="C15">
        <v>9</v>
      </c>
      <c r="D15">
        <v>10.18</v>
      </c>
      <c r="E15">
        <v>10.579999999999998</v>
      </c>
      <c r="F15" s="34"/>
      <c r="G15">
        <v>11</v>
      </c>
      <c r="H15">
        <v>4</v>
      </c>
      <c r="I15" s="34"/>
      <c r="J15" s="46" t="s">
        <v>13</v>
      </c>
      <c r="K15" s="56" t="s">
        <v>69</v>
      </c>
      <c r="L15" s="105"/>
      <c r="M15">
        <v>135</v>
      </c>
      <c r="N15">
        <v>130</v>
      </c>
      <c r="O15" s="34"/>
      <c r="P15">
        <f>VLOOKUP(表格2_45[[#This Row],[name]],odds!$A$1:$H$200,4,0)</f>
        <v>5.4</v>
      </c>
      <c r="Q15">
        <v>10</v>
      </c>
      <c r="R15" s="34"/>
      <c r="S15" s="35" t="s">
        <v>408</v>
      </c>
      <c r="T15" s="40">
        <v>1200</v>
      </c>
      <c r="U15">
        <v>1</v>
      </c>
      <c r="V15">
        <v>12</v>
      </c>
      <c r="W15">
        <v>1</v>
      </c>
      <c r="X15">
        <v>25</v>
      </c>
      <c r="Y15" t="s">
        <v>457</v>
      </c>
      <c r="Z15">
        <v>1048</v>
      </c>
      <c r="AA15" s="33" t="s">
        <v>417</v>
      </c>
      <c r="AB15">
        <v>4</v>
      </c>
      <c r="AC15">
        <v>54</v>
      </c>
      <c r="AD15" s="16" t="s">
        <v>14</v>
      </c>
      <c r="AE15">
        <v>6</v>
      </c>
      <c r="AF15">
        <v>2</v>
      </c>
      <c r="AG15">
        <v>6</v>
      </c>
      <c r="AH15">
        <v>9</v>
      </c>
      <c r="AL15" t="s">
        <v>107</v>
      </c>
    </row>
    <row r="16" spans="1:41" hidden="1" x14ac:dyDescent="0.25">
      <c r="A16" s="16" t="s">
        <v>1</v>
      </c>
      <c r="B16" s="16" t="s">
        <v>12</v>
      </c>
      <c r="C16">
        <v>9</v>
      </c>
      <c r="D16">
        <v>10.59</v>
      </c>
      <c r="E16">
        <v>10.69</v>
      </c>
      <c r="F16" s="34"/>
      <c r="G16">
        <v>11</v>
      </c>
      <c r="H16">
        <v>9</v>
      </c>
      <c r="I16" s="34"/>
      <c r="J16" s="46" t="s">
        <v>13</v>
      </c>
      <c r="K16" s="53" t="s">
        <v>53</v>
      </c>
      <c r="L16" s="102"/>
      <c r="M16">
        <v>135</v>
      </c>
      <c r="N16">
        <v>132</v>
      </c>
      <c r="O16" s="34"/>
      <c r="P16">
        <f>VLOOKUP(表格2_45[[#This Row],[name]],odds!$A$1:$H$200,4,0)</f>
        <v>5.4</v>
      </c>
      <c r="Q16">
        <v>12</v>
      </c>
      <c r="R16" s="34"/>
      <c r="S16" s="36" t="s">
        <v>410</v>
      </c>
      <c r="T16" s="40">
        <v>1200</v>
      </c>
      <c r="U16">
        <v>1</v>
      </c>
      <c r="V16">
        <v>29</v>
      </c>
      <c r="W16">
        <v>12</v>
      </c>
      <c r="X16">
        <v>24</v>
      </c>
      <c r="Y16" t="s">
        <v>457</v>
      </c>
      <c r="Z16">
        <v>1047</v>
      </c>
      <c r="AA16" s="33" t="s">
        <v>417</v>
      </c>
      <c r="AB16">
        <v>4</v>
      </c>
      <c r="AC16">
        <v>56</v>
      </c>
      <c r="AD16" s="16" t="s">
        <v>14</v>
      </c>
      <c r="AE16" t="s">
        <v>460</v>
      </c>
      <c r="AF16">
        <v>8</v>
      </c>
      <c r="AG16">
        <v>7</v>
      </c>
      <c r="AH16">
        <v>9</v>
      </c>
      <c r="AL16" t="s">
        <v>107</v>
      </c>
    </row>
    <row r="17" spans="1:38" hidden="1" x14ac:dyDescent="0.25">
      <c r="A17" s="16" t="s">
        <v>1</v>
      </c>
      <c r="B17" s="16" t="s">
        <v>12</v>
      </c>
      <c r="C17" s="28">
        <v>3</v>
      </c>
      <c r="D17">
        <v>9.2100000000000009</v>
      </c>
      <c r="E17">
        <v>9.31</v>
      </c>
      <c r="F17" s="34"/>
      <c r="G17">
        <v>11</v>
      </c>
      <c r="H17">
        <v>11</v>
      </c>
      <c r="I17" s="34"/>
      <c r="J17" s="46" t="s">
        <v>13</v>
      </c>
      <c r="K17" s="74" t="s">
        <v>404</v>
      </c>
      <c r="L17" s="106"/>
      <c r="M17">
        <v>135</v>
      </c>
      <c r="N17">
        <v>132</v>
      </c>
      <c r="O17" s="34"/>
      <c r="P17">
        <f>VLOOKUP(表格2_45[[#This Row],[name]],odds!$A$1:$H$200,4,0)</f>
        <v>5.4</v>
      </c>
      <c r="Q17">
        <v>6.2</v>
      </c>
      <c r="R17" s="34"/>
      <c r="S17" s="37" t="s">
        <v>409</v>
      </c>
      <c r="T17" s="40">
        <v>1200</v>
      </c>
      <c r="U17">
        <v>1</v>
      </c>
      <c r="V17">
        <v>18</v>
      </c>
      <c r="W17">
        <v>12</v>
      </c>
      <c r="X17">
        <v>24</v>
      </c>
      <c r="Y17" t="s">
        <v>457</v>
      </c>
      <c r="Z17">
        <v>1045</v>
      </c>
      <c r="AA17" s="33" t="s">
        <v>417</v>
      </c>
      <c r="AB17">
        <v>4</v>
      </c>
      <c r="AC17">
        <v>56</v>
      </c>
      <c r="AD17" s="16" t="s">
        <v>14</v>
      </c>
      <c r="AE17" t="s">
        <v>441</v>
      </c>
      <c r="AF17">
        <v>5</v>
      </c>
      <c r="AG17">
        <v>2</v>
      </c>
      <c r="AH17">
        <v>3</v>
      </c>
      <c r="AL17" t="s">
        <v>107</v>
      </c>
    </row>
    <row r="18" spans="1:38" hidden="1" x14ac:dyDescent="0.25">
      <c r="A18" s="16" t="s">
        <v>1</v>
      </c>
      <c r="B18" s="16" t="s">
        <v>12</v>
      </c>
      <c r="C18" s="28">
        <v>2</v>
      </c>
      <c r="D18">
        <v>9.69</v>
      </c>
      <c r="E18">
        <v>9.8899999999999988</v>
      </c>
      <c r="F18" s="34"/>
      <c r="G18">
        <v>11</v>
      </c>
      <c r="H18">
        <v>9</v>
      </c>
      <c r="I18" s="34"/>
      <c r="J18" s="46" t="s">
        <v>13</v>
      </c>
      <c r="K18" s="74" t="s">
        <v>404</v>
      </c>
      <c r="L18" s="106"/>
      <c r="M18">
        <v>135</v>
      </c>
      <c r="N18">
        <v>129</v>
      </c>
      <c r="O18" s="34"/>
      <c r="P18">
        <f>VLOOKUP(表格2_45[[#This Row],[name]],odds!$A$1:$H$200,4,0)</f>
        <v>5.4</v>
      </c>
      <c r="Q18">
        <v>8.1</v>
      </c>
      <c r="R18" s="34"/>
      <c r="S18" s="37" t="s">
        <v>409</v>
      </c>
      <c r="T18" s="40">
        <v>1200</v>
      </c>
      <c r="U18">
        <v>1</v>
      </c>
      <c r="V18">
        <v>1</v>
      </c>
      <c r="W18">
        <v>12</v>
      </c>
      <c r="X18">
        <v>24</v>
      </c>
      <c r="Y18" t="s">
        <v>457</v>
      </c>
      <c r="Z18">
        <v>1046</v>
      </c>
      <c r="AA18" s="33" t="s">
        <v>417</v>
      </c>
      <c r="AB18">
        <v>4</v>
      </c>
      <c r="AC18">
        <v>54</v>
      </c>
      <c r="AD18" s="16" t="s">
        <v>14</v>
      </c>
      <c r="AE18" s="12" t="s">
        <v>446</v>
      </c>
      <c r="AF18">
        <v>4</v>
      </c>
      <c r="AG18">
        <v>4</v>
      </c>
      <c r="AH18">
        <v>2</v>
      </c>
      <c r="AL18" t="s">
        <v>107</v>
      </c>
    </row>
    <row r="19" spans="1:38" hidden="1" x14ac:dyDescent="0.25">
      <c r="A19" s="16" t="s">
        <v>1</v>
      </c>
      <c r="B19" s="16" t="s">
        <v>12</v>
      </c>
      <c r="C19" s="30">
        <v>5</v>
      </c>
      <c r="D19">
        <v>22.06</v>
      </c>
      <c r="E19">
        <v>22.56</v>
      </c>
      <c r="F19" s="34"/>
      <c r="G19">
        <v>11</v>
      </c>
      <c r="H19">
        <v>3</v>
      </c>
      <c r="I19" s="34"/>
      <c r="J19" s="46" t="s">
        <v>13</v>
      </c>
      <c r="K19" s="53" t="s">
        <v>53</v>
      </c>
      <c r="L19" s="102"/>
      <c r="M19">
        <v>135</v>
      </c>
      <c r="N19">
        <v>132</v>
      </c>
      <c r="O19" s="34"/>
      <c r="P19">
        <f>VLOOKUP(表格2_45[[#This Row],[name]],odds!$A$1:$H$200,4,0)</f>
        <v>5.4</v>
      </c>
      <c r="Q19">
        <v>22</v>
      </c>
      <c r="R19" s="34"/>
      <c r="S19" s="35" t="s">
        <v>408</v>
      </c>
      <c r="T19">
        <v>1400</v>
      </c>
      <c r="U19">
        <v>1</v>
      </c>
      <c r="V19">
        <v>9</v>
      </c>
      <c r="W19">
        <v>11</v>
      </c>
      <c r="X19">
        <v>24</v>
      </c>
      <c r="Y19" t="s">
        <v>465</v>
      </c>
      <c r="Z19">
        <v>1047</v>
      </c>
      <c r="AA19" s="33" t="s">
        <v>427</v>
      </c>
      <c r="AB19">
        <v>4</v>
      </c>
      <c r="AC19">
        <v>56</v>
      </c>
      <c r="AD19" s="16" t="s">
        <v>14</v>
      </c>
      <c r="AE19">
        <v>4</v>
      </c>
      <c r="AF19">
        <v>1</v>
      </c>
      <c r="AG19">
        <v>1</v>
      </c>
      <c r="AH19">
        <v>1</v>
      </c>
      <c r="AI19">
        <v>5</v>
      </c>
      <c r="AL19" t="s">
        <v>107</v>
      </c>
    </row>
    <row r="20" spans="1:38" x14ac:dyDescent="0.25">
      <c r="A20" s="16" t="s">
        <v>1</v>
      </c>
      <c r="B20" s="27" t="s">
        <v>74</v>
      </c>
      <c r="C20">
        <v>9</v>
      </c>
      <c r="D20">
        <v>10.31</v>
      </c>
      <c r="E20">
        <v>9.91</v>
      </c>
      <c r="F20" s="34"/>
      <c r="G20">
        <v>10</v>
      </c>
      <c r="H20">
        <v>12</v>
      </c>
      <c r="I20" s="34"/>
      <c r="J20" s="57" t="s">
        <v>326</v>
      </c>
      <c r="K20" s="67" t="s">
        <v>195</v>
      </c>
      <c r="L20" s="95"/>
      <c r="M20">
        <v>113</v>
      </c>
      <c r="N20">
        <v>126</v>
      </c>
      <c r="O20" s="34"/>
      <c r="P20">
        <f>VLOOKUP(表格2_45[[#This Row],[name]],odds!$A$1:$H$200,4,0)</f>
        <v>12</v>
      </c>
      <c r="Q20">
        <v>11</v>
      </c>
      <c r="R20" s="34"/>
      <c r="S20" s="38" t="s">
        <v>411</v>
      </c>
      <c r="T20" s="40">
        <v>1200</v>
      </c>
      <c r="U20">
        <v>1</v>
      </c>
      <c r="V20">
        <v>25</v>
      </c>
      <c r="W20">
        <v>6</v>
      </c>
      <c r="X20">
        <v>25</v>
      </c>
      <c r="Y20" s="32" t="s">
        <v>416</v>
      </c>
      <c r="Z20">
        <v>1141</v>
      </c>
      <c r="AA20" s="33" t="s">
        <v>427</v>
      </c>
      <c r="AB20">
        <v>5</v>
      </c>
      <c r="AC20">
        <v>31</v>
      </c>
      <c r="AD20" s="18" t="s">
        <v>76</v>
      </c>
      <c r="AE20" t="s">
        <v>453</v>
      </c>
      <c r="AF20">
        <v>12</v>
      </c>
      <c r="AG20">
        <v>12</v>
      </c>
      <c r="AH20">
        <v>9</v>
      </c>
      <c r="AL20" t="s">
        <v>46</v>
      </c>
    </row>
    <row r="21" spans="1:38" x14ac:dyDescent="0.25">
      <c r="A21" s="16" t="s">
        <v>1</v>
      </c>
      <c r="B21" s="19" t="s">
        <v>30</v>
      </c>
      <c r="C21" s="28">
        <v>3</v>
      </c>
      <c r="D21">
        <v>9.93</v>
      </c>
      <c r="E21">
        <v>9.93</v>
      </c>
      <c r="F21" s="34"/>
      <c r="G21">
        <v>9</v>
      </c>
      <c r="H21">
        <v>12</v>
      </c>
      <c r="I21" s="34"/>
      <c r="J21" s="49" t="s">
        <v>31</v>
      </c>
      <c r="K21" s="49" t="s">
        <v>31</v>
      </c>
      <c r="L21" s="107"/>
      <c r="M21">
        <v>133</v>
      </c>
      <c r="N21">
        <v>133</v>
      </c>
      <c r="O21" s="34"/>
      <c r="P21">
        <f>VLOOKUP(表格2_45[[#This Row],[name]],odds!$A$1:$H$200,4,0)</f>
        <v>4.9000000000000004</v>
      </c>
      <c r="Q21">
        <v>15</v>
      </c>
      <c r="R21" s="34"/>
      <c r="S21" s="38" t="s">
        <v>411</v>
      </c>
      <c r="T21" s="40">
        <v>1200</v>
      </c>
      <c r="U21">
        <v>1</v>
      </c>
      <c r="V21">
        <v>23</v>
      </c>
      <c r="W21">
        <v>12</v>
      </c>
      <c r="X21">
        <v>25</v>
      </c>
      <c r="Y21" s="32" t="s">
        <v>416</v>
      </c>
      <c r="Z21">
        <v>1048</v>
      </c>
      <c r="AA21" s="33" t="s">
        <v>417</v>
      </c>
      <c r="AB21">
        <v>5</v>
      </c>
      <c r="AC21">
        <v>38</v>
      </c>
      <c r="AD21" s="19" t="s">
        <v>32</v>
      </c>
      <c r="AE21" s="12">
        <v>2</v>
      </c>
      <c r="AF21">
        <v>11</v>
      </c>
      <c r="AG21">
        <v>11</v>
      </c>
      <c r="AH21">
        <v>3</v>
      </c>
      <c r="AL21" t="s">
        <v>35</v>
      </c>
    </row>
    <row r="22" spans="1:38" hidden="1" x14ac:dyDescent="0.25">
      <c r="A22" s="16" t="s">
        <v>1</v>
      </c>
      <c r="B22" s="26" t="s">
        <v>68</v>
      </c>
      <c r="C22" s="30">
        <v>4</v>
      </c>
      <c r="D22">
        <v>9.73</v>
      </c>
      <c r="E22">
        <v>9.93</v>
      </c>
      <c r="F22" s="34"/>
      <c r="G22">
        <v>8</v>
      </c>
      <c r="H22">
        <v>4</v>
      </c>
      <c r="I22" s="34"/>
      <c r="J22" s="56" t="s">
        <v>69</v>
      </c>
      <c r="K22" s="47" t="s">
        <v>504</v>
      </c>
      <c r="L22" s="108"/>
      <c r="M22">
        <v>118</v>
      </c>
      <c r="N22">
        <v>117</v>
      </c>
      <c r="O22" s="34"/>
      <c r="P22">
        <f>VLOOKUP(表格2_45[[#This Row],[name]],odds!$A$1:$H$200,4,0)</f>
        <v>12</v>
      </c>
      <c r="Q22">
        <v>4.7</v>
      </c>
      <c r="R22" s="34"/>
      <c r="S22" s="35" t="s">
        <v>408</v>
      </c>
      <c r="T22" s="40">
        <v>1200</v>
      </c>
      <c r="U22">
        <v>1</v>
      </c>
      <c r="V22">
        <v>20</v>
      </c>
      <c r="W22">
        <v>9</v>
      </c>
      <c r="X22">
        <v>23</v>
      </c>
      <c r="Y22" s="31" t="s">
        <v>420</v>
      </c>
      <c r="Z22">
        <v>1189</v>
      </c>
      <c r="AA22" s="33" t="s">
        <v>417</v>
      </c>
      <c r="AB22">
        <v>4</v>
      </c>
      <c r="AC22">
        <v>48</v>
      </c>
      <c r="AD22" s="17" t="s">
        <v>91</v>
      </c>
      <c r="AE22" s="12" t="s">
        <v>423</v>
      </c>
      <c r="AF22">
        <v>1</v>
      </c>
      <c r="AG22">
        <v>1</v>
      </c>
      <c r="AH22">
        <v>4</v>
      </c>
      <c r="AL22" t="s">
        <v>367</v>
      </c>
    </row>
    <row r="23" spans="1:38" hidden="1" x14ac:dyDescent="0.25">
      <c r="A23" s="16" t="s">
        <v>1</v>
      </c>
      <c r="B23" s="16" t="s">
        <v>12</v>
      </c>
      <c r="C23" s="30">
        <v>5</v>
      </c>
      <c r="D23">
        <v>9.4700000000000006</v>
      </c>
      <c r="E23">
        <v>9.870000000000001</v>
      </c>
      <c r="F23" s="34"/>
      <c r="G23">
        <v>11</v>
      </c>
      <c r="H23">
        <v>1</v>
      </c>
      <c r="I23" s="34"/>
      <c r="J23" s="46" t="s">
        <v>13</v>
      </c>
      <c r="K23" s="49" t="s">
        <v>31</v>
      </c>
      <c r="L23" s="107"/>
      <c r="M23">
        <v>135</v>
      </c>
      <c r="N23">
        <v>135</v>
      </c>
      <c r="O23" s="34"/>
      <c r="P23">
        <f>VLOOKUP(表格2_45[[#This Row],[name]],odds!$A$1:$H$200,4,0)</f>
        <v>5.4</v>
      </c>
      <c r="Q23">
        <v>3.5</v>
      </c>
      <c r="R23" s="34"/>
      <c r="S23" s="37" t="s">
        <v>409</v>
      </c>
      <c r="T23" s="40">
        <v>1200</v>
      </c>
      <c r="U23">
        <v>1</v>
      </c>
      <c r="V23">
        <v>1</v>
      </c>
      <c r="W23">
        <v>7</v>
      </c>
      <c r="X23">
        <v>24</v>
      </c>
      <c r="Y23" t="s">
        <v>477</v>
      </c>
      <c r="Z23">
        <v>1044</v>
      </c>
      <c r="AA23" s="33" t="s">
        <v>417</v>
      </c>
      <c r="AB23">
        <v>4</v>
      </c>
      <c r="AC23">
        <v>58</v>
      </c>
      <c r="AD23" s="16" t="s">
        <v>14</v>
      </c>
      <c r="AE23" s="12" t="s">
        <v>418</v>
      </c>
      <c r="AF23">
        <v>4</v>
      </c>
      <c r="AG23">
        <v>4</v>
      </c>
      <c r="AH23">
        <v>5</v>
      </c>
      <c r="AL23" t="s">
        <v>107</v>
      </c>
    </row>
    <row r="24" spans="1:38" hidden="1" x14ac:dyDescent="0.25">
      <c r="A24" s="16" t="s">
        <v>1</v>
      </c>
      <c r="B24" s="16" t="s">
        <v>12</v>
      </c>
      <c r="C24">
        <v>8</v>
      </c>
      <c r="D24">
        <v>10.77</v>
      </c>
      <c r="E24">
        <v>11.17</v>
      </c>
      <c r="F24" s="34"/>
      <c r="G24">
        <v>11</v>
      </c>
      <c r="H24">
        <v>3</v>
      </c>
      <c r="I24" s="34"/>
      <c r="J24" s="46" t="s">
        <v>13</v>
      </c>
      <c r="K24" s="49" t="s">
        <v>31</v>
      </c>
      <c r="L24" s="107"/>
      <c r="M24">
        <v>135</v>
      </c>
      <c r="N24">
        <v>135</v>
      </c>
      <c r="O24" s="34"/>
      <c r="P24">
        <f>VLOOKUP(表格2_45[[#This Row],[name]],odds!$A$1:$H$200,4,0)</f>
        <v>5.4</v>
      </c>
      <c r="Q24">
        <v>4.9000000000000004</v>
      </c>
      <c r="R24" s="34"/>
      <c r="S24" s="37" t="s">
        <v>409</v>
      </c>
      <c r="T24" s="40">
        <v>1200</v>
      </c>
      <c r="U24">
        <v>1</v>
      </c>
      <c r="V24">
        <v>15</v>
      </c>
      <c r="W24">
        <v>6</v>
      </c>
      <c r="X24">
        <v>24</v>
      </c>
      <c r="Y24" t="s">
        <v>479</v>
      </c>
      <c r="Z24">
        <v>1027</v>
      </c>
      <c r="AA24" s="34" t="s">
        <v>480</v>
      </c>
      <c r="AB24">
        <v>4</v>
      </c>
      <c r="AC24">
        <v>60</v>
      </c>
      <c r="AD24" s="16" t="s">
        <v>14</v>
      </c>
      <c r="AE24">
        <v>4</v>
      </c>
      <c r="AF24">
        <v>4</v>
      </c>
      <c r="AG24">
        <v>2</v>
      </c>
      <c r="AH24">
        <v>8</v>
      </c>
      <c r="AL24" t="s">
        <v>107</v>
      </c>
    </row>
    <row r="25" spans="1:38" hidden="1" x14ac:dyDescent="0.25">
      <c r="A25" s="16" t="s">
        <v>1</v>
      </c>
      <c r="B25" s="16" t="s">
        <v>12</v>
      </c>
      <c r="C25">
        <v>6</v>
      </c>
      <c r="D25">
        <v>9.24</v>
      </c>
      <c r="E25">
        <v>9.84</v>
      </c>
      <c r="F25" s="34"/>
      <c r="G25">
        <v>11</v>
      </c>
      <c r="H25">
        <v>8</v>
      </c>
      <c r="I25" s="34"/>
      <c r="J25" s="46" t="s">
        <v>13</v>
      </c>
      <c r="K25" s="62" t="s">
        <v>120</v>
      </c>
      <c r="L25" s="109"/>
      <c r="M25">
        <v>135</v>
      </c>
      <c r="N25">
        <v>118</v>
      </c>
      <c r="O25" s="34"/>
      <c r="P25">
        <f>VLOOKUP(表格2_45[[#This Row],[name]],odds!$A$1:$H$200,4,0)</f>
        <v>5.4</v>
      </c>
      <c r="Q25">
        <v>106</v>
      </c>
      <c r="R25" s="34"/>
      <c r="S25" s="35" t="s">
        <v>408</v>
      </c>
      <c r="T25" s="40">
        <v>1200</v>
      </c>
      <c r="U25">
        <v>1</v>
      </c>
      <c r="V25">
        <v>26</v>
      </c>
      <c r="W25">
        <v>5</v>
      </c>
      <c r="X25">
        <v>24</v>
      </c>
      <c r="Y25" t="s">
        <v>483</v>
      </c>
      <c r="Z25">
        <v>1038</v>
      </c>
      <c r="AA25" s="33" t="s">
        <v>417</v>
      </c>
      <c r="AB25">
        <v>3</v>
      </c>
      <c r="AC25">
        <v>62</v>
      </c>
      <c r="AD25" s="16" t="s">
        <v>14</v>
      </c>
      <c r="AE25" t="s">
        <v>484</v>
      </c>
      <c r="AF25">
        <v>2</v>
      </c>
      <c r="AG25">
        <v>3</v>
      </c>
      <c r="AH25">
        <v>6</v>
      </c>
      <c r="AL25" t="s">
        <v>107</v>
      </c>
    </row>
    <row r="26" spans="1:38" hidden="1" x14ac:dyDescent="0.25">
      <c r="A26" s="16" t="s">
        <v>1</v>
      </c>
      <c r="B26" s="16" t="s">
        <v>12</v>
      </c>
      <c r="C26">
        <v>7</v>
      </c>
      <c r="D26">
        <v>10.42</v>
      </c>
      <c r="E26">
        <v>11.12</v>
      </c>
      <c r="F26" s="34"/>
      <c r="G26">
        <v>11</v>
      </c>
      <c r="H26">
        <v>5</v>
      </c>
      <c r="I26" s="34"/>
      <c r="J26" s="46" t="s">
        <v>13</v>
      </c>
      <c r="K26" s="53" t="s">
        <v>53</v>
      </c>
      <c r="L26" s="102"/>
      <c r="M26">
        <v>135</v>
      </c>
      <c r="N26">
        <v>121</v>
      </c>
      <c r="O26" s="34"/>
      <c r="P26">
        <f>VLOOKUP(表格2_45[[#This Row],[name]],odds!$A$1:$H$200,4,0)</f>
        <v>5.4</v>
      </c>
      <c r="Q26">
        <v>32</v>
      </c>
      <c r="R26" s="34"/>
      <c r="S26" s="37" t="s">
        <v>409</v>
      </c>
      <c r="T26" s="40">
        <v>1200</v>
      </c>
      <c r="U26">
        <v>1</v>
      </c>
      <c r="V26">
        <v>5</v>
      </c>
      <c r="W26">
        <v>5</v>
      </c>
      <c r="X26">
        <v>24</v>
      </c>
      <c r="Y26" t="s">
        <v>457</v>
      </c>
      <c r="Z26">
        <v>1042</v>
      </c>
      <c r="AA26" s="33" t="s">
        <v>417</v>
      </c>
      <c r="AB26">
        <v>3</v>
      </c>
      <c r="AC26">
        <v>64</v>
      </c>
      <c r="AD26" s="16" t="s">
        <v>14</v>
      </c>
      <c r="AE26" t="s">
        <v>487</v>
      </c>
      <c r="AF26">
        <v>6</v>
      </c>
      <c r="AG26">
        <v>4</v>
      </c>
      <c r="AH26">
        <v>7</v>
      </c>
      <c r="AL26" t="s">
        <v>107</v>
      </c>
    </row>
    <row r="27" spans="1:38" hidden="1" x14ac:dyDescent="0.25">
      <c r="A27" s="16" t="s">
        <v>1</v>
      </c>
      <c r="B27" s="16" t="s">
        <v>12</v>
      </c>
      <c r="C27">
        <v>7</v>
      </c>
      <c r="D27">
        <v>10.87</v>
      </c>
      <c r="E27">
        <v>11.37</v>
      </c>
      <c r="F27" s="34"/>
      <c r="G27">
        <v>11</v>
      </c>
      <c r="H27">
        <v>10</v>
      </c>
      <c r="I27" s="34"/>
      <c r="J27" s="46" t="s">
        <v>13</v>
      </c>
      <c r="K27" s="56" t="s">
        <v>69</v>
      </c>
      <c r="L27" s="105"/>
      <c r="M27">
        <v>135</v>
      </c>
      <c r="N27">
        <v>119</v>
      </c>
      <c r="O27" s="34"/>
      <c r="P27">
        <f>VLOOKUP(表格2_45[[#This Row],[name]],odds!$A$1:$H$200,4,0)</f>
        <v>5.4</v>
      </c>
      <c r="Q27">
        <v>24</v>
      </c>
      <c r="R27" s="34"/>
      <c r="S27" s="38" t="s">
        <v>411</v>
      </c>
      <c r="T27" s="40">
        <v>1200</v>
      </c>
      <c r="U27">
        <v>1</v>
      </c>
      <c r="V27">
        <v>10</v>
      </c>
      <c r="W27">
        <v>4</v>
      </c>
      <c r="X27">
        <v>24</v>
      </c>
      <c r="Y27" s="31" t="s">
        <v>420</v>
      </c>
      <c r="Z27">
        <v>1031</v>
      </c>
      <c r="AA27" s="33" t="s">
        <v>417</v>
      </c>
      <c r="AB27">
        <v>3</v>
      </c>
      <c r="AC27">
        <v>64</v>
      </c>
      <c r="AD27" s="16" t="s">
        <v>14</v>
      </c>
      <c r="AE27" t="s">
        <v>490</v>
      </c>
      <c r="AF27">
        <v>11</v>
      </c>
      <c r="AG27">
        <v>12</v>
      </c>
      <c r="AH27">
        <v>7</v>
      </c>
      <c r="AL27" t="s">
        <v>492</v>
      </c>
    </row>
    <row r="28" spans="1:38" hidden="1" x14ac:dyDescent="0.25">
      <c r="A28" s="16" t="s">
        <v>1</v>
      </c>
      <c r="B28" s="17" t="s">
        <v>19</v>
      </c>
      <c r="C28">
        <v>14</v>
      </c>
      <c r="D28">
        <v>37.51</v>
      </c>
      <c r="E28">
        <v>37.809999999999995</v>
      </c>
      <c r="F28" s="34"/>
      <c r="G28">
        <v>6</v>
      </c>
      <c r="H28">
        <v>12</v>
      </c>
      <c r="I28" s="34"/>
      <c r="J28" s="47" t="s">
        <v>504</v>
      </c>
      <c r="K28" s="54" t="s">
        <v>58</v>
      </c>
      <c r="L28" s="110"/>
      <c r="M28">
        <v>132</v>
      </c>
      <c r="N28">
        <v>117</v>
      </c>
      <c r="O28" s="34"/>
      <c r="P28">
        <f>VLOOKUP(表格2_45[[#This Row],[name]],odds!$A$1:$H$200,4,0)</f>
        <v>13</v>
      </c>
      <c r="Q28">
        <v>81</v>
      </c>
      <c r="R28" s="34"/>
      <c r="S28" s="35" t="s">
        <v>408</v>
      </c>
      <c r="T28">
        <v>1600</v>
      </c>
      <c r="U28">
        <v>1</v>
      </c>
      <c r="V28">
        <v>20</v>
      </c>
      <c r="W28">
        <v>12</v>
      </c>
      <c r="X28">
        <v>25</v>
      </c>
      <c r="Y28" t="s">
        <v>479</v>
      </c>
      <c r="Z28">
        <v>1037</v>
      </c>
      <c r="AA28" s="33" t="s">
        <v>417</v>
      </c>
      <c r="AB28">
        <v>4</v>
      </c>
      <c r="AC28">
        <v>42</v>
      </c>
      <c r="AD28" s="17" t="s">
        <v>21</v>
      </c>
      <c r="AE28">
        <v>18</v>
      </c>
      <c r="AF28">
        <v>1</v>
      </c>
      <c r="AG28">
        <v>1</v>
      </c>
      <c r="AH28">
        <v>2</v>
      </c>
      <c r="AI28">
        <v>14</v>
      </c>
      <c r="AL28" t="s">
        <v>17</v>
      </c>
    </row>
    <row r="29" spans="1:38" x14ac:dyDescent="0.25">
      <c r="A29" s="16" t="s">
        <v>1</v>
      </c>
      <c r="B29" s="25" t="s">
        <v>63</v>
      </c>
      <c r="C29">
        <v>6</v>
      </c>
      <c r="D29">
        <v>10.44</v>
      </c>
      <c r="E29">
        <v>10.039999999999999</v>
      </c>
      <c r="F29" s="34"/>
      <c r="G29">
        <v>3</v>
      </c>
      <c r="H29">
        <v>11</v>
      </c>
      <c r="I29" s="34"/>
      <c r="J29" s="55" t="s">
        <v>64</v>
      </c>
      <c r="K29" s="51" t="s">
        <v>43</v>
      </c>
      <c r="L29" s="111"/>
      <c r="M29">
        <v>124</v>
      </c>
      <c r="N29">
        <v>123</v>
      </c>
      <c r="O29" s="34"/>
      <c r="P29">
        <f>VLOOKUP(表格2_45[[#This Row],[name]],odds!$A$1:$H$200,4,0)</f>
        <v>7</v>
      </c>
      <c r="Q29">
        <v>16</v>
      </c>
      <c r="R29" s="34"/>
      <c r="S29" s="38" t="s">
        <v>411</v>
      </c>
      <c r="T29" s="40">
        <v>1200</v>
      </c>
      <c r="U29">
        <v>1</v>
      </c>
      <c r="V29">
        <v>10</v>
      </c>
      <c r="W29">
        <v>9</v>
      </c>
      <c r="X29">
        <v>25</v>
      </c>
      <c r="Y29" s="32" t="s">
        <v>432</v>
      </c>
      <c r="Z29">
        <v>1063</v>
      </c>
      <c r="AA29" s="33" t="s">
        <v>417</v>
      </c>
      <c r="AB29">
        <v>5</v>
      </c>
      <c r="AC29">
        <v>28</v>
      </c>
      <c r="AD29" s="27" t="s">
        <v>65</v>
      </c>
      <c r="AE29" t="s">
        <v>435</v>
      </c>
      <c r="AF29">
        <v>12</v>
      </c>
      <c r="AG29">
        <v>12</v>
      </c>
      <c r="AH29">
        <v>6</v>
      </c>
      <c r="AL29" t="s">
        <v>705</v>
      </c>
    </row>
    <row r="30" spans="1:38" hidden="1" x14ac:dyDescent="0.25">
      <c r="A30" s="16" t="s">
        <v>1</v>
      </c>
      <c r="B30" s="17" t="s">
        <v>19</v>
      </c>
      <c r="C30">
        <v>13</v>
      </c>
      <c r="D30">
        <v>22.65</v>
      </c>
      <c r="E30">
        <v>22.95</v>
      </c>
      <c r="F30" s="34"/>
      <c r="G30">
        <v>6</v>
      </c>
      <c r="H30">
        <v>6</v>
      </c>
      <c r="I30" s="34"/>
      <c r="J30" s="47" t="s">
        <v>504</v>
      </c>
      <c r="K30" s="48" t="s">
        <v>26</v>
      </c>
      <c r="L30" s="112"/>
      <c r="M30">
        <v>132</v>
      </c>
      <c r="N30">
        <v>123</v>
      </c>
      <c r="O30" s="34"/>
      <c r="P30">
        <f>VLOOKUP(表格2_45[[#This Row],[name]],odds!$A$1:$H$200,4,0)</f>
        <v>13</v>
      </c>
      <c r="Q30">
        <v>149</v>
      </c>
      <c r="R30" s="34"/>
      <c r="S30" s="35" t="s">
        <v>408</v>
      </c>
      <c r="T30">
        <v>1400</v>
      </c>
      <c r="U30">
        <v>1</v>
      </c>
      <c r="V30">
        <v>19</v>
      </c>
      <c r="W30">
        <v>10</v>
      </c>
      <c r="X30">
        <v>25</v>
      </c>
      <c r="Y30" t="s">
        <v>479</v>
      </c>
      <c r="Z30">
        <v>1047</v>
      </c>
      <c r="AA30" s="33" t="s">
        <v>427</v>
      </c>
      <c r="AB30">
        <v>4</v>
      </c>
      <c r="AC30">
        <v>48</v>
      </c>
      <c r="AD30" s="17" t="s">
        <v>21</v>
      </c>
      <c r="AE30" t="s">
        <v>468</v>
      </c>
      <c r="AF30">
        <v>2</v>
      </c>
      <c r="AG30">
        <v>3</v>
      </c>
      <c r="AH30">
        <v>4</v>
      </c>
      <c r="AI30">
        <v>13</v>
      </c>
      <c r="AL30" t="s">
        <v>17</v>
      </c>
    </row>
    <row r="31" spans="1:38" hidden="1" x14ac:dyDescent="0.25">
      <c r="A31" s="16" t="s">
        <v>1</v>
      </c>
      <c r="B31" s="17" t="s">
        <v>19</v>
      </c>
      <c r="C31">
        <v>8</v>
      </c>
      <c r="D31">
        <v>9.5399999999999991</v>
      </c>
      <c r="E31">
        <v>9.9399999999999977</v>
      </c>
      <c r="F31" s="34"/>
      <c r="G31">
        <v>6</v>
      </c>
      <c r="H31">
        <v>1</v>
      </c>
      <c r="I31" s="34"/>
      <c r="J31" s="47" t="s">
        <v>504</v>
      </c>
      <c r="K31" s="48" t="s">
        <v>26</v>
      </c>
      <c r="L31" s="112"/>
      <c r="M31">
        <v>132</v>
      </c>
      <c r="N31">
        <v>126</v>
      </c>
      <c r="O31" s="34"/>
      <c r="P31">
        <f>VLOOKUP(表格2_45[[#This Row],[name]],odds!$A$1:$H$200,4,0)</f>
        <v>13</v>
      </c>
      <c r="Q31">
        <v>107</v>
      </c>
      <c r="R31" s="34"/>
      <c r="S31" s="35" t="s">
        <v>408</v>
      </c>
      <c r="T31" s="40">
        <v>1200</v>
      </c>
      <c r="U31">
        <v>1</v>
      </c>
      <c r="V31">
        <v>4</v>
      </c>
      <c r="W31">
        <v>10</v>
      </c>
      <c r="X31">
        <v>25</v>
      </c>
      <c r="Y31" t="s">
        <v>501</v>
      </c>
      <c r="Z31">
        <v>1056</v>
      </c>
      <c r="AA31" s="33" t="s">
        <v>427</v>
      </c>
      <c r="AB31">
        <v>4</v>
      </c>
      <c r="AC31">
        <v>50</v>
      </c>
      <c r="AD31" s="17" t="s">
        <v>21</v>
      </c>
      <c r="AE31" t="s">
        <v>502</v>
      </c>
      <c r="AF31">
        <v>3</v>
      </c>
      <c r="AG31">
        <v>3</v>
      </c>
      <c r="AH31">
        <v>8</v>
      </c>
      <c r="AL31" t="s">
        <v>17</v>
      </c>
    </row>
    <row r="32" spans="1:38" x14ac:dyDescent="0.25">
      <c r="A32" s="16" t="s">
        <v>1</v>
      </c>
      <c r="B32" s="20" t="s">
        <v>37</v>
      </c>
      <c r="C32" s="28">
        <v>3</v>
      </c>
      <c r="D32">
        <v>10.08</v>
      </c>
      <c r="E32">
        <v>10.08</v>
      </c>
      <c r="F32" s="34"/>
      <c r="G32">
        <v>7</v>
      </c>
      <c r="H32">
        <v>12</v>
      </c>
      <c r="I32" s="34"/>
      <c r="J32" s="50" t="s">
        <v>565</v>
      </c>
      <c r="K32" s="50" t="s">
        <v>565</v>
      </c>
      <c r="L32" s="98"/>
      <c r="M32">
        <v>130</v>
      </c>
      <c r="N32">
        <v>123</v>
      </c>
      <c r="O32" s="34"/>
      <c r="P32">
        <f>VLOOKUP(表格2_45[[#This Row],[name]],odds!$A$1:$H$200,4,0)</f>
        <v>7.6</v>
      </c>
      <c r="Q32">
        <v>73</v>
      </c>
      <c r="R32" s="34"/>
      <c r="S32" s="38" t="s">
        <v>411</v>
      </c>
      <c r="T32" s="40">
        <v>1200</v>
      </c>
      <c r="U32">
        <v>1</v>
      </c>
      <c r="V32">
        <v>22</v>
      </c>
      <c r="W32">
        <v>10</v>
      </c>
      <c r="X32">
        <v>25</v>
      </c>
      <c r="Y32" s="31" t="s">
        <v>420</v>
      </c>
      <c r="Z32">
        <v>1050</v>
      </c>
      <c r="AA32" s="33" t="s">
        <v>417</v>
      </c>
      <c r="AB32">
        <v>5</v>
      </c>
      <c r="AC32">
        <v>30</v>
      </c>
      <c r="AD32" s="20" t="s">
        <v>39</v>
      </c>
      <c r="AE32" s="12" t="s">
        <v>539</v>
      </c>
      <c r="AF32">
        <v>11</v>
      </c>
      <c r="AG32">
        <v>10</v>
      </c>
      <c r="AH32">
        <v>3</v>
      </c>
      <c r="AL32" t="s">
        <v>569</v>
      </c>
    </row>
    <row r="33" spans="1:38" hidden="1" x14ac:dyDescent="0.25">
      <c r="A33" s="16" t="s">
        <v>1</v>
      </c>
      <c r="B33" s="17" t="s">
        <v>19</v>
      </c>
      <c r="C33">
        <v>14</v>
      </c>
      <c r="D33">
        <v>58.79</v>
      </c>
      <c r="E33">
        <v>58.89</v>
      </c>
      <c r="F33" s="34"/>
      <c r="G33">
        <v>6</v>
      </c>
      <c r="H33">
        <v>1</v>
      </c>
      <c r="I33" s="34"/>
      <c r="J33" s="47" t="s">
        <v>504</v>
      </c>
      <c r="K33" s="61" t="s">
        <v>106</v>
      </c>
      <c r="L33" s="113"/>
      <c r="M33">
        <v>132</v>
      </c>
      <c r="N33">
        <v>134</v>
      </c>
      <c r="O33" s="34"/>
      <c r="P33">
        <f>VLOOKUP(表格2_45[[#This Row],[name]],odds!$A$1:$H$200,4,0)</f>
        <v>13</v>
      </c>
      <c r="Q33">
        <v>36</v>
      </c>
      <c r="R33" s="34"/>
      <c r="S33" s="38" t="s">
        <v>411</v>
      </c>
      <c r="T33">
        <v>1000</v>
      </c>
      <c r="U33">
        <v>0</v>
      </c>
      <c r="V33">
        <v>1</v>
      </c>
      <c r="W33">
        <v>7</v>
      </c>
      <c r="X33">
        <v>25</v>
      </c>
      <c r="Y33" t="s">
        <v>508</v>
      </c>
      <c r="Z33">
        <v>1048</v>
      </c>
      <c r="AA33" s="33" t="s">
        <v>417</v>
      </c>
      <c r="AB33">
        <v>4</v>
      </c>
      <c r="AC33">
        <v>54</v>
      </c>
      <c r="AD33" s="17" t="s">
        <v>21</v>
      </c>
      <c r="AE33">
        <v>15</v>
      </c>
      <c r="AF33">
        <v>14</v>
      </c>
      <c r="AG33">
        <v>14</v>
      </c>
      <c r="AH33">
        <v>14</v>
      </c>
      <c r="AL33" t="s">
        <v>17</v>
      </c>
    </row>
    <row r="34" spans="1:38" hidden="1" x14ac:dyDescent="0.25">
      <c r="A34" s="16" t="s">
        <v>1</v>
      </c>
      <c r="B34" s="17" t="s">
        <v>19</v>
      </c>
      <c r="C34">
        <v>12</v>
      </c>
      <c r="D34">
        <v>43.15</v>
      </c>
      <c r="E34">
        <v>43.25</v>
      </c>
      <c r="F34" s="34"/>
      <c r="G34">
        <v>6</v>
      </c>
      <c r="H34">
        <v>5</v>
      </c>
      <c r="I34" s="34"/>
      <c r="J34" s="47" t="s">
        <v>504</v>
      </c>
      <c r="K34" s="47" t="s">
        <v>504</v>
      </c>
      <c r="L34" s="108"/>
      <c r="M34">
        <v>132</v>
      </c>
      <c r="N34">
        <v>129</v>
      </c>
      <c r="O34" s="34"/>
      <c r="P34">
        <f>VLOOKUP(表格2_45[[#This Row],[name]],odds!$A$1:$H$200,4,0)</f>
        <v>13</v>
      </c>
      <c r="Q34">
        <v>117</v>
      </c>
      <c r="R34" s="34"/>
      <c r="S34" s="35" t="s">
        <v>408</v>
      </c>
      <c r="T34">
        <v>1650</v>
      </c>
      <c r="U34">
        <v>1</v>
      </c>
      <c r="V34">
        <v>28</v>
      </c>
      <c r="W34">
        <v>5</v>
      </c>
      <c r="X34">
        <v>25</v>
      </c>
      <c r="Y34" s="32" t="s">
        <v>426</v>
      </c>
      <c r="Z34">
        <v>1042</v>
      </c>
      <c r="AA34" s="33" t="s">
        <v>427</v>
      </c>
      <c r="AB34">
        <v>4</v>
      </c>
      <c r="AC34">
        <v>57</v>
      </c>
      <c r="AD34" s="17" t="s">
        <v>21</v>
      </c>
      <c r="AE34">
        <v>23</v>
      </c>
      <c r="AF34">
        <v>2</v>
      </c>
      <c r="AG34">
        <v>3</v>
      </c>
      <c r="AH34">
        <v>5</v>
      </c>
      <c r="AI34">
        <v>12</v>
      </c>
      <c r="AL34" t="s">
        <v>17</v>
      </c>
    </row>
    <row r="35" spans="1:38" hidden="1" x14ac:dyDescent="0.25">
      <c r="A35" s="16" t="s">
        <v>1</v>
      </c>
      <c r="B35" s="20" t="s">
        <v>37</v>
      </c>
      <c r="C35" s="28">
        <v>1</v>
      </c>
      <c r="D35">
        <v>9.8000000000000007</v>
      </c>
      <c r="E35">
        <v>10.100000000000001</v>
      </c>
      <c r="F35" s="34"/>
      <c r="G35">
        <v>7</v>
      </c>
      <c r="H35">
        <v>9</v>
      </c>
      <c r="I35" s="34"/>
      <c r="J35" s="50" t="s">
        <v>565</v>
      </c>
      <c r="K35" s="62" t="s">
        <v>120</v>
      </c>
      <c r="L35" s="109"/>
      <c r="M35">
        <v>130</v>
      </c>
      <c r="N35">
        <v>120</v>
      </c>
      <c r="O35" s="34"/>
      <c r="P35">
        <f>VLOOKUP(表格2_45[[#This Row],[name]],odds!$A$1:$H$200,4,0)</f>
        <v>7.6</v>
      </c>
      <c r="Q35">
        <v>9.1</v>
      </c>
      <c r="R35" s="34"/>
      <c r="S35" s="38" t="s">
        <v>411</v>
      </c>
      <c r="T35" s="40">
        <v>1200</v>
      </c>
      <c r="U35">
        <v>1</v>
      </c>
      <c r="V35">
        <v>6</v>
      </c>
      <c r="W35">
        <v>11</v>
      </c>
      <c r="X35">
        <v>24</v>
      </c>
      <c r="Y35" s="32" t="s">
        <v>432</v>
      </c>
      <c r="Z35">
        <v>1061</v>
      </c>
      <c r="AA35" s="33" t="s">
        <v>417</v>
      </c>
      <c r="AB35">
        <v>5</v>
      </c>
      <c r="AC35">
        <v>27</v>
      </c>
      <c r="AD35" s="20" t="s">
        <v>39</v>
      </c>
      <c r="AE35" s="12" t="s">
        <v>539</v>
      </c>
      <c r="AF35">
        <v>11</v>
      </c>
      <c r="AG35">
        <v>10</v>
      </c>
      <c r="AH35">
        <v>1</v>
      </c>
      <c r="AL35" t="s">
        <v>46</v>
      </c>
    </row>
    <row r="36" spans="1:38" hidden="1" x14ac:dyDescent="0.25">
      <c r="A36" s="16" t="s">
        <v>1</v>
      </c>
      <c r="B36" s="17" t="s">
        <v>19</v>
      </c>
      <c r="C36">
        <v>9</v>
      </c>
      <c r="D36">
        <v>57.18</v>
      </c>
      <c r="E36">
        <v>57.980000000000004</v>
      </c>
      <c r="F36" s="34"/>
      <c r="G36">
        <v>6</v>
      </c>
      <c r="H36">
        <v>1</v>
      </c>
      <c r="I36" s="34"/>
      <c r="J36" s="47" t="s">
        <v>504</v>
      </c>
      <c r="K36" s="47" t="s">
        <v>504</v>
      </c>
      <c r="L36" s="108"/>
      <c r="M36">
        <v>132</v>
      </c>
      <c r="N36">
        <v>113</v>
      </c>
      <c r="O36" s="34"/>
      <c r="P36">
        <f>VLOOKUP(表格2_45[[#This Row],[name]],odds!$A$1:$H$200,4,0)</f>
        <v>13</v>
      </c>
      <c r="Q36">
        <v>63</v>
      </c>
      <c r="R36" s="34"/>
      <c r="S36" s="37" t="s">
        <v>409</v>
      </c>
      <c r="T36">
        <v>1000</v>
      </c>
      <c r="U36">
        <v>0</v>
      </c>
      <c r="V36">
        <v>9</v>
      </c>
      <c r="W36">
        <v>4</v>
      </c>
      <c r="X36">
        <v>25</v>
      </c>
      <c r="Y36" s="32" t="s">
        <v>432</v>
      </c>
      <c r="Z36">
        <v>1032</v>
      </c>
      <c r="AA36" s="33" t="s">
        <v>427</v>
      </c>
      <c r="AB36">
        <v>3</v>
      </c>
      <c r="AC36">
        <v>61</v>
      </c>
      <c r="AD36" s="17" t="s">
        <v>21</v>
      </c>
      <c r="AE36" t="s">
        <v>516</v>
      </c>
      <c r="AF36">
        <v>6</v>
      </c>
      <c r="AG36">
        <v>7</v>
      </c>
      <c r="AH36">
        <v>9</v>
      </c>
      <c r="AL36" t="s">
        <v>17</v>
      </c>
    </row>
    <row r="37" spans="1:38" hidden="1" x14ac:dyDescent="0.25">
      <c r="A37" s="16" t="s">
        <v>1</v>
      </c>
      <c r="B37" s="17" t="s">
        <v>19</v>
      </c>
      <c r="C37">
        <v>10</v>
      </c>
      <c r="D37">
        <v>10.17</v>
      </c>
      <c r="E37">
        <v>10.57</v>
      </c>
      <c r="F37" s="34"/>
      <c r="G37">
        <v>6</v>
      </c>
      <c r="H37">
        <v>4</v>
      </c>
      <c r="I37" s="34"/>
      <c r="J37" s="47" t="s">
        <v>504</v>
      </c>
      <c r="K37" s="47" t="s">
        <v>504</v>
      </c>
      <c r="L37" s="108"/>
      <c r="M37">
        <v>132</v>
      </c>
      <c r="N37">
        <v>121</v>
      </c>
      <c r="O37" s="34"/>
      <c r="P37">
        <f>VLOOKUP(表格2_45[[#This Row],[name]],odds!$A$1:$H$200,4,0)</f>
        <v>13</v>
      </c>
      <c r="Q37">
        <v>54</v>
      </c>
      <c r="R37" s="34"/>
      <c r="S37" s="37" t="s">
        <v>409</v>
      </c>
      <c r="T37" s="40">
        <v>1200</v>
      </c>
      <c r="U37">
        <v>1</v>
      </c>
      <c r="V37">
        <v>12</v>
      </c>
      <c r="W37">
        <v>3</v>
      </c>
      <c r="X37">
        <v>25</v>
      </c>
      <c r="Y37" s="32" t="s">
        <v>432</v>
      </c>
      <c r="Z37">
        <v>1049</v>
      </c>
      <c r="AA37" s="33" t="s">
        <v>427</v>
      </c>
      <c r="AB37">
        <v>3</v>
      </c>
      <c r="AC37">
        <v>63</v>
      </c>
      <c r="AD37" s="17" t="s">
        <v>21</v>
      </c>
      <c r="AE37" t="s">
        <v>516</v>
      </c>
      <c r="AF37">
        <v>7</v>
      </c>
      <c r="AG37">
        <v>8</v>
      </c>
      <c r="AH37">
        <v>10</v>
      </c>
      <c r="AL37" t="s">
        <v>17</v>
      </c>
    </row>
    <row r="38" spans="1:38" hidden="1" x14ac:dyDescent="0.25">
      <c r="A38" s="16" t="s">
        <v>1</v>
      </c>
      <c r="B38" s="17" t="s">
        <v>19</v>
      </c>
      <c r="C38">
        <v>10</v>
      </c>
      <c r="D38">
        <v>57.35</v>
      </c>
      <c r="E38">
        <v>57.75</v>
      </c>
      <c r="F38" s="34"/>
      <c r="G38">
        <v>6</v>
      </c>
      <c r="H38">
        <v>12</v>
      </c>
      <c r="I38" s="34"/>
      <c r="J38" s="47" t="s">
        <v>504</v>
      </c>
      <c r="K38" s="73" t="s">
        <v>452</v>
      </c>
      <c r="L38" s="97"/>
      <c r="M38">
        <v>132</v>
      </c>
      <c r="N38">
        <v>115</v>
      </c>
      <c r="O38" s="34"/>
      <c r="P38">
        <f>VLOOKUP(表格2_45[[#This Row],[name]],odds!$A$1:$H$200,4,0)</f>
        <v>13</v>
      </c>
      <c r="Q38">
        <v>58</v>
      </c>
      <c r="R38" s="34"/>
      <c r="S38" s="38" t="s">
        <v>411</v>
      </c>
      <c r="T38">
        <v>1000</v>
      </c>
      <c r="U38">
        <v>0</v>
      </c>
      <c r="V38">
        <v>26</v>
      </c>
      <c r="W38">
        <v>2</v>
      </c>
      <c r="X38">
        <v>25</v>
      </c>
      <c r="Y38" s="32" t="s">
        <v>416</v>
      </c>
      <c r="Z38">
        <v>1043</v>
      </c>
      <c r="AA38" s="33" t="s">
        <v>417</v>
      </c>
      <c r="AB38">
        <v>3</v>
      </c>
      <c r="AC38">
        <v>63</v>
      </c>
      <c r="AD38" s="17" t="s">
        <v>21</v>
      </c>
      <c r="AE38" t="s">
        <v>519</v>
      </c>
      <c r="AF38">
        <v>12</v>
      </c>
      <c r="AG38">
        <v>12</v>
      </c>
      <c r="AH38">
        <v>10</v>
      </c>
      <c r="AL38" t="s">
        <v>521</v>
      </c>
    </row>
    <row r="39" spans="1:38" x14ac:dyDescent="0.25">
      <c r="A39" s="16" t="s">
        <v>1</v>
      </c>
      <c r="B39" s="27" t="s">
        <v>74</v>
      </c>
      <c r="C39" s="30">
        <v>5</v>
      </c>
      <c r="D39">
        <v>10.42</v>
      </c>
      <c r="E39">
        <v>10.119999999999999</v>
      </c>
      <c r="F39" s="34"/>
      <c r="G39">
        <v>10</v>
      </c>
      <c r="H39">
        <v>11</v>
      </c>
      <c r="I39" s="34"/>
      <c r="J39" s="57" t="s">
        <v>326</v>
      </c>
      <c r="K39" s="50" t="s">
        <v>565</v>
      </c>
      <c r="L39" s="98"/>
      <c r="M39">
        <v>113</v>
      </c>
      <c r="N39">
        <v>122</v>
      </c>
      <c r="O39" s="34"/>
      <c r="P39">
        <f>VLOOKUP(表格2_45[[#This Row],[name]],odds!$A$1:$H$200,4,0)</f>
        <v>12</v>
      </c>
      <c r="Q39">
        <v>21</v>
      </c>
      <c r="R39" s="34"/>
      <c r="S39" s="36" t="s">
        <v>410</v>
      </c>
      <c r="T39" s="40">
        <v>1200</v>
      </c>
      <c r="U39">
        <v>1</v>
      </c>
      <c r="V39">
        <v>16</v>
      </c>
      <c r="W39">
        <v>7</v>
      </c>
      <c r="X39">
        <v>25</v>
      </c>
      <c r="Y39" s="31" t="s">
        <v>420</v>
      </c>
      <c r="Z39">
        <v>1144</v>
      </c>
      <c r="AA39" s="33" t="s">
        <v>427</v>
      </c>
      <c r="AB39">
        <v>5</v>
      </c>
      <c r="AC39">
        <v>29</v>
      </c>
      <c r="AD39" s="18" t="s">
        <v>76</v>
      </c>
      <c r="AE39" t="s">
        <v>441</v>
      </c>
      <c r="AF39">
        <v>8</v>
      </c>
      <c r="AG39">
        <v>8</v>
      </c>
      <c r="AH39">
        <v>5</v>
      </c>
      <c r="AL39" t="s">
        <v>46</v>
      </c>
    </row>
    <row r="40" spans="1:38" x14ac:dyDescent="0.25">
      <c r="A40" s="16" t="s">
        <v>1</v>
      </c>
      <c r="B40" s="21" t="s">
        <v>42</v>
      </c>
      <c r="C40">
        <v>8</v>
      </c>
      <c r="D40">
        <v>10.220000000000001</v>
      </c>
      <c r="E40">
        <v>10.120000000000001</v>
      </c>
      <c r="F40" s="34"/>
      <c r="G40">
        <v>12</v>
      </c>
      <c r="H40">
        <v>11</v>
      </c>
      <c r="I40" s="34"/>
      <c r="J40" s="51" t="s">
        <v>43</v>
      </c>
      <c r="K40" s="59" t="s">
        <v>85</v>
      </c>
      <c r="L40" s="96"/>
      <c r="M40">
        <v>131</v>
      </c>
      <c r="N40">
        <v>133</v>
      </c>
      <c r="O40" s="34"/>
      <c r="P40">
        <f>VLOOKUP(表格2_45[[#This Row],[name]],odds!$A$1:$H$200,4,0)</f>
        <v>14</v>
      </c>
      <c r="Q40">
        <v>140</v>
      </c>
      <c r="R40" s="34"/>
      <c r="S40" s="38" t="s">
        <v>411</v>
      </c>
      <c r="T40" s="40">
        <v>1200</v>
      </c>
      <c r="U40">
        <v>1</v>
      </c>
      <c r="V40">
        <v>28</v>
      </c>
      <c r="W40">
        <v>5</v>
      </c>
      <c r="X40">
        <v>25</v>
      </c>
      <c r="Y40" s="32" t="s">
        <v>426</v>
      </c>
      <c r="Z40">
        <v>1049</v>
      </c>
      <c r="AA40" s="33" t="s">
        <v>427</v>
      </c>
      <c r="AB40">
        <v>5</v>
      </c>
      <c r="AC40">
        <v>38</v>
      </c>
      <c r="AD40" s="23" t="s">
        <v>44</v>
      </c>
      <c r="AE40" t="s">
        <v>484</v>
      </c>
      <c r="AF40">
        <v>11</v>
      </c>
      <c r="AG40">
        <v>11</v>
      </c>
      <c r="AH40">
        <v>8</v>
      </c>
      <c r="AL40" t="s">
        <v>46</v>
      </c>
    </row>
    <row r="41" spans="1:38" hidden="1" x14ac:dyDescent="0.25">
      <c r="A41" s="16" t="s">
        <v>1</v>
      </c>
      <c r="B41" s="18" t="s">
        <v>25</v>
      </c>
      <c r="C41">
        <v>12</v>
      </c>
      <c r="D41">
        <v>22.49</v>
      </c>
      <c r="E41">
        <v>22.99</v>
      </c>
      <c r="F41" s="34"/>
      <c r="G41">
        <v>5</v>
      </c>
      <c r="H41">
        <v>4</v>
      </c>
      <c r="I41" s="34"/>
      <c r="J41" s="48" t="s">
        <v>26</v>
      </c>
      <c r="K41" s="56" t="s">
        <v>69</v>
      </c>
      <c r="L41" s="105"/>
      <c r="M41">
        <v>133</v>
      </c>
      <c r="N41">
        <v>119</v>
      </c>
      <c r="O41" s="34"/>
      <c r="P41">
        <f>VLOOKUP(表格2_45[[#This Row],[name]],odds!$A$1:$H$200,4,0)</f>
        <v>21</v>
      </c>
      <c r="Q41">
        <v>24</v>
      </c>
      <c r="R41" s="34"/>
      <c r="S41" s="37" t="s">
        <v>409</v>
      </c>
      <c r="T41">
        <v>1400</v>
      </c>
      <c r="U41">
        <v>1</v>
      </c>
      <c r="V41">
        <v>19</v>
      </c>
      <c r="W41">
        <v>10</v>
      </c>
      <c r="X41">
        <v>25</v>
      </c>
      <c r="Y41" t="s">
        <v>479</v>
      </c>
      <c r="Z41">
        <v>1090</v>
      </c>
      <c r="AA41" s="33" t="s">
        <v>427</v>
      </c>
      <c r="AB41">
        <v>4</v>
      </c>
      <c r="AC41">
        <v>44</v>
      </c>
      <c r="AD41" s="18" t="s">
        <v>27</v>
      </c>
      <c r="AE41" t="s">
        <v>519</v>
      </c>
      <c r="AF41">
        <v>7</v>
      </c>
      <c r="AG41">
        <v>7</v>
      </c>
      <c r="AH41">
        <v>8</v>
      </c>
      <c r="AI41">
        <v>12</v>
      </c>
      <c r="AL41" t="s">
        <v>110</v>
      </c>
    </row>
    <row r="42" spans="1:38" hidden="1" x14ac:dyDescent="0.25">
      <c r="A42" s="16" t="s">
        <v>1</v>
      </c>
      <c r="B42" s="18" t="s">
        <v>25</v>
      </c>
      <c r="C42">
        <v>9</v>
      </c>
      <c r="D42">
        <v>23.01</v>
      </c>
      <c r="E42">
        <v>23.51</v>
      </c>
      <c r="F42" s="34"/>
      <c r="G42">
        <v>5</v>
      </c>
      <c r="H42">
        <v>1</v>
      </c>
      <c r="I42" s="34"/>
      <c r="J42" s="48" t="s">
        <v>26</v>
      </c>
      <c r="K42" s="59" t="s">
        <v>85</v>
      </c>
      <c r="L42" s="96"/>
      <c r="M42">
        <v>133</v>
      </c>
      <c r="N42">
        <v>124</v>
      </c>
      <c r="O42" s="34"/>
      <c r="P42">
        <f>VLOOKUP(表格2_45[[#This Row],[name]],odds!$A$1:$H$200,4,0)</f>
        <v>21</v>
      </c>
      <c r="Q42">
        <v>19</v>
      </c>
      <c r="R42" s="34"/>
      <c r="S42" s="37" t="s">
        <v>409</v>
      </c>
      <c r="T42">
        <v>1400</v>
      </c>
      <c r="U42">
        <v>1</v>
      </c>
      <c r="V42">
        <v>18</v>
      </c>
      <c r="W42">
        <v>5</v>
      </c>
      <c r="X42">
        <v>25</v>
      </c>
      <c r="Y42" t="s">
        <v>479</v>
      </c>
      <c r="Z42">
        <v>1068</v>
      </c>
      <c r="AA42" s="33" t="s">
        <v>427</v>
      </c>
      <c r="AB42">
        <v>4</v>
      </c>
      <c r="AC42">
        <v>48</v>
      </c>
      <c r="AD42" s="18" t="s">
        <v>27</v>
      </c>
      <c r="AE42">
        <v>6</v>
      </c>
      <c r="AF42">
        <v>5</v>
      </c>
      <c r="AG42">
        <v>5</v>
      </c>
      <c r="AH42">
        <v>6</v>
      </c>
      <c r="AI42">
        <v>9</v>
      </c>
      <c r="AL42" t="s">
        <v>110</v>
      </c>
    </row>
    <row r="43" spans="1:38" hidden="1" x14ac:dyDescent="0.25">
      <c r="A43" s="16" t="s">
        <v>1</v>
      </c>
      <c r="B43" s="18" t="s">
        <v>25</v>
      </c>
      <c r="C43">
        <v>9</v>
      </c>
      <c r="D43">
        <v>22.44</v>
      </c>
      <c r="E43">
        <v>22.740000000000002</v>
      </c>
      <c r="F43" s="34"/>
      <c r="G43">
        <v>5</v>
      </c>
      <c r="H43">
        <v>7</v>
      </c>
      <c r="I43" s="34"/>
      <c r="J43" s="48" t="s">
        <v>26</v>
      </c>
      <c r="K43" s="59" t="s">
        <v>85</v>
      </c>
      <c r="L43" s="96"/>
      <c r="M43">
        <v>133</v>
      </c>
      <c r="N43">
        <v>125</v>
      </c>
      <c r="O43" s="34"/>
      <c r="P43">
        <f>VLOOKUP(表格2_45[[#This Row],[name]],odds!$A$1:$H$200,4,0)</f>
        <v>21</v>
      </c>
      <c r="Q43">
        <v>75</v>
      </c>
      <c r="R43" s="34"/>
      <c r="S43" s="37" t="s">
        <v>409</v>
      </c>
      <c r="T43">
        <v>1400</v>
      </c>
      <c r="U43">
        <v>1</v>
      </c>
      <c r="V43">
        <v>27</v>
      </c>
      <c r="W43">
        <v>4</v>
      </c>
      <c r="X43">
        <v>25</v>
      </c>
      <c r="Y43" t="s">
        <v>483</v>
      </c>
      <c r="Z43">
        <v>1072</v>
      </c>
      <c r="AA43" s="33" t="s">
        <v>417</v>
      </c>
      <c r="AB43">
        <v>4</v>
      </c>
      <c r="AC43">
        <v>50</v>
      </c>
      <c r="AD43" s="18" t="s">
        <v>27</v>
      </c>
      <c r="AE43" t="s">
        <v>513</v>
      </c>
      <c r="AF43">
        <v>6</v>
      </c>
      <c r="AG43">
        <v>8</v>
      </c>
      <c r="AH43">
        <v>10</v>
      </c>
      <c r="AI43">
        <v>9</v>
      </c>
      <c r="AL43" t="s">
        <v>531</v>
      </c>
    </row>
    <row r="44" spans="1:38" hidden="1" x14ac:dyDescent="0.25">
      <c r="A44" s="16" t="s">
        <v>1</v>
      </c>
      <c r="B44" s="18" t="s">
        <v>25</v>
      </c>
      <c r="C44">
        <v>8</v>
      </c>
      <c r="D44">
        <v>10.220000000000001</v>
      </c>
      <c r="E44">
        <v>10.220000000000001</v>
      </c>
      <c r="F44" s="34"/>
      <c r="G44">
        <v>5</v>
      </c>
      <c r="H44">
        <v>12</v>
      </c>
      <c r="I44" s="34"/>
      <c r="J44" s="48" t="s">
        <v>26</v>
      </c>
      <c r="K44" s="59" t="s">
        <v>85</v>
      </c>
      <c r="L44" s="96"/>
      <c r="M44">
        <v>133</v>
      </c>
      <c r="N44">
        <v>127</v>
      </c>
      <c r="O44" s="34"/>
      <c r="P44">
        <f>VLOOKUP(表格2_45[[#This Row],[name]],odds!$A$1:$H$200,4,0)</f>
        <v>21</v>
      </c>
      <c r="Q44">
        <v>63</v>
      </c>
      <c r="R44" s="34"/>
      <c r="S44" s="38" t="s">
        <v>411</v>
      </c>
      <c r="T44" s="40">
        <v>1200</v>
      </c>
      <c r="U44">
        <v>1</v>
      </c>
      <c r="V44">
        <v>30</v>
      </c>
      <c r="W44">
        <v>3</v>
      </c>
      <c r="X44">
        <v>25</v>
      </c>
      <c r="Y44" t="s">
        <v>465</v>
      </c>
      <c r="Z44">
        <v>1075</v>
      </c>
      <c r="AA44" s="33" t="s">
        <v>417</v>
      </c>
      <c r="AB44">
        <v>4</v>
      </c>
      <c r="AC44">
        <v>52</v>
      </c>
      <c r="AD44" s="18" t="s">
        <v>27</v>
      </c>
      <c r="AE44" t="s">
        <v>533</v>
      </c>
      <c r="AF44">
        <v>14</v>
      </c>
      <c r="AG44">
        <v>14</v>
      </c>
      <c r="AH44">
        <v>8</v>
      </c>
      <c r="AL44" t="s">
        <v>535</v>
      </c>
    </row>
    <row r="45" spans="1:38" hidden="1" x14ac:dyDescent="0.25">
      <c r="A45" s="16" t="s">
        <v>1</v>
      </c>
      <c r="B45" s="18" t="s">
        <v>25</v>
      </c>
      <c r="C45">
        <v>11</v>
      </c>
      <c r="D45">
        <v>10.54</v>
      </c>
      <c r="E45">
        <v>10.54</v>
      </c>
      <c r="F45" s="34"/>
      <c r="G45">
        <v>5</v>
      </c>
      <c r="H45">
        <v>10</v>
      </c>
      <c r="I45" s="34"/>
      <c r="J45" s="48" t="s">
        <v>26</v>
      </c>
      <c r="K45" s="67" t="s">
        <v>195</v>
      </c>
      <c r="L45" s="95"/>
      <c r="M45">
        <v>133</v>
      </c>
      <c r="N45">
        <v>127</v>
      </c>
      <c r="O45" s="34"/>
      <c r="P45">
        <f>VLOOKUP(表格2_45[[#This Row],[name]],odds!$A$1:$H$200,4,0)</f>
        <v>21</v>
      </c>
      <c r="Q45">
        <v>35</v>
      </c>
      <c r="R45" s="34"/>
      <c r="S45" s="36" t="s">
        <v>410</v>
      </c>
      <c r="T45" s="40">
        <v>1200</v>
      </c>
      <c r="U45">
        <v>1</v>
      </c>
      <c r="V45">
        <v>23</v>
      </c>
      <c r="W45">
        <v>2</v>
      </c>
      <c r="X45">
        <v>25</v>
      </c>
      <c r="Y45" t="s">
        <v>483</v>
      </c>
      <c r="Z45">
        <v>1083</v>
      </c>
      <c r="AA45" s="33" t="s">
        <v>417</v>
      </c>
      <c r="AB45">
        <v>4</v>
      </c>
      <c r="AC45">
        <v>52</v>
      </c>
      <c r="AD45" s="18" t="s">
        <v>27</v>
      </c>
      <c r="AE45">
        <v>6</v>
      </c>
      <c r="AF45">
        <v>10</v>
      </c>
      <c r="AG45">
        <v>9</v>
      </c>
      <c r="AH45">
        <v>11</v>
      </c>
      <c r="AL45" t="s">
        <v>535</v>
      </c>
    </row>
    <row r="46" spans="1:38" hidden="1" x14ac:dyDescent="0.25">
      <c r="A46" s="16" t="s">
        <v>1</v>
      </c>
      <c r="B46" s="18" t="s">
        <v>25</v>
      </c>
      <c r="C46" s="28">
        <v>3</v>
      </c>
      <c r="D46">
        <v>10.1</v>
      </c>
      <c r="E46">
        <v>10</v>
      </c>
      <c r="F46" s="34"/>
      <c r="G46">
        <v>5</v>
      </c>
      <c r="H46">
        <v>10</v>
      </c>
      <c r="I46" s="34"/>
      <c r="J46" s="48" t="s">
        <v>26</v>
      </c>
      <c r="K46" s="56" t="s">
        <v>69</v>
      </c>
      <c r="L46" s="105"/>
      <c r="M46">
        <v>133</v>
      </c>
      <c r="N46">
        <v>130</v>
      </c>
      <c r="O46" s="34"/>
      <c r="P46">
        <f>VLOOKUP(表格2_45[[#This Row],[name]],odds!$A$1:$H$200,4,0)</f>
        <v>21</v>
      </c>
      <c r="Q46">
        <v>109</v>
      </c>
      <c r="R46" s="34"/>
      <c r="S46" s="36" t="s">
        <v>410</v>
      </c>
      <c r="T46" s="40">
        <v>1200</v>
      </c>
      <c r="U46">
        <v>1</v>
      </c>
      <c r="V46">
        <v>31</v>
      </c>
      <c r="W46">
        <v>1</v>
      </c>
      <c r="X46">
        <v>25</v>
      </c>
      <c r="Y46" t="s">
        <v>501</v>
      </c>
      <c r="Z46">
        <v>1073</v>
      </c>
      <c r="AA46" s="33" t="s">
        <v>417</v>
      </c>
      <c r="AB46">
        <v>4</v>
      </c>
      <c r="AC46">
        <v>52</v>
      </c>
      <c r="AD46" s="18" t="s">
        <v>27</v>
      </c>
      <c r="AE46" s="12" t="s">
        <v>539</v>
      </c>
      <c r="AF46">
        <v>8</v>
      </c>
      <c r="AG46">
        <v>8</v>
      </c>
      <c r="AH46">
        <v>3</v>
      </c>
      <c r="AL46" t="s">
        <v>541</v>
      </c>
    </row>
    <row r="47" spans="1:38" hidden="1" x14ac:dyDescent="0.25">
      <c r="A47" s="16" t="s">
        <v>1</v>
      </c>
      <c r="B47" s="25" t="s">
        <v>63</v>
      </c>
      <c r="C47" s="30">
        <v>4</v>
      </c>
      <c r="D47">
        <v>10.39</v>
      </c>
      <c r="E47">
        <v>10.190000000000001</v>
      </c>
      <c r="F47" s="34"/>
      <c r="G47">
        <v>3</v>
      </c>
      <c r="H47">
        <v>8</v>
      </c>
      <c r="I47" s="34"/>
      <c r="J47" s="55" t="s">
        <v>64</v>
      </c>
      <c r="K47" s="59" t="s">
        <v>85</v>
      </c>
      <c r="L47" s="96"/>
      <c r="M47">
        <v>124</v>
      </c>
      <c r="N47">
        <v>125</v>
      </c>
      <c r="O47" s="34"/>
      <c r="P47">
        <f>VLOOKUP(表格2_45[[#This Row],[name]],odds!$A$1:$H$200,4,0)</f>
        <v>7</v>
      </c>
      <c r="Q47">
        <v>78</v>
      </c>
      <c r="R47" s="34"/>
      <c r="S47" s="36" t="s">
        <v>410</v>
      </c>
      <c r="T47" s="40">
        <v>1200</v>
      </c>
      <c r="U47">
        <v>1</v>
      </c>
      <c r="V47">
        <v>11</v>
      </c>
      <c r="W47">
        <v>12</v>
      </c>
      <c r="X47">
        <v>24</v>
      </c>
      <c r="Y47" s="31" t="s">
        <v>420</v>
      </c>
      <c r="Z47">
        <v>1054</v>
      </c>
      <c r="AA47" s="33" t="s">
        <v>417</v>
      </c>
      <c r="AB47">
        <v>4</v>
      </c>
      <c r="AC47">
        <v>50</v>
      </c>
      <c r="AD47" s="27" t="s">
        <v>65</v>
      </c>
      <c r="AE47" s="12" t="s">
        <v>471</v>
      </c>
      <c r="AF47">
        <v>8</v>
      </c>
      <c r="AG47">
        <v>7</v>
      </c>
      <c r="AH47">
        <v>4</v>
      </c>
      <c r="AL47" t="s">
        <v>719</v>
      </c>
    </row>
    <row r="48" spans="1:38" hidden="1" x14ac:dyDescent="0.25">
      <c r="A48" s="16" t="s">
        <v>1</v>
      </c>
      <c r="B48" s="19" t="s">
        <v>30</v>
      </c>
      <c r="C48" s="30">
        <v>5</v>
      </c>
      <c r="D48">
        <v>57.26</v>
      </c>
      <c r="E48">
        <v>57.46</v>
      </c>
      <c r="F48" s="34"/>
      <c r="G48">
        <v>9</v>
      </c>
      <c r="H48">
        <v>3</v>
      </c>
      <c r="I48" s="34"/>
      <c r="J48" s="49" t="s">
        <v>31</v>
      </c>
      <c r="K48" s="74" t="s">
        <v>404</v>
      </c>
      <c r="L48" s="106"/>
      <c r="M48">
        <v>133</v>
      </c>
      <c r="N48">
        <v>134</v>
      </c>
      <c r="O48" s="34"/>
      <c r="P48">
        <f>VLOOKUP(表格2_45[[#This Row],[name]],odds!$A$1:$H$200,4,0)</f>
        <v>4.9000000000000004</v>
      </c>
      <c r="Q48">
        <v>4.7</v>
      </c>
      <c r="R48" s="34"/>
      <c r="S48" s="36" t="s">
        <v>410</v>
      </c>
      <c r="T48">
        <v>1000</v>
      </c>
      <c r="U48">
        <v>0</v>
      </c>
      <c r="V48">
        <v>3</v>
      </c>
      <c r="W48">
        <v>12</v>
      </c>
      <c r="X48">
        <v>25</v>
      </c>
      <c r="Y48" s="32" t="s">
        <v>426</v>
      </c>
      <c r="Z48">
        <v>1040</v>
      </c>
      <c r="AA48" s="33" t="s">
        <v>417</v>
      </c>
      <c r="AB48">
        <v>5</v>
      </c>
      <c r="AC48">
        <v>39</v>
      </c>
      <c r="AD48" s="19" t="s">
        <v>32</v>
      </c>
      <c r="AE48" s="12" t="s">
        <v>471</v>
      </c>
      <c r="AF48">
        <v>8</v>
      </c>
      <c r="AG48">
        <v>8</v>
      </c>
      <c r="AH48">
        <v>5</v>
      </c>
      <c r="AL48" t="s">
        <v>35</v>
      </c>
    </row>
    <row r="49" spans="1:38" x14ac:dyDescent="0.25">
      <c r="A49" s="16" t="s">
        <v>1</v>
      </c>
      <c r="B49" s="21" t="s">
        <v>42</v>
      </c>
      <c r="C49" s="28">
        <v>1</v>
      </c>
      <c r="D49">
        <v>9.6300000000000008</v>
      </c>
      <c r="E49">
        <v>10.23</v>
      </c>
      <c r="F49" s="34"/>
      <c r="G49">
        <v>12</v>
      </c>
      <c r="H49">
        <v>3</v>
      </c>
      <c r="I49" s="34"/>
      <c r="J49" s="51" t="s">
        <v>43</v>
      </c>
      <c r="K49" s="51" t="s">
        <v>43</v>
      </c>
      <c r="L49" s="111"/>
      <c r="M49">
        <v>131</v>
      </c>
      <c r="N49">
        <v>124</v>
      </c>
      <c r="O49" s="34"/>
      <c r="P49">
        <f>VLOOKUP(表格2_45[[#This Row],[name]],odds!$A$1:$H$200,4,0)</f>
        <v>14</v>
      </c>
      <c r="Q49">
        <v>9.9</v>
      </c>
      <c r="R49" s="34"/>
      <c r="S49" s="37" t="s">
        <v>409</v>
      </c>
      <c r="T49" s="40">
        <v>1200</v>
      </c>
      <c r="U49">
        <v>1</v>
      </c>
      <c r="V49">
        <v>23</v>
      </c>
      <c r="W49">
        <v>12</v>
      </c>
      <c r="X49">
        <v>25</v>
      </c>
      <c r="Y49" s="32" t="s">
        <v>416</v>
      </c>
      <c r="Z49">
        <v>1045</v>
      </c>
      <c r="AA49" s="33" t="s">
        <v>417</v>
      </c>
      <c r="AB49">
        <v>5</v>
      </c>
      <c r="AC49">
        <v>29</v>
      </c>
      <c r="AD49" s="23" t="s">
        <v>44</v>
      </c>
      <c r="AE49" s="12" t="s">
        <v>418</v>
      </c>
      <c r="AF49">
        <v>6</v>
      </c>
      <c r="AG49">
        <v>5</v>
      </c>
      <c r="AH49">
        <v>1</v>
      </c>
      <c r="AL49" t="s">
        <v>622</v>
      </c>
    </row>
    <row r="50" spans="1:38" hidden="1" x14ac:dyDescent="0.25">
      <c r="A50" s="16" t="s">
        <v>1</v>
      </c>
      <c r="B50" s="19" t="s">
        <v>30</v>
      </c>
      <c r="C50">
        <v>7</v>
      </c>
      <c r="D50">
        <v>57.38</v>
      </c>
      <c r="E50">
        <v>57.88</v>
      </c>
      <c r="F50" s="34"/>
      <c r="G50">
        <v>9</v>
      </c>
      <c r="H50">
        <v>7</v>
      </c>
      <c r="I50" s="34"/>
      <c r="J50" s="49" t="s">
        <v>31</v>
      </c>
      <c r="K50" s="63" t="s">
        <v>140</v>
      </c>
      <c r="L50" s="100"/>
      <c r="M50">
        <v>133</v>
      </c>
      <c r="N50">
        <v>119</v>
      </c>
      <c r="O50" s="34"/>
      <c r="P50">
        <f>VLOOKUP(表格2_45[[#This Row],[name]],odds!$A$1:$H$200,4,0)</f>
        <v>4.9000000000000004</v>
      </c>
      <c r="Q50">
        <v>12</v>
      </c>
      <c r="R50" s="34"/>
      <c r="S50" s="36" t="s">
        <v>410</v>
      </c>
      <c r="T50">
        <v>1000</v>
      </c>
      <c r="U50">
        <v>0</v>
      </c>
      <c r="V50">
        <v>22</v>
      </c>
      <c r="W50">
        <v>10</v>
      </c>
      <c r="X50">
        <v>25</v>
      </c>
      <c r="Y50" s="31" t="s">
        <v>420</v>
      </c>
      <c r="Z50">
        <v>1034</v>
      </c>
      <c r="AA50" s="33" t="s">
        <v>417</v>
      </c>
      <c r="AB50">
        <v>4</v>
      </c>
      <c r="AC50">
        <v>42</v>
      </c>
      <c r="AD50" s="19" t="s">
        <v>32</v>
      </c>
      <c r="AE50" t="s">
        <v>435</v>
      </c>
      <c r="AF50">
        <v>10</v>
      </c>
      <c r="AG50">
        <v>9</v>
      </c>
      <c r="AH50">
        <v>7</v>
      </c>
      <c r="AL50" t="s">
        <v>35</v>
      </c>
    </row>
    <row r="51" spans="1:38" hidden="1" x14ac:dyDescent="0.25">
      <c r="A51" s="16" t="s">
        <v>1</v>
      </c>
      <c r="B51" s="19" t="s">
        <v>30</v>
      </c>
      <c r="C51">
        <v>6</v>
      </c>
      <c r="D51">
        <v>57.56</v>
      </c>
      <c r="E51">
        <v>58.06</v>
      </c>
      <c r="F51" s="34"/>
      <c r="G51">
        <v>9</v>
      </c>
      <c r="H51">
        <v>10</v>
      </c>
      <c r="I51" s="34"/>
      <c r="J51" s="49" t="s">
        <v>31</v>
      </c>
      <c r="K51" s="63" t="s">
        <v>140</v>
      </c>
      <c r="L51" s="100"/>
      <c r="M51">
        <v>133</v>
      </c>
      <c r="N51">
        <v>119</v>
      </c>
      <c r="O51" s="34"/>
      <c r="P51">
        <f>VLOOKUP(表格2_45[[#This Row],[name]],odds!$A$1:$H$200,4,0)</f>
        <v>4.9000000000000004</v>
      </c>
      <c r="Q51">
        <v>18</v>
      </c>
      <c r="R51" s="34"/>
      <c r="S51" s="38" t="s">
        <v>411</v>
      </c>
      <c r="T51">
        <v>1000</v>
      </c>
      <c r="U51">
        <v>0</v>
      </c>
      <c r="V51">
        <v>8</v>
      </c>
      <c r="W51">
        <v>10</v>
      </c>
      <c r="X51">
        <v>25</v>
      </c>
      <c r="Y51" s="32" t="s">
        <v>426</v>
      </c>
      <c r="Z51">
        <v>1022</v>
      </c>
      <c r="AA51" s="33" t="s">
        <v>427</v>
      </c>
      <c r="AB51">
        <v>4</v>
      </c>
      <c r="AC51">
        <v>44</v>
      </c>
      <c r="AD51" s="19" t="s">
        <v>32</v>
      </c>
      <c r="AE51" t="s">
        <v>519</v>
      </c>
      <c r="AF51">
        <v>11</v>
      </c>
      <c r="AG51">
        <v>12</v>
      </c>
      <c r="AH51">
        <v>6</v>
      </c>
      <c r="AL51" t="s">
        <v>35</v>
      </c>
    </row>
    <row r="52" spans="1:38" hidden="1" x14ac:dyDescent="0.25">
      <c r="A52" s="16" t="s">
        <v>1</v>
      </c>
      <c r="B52" s="19" t="s">
        <v>30</v>
      </c>
      <c r="C52">
        <v>8</v>
      </c>
      <c r="D52">
        <v>57.87</v>
      </c>
      <c r="E52">
        <v>58.47</v>
      </c>
      <c r="F52" s="34"/>
      <c r="G52">
        <v>9</v>
      </c>
      <c r="H52">
        <v>4</v>
      </c>
      <c r="I52" s="34"/>
      <c r="J52" s="49" t="s">
        <v>31</v>
      </c>
      <c r="K52" s="63" t="s">
        <v>140</v>
      </c>
      <c r="L52" s="100"/>
      <c r="M52">
        <v>133</v>
      </c>
      <c r="N52">
        <v>121</v>
      </c>
      <c r="O52" s="34"/>
      <c r="P52">
        <f>VLOOKUP(表格2_45[[#This Row],[name]],odds!$A$1:$H$200,4,0)</f>
        <v>4.9000000000000004</v>
      </c>
      <c r="Q52">
        <v>5.8</v>
      </c>
      <c r="R52" s="34"/>
      <c r="S52" s="36" t="s">
        <v>410</v>
      </c>
      <c r="T52">
        <v>1000</v>
      </c>
      <c r="U52">
        <v>0</v>
      </c>
      <c r="V52">
        <v>10</v>
      </c>
      <c r="W52">
        <v>9</v>
      </c>
      <c r="X52">
        <v>25</v>
      </c>
      <c r="Y52" s="32" t="s">
        <v>432</v>
      </c>
      <c r="Z52">
        <v>1018</v>
      </c>
      <c r="AA52" s="33" t="s">
        <v>417</v>
      </c>
      <c r="AB52">
        <v>4</v>
      </c>
      <c r="AC52">
        <v>44</v>
      </c>
      <c r="AD52" s="19" t="s">
        <v>32</v>
      </c>
      <c r="AE52" s="12" t="s">
        <v>471</v>
      </c>
      <c r="AF52">
        <v>9</v>
      </c>
      <c r="AG52">
        <v>9</v>
      </c>
      <c r="AH52">
        <v>8</v>
      </c>
      <c r="AL52" t="s">
        <v>35</v>
      </c>
    </row>
    <row r="53" spans="1:38" hidden="1" x14ac:dyDescent="0.25">
      <c r="A53" s="16" t="s">
        <v>1</v>
      </c>
      <c r="B53" s="19" t="s">
        <v>30</v>
      </c>
      <c r="C53" s="30">
        <v>5</v>
      </c>
      <c r="D53">
        <v>57.33</v>
      </c>
      <c r="E53">
        <v>57.73</v>
      </c>
      <c r="F53" s="34"/>
      <c r="G53">
        <v>9</v>
      </c>
      <c r="H53">
        <v>12</v>
      </c>
      <c r="I53" s="34"/>
      <c r="J53" s="49" t="s">
        <v>31</v>
      </c>
      <c r="K53" s="49" t="s">
        <v>31</v>
      </c>
      <c r="L53" s="107"/>
      <c r="M53">
        <v>133</v>
      </c>
      <c r="N53">
        <v>122</v>
      </c>
      <c r="O53" s="34"/>
      <c r="P53">
        <f>VLOOKUP(表格2_45[[#This Row],[name]],odds!$A$1:$H$200,4,0)</f>
        <v>4.9000000000000004</v>
      </c>
      <c r="Q53">
        <v>9.3000000000000007</v>
      </c>
      <c r="R53" s="34"/>
      <c r="S53" s="38" t="s">
        <v>411</v>
      </c>
      <c r="T53">
        <v>1000</v>
      </c>
      <c r="U53">
        <v>0</v>
      </c>
      <c r="V53">
        <v>9</v>
      </c>
      <c r="W53">
        <v>7</v>
      </c>
      <c r="X53">
        <v>25</v>
      </c>
      <c r="Y53" s="32" t="s">
        <v>432</v>
      </c>
      <c r="Z53">
        <v>1031</v>
      </c>
      <c r="AA53" s="33" t="s">
        <v>427</v>
      </c>
      <c r="AB53">
        <v>4</v>
      </c>
      <c r="AC53">
        <v>46</v>
      </c>
      <c r="AD53" s="19" t="s">
        <v>32</v>
      </c>
      <c r="AE53" s="12" t="s">
        <v>549</v>
      </c>
      <c r="AF53">
        <v>11</v>
      </c>
      <c r="AG53">
        <v>10</v>
      </c>
      <c r="AH53">
        <v>5</v>
      </c>
      <c r="AL53" t="s">
        <v>35</v>
      </c>
    </row>
    <row r="54" spans="1:38" hidden="1" x14ac:dyDescent="0.25">
      <c r="A54" s="16" t="s">
        <v>1</v>
      </c>
      <c r="B54" s="19" t="s">
        <v>30</v>
      </c>
      <c r="C54" s="28">
        <v>3</v>
      </c>
      <c r="D54">
        <v>57.2</v>
      </c>
      <c r="E54">
        <v>57.800000000000004</v>
      </c>
      <c r="F54" s="34"/>
      <c r="G54">
        <v>9</v>
      </c>
      <c r="H54">
        <v>5</v>
      </c>
      <c r="I54" s="34"/>
      <c r="J54" s="49" t="s">
        <v>31</v>
      </c>
      <c r="K54" s="63" t="s">
        <v>140</v>
      </c>
      <c r="L54" s="100"/>
      <c r="M54">
        <v>133</v>
      </c>
      <c r="N54">
        <v>121</v>
      </c>
      <c r="O54" s="34"/>
      <c r="P54">
        <f>VLOOKUP(表格2_45[[#This Row],[name]],odds!$A$1:$H$200,4,0)</f>
        <v>4.9000000000000004</v>
      </c>
      <c r="Q54">
        <v>75</v>
      </c>
      <c r="R54" s="34"/>
      <c r="S54" s="36" t="s">
        <v>410</v>
      </c>
      <c r="T54">
        <v>1000</v>
      </c>
      <c r="U54">
        <v>0</v>
      </c>
      <c r="V54">
        <v>11</v>
      </c>
      <c r="W54">
        <v>6</v>
      </c>
      <c r="X54">
        <v>25</v>
      </c>
      <c r="Y54" s="31" t="s">
        <v>420</v>
      </c>
      <c r="Z54">
        <v>1018</v>
      </c>
      <c r="AA54" s="33" t="s">
        <v>427</v>
      </c>
      <c r="AB54">
        <v>4</v>
      </c>
      <c r="AC54">
        <v>46</v>
      </c>
      <c r="AD54" s="19" t="s">
        <v>32</v>
      </c>
      <c r="AE54" s="12" t="s">
        <v>552</v>
      </c>
      <c r="AF54">
        <v>8</v>
      </c>
      <c r="AG54">
        <v>8</v>
      </c>
      <c r="AH54">
        <v>3</v>
      </c>
      <c r="AL54" t="s">
        <v>35</v>
      </c>
    </row>
    <row r="55" spans="1:38" hidden="1" x14ac:dyDescent="0.25">
      <c r="A55" s="16" t="s">
        <v>1</v>
      </c>
      <c r="B55" s="19" t="s">
        <v>30</v>
      </c>
      <c r="C55">
        <v>10</v>
      </c>
      <c r="D55">
        <v>58.2</v>
      </c>
      <c r="E55">
        <v>58.5</v>
      </c>
      <c r="F55" s="34"/>
      <c r="G55">
        <v>9</v>
      </c>
      <c r="H55">
        <v>11</v>
      </c>
      <c r="I55" s="34"/>
      <c r="J55" s="49" t="s">
        <v>31</v>
      </c>
      <c r="K55" s="63" t="s">
        <v>140</v>
      </c>
      <c r="L55" s="100"/>
      <c r="M55">
        <v>133</v>
      </c>
      <c r="N55">
        <v>125</v>
      </c>
      <c r="O55" s="34"/>
      <c r="P55">
        <f>VLOOKUP(表格2_45[[#This Row],[name]],odds!$A$1:$H$200,4,0)</f>
        <v>4.9000000000000004</v>
      </c>
      <c r="Q55">
        <v>113</v>
      </c>
      <c r="R55" s="34"/>
      <c r="S55" s="38" t="s">
        <v>411</v>
      </c>
      <c r="T55">
        <v>1000</v>
      </c>
      <c r="U55">
        <v>0</v>
      </c>
      <c r="V55">
        <v>21</v>
      </c>
      <c r="W55">
        <v>5</v>
      </c>
      <c r="X55">
        <v>25</v>
      </c>
      <c r="Y55" s="32" t="s">
        <v>416</v>
      </c>
      <c r="Z55">
        <v>1018</v>
      </c>
      <c r="AA55" s="33" t="s">
        <v>427</v>
      </c>
      <c r="AB55">
        <v>4</v>
      </c>
      <c r="AC55">
        <v>48</v>
      </c>
      <c r="AD55" s="19" t="s">
        <v>32</v>
      </c>
      <c r="AE55">
        <v>6</v>
      </c>
      <c r="AF55">
        <v>12</v>
      </c>
      <c r="AG55">
        <v>12</v>
      </c>
      <c r="AH55">
        <v>10</v>
      </c>
      <c r="AL55" t="s">
        <v>35</v>
      </c>
    </row>
    <row r="56" spans="1:38" hidden="1" x14ac:dyDescent="0.25">
      <c r="A56" s="16" t="s">
        <v>1</v>
      </c>
      <c r="B56" s="19" t="s">
        <v>30</v>
      </c>
      <c r="C56">
        <v>8</v>
      </c>
      <c r="D56">
        <v>57.7</v>
      </c>
      <c r="E56">
        <v>57.900000000000006</v>
      </c>
      <c r="F56" s="34"/>
      <c r="G56">
        <v>9</v>
      </c>
      <c r="H56">
        <v>7</v>
      </c>
      <c r="I56" s="34"/>
      <c r="J56" s="49" t="s">
        <v>31</v>
      </c>
      <c r="K56" s="63" t="s">
        <v>140</v>
      </c>
      <c r="L56" s="100"/>
      <c r="M56">
        <v>133</v>
      </c>
      <c r="N56">
        <v>128</v>
      </c>
      <c r="O56" s="34"/>
      <c r="P56">
        <f>VLOOKUP(表格2_45[[#This Row],[name]],odds!$A$1:$H$200,4,0)</f>
        <v>4.9000000000000004</v>
      </c>
      <c r="Q56">
        <v>146</v>
      </c>
      <c r="R56" s="34"/>
      <c r="S56" s="36" t="s">
        <v>410</v>
      </c>
      <c r="T56">
        <v>1000</v>
      </c>
      <c r="U56">
        <v>0</v>
      </c>
      <c r="V56">
        <v>23</v>
      </c>
      <c r="W56">
        <v>4</v>
      </c>
      <c r="X56">
        <v>25</v>
      </c>
      <c r="Y56" s="32" t="s">
        <v>416</v>
      </c>
      <c r="Z56">
        <v>1039</v>
      </c>
      <c r="AA56" s="33" t="s">
        <v>417</v>
      </c>
      <c r="AB56">
        <v>4</v>
      </c>
      <c r="AC56">
        <v>50</v>
      </c>
      <c r="AD56" s="19" t="s">
        <v>32</v>
      </c>
      <c r="AE56">
        <v>3</v>
      </c>
      <c r="AF56">
        <v>10</v>
      </c>
      <c r="AG56">
        <v>9</v>
      </c>
      <c r="AH56">
        <v>8</v>
      </c>
      <c r="AL56" t="s">
        <v>557</v>
      </c>
    </row>
    <row r="57" spans="1:38" hidden="1" x14ac:dyDescent="0.25">
      <c r="A57" s="16" t="s">
        <v>1</v>
      </c>
      <c r="B57" s="19" t="s">
        <v>30</v>
      </c>
      <c r="C57">
        <v>14</v>
      </c>
      <c r="D57">
        <v>9.66</v>
      </c>
      <c r="E57">
        <v>9.86</v>
      </c>
      <c r="F57" s="34"/>
      <c r="G57">
        <v>9</v>
      </c>
      <c r="H57">
        <v>10</v>
      </c>
      <c r="I57" s="34"/>
      <c r="J57" s="49" t="s">
        <v>31</v>
      </c>
      <c r="K57" s="63" t="s">
        <v>140</v>
      </c>
      <c r="L57" s="100"/>
      <c r="M57">
        <v>133</v>
      </c>
      <c r="N57">
        <v>127</v>
      </c>
      <c r="O57" s="34"/>
      <c r="P57">
        <f>VLOOKUP(表格2_45[[#This Row],[name]],odds!$A$1:$H$200,4,0)</f>
        <v>4.9000000000000004</v>
      </c>
      <c r="Q57">
        <v>175</v>
      </c>
      <c r="R57" s="34"/>
      <c r="S57" s="38" t="s">
        <v>411</v>
      </c>
      <c r="T57" s="40">
        <v>1200</v>
      </c>
      <c r="U57">
        <v>1</v>
      </c>
      <c r="V57">
        <v>23</v>
      </c>
      <c r="W57">
        <v>3</v>
      </c>
      <c r="X57">
        <v>25</v>
      </c>
      <c r="Y57" t="s">
        <v>483</v>
      </c>
      <c r="Z57">
        <v>1038</v>
      </c>
      <c r="AA57" s="33" t="s">
        <v>427</v>
      </c>
      <c r="AB57">
        <v>4</v>
      </c>
      <c r="AC57">
        <v>52</v>
      </c>
      <c r="AD57" s="19" t="s">
        <v>32</v>
      </c>
      <c r="AE57" t="s">
        <v>516</v>
      </c>
      <c r="AF57">
        <v>11</v>
      </c>
      <c r="AG57">
        <v>11</v>
      </c>
      <c r="AH57">
        <v>14</v>
      </c>
      <c r="AL57" t="s">
        <v>289</v>
      </c>
    </row>
    <row r="58" spans="1:38" hidden="1" x14ac:dyDescent="0.25">
      <c r="A58" s="16" t="s">
        <v>1</v>
      </c>
      <c r="B58" s="19" t="s">
        <v>30</v>
      </c>
      <c r="C58">
        <v>12</v>
      </c>
      <c r="D58">
        <v>57.37</v>
      </c>
      <c r="E58">
        <v>57.77</v>
      </c>
      <c r="F58" s="34"/>
      <c r="G58">
        <v>9</v>
      </c>
      <c r="H58">
        <v>5</v>
      </c>
      <c r="I58" s="34"/>
      <c r="J58" s="49" t="s">
        <v>31</v>
      </c>
      <c r="K58" s="51" t="s">
        <v>43</v>
      </c>
      <c r="L58" s="111"/>
      <c r="M58">
        <v>133</v>
      </c>
      <c r="N58">
        <v>128</v>
      </c>
      <c r="O58" s="34"/>
      <c r="P58">
        <f>VLOOKUP(表格2_45[[#This Row],[name]],odds!$A$1:$H$200,4,0)</f>
        <v>4.9000000000000004</v>
      </c>
      <c r="Q58">
        <v>39</v>
      </c>
      <c r="R58" s="34"/>
      <c r="S58" s="36" t="s">
        <v>410</v>
      </c>
      <c r="T58">
        <v>1000</v>
      </c>
      <c r="U58">
        <v>0</v>
      </c>
      <c r="V58">
        <v>2</v>
      </c>
      <c r="W58">
        <v>3</v>
      </c>
      <c r="X58">
        <v>25</v>
      </c>
      <c r="Y58" t="s">
        <v>477</v>
      </c>
      <c r="Z58">
        <v>1043</v>
      </c>
      <c r="AA58" s="33" t="s">
        <v>417</v>
      </c>
      <c r="AB58">
        <v>4</v>
      </c>
      <c r="AC58">
        <v>52</v>
      </c>
      <c r="AD58" s="19" t="s">
        <v>32</v>
      </c>
      <c r="AE58" t="s">
        <v>561</v>
      </c>
      <c r="AF58">
        <v>10</v>
      </c>
      <c r="AG58">
        <v>12</v>
      </c>
      <c r="AH58">
        <v>12</v>
      </c>
      <c r="AL58" t="s">
        <v>563</v>
      </c>
    </row>
    <row r="59" spans="1:38" hidden="1" x14ac:dyDescent="0.25">
      <c r="A59" s="16" t="s">
        <v>1</v>
      </c>
      <c r="B59" s="27" t="s">
        <v>74</v>
      </c>
      <c r="C59" s="30">
        <v>4</v>
      </c>
      <c r="D59">
        <v>10.44</v>
      </c>
      <c r="E59">
        <v>10.24</v>
      </c>
      <c r="F59" s="34"/>
      <c r="G59">
        <v>10</v>
      </c>
      <c r="H59">
        <v>7</v>
      </c>
      <c r="I59" s="34"/>
      <c r="J59" s="57" t="s">
        <v>326</v>
      </c>
      <c r="K59" s="59" t="s">
        <v>85</v>
      </c>
      <c r="L59" s="96"/>
      <c r="M59">
        <v>113</v>
      </c>
      <c r="N59">
        <v>119</v>
      </c>
      <c r="O59" s="34"/>
      <c r="P59">
        <f>VLOOKUP(表格2_45[[#This Row],[name]],odds!$A$1:$H$200,4,0)</f>
        <v>12</v>
      </c>
      <c r="Q59">
        <v>83</v>
      </c>
      <c r="R59" s="34"/>
      <c r="S59" s="36" t="s">
        <v>410</v>
      </c>
      <c r="T59" s="40">
        <v>1200</v>
      </c>
      <c r="U59">
        <v>1</v>
      </c>
      <c r="V59">
        <v>25</v>
      </c>
      <c r="W59">
        <v>9</v>
      </c>
      <c r="X59">
        <v>24</v>
      </c>
      <c r="Y59" s="32" t="s">
        <v>416</v>
      </c>
      <c r="Z59">
        <v>1134</v>
      </c>
      <c r="AA59" s="33" t="s">
        <v>417</v>
      </c>
      <c r="AB59">
        <v>4</v>
      </c>
      <c r="AC59">
        <v>44</v>
      </c>
      <c r="AD59" s="18" t="s">
        <v>76</v>
      </c>
      <c r="AE59" s="12" t="s">
        <v>471</v>
      </c>
      <c r="AF59">
        <v>9</v>
      </c>
      <c r="AG59">
        <v>10</v>
      </c>
      <c r="AH59">
        <v>4</v>
      </c>
      <c r="AL59" t="s">
        <v>639</v>
      </c>
    </row>
    <row r="60" spans="1:38" x14ac:dyDescent="0.25">
      <c r="A60" s="16" t="s">
        <v>1</v>
      </c>
      <c r="B60" s="16" t="s">
        <v>12</v>
      </c>
      <c r="C60" s="29">
        <v>2</v>
      </c>
      <c r="D60">
        <v>9.86</v>
      </c>
      <c r="E60">
        <v>10.26</v>
      </c>
      <c r="F60" s="34"/>
      <c r="G60">
        <v>11</v>
      </c>
      <c r="H60">
        <v>2</v>
      </c>
      <c r="I60" s="34"/>
      <c r="J60" s="46" t="s">
        <v>13</v>
      </c>
      <c r="K60" s="53" t="s">
        <v>53</v>
      </c>
      <c r="L60" s="102"/>
      <c r="M60">
        <v>135</v>
      </c>
      <c r="N60">
        <v>135</v>
      </c>
      <c r="O60" s="34"/>
      <c r="P60">
        <f>VLOOKUP(表格2_45[[#This Row],[name]],odds!$A$1:$H$200,4,0)</f>
        <v>5.4</v>
      </c>
      <c r="Q60">
        <v>4.3</v>
      </c>
      <c r="R60" s="34"/>
      <c r="S60" s="35" t="s">
        <v>408</v>
      </c>
      <c r="T60" s="40">
        <v>1200</v>
      </c>
      <c r="U60">
        <v>1</v>
      </c>
      <c r="V60">
        <v>23</v>
      </c>
      <c r="W60">
        <v>12</v>
      </c>
      <c r="X60">
        <v>25</v>
      </c>
      <c r="Y60" s="32" t="s">
        <v>416</v>
      </c>
      <c r="Z60">
        <v>1049</v>
      </c>
      <c r="AA60" s="33" t="s">
        <v>417</v>
      </c>
      <c r="AB60">
        <v>5</v>
      </c>
      <c r="AC60">
        <v>40</v>
      </c>
      <c r="AD60" s="16" t="s">
        <v>14</v>
      </c>
      <c r="AE60" s="12" t="s">
        <v>418</v>
      </c>
      <c r="AF60">
        <v>1</v>
      </c>
      <c r="AG60">
        <v>1</v>
      </c>
      <c r="AH60">
        <v>2</v>
      </c>
      <c r="AL60" t="s">
        <v>151</v>
      </c>
    </row>
    <row r="61" spans="1:38" hidden="1" x14ac:dyDescent="0.25">
      <c r="A61" s="16" t="s">
        <v>1</v>
      </c>
      <c r="B61" s="26" t="s">
        <v>68</v>
      </c>
      <c r="C61" s="28">
        <v>1</v>
      </c>
      <c r="D61">
        <v>10.17</v>
      </c>
      <c r="E61">
        <v>10.27</v>
      </c>
      <c r="F61" s="34"/>
      <c r="G61">
        <v>8</v>
      </c>
      <c r="H61">
        <v>5</v>
      </c>
      <c r="I61" s="34"/>
      <c r="J61" s="56" t="s">
        <v>69</v>
      </c>
      <c r="K61" s="61" t="s">
        <v>106</v>
      </c>
      <c r="L61" s="113"/>
      <c r="M61">
        <v>118</v>
      </c>
      <c r="N61">
        <v>115</v>
      </c>
      <c r="O61" s="34"/>
      <c r="P61">
        <f>VLOOKUP(表格2_45[[#This Row],[name]],odds!$A$1:$H$200,4,0)</f>
        <v>12</v>
      </c>
      <c r="Q61">
        <v>12</v>
      </c>
      <c r="R61" s="34"/>
      <c r="S61" s="35" t="s">
        <v>408</v>
      </c>
      <c r="T61" s="40">
        <v>1200</v>
      </c>
      <c r="U61">
        <v>1</v>
      </c>
      <c r="V61">
        <v>25</v>
      </c>
      <c r="W61">
        <v>9</v>
      </c>
      <c r="X61">
        <v>24</v>
      </c>
      <c r="Y61" s="32" t="s">
        <v>416</v>
      </c>
      <c r="Z61">
        <v>1183</v>
      </c>
      <c r="AA61" s="33" t="s">
        <v>417</v>
      </c>
      <c r="AB61">
        <v>4</v>
      </c>
      <c r="AC61">
        <v>40</v>
      </c>
      <c r="AD61" s="19" t="s">
        <v>32</v>
      </c>
      <c r="AE61" s="12" t="s">
        <v>418</v>
      </c>
      <c r="AF61">
        <v>1</v>
      </c>
      <c r="AG61">
        <v>1</v>
      </c>
      <c r="AH61">
        <v>1</v>
      </c>
      <c r="AL61" t="s">
        <v>161</v>
      </c>
    </row>
    <row r="62" spans="1:38" hidden="1" x14ac:dyDescent="0.25">
      <c r="A62" s="16" t="s">
        <v>1</v>
      </c>
      <c r="B62" s="20" t="s">
        <v>37</v>
      </c>
      <c r="C62">
        <v>10</v>
      </c>
      <c r="D62">
        <v>9.73</v>
      </c>
      <c r="E62">
        <v>10.029999999999999</v>
      </c>
      <c r="F62" s="34"/>
      <c r="G62">
        <v>7</v>
      </c>
      <c r="H62">
        <v>1</v>
      </c>
      <c r="I62" s="34"/>
      <c r="J62" s="50" t="s">
        <v>565</v>
      </c>
      <c r="K62" s="62" t="s">
        <v>120</v>
      </c>
      <c r="L62" s="109"/>
      <c r="M62">
        <v>130</v>
      </c>
      <c r="N62">
        <v>128</v>
      </c>
      <c r="O62" s="34"/>
      <c r="P62">
        <f>VLOOKUP(表格2_45[[#This Row],[name]],odds!$A$1:$H$200,4,0)</f>
        <v>7.6</v>
      </c>
      <c r="Q62">
        <v>42</v>
      </c>
      <c r="R62" s="34"/>
      <c r="S62" s="36" t="s">
        <v>410</v>
      </c>
      <c r="T62" s="40">
        <v>1200</v>
      </c>
      <c r="U62">
        <v>1</v>
      </c>
      <c r="V62">
        <v>1</v>
      </c>
      <c r="W62">
        <v>10</v>
      </c>
      <c r="X62">
        <v>25</v>
      </c>
      <c r="Y62" t="s">
        <v>465</v>
      </c>
      <c r="Z62">
        <v>1055</v>
      </c>
      <c r="AA62" s="33" t="s">
        <v>427</v>
      </c>
      <c r="AB62">
        <v>5</v>
      </c>
      <c r="AC62">
        <v>32</v>
      </c>
      <c r="AD62" s="20" t="s">
        <v>39</v>
      </c>
      <c r="AE62" t="s">
        <v>519</v>
      </c>
      <c r="AF62">
        <v>9</v>
      </c>
      <c r="AG62">
        <v>6</v>
      </c>
      <c r="AH62">
        <v>10</v>
      </c>
      <c r="AL62" t="s">
        <v>572</v>
      </c>
    </row>
    <row r="63" spans="1:38" hidden="1" x14ac:dyDescent="0.25">
      <c r="A63" s="16" t="s">
        <v>1</v>
      </c>
      <c r="B63" s="20" t="s">
        <v>37</v>
      </c>
      <c r="C63">
        <v>8</v>
      </c>
      <c r="D63">
        <v>40.130000000000003</v>
      </c>
      <c r="E63">
        <v>39.93</v>
      </c>
      <c r="F63" s="34"/>
      <c r="G63">
        <v>7</v>
      </c>
      <c r="H63">
        <v>12</v>
      </c>
      <c r="I63" s="34"/>
      <c r="J63" s="50" t="s">
        <v>565</v>
      </c>
      <c r="K63" s="67" t="s">
        <v>195</v>
      </c>
      <c r="L63" s="95"/>
      <c r="M63">
        <v>130</v>
      </c>
      <c r="N63">
        <v>130</v>
      </c>
      <c r="O63" s="34"/>
      <c r="P63">
        <f>VLOOKUP(表格2_45[[#This Row],[name]],odds!$A$1:$H$200,4,0)</f>
        <v>7.6</v>
      </c>
      <c r="Q63">
        <v>40</v>
      </c>
      <c r="R63" s="34"/>
      <c r="S63" s="36" t="s">
        <v>410</v>
      </c>
      <c r="T63">
        <v>1650</v>
      </c>
      <c r="U63">
        <v>1</v>
      </c>
      <c r="V63">
        <v>9</v>
      </c>
      <c r="W63">
        <v>7</v>
      </c>
      <c r="X63">
        <v>25</v>
      </c>
      <c r="Y63" s="32" t="s">
        <v>432</v>
      </c>
      <c r="Z63">
        <v>1041</v>
      </c>
      <c r="AA63" s="33" t="s">
        <v>427</v>
      </c>
      <c r="AB63">
        <v>5</v>
      </c>
      <c r="AC63">
        <v>35</v>
      </c>
      <c r="AD63" s="20" t="s">
        <v>39</v>
      </c>
      <c r="AE63" t="s">
        <v>484</v>
      </c>
      <c r="AF63">
        <v>10</v>
      </c>
      <c r="AG63">
        <v>11</v>
      </c>
      <c r="AH63">
        <v>12</v>
      </c>
      <c r="AI63">
        <v>8</v>
      </c>
      <c r="AL63" t="s">
        <v>569</v>
      </c>
    </row>
    <row r="64" spans="1:38" hidden="1" x14ac:dyDescent="0.25">
      <c r="A64" s="16" t="s">
        <v>1</v>
      </c>
      <c r="B64" s="20" t="s">
        <v>37</v>
      </c>
      <c r="C64">
        <v>10</v>
      </c>
      <c r="D64">
        <v>40.94</v>
      </c>
      <c r="E64">
        <v>40.839999999999996</v>
      </c>
      <c r="F64" s="34"/>
      <c r="G64">
        <v>7</v>
      </c>
      <c r="H64">
        <v>9</v>
      </c>
      <c r="I64" s="34"/>
      <c r="J64" s="50" t="s">
        <v>565</v>
      </c>
      <c r="K64" s="49" t="s">
        <v>31</v>
      </c>
      <c r="L64" s="107"/>
      <c r="M64">
        <v>130</v>
      </c>
      <c r="N64">
        <v>133</v>
      </c>
      <c r="O64" s="34"/>
      <c r="P64">
        <f>VLOOKUP(表格2_45[[#This Row],[name]],odds!$A$1:$H$200,4,0)</f>
        <v>7.6</v>
      </c>
      <c r="Q64">
        <v>5.9</v>
      </c>
      <c r="R64" s="34"/>
      <c r="S64" s="36" t="s">
        <v>410</v>
      </c>
      <c r="T64">
        <v>1650</v>
      </c>
      <c r="U64">
        <v>1</v>
      </c>
      <c r="V64">
        <v>11</v>
      </c>
      <c r="W64">
        <v>6</v>
      </c>
      <c r="X64">
        <v>25</v>
      </c>
      <c r="Y64" s="31" t="s">
        <v>420</v>
      </c>
      <c r="Z64">
        <v>1057</v>
      </c>
      <c r="AA64" s="33" t="s">
        <v>427</v>
      </c>
      <c r="AB64">
        <v>5</v>
      </c>
      <c r="AC64">
        <v>37</v>
      </c>
      <c r="AD64" s="20" t="s">
        <v>39</v>
      </c>
      <c r="AE64" t="s">
        <v>502</v>
      </c>
      <c r="AF64">
        <v>10</v>
      </c>
      <c r="AG64">
        <v>10</v>
      </c>
      <c r="AH64">
        <v>11</v>
      </c>
      <c r="AI64">
        <v>10</v>
      </c>
      <c r="AL64" t="s">
        <v>46</v>
      </c>
    </row>
    <row r="65" spans="1:38" hidden="1" x14ac:dyDescent="0.25">
      <c r="A65" s="16" t="s">
        <v>1</v>
      </c>
      <c r="B65" s="20" t="s">
        <v>37</v>
      </c>
      <c r="C65" s="28">
        <v>3</v>
      </c>
      <c r="D65">
        <v>41.6</v>
      </c>
      <c r="E65">
        <v>41.5</v>
      </c>
      <c r="F65" s="34"/>
      <c r="G65">
        <v>7</v>
      </c>
      <c r="H65">
        <v>9</v>
      </c>
      <c r="I65" s="34"/>
      <c r="J65" s="50" t="s">
        <v>565</v>
      </c>
      <c r="K65" s="62" t="s">
        <v>120</v>
      </c>
      <c r="L65" s="109"/>
      <c r="M65">
        <v>130</v>
      </c>
      <c r="N65">
        <v>134</v>
      </c>
      <c r="O65" s="34"/>
      <c r="P65">
        <f>VLOOKUP(表格2_45[[#This Row],[name]],odds!$A$1:$H$200,4,0)</f>
        <v>7.6</v>
      </c>
      <c r="Q65">
        <v>9.4</v>
      </c>
      <c r="R65" s="34"/>
      <c r="S65" s="36" t="s">
        <v>410</v>
      </c>
      <c r="T65">
        <v>1650</v>
      </c>
      <c r="U65">
        <v>1</v>
      </c>
      <c r="V65">
        <v>7</v>
      </c>
      <c r="W65">
        <v>5</v>
      </c>
      <c r="X65">
        <v>25</v>
      </c>
      <c r="Y65" s="32" t="s">
        <v>432</v>
      </c>
      <c r="Z65">
        <v>1053</v>
      </c>
      <c r="AA65" s="33" t="s">
        <v>417</v>
      </c>
      <c r="AB65">
        <v>5</v>
      </c>
      <c r="AC65">
        <v>37</v>
      </c>
      <c r="AD65" s="20" t="s">
        <v>39</v>
      </c>
      <c r="AE65" s="12">
        <v>1</v>
      </c>
      <c r="AF65">
        <v>8</v>
      </c>
      <c r="AG65">
        <v>9</v>
      </c>
      <c r="AH65">
        <v>9</v>
      </c>
      <c r="AI65">
        <v>3</v>
      </c>
      <c r="AL65" t="s">
        <v>46</v>
      </c>
    </row>
    <row r="66" spans="1:38" hidden="1" x14ac:dyDescent="0.25">
      <c r="A66" s="16" t="s">
        <v>1</v>
      </c>
      <c r="B66" s="20" t="s">
        <v>37</v>
      </c>
      <c r="C66">
        <v>9</v>
      </c>
      <c r="D66">
        <v>10.76</v>
      </c>
      <c r="E66">
        <v>10.46</v>
      </c>
      <c r="F66" s="34"/>
      <c r="G66">
        <v>7</v>
      </c>
      <c r="H66">
        <v>11</v>
      </c>
      <c r="I66" s="34"/>
      <c r="J66" s="50" t="s">
        <v>565</v>
      </c>
      <c r="K66" s="67" t="s">
        <v>195</v>
      </c>
      <c r="L66" s="95"/>
      <c r="M66">
        <v>130</v>
      </c>
      <c r="N66">
        <v>133</v>
      </c>
      <c r="O66" s="34"/>
      <c r="P66">
        <f>VLOOKUP(表格2_45[[#This Row],[name]],odds!$A$1:$H$200,4,0)</f>
        <v>7.6</v>
      </c>
      <c r="Q66">
        <v>9.6999999999999993</v>
      </c>
      <c r="R66" s="34"/>
      <c r="S66" s="36" t="s">
        <v>410</v>
      </c>
      <c r="T66" s="40">
        <v>1200</v>
      </c>
      <c r="U66">
        <v>1</v>
      </c>
      <c r="V66">
        <v>13</v>
      </c>
      <c r="W66">
        <v>4</v>
      </c>
      <c r="X66">
        <v>25</v>
      </c>
      <c r="Y66" t="s">
        <v>508</v>
      </c>
      <c r="Z66">
        <v>1052</v>
      </c>
      <c r="AA66" s="33" t="s">
        <v>417</v>
      </c>
      <c r="AB66">
        <v>5</v>
      </c>
      <c r="AC66">
        <v>38</v>
      </c>
      <c r="AD66" s="20" t="s">
        <v>39</v>
      </c>
      <c r="AE66" t="s">
        <v>484</v>
      </c>
      <c r="AF66">
        <v>8</v>
      </c>
      <c r="AG66">
        <v>7</v>
      </c>
      <c r="AH66">
        <v>9</v>
      </c>
      <c r="AL66" t="s">
        <v>46</v>
      </c>
    </row>
    <row r="67" spans="1:38" hidden="1" x14ac:dyDescent="0.25">
      <c r="A67" s="16" t="s">
        <v>1</v>
      </c>
      <c r="B67" s="20" t="s">
        <v>37</v>
      </c>
      <c r="C67">
        <v>6</v>
      </c>
      <c r="D67">
        <v>34.96</v>
      </c>
      <c r="E67">
        <v>34.86</v>
      </c>
      <c r="F67" s="34"/>
      <c r="G67">
        <v>7</v>
      </c>
      <c r="H67">
        <v>7</v>
      </c>
      <c r="I67" s="34"/>
      <c r="J67" s="50" t="s">
        <v>565</v>
      </c>
      <c r="K67" s="55" t="s">
        <v>64</v>
      </c>
      <c r="L67" s="99"/>
      <c r="M67">
        <v>130</v>
      </c>
      <c r="N67">
        <v>133</v>
      </c>
      <c r="O67" s="34"/>
      <c r="P67">
        <f>VLOOKUP(表格2_45[[#This Row],[name]],odds!$A$1:$H$200,4,0)</f>
        <v>7.6</v>
      </c>
      <c r="Q67">
        <v>3.1</v>
      </c>
      <c r="R67" s="34"/>
      <c r="S67" s="37" t="s">
        <v>409</v>
      </c>
      <c r="T67">
        <v>1600</v>
      </c>
      <c r="U67">
        <v>1</v>
      </c>
      <c r="V67">
        <v>16</v>
      </c>
      <c r="W67">
        <v>2</v>
      </c>
      <c r="X67">
        <v>25</v>
      </c>
      <c r="Y67" t="s">
        <v>479</v>
      </c>
      <c r="Z67">
        <v>1074</v>
      </c>
      <c r="AA67" s="33" t="s">
        <v>427</v>
      </c>
      <c r="AB67">
        <v>5</v>
      </c>
      <c r="AC67">
        <v>38</v>
      </c>
      <c r="AD67" s="20" t="s">
        <v>39</v>
      </c>
      <c r="AE67">
        <v>3</v>
      </c>
      <c r="AF67">
        <v>6</v>
      </c>
      <c r="AG67">
        <v>7</v>
      </c>
      <c r="AH67">
        <v>6</v>
      </c>
      <c r="AI67">
        <v>6</v>
      </c>
      <c r="AL67" t="s">
        <v>46</v>
      </c>
    </row>
    <row r="68" spans="1:38" hidden="1" x14ac:dyDescent="0.25">
      <c r="A68" s="16" t="s">
        <v>1</v>
      </c>
      <c r="B68" s="20" t="s">
        <v>37</v>
      </c>
      <c r="C68" s="28">
        <v>2</v>
      </c>
      <c r="D68">
        <v>40.729999999999997</v>
      </c>
      <c r="E68">
        <v>40.729999999999997</v>
      </c>
      <c r="F68" s="34"/>
      <c r="G68">
        <v>7</v>
      </c>
      <c r="H68">
        <v>6</v>
      </c>
      <c r="I68" s="34"/>
      <c r="J68" s="50" t="s">
        <v>565</v>
      </c>
      <c r="K68" s="62" t="s">
        <v>120</v>
      </c>
      <c r="L68" s="109"/>
      <c r="M68">
        <v>130</v>
      </c>
      <c r="N68">
        <v>131</v>
      </c>
      <c r="O68" s="34"/>
      <c r="P68">
        <f>VLOOKUP(表格2_45[[#This Row],[name]],odds!$A$1:$H$200,4,0)</f>
        <v>7.6</v>
      </c>
      <c r="Q68">
        <v>3.5</v>
      </c>
      <c r="R68" s="34"/>
      <c r="S68" s="36" t="s">
        <v>410</v>
      </c>
      <c r="T68">
        <v>1650</v>
      </c>
      <c r="U68">
        <v>1</v>
      </c>
      <c r="V68">
        <v>5</v>
      </c>
      <c r="W68">
        <v>2</v>
      </c>
      <c r="X68">
        <v>25</v>
      </c>
      <c r="Y68" s="32" t="s">
        <v>432</v>
      </c>
      <c r="Z68">
        <v>1075</v>
      </c>
      <c r="AA68" s="33" t="s">
        <v>417</v>
      </c>
      <c r="AB68">
        <v>5</v>
      </c>
      <c r="AC68">
        <v>36</v>
      </c>
      <c r="AD68" s="20" t="s">
        <v>39</v>
      </c>
      <c r="AE68" s="12" t="s">
        <v>581</v>
      </c>
      <c r="AF68">
        <v>8</v>
      </c>
      <c r="AG68">
        <v>8</v>
      </c>
      <c r="AH68">
        <v>10</v>
      </c>
      <c r="AI68">
        <v>2</v>
      </c>
      <c r="AL68" t="s">
        <v>46</v>
      </c>
    </row>
    <row r="69" spans="1:38" hidden="1" x14ac:dyDescent="0.25">
      <c r="A69" s="16" t="s">
        <v>1</v>
      </c>
      <c r="B69" s="20" t="s">
        <v>37</v>
      </c>
      <c r="C69" s="28">
        <v>2</v>
      </c>
      <c r="D69">
        <v>42.34</v>
      </c>
      <c r="E69">
        <v>42.34</v>
      </c>
      <c r="F69" s="34"/>
      <c r="G69">
        <v>7</v>
      </c>
      <c r="H69">
        <v>8</v>
      </c>
      <c r="I69" s="34"/>
      <c r="J69" s="50" t="s">
        <v>565</v>
      </c>
      <c r="K69" s="62" t="s">
        <v>120</v>
      </c>
      <c r="L69" s="109"/>
      <c r="M69">
        <v>130</v>
      </c>
      <c r="N69">
        <v>129</v>
      </c>
      <c r="O69" s="34"/>
      <c r="P69">
        <f>VLOOKUP(表格2_45[[#This Row],[name]],odds!$A$1:$H$200,4,0)</f>
        <v>7.6</v>
      </c>
      <c r="Q69">
        <v>9.9</v>
      </c>
      <c r="R69" s="34"/>
      <c r="S69" s="37" t="s">
        <v>409</v>
      </c>
      <c r="T69">
        <v>1650</v>
      </c>
      <c r="U69">
        <v>1</v>
      </c>
      <c r="V69">
        <v>8</v>
      </c>
      <c r="W69">
        <v>1</v>
      </c>
      <c r="X69">
        <v>25</v>
      </c>
      <c r="Y69" s="32" t="s">
        <v>432</v>
      </c>
      <c r="Z69">
        <v>1067</v>
      </c>
      <c r="AA69" s="33" t="s">
        <v>417</v>
      </c>
      <c r="AB69">
        <v>5</v>
      </c>
      <c r="AC69">
        <v>34</v>
      </c>
      <c r="AD69" s="20" t="s">
        <v>39</v>
      </c>
      <c r="AE69" s="12" t="s">
        <v>584</v>
      </c>
      <c r="AF69">
        <v>7</v>
      </c>
      <c r="AG69">
        <v>7</v>
      </c>
      <c r="AH69">
        <v>7</v>
      </c>
      <c r="AI69">
        <v>2</v>
      </c>
      <c r="AL69" t="s">
        <v>46</v>
      </c>
    </row>
    <row r="70" spans="1:38" hidden="1" x14ac:dyDescent="0.25">
      <c r="A70" s="16" t="s">
        <v>1</v>
      </c>
      <c r="B70" s="20" t="s">
        <v>37</v>
      </c>
      <c r="C70" s="30">
        <v>4</v>
      </c>
      <c r="D70">
        <v>22.5</v>
      </c>
      <c r="E70">
        <v>22.400000000000002</v>
      </c>
      <c r="F70" s="34"/>
      <c r="G70">
        <v>7</v>
      </c>
      <c r="H70">
        <v>14</v>
      </c>
      <c r="I70" s="34"/>
      <c r="J70" s="50" t="s">
        <v>565</v>
      </c>
      <c r="K70" s="62" t="s">
        <v>120</v>
      </c>
      <c r="L70" s="109"/>
      <c r="M70">
        <v>130</v>
      </c>
      <c r="N70">
        <v>127</v>
      </c>
      <c r="O70" s="34"/>
      <c r="P70">
        <f>VLOOKUP(表格2_45[[#This Row],[name]],odds!$A$1:$H$200,4,0)</f>
        <v>7.6</v>
      </c>
      <c r="Q70">
        <v>24</v>
      </c>
      <c r="R70" s="34"/>
      <c r="S70" s="38" t="s">
        <v>411</v>
      </c>
      <c r="T70">
        <v>1400</v>
      </c>
      <c r="U70">
        <v>1</v>
      </c>
      <c r="V70">
        <v>15</v>
      </c>
      <c r="W70">
        <v>12</v>
      </c>
      <c r="X70">
        <v>24</v>
      </c>
      <c r="Y70" t="s">
        <v>479</v>
      </c>
      <c r="Z70">
        <v>1060</v>
      </c>
      <c r="AA70" s="33" t="s">
        <v>417</v>
      </c>
      <c r="AB70">
        <v>5</v>
      </c>
      <c r="AC70">
        <v>34</v>
      </c>
      <c r="AD70" s="20" t="s">
        <v>39</v>
      </c>
      <c r="AE70" t="s">
        <v>435</v>
      </c>
      <c r="AF70">
        <v>13</v>
      </c>
      <c r="AG70">
        <v>13</v>
      </c>
      <c r="AH70">
        <v>13</v>
      </c>
      <c r="AI70">
        <v>4</v>
      </c>
      <c r="AL70" t="s">
        <v>46</v>
      </c>
    </row>
    <row r="71" spans="1:38" x14ac:dyDescent="0.25">
      <c r="A71" s="16" t="s">
        <v>1</v>
      </c>
      <c r="B71" s="26" t="s">
        <v>68</v>
      </c>
      <c r="C71">
        <v>8</v>
      </c>
      <c r="D71">
        <v>10.49</v>
      </c>
      <c r="E71">
        <v>10.290000000000001</v>
      </c>
      <c r="F71" s="34"/>
      <c r="G71">
        <v>8</v>
      </c>
      <c r="H71">
        <v>5</v>
      </c>
      <c r="I71" s="34"/>
      <c r="J71" s="56" t="s">
        <v>69</v>
      </c>
      <c r="K71" s="69" t="s">
        <v>385</v>
      </c>
      <c r="L71" s="114"/>
      <c r="M71">
        <v>118</v>
      </c>
      <c r="N71">
        <v>125</v>
      </c>
      <c r="O71" s="34"/>
      <c r="P71">
        <f>VLOOKUP(表格2_45[[#This Row],[name]],odds!$A$1:$H$200,4,0)</f>
        <v>12</v>
      </c>
      <c r="Q71">
        <v>18</v>
      </c>
      <c r="R71" s="34"/>
      <c r="S71" s="35" t="s">
        <v>408</v>
      </c>
      <c r="T71" s="40">
        <v>1200</v>
      </c>
      <c r="U71">
        <v>1</v>
      </c>
      <c r="V71">
        <v>2</v>
      </c>
      <c r="W71">
        <v>11</v>
      </c>
      <c r="X71">
        <v>25</v>
      </c>
      <c r="Y71" s="32" t="s">
        <v>416</v>
      </c>
      <c r="Z71">
        <v>1194</v>
      </c>
      <c r="AA71" s="33" t="s">
        <v>427</v>
      </c>
      <c r="AB71">
        <v>5</v>
      </c>
      <c r="AC71">
        <v>30</v>
      </c>
      <c r="AD71" s="16" t="s">
        <v>70</v>
      </c>
      <c r="AE71" t="s">
        <v>519</v>
      </c>
      <c r="AF71">
        <v>2</v>
      </c>
      <c r="AG71">
        <v>1</v>
      </c>
      <c r="AH71">
        <v>8</v>
      </c>
      <c r="AL71" t="s">
        <v>17</v>
      </c>
    </row>
    <row r="72" spans="1:38" x14ac:dyDescent="0.25">
      <c r="A72" s="16" t="s">
        <v>1</v>
      </c>
      <c r="B72" s="26" t="s">
        <v>68</v>
      </c>
      <c r="C72" s="30">
        <v>5</v>
      </c>
      <c r="D72">
        <v>10.43</v>
      </c>
      <c r="E72">
        <v>10.329999999999998</v>
      </c>
      <c r="F72" s="34"/>
      <c r="G72">
        <v>8</v>
      </c>
      <c r="H72">
        <v>4</v>
      </c>
      <c r="I72" s="34"/>
      <c r="J72" s="56" t="s">
        <v>69</v>
      </c>
      <c r="K72" s="76" t="s">
        <v>407</v>
      </c>
      <c r="L72" s="115"/>
      <c r="M72">
        <v>118</v>
      </c>
      <c r="N72">
        <v>127</v>
      </c>
      <c r="O72" s="34"/>
      <c r="P72">
        <f>VLOOKUP(表格2_45[[#This Row],[name]],odds!$A$1:$H$200,4,0)</f>
        <v>12</v>
      </c>
      <c r="Q72">
        <v>16</v>
      </c>
      <c r="R72" s="34"/>
      <c r="S72" s="35" t="s">
        <v>408</v>
      </c>
      <c r="T72" s="40">
        <v>1200</v>
      </c>
      <c r="U72">
        <v>1</v>
      </c>
      <c r="V72">
        <v>22</v>
      </c>
      <c r="W72">
        <v>10</v>
      </c>
      <c r="X72">
        <v>25</v>
      </c>
      <c r="Y72" s="31" t="s">
        <v>420</v>
      </c>
      <c r="Z72">
        <v>1198</v>
      </c>
      <c r="AA72" s="33" t="s">
        <v>417</v>
      </c>
      <c r="AB72">
        <v>5</v>
      </c>
      <c r="AC72">
        <v>32</v>
      </c>
      <c r="AD72" s="16" t="s">
        <v>70</v>
      </c>
      <c r="AE72" t="s">
        <v>484</v>
      </c>
      <c r="AF72">
        <v>1</v>
      </c>
      <c r="AG72">
        <v>1</v>
      </c>
      <c r="AH72">
        <v>5</v>
      </c>
      <c r="AL72" t="s">
        <v>569</v>
      </c>
    </row>
    <row r="73" spans="1:38" x14ac:dyDescent="0.25">
      <c r="A73" s="16" t="s">
        <v>1</v>
      </c>
      <c r="B73" s="16" t="s">
        <v>12</v>
      </c>
      <c r="C73" s="29">
        <v>3</v>
      </c>
      <c r="D73">
        <v>9.43</v>
      </c>
      <c r="E73">
        <v>10.33</v>
      </c>
      <c r="F73" s="34"/>
      <c r="G73">
        <v>11</v>
      </c>
      <c r="H73">
        <v>2</v>
      </c>
      <c r="I73" s="34"/>
      <c r="J73" s="46" t="s">
        <v>13</v>
      </c>
      <c r="K73" s="56" t="s">
        <v>69</v>
      </c>
      <c r="L73" s="105"/>
      <c r="M73">
        <v>135</v>
      </c>
      <c r="N73">
        <v>120</v>
      </c>
      <c r="O73" s="34"/>
      <c r="P73">
        <f>VLOOKUP(表格2_45[[#This Row],[name]],odds!$A$1:$H$200,4,0)</f>
        <v>5.4</v>
      </c>
      <c r="Q73">
        <v>9.8000000000000007</v>
      </c>
      <c r="R73" s="34"/>
      <c r="S73" s="37" t="s">
        <v>409</v>
      </c>
      <c r="T73" s="40">
        <v>1200</v>
      </c>
      <c r="U73">
        <v>1</v>
      </c>
      <c r="V73">
        <v>8</v>
      </c>
      <c r="W73">
        <v>10</v>
      </c>
      <c r="X73">
        <v>25</v>
      </c>
      <c r="Y73" s="32" t="s">
        <v>426</v>
      </c>
      <c r="Z73">
        <v>1026</v>
      </c>
      <c r="AA73" s="33" t="s">
        <v>427</v>
      </c>
      <c r="AB73">
        <v>4</v>
      </c>
      <c r="AC73">
        <v>42</v>
      </c>
      <c r="AD73" s="16" t="s">
        <v>14</v>
      </c>
      <c r="AE73" s="12" t="s">
        <v>423</v>
      </c>
      <c r="AF73">
        <v>4</v>
      </c>
      <c r="AG73">
        <v>3</v>
      </c>
      <c r="AH73">
        <v>3</v>
      </c>
      <c r="AL73" t="s">
        <v>161</v>
      </c>
    </row>
    <row r="74" spans="1:38" hidden="1" x14ac:dyDescent="0.25">
      <c r="A74" s="16" t="s">
        <v>1</v>
      </c>
      <c r="B74" s="20" t="s">
        <v>37</v>
      </c>
      <c r="C74">
        <v>7</v>
      </c>
      <c r="D74">
        <v>41.68</v>
      </c>
      <c r="E74">
        <v>41.98</v>
      </c>
      <c r="F74" s="34"/>
      <c r="G74">
        <v>7</v>
      </c>
      <c r="H74">
        <v>6</v>
      </c>
      <c r="I74" s="34"/>
      <c r="J74" s="50" t="s">
        <v>565</v>
      </c>
      <c r="K74" s="75" t="s">
        <v>596</v>
      </c>
      <c r="L74" s="116"/>
      <c r="M74">
        <v>130</v>
      </c>
      <c r="N74">
        <v>122</v>
      </c>
      <c r="O74" s="34"/>
      <c r="P74">
        <f>VLOOKUP(表格2_45[[#This Row],[name]],odds!$A$1:$H$200,4,0)</f>
        <v>7.6</v>
      </c>
      <c r="Q74">
        <v>31</v>
      </c>
      <c r="R74" s="34"/>
      <c r="S74" s="35" t="s">
        <v>408</v>
      </c>
      <c r="T74">
        <v>1650</v>
      </c>
      <c r="U74">
        <v>1</v>
      </c>
      <c r="V74">
        <v>4</v>
      </c>
      <c r="W74">
        <v>7</v>
      </c>
      <c r="X74">
        <v>24</v>
      </c>
      <c r="Y74" s="32" t="s">
        <v>432</v>
      </c>
      <c r="Z74">
        <v>1044</v>
      </c>
      <c r="AA74" s="33" t="s">
        <v>417</v>
      </c>
      <c r="AB74">
        <v>5</v>
      </c>
      <c r="AC74">
        <v>32</v>
      </c>
      <c r="AD74" s="21" t="s">
        <v>168</v>
      </c>
      <c r="AE74" t="s">
        <v>597</v>
      </c>
      <c r="AF74">
        <v>3</v>
      </c>
      <c r="AG74">
        <v>2</v>
      </c>
      <c r="AH74">
        <v>2</v>
      </c>
      <c r="AI74">
        <v>7</v>
      </c>
      <c r="AL74" t="s">
        <v>599</v>
      </c>
    </row>
    <row r="75" spans="1:38" hidden="1" x14ac:dyDescent="0.25">
      <c r="A75" s="16" t="s">
        <v>1</v>
      </c>
      <c r="B75" s="16" t="s">
        <v>12</v>
      </c>
      <c r="C75" s="30">
        <v>4</v>
      </c>
      <c r="D75">
        <v>10.38</v>
      </c>
      <c r="E75">
        <v>10.38</v>
      </c>
      <c r="F75" s="34"/>
      <c r="G75">
        <v>11</v>
      </c>
      <c r="H75">
        <v>11</v>
      </c>
      <c r="I75" s="34"/>
      <c r="J75" s="46" t="s">
        <v>13</v>
      </c>
      <c r="K75" s="49" t="s">
        <v>31</v>
      </c>
      <c r="L75" s="107"/>
      <c r="M75">
        <v>135</v>
      </c>
      <c r="N75">
        <v>134</v>
      </c>
      <c r="O75" s="34"/>
      <c r="P75">
        <f>VLOOKUP(表格2_45[[#This Row],[name]],odds!$A$1:$H$200,4,0)</f>
        <v>5.4</v>
      </c>
      <c r="Q75">
        <v>7.8</v>
      </c>
      <c r="R75" s="34"/>
      <c r="S75" s="35" t="s">
        <v>408</v>
      </c>
      <c r="T75" s="40">
        <v>1200</v>
      </c>
      <c r="U75">
        <v>1</v>
      </c>
      <c r="V75">
        <v>10</v>
      </c>
      <c r="W75">
        <v>7</v>
      </c>
      <c r="X75">
        <v>24</v>
      </c>
      <c r="Y75" s="31" t="s">
        <v>420</v>
      </c>
      <c r="Z75">
        <v>1029</v>
      </c>
      <c r="AA75" s="33" t="s">
        <v>427</v>
      </c>
      <c r="AB75">
        <v>4</v>
      </c>
      <c r="AC75">
        <v>58</v>
      </c>
      <c r="AD75" s="16" t="s">
        <v>14</v>
      </c>
      <c r="AE75" t="s">
        <v>474</v>
      </c>
      <c r="AF75">
        <v>2</v>
      </c>
      <c r="AG75">
        <v>2</v>
      </c>
      <c r="AH75">
        <v>4</v>
      </c>
      <c r="AL75" t="s">
        <v>107</v>
      </c>
    </row>
    <row r="76" spans="1:38" hidden="1" x14ac:dyDescent="0.25">
      <c r="A76" s="16" t="s">
        <v>1</v>
      </c>
      <c r="B76" s="20" t="s">
        <v>37</v>
      </c>
      <c r="C76">
        <v>12</v>
      </c>
      <c r="D76">
        <v>12.12</v>
      </c>
      <c r="E76">
        <v>11.82</v>
      </c>
      <c r="F76" s="34"/>
      <c r="G76">
        <v>7</v>
      </c>
      <c r="H76">
        <v>11</v>
      </c>
      <c r="I76" s="34"/>
      <c r="J76" s="50" t="s">
        <v>565</v>
      </c>
      <c r="K76" s="66" t="s">
        <v>173</v>
      </c>
      <c r="L76" s="104"/>
      <c r="M76">
        <v>130</v>
      </c>
      <c r="N76">
        <v>133</v>
      </c>
      <c r="O76" s="34"/>
      <c r="P76">
        <f>VLOOKUP(表格2_45[[#This Row],[name]],odds!$A$1:$H$200,4,0)</f>
        <v>7.6</v>
      </c>
      <c r="Q76">
        <v>44</v>
      </c>
      <c r="R76" s="34"/>
      <c r="S76" s="38" t="s">
        <v>411</v>
      </c>
      <c r="T76" s="40">
        <v>1200</v>
      </c>
      <c r="U76">
        <v>1</v>
      </c>
      <c r="V76">
        <v>24</v>
      </c>
      <c r="W76">
        <v>4</v>
      </c>
      <c r="X76">
        <v>24</v>
      </c>
      <c r="Y76" s="32" t="s">
        <v>426</v>
      </c>
      <c r="Z76">
        <v>1042</v>
      </c>
      <c r="AA76" s="33" t="s">
        <v>417</v>
      </c>
      <c r="AB76">
        <v>5</v>
      </c>
      <c r="AC76">
        <v>38</v>
      </c>
      <c r="AD76" s="21" t="s">
        <v>168</v>
      </c>
      <c r="AE76" t="s">
        <v>603</v>
      </c>
      <c r="AF76">
        <v>11</v>
      </c>
      <c r="AG76">
        <v>12</v>
      </c>
      <c r="AH76">
        <v>12</v>
      </c>
      <c r="AL76" t="s">
        <v>17</v>
      </c>
    </row>
    <row r="77" spans="1:38" hidden="1" x14ac:dyDescent="0.25">
      <c r="A77" s="16" t="s">
        <v>1</v>
      </c>
      <c r="B77" s="20" t="s">
        <v>37</v>
      </c>
      <c r="C77">
        <v>13</v>
      </c>
      <c r="D77">
        <v>22.76</v>
      </c>
      <c r="E77">
        <v>23.36</v>
      </c>
      <c r="F77" s="34"/>
      <c r="G77">
        <v>7</v>
      </c>
      <c r="H77">
        <v>2</v>
      </c>
      <c r="I77" s="34"/>
      <c r="J77" s="50" t="s">
        <v>565</v>
      </c>
      <c r="K77" s="76" t="s">
        <v>407</v>
      </c>
      <c r="L77" s="115"/>
      <c r="M77">
        <v>130</v>
      </c>
      <c r="N77">
        <v>118</v>
      </c>
      <c r="O77" s="34"/>
      <c r="P77">
        <f>VLOOKUP(表格2_45[[#This Row],[name]],odds!$A$1:$H$200,4,0)</f>
        <v>7.6</v>
      </c>
      <c r="Q77">
        <v>97</v>
      </c>
      <c r="R77" s="34"/>
      <c r="S77" s="36" t="s">
        <v>410</v>
      </c>
      <c r="T77">
        <v>1400</v>
      </c>
      <c r="U77">
        <v>1</v>
      </c>
      <c r="V77">
        <v>24</v>
      </c>
      <c r="W77">
        <v>3</v>
      </c>
      <c r="X77">
        <v>24</v>
      </c>
      <c r="Y77" t="s">
        <v>483</v>
      </c>
      <c r="Z77">
        <v>1053</v>
      </c>
      <c r="AA77" s="33" t="s">
        <v>427</v>
      </c>
      <c r="AB77">
        <v>4</v>
      </c>
      <c r="AC77">
        <v>41</v>
      </c>
      <c r="AD77" s="21" t="s">
        <v>168</v>
      </c>
      <c r="AE77" t="s">
        <v>522</v>
      </c>
      <c r="AF77">
        <v>8</v>
      </c>
      <c r="AG77">
        <v>7</v>
      </c>
      <c r="AH77">
        <v>7</v>
      </c>
      <c r="AI77">
        <v>13</v>
      </c>
      <c r="AL77" t="s">
        <v>17</v>
      </c>
    </row>
    <row r="78" spans="1:38" hidden="1" x14ac:dyDescent="0.25">
      <c r="A78" s="16" t="s">
        <v>1</v>
      </c>
      <c r="B78" s="20" t="s">
        <v>37</v>
      </c>
      <c r="C78">
        <v>10</v>
      </c>
      <c r="D78">
        <v>10.83</v>
      </c>
      <c r="E78">
        <v>11.23</v>
      </c>
      <c r="F78" s="34"/>
      <c r="G78">
        <v>7</v>
      </c>
      <c r="H78">
        <v>10</v>
      </c>
      <c r="I78" s="34"/>
      <c r="J78" s="50" t="s">
        <v>565</v>
      </c>
      <c r="K78" s="65" t="s">
        <v>167</v>
      </c>
      <c r="L78" s="117"/>
      <c r="M78">
        <v>130</v>
      </c>
      <c r="N78">
        <v>118</v>
      </c>
      <c r="O78" s="34"/>
      <c r="P78">
        <f>VLOOKUP(表格2_45[[#This Row],[name]],odds!$A$1:$H$200,4,0)</f>
        <v>7.6</v>
      </c>
      <c r="Q78">
        <v>73</v>
      </c>
      <c r="R78" s="34"/>
      <c r="S78" s="38" t="s">
        <v>411</v>
      </c>
      <c r="T78" s="40">
        <v>1200</v>
      </c>
      <c r="U78">
        <v>1</v>
      </c>
      <c r="V78">
        <v>3</v>
      </c>
      <c r="W78">
        <v>3</v>
      </c>
      <c r="X78">
        <v>24</v>
      </c>
      <c r="Y78" t="s">
        <v>501</v>
      </c>
      <c r="Z78">
        <v>1046</v>
      </c>
      <c r="AA78" s="33" t="s">
        <v>417</v>
      </c>
      <c r="AB78">
        <v>4</v>
      </c>
      <c r="AC78">
        <v>43</v>
      </c>
      <c r="AD78" s="21" t="s">
        <v>168</v>
      </c>
      <c r="AE78" t="s">
        <v>589</v>
      </c>
      <c r="AF78">
        <v>12</v>
      </c>
      <c r="AG78">
        <v>13</v>
      </c>
      <c r="AH78">
        <v>10</v>
      </c>
      <c r="AL78" t="s">
        <v>17</v>
      </c>
    </row>
    <row r="79" spans="1:38" hidden="1" x14ac:dyDescent="0.25">
      <c r="A79" s="16" t="s">
        <v>1</v>
      </c>
      <c r="B79" s="20" t="s">
        <v>37</v>
      </c>
      <c r="C79">
        <v>10</v>
      </c>
      <c r="D79">
        <v>23.1</v>
      </c>
      <c r="E79">
        <v>23.200000000000003</v>
      </c>
      <c r="F79" s="34"/>
      <c r="G79">
        <v>7</v>
      </c>
      <c r="H79">
        <v>14</v>
      </c>
      <c r="I79" s="34"/>
      <c r="J79" s="50" t="s">
        <v>565</v>
      </c>
      <c r="K79" s="65" t="s">
        <v>167</v>
      </c>
      <c r="L79" s="117"/>
      <c r="M79">
        <v>130</v>
      </c>
      <c r="N79">
        <v>120</v>
      </c>
      <c r="O79" s="34"/>
      <c r="P79">
        <f>VLOOKUP(表格2_45[[#This Row],[name]],odds!$A$1:$H$200,4,0)</f>
        <v>7.6</v>
      </c>
      <c r="Q79">
        <v>50</v>
      </c>
      <c r="R79" s="34"/>
      <c r="S79" s="38" t="s">
        <v>411</v>
      </c>
      <c r="T79">
        <v>1400</v>
      </c>
      <c r="U79">
        <v>1</v>
      </c>
      <c r="V79">
        <v>18</v>
      </c>
      <c r="W79">
        <v>2</v>
      </c>
      <c r="X79">
        <v>24</v>
      </c>
      <c r="Y79" t="s">
        <v>479</v>
      </c>
      <c r="Z79">
        <v>1056</v>
      </c>
      <c r="AA79" s="33" t="s">
        <v>417</v>
      </c>
      <c r="AB79">
        <v>4</v>
      </c>
      <c r="AC79">
        <v>45</v>
      </c>
      <c r="AD79" s="21" t="s">
        <v>168</v>
      </c>
      <c r="AE79" t="s">
        <v>589</v>
      </c>
      <c r="AF79">
        <v>14</v>
      </c>
      <c r="AG79">
        <v>14</v>
      </c>
      <c r="AH79">
        <v>12</v>
      </c>
      <c r="AI79">
        <v>10</v>
      </c>
      <c r="AL79" t="s">
        <v>17</v>
      </c>
    </row>
    <row r="80" spans="1:38" x14ac:dyDescent="0.25">
      <c r="A80" s="16" t="s">
        <v>1</v>
      </c>
      <c r="B80" s="24" t="s">
        <v>57</v>
      </c>
      <c r="C80">
        <v>9</v>
      </c>
      <c r="D80">
        <v>10.48</v>
      </c>
      <c r="E80">
        <v>10.38</v>
      </c>
      <c r="F80" s="34"/>
      <c r="G80">
        <v>4</v>
      </c>
      <c r="H80">
        <v>7</v>
      </c>
      <c r="I80" s="34"/>
      <c r="J80" s="54" t="s">
        <v>58</v>
      </c>
      <c r="K80" s="69" t="s">
        <v>385</v>
      </c>
      <c r="L80" s="114"/>
      <c r="M80">
        <v>125</v>
      </c>
      <c r="N80">
        <v>127</v>
      </c>
      <c r="O80" s="34"/>
      <c r="P80">
        <f>VLOOKUP(表格2_45[[#This Row],[name]],odds!$A$1:$H$200,4,0)</f>
        <v>26</v>
      </c>
      <c r="Q80">
        <v>47</v>
      </c>
      <c r="R80" s="34"/>
      <c r="S80" s="35" t="s">
        <v>408</v>
      </c>
      <c r="T80" s="40">
        <v>1200</v>
      </c>
      <c r="U80">
        <v>1</v>
      </c>
      <c r="V80">
        <v>23</v>
      </c>
      <c r="W80">
        <v>12</v>
      </c>
      <c r="X80">
        <v>25</v>
      </c>
      <c r="Y80" s="32" t="s">
        <v>416</v>
      </c>
      <c r="Z80">
        <v>1186</v>
      </c>
      <c r="AA80" s="33" t="s">
        <v>417</v>
      </c>
      <c r="AB80">
        <v>5</v>
      </c>
      <c r="AC80">
        <v>32</v>
      </c>
      <c r="AD80" s="26" t="s">
        <v>59</v>
      </c>
      <c r="AE80" t="s">
        <v>533</v>
      </c>
      <c r="AF80">
        <v>2</v>
      </c>
      <c r="AG80">
        <v>2</v>
      </c>
      <c r="AH80">
        <v>9</v>
      </c>
      <c r="AL80" t="s">
        <v>61</v>
      </c>
    </row>
    <row r="81" spans="1:38" hidden="1" x14ac:dyDescent="0.25">
      <c r="A81" s="16" t="s">
        <v>1</v>
      </c>
      <c r="B81" s="20" t="s">
        <v>37</v>
      </c>
      <c r="C81">
        <v>8</v>
      </c>
      <c r="D81">
        <v>41.31</v>
      </c>
      <c r="E81">
        <v>41.410000000000004</v>
      </c>
      <c r="F81" s="34"/>
      <c r="G81">
        <v>7</v>
      </c>
      <c r="H81">
        <v>4</v>
      </c>
      <c r="I81" s="34"/>
      <c r="J81" s="50" t="s">
        <v>565</v>
      </c>
      <c r="K81" s="66" t="s">
        <v>173</v>
      </c>
      <c r="L81" s="104"/>
      <c r="M81">
        <v>130</v>
      </c>
      <c r="N81">
        <v>128</v>
      </c>
      <c r="O81" s="34"/>
      <c r="P81">
        <f>VLOOKUP(表格2_45[[#This Row],[name]],odds!$A$1:$H$200,4,0)</f>
        <v>7.6</v>
      </c>
      <c r="Q81">
        <v>12</v>
      </c>
      <c r="R81" s="34"/>
      <c r="S81" s="36" t="s">
        <v>410</v>
      </c>
      <c r="T81">
        <v>1650</v>
      </c>
      <c r="U81">
        <v>1</v>
      </c>
      <c r="V81">
        <v>29</v>
      </c>
      <c r="W81">
        <v>12</v>
      </c>
      <c r="X81">
        <v>23</v>
      </c>
      <c r="Y81" s="32" t="s">
        <v>426</v>
      </c>
      <c r="Z81">
        <v>1053</v>
      </c>
      <c r="AA81" s="33" t="s">
        <v>417</v>
      </c>
      <c r="AB81">
        <v>4</v>
      </c>
      <c r="AC81">
        <v>49</v>
      </c>
      <c r="AD81" s="21" t="s">
        <v>168</v>
      </c>
      <c r="AE81" t="s">
        <v>474</v>
      </c>
      <c r="AF81">
        <v>9</v>
      </c>
      <c r="AG81">
        <v>10</v>
      </c>
      <c r="AH81">
        <v>12</v>
      </c>
      <c r="AI81">
        <v>8</v>
      </c>
      <c r="AL81" t="s">
        <v>615</v>
      </c>
    </row>
    <row r="82" spans="1:38" hidden="1" x14ac:dyDescent="0.25">
      <c r="A82" s="16" t="s">
        <v>1</v>
      </c>
      <c r="B82" s="27" t="s">
        <v>74</v>
      </c>
      <c r="C82" s="28">
        <v>3</v>
      </c>
      <c r="D82">
        <v>10.93</v>
      </c>
      <c r="E82">
        <v>10.43</v>
      </c>
      <c r="F82" s="34"/>
      <c r="G82">
        <v>10</v>
      </c>
      <c r="H82">
        <v>5</v>
      </c>
      <c r="I82" s="34"/>
      <c r="J82" s="57" t="s">
        <v>326</v>
      </c>
      <c r="K82" s="74" t="s">
        <v>404</v>
      </c>
      <c r="L82" s="106"/>
      <c r="M82">
        <v>113</v>
      </c>
      <c r="N82">
        <v>135</v>
      </c>
      <c r="O82" s="34"/>
      <c r="P82">
        <f>VLOOKUP(表格2_45[[#This Row],[name]],odds!$A$1:$H$200,4,0)</f>
        <v>12</v>
      </c>
      <c r="Q82">
        <v>3.9</v>
      </c>
      <c r="R82" s="34"/>
      <c r="S82" s="37" t="s">
        <v>409</v>
      </c>
      <c r="T82" s="40">
        <v>1200</v>
      </c>
      <c r="U82">
        <v>1</v>
      </c>
      <c r="V82">
        <v>4</v>
      </c>
      <c r="W82">
        <v>12</v>
      </c>
      <c r="X82">
        <v>24</v>
      </c>
      <c r="Y82" s="32" t="s">
        <v>432</v>
      </c>
      <c r="Z82">
        <v>1144</v>
      </c>
      <c r="AA82" s="33" t="s">
        <v>417</v>
      </c>
      <c r="AB82">
        <v>5</v>
      </c>
      <c r="AC82">
        <v>40</v>
      </c>
      <c r="AD82" s="18" t="s">
        <v>76</v>
      </c>
      <c r="AE82" s="12" t="s">
        <v>471</v>
      </c>
      <c r="AF82">
        <v>4</v>
      </c>
      <c r="AG82">
        <v>3</v>
      </c>
      <c r="AH82">
        <v>3</v>
      </c>
      <c r="AL82" t="s">
        <v>786</v>
      </c>
    </row>
    <row r="83" spans="1:38" hidden="1" x14ac:dyDescent="0.25">
      <c r="A83" s="16" t="s">
        <v>1</v>
      </c>
      <c r="B83" s="20" t="s">
        <v>37</v>
      </c>
      <c r="C83">
        <v>12</v>
      </c>
      <c r="D83">
        <v>11.87</v>
      </c>
      <c r="E83">
        <v>12.069999999999999</v>
      </c>
      <c r="F83" s="34"/>
      <c r="G83">
        <v>7</v>
      </c>
      <c r="H83">
        <v>3</v>
      </c>
      <c r="I83" s="34"/>
      <c r="J83" s="50" t="s">
        <v>565</v>
      </c>
      <c r="K83" s="66" t="s">
        <v>173</v>
      </c>
      <c r="L83" s="104"/>
      <c r="M83">
        <v>130</v>
      </c>
      <c r="N83">
        <v>129</v>
      </c>
      <c r="O83" s="34"/>
      <c r="P83">
        <f>VLOOKUP(表格2_45[[#This Row],[name]],odds!$A$1:$H$200,4,0)</f>
        <v>7.6</v>
      </c>
      <c r="Q83">
        <v>19</v>
      </c>
      <c r="R83" s="34"/>
      <c r="S83" s="37" t="s">
        <v>409</v>
      </c>
      <c r="T83" s="40">
        <v>1200</v>
      </c>
      <c r="U83">
        <v>1</v>
      </c>
      <c r="V83">
        <v>25</v>
      </c>
      <c r="W83">
        <v>10</v>
      </c>
      <c r="X83">
        <v>23</v>
      </c>
      <c r="Y83" t="s">
        <v>457</v>
      </c>
      <c r="Z83">
        <v>1048</v>
      </c>
      <c r="AA83" s="33" t="s">
        <v>417</v>
      </c>
      <c r="AB83">
        <v>4</v>
      </c>
      <c r="AC83">
        <v>53</v>
      </c>
      <c r="AD83" s="22" t="s">
        <v>135</v>
      </c>
      <c r="AE83">
        <v>19</v>
      </c>
      <c r="AF83">
        <v>7</v>
      </c>
      <c r="AG83">
        <v>10</v>
      </c>
      <c r="AH83">
        <v>12</v>
      </c>
      <c r="AL83" t="s">
        <v>252</v>
      </c>
    </row>
    <row r="84" spans="1:38" hidden="1" x14ac:dyDescent="0.25">
      <c r="A84" s="16" t="s">
        <v>1</v>
      </c>
      <c r="B84" s="20" t="s">
        <v>37</v>
      </c>
      <c r="C84">
        <v>6</v>
      </c>
      <c r="D84">
        <v>9.9</v>
      </c>
      <c r="E84">
        <v>9.9</v>
      </c>
      <c r="F84" s="34"/>
      <c r="G84">
        <v>7</v>
      </c>
      <c r="H84">
        <v>4</v>
      </c>
      <c r="I84" s="34"/>
      <c r="J84" s="50" t="s">
        <v>565</v>
      </c>
      <c r="K84" s="52" t="s">
        <v>49</v>
      </c>
      <c r="L84" s="118"/>
      <c r="M84">
        <v>130</v>
      </c>
      <c r="N84">
        <v>131</v>
      </c>
      <c r="O84" s="34"/>
      <c r="P84">
        <f>VLOOKUP(表格2_45[[#This Row],[name]],odds!$A$1:$H$200,4,0)</f>
        <v>7.6</v>
      </c>
      <c r="Q84">
        <v>21</v>
      </c>
      <c r="R84" s="34"/>
      <c r="S84" s="37" t="s">
        <v>409</v>
      </c>
      <c r="T84" s="40">
        <v>1200</v>
      </c>
      <c r="U84">
        <v>1</v>
      </c>
      <c r="V84">
        <v>17</v>
      </c>
      <c r="W84">
        <v>9</v>
      </c>
      <c r="X84">
        <v>23</v>
      </c>
      <c r="Y84" t="s">
        <v>477</v>
      </c>
      <c r="Z84">
        <v>1060</v>
      </c>
      <c r="AA84" s="33" t="s">
        <v>417</v>
      </c>
      <c r="AB84">
        <v>4</v>
      </c>
      <c r="AC84">
        <v>54</v>
      </c>
      <c r="AD84" s="22" t="s">
        <v>135</v>
      </c>
      <c r="AE84" t="s">
        <v>474</v>
      </c>
      <c r="AF84">
        <v>6</v>
      </c>
      <c r="AG84">
        <v>4</v>
      </c>
      <c r="AH84">
        <v>6</v>
      </c>
      <c r="AL84" t="s">
        <v>621</v>
      </c>
    </row>
    <row r="85" spans="1:38" hidden="1" x14ac:dyDescent="0.25">
      <c r="A85" s="16" t="s">
        <v>1</v>
      </c>
      <c r="B85" s="20" t="s">
        <v>37</v>
      </c>
      <c r="C85">
        <v>6</v>
      </c>
      <c r="D85">
        <v>10.36</v>
      </c>
      <c r="E85">
        <v>10.459999999999999</v>
      </c>
      <c r="F85" s="34"/>
      <c r="G85">
        <v>7</v>
      </c>
      <c r="H85">
        <v>5</v>
      </c>
      <c r="I85" s="34"/>
      <c r="J85" s="50" t="s">
        <v>565</v>
      </c>
      <c r="K85" s="66" t="s">
        <v>173</v>
      </c>
      <c r="L85" s="104"/>
      <c r="M85">
        <v>130</v>
      </c>
      <c r="N85">
        <v>126</v>
      </c>
      <c r="O85" s="34"/>
      <c r="P85">
        <f>VLOOKUP(表格2_45[[#This Row],[name]],odds!$A$1:$H$200,4,0)</f>
        <v>7.6</v>
      </c>
      <c r="Q85">
        <v>10</v>
      </c>
      <c r="R85" s="34"/>
      <c r="S85" s="37" t="s">
        <v>409</v>
      </c>
      <c r="T85" s="40">
        <v>1200</v>
      </c>
      <c r="U85">
        <v>1</v>
      </c>
      <c r="V85">
        <v>8</v>
      </c>
      <c r="W85">
        <v>11</v>
      </c>
      <c r="X85">
        <v>23</v>
      </c>
      <c r="Y85" s="32" t="s">
        <v>432</v>
      </c>
      <c r="Z85">
        <v>1042</v>
      </c>
      <c r="AA85" s="33" t="s">
        <v>417</v>
      </c>
      <c r="AB85">
        <v>4</v>
      </c>
      <c r="AC85">
        <v>51</v>
      </c>
      <c r="AD85" s="22" t="s">
        <v>135</v>
      </c>
      <c r="AE85" t="s">
        <v>441</v>
      </c>
      <c r="AF85">
        <v>7</v>
      </c>
      <c r="AG85">
        <v>8</v>
      </c>
      <c r="AH85">
        <v>6</v>
      </c>
      <c r="AL85" t="s">
        <v>252</v>
      </c>
    </row>
    <row r="86" spans="1:38" hidden="1" x14ac:dyDescent="0.25">
      <c r="A86" s="16" t="s">
        <v>1</v>
      </c>
      <c r="B86" s="21" t="s">
        <v>42</v>
      </c>
      <c r="C86">
        <v>9</v>
      </c>
      <c r="D86">
        <v>22.88</v>
      </c>
      <c r="E86">
        <v>23.08</v>
      </c>
      <c r="F86" s="34"/>
      <c r="G86">
        <v>12</v>
      </c>
      <c r="H86">
        <v>12</v>
      </c>
      <c r="I86" s="34"/>
      <c r="J86" s="51" t="s">
        <v>43</v>
      </c>
      <c r="K86" s="51" t="s">
        <v>43</v>
      </c>
      <c r="L86" s="111"/>
      <c r="M86">
        <v>131</v>
      </c>
      <c r="N86">
        <v>126</v>
      </c>
      <c r="O86" s="34"/>
      <c r="P86">
        <f>VLOOKUP(表格2_45[[#This Row],[name]],odds!$A$1:$H$200,4,0)</f>
        <v>14</v>
      </c>
      <c r="Q86">
        <v>169</v>
      </c>
      <c r="R86" s="34"/>
      <c r="S86" s="38" t="s">
        <v>411</v>
      </c>
      <c r="T86">
        <v>1400</v>
      </c>
      <c r="U86">
        <v>1</v>
      </c>
      <c r="V86">
        <v>19</v>
      </c>
      <c r="W86">
        <v>10</v>
      </c>
      <c r="X86">
        <v>25</v>
      </c>
      <c r="Y86" t="s">
        <v>479</v>
      </c>
      <c r="Z86">
        <v>1044</v>
      </c>
      <c r="AA86" s="33" t="s">
        <v>427</v>
      </c>
      <c r="AB86">
        <v>5</v>
      </c>
      <c r="AC86">
        <v>31</v>
      </c>
      <c r="AD86" s="23" t="s">
        <v>44</v>
      </c>
      <c r="AE86">
        <v>7</v>
      </c>
      <c r="AF86">
        <v>12</v>
      </c>
      <c r="AG86">
        <v>13</v>
      </c>
      <c r="AH86">
        <v>14</v>
      </c>
      <c r="AI86">
        <v>9</v>
      </c>
      <c r="AL86" t="s">
        <v>624</v>
      </c>
    </row>
    <row r="87" spans="1:38" hidden="1" x14ac:dyDescent="0.25">
      <c r="A87" s="16" t="s">
        <v>1</v>
      </c>
      <c r="B87" s="21" t="s">
        <v>42</v>
      </c>
      <c r="C87">
        <v>14</v>
      </c>
      <c r="D87">
        <v>11.77</v>
      </c>
      <c r="E87">
        <v>11.87</v>
      </c>
      <c r="F87" s="34"/>
      <c r="G87">
        <v>12</v>
      </c>
      <c r="H87">
        <v>12</v>
      </c>
      <c r="I87" s="34"/>
      <c r="J87" s="51" t="s">
        <v>43</v>
      </c>
      <c r="K87" s="48" t="s">
        <v>26</v>
      </c>
      <c r="L87" s="112"/>
      <c r="M87">
        <v>131</v>
      </c>
      <c r="N87">
        <v>129</v>
      </c>
      <c r="O87" s="34"/>
      <c r="P87">
        <f>VLOOKUP(表格2_45[[#This Row],[name]],odds!$A$1:$H$200,4,0)</f>
        <v>14</v>
      </c>
      <c r="Q87">
        <v>139</v>
      </c>
      <c r="R87" s="34"/>
      <c r="S87" s="35" t="s">
        <v>408</v>
      </c>
      <c r="T87" s="40">
        <v>1200</v>
      </c>
      <c r="U87">
        <v>1</v>
      </c>
      <c r="V87">
        <v>1</v>
      </c>
      <c r="W87">
        <v>10</v>
      </c>
      <c r="X87">
        <v>25</v>
      </c>
      <c r="Y87" t="s">
        <v>465</v>
      </c>
      <c r="Z87">
        <v>1053</v>
      </c>
      <c r="AA87" s="33" t="s">
        <v>427</v>
      </c>
      <c r="AB87">
        <v>5</v>
      </c>
      <c r="AC87">
        <v>33</v>
      </c>
      <c r="AD87" s="23" t="s">
        <v>44</v>
      </c>
      <c r="AE87" t="s">
        <v>625</v>
      </c>
      <c r="AF87">
        <v>3</v>
      </c>
      <c r="AG87">
        <v>8</v>
      </c>
      <c r="AH87">
        <v>14</v>
      </c>
      <c r="AL87" t="s">
        <v>627</v>
      </c>
    </row>
    <row r="88" spans="1:38" x14ac:dyDescent="0.25">
      <c r="A88" s="16" t="s">
        <v>1</v>
      </c>
      <c r="B88" s="23" t="s">
        <v>52</v>
      </c>
      <c r="C88">
        <v>6</v>
      </c>
      <c r="D88">
        <v>10.76</v>
      </c>
      <c r="E88">
        <v>10.46</v>
      </c>
      <c r="F88" s="34"/>
      <c r="G88">
        <v>1</v>
      </c>
      <c r="H88">
        <v>6</v>
      </c>
      <c r="I88" s="34"/>
      <c r="J88" s="53" t="s">
        <v>53</v>
      </c>
      <c r="K88" s="49" t="s">
        <v>31</v>
      </c>
      <c r="L88" s="107"/>
      <c r="M88">
        <v>126</v>
      </c>
      <c r="N88">
        <v>129</v>
      </c>
      <c r="O88" s="34"/>
      <c r="P88">
        <f>VLOOKUP(表格2_45[[#This Row],[name]],odds!$A$1:$H$200,4,0)</f>
        <v>8.9</v>
      </c>
      <c r="Q88">
        <v>6.4</v>
      </c>
      <c r="R88" s="34"/>
      <c r="S88" s="35" t="s">
        <v>408</v>
      </c>
      <c r="T88" s="40">
        <v>1200</v>
      </c>
      <c r="U88">
        <v>1</v>
      </c>
      <c r="V88">
        <v>10</v>
      </c>
      <c r="W88">
        <v>12</v>
      </c>
      <c r="X88">
        <v>25</v>
      </c>
      <c r="Y88" s="32" t="s">
        <v>432</v>
      </c>
      <c r="Z88">
        <v>1076</v>
      </c>
      <c r="AA88" s="33" t="s">
        <v>417</v>
      </c>
      <c r="AB88">
        <v>5</v>
      </c>
      <c r="AC88">
        <v>34</v>
      </c>
      <c r="AD88" s="25" t="s">
        <v>54</v>
      </c>
      <c r="AE88" s="12" t="s">
        <v>418</v>
      </c>
      <c r="AF88">
        <v>1</v>
      </c>
      <c r="AG88">
        <v>1</v>
      </c>
      <c r="AH88">
        <v>6</v>
      </c>
      <c r="AL88" t="s">
        <v>17</v>
      </c>
    </row>
    <row r="89" spans="1:38" hidden="1" x14ac:dyDescent="0.25">
      <c r="A89" s="16" t="s">
        <v>1</v>
      </c>
      <c r="B89" s="21" t="s">
        <v>42</v>
      </c>
      <c r="C89">
        <v>12</v>
      </c>
      <c r="D89">
        <v>10.51</v>
      </c>
      <c r="E89">
        <v>11.209999999999999</v>
      </c>
      <c r="F89" s="34"/>
      <c r="G89">
        <v>12</v>
      </c>
      <c r="H89">
        <v>7</v>
      </c>
      <c r="I89" s="34"/>
      <c r="J89" s="51" t="s">
        <v>43</v>
      </c>
      <c r="K89" s="56" t="s">
        <v>69</v>
      </c>
      <c r="L89" s="105"/>
      <c r="M89">
        <v>131</v>
      </c>
      <c r="N89">
        <v>117</v>
      </c>
      <c r="O89" s="34"/>
      <c r="P89">
        <f>VLOOKUP(表格2_45[[#This Row],[name]],odds!$A$1:$H$200,4,0)</f>
        <v>14</v>
      </c>
      <c r="Q89">
        <v>97</v>
      </c>
      <c r="R89" s="34"/>
      <c r="S89" s="36" t="s">
        <v>410</v>
      </c>
      <c r="T89" s="40">
        <v>1200</v>
      </c>
      <c r="U89">
        <v>1</v>
      </c>
      <c r="V89">
        <v>4</v>
      </c>
      <c r="W89">
        <v>5</v>
      </c>
      <c r="X89">
        <v>25</v>
      </c>
      <c r="Y89" t="s">
        <v>477</v>
      </c>
      <c r="Z89">
        <v>1043</v>
      </c>
      <c r="AA89" s="33" t="s">
        <v>427</v>
      </c>
      <c r="AB89">
        <v>4</v>
      </c>
      <c r="AC89">
        <v>40</v>
      </c>
      <c r="AD89" s="23" t="s">
        <v>44</v>
      </c>
      <c r="AE89" t="s">
        <v>487</v>
      </c>
      <c r="AF89">
        <v>9</v>
      </c>
      <c r="AG89">
        <v>10</v>
      </c>
      <c r="AH89">
        <v>12</v>
      </c>
      <c r="AL89" t="s">
        <v>572</v>
      </c>
    </row>
    <row r="90" spans="1:38" hidden="1" x14ac:dyDescent="0.25">
      <c r="A90" s="16" t="s">
        <v>1</v>
      </c>
      <c r="B90" s="21" t="s">
        <v>42</v>
      </c>
      <c r="C90">
        <v>10</v>
      </c>
      <c r="D90">
        <v>10.66</v>
      </c>
      <c r="E90">
        <v>11.56</v>
      </c>
      <c r="F90" s="34"/>
      <c r="G90">
        <v>12</v>
      </c>
      <c r="H90">
        <v>3</v>
      </c>
      <c r="I90" s="34"/>
      <c r="J90" s="51" t="s">
        <v>43</v>
      </c>
      <c r="K90" s="47" t="s">
        <v>504</v>
      </c>
      <c r="L90" s="108"/>
      <c r="M90">
        <v>131</v>
      </c>
      <c r="N90">
        <v>115</v>
      </c>
      <c r="O90" s="34"/>
      <c r="P90">
        <f>VLOOKUP(表格2_45[[#This Row],[name]],odds!$A$1:$H$200,4,0)</f>
        <v>14</v>
      </c>
      <c r="Q90">
        <v>69</v>
      </c>
      <c r="R90" s="34"/>
      <c r="S90" s="37" t="s">
        <v>409</v>
      </c>
      <c r="T90" s="40">
        <v>1200</v>
      </c>
      <c r="U90">
        <v>1</v>
      </c>
      <c r="V90">
        <v>29</v>
      </c>
      <c r="W90">
        <v>12</v>
      </c>
      <c r="X90">
        <v>24</v>
      </c>
      <c r="Y90" t="s">
        <v>457</v>
      </c>
      <c r="Z90">
        <v>1045</v>
      </c>
      <c r="AA90" s="33" t="s">
        <v>417</v>
      </c>
      <c r="AB90">
        <v>4</v>
      </c>
      <c r="AC90">
        <v>42</v>
      </c>
      <c r="AD90" s="23" t="s">
        <v>44</v>
      </c>
      <c r="AE90">
        <v>10</v>
      </c>
      <c r="AF90">
        <v>5</v>
      </c>
      <c r="AG90">
        <v>4</v>
      </c>
      <c r="AH90">
        <v>10</v>
      </c>
      <c r="AL90" t="s">
        <v>17</v>
      </c>
    </row>
    <row r="91" spans="1:38" hidden="1" x14ac:dyDescent="0.25">
      <c r="A91" s="16" t="s">
        <v>1</v>
      </c>
      <c r="B91" s="21" t="s">
        <v>42</v>
      </c>
      <c r="C91">
        <v>12</v>
      </c>
      <c r="D91">
        <v>23.97</v>
      </c>
      <c r="E91">
        <v>24.369999999999997</v>
      </c>
      <c r="F91" s="34"/>
      <c r="G91">
        <v>12</v>
      </c>
      <c r="H91">
        <v>14</v>
      </c>
      <c r="I91" s="34"/>
      <c r="J91" s="51" t="s">
        <v>43</v>
      </c>
      <c r="K91" s="66" t="s">
        <v>173</v>
      </c>
      <c r="L91" s="104"/>
      <c r="M91">
        <v>131</v>
      </c>
      <c r="N91">
        <v>119</v>
      </c>
      <c r="O91" s="34"/>
      <c r="P91">
        <f>VLOOKUP(表格2_45[[#This Row],[name]],odds!$A$1:$H$200,4,0)</f>
        <v>14</v>
      </c>
      <c r="Q91">
        <v>123</v>
      </c>
      <c r="R91" s="34"/>
      <c r="S91" s="38" t="s">
        <v>411</v>
      </c>
      <c r="T91">
        <v>1400</v>
      </c>
      <c r="U91">
        <v>1</v>
      </c>
      <c r="V91">
        <v>17</v>
      </c>
      <c r="W91">
        <v>11</v>
      </c>
      <c r="X91">
        <v>24</v>
      </c>
      <c r="Y91" t="s">
        <v>501</v>
      </c>
      <c r="Z91">
        <v>1042</v>
      </c>
      <c r="AA91" s="33" t="s">
        <v>417</v>
      </c>
      <c r="AB91">
        <v>4</v>
      </c>
      <c r="AC91">
        <v>44</v>
      </c>
      <c r="AD91" s="23" t="s">
        <v>44</v>
      </c>
      <c r="AE91" t="s">
        <v>632</v>
      </c>
      <c r="AF91">
        <v>14</v>
      </c>
      <c r="AG91">
        <v>12</v>
      </c>
      <c r="AH91">
        <v>14</v>
      </c>
      <c r="AI91">
        <v>12</v>
      </c>
      <c r="AL91" t="s">
        <v>262</v>
      </c>
    </row>
    <row r="92" spans="1:38" hidden="1" x14ac:dyDescent="0.25">
      <c r="A92" s="16" t="s">
        <v>1</v>
      </c>
      <c r="B92" s="21" t="s">
        <v>42</v>
      </c>
      <c r="C92">
        <v>9</v>
      </c>
      <c r="D92">
        <v>9.84</v>
      </c>
      <c r="E92">
        <v>10.64</v>
      </c>
      <c r="F92" s="34"/>
      <c r="G92">
        <v>12</v>
      </c>
      <c r="H92">
        <v>3</v>
      </c>
      <c r="I92" s="34"/>
      <c r="J92" s="51" t="s">
        <v>43</v>
      </c>
      <c r="K92" s="64" t="s">
        <v>150</v>
      </c>
      <c r="L92" s="119"/>
      <c r="M92">
        <v>131</v>
      </c>
      <c r="N92">
        <v>120</v>
      </c>
      <c r="O92" s="34"/>
      <c r="P92">
        <f>VLOOKUP(表格2_45[[#This Row],[name]],odds!$A$1:$H$200,4,0)</f>
        <v>14</v>
      </c>
      <c r="Q92">
        <v>54</v>
      </c>
      <c r="R92" s="34"/>
      <c r="S92" s="37" t="s">
        <v>409</v>
      </c>
      <c r="T92" s="40">
        <v>1200</v>
      </c>
      <c r="U92">
        <v>1</v>
      </c>
      <c r="V92">
        <v>13</v>
      </c>
      <c r="W92">
        <v>10</v>
      </c>
      <c r="X92">
        <v>24</v>
      </c>
      <c r="Y92" t="s">
        <v>465</v>
      </c>
      <c r="Z92">
        <v>1051</v>
      </c>
      <c r="AA92" s="33" t="s">
        <v>427</v>
      </c>
      <c r="AB92" t="s">
        <v>635</v>
      </c>
      <c r="AC92">
        <v>46</v>
      </c>
      <c r="AD92" s="23" t="s">
        <v>44</v>
      </c>
      <c r="AE92" s="12" t="s">
        <v>549</v>
      </c>
      <c r="AF92">
        <v>4</v>
      </c>
      <c r="AG92">
        <v>4</v>
      </c>
      <c r="AH92">
        <v>9</v>
      </c>
      <c r="AL92" t="s">
        <v>46</v>
      </c>
    </row>
    <row r="93" spans="1:38" hidden="1" x14ac:dyDescent="0.25">
      <c r="A93" s="16" t="s">
        <v>1</v>
      </c>
      <c r="B93" s="21" t="s">
        <v>42</v>
      </c>
      <c r="C93">
        <v>10</v>
      </c>
      <c r="D93">
        <v>10.9</v>
      </c>
      <c r="E93">
        <v>11.1</v>
      </c>
      <c r="F93" s="34"/>
      <c r="G93">
        <v>12</v>
      </c>
      <c r="H93">
        <v>10</v>
      </c>
      <c r="I93" s="34"/>
      <c r="J93" s="51" t="s">
        <v>43</v>
      </c>
      <c r="K93" s="64" t="s">
        <v>150</v>
      </c>
      <c r="L93" s="119"/>
      <c r="M93">
        <v>131</v>
      </c>
      <c r="N93">
        <v>124</v>
      </c>
      <c r="O93" s="34"/>
      <c r="P93">
        <f>VLOOKUP(表格2_45[[#This Row],[name]],odds!$A$1:$H$200,4,0)</f>
        <v>14</v>
      </c>
      <c r="Q93">
        <v>55</v>
      </c>
      <c r="R93" s="34"/>
      <c r="S93" s="35" t="s">
        <v>408</v>
      </c>
      <c r="T93" s="40">
        <v>1200</v>
      </c>
      <c r="U93">
        <v>1</v>
      </c>
      <c r="V93">
        <v>22</v>
      </c>
      <c r="W93">
        <v>9</v>
      </c>
      <c r="X93">
        <v>24</v>
      </c>
      <c r="Y93" t="s">
        <v>501</v>
      </c>
      <c r="Z93">
        <v>1051</v>
      </c>
      <c r="AA93" s="33" t="s">
        <v>417</v>
      </c>
      <c r="AB93" t="s">
        <v>635</v>
      </c>
      <c r="AC93">
        <v>48</v>
      </c>
      <c r="AD93" s="23" t="s">
        <v>44</v>
      </c>
      <c r="AE93" t="s">
        <v>502</v>
      </c>
      <c r="AF93">
        <v>2</v>
      </c>
      <c r="AG93">
        <v>2</v>
      </c>
      <c r="AH93">
        <v>10</v>
      </c>
      <c r="AL93" t="s">
        <v>46</v>
      </c>
    </row>
    <row r="94" spans="1:38" hidden="1" x14ac:dyDescent="0.25">
      <c r="A94" s="16" t="s">
        <v>1</v>
      </c>
      <c r="B94" s="21" t="s">
        <v>42</v>
      </c>
      <c r="C94">
        <v>8</v>
      </c>
      <c r="D94">
        <v>10.28</v>
      </c>
      <c r="E94">
        <v>10.98</v>
      </c>
      <c r="F94" s="34"/>
      <c r="G94">
        <v>12</v>
      </c>
      <c r="H94">
        <v>4</v>
      </c>
      <c r="I94" s="34"/>
      <c r="J94" s="51" t="s">
        <v>43</v>
      </c>
      <c r="K94" s="64" t="s">
        <v>150</v>
      </c>
      <c r="L94" s="119"/>
      <c r="M94">
        <v>131</v>
      </c>
      <c r="N94">
        <v>121</v>
      </c>
      <c r="O94" s="34"/>
      <c r="P94">
        <f>VLOOKUP(表格2_45[[#This Row],[name]],odds!$A$1:$H$200,4,0)</f>
        <v>14</v>
      </c>
      <c r="Q94">
        <v>93</v>
      </c>
      <c r="R94" s="34"/>
      <c r="S94" s="37" t="s">
        <v>409</v>
      </c>
      <c r="T94" s="40">
        <v>1200</v>
      </c>
      <c r="U94">
        <v>1</v>
      </c>
      <c r="V94">
        <v>26</v>
      </c>
      <c r="W94">
        <v>5</v>
      </c>
      <c r="X94">
        <v>24</v>
      </c>
      <c r="Y94" t="s">
        <v>483</v>
      </c>
      <c r="Z94">
        <v>1045</v>
      </c>
      <c r="AA94" s="33" t="s">
        <v>417</v>
      </c>
      <c r="AB94" t="s">
        <v>638</v>
      </c>
      <c r="AC94" t="s">
        <v>624</v>
      </c>
      <c r="AD94" s="23" t="s">
        <v>44</v>
      </c>
      <c r="AE94" t="s">
        <v>474</v>
      </c>
      <c r="AF94">
        <v>6</v>
      </c>
      <c r="AG94">
        <v>5</v>
      </c>
      <c r="AH94">
        <v>8</v>
      </c>
      <c r="AL94" t="s">
        <v>639</v>
      </c>
    </row>
    <row r="95" spans="1:38" hidden="1" x14ac:dyDescent="0.25">
      <c r="A95" s="16" t="s">
        <v>1</v>
      </c>
      <c r="B95" s="21" t="s">
        <v>42</v>
      </c>
      <c r="C95">
        <v>7</v>
      </c>
      <c r="D95">
        <v>58.69</v>
      </c>
      <c r="E95">
        <v>59.389999999999993</v>
      </c>
      <c r="F95" s="34"/>
      <c r="G95">
        <v>12</v>
      </c>
      <c r="H95">
        <v>1</v>
      </c>
      <c r="I95" s="34"/>
      <c r="J95" s="51" t="s">
        <v>43</v>
      </c>
      <c r="K95" s="63" t="s">
        <v>140</v>
      </c>
      <c r="L95" s="100"/>
      <c r="M95">
        <v>131</v>
      </c>
      <c r="N95">
        <v>121</v>
      </c>
      <c r="O95" s="34"/>
      <c r="P95">
        <f>VLOOKUP(表格2_45[[#This Row],[name]],odds!$A$1:$H$200,4,0)</f>
        <v>14</v>
      </c>
      <c r="Q95">
        <v>73</v>
      </c>
      <c r="R95" s="34"/>
      <c r="S95" s="35" t="s">
        <v>408</v>
      </c>
      <c r="T95">
        <v>1000</v>
      </c>
      <c r="U95">
        <v>0</v>
      </c>
      <c r="V95">
        <v>5</v>
      </c>
      <c r="W95">
        <v>5</v>
      </c>
      <c r="X95">
        <v>24</v>
      </c>
      <c r="Y95" t="s">
        <v>477</v>
      </c>
      <c r="Z95">
        <v>1035</v>
      </c>
      <c r="AA95" s="34" t="s">
        <v>438</v>
      </c>
      <c r="AB95" t="s">
        <v>638</v>
      </c>
      <c r="AC95" t="s">
        <v>624</v>
      </c>
      <c r="AD95" s="23" t="s">
        <v>44</v>
      </c>
      <c r="AE95" t="s">
        <v>516</v>
      </c>
      <c r="AF95">
        <v>1</v>
      </c>
      <c r="AG95">
        <v>2</v>
      </c>
      <c r="AH95">
        <v>7</v>
      </c>
      <c r="AL95" t="s">
        <v>624</v>
      </c>
    </row>
    <row r="96" spans="1:38" x14ac:dyDescent="0.25">
      <c r="A96" s="16" t="s">
        <v>1</v>
      </c>
      <c r="B96" s="27" t="s">
        <v>74</v>
      </c>
      <c r="C96">
        <v>9</v>
      </c>
      <c r="D96">
        <v>10.66</v>
      </c>
      <c r="E96">
        <v>10.46</v>
      </c>
      <c r="F96" s="34"/>
      <c r="G96">
        <v>10</v>
      </c>
      <c r="H96">
        <v>8</v>
      </c>
      <c r="I96" s="34"/>
      <c r="J96" s="57" t="s">
        <v>326</v>
      </c>
      <c r="K96" s="66" t="s">
        <v>173</v>
      </c>
      <c r="L96" s="104"/>
      <c r="M96">
        <v>113</v>
      </c>
      <c r="N96">
        <v>120</v>
      </c>
      <c r="O96" s="34"/>
      <c r="P96">
        <f>VLOOKUP(表格2_45[[#This Row],[name]],odds!$A$1:$H$200,4,0)</f>
        <v>12</v>
      </c>
      <c r="Q96">
        <v>7.2</v>
      </c>
      <c r="R96" s="34"/>
      <c r="S96" s="38" t="s">
        <v>411</v>
      </c>
      <c r="T96" s="40">
        <v>1200</v>
      </c>
      <c r="U96">
        <v>1</v>
      </c>
      <c r="V96">
        <v>10</v>
      </c>
      <c r="W96">
        <v>9</v>
      </c>
      <c r="X96">
        <v>25</v>
      </c>
      <c r="Y96" s="32" t="s">
        <v>432</v>
      </c>
      <c r="Z96">
        <v>1128</v>
      </c>
      <c r="AA96" s="33" t="s">
        <v>417</v>
      </c>
      <c r="AB96">
        <v>5</v>
      </c>
      <c r="AC96">
        <v>25</v>
      </c>
      <c r="AD96" s="18" t="s">
        <v>76</v>
      </c>
      <c r="AE96" t="s">
        <v>453</v>
      </c>
      <c r="AF96">
        <v>11</v>
      </c>
      <c r="AG96">
        <v>10</v>
      </c>
      <c r="AH96">
        <v>9</v>
      </c>
      <c r="AL96" t="s">
        <v>46</v>
      </c>
    </row>
    <row r="97" spans="1:38" x14ac:dyDescent="0.25">
      <c r="A97" s="16" t="s">
        <v>1</v>
      </c>
      <c r="B97" s="20" t="s">
        <v>37</v>
      </c>
      <c r="C97" s="28">
        <v>1</v>
      </c>
      <c r="D97">
        <v>10.3</v>
      </c>
      <c r="E97">
        <v>10.5</v>
      </c>
      <c r="F97" s="34"/>
      <c r="G97">
        <v>7</v>
      </c>
      <c r="H97">
        <v>7</v>
      </c>
      <c r="I97" s="34"/>
      <c r="J97" s="50" t="s">
        <v>565</v>
      </c>
      <c r="K97" s="50" t="s">
        <v>565</v>
      </c>
      <c r="L97" s="98"/>
      <c r="M97">
        <v>130</v>
      </c>
      <c r="N97">
        <v>123</v>
      </c>
      <c r="O97" s="34"/>
      <c r="P97">
        <f>VLOOKUP(表格2_45[[#This Row],[name]],odds!$A$1:$H$200,4,0)</f>
        <v>7.6</v>
      </c>
      <c r="Q97">
        <v>14</v>
      </c>
      <c r="R97" s="34"/>
      <c r="S97" s="36" t="s">
        <v>410</v>
      </c>
      <c r="T97" s="40">
        <v>1200</v>
      </c>
      <c r="U97">
        <v>1</v>
      </c>
      <c r="V97">
        <v>19</v>
      </c>
      <c r="W97">
        <v>11</v>
      </c>
      <c r="X97">
        <v>25</v>
      </c>
      <c r="Y97" s="31" t="s">
        <v>420</v>
      </c>
      <c r="Z97">
        <v>1054</v>
      </c>
      <c r="AA97" s="33" t="s">
        <v>417</v>
      </c>
      <c r="AB97">
        <v>5</v>
      </c>
      <c r="AC97">
        <v>30</v>
      </c>
      <c r="AD97" s="20" t="s">
        <v>39</v>
      </c>
      <c r="AE97" s="12" t="s">
        <v>539</v>
      </c>
      <c r="AF97">
        <v>9</v>
      </c>
      <c r="AG97">
        <v>8</v>
      </c>
      <c r="AH97">
        <v>1</v>
      </c>
      <c r="AL97" t="s">
        <v>17</v>
      </c>
    </row>
    <row r="98" spans="1:38" hidden="1" x14ac:dyDescent="0.25">
      <c r="A98" s="16" t="s">
        <v>1</v>
      </c>
      <c r="B98" s="22" t="s">
        <v>48</v>
      </c>
      <c r="C98">
        <v>10</v>
      </c>
      <c r="D98">
        <v>40.54</v>
      </c>
      <c r="E98">
        <v>40.94</v>
      </c>
      <c r="F98" s="34"/>
      <c r="G98">
        <v>2</v>
      </c>
      <c r="H98">
        <v>5</v>
      </c>
      <c r="I98" s="34"/>
      <c r="J98" s="52" t="s">
        <v>49</v>
      </c>
      <c r="K98" s="72" t="s">
        <v>434</v>
      </c>
      <c r="L98" s="101"/>
      <c r="M98">
        <v>130</v>
      </c>
      <c r="N98">
        <v>117</v>
      </c>
      <c r="O98" s="34"/>
      <c r="P98">
        <f>VLOOKUP(表格2_45[[#This Row],[name]],odds!$A$1:$H$200,4,0)</f>
        <v>18</v>
      </c>
      <c r="Q98">
        <v>128</v>
      </c>
      <c r="R98" s="34"/>
      <c r="S98" s="36" t="s">
        <v>410</v>
      </c>
      <c r="T98">
        <v>1650</v>
      </c>
      <c r="U98">
        <v>1</v>
      </c>
      <c r="V98">
        <v>25</v>
      </c>
      <c r="W98">
        <v>6</v>
      </c>
      <c r="X98">
        <v>25</v>
      </c>
      <c r="Y98" s="32" t="s">
        <v>416</v>
      </c>
      <c r="Z98">
        <v>997</v>
      </c>
      <c r="AA98" s="33" t="s">
        <v>427</v>
      </c>
      <c r="AB98">
        <v>4</v>
      </c>
      <c r="AC98">
        <v>42</v>
      </c>
      <c r="AD98" s="24" t="s">
        <v>50</v>
      </c>
      <c r="AE98" t="s">
        <v>502</v>
      </c>
      <c r="AF98">
        <v>8</v>
      </c>
      <c r="AG98">
        <v>9</v>
      </c>
      <c r="AH98">
        <v>9</v>
      </c>
      <c r="AI98">
        <v>10</v>
      </c>
      <c r="AL98" t="s">
        <v>46</v>
      </c>
    </row>
    <row r="99" spans="1:38" hidden="1" x14ac:dyDescent="0.25">
      <c r="A99" s="16" t="s">
        <v>1</v>
      </c>
      <c r="B99" s="22" t="s">
        <v>48</v>
      </c>
      <c r="C99">
        <v>8</v>
      </c>
      <c r="D99">
        <v>40.61</v>
      </c>
      <c r="E99">
        <v>40.61</v>
      </c>
      <c r="F99" s="34"/>
      <c r="G99">
        <v>2</v>
      </c>
      <c r="H99">
        <v>10</v>
      </c>
      <c r="I99" s="34"/>
      <c r="J99" s="52" t="s">
        <v>49</v>
      </c>
      <c r="K99" s="61" t="s">
        <v>106</v>
      </c>
      <c r="L99" s="113"/>
      <c r="M99">
        <v>130</v>
      </c>
      <c r="N99">
        <v>119</v>
      </c>
      <c r="O99" s="34"/>
      <c r="P99">
        <f>VLOOKUP(表格2_45[[#This Row],[name]],odds!$A$1:$H$200,4,0)</f>
        <v>18</v>
      </c>
      <c r="Q99">
        <v>67</v>
      </c>
      <c r="R99" s="34"/>
      <c r="S99" s="36" t="s">
        <v>410</v>
      </c>
      <c r="T99">
        <v>1650</v>
      </c>
      <c r="U99">
        <v>1</v>
      </c>
      <c r="V99">
        <v>28</v>
      </c>
      <c r="W99">
        <v>5</v>
      </c>
      <c r="X99">
        <v>25</v>
      </c>
      <c r="Y99" s="32" t="s">
        <v>426</v>
      </c>
      <c r="Z99">
        <v>987</v>
      </c>
      <c r="AA99" s="33" t="s">
        <v>427</v>
      </c>
      <c r="AB99">
        <v>4</v>
      </c>
      <c r="AC99">
        <v>44</v>
      </c>
      <c r="AD99" s="24" t="s">
        <v>50</v>
      </c>
      <c r="AE99" t="s">
        <v>643</v>
      </c>
      <c r="AF99">
        <v>9</v>
      </c>
      <c r="AG99">
        <v>9</v>
      </c>
      <c r="AH99">
        <v>10</v>
      </c>
      <c r="AI99">
        <v>8</v>
      </c>
      <c r="AL99" t="s">
        <v>46</v>
      </c>
    </row>
    <row r="100" spans="1:38" hidden="1" x14ac:dyDescent="0.25">
      <c r="A100" s="16" t="s">
        <v>1</v>
      </c>
      <c r="B100" s="22" t="s">
        <v>48</v>
      </c>
      <c r="C100">
        <v>9</v>
      </c>
      <c r="D100">
        <v>40.93</v>
      </c>
      <c r="E100">
        <v>41.23</v>
      </c>
      <c r="F100" s="34"/>
      <c r="G100">
        <v>2</v>
      </c>
      <c r="H100">
        <v>5</v>
      </c>
      <c r="I100" s="34"/>
      <c r="J100" s="52" t="s">
        <v>49</v>
      </c>
      <c r="K100" s="56" t="s">
        <v>69</v>
      </c>
      <c r="L100" s="105"/>
      <c r="M100">
        <v>130</v>
      </c>
      <c r="N100">
        <v>121</v>
      </c>
      <c r="O100" s="34"/>
      <c r="P100">
        <f>VLOOKUP(表格2_45[[#This Row],[name]],odds!$A$1:$H$200,4,0)</f>
        <v>18</v>
      </c>
      <c r="Q100">
        <v>92</v>
      </c>
      <c r="R100" s="34"/>
      <c r="S100" s="37" t="s">
        <v>409</v>
      </c>
      <c r="T100">
        <v>1650</v>
      </c>
      <c r="U100">
        <v>1</v>
      </c>
      <c r="V100">
        <v>7</v>
      </c>
      <c r="W100">
        <v>5</v>
      </c>
      <c r="X100">
        <v>25</v>
      </c>
      <c r="Y100" s="32" t="s">
        <v>432</v>
      </c>
      <c r="Z100">
        <v>982</v>
      </c>
      <c r="AA100" s="33" t="s">
        <v>417</v>
      </c>
      <c r="AB100">
        <v>4</v>
      </c>
      <c r="AC100">
        <v>46</v>
      </c>
      <c r="AD100" s="24" t="s">
        <v>50</v>
      </c>
      <c r="AE100" t="s">
        <v>429</v>
      </c>
      <c r="AF100">
        <v>7</v>
      </c>
      <c r="AG100">
        <v>8</v>
      </c>
      <c r="AH100">
        <v>8</v>
      </c>
      <c r="AI100">
        <v>9</v>
      </c>
      <c r="AL100" t="s">
        <v>46</v>
      </c>
    </row>
    <row r="101" spans="1:38" hidden="1" x14ac:dyDescent="0.25">
      <c r="A101" s="16" t="s">
        <v>1</v>
      </c>
      <c r="B101" s="22" t="s">
        <v>48</v>
      </c>
      <c r="C101">
        <v>7</v>
      </c>
      <c r="D101">
        <v>10.18</v>
      </c>
      <c r="E101">
        <v>10.379999999999999</v>
      </c>
      <c r="F101" s="34"/>
      <c r="G101">
        <v>2</v>
      </c>
      <c r="H101">
        <v>5</v>
      </c>
      <c r="I101" s="34"/>
      <c r="J101" s="52" t="s">
        <v>49</v>
      </c>
      <c r="K101" s="65" t="s">
        <v>167</v>
      </c>
      <c r="L101" s="117"/>
      <c r="M101">
        <v>130</v>
      </c>
      <c r="N101">
        <v>125</v>
      </c>
      <c r="O101" s="34"/>
      <c r="P101">
        <f>VLOOKUP(表格2_45[[#This Row],[name]],odds!$A$1:$H$200,4,0)</f>
        <v>18</v>
      </c>
      <c r="Q101">
        <v>151</v>
      </c>
      <c r="R101" s="34"/>
      <c r="S101" s="36" t="s">
        <v>410</v>
      </c>
      <c r="T101" s="40">
        <v>1200</v>
      </c>
      <c r="U101">
        <v>1</v>
      </c>
      <c r="V101">
        <v>9</v>
      </c>
      <c r="W101">
        <v>4</v>
      </c>
      <c r="X101">
        <v>25</v>
      </c>
      <c r="Y101" s="32" t="s">
        <v>432</v>
      </c>
      <c r="Z101">
        <v>987</v>
      </c>
      <c r="AA101" s="33" t="s">
        <v>427</v>
      </c>
      <c r="AB101">
        <v>4</v>
      </c>
      <c r="AC101">
        <v>48</v>
      </c>
      <c r="AD101" s="24" t="s">
        <v>50</v>
      </c>
      <c r="AE101">
        <v>4</v>
      </c>
      <c r="AF101">
        <v>8</v>
      </c>
      <c r="AG101">
        <v>9</v>
      </c>
      <c r="AH101">
        <v>7</v>
      </c>
      <c r="AL101" t="s">
        <v>46</v>
      </c>
    </row>
    <row r="102" spans="1:38" hidden="1" x14ac:dyDescent="0.25">
      <c r="A102" s="16" t="s">
        <v>1</v>
      </c>
      <c r="B102" s="22" t="s">
        <v>48</v>
      </c>
      <c r="C102">
        <v>11</v>
      </c>
      <c r="D102">
        <v>10.37</v>
      </c>
      <c r="E102">
        <v>10.469999999999999</v>
      </c>
      <c r="F102" s="34"/>
      <c r="G102">
        <v>2</v>
      </c>
      <c r="H102">
        <v>4</v>
      </c>
      <c r="I102" s="34"/>
      <c r="J102" s="52" t="s">
        <v>49</v>
      </c>
      <c r="K102" s="51" t="s">
        <v>43</v>
      </c>
      <c r="L102" s="111"/>
      <c r="M102">
        <v>130</v>
      </c>
      <c r="N102">
        <v>126</v>
      </c>
      <c r="O102" s="34"/>
      <c r="P102">
        <f>VLOOKUP(表格2_45[[#This Row],[name]],odds!$A$1:$H$200,4,0)</f>
        <v>18</v>
      </c>
      <c r="Q102">
        <v>99</v>
      </c>
      <c r="R102" s="34"/>
      <c r="S102" s="36" t="s">
        <v>410</v>
      </c>
      <c r="T102" s="40">
        <v>1200</v>
      </c>
      <c r="U102">
        <v>1</v>
      </c>
      <c r="V102">
        <v>12</v>
      </c>
      <c r="W102">
        <v>3</v>
      </c>
      <c r="X102">
        <v>25</v>
      </c>
      <c r="Y102" s="32" t="s">
        <v>432</v>
      </c>
      <c r="Z102">
        <v>991</v>
      </c>
      <c r="AA102" s="33" t="s">
        <v>427</v>
      </c>
      <c r="AB102">
        <v>4</v>
      </c>
      <c r="AC102">
        <v>50</v>
      </c>
      <c r="AD102" s="24" t="s">
        <v>50</v>
      </c>
      <c r="AE102">
        <v>6</v>
      </c>
      <c r="AF102">
        <v>8</v>
      </c>
      <c r="AG102">
        <v>7</v>
      </c>
      <c r="AH102">
        <v>11</v>
      </c>
      <c r="AL102" t="s">
        <v>46</v>
      </c>
    </row>
    <row r="103" spans="1:38" hidden="1" x14ac:dyDescent="0.25">
      <c r="A103" s="16" t="s">
        <v>1</v>
      </c>
      <c r="B103" s="22" t="s">
        <v>48</v>
      </c>
      <c r="C103">
        <v>12</v>
      </c>
      <c r="D103">
        <v>10.71</v>
      </c>
      <c r="E103">
        <v>10.81</v>
      </c>
      <c r="F103" s="34"/>
      <c r="G103">
        <v>2</v>
      </c>
      <c r="H103">
        <v>2</v>
      </c>
      <c r="I103" s="34"/>
      <c r="J103" s="52" t="s">
        <v>49</v>
      </c>
      <c r="K103" s="77" t="s">
        <v>648</v>
      </c>
      <c r="L103" s="120"/>
      <c r="M103">
        <v>130</v>
      </c>
      <c r="N103">
        <v>127</v>
      </c>
      <c r="O103" s="34"/>
      <c r="P103">
        <f>VLOOKUP(表格2_45[[#This Row],[name]],odds!$A$1:$H$200,4,0)</f>
        <v>18</v>
      </c>
      <c r="Q103">
        <v>173</v>
      </c>
      <c r="R103" s="34"/>
      <c r="S103" s="36" t="s">
        <v>410</v>
      </c>
      <c r="T103" s="40">
        <v>1200</v>
      </c>
      <c r="U103">
        <v>1</v>
      </c>
      <c r="V103">
        <v>19</v>
      </c>
      <c r="W103">
        <v>1</v>
      </c>
      <c r="X103">
        <v>25</v>
      </c>
      <c r="Y103" t="s">
        <v>483</v>
      </c>
      <c r="Z103">
        <v>1002</v>
      </c>
      <c r="AA103" s="33" t="s">
        <v>417</v>
      </c>
      <c r="AB103">
        <v>4</v>
      </c>
      <c r="AC103">
        <v>52</v>
      </c>
      <c r="AD103" s="24" t="s">
        <v>50</v>
      </c>
      <c r="AE103">
        <v>6</v>
      </c>
      <c r="AF103">
        <v>8</v>
      </c>
      <c r="AG103">
        <v>11</v>
      </c>
      <c r="AH103">
        <v>12</v>
      </c>
      <c r="AL103" t="s">
        <v>46</v>
      </c>
    </row>
    <row r="104" spans="1:38" hidden="1" x14ac:dyDescent="0.25">
      <c r="A104" s="16" t="s">
        <v>1</v>
      </c>
      <c r="B104" s="22" t="s">
        <v>48</v>
      </c>
      <c r="C104">
        <v>11</v>
      </c>
      <c r="D104">
        <v>58.3</v>
      </c>
      <c r="E104">
        <v>58</v>
      </c>
      <c r="F104" s="34"/>
      <c r="G104">
        <v>2</v>
      </c>
      <c r="H104">
        <v>10</v>
      </c>
      <c r="I104" s="34"/>
      <c r="J104" s="52" t="s">
        <v>49</v>
      </c>
      <c r="K104" s="62" t="s">
        <v>120</v>
      </c>
      <c r="L104" s="109"/>
      <c r="M104">
        <v>130</v>
      </c>
      <c r="N104">
        <v>128</v>
      </c>
      <c r="O104" s="34"/>
      <c r="P104">
        <f>VLOOKUP(表格2_45[[#This Row],[name]],odds!$A$1:$H$200,4,0)</f>
        <v>18</v>
      </c>
      <c r="Q104">
        <v>89</v>
      </c>
      <c r="R104" s="34"/>
      <c r="S104" s="38" t="s">
        <v>411</v>
      </c>
      <c r="T104">
        <v>1000</v>
      </c>
      <c r="U104">
        <v>0</v>
      </c>
      <c r="V104">
        <v>26</v>
      </c>
      <c r="W104">
        <v>12</v>
      </c>
      <c r="X104">
        <v>24</v>
      </c>
      <c r="Y104" s="32" t="s">
        <v>426</v>
      </c>
      <c r="Z104">
        <v>997</v>
      </c>
      <c r="AA104" s="33" t="s">
        <v>417</v>
      </c>
      <c r="AB104">
        <v>4</v>
      </c>
      <c r="AC104">
        <v>52</v>
      </c>
      <c r="AD104" s="24" t="s">
        <v>50</v>
      </c>
      <c r="AE104" t="s">
        <v>490</v>
      </c>
      <c r="AF104">
        <v>12</v>
      </c>
      <c r="AG104">
        <v>11</v>
      </c>
      <c r="AH104">
        <v>11</v>
      </c>
      <c r="AL104" t="s">
        <v>639</v>
      </c>
    </row>
    <row r="105" spans="1:38" hidden="1" x14ac:dyDescent="0.25">
      <c r="A105" s="16" t="s">
        <v>1</v>
      </c>
      <c r="B105" s="23" t="s">
        <v>52</v>
      </c>
      <c r="C105">
        <v>9</v>
      </c>
      <c r="D105">
        <v>10.39</v>
      </c>
      <c r="E105">
        <v>9.89</v>
      </c>
      <c r="F105" s="34"/>
      <c r="G105">
        <v>1</v>
      </c>
      <c r="H105">
        <v>12</v>
      </c>
      <c r="I105" s="34"/>
      <c r="J105" s="53" t="s">
        <v>53</v>
      </c>
      <c r="K105" s="53" t="s">
        <v>53</v>
      </c>
      <c r="L105" s="102"/>
      <c r="M105">
        <v>126</v>
      </c>
      <c r="N105">
        <v>128</v>
      </c>
      <c r="O105" s="34"/>
      <c r="P105">
        <f>VLOOKUP(表格2_45[[#This Row],[name]],odds!$A$1:$H$200,4,0)</f>
        <v>8.9</v>
      </c>
      <c r="Q105">
        <v>16</v>
      </c>
      <c r="R105" s="34"/>
      <c r="S105" s="38" t="s">
        <v>411</v>
      </c>
      <c r="T105" s="40">
        <v>1200</v>
      </c>
      <c r="U105">
        <v>1</v>
      </c>
      <c r="V105">
        <v>1</v>
      </c>
      <c r="W105">
        <v>1</v>
      </c>
      <c r="X105">
        <v>26</v>
      </c>
      <c r="Y105" t="s">
        <v>501</v>
      </c>
      <c r="Z105">
        <v>1080</v>
      </c>
      <c r="AA105" s="33" t="s">
        <v>417</v>
      </c>
      <c r="AB105">
        <v>5</v>
      </c>
      <c r="AC105">
        <v>33</v>
      </c>
      <c r="AD105" s="25" t="s">
        <v>54</v>
      </c>
      <c r="AE105" t="s">
        <v>502</v>
      </c>
      <c r="AF105">
        <v>13</v>
      </c>
      <c r="AG105">
        <v>11</v>
      </c>
      <c r="AH105">
        <v>9</v>
      </c>
      <c r="AL105" t="s">
        <v>17</v>
      </c>
    </row>
    <row r="106" spans="1:38" hidden="1" x14ac:dyDescent="0.25">
      <c r="A106" s="16" t="s">
        <v>1</v>
      </c>
      <c r="B106" s="23" t="s">
        <v>52</v>
      </c>
      <c r="C106" s="28">
        <v>3</v>
      </c>
      <c r="D106">
        <v>57.41</v>
      </c>
      <c r="E106">
        <v>57.309999999999995</v>
      </c>
      <c r="F106" s="34"/>
      <c r="G106">
        <v>1</v>
      </c>
      <c r="H106">
        <v>4</v>
      </c>
      <c r="I106" s="34"/>
      <c r="J106" s="53" t="s">
        <v>53</v>
      </c>
      <c r="K106" s="74" t="s">
        <v>404</v>
      </c>
      <c r="L106" s="106"/>
      <c r="M106">
        <v>126</v>
      </c>
      <c r="N106">
        <v>129</v>
      </c>
      <c r="O106" s="34"/>
      <c r="P106">
        <f>VLOOKUP(表格2_45[[#This Row],[name]],odds!$A$1:$H$200,4,0)</f>
        <v>8.9</v>
      </c>
      <c r="Q106">
        <v>3.6</v>
      </c>
      <c r="R106" s="34"/>
      <c r="S106" s="37" t="s">
        <v>409</v>
      </c>
      <c r="T106">
        <v>1000</v>
      </c>
      <c r="U106">
        <v>0</v>
      </c>
      <c r="V106">
        <v>17</v>
      </c>
      <c r="W106">
        <v>12</v>
      </c>
      <c r="X106">
        <v>25</v>
      </c>
      <c r="Y106" s="31" t="s">
        <v>420</v>
      </c>
      <c r="Z106">
        <v>1067</v>
      </c>
      <c r="AA106" s="33" t="s">
        <v>417</v>
      </c>
      <c r="AB106">
        <v>5</v>
      </c>
      <c r="AC106">
        <v>33</v>
      </c>
      <c r="AD106" s="25" t="s">
        <v>54</v>
      </c>
      <c r="AE106" s="12" t="s">
        <v>654</v>
      </c>
      <c r="AF106">
        <v>7</v>
      </c>
      <c r="AG106">
        <v>5</v>
      </c>
      <c r="AH106">
        <v>3</v>
      </c>
      <c r="AL106" t="s">
        <v>17</v>
      </c>
    </row>
    <row r="107" spans="1:38" hidden="1" x14ac:dyDescent="0.25">
      <c r="A107" s="16" t="s">
        <v>1</v>
      </c>
      <c r="B107" s="26" t="s">
        <v>68</v>
      </c>
      <c r="C107" s="30">
        <v>4</v>
      </c>
      <c r="D107">
        <v>10.4</v>
      </c>
      <c r="E107">
        <v>10.5</v>
      </c>
      <c r="F107" s="34"/>
      <c r="G107">
        <v>8</v>
      </c>
      <c r="H107">
        <v>6</v>
      </c>
      <c r="I107" s="34"/>
      <c r="J107" s="56" t="s">
        <v>69</v>
      </c>
      <c r="K107" s="62" t="s">
        <v>120</v>
      </c>
      <c r="L107" s="109"/>
      <c r="M107">
        <v>118</v>
      </c>
      <c r="N107">
        <v>116</v>
      </c>
      <c r="O107" s="34"/>
      <c r="P107">
        <f>VLOOKUP(表格2_45[[#This Row],[name]],odds!$A$1:$H$200,4,0)</f>
        <v>12</v>
      </c>
      <c r="Q107">
        <v>15</v>
      </c>
      <c r="R107" s="34"/>
      <c r="S107" s="35" t="s">
        <v>408</v>
      </c>
      <c r="T107" s="40">
        <v>1200</v>
      </c>
      <c r="U107">
        <v>1</v>
      </c>
      <c r="V107">
        <v>29</v>
      </c>
      <c r="W107">
        <v>12</v>
      </c>
      <c r="X107">
        <v>23</v>
      </c>
      <c r="Y107" s="32" t="s">
        <v>426</v>
      </c>
      <c r="Z107">
        <v>1200</v>
      </c>
      <c r="AA107" s="33" t="s">
        <v>417</v>
      </c>
      <c r="AB107">
        <v>4</v>
      </c>
      <c r="AC107">
        <v>43</v>
      </c>
      <c r="AD107" s="17" t="s">
        <v>91</v>
      </c>
      <c r="AE107" t="s">
        <v>435</v>
      </c>
      <c r="AF107">
        <v>2</v>
      </c>
      <c r="AG107">
        <v>1</v>
      </c>
      <c r="AH107">
        <v>4</v>
      </c>
      <c r="AL107" t="s">
        <v>367</v>
      </c>
    </row>
    <row r="108" spans="1:38" x14ac:dyDescent="0.25">
      <c r="A108" s="16" t="s">
        <v>1</v>
      </c>
      <c r="B108" s="24" t="s">
        <v>57</v>
      </c>
      <c r="C108">
        <v>9</v>
      </c>
      <c r="D108">
        <v>10.71</v>
      </c>
      <c r="E108">
        <v>10.510000000000002</v>
      </c>
      <c r="F108" s="34"/>
      <c r="G108">
        <v>4</v>
      </c>
      <c r="H108">
        <v>6</v>
      </c>
      <c r="I108" s="34"/>
      <c r="J108" s="54" t="s">
        <v>58</v>
      </c>
      <c r="K108" s="69" t="s">
        <v>385</v>
      </c>
      <c r="L108" s="114"/>
      <c r="M108">
        <v>125</v>
      </c>
      <c r="N108">
        <v>131</v>
      </c>
      <c r="O108" s="34"/>
      <c r="P108">
        <f>VLOOKUP(表格2_45[[#This Row],[name]],odds!$A$1:$H$200,4,0)</f>
        <v>26</v>
      </c>
      <c r="Q108">
        <v>46</v>
      </c>
      <c r="R108" s="34"/>
      <c r="S108" s="37" t="s">
        <v>409</v>
      </c>
      <c r="T108" s="40">
        <v>1200</v>
      </c>
      <c r="U108">
        <v>1</v>
      </c>
      <c r="V108">
        <v>26</v>
      </c>
      <c r="W108">
        <v>11</v>
      </c>
      <c r="X108">
        <v>25</v>
      </c>
      <c r="Y108" s="32" t="s">
        <v>416</v>
      </c>
      <c r="Z108">
        <v>1179</v>
      </c>
      <c r="AA108" s="33" t="s">
        <v>427</v>
      </c>
      <c r="AB108">
        <v>5</v>
      </c>
      <c r="AC108">
        <v>34</v>
      </c>
      <c r="AD108" s="26" t="s">
        <v>59</v>
      </c>
      <c r="AE108" t="s">
        <v>435</v>
      </c>
      <c r="AF108">
        <v>6</v>
      </c>
      <c r="AG108">
        <v>7</v>
      </c>
      <c r="AH108">
        <v>9</v>
      </c>
      <c r="AL108" t="s">
        <v>681</v>
      </c>
    </row>
    <row r="109" spans="1:38" hidden="1" x14ac:dyDescent="0.25">
      <c r="A109" s="16" t="s">
        <v>1</v>
      </c>
      <c r="B109" s="23" t="s">
        <v>52</v>
      </c>
      <c r="C109" s="28">
        <v>2</v>
      </c>
      <c r="D109">
        <v>57.22</v>
      </c>
      <c r="E109">
        <v>56.919999999999995</v>
      </c>
      <c r="F109" s="34"/>
      <c r="G109">
        <v>1</v>
      </c>
      <c r="H109">
        <v>6</v>
      </c>
      <c r="I109" s="34"/>
      <c r="J109" s="53" t="s">
        <v>53</v>
      </c>
      <c r="K109" s="63" t="s">
        <v>140</v>
      </c>
      <c r="L109" s="100"/>
      <c r="M109">
        <v>126</v>
      </c>
      <c r="N109">
        <v>128</v>
      </c>
      <c r="O109" s="34"/>
      <c r="P109">
        <f>VLOOKUP(表格2_45[[#This Row],[name]],odds!$A$1:$H$200,4,0)</f>
        <v>8.9</v>
      </c>
      <c r="Q109">
        <v>5.9</v>
      </c>
      <c r="R109" s="34"/>
      <c r="S109" s="37" t="s">
        <v>409</v>
      </c>
      <c r="T109">
        <v>1000</v>
      </c>
      <c r="U109">
        <v>0</v>
      </c>
      <c r="V109">
        <v>5</v>
      </c>
      <c r="W109">
        <v>11</v>
      </c>
      <c r="X109">
        <v>25</v>
      </c>
      <c r="Y109" s="32" t="s">
        <v>426</v>
      </c>
      <c r="Z109">
        <v>1060</v>
      </c>
      <c r="AA109" s="33" t="s">
        <v>417</v>
      </c>
      <c r="AB109">
        <v>5</v>
      </c>
      <c r="AC109">
        <v>33</v>
      </c>
      <c r="AD109" s="25" t="s">
        <v>54</v>
      </c>
      <c r="AE109" s="12" t="s">
        <v>654</v>
      </c>
      <c r="AF109">
        <v>7</v>
      </c>
      <c r="AG109">
        <v>4</v>
      </c>
      <c r="AH109">
        <v>2</v>
      </c>
      <c r="AL109" t="s">
        <v>17</v>
      </c>
    </row>
    <row r="110" spans="1:38" hidden="1" x14ac:dyDescent="0.25">
      <c r="A110" s="16" t="s">
        <v>1</v>
      </c>
      <c r="B110" s="23" t="s">
        <v>52</v>
      </c>
      <c r="C110">
        <v>6</v>
      </c>
      <c r="D110">
        <v>11.24</v>
      </c>
      <c r="E110">
        <v>11.14</v>
      </c>
      <c r="F110" s="34"/>
      <c r="G110">
        <v>1</v>
      </c>
      <c r="H110">
        <v>1</v>
      </c>
      <c r="I110" s="34"/>
      <c r="J110" s="53" t="s">
        <v>53</v>
      </c>
      <c r="K110" s="63" t="s">
        <v>140</v>
      </c>
      <c r="L110" s="100"/>
      <c r="M110">
        <v>126</v>
      </c>
      <c r="N110">
        <v>129</v>
      </c>
      <c r="O110" s="34"/>
      <c r="P110">
        <f>VLOOKUP(表格2_45[[#This Row],[name]],odds!$A$1:$H$200,4,0)</f>
        <v>8.9</v>
      </c>
      <c r="Q110">
        <v>9.4</v>
      </c>
      <c r="R110" s="34"/>
      <c r="S110" s="37" t="s">
        <v>409</v>
      </c>
      <c r="T110" s="40">
        <v>1200</v>
      </c>
      <c r="U110">
        <v>1</v>
      </c>
      <c r="V110">
        <v>30</v>
      </c>
      <c r="W110">
        <v>10</v>
      </c>
      <c r="X110">
        <v>25</v>
      </c>
      <c r="Y110" t="s">
        <v>457</v>
      </c>
      <c r="Z110">
        <v>1065</v>
      </c>
      <c r="AA110" s="33" t="s">
        <v>417</v>
      </c>
      <c r="AB110">
        <v>5</v>
      </c>
      <c r="AC110">
        <v>35</v>
      </c>
      <c r="AD110" s="25" t="s">
        <v>54</v>
      </c>
      <c r="AE110" t="s">
        <v>441</v>
      </c>
      <c r="AF110">
        <v>4</v>
      </c>
      <c r="AG110">
        <v>2</v>
      </c>
      <c r="AH110">
        <v>6</v>
      </c>
      <c r="AL110" t="s">
        <v>17</v>
      </c>
    </row>
    <row r="111" spans="1:38" hidden="1" x14ac:dyDescent="0.25">
      <c r="A111" s="16" t="s">
        <v>1</v>
      </c>
      <c r="B111" s="23" t="s">
        <v>52</v>
      </c>
      <c r="C111" s="30">
        <v>4</v>
      </c>
      <c r="D111">
        <v>9.49</v>
      </c>
      <c r="E111">
        <v>8.89</v>
      </c>
      <c r="F111" s="34"/>
      <c r="G111">
        <v>1</v>
      </c>
      <c r="H111">
        <v>12</v>
      </c>
      <c r="I111" s="34"/>
      <c r="J111" s="53" t="s">
        <v>53</v>
      </c>
      <c r="K111" s="67" t="s">
        <v>195</v>
      </c>
      <c r="L111" s="95"/>
      <c r="M111">
        <v>126</v>
      </c>
      <c r="N111">
        <v>132</v>
      </c>
      <c r="O111" s="34"/>
      <c r="P111">
        <f>VLOOKUP(表格2_45[[#This Row],[name]],odds!$A$1:$H$200,4,0)</f>
        <v>8.9</v>
      </c>
      <c r="Q111">
        <v>13</v>
      </c>
      <c r="R111" s="34"/>
      <c r="S111" s="38" t="s">
        <v>411</v>
      </c>
      <c r="T111" s="40">
        <v>1200</v>
      </c>
      <c r="U111">
        <v>1</v>
      </c>
      <c r="V111">
        <v>12</v>
      </c>
      <c r="W111">
        <v>10</v>
      </c>
      <c r="X111">
        <v>25</v>
      </c>
      <c r="Y111" t="s">
        <v>508</v>
      </c>
      <c r="Z111">
        <v>1052</v>
      </c>
      <c r="AA111" s="33" t="s">
        <v>417</v>
      </c>
      <c r="AB111">
        <v>5</v>
      </c>
      <c r="AC111">
        <v>37</v>
      </c>
      <c r="AD111" s="25" t="s">
        <v>54</v>
      </c>
      <c r="AE111">
        <v>5</v>
      </c>
      <c r="AF111">
        <v>11</v>
      </c>
      <c r="AG111">
        <v>11</v>
      </c>
      <c r="AH111">
        <v>4</v>
      </c>
      <c r="AL111" t="s">
        <v>661</v>
      </c>
    </row>
    <row r="112" spans="1:38" hidden="1" x14ac:dyDescent="0.25">
      <c r="A112" s="16" t="s">
        <v>1</v>
      </c>
      <c r="B112" s="23" t="s">
        <v>52</v>
      </c>
      <c r="C112">
        <v>6</v>
      </c>
      <c r="D112">
        <v>21.73</v>
      </c>
      <c r="E112">
        <v>21.130000000000003</v>
      </c>
      <c r="F112" s="34"/>
      <c r="G112">
        <v>1</v>
      </c>
      <c r="H112">
        <v>10</v>
      </c>
      <c r="I112" s="34"/>
      <c r="J112" s="53" t="s">
        <v>53</v>
      </c>
      <c r="K112" s="67" t="s">
        <v>195</v>
      </c>
      <c r="L112" s="95"/>
      <c r="M112">
        <v>126</v>
      </c>
      <c r="N112">
        <v>133</v>
      </c>
      <c r="O112" s="34"/>
      <c r="P112">
        <f>VLOOKUP(表格2_45[[#This Row],[name]],odds!$A$1:$H$200,4,0)</f>
        <v>8.9</v>
      </c>
      <c r="Q112">
        <v>17</v>
      </c>
      <c r="R112" s="34"/>
      <c r="S112" s="35" t="s">
        <v>408</v>
      </c>
      <c r="T112">
        <v>1400</v>
      </c>
      <c r="U112">
        <v>1</v>
      </c>
      <c r="V112">
        <v>14</v>
      </c>
      <c r="W112">
        <v>9</v>
      </c>
      <c r="X112">
        <v>25</v>
      </c>
      <c r="Y112" t="s">
        <v>477</v>
      </c>
      <c r="Z112">
        <v>1060</v>
      </c>
      <c r="AA112" s="33" t="s">
        <v>427</v>
      </c>
      <c r="AB112">
        <v>5</v>
      </c>
      <c r="AC112">
        <v>38</v>
      </c>
      <c r="AD112" s="25" t="s">
        <v>54</v>
      </c>
      <c r="AE112" s="12">
        <v>2</v>
      </c>
      <c r="AF112">
        <v>2</v>
      </c>
      <c r="AG112">
        <v>3</v>
      </c>
      <c r="AH112">
        <v>4</v>
      </c>
      <c r="AI112">
        <v>6</v>
      </c>
      <c r="AL112" t="s">
        <v>141</v>
      </c>
    </row>
    <row r="113" spans="1:38" hidden="1" x14ac:dyDescent="0.25">
      <c r="A113" s="16" t="s">
        <v>1</v>
      </c>
      <c r="B113" s="23" t="s">
        <v>52</v>
      </c>
      <c r="C113" s="30">
        <v>4</v>
      </c>
      <c r="D113">
        <v>9.35</v>
      </c>
      <c r="E113">
        <v>8.9500000000000011</v>
      </c>
      <c r="F113" s="34"/>
      <c r="G113">
        <v>1</v>
      </c>
      <c r="H113">
        <v>7</v>
      </c>
      <c r="I113" s="34"/>
      <c r="J113" s="53" t="s">
        <v>53</v>
      </c>
      <c r="K113" s="67" t="s">
        <v>195</v>
      </c>
      <c r="L113" s="95"/>
      <c r="M113">
        <v>126</v>
      </c>
      <c r="N113">
        <v>133</v>
      </c>
      <c r="O113" s="34"/>
      <c r="P113">
        <f>VLOOKUP(表格2_45[[#This Row],[name]],odds!$A$1:$H$200,4,0)</f>
        <v>8.9</v>
      </c>
      <c r="Q113">
        <v>10</v>
      </c>
      <c r="R113" s="34"/>
      <c r="S113" s="36" t="s">
        <v>410</v>
      </c>
      <c r="T113" s="40">
        <v>1200</v>
      </c>
      <c r="U113">
        <v>1</v>
      </c>
      <c r="V113">
        <v>7</v>
      </c>
      <c r="W113">
        <v>9</v>
      </c>
      <c r="X113">
        <v>25</v>
      </c>
      <c r="Y113" t="s">
        <v>483</v>
      </c>
      <c r="Z113">
        <v>1061</v>
      </c>
      <c r="AA113" s="33" t="s">
        <v>417</v>
      </c>
      <c r="AB113">
        <v>5</v>
      </c>
      <c r="AC113">
        <v>38</v>
      </c>
      <c r="AD113" s="25" t="s">
        <v>54</v>
      </c>
      <c r="AE113" s="12">
        <v>1</v>
      </c>
      <c r="AF113">
        <v>8</v>
      </c>
      <c r="AG113">
        <v>9</v>
      </c>
      <c r="AH113">
        <v>4</v>
      </c>
      <c r="AL113" t="s">
        <v>141</v>
      </c>
    </row>
    <row r="114" spans="1:38" hidden="1" x14ac:dyDescent="0.25">
      <c r="A114" s="16" t="s">
        <v>1</v>
      </c>
      <c r="B114" s="26" t="s">
        <v>68</v>
      </c>
      <c r="C114" s="28">
        <v>3</v>
      </c>
      <c r="D114">
        <v>10.43</v>
      </c>
      <c r="E114">
        <v>10.53</v>
      </c>
      <c r="F114" s="34"/>
      <c r="G114">
        <v>8</v>
      </c>
      <c r="H114">
        <v>10</v>
      </c>
      <c r="I114" s="34"/>
      <c r="J114" s="56" t="s">
        <v>69</v>
      </c>
      <c r="K114" s="57" t="s">
        <v>326</v>
      </c>
      <c r="L114" s="121"/>
      <c r="M114">
        <v>118</v>
      </c>
      <c r="N114">
        <v>114</v>
      </c>
      <c r="O114" s="34"/>
      <c r="P114">
        <f>VLOOKUP(表格2_45[[#This Row],[name]],odds!$A$1:$H$200,4,0)</f>
        <v>12</v>
      </c>
      <c r="Q114">
        <v>6.8</v>
      </c>
      <c r="R114" s="34"/>
      <c r="S114" s="35" t="s">
        <v>408</v>
      </c>
      <c r="T114" s="40">
        <v>1200</v>
      </c>
      <c r="U114">
        <v>1</v>
      </c>
      <c r="V114">
        <v>4</v>
      </c>
      <c r="W114">
        <v>1</v>
      </c>
      <c r="X114">
        <v>24</v>
      </c>
      <c r="Y114" s="32" t="s">
        <v>432</v>
      </c>
      <c r="Z114">
        <v>1193</v>
      </c>
      <c r="AA114" s="33" t="s">
        <v>417</v>
      </c>
      <c r="AB114">
        <v>4</v>
      </c>
      <c r="AC114">
        <v>41</v>
      </c>
      <c r="AD114" s="17" t="s">
        <v>91</v>
      </c>
      <c r="AE114" s="12" t="s">
        <v>471</v>
      </c>
      <c r="AF114">
        <v>1</v>
      </c>
      <c r="AG114">
        <v>1</v>
      </c>
      <c r="AH114">
        <v>3</v>
      </c>
      <c r="AL114" t="s">
        <v>367</v>
      </c>
    </row>
    <row r="115" spans="1:38" hidden="1" x14ac:dyDescent="0.25">
      <c r="A115" s="16" t="s">
        <v>1</v>
      </c>
      <c r="B115" s="23" t="s">
        <v>52</v>
      </c>
      <c r="C115">
        <v>10</v>
      </c>
      <c r="D115">
        <v>41.32</v>
      </c>
      <c r="E115">
        <v>41.419999999999995</v>
      </c>
      <c r="F115" s="34"/>
      <c r="G115">
        <v>1</v>
      </c>
      <c r="H115">
        <v>6</v>
      </c>
      <c r="I115" s="34"/>
      <c r="J115" s="53" t="s">
        <v>53</v>
      </c>
      <c r="K115" s="73" t="s">
        <v>452</v>
      </c>
      <c r="L115" s="97"/>
      <c r="M115">
        <v>126</v>
      </c>
      <c r="N115">
        <v>117</v>
      </c>
      <c r="O115" s="34"/>
      <c r="P115">
        <f>VLOOKUP(表格2_45[[#This Row],[name]],odds!$A$1:$H$200,4,0)</f>
        <v>8.9</v>
      </c>
      <c r="Q115">
        <v>113</v>
      </c>
      <c r="R115" s="34"/>
      <c r="S115" s="35" t="s">
        <v>408</v>
      </c>
      <c r="T115">
        <v>1650</v>
      </c>
      <c r="U115">
        <v>1</v>
      </c>
      <c r="V115">
        <v>7</v>
      </c>
      <c r="W115">
        <v>5</v>
      </c>
      <c r="X115">
        <v>25</v>
      </c>
      <c r="Y115" s="32" t="s">
        <v>432</v>
      </c>
      <c r="Z115">
        <v>1047</v>
      </c>
      <c r="AA115" s="33" t="s">
        <v>417</v>
      </c>
      <c r="AB115">
        <v>4</v>
      </c>
      <c r="AC115">
        <v>42</v>
      </c>
      <c r="AD115" s="25" t="s">
        <v>54</v>
      </c>
      <c r="AE115">
        <v>4</v>
      </c>
      <c r="AF115">
        <v>2</v>
      </c>
      <c r="AG115">
        <v>4</v>
      </c>
      <c r="AH115">
        <v>4</v>
      </c>
      <c r="AI115">
        <v>10</v>
      </c>
      <c r="AL115" t="s">
        <v>141</v>
      </c>
    </row>
    <row r="116" spans="1:38" hidden="1" x14ac:dyDescent="0.25">
      <c r="A116" s="16" t="s">
        <v>1</v>
      </c>
      <c r="B116" s="23" t="s">
        <v>52</v>
      </c>
      <c r="C116">
        <v>11</v>
      </c>
      <c r="D116">
        <v>40.92</v>
      </c>
      <c r="E116">
        <v>40.92</v>
      </c>
      <c r="F116" s="34"/>
      <c r="G116">
        <v>1</v>
      </c>
      <c r="H116">
        <v>6</v>
      </c>
      <c r="I116" s="34"/>
      <c r="J116" s="53" t="s">
        <v>53</v>
      </c>
      <c r="K116" s="73" t="s">
        <v>452</v>
      </c>
      <c r="L116" s="97"/>
      <c r="M116">
        <v>126</v>
      </c>
      <c r="N116">
        <v>121</v>
      </c>
      <c r="O116" s="34"/>
      <c r="P116">
        <f>VLOOKUP(表格2_45[[#This Row],[name]],odds!$A$1:$H$200,4,0)</f>
        <v>8.9</v>
      </c>
      <c r="Q116">
        <v>115</v>
      </c>
      <c r="R116" s="34"/>
      <c r="S116" s="37" t="s">
        <v>409</v>
      </c>
      <c r="T116">
        <v>1650</v>
      </c>
      <c r="U116">
        <v>1</v>
      </c>
      <c r="V116">
        <v>23</v>
      </c>
      <c r="W116">
        <v>4</v>
      </c>
      <c r="X116">
        <v>25</v>
      </c>
      <c r="Y116" s="32" t="s">
        <v>416</v>
      </c>
      <c r="Z116">
        <v>1034</v>
      </c>
      <c r="AA116" s="33" t="s">
        <v>417</v>
      </c>
      <c r="AB116">
        <v>4</v>
      </c>
      <c r="AC116">
        <v>45</v>
      </c>
      <c r="AD116" s="25" t="s">
        <v>54</v>
      </c>
      <c r="AE116">
        <v>9</v>
      </c>
      <c r="AF116">
        <v>4</v>
      </c>
      <c r="AG116">
        <v>5</v>
      </c>
      <c r="AH116">
        <v>6</v>
      </c>
      <c r="AI116">
        <v>11</v>
      </c>
      <c r="AL116" t="s">
        <v>668</v>
      </c>
    </row>
    <row r="117" spans="1:38" hidden="1" x14ac:dyDescent="0.25">
      <c r="A117" s="16" t="s">
        <v>1</v>
      </c>
      <c r="B117" s="23" t="s">
        <v>52</v>
      </c>
      <c r="C117">
        <v>10</v>
      </c>
      <c r="D117">
        <v>10.66</v>
      </c>
      <c r="E117">
        <v>10.760000000000002</v>
      </c>
      <c r="F117" s="34"/>
      <c r="G117">
        <v>1</v>
      </c>
      <c r="H117">
        <v>7</v>
      </c>
      <c r="I117" s="34"/>
      <c r="J117" s="53" t="s">
        <v>53</v>
      </c>
      <c r="K117" s="68" t="s">
        <v>316</v>
      </c>
      <c r="L117" s="122"/>
      <c r="M117">
        <v>126</v>
      </c>
      <c r="N117">
        <v>118</v>
      </c>
      <c r="O117" s="34"/>
      <c r="P117">
        <f>VLOOKUP(表格2_45[[#This Row],[name]],odds!$A$1:$H$200,4,0)</f>
        <v>8.9</v>
      </c>
      <c r="Q117">
        <v>83</v>
      </c>
      <c r="R117" s="34"/>
      <c r="S117" s="35" t="s">
        <v>408</v>
      </c>
      <c r="T117" s="40">
        <v>1200</v>
      </c>
      <c r="U117">
        <v>1</v>
      </c>
      <c r="V117">
        <v>9</v>
      </c>
      <c r="W117">
        <v>4</v>
      </c>
      <c r="X117">
        <v>25</v>
      </c>
      <c r="Y117" s="32" t="s">
        <v>432</v>
      </c>
      <c r="Z117">
        <v>1037</v>
      </c>
      <c r="AA117" s="33" t="s">
        <v>427</v>
      </c>
      <c r="AB117">
        <v>4</v>
      </c>
      <c r="AC117">
        <v>48</v>
      </c>
      <c r="AD117" s="25" t="s">
        <v>54</v>
      </c>
      <c r="AE117">
        <v>7</v>
      </c>
      <c r="AF117">
        <v>3</v>
      </c>
      <c r="AG117">
        <v>4</v>
      </c>
      <c r="AH117">
        <v>10</v>
      </c>
      <c r="AL117" t="s">
        <v>669</v>
      </c>
    </row>
    <row r="118" spans="1:38" hidden="1" x14ac:dyDescent="0.25">
      <c r="A118" s="16" t="s">
        <v>1</v>
      </c>
      <c r="B118" s="23" t="s">
        <v>52</v>
      </c>
      <c r="C118">
        <v>11</v>
      </c>
      <c r="D118">
        <v>13.29</v>
      </c>
      <c r="E118">
        <v>12.79</v>
      </c>
      <c r="F118" s="34"/>
      <c r="G118">
        <v>1</v>
      </c>
      <c r="H118">
        <v>11</v>
      </c>
      <c r="I118" s="34"/>
      <c r="J118" s="53" t="s">
        <v>53</v>
      </c>
      <c r="K118" s="73" t="s">
        <v>452</v>
      </c>
      <c r="L118" s="97"/>
      <c r="M118">
        <v>126</v>
      </c>
      <c r="N118">
        <v>128</v>
      </c>
      <c r="O118" s="34"/>
      <c r="P118">
        <f>VLOOKUP(表格2_45[[#This Row],[name]],odds!$A$1:$H$200,4,0)</f>
        <v>8.9</v>
      </c>
      <c r="Q118">
        <v>99</v>
      </c>
      <c r="R118" s="34"/>
      <c r="S118" s="36" t="s">
        <v>410</v>
      </c>
      <c r="T118" s="40">
        <v>1200</v>
      </c>
      <c r="U118">
        <v>1</v>
      </c>
      <c r="V118">
        <v>12</v>
      </c>
      <c r="W118">
        <v>2</v>
      </c>
      <c r="X118">
        <v>25</v>
      </c>
      <c r="Y118" t="s">
        <v>457</v>
      </c>
      <c r="Z118">
        <v>1073</v>
      </c>
      <c r="AA118" s="34" t="s">
        <v>671</v>
      </c>
      <c r="AB118">
        <v>4</v>
      </c>
      <c r="AC118">
        <v>50</v>
      </c>
      <c r="AD118" s="25" t="s">
        <v>54</v>
      </c>
      <c r="AE118" t="s">
        <v>672</v>
      </c>
      <c r="AF118">
        <v>8</v>
      </c>
      <c r="AG118">
        <v>10</v>
      </c>
      <c r="AH118">
        <v>11</v>
      </c>
      <c r="AL118" t="s">
        <v>674</v>
      </c>
    </row>
    <row r="119" spans="1:38" hidden="1" x14ac:dyDescent="0.25">
      <c r="A119" s="16" t="s">
        <v>1</v>
      </c>
      <c r="B119" s="23" t="s">
        <v>52</v>
      </c>
      <c r="C119">
        <v>14</v>
      </c>
      <c r="D119">
        <v>25.41</v>
      </c>
      <c r="E119">
        <v>25.21</v>
      </c>
      <c r="F119" s="34"/>
      <c r="G119">
        <v>1</v>
      </c>
      <c r="H119">
        <v>5</v>
      </c>
      <c r="I119" s="34"/>
      <c r="J119" s="53" t="s">
        <v>53</v>
      </c>
      <c r="K119" s="73" t="s">
        <v>452</v>
      </c>
      <c r="L119" s="97"/>
      <c r="M119">
        <v>126</v>
      </c>
      <c r="N119">
        <v>125</v>
      </c>
      <c r="O119" s="34"/>
      <c r="P119">
        <f>VLOOKUP(表格2_45[[#This Row],[name]],odds!$A$1:$H$200,4,0)</f>
        <v>8.9</v>
      </c>
      <c r="Q119">
        <v>25</v>
      </c>
      <c r="R119" s="34"/>
      <c r="S119" s="37" t="s">
        <v>409</v>
      </c>
      <c r="T119">
        <v>1400</v>
      </c>
      <c r="U119">
        <v>1</v>
      </c>
      <c r="V119">
        <v>1</v>
      </c>
      <c r="W119">
        <v>1</v>
      </c>
      <c r="X119">
        <v>25</v>
      </c>
      <c r="Y119" t="s">
        <v>508</v>
      </c>
      <c r="Z119">
        <v>1071</v>
      </c>
      <c r="AA119" s="33" t="s">
        <v>417</v>
      </c>
      <c r="AB119">
        <v>4</v>
      </c>
      <c r="AC119">
        <v>50</v>
      </c>
      <c r="AD119" s="25" t="s">
        <v>54</v>
      </c>
      <c r="AE119" t="s">
        <v>676</v>
      </c>
      <c r="AF119">
        <v>6</v>
      </c>
      <c r="AG119">
        <v>6</v>
      </c>
      <c r="AH119">
        <v>8</v>
      </c>
      <c r="AI119">
        <v>14</v>
      </c>
      <c r="AL119" t="s">
        <v>624</v>
      </c>
    </row>
    <row r="120" spans="1:38" hidden="1" x14ac:dyDescent="0.25">
      <c r="A120" s="16" t="s">
        <v>1</v>
      </c>
      <c r="B120" s="23" t="s">
        <v>52</v>
      </c>
      <c r="C120" s="30">
        <v>5</v>
      </c>
      <c r="D120">
        <v>10.77</v>
      </c>
      <c r="E120">
        <v>10.27</v>
      </c>
      <c r="F120" s="34"/>
      <c r="G120">
        <v>1</v>
      </c>
      <c r="H120">
        <v>9</v>
      </c>
      <c r="I120" s="34"/>
      <c r="J120" s="53" t="s">
        <v>53</v>
      </c>
      <c r="K120" s="73" t="s">
        <v>452</v>
      </c>
      <c r="L120" s="97"/>
      <c r="M120">
        <v>126</v>
      </c>
      <c r="N120">
        <v>129</v>
      </c>
      <c r="O120" s="34"/>
      <c r="P120">
        <f>VLOOKUP(表格2_45[[#This Row],[name]],odds!$A$1:$H$200,4,0)</f>
        <v>8.9</v>
      </c>
      <c r="Q120">
        <v>139</v>
      </c>
      <c r="R120" s="34"/>
      <c r="S120" s="36" t="s">
        <v>410</v>
      </c>
      <c r="T120" s="40">
        <v>1200</v>
      </c>
      <c r="U120">
        <v>1</v>
      </c>
      <c r="V120">
        <v>15</v>
      </c>
      <c r="W120">
        <v>12</v>
      </c>
      <c r="X120">
        <v>24</v>
      </c>
      <c r="Y120" t="s">
        <v>479</v>
      </c>
      <c r="Z120">
        <v>1058</v>
      </c>
      <c r="AA120" s="33" t="s">
        <v>417</v>
      </c>
      <c r="AB120">
        <v>4</v>
      </c>
      <c r="AC120">
        <v>52</v>
      </c>
      <c r="AD120" s="25" t="s">
        <v>54</v>
      </c>
      <c r="AE120" t="s">
        <v>435</v>
      </c>
      <c r="AF120">
        <v>8</v>
      </c>
      <c r="AG120">
        <v>6</v>
      </c>
      <c r="AH120">
        <v>5</v>
      </c>
      <c r="AL120" t="s">
        <v>678</v>
      </c>
    </row>
    <row r="121" spans="1:38" hidden="1" x14ac:dyDescent="0.25">
      <c r="A121" s="16" t="s">
        <v>1</v>
      </c>
      <c r="B121" s="26" t="s">
        <v>68</v>
      </c>
      <c r="C121">
        <v>10</v>
      </c>
      <c r="D121">
        <v>10.94</v>
      </c>
      <c r="E121">
        <v>10.54</v>
      </c>
      <c r="F121" s="34"/>
      <c r="G121">
        <v>8</v>
      </c>
      <c r="H121">
        <v>5</v>
      </c>
      <c r="I121" s="34"/>
      <c r="J121" s="56" t="s">
        <v>69</v>
      </c>
      <c r="K121" s="67" t="s">
        <v>195</v>
      </c>
      <c r="L121" s="95"/>
      <c r="M121">
        <v>118</v>
      </c>
      <c r="N121">
        <v>130</v>
      </c>
      <c r="O121" s="34"/>
      <c r="P121">
        <f>VLOOKUP(表格2_45[[#This Row],[name]],odds!$A$1:$H$200,4,0)</f>
        <v>12</v>
      </c>
      <c r="Q121">
        <v>5.8</v>
      </c>
      <c r="R121" s="34"/>
      <c r="S121" s="35" t="s">
        <v>408</v>
      </c>
      <c r="T121" s="40">
        <v>1200</v>
      </c>
      <c r="U121">
        <v>1</v>
      </c>
      <c r="V121">
        <v>27</v>
      </c>
      <c r="W121">
        <v>11</v>
      </c>
      <c r="X121">
        <v>24</v>
      </c>
      <c r="Y121" s="32" t="s">
        <v>426</v>
      </c>
      <c r="Z121">
        <v>1192</v>
      </c>
      <c r="AA121" s="33" t="s">
        <v>417</v>
      </c>
      <c r="AB121">
        <v>4</v>
      </c>
      <c r="AC121">
        <v>53</v>
      </c>
      <c r="AD121" s="19" t="s">
        <v>32</v>
      </c>
      <c r="AE121" t="s">
        <v>490</v>
      </c>
      <c r="AF121">
        <v>1</v>
      </c>
      <c r="AG121">
        <v>1</v>
      </c>
      <c r="AH121">
        <v>10</v>
      </c>
      <c r="AL121" t="s">
        <v>161</v>
      </c>
    </row>
    <row r="122" spans="1:38" x14ac:dyDescent="0.25">
      <c r="A122" s="16" t="s">
        <v>1</v>
      </c>
      <c r="B122" s="23" t="s">
        <v>52</v>
      </c>
      <c r="C122">
        <v>6</v>
      </c>
      <c r="D122">
        <v>10.87</v>
      </c>
      <c r="E122">
        <v>10.57</v>
      </c>
      <c r="F122" s="34"/>
      <c r="G122">
        <v>1</v>
      </c>
      <c r="H122">
        <v>6</v>
      </c>
      <c r="I122" s="34"/>
      <c r="J122" s="53" t="s">
        <v>53</v>
      </c>
      <c r="K122" s="63" t="s">
        <v>140</v>
      </c>
      <c r="L122" s="100"/>
      <c r="M122">
        <v>126</v>
      </c>
      <c r="N122">
        <v>129</v>
      </c>
      <c r="O122" s="34"/>
      <c r="P122">
        <f>VLOOKUP(表格2_45[[#This Row],[name]],odds!$A$1:$H$200,4,0)</f>
        <v>8.9</v>
      </c>
      <c r="Q122">
        <v>9.1999999999999993</v>
      </c>
      <c r="R122" s="34"/>
      <c r="S122" s="37" t="s">
        <v>409</v>
      </c>
      <c r="T122" s="40">
        <v>1200</v>
      </c>
      <c r="U122">
        <v>1</v>
      </c>
      <c r="V122">
        <v>19</v>
      </c>
      <c r="W122">
        <v>11</v>
      </c>
      <c r="X122">
        <v>25</v>
      </c>
      <c r="Y122" s="31" t="s">
        <v>420</v>
      </c>
      <c r="Z122">
        <v>1069</v>
      </c>
      <c r="AA122" s="33" t="s">
        <v>417</v>
      </c>
      <c r="AB122">
        <v>5</v>
      </c>
      <c r="AC122">
        <v>34</v>
      </c>
      <c r="AD122" s="25" t="s">
        <v>54</v>
      </c>
      <c r="AE122" t="s">
        <v>484</v>
      </c>
      <c r="AF122">
        <v>5</v>
      </c>
      <c r="AG122">
        <v>4</v>
      </c>
      <c r="AH122">
        <v>6</v>
      </c>
      <c r="AL122" t="s">
        <v>17</v>
      </c>
    </row>
    <row r="123" spans="1:38" hidden="1" x14ac:dyDescent="0.25">
      <c r="A123" s="16" t="s">
        <v>1</v>
      </c>
      <c r="B123" s="20" t="s">
        <v>37</v>
      </c>
      <c r="C123" s="30">
        <v>4</v>
      </c>
      <c r="D123">
        <v>10.29</v>
      </c>
      <c r="E123">
        <v>10.59</v>
      </c>
      <c r="F123" s="34"/>
      <c r="G123">
        <v>7</v>
      </c>
      <c r="H123">
        <v>4</v>
      </c>
      <c r="I123" s="34"/>
      <c r="J123" s="50" t="s">
        <v>565</v>
      </c>
      <c r="K123" s="62" t="s">
        <v>120</v>
      </c>
      <c r="L123" s="109"/>
      <c r="M123">
        <v>130</v>
      </c>
      <c r="N123">
        <v>121</v>
      </c>
      <c r="O123" s="34"/>
      <c r="P123">
        <f>VLOOKUP(表格2_45[[#This Row],[name]],odds!$A$1:$H$200,4,0)</f>
        <v>7.6</v>
      </c>
      <c r="Q123">
        <v>10</v>
      </c>
      <c r="R123" s="34"/>
      <c r="S123" s="37" t="s">
        <v>409</v>
      </c>
      <c r="T123" s="40">
        <v>1200</v>
      </c>
      <c r="U123">
        <v>1</v>
      </c>
      <c r="V123">
        <v>16</v>
      </c>
      <c r="W123">
        <v>10</v>
      </c>
      <c r="X123">
        <v>24</v>
      </c>
      <c r="Y123" s="31" t="s">
        <v>420</v>
      </c>
      <c r="Z123">
        <v>1045</v>
      </c>
      <c r="AA123" s="33" t="s">
        <v>417</v>
      </c>
      <c r="AB123">
        <v>5</v>
      </c>
      <c r="AC123">
        <v>27</v>
      </c>
      <c r="AD123" s="20" t="s">
        <v>39</v>
      </c>
      <c r="AE123" s="12">
        <v>1</v>
      </c>
      <c r="AF123">
        <v>7</v>
      </c>
      <c r="AG123">
        <v>5</v>
      </c>
      <c r="AH123">
        <v>4</v>
      </c>
      <c r="AL123" t="s">
        <v>594</v>
      </c>
    </row>
    <row r="124" spans="1:38" hidden="1" x14ac:dyDescent="0.25">
      <c r="A124" s="16" t="s">
        <v>1</v>
      </c>
      <c r="B124" s="24" t="s">
        <v>57</v>
      </c>
      <c r="C124">
        <v>12</v>
      </c>
      <c r="D124">
        <v>11.67</v>
      </c>
      <c r="E124">
        <v>11.47</v>
      </c>
      <c r="F124" s="34"/>
      <c r="G124">
        <v>4</v>
      </c>
      <c r="H124">
        <v>5</v>
      </c>
      <c r="I124" s="34"/>
      <c r="J124" s="54" t="s">
        <v>58</v>
      </c>
      <c r="K124" s="55" t="s">
        <v>64</v>
      </c>
      <c r="L124" s="99"/>
      <c r="M124">
        <v>125</v>
      </c>
      <c r="N124">
        <v>131</v>
      </c>
      <c r="O124" s="34"/>
      <c r="P124">
        <f>VLOOKUP(表格2_45[[#This Row],[name]],odds!$A$1:$H$200,4,0)</f>
        <v>26</v>
      </c>
      <c r="Q124">
        <v>47</v>
      </c>
      <c r="R124" s="34"/>
      <c r="S124" s="35" t="s">
        <v>408</v>
      </c>
      <c r="T124" s="40">
        <v>1200</v>
      </c>
      <c r="U124">
        <v>1</v>
      </c>
      <c r="V124">
        <v>28</v>
      </c>
      <c r="W124">
        <v>9</v>
      </c>
      <c r="X124">
        <v>25</v>
      </c>
      <c r="Y124" t="s">
        <v>457</v>
      </c>
      <c r="Z124">
        <v>1186</v>
      </c>
      <c r="AA124" s="34" t="s">
        <v>671</v>
      </c>
      <c r="AB124">
        <v>5</v>
      </c>
      <c r="AC124">
        <v>36</v>
      </c>
      <c r="AD124" s="26" t="s">
        <v>59</v>
      </c>
      <c r="AE124" t="s">
        <v>683</v>
      </c>
      <c r="AF124">
        <v>3</v>
      </c>
      <c r="AG124">
        <v>4</v>
      </c>
      <c r="AH124">
        <v>12</v>
      </c>
      <c r="AL124" t="s">
        <v>685</v>
      </c>
    </row>
    <row r="125" spans="1:38" hidden="1" x14ac:dyDescent="0.25">
      <c r="A125" s="16" t="s">
        <v>1</v>
      </c>
      <c r="B125" s="24" t="s">
        <v>57</v>
      </c>
      <c r="C125">
        <v>7</v>
      </c>
      <c r="D125">
        <v>9.49</v>
      </c>
      <c r="E125">
        <v>9.2900000000000009</v>
      </c>
      <c r="F125" s="34"/>
      <c r="G125">
        <v>4</v>
      </c>
      <c r="H125">
        <v>6</v>
      </c>
      <c r="I125" s="34"/>
      <c r="J125" s="54" t="s">
        <v>58</v>
      </c>
      <c r="K125" s="55" t="s">
        <v>64</v>
      </c>
      <c r="L125" s="99"/>
      <c r="M125">
        <v>125</v>
      </c>
      <c r="N125">
        <v>132</v>
      </c>
      <c r="O125" s="34"/>
      <c r="P125">
        <f>VLOOKUP(表格2_45[[#This Row],[name]],odds!$A$1:$H$200,4,0)</f>
        <v>26</v>
      </c>
      <c r="Q125">
        <v>38</v>
      </c>
      <c r="R125" s="34"/>
      <c r="S125" s="37" t="s">
        <v>409</v>
      </c>
      <c r="T125" s="40">
        <v>1200</v>
      </c>
      <c r="U125">
        <v>1</v>
      </c>
      <c r="V125">
        <v>7</v>
      </c>
      <c r="W125">
        <v>9</v>
      </c>
      <c r="X125">
        <v>25</v>
      </c>
      <c r="Y125" t="s">
        <v>483</v>
      </c>
      <c r="Z125">
        <v>1169</v>
      </c>
      <c r="AA125" s="33" t="s">
        <v>417</v>
      </c>
      <c r="AB125">
        <v>5</v>
      </c>
      <c r="AC125">
        <v>37</v>
      </c>
      <c r="AD125" s="26" t="s">
        <v>59</v>
      </c>
      <c r="AE125" s="12">
        <v>2</v>
      </c>
      <c r="AF125">
        <v>5</v>
      </c>
      <c r="AG125">
        <v>6</v>
      </c>
      <c r="AH125">
        <v>7</v>
      </c>
      <c r="AL125" t="s">
        <v>686</v>
      </c>
    </row>
    <row r="126" spans="1:38" hidden="1" x14ac:dyDescent="0.25">
      <c r="A126" s="16" t="s">
        <v>1</v>
      </c>
      <c r="B126" s="24" t="s">
        <v>57</v>
      </c>
      <c r="C126">
        <v>9</v>
      </c>
      <c r="D126">
        <v>12.65</v>
      </c>
      <c r="E126">
        <v>13.25</v>
      </c>
      <c r="F126" s="34"/>
      <c r="G126">
        <v>4</v>
      </c>
      <c r="H126">
        <v>5</v>
      </c>
      <c r="I126" s="34"/>
      <c r="J126" s="54" t="s">
        <v>58</v>
      </c>
      <c r="K126" s="78" t="s">
        <v>687</v>
      </c>
      <c r="L126" s="123"/>
      <c r="M126">
        <v>125</v>
      </c>
      <c r="N126">
        <v>108</v>
      </c>
      <c r="O126" s="34"/>
      <c r="P126">
        <f>VLOOKUP(表格2_45[[#This Row],[name]],odds!$A$1:$H$200,4,0)</f>
        <v>26</v>
      </c>
      <c r="Q126">
        <v>40</v>
      </c>
      <c r="R126" s="34"/>
      <c r="S126" s="35" t="s">
        <v>408</v>
      </c>
      <c r="T126" s="40">
        <v>1200</v>
      </c>
      <c r="U126">
        <v>1</v>
      </c>
      <c r="V126">
        <v>12</v>
      </c>
      <c r="W126">
        <v>2</v>
      </c>
      <c r="X126">
        <v>25</v>
      </c>
      <c r="Y126" t="s">
        <v>457</v>
      </c>
      <c r="Z126">
        <v>1159</v>
      </c>
      <c r="AA126" s="34" t="s">
        <v>671</v>
      </c>
      <c r="AB126">
        <v>4</v>
      </c>
      <c r="AC126">
        <v>42</v>
      </c>
      <c r="AD126" s="26" t="s">
        <v>59</v>
      </c>
      <c r="AE126" t="s">
        <v>688</v>
      </c>
      <c r="AF126">
        <v>2</v>
      </c>
      <c r="AG126">
        <v>3</v>
      </c>
      <c r="AH126">
        <v>9</v>
      </c>
      <c r="AL126" t="s">
        <v>690</v>
      </c>
    </row>
    <row r="127" spans="1:38" hidden="1" x14ac:dyDescent="0.25">
      <c r="A127" s="16" t="s">
        <v>1</v>
      </c>
      <c r="B127" s="24" t="s">
        <v>57</v>
      </c>
      <c r="C127">
        <v>11</v>
      </c>
      <c r="D127">
        <v>43.34</v>
      </c>
      <c r="E127">
        <v>43.540000000000006</v>
      </c>
      <c r="F127" s="34"/>
      <c r="G127">
        <v>4</v>
      </c>
      <c r="H127">
        <v>5</v>
      </c>
      <c r="I127" s="34"/>
      <c r="J127" s="54" t="s">
        <v>58</v>
      </c>
      <c r="K127" s="77" t="s">
        <v>648</v>
      </c>
      <c r="L127" s="120"/>
      <c r="M127">
        <v>125</v>
      </c>
      <c r="N127">
        <v>120</v>
      </c>
      <c r="O127" s="34"/>
      <c r="P127">
        <f>VLOOKUP(表格2_45[[#This Row],[name]],odds!$A$1:$H$200,4,0)</f>
        <v>26</v>
      </c>
      <c r="Q127">
        <v>67</v>
      </c>
      <c r="R127" s="34"/>
      <c r="S127" s="37" t="s">
        <v>409</v>
      </c>
      <c r="T127">
        <v>1650</v>
      </c>
      <c r="U127">
        <v>1</v>
      </c>
      <c r="V127">
        <v>15</v>
      </c>
      <c r="W127">
        <v>1</v>
      </c>
      <c r="X127">
        <v>25</v>
      </c>
      <c r="Y127" s="31" t="s">
        <v>420</v>
      </c>
      <c r="Z127">
        <v>1161</v>
      </c>
      <c r="AA127" s="33" t="s">
        <v>417</v>
      </c>
      <c r="AB127">
        <v>4</v>
      </c>
      <c r="AC127">
        <v>45</v>
      </c>
      <c r="AD127" s="26" t="s">
        <v>59</v>
      </c>
      <c r="AE127" t="s">
        <v>676</v>
      </c>
      <c r="AF127">
        <v>6</v>
      </c>
      <c r="AG127">
        <v>6</v>
      </c>
      <c r="AH127">
        <v>5</v>
      </c>
      <c r="AI127">
        <v>11</v>
      </c>
      <c r="AL127" t="s">
        <v>693</v>
      </c>
    </row>
    <row r="128" spans="1:38" hidden="1" x14ac:dyDescent="0.25">
      <c r="A128" s="16" t="s">
        <v>1</v>
      </c>
      <c r="B128" s="24" t="s">
        <v>57</v>
      </c>
      <c r="C128">
        <v>14</v>
      </c>
      <c r="D128">
        <v>24.76</v>
      </c>
      <c r="E128">
        <v>24.460000000000004</v>
      </c>
      <c r="F128" s="34"/>
      <c r="G128">
        <v>4</v>
      </c>
      <c r="H128">
        <v>12</v>
      </c>
      <c r="I128" s="34"/>
      <c r="J128" s="54" t="s">
        <v>58</v>
      </c>
      <c r="K128" s="63" t="s">
        <v>140</v>
      </c>
      <c r="L128" s="100"/>
      <c r="M128">
        <v>125</v>
      </c>
      <c r="N128">
        <v>123</v>
      </c>
      <c r="O128" s="34"/>
      <c r="P128">
        <f>VLOOKUP(表格2_45[[#This Row],[name]],odds!$A$1:$H$200,4,0)</f>
        <v>26</v>
      </c>
      <c r="Q128">
        <v>151</v>
      </c>
      <c r="R128" s="34"/>
      <c r="S128" s="35" t="s">
        <v>408</v>
      </c>
      <c r="T128">
        <v>1400</v>
      </c>
      <c r="U128">
        <v>1</v>
      </c>
      <c r="V128">
        <v>29</v>
      </c>
      <c r="W128">
        <v>12</v>
      </c>
      <c r="X128">
        <v>24</v>
      </c>
      <c r="Y128" t="s">
        <v>501</v>
      </c>
      <c r="Z128">
        <v>1168</v>
      </c>
      <c r="AA128" s="33" t="s">
        <v>417</v>
      </c>
      <c r="AB128">
        <v>4</v>
      </c>
      <c r="AC128">
        <v>48</v>
      </c>
      <c r="AD128" s="26" t="s">
        <v>59</v>
      </c>
      <c r="AE128" t="s">
        <v>694</v>
      </c>
      <c r="AF128">
        <v>1</v>
      </c>
      <c r="AG128">
        <v>1</v>
      </c>
      <c r="AH128">
        <v>2</v>
      </c>
      <c r="AI128">
        <v>14</v>
      </c>
      <c r="AL128" t="s">
        <v>693</v>
      </c>
    </row>
    <row r="129" spans="1:38" hidden="1" x14ac:dyDescent="0.25">
      <c r="A129" s="16" t="s">
        <v>1</v>
      </c>
      <c r="B129" s="24" t="s">
        <v>57</v>
      </c>
      <c r="C129">
        <v>11</v>
      </c>
      <c r="D129">
        <v>23.28</v>
      </c>
      <c r="E129">
        <v>22.880000000000003</v>
      </c>
      <c r="F129" s="34"/>
      <c r="G129">
        <v>4</v>
      </c>
      <c r="H129">
        <v>13</v>
      </c>
      <c r="I129" s="34"/>
      <c r="J129" s="54" t="s">
        <v>58</v>
      </c>
      <c r="K129" s="63" t="s">
        <v>140</v>
      </c>
      <c r="L129" s="100"/>
      <c r="M129">
        <v>125</v>
      </c>
      <c r="N129">
        <v>125</v>
      </c>
      <c r="O129" s="34"/>
      <c r="P129">
        <f>VLOOKUP(表格2_45[[#This Row],[name]],odds!$A$1:$H$200,4,0)</f>
        <v>26</v>
      </c>
      <c r="Q129">
        <v>183</v>
      </c>
      <c r="R129" s="34"/>
      <c r="S129" s="38" t="s">
        <v>411</v>
      </c>
      <c r="T129">
        <v>1400</v>
      </c>
      <c r="U129">
        <v>1</v>
      </c>
      <c r="V129">
        <v>1</v>
      </c>
      <c r="W129">
        <v>12</v>
      </c>
      <c r="X129">
        <v>24</v>
      </c>
      <c r="Y129" t="s">
        <v>479</v>
      </c>
      <c r="Z129">
        <v>1183</v>
      </c>
      <c r="AA129" s="33" t="s">
        <v>417</v>
      </c>
      <c r="AB129">
        <v>4</v>
      </c>
      <c r="AC129">
        <v>50</v>
      </c>
      <c r="AD129" s="26" t="s">
        <v>59</v>
      </c>
      <c r="AE129">
        <v>7</v>
      </c>
      <c r="AF129">
        <v>14</v>
      </c>
      <c r="AG129">
        <v>14</v>
      </c>
      <c r="AH129">
        <v>14</v>
      </c>
      <c r="AI129">
        <v>11</v>
      </c>
      <c r="AL129" t="s">
        <v>697</v>
      </c>
    </row>
    <row r="130" spans="1:38" hidden="1" x14ac:dyDescent="0.25">
      <c r="A130" s="16" t="s">
        <v>1</v>
      </c>
      <c r="B130" s="24" t="s">
        <v>57</v>
      </c>
      <c r="C130">
        <v>12</v>
      </c>
      <c r="D130">
        <v>10.41</v>
      </c>
      <c r="E130">
        <v>9.91</v>
      </c>
      <c r="F130" s="34"/>
      <c r="G130">
        <v>4</v>
      </c>
      <c r="H130">
        <v>14</v>
      </c>
      <c r="I130" s="34"/>
      <c r="J130" s="54" t="s">
        <v>58</v>
      </c>
      <c r="K130" s="59" t="s">
        <v>85</v>
      </c>
      <c r="L130" s="96"/>
      <c r="M130">
        <v>125</v>
      </c>
      <c r="N130">
        <v>128</v>
      </c>
      <c r="O130" s="34"/>
      <c r="P130">
        <f>VLOOKUP(表格2_45[[#This Row],[name]],odds!$A$1:$H$200,4,0)</f>
        <v>26</v>
      </c>
      <c r="Q130">
        <v>97</v>
      </c>
      <c r="R130" s="34"/>
      <c r="S130" s="38" t="s">
        <v>411</v>
      </c>
      <c r="T130" s="40">
        <v>1200</v>
      </c>
      <c r="U130">
        <v>1</v>
      </c>
      <c r="V130">
        <v>9</v>
      </c>
      <c r="W130">
        <v>11</v>
      </c>
      <c r="X130">
        <v>24</v>
      </c>
      <c r="Y130" t="s">
        <v>465</v>
      </c>
      <c r="Z130">
        <v>1186</v>
      </c>
      <c r="AA130" s="33" t="s">
        <v>417</v>
      </c>
      <c r="AB130">
        <v>4</v>
      </c>
      <c r="AC130">
        <v>52</v>
      </c>
      <c r="AD130" s="26" t="s">
        <v>59</v>
      </c>
      <c r="AE130" t="s">
        <v>519</v>
      </c>
      <c r="AF130">
        <v>14</v>
      </c>
      <c r="AG130">
        <v>14</v>
      </c>
      <c r="AH130">
        <v>12</v>
      </c>
      <c r="AL130" t="s">
        <v>289</v>
      </c>
    </row>
    <row r="131" spans="1:38" hidden="1" x14ac:dyDescent="0.25">
      <c r="A131" s="16" t="s">
        <v>1</v>
      </c>
      <c r="B131" s="24" t="s">
        <v>57</v>
      </c>
      <c r="C131">
        <v>6</v>
      </c>
      <c r="D131">
        <v>57.98</v>
      </c>
      <c r="E131">
        <v>57.679999999999993</v>
      </c>
      <c r="F131" s="34"/>
      <c r="G131">
        <v>4</v>
      </c>
      <c r="H131">
        <v>8</v>
      </c>
      <c r="I131" s="34"/>
      <c r="J131" s="54" t="s">
        <v>58</v>
      </c>
      <c r="K131" s="61" t="s">
        <v>106</v>
      </c>
      <c r="L131" s="113"/>
      <c r="M131">
        <v>125</v>
      </c>
      <c r="N131">
        <v>129</v>
      </c>
      <c r="O131" s="34"/>
      <c r="P131">
        <f>VLOOKUP(表格2_45[[#This Row],[name]],odds!$A$1:$H$200,4,0)</f>
        <v>26</v>
      </c>
      <c r="Q131">
        <v>15</v>
      </c>
      <c r="R131" s="34"/>
      <c r="S131" s="36" t="s">
        <v>410</v>
      </c>
      <c r="T131">
        <v>1000</v>
      </c>
      <c r="U131">
        <v>0</v>
      </c>
      <c r="V131">
        <v>6</v>
      </c>
      <c r="W131">
        <v>10</v>
      </c>
      <c r="X131">
        <v>24</v>
      </c>
      <c r="Y131" t="s">
        <v>483</v>
      </c>
      <c r="Z131">
        <v>1167</v>
      </c>
      <c r="AA131" s="33" t="s">
        <v>427</v>
      </c>
      <c r="AB131">
        <v>4</v>
      </c>
      <c r="AC131">
        <v>52</v>
      </c>
      <c r="AD131" s="26" t="s">
        <v>59</v>
      </c>
      <c r="AE131">
        <v>5</v>
      </c>
      <c r="AF131">
        <v>8</v>
      </c>
      <c r="AG131">
        <v>7</v>
      </c>
      <c r="AH131">
        <v>6</v>
      </c>
      <c r="AL131" t="s">
        <v>563</v>
      </c>
    </row>
    <row r="132" spans="1:38" hidden="1" x14ac:dyDescent="0.25">
      <c r="A132" s="16" t="s">
        <v>1</v>
      </c>
      <c r="B132" s="25" t="s">
        <v>63</v>
      </c>
      <c r="C132">
        <v>11</v>
      </c>
      <c r="D132">
        <v>10.65</v>
      </c>
      <c r="E132">
        <v>10.450000000000001</v>
      </c>
      <c r="F132" s="34"/>
      <c r="G132">
        <v>3</v>
      </c>
      <c r="H132">
        <v>10</v>
      </c>
      <c r="I132" s="34"/>
      <c r="J132" s="55" t="s">
        <v>64</v>
      </c>
      <c r="K132" s="51" t="s">
        <v>43</v>
      </c>
      <c r="L132" s="111"/>
      <c r="M132">
        <v>124</v>
      </c>
      <c r="N132">
        <v>124</v>
      </c>
      <c r="O132" s="34"/>
      <c r="P132">
        <f>VLOOKUP(表格2_45[[#This Row],[name]],odds!$A$1:$H$200,4,0)</f>
        <v>7</v>
      </c>
      <c r="Q132">
        <v>26</v>
      </c>
      <c r="R132" s="34"/>
      <c r="S132" s="37" t="s">
        <v>409</v>
      </c>
      <c r="T132" s="40">
        <v>1200</v>
      </c>
      <c r="U132">
        <v>1</v>
      </c>
      <c r="V132">
        <v>1</v>
      </c>
      <c r="W132">
        <v>1</v>
      </c>
      <c r="X132">
        <v>26</v>
      </c>
      <c r="Y132" t="s">
        <v>501</v>
      </c>
      <c r="Z132">
        <v>1074</v>
      </c>
      <c r="AA132" s="33" t="s">
        <v>417</v>
      </c>
      <c r="AB132">
        <v>5</v>
      </c>
      <c r="AC132">
        <v>29</v>
      </c>
      <c r="AD132" s="27" t="s">
        <v>65</v>
      </c>
      <c r="AE132">
        <v>6</v>
      </c>
      <c r="AF132">
        <v>7</v>
      </c>
      <c r="AG132">
        <v>12</v>
      </c>
      <c r="AH132">
        <v>11</v>
      </c>
      <c r="AL132" t="s">
        <v>624</v>
      </c>
    </row>
    <row r="133" spans="1:38" hidden="1" x14ac:dyDescent="0.25">
      <c r="A133" s="16" t="s">
        <v>1</v>
      </c>
      <c r="B133" s="26" t="s">
        <v>68</v>
      </c>
      <c r="C133">
        <v>6</v>
      </c>
      <c r="D133">
        <v>10.71</v>
      </c>
      <c r="E133">
        <v>10.610000000000001</v>
      </c>
      <c r="F133" s="34"/>
      <c r="G133">
        <v>8</v>
      </c>
      <c r="H133">
        <v>7</v>
      </c>
      <c r="I133" s="34"/>
      <c r="J133" s="56" t="s">
        <v>69</v>
      </c>
      <c r="K133" s="56" t="s">
        <v>69</v>
      </c>
      <c r="L133" s="105"/>
      <c r="M133">
        <v>118</v>
      </c>
      <c r="N133">
        <v>122</v>
      </c>
      <c r="O133" s="34"/>
      <c r="P133">
        <f>VLOOKUP(表格2_45[[#This Row],[name]],odds!$A$1:$H$200,4,0)</f>
        <v>12</v>
      </c>
      <c r="Q133">
        <v>7.1</v>
      </c>
      <c r="R133" s="34"/>
      <c r="S133" s="35" t="s">
        <v>408</v>
      </c>
      <c r="T133" s="40">
        <v>1200</v>
      </c>
      <c r="U133">
        <v>1</v>
      </c>
      <c r="V133">
        <v>15</v>
      </c>
      <c r="W133">
        <v>11</v>
      </c>
      <c r="X133">
        <v>23</v>
      </c>
      <c r="Y133" s="31" t="s">
        <v>420</v>
      </c>
      <c r="Z133">
        <v>1198</v>
      </c>
      <c r="AA133" s="33" t="s">
        <v>417</v>
      </c>
      <c r="AB133">
        <v>4</v>
      </c>
      <c r="AC133">
        <v>47</v>
      </c>
      <c r="AD133" s="17" t="s">
        <v>91</v>
      </c>
      <c r="AE133">
        <v>5</v>
      </c>
      <c r="AF133">
        <v>2</v>
      </c>
      <c r="AG133">
        <v>2</v>
      </c>
      <c r="AH133">
        <v>6</v>
      </c>
      <c r="AL133" t="s">
        <v>367</v>
      </c>
    </row>
    <row r="134" spans="1:38" hidden="1" x14ac:dyDescent="0.25">
      <c r="A134" s="16" t="s">
        <v>1</v>
      </c>
      <c r="B134" s="26" t="s">
        <v>68</v>
      </c>
      <c r="C134">
        <v>7</v>
      </c>
      <c r="D134">
        <v>10.74</v>
      </c>
      <c r="E134">
        <v>10.64</v>
      </c>
      <c r="F134" s="34"/>
      <c r="G134">
        <v>8</v>
      </c>
      <c r="H134">
        <v>12</v>
      </c>
      <c r="I134" s="34"/>
      <c r="J134" s="56" t="s">
        <v>69</v>
      </c>
      <c r="K134" s="47" t="s">
        <v>504</v>
      </c>
      <c r="L134" s="108"/>
      <c r="M134">
        <v>118</v>
      </c>
      <c r="N134">
        <v>116</v>
      </c>
      <c r="O134" s="34"/>
      <c r="P134">
        <f>VLOOKUP(表格2_45[[#This Row],[name]],odds!$A$1:$H$200,4,0)</f>
        <v>12</v>
      </c>
      <c r="Q134">
        <v>18</v>
      </c>
      <c r="R134" s="34"/>
      <c r="S134" s="35" t="s">
        <v>408</v>
      </c>
      <c r="T134" s="40">
        <v>1200</v>
      </c>
      <c r="U134">
        <v>1</v>
      </c>
      <c r="V134">
        <v>11</v>
      </c>
      <c r="W134">
        <v>10</v>
      </c>
      <c r="X134">
        <v>23</v>
      </c>
      <c r="Y134" s="32" t="s">
        <v>432</v>
      </c>
      <c r="Z134">
        <v>1200</v>
      </c>
      <c r="AA134" s="33" t="s">
        <v>417</v>
      </c>
      <c r="AB134">
        <v>4</v>
      </c>
      <c r="AC134">
        <v>48</v>
      </c>
      <c r="AD134" s="17" t="s">
        <v>91</v>
      </c>
      <c r="AE134" t="s">
        <v>484</v>
      </c>
      <c r="AF134">
        <v>1</v>
      </c>
      <c r="AG134">
        <v>1</v>
      </c>
      <c r="AH134">
        <v>7</v>
      </c>
      <c r="AL134" t="s">
        <v>367</v>
      </c>
    </row>
    <row r="135" spans="1:38" hidden="1" x14ac:dyDescent="0.25">
      <c r="A135" s="16" t="s">
        <v>1</v>
      </c>
      <c r="B135" s="25" t="s">
        <v>63</v>
      </c>
      <c r="C135">
        <v>13</v>
      </c>
      <c r="D135">
        <v>23.62</v>
      </c>
      <c r="E135">
        <v>23.62</v>
      </c>
      <c r="F135" s="34"/>
      <c r="G135">
        <v>3</v>
      </c>
      <c r="H135">
        <v>7</v>
      </c>
      <c r="I135" s="34"/>
      <c r="J135" s="55" t="s">
        <v>64</v>
      </c>
      <c r="K135" s="68" t="s">
        <v>316</v>
      </c>
      <c r="L135" s="122"/>
      <c r="M135">
        <v>124</v>
      </c>
      <c r="N135">
        <v>117</v>
      </c>
      <c r="O135" s="34"/>
      <c r="P135">
        <f>VLOOKUP(表格2_45[[#This Row],[name]],odds!$A$1:$H$200,4,0)</f>
        <v>7</v>
      </c>
      <c r="Q135">
        <v>15</v>
      </c>
      <c r="R135" s="34"/>
      <c r="S135" s="37" t="s">
        <v>409</v>
      </c>
      <c r="T135">
        <v>1400</v>
      </c>
      <c r="U135">
        <v>1</v>
      </c>
      <c r="V135">
        <v>4</v>
      </c>
      <c r="W135">
        <v>10</v>
      </c>
      <c r="X135">
        <v>25</v>
      </c>
      <c r="Y135" t="s">
        <v>501</v>
      </c>
      <c r="Z135">
        <v>1046</v>
      </c>
      <c r="AA135" s="33" t="s">
        <v>427</v>
      </c>
      <c r="AB135">
        <v>5</v>
      </c>
      <c r="AC135">
        <v>27</v>
      </c>
      <c r="AD135" s="27" t="s">
        <v>65</v>
      </c>
      <c r="AE135" t="s">
        <v>468</v>
      </c>
      <c r="AF135">
        <v>6</v>
      </c>
      <c r="AG135">
        <v>6</v>
      </c>
      <c r="AH135">
        <v>7</v>
      </c>
      <c r="AI135">
        <v>13</v>
      </c>
      <c r="AL135" t="s">
        <v>704</v>
      </c>
    </row>
    <row r="136" spans="1:38" x14ac:dyDescent="0.25">
      <c r="A136" s="16" t="s">
        <v>1</v>
      </c>
      <c r="B136" s="16" t="s">
        <v>12</v>
      </c>
      <c r="C136" s="28">
        <v>3</v>
      </c>
      <c r="D136">
        <v>10.07</v>
      </c>
      <c r="E136">
        <v>10.67</v>
      </c>
      <c r="F136" s="34"/>
      <c r="G136">
        <v>11</v>
      </c>
      <c r="H136">
        <v>7</v>
      </c>
      <c r="I136" s="34"/>
      <c r="J136" s="46" t="s">
        <v>13</v>
      </c>
      <c r="K136" s="49" t="s">
        <v>31</v>
      </c>
      <c r="L136" s="107"/>
      <c r="M136">
        <v>135</v>
      </c>
      <c r="N136">
        <v>122</v>
      </c>
      <c r="O136" s="34"/>
      <c r="P136">
        <f>VLOOKUP(表格2_45[[#This Row],[name]],odds!$A$1:$H$200,4,0)</f>
        <v>5.4</v>
      </c>
      <c r="Q136">
        <v>4.0999999999999996</v>
      </c>
      <c r="R136" s="34"/>
      <c r="S136" s="35" t="s">
        <v>408</v>
      </c>
      <c r="T136" s="40">
        <v>1200</v>
      </c>
      <c r="U136">
        <v>1</v>
      </c>
      <c r="V136">
        <v>9</v>
      </c>
      <c r="W136">
        <v>7</v>
      </c>
      <c r="X136">
        <v>25</v>
      </c>
      <c r="Y136" s="32" t="s">
        <v>432</v>
      </c>
      <c r="Z136">
        <v>1026</v>
      </c>
      <c r="AA136" s="33" t="s">
        <v>427</v>
      </c>
      <c r="AB136">
        <v>4</v>
      </c>
      <c r="AC136">
        <v>47</v>
      </c>
      <c r="AD136" s="16" t="s">
        <v>14</v>
      </c>
      <c r="AE136">
        <v>4</v>
      </c>
      <c r="AF136">
        <v>1</v>
      </c>
      <c r="AG136">
        <v>1</v>
      </c>
      <c r="AH136">
        <v>3</v>
      </c>
      <c r="AL136" t="s">
        <v>161</v>
      </c>
    </row>
    <row r="137" spans="1:38" hidden="1" x14ac:dyDescent="0.25">
      <c r="A137" s="16" t="s">
        <v>1</v>
      </c>
      <c r="B137" s="25" t="s">
        <v>63</v>
      </c>
      <c r="C137">
        <v>6</v>
      </c>
      <c r="D137">
        <v>10.32</v>
      </c>
      <c r="E137">
        <v>10.220000000000001</v>
      </c>
      <c r="F137" s="34"/>
      <c r="G137">
        <v>3</v>
      </c>
      <c r="H137">
        <v>5</v>
      </c>
      <c r="I137" s="34"/>
      <c r="J137" s="55" t="s">
        <v>64</v>
      </c>
      <c r="K137" s="54" t="s">
        <v>58</v>
      </c>
      <c r="L137" s="110"/>
      <c r="M137">
        <v>124</v>
      </c>
      <c r="N137">
        <v>126</v>
      </c>
      <c r="O137" s="34"/>
      <c r="P137">
        <f>VLOOKUP(表格2_45[[#This Row],[name]],odds!$A$1:$H$200,4,0)</f>
        <v>7</v>
      </c>
      <c r="Q137">
        <v>4</v>
      </c>
      <c r="R137" s="34"/>
      <c r="S137" s="36" t="s">
        <v>410</v>
      </c>
      <c r="T137" s="40">
        <v>1200</v>
      </c>
      <c r="U137">
        <v>1</v>
      </c>
      <c r="V137">
        <v>5</v>
      </c>
      <c r="W137">
        <v>7</v>
      </c>
      <c r="X137">
        <v>25</v>
      </c>
      <c r="Y137" t="s">
        <v>457</v>
      </c>
      <c r="Z137">
        <v>1061</v>
      </c>
      <c r="AA137" s="33" t="s">
        <v>417</v>
      </c>
      <c r="AB137">
        <v>5</v>
      </c>
      <c r="AC137">
        <v>32</v>
      </c>
      <c r="AD137" s="27" t="s">
        <v>65</v>
      </c>
      <c r="AE137" t="s">
        <v>429</v>
      </c>
      <c r="AF137">
        <v>8</v>
      </c>
      <c r="AG137">
        <v>7</v>
      </c>
      <c r="AH137">
        <v>6</v>
      </c>
      <c r="AL137" t="s">
        <v>705</v>
      </c>
    </row>
    <row r="138" spans="1:38" hidden="1" x14ac:dyDescent="0.25">
      <c r="A138" s="16" t="s">
        <v>1</v>
      </c>
      <c r="B138" s="25" t="s">
        <v>63</v>
      </c>
      <c r="C138" s="30">
        <v>5</v>
      </c>
      <c r="D138">
        <v>22.82</v>
      </c>
      <c r="E138">
        <v>22.52</v>
      </c>
      <c r="F138" s="34"/>
      <c r="G138">
        <v>3</v>
      </c>
      <c r="H138">
        <v>9</v>
      </c>
      <c r="I138" s="34"/>
      <c r="J138" s="55" t="s">
        <v>64</v>
      </c>
      <c r="K138" s="53" t="s">
        <v>53</v>
      </c>
      <c r="L138" s="102"/>
      <c r="M138">
        <v>124</v>
      </c>
      <c r="N138">
        <v>128</v>
      </c>
      <c r="O138" s="34"/>
      <c r="P138">
        <f>VLOOKUP(表格2_45[[#This Row],[name]],odds!$A$1:$H$200,4,0)</f>
        <v>7</v>
      </c>
      <c r="Q138">
        <v>15</v>
      </c>
      <c r="R138" s="34"/>
      <c r="S138" s="38" t="s">
        <v>411</v>
      </c>
      <c r="T138">
        <v>1400</v>
      </c>
      <c r="U138">
        <v>1</v>
      </c>
      <c r="V138">
        <v>31</v>
      </c>
      <c r="W138">
        <v>5</v>
      </c>
      <c r="X138">
        <v>25</v>
      </c>
      <c r="Y138" t="s">
        <v>477</v>
      </c>
      <c r="Z138">
        <v>1062</v>
      </c>
      <c r="AA138" s="33" t="s">
        <v>417</v>
      </c>
      <c r="AB138">
        <v>5</v>
      </c>
      <c r="AC138">
        <v>34</v>
      </c>
      <c r="AD138" s="27" t="s">
        <v>65</v>
      </c>
      <c r="AE138" t="s">
        <v>519</v>
      </c>
      <c r="AF138">
        <v>13</v>
      </c>
      <c r="AG138">
        <v>12</v>
      </c>
      <c r="AH138">
        <v>11</v>
      </c>
      <c r="AI138">
        <v>5</v>
      </c>
      <c r="AL138" t="s">
        <v>705</v>
      </c>
    </row>
    <row r="139" spans="1:38" hidden="1" x14ac:dyDescent="0.25">
      <c r="A139" s="16" t="s">
        <v>1</v>
      </c>
      <c r="B139" s="25" t="s">
        <v>63</v>
      </c>
      <c r="C139">
        <v>6</v>
      </c>
      <c r="D139">
        <v>10.01</v>
      </c>
      <c r="E139">
        <v>9.61</v>
      </c>
      <c r="F139" s="34"/>
      <c r="G139">
        <v>3</v>
      </c>
      <c r="H139">
        <v>12</v>
      </c>
      <c r="I139" s="34"/>
      <c r="J139" s="55" t="s">
        <v>64</v>
      </c>
      <c r="K139" s="68" t="s">
        <v>316</v>
      </c>
      <c r="L139" s="122"/>
      <c r="M139">
        <v>124</v>
      </c>
      <c r="N139">
        <v>124</v>
      </c>
      <c r="O139" s="34"/>
      <c r="P139">
        <f>VLOOKUP(表格2_45[[#This Row],[name]],odds!$A$1:$H$200,4,0)</f>
        <v>7</v>
      </c>
      <c r="Q139">
        <v>10</v>
      </c>
      <c r="R139" s="34"/>
      <c r="S139" s="38" t="s">
        <v>411</v>
      </c>
      <c r="T139" s="40">
        <v>1200</v>
      </c>
      <c r="U139">
        <v>1</v>
      </c>
      <c r="V139">
        <v>18</v>
      </c>
      <c r="W139">
        <v>5</v>
      </c>
      <c r="X139">
        <v>25</v>
      </c>
      <c r="Y139" t="s">
        <v>457</v>
      </c>
      <c r="Z139">
        <v>1064</v>
      </c>
      <c r="AA139" s="33" t="s">
        <v>417</v>
      </c>
      <c r="AB139">
        <v>5</v>
      </c>
      <c r="AC139">
        <v>36</v>
      </c>
      <c r="AD139" s="27" t="s">
        <v>65</v>
      </c>
      <c r="AE139">
        <v>4</v>
      </c>
      <c r="AF139">
        <v>12</v>
      </c>
      <c r="AG139">
        <v>12</v>
      </c>
      <c r="AH139">
        <v>6</v>
      </c>
      <c r="AL139" t="s">
        <v>711</v>
      </c>
    </row>
    <row r="140" spans="1:38" hidden="1" x14ac:dyDescent="0.25">
      <c r="A140" s="16" t="s">
        <v>1</v>
      </c>
      <c r="B140" s="25" t="s">
        <v>63</v>
      </c>
      <c r="C140">
        <v>6</v>
      </c>
      <c r="D140">
        <v>10.210000000000001</v>
      </c>
      <c r="E140">
        <v>9.7100000000000009</v>
      </c>
      <c r="F140" s="34"/>
      <c r="G140">
        <v>3</v>
      </c>
      <c r="H140">
        <v>8</v>
      </c>
      <c r="I140" s="34"/>
      <c r="J140" s="55" t="s">
        <v>64</v>
      </c>
      <c r="K140" s="53" t="s">
        <v>53</v>
      </c>
      <c r="L140" s="102"/>
      <c r="M140">
        <v>124</v>
      </c>
      <c r="N140">
        <v>133</v>
      </c>
      <c r="O140" s="34"/>
      <c r="P140">
        <f>VLOOKUP(表格2_45[[#This Row],[name]],odds!$A$1:$H$200,4,0)</f>
        <v>7</v>
      </c>
      <c r="Q140">
        <v>11</v>
      </c>
      <c r="R140" s="34"/>
      <c r="S140" s="36" t="s">
        <v>410</v>
      </c>
      <c r="T140" s="40">
        <v>1200</v>
      </c>
      <c r="U140">
        <v>1</v>
      </c>
      <c r="V140">
        <v>23</v>
      </c>
      <c r="W140">
        <v>4</v>
      </c>
      <c r="X140">
        <v>25</v>
      </c>
      <c r="Y140" s="32" t="s">
        <v>416</v>
      </c>
      <c r="Z140">
        <v>1069</v>
      </c>
      <c r="AA140" s="33" t="s">
        <v>417</v>
      </c>
      <c r="AB140">
        <v>5</v>
      </c>
      <c r="AC140">
        <v>38</v>
      </c>
      <c r="AD140" s="27" t="s">
        <v>65</v>
      </c>
      <c r="AE140" s="12" t="s">
        <v>552</v>
      </c>
      <c r="AF140">
        <v>10</v>
      </c>
      <c r="AG140">
        <v>10</v>
      </c>
      <c r="AH140">
        <v>6</v>
      </c>
      <c r="AL140" t="s">
        <v>285</v>
      </c>
    </row>
    <row r="141" spans="1:38" hidden="1" x14ac:dyDescent="0.25">
      <c r="A141" s="16" t="s">
        <v>1</v>
      </c>
      <c r="B141" s="25" t="s">
        <v>63</v>
      </c>
      <c r="C141">
        <v>9</v>
      </c>
      <c r="D141">
        <v>10.79</v>
      </c>
      <c r="E141">
        <v>10.389999999999999</v>
      </c>
      <c r="F141" s="34"/>
      <c r="G141">
        <v>3</v>
      </c>
      <c r="H141">
        <v>3</v>
      </c>
      <c r="I141" s="34"/>
      <c r="J141" s="55" t="s">
        <v>64</v>
      </c>
      <c r="K141" s="67" t="s">
        <v>195</v>
      </c>
      <c r="L141" s="95"/>
      <c r="M141">
        <v>124</v>
      </c>
      <c r="N141">
        <v>135</v>
      </c>
      <c r="O141" s="34"/>
      <c r="P141">
        <f>VLOOKUP(表格2_45[[#This Row],[name]],odds!$A$1:$H$200,4,0)</f>
        <v>7</v>
      </c>
      <c r="Q141">
        <v>17</v>
      </c>
      <c r="R141" s="34"/>
      <c r="S141" s="37" t="s">
        <v>409</v>
      </c>
      <c r="T141" s="40">
        <v>1200</v>
      </c>
      <c r="U141">
        <v>1</v>
      </c>
      <c r="V141">
        <v>2</v>
      </c>
      <c r="W141">
        <v>4</v>
      </c>
      <c r="X141">
        <v>25</v>
      </c>
      <c r="Y141" s="32" t="s">
        <v>426</v>
      </c>
      <c r="Z141">
        <v>1073</v>
      </c>
      <c r="AA141" s="33" t="s">
        <v>427</v>
      </c>
      <c r="AB141">
        <v>5</v>
      </c>
      <c r="AC141">
        <v>40</v>
      </c>
      <c r="AD141" s="27" t="s">
        <v>65</v>
      </c>
      <c r="AE141" t="s">
        <v>453</v>
      </c>
      <c r="AF141">
        <v>7</v>
      </c>
      <c r="AG141">
        <v>8</v>
      </c>
      <c r="AH141">
        <v>9</v>
      </c>
      <c r="AL141" t="s">
        <v>285</v>
      </c>
    </row>
    <row r="142" spans="1:38" hidden="1" x14ac:dyDescent="0.25">
      <c r="A142" s="16" t="s">
        <v>1</v>
      </c>
      <c r="B142" s="25" t="s">
        <v>63</v>
      </c>
      <c r="C142">
        <v>9</v>
      </c>
      <c r="D142">
        <v>10.61</v>
      </c>
      <c r="E142">
        <v>10.809999999999999</v>
      </c>
      <c r="F142" s="34"/>
      <c r="G142">
        <v>3</v>
      </c>
      <c r="H142">
        <v>3</v>
      </c>
      <c r="I142" s="34"/>
      <c r="J142" s="55" t="s">
        <v>64</v>
      </c>
      <c r="K142" s="66" t="s">
        <v>173</v>
      </c>
      <c r="L142" s="104"/>
      <c r="M142">
        <v>124</v>
      </c>
      <c r="N142">
        <v>117</v>
      </c>
      <c r="O142" s="34"/>
      <c r="P142">
        <f>VLOOKUP(表格2_45[[#This Row],[name]],odds!$A$1:$H$200,4,0)</f>
        <v>7</v>
      </c>
      <c r="Q142">
        <v>13</v>
      </c>
      <c r="R142" s="34"/>
      <c r="S142" s="36" t="s">
        <v>410</v>
      </c>
      <c r="T142" s="40">
        <v>1200</v>
      </c>
      <c r="U142">
        <v>1</v>
      </c>
      <c r="V142">
        <v>12</v>
      </c>
      <c r="W142">
        <v>3</v>
      </c>
      <c r="X142">
        <v>25</v>
      </c>
      <c r="Y142" s="32" t="s">
        <v>432</v>
      </c>
      <c r="Z142">
        <v>1059</v>
      </c>
      <c r="AA142" s="33" t="s">
        <v>427</v>
      </c>
      <c r="AB142">
        <v>4</v>
      </c>
      <c r="AC142">
        <v>42</v>
      </c>
      <c r="AD142" s="27" t="s">
        <v>65</v>
      </c>
      <c r="AE142" t="s">
        <v>435</v>
      </c>
      <c r="AF142">
        <v>9</v>
      </c>
      <c r="AG142">
        <v>7</v>
      </c>
      <c r="AH142">
        <v>9</v>
      </c>
      <c r="AL142" t="s">
        <v>713</v>
      </c>
    </row>
    <row r="143" spans="1:38" hidden="1" x14ac:dyDescent="0.25">
      <c r="A143" s="16" t="s">
        <v>1</v>
      </c>
      <c r="B143" s="25" t="s">
        <v>63</v>
      </c>
      <c r="C143">
        <v>12</v>
      </c>
      <c r="D143">
        <v>35.380000000000003</v>
      </c>
      <c r="E143">
        <v>35.080000000000005</v>
      </c>
      <c r="F143" s="34"/>
      <c r="G143">
        <v>3</v>
      </c>
      <c r="H143">
        <v>13</v>
      </c>
      <c r="I143" s="34"/>
      <c r="J143" s="55" t="s">
        <v>64</v>
      </c>
      <c r="K143" s="67" t="s">
        <v>195</v>
      </c>
      <c r="L143" s="95"/>
      <c r="M143">
        <v>124</v>
      </c>
      <c r="N143">
        <v>121</v>
      </c>
      <c r="O143" s="34"/>
      <c r="P143">
        <f>VLOOKUP(表格2_45[[#This Row],[name]],odds!$A$1:$H$200,4,0)</f>
        <v>7</v>
      </c>
      <c r="Q143">
        <v>44</v>
      </c>
      <c r="R143" s="34"/>
      <c r="S143" s="38" t="s">
        <v>411</v>
      </c>
      <c r="T143">
        <v>1600</v>
      </c>
      <c r="U143">
        <v>1</v>
      </c>
      <c r="V143">
        <v>23</v>
      </c>
      <c r="W143">
        <v>2</v>
      </c>
      <c r="X143">
        <v>25</v>
      </c>
      <c r="Y143" t="s">
        <v>483</v>
      </c>
      <c r="Z143">
        <v>1066</v>
      </c>
      <c r="AA143" s="33" t="s">
        <v>417</v>
      </c>
      <c r="AB143">
        <v>4</v>
      </c>
      <c r="AC143">
        <v>44</v>
      </c>
      <c r="AD143" s="27" t="s">
        <v>65</v>
      </c>
      <c r="AE143" t="s">
        <v>490</v>
      </c>
      <c r="AF143">
        <v>11</v>
      </c>
      <c r="AG143">
        <v>11</v>
      </c>
      <c r="AH143">
        <v>12</v>
      </c>
      <c r="AI143">
        <v>12</v>
      </c>
      <c r="AL143" t="s">
        <v>323</v>
      </c>
    </row>
    <row r="144" spans="1:38" hidden="1" x14ac:dyDescent="0.25">
      <c r="A144" s="16" t="s">
        <v>1</v>
      </c>
      <c r="B144" s="25" t="s">
        <v>63</v>
      </c>
      <c r="C144">
        <v>6</v>
      </c>
      <c r="D144">
        <v>22.49</v>
      </c>
      <c r="E144">
        <v>22.39</v>
      </c>
      <c r="F144" s="34"/>
      <c r="G144">
        <v>3</v>
      </c>
      <c r="H144">
        <v>8</v>
      </c>
      <c r="I144" s="34"/>
      <c r="J144" s="55" t="s">
        <v>64</v>
      </c>
      <c r="K144" s="59" t="s">
        <v>85</v>
      </c>
      <c r="L144" s="96"/>
      <c r="M144">
        <v>124</v>
      </c>
      <c r="N144">
        <v>121</v>
      </c>
      <c r="O144" s="34"/>
      <c r="P144">
        <f>VLOOKUP(表格2_45[[#This Row],[name]],odds!$A$1:$H$200,4,0)</f>
        <v>7</v>
      </c>
      <c r="Q144">
        <v>20</v>
      </c>
      <c r="R144" s="34"/>
      <c r="S144" s="38" t="s">
        <v>411</v>
      </c>
      <c r="T144">
        <v>1400</v>
      </c>
      <c r="U144">
        <v>1</v>
      </c>
      <c r="V144">
        <v>9</v>
      </c>
      <c r="W144">
        <v>2</v>
      </c>
      <c r="X144">
        <v>25</v>
      </c>
      <c r="Y144" t="s">
        <v>508</v>
      </c>
      <c r="Z144">
        <v>1062</v>
      </c>
      <c r="AA144" s="33" t="s">
        <v>417</v>
      </c>
      <c r="AB144">
        <v>4</v>
      </c>
      <c r="AC144">
        <v>46</v>
      </c>
      <c r="AD144" s="27" t="s">
        <v>65</v>
      </c>
      <c r="AE144" t="s">
        <v>435</v>
      </c>
      <c r="AF144">
        <v>11</v>
      </c>
      <c r="AG144">
        <v>11</v>
      </c>
      <c r="AH144">
        <v>12</v>
      </c>
      <c r="AI144">
        <v>6</v>
      </c>
      <c r="AL144" t="s">
        <v>716</v>
      </c>
    </row>
    <row r="145" spans="1:38" x14ac:dyDescent="0.25">
      <c r="A145" s="16" t="s">
        <v>1</v>
      </c>
      <c r="B145" s="25" t="s">
        <v>63</v>
      </c>
      <c r="C145" s="28">
        <v>1</v>
      </c>
      <c r="D145">
        <v>10.51</v>
      </c>
      <c r="E145">
        <v>10.709999999999999</v>
      </c>
      <c r="F145" s="34"/>
      <c r="G145">
        <v>3</v>
      </c>
      <c r="H145">
        <v>4</v>
      </c>
      <c r="I145" s="34"/>
      <c r="J145" s="55" t="s">
        <v>64</v>
      </c>
      <c r="K145" s="79" t="s">
        <v>702</v>
      </c>
      <c r="L145" s="124"/>
      <c r="M145">
        <v>124</v>
      </c>
      <c r="N145">
        <v>118</v>
      </c>
      <c r="O145" s="34"/>
      <c r="P145">
        <f>VLOOKUP(表格2_45[[#This Row],[name]],odds!$A$1:$H$200,4,0)</f>
        <v>7</v>
      </c>
      <c r="Q145">
        <v>6.1</v>
      </c>
      <c r="R145" s="34"/>
      <c r="S145" s="37" t="s">
        <v>409</v>
      </c>
      <c r="T145" s="40">
        <v>1200</v>
      </c>
      <c r="U145">
        <v>1</v>
      </c>
      <c r="V145">
        <v>10</v>
      </c>
      <c r="W145">
        <v>12</v>
      </c>
      <c r="X145">
        <v>25</v>
      </c>
      <c r="Y145" s="32" t="s">
        <v>432</v>
      </c>
      <c r="Z145">
        <v>1072</v>
      </c>
      <c r="AA145" s="33" t="s">
        <v>417</v>
      </c>
      <c r="AB145">
        <v>5</v>
      </c>
      <c r="AC145">
        <v>23</v>
      </c>
      <c r="AD145" s="27" t="s">
        <v>65</v>
      </c>
      <c r="AE145" s="12" t="s">
        <v>539</v>
      </c>
      <c r="AF145">
        <v>4</v>
      </c>
      <c r="AG145">
        <v>3</v>
      </c>
      <c r="AH145">
        <v>1</v>
      </c>
      <c r="AL145" t="s">
        <v>624</v>
      </c>
    </row>
    <row r="146" spans="1:38" x14ac:dyDescent="0.25">
      <c r="A146" s="16" t="s">
        <v>1</v>
      </c>
      <c r="B146" s="20" t="s">
        <v>37</v>
      </c>
      <c r="C146" s="30">
        <v>4</v>
      </c>
      <c r="D146">
        <v>10.73</v>
      </c>
      <c r="E146">
        <v>10.73</v>
      </c>
      <c r="F146" s="34"/>
      <c r="G146">
        <v>7</v>
      </c>
      <c r="H146">
        <v>5</v>
      </c>
      <c r="I146" s="34"/>
      <c r="J146" s="50" t="s">
        <v>565</v>
      </c>
      <c r="K146" s="50" t="s">
        <v>565</v>
      </c>
      <c r="L146" s="98"/>
      <c r="M146">
        <v>130</v>
      </c>
      <c r="N146">
        <v>130</v>
      </c>
      <c r="O146" s="34"/>
      <c r="P146">
        <f>VLOOKUP(表格2_45[[#This Row],[name]],odds!$A$1:$H$200,4,0)</f>
        <v>7.6</v>
      </c>
      <c r="Q146">
        <v>8.6</v>
      </c>
      <c r="R146" s="34"/>
      <c r="S146" s="36" t="s">
        <v>410</v>
      </c>
      <c r="T146" s="40">
        <v>1200</v>
      </c>
      <c r="U146">
        <v>1</v>
      </c>
      <c r="V146">
        <v>10</v>
      </c>
      <c r="W146">
        <v>12</v>
      </c>
      <c r="X146">
        <v>25</v>
      </c>
      <c r="Y146" s="32" t="s">
        <v>432</v>
      </c>
      <c r="Z146">
        <v>1062</v>
      </c>
      <c r="AA146" s="33" t="s">
        <v>417</v>
      </c>
      <c r="AB146">
        <v>5</v>
      </c>
      <c r="AC146">
        <v>37</v>
      </c>
      <c r="AD146" s="20" t="s">
        <v>39</v>
      </c>
      <c r="AE146" s="12" t="s">
        <v>418</v>
      </c>
      <c r="AF146">
        <v>8</v>
      </c>
      <c r="AG146">
        <v>8</v>
      </c>
      <c r="AH146">
        <v>4</v>
      </c>
      <c r="AL146" t="s">
        <v>17</v>
      </c>
    </row>
    <row r="147" spans="1:38" hidden="1" x14ac:dyDescent="0.25">
      <c r="A147" s="16" t="s">
        <v>1</v>
      </c>
      <c r="B147" s="26" t="s">
        <v>68</v>
      </c>
      <c r="C147">
        <v>6</v>
      </c>
      <c r="D147">
        <v>11.23</v>
      </c>
      <c r="E147">
        <v>10.73</v>
      </c>
      <c r="F147" s="34"/>
      <c r="G147">
        <v>8</v>
      </c>
      <c r="H147">
        <v>10</v>
      </c>
      <c r="I147" s="34"/>
      <c r="J147" s="56" t="s">
        <v>69</v>
      </c>
      <c r="K147" s="49" t="s">
        <v>31</v>
      </c>
      <c r="L147" s="107"/>
      <c r="M147">
        <v>118</v>
      </c>
      <c r="N147">
        <v>134</v>
      </c>
      <c r="O147" s="34"/>
      <c r="P147">
        <f>VLOOKUP(表格2_45[[#This Row],[name]],odds!$A$1:$H$200,4,0)</f>
        <v>12</v>
      </c>
      <c r="Q147">
        <v>2.7</v>
      </c>
      <c r="R147" s="34"/>
      <c r="S147" s="35" t="s">
        <v>408</v>
      </c>
      <c r="T147" s="40">
        <v>1200</v>
      </c>
      <c r="U147">
        <v>1</v>
      </c>
      <c r="V147">
        <v>31</v>
      </c>
      <c r="W147">
        <v>1</v>
      </c>
      <c r="X147">
        <v>24</v>
      </c>
      <c r="Y147" s="32" t="s">
        <v>432</v>
      </c>
      <c r="Z147">
        <v>1192</v>
      </c>
      <c r="AA147" s="33" t="s">
        <v>417</v>
      </c>
      <c r="AB147">
        <v>5</v>
      </c>
      <c r="AC147">
        <v>39</v>
      </c>
      <c r="AD147" s="17" t="s">
        <v>91</v>
      </c>
      <c r="AE147" s="12" t="s">
        <v>549</v>
      </c>
      <c r="AF147">
        <v>2</v>
      </c>
      <c r="AG147">
        <v>2</v>
      </c>
      <c r="AH147">
        <v>6</v>
      </c>
      <c r="AL147" t="s">
        <v>367</v>
      </c>
    </row>
    <row r="148" spans="1:38" hidden="1" x14ac:dyDescent="0.25">
      <c r="A148" s="16" t="s">
        <v>1</v>
      </c>
      <c r="B148" s="25" t="s">
        <v>63</v>
      </c>
      <c r="C148">
        <v>13</v>
      </c>
      <c r="D148">
        <v>10.78</v>
      </c>
      <c r="E148">
        <v>10.48</v>
      </c>
      <c r="F148" s="34"/>
      <c r="G148">
        <v>3</v>
      </c>
      <c r="H148">
        <v>10</v>
      </c>
      <c r="I148" s="34"/>
      <c r="J148" s="55" t="s">
        <v>64</v>
      </c>
      <c r="K148" s="55" t="s">
        <v>64</v>
      </c>
      <c r="L148" s="99"/>
      <c r="M148">
        <v>124</v>
      </c>
      <c r="N148">
        <v>128</v>
      </c>
      <c r="O148" s="34"/>
      <c r="P148">
        <f>VLOOKUP(表格2_45[[#This Row],[name]],odds!$A$1:$H$200,4,0)</f>
        <v>7</v>
      </c>
      <c r="Q148">
        <v>18</v>
      </c>
      <c r="R148" s="34"/>
      <c r="S148" s="38" t="s">
        <v>411</v>
      </c>
      <c r="T148" s="40">
        <v>1200</v>
      </c>
      <c r="U148">
        <v>1</v>
      </c>
      <c r="V148">
        <v>20</v>
      </c>
      <c r="W148">
        <v>10</v>
      </c>
      <c r="X148">
        <v>24</v>
      </c>
      <c r="Y148" t="s">
        <v>501</v>
      </c>
      <c r="Z148">
        <v>1074</v>
      </c>
      <c r="AA148" s="33" t="s">
        <v>427</v>
      </c>
      <c r="AB148">
        <v>4</v>
      </c>
      <c r="AC148">
        <v>52</v>
      </c>
      <c r="AD148" s="27" t="s">
        <v>65</v>
      </c>
      <c r="AE148" t="s">
        <v>721</v>
      </c>
      <c r="AF148">
        <v>12</v>
      </c>
      <c r="AG148">
        <v>13</v>
      </c>
      <c r="AH148">
        <v>13</v>
      </c>
      <c r="AL148" t="s">
        <v>110</v>
      </c>
    </row>
    <row r="149" spans="1:38" hidden="1" x14ac:dyDescent="0.25">
      <c r="A149" s="16" t="s">
        <v>1</v>
      </c>
      <c r="B149" s="25" t="s">
        <v>63</v>
      </c>
      <c r="C149">
        <v>7</v>
      </c>
      <c r="D149">
        <v>10.17</v>
      </c>
      <c r="E149">
        <v>10.17</v>
      </c>
      <c r="F149" s="34"/>
      <c r="G149">
        <v>3</v>
      </c>
      <c r="H149">
        <v>4</v>
      </c>
      <c r="I149" s="34"/>
      <c r="J149" s="55" t="s">
        <v>64</v>
      </c>
      <c r="K149" s="55" t="s">
        <v>64</v>
      </c>
      <c r="L149" s="99"/>
      <c r="M149">
        <v>124</v>
      </c>
      <c r="N149">
        <v>125</v>
      </c>
      <c r="O149" s="34"/>
      <c r="P149">
        <f>VLOOKUP(表格2_45[[#This Row],[name]],odds!$A$1:$H$200,4,0)</f>
        <v>7</v>
      </c>
      <c r="Q149">
        <v>33</v>
      </c>
      <c r="R149" s="34"/>
      <c r="S149" s="36" t="s">
        <v>410</v>
      </c>
      <c r="T149" s="40">
        <v>1200</v>
      </c>
      <c r="U149">
        <v>1</v>
      </c>
      <c r="V149">
        <v>14</v>
      </c>
      <c r="W149">
        <v>7</v>
      </c>
      <c r="X149">
        <v>24</v>
      </c>
      <c r="Y149" t="s">
        <v>483</v>
      </c>
      <c r="Z149">
        <v>1059</v>
      </c>
      <c r="AA149" s="33" t="s">
        <v>417</v>
      </c>
      <c r="AB149">
        <v>4</v>
      </c>
      <c r="AC149">
        <v>52</v>
      </c>
      <c r="AD149" s="27" t="s">
        <v>65</v>
      </c>
      <c r="AE149" s="12" t="s">
        <v>549</v>
      </c>
      <c r="AF149">
        <v>10</v>
      </c>
      <c r="AG149">
        <v>8</v>
      </c>
      <c r="AH149">
        <v>7</v>
      </c>
      <c r="AL149" t="s">
        <v>724</v>
      </c>
    </row>
    <row r="150" spans="1:38" hidden="1" x14ac:dyDescent="0.25">
      <c r="A150" s="16" t="s">
        <v>1</v>
      </c>
      <c r="B150" s="26" t="s">
        <v>68</v>
      </c>
      <c r="C150">
        <v>12</v>
      </c>
      <c r="D150">
        <v>59.02</v>
      </c>
      <c r="E150">
        <v>58.92</v>
      </c>
      <c r="F150" s="34"/>
      <c r="G150">
        <v>8</v>
      </c>
      <c r="H150">
        <v>8</v>
      </c>
      <c r="I150" s="34"/>
      <c r="J150" s="56" t="s">
        <v>69</v>
      </c>
      <c r="K150" s="62" t="s">
        <v>120</v>
      </c>
      <c r="L150" s="109"/>
      <c r="M150">
        <v>118</v>
      </c>
      <c r="N150">
        <v>122</v>
      </c>
      <c r="O150" s="34"/>
      <c r="P150">
        <f>VLOOKUP(表格2_45[[#This Row],[name]],odds!$A$1:$H$200,4,0)</f>
        <v>12</v>
      </c>
      <c r="Q150">
        <v>43</v>
      </c>
      <c r="R150" s="34"/>
      <c r="S150" s="35" t="s">
        <v>408</v>
      </c>
      <c r="T150">
        <v>1000</v>
      </c>
      <c r="U150">
        <v>0</v>
      </c>
      <c r="V150">
        <v>17</v>
      </c>
      <c r="W150">
        <v>12</v>
      </c>
      <c r="X150">
        <v>25</v>
      </c>
      <c r="Y150" s="31" t="s">
        <v>420</v>
      </c>
      <c r="Z150">
        <v>1182</v>
      </c>
      <c r="AA150" s="33" t="s">
        <v>417</v>
      </c>
      <c r="AB150">
        <v>5</v>
      </c>
      <c r="AC150">
        <v>26</v>
      </c>
      <c r="AD150" s="16" t="s">
        <v>70</v>
      </c>
      <c r="AE150" t="s">
        <v>725</v>
      </c>
      <c r="AF150">
        <v>3</v>
      </c>
      <c r="AG150">
        <v>4</v>
      </c>
      <c r="AH150">
        <v>12</v>
      </c>
      <c r="AL150" t="s">
        <v>727</v>
      </c>
    </row>
    <row r="151" spans="1:38" hidden="1" x14ac:dyDescent="0.25">
      <c r="A151" s="16" t="s">
        <v>1</v>
      </c>
      <c r="B151" s="26" t="s">
        <v>68</v>
      </c>
      <c r="C151">
        <v>14</v>
      </c>
      <c r="D151">
        <v>25.02</v>
      </c>
      <c r="E151">
        <v>24.82</v>
      </c>
      <c r="F151" s="34"/>
      <c r="G151">
        <v>8</v>
      </c>
      <c r="H151">
        <v>10</v>
      </c>
      <c r="I151" s="34"/>
      <c r="J151" s="56" t="s">
        <v>69</v>
      </c>
      <c r="K151" s="69" t="s">
        <v>385</v>
      </c>
      <c r="L151" s="114"/>
      <c r="M151">
        <v>118</v>
      </c>
      <c r="N151">
        <v>123</v>
      </c>
      <c r="O151" s="34"/>
      <c r="P151">
        <f>VLOOKUP(表格2_45[[#This Row],[name]],odds!$A$1:$H$200,4,0)</f>
        <v>12</v>
      </c>
      <c r="Q151">
        <v>75</v>
      </c>
      <c r="R151" s="34"/>
      <c r="S151" s="35" t="s">
        <v>408</v>
      </c>
      <c r="T151">
        <v>1400</v>
      </c>
      <c r="U151">
        <v>1</v>
      </c>
      <c r="V151">
        <v>30</v>
      </c>
      <c r="W151">
        <v>11</v>
      </c>
      <c r="X151">
        <v>25</v>
      </c>
      <c r="Y151" t="s">
        <v>508</v>
      </c>
      <c r="Z151">
        <v>1191</v>
      </c>
      <c r="AA151" s="33" t="s">
        <v>417</v>
      </c>
      <c r="AB151">
        <v>5</v>
      </c>
      <c r="AC151">
        <v>28</v>
      </c>
      <c r="AD151" s="16" t="s">
        <v>70</v>
      </c>
      <c r="AE151">
        <v>17</v>
      </c>
      <c r="AF151">
        <v>1</v>
      </c>
      <c r="AG151">
        <v>2</v>
      </c>
      <c r="AH151">
        <v>5</v>
      </c>
      <c r="AI151">
        <v>14</v>
      </c>
      <c r="AL151" t="s">
        <v>730</v>
      </c>
    </row>
    <row r="152" spans="1:38" hidden="1" x14ac:dyDescent="0.25">
      <c r="A152" s="16" t="s">
        <v>1</v>
      </c>
      <c r="B152" s="16" t="s">
        <v>12</v>
      </c>
      <c r="C152" s="30">
        <v>5</v>
      </c>
      <c r="D152">
        <v>10.44</v>
      </c>
      <c r="E152">
        <v>10.739999999999998</v>
      </c>
      <c r="F152" s="34"/>
      <c r="G152">
        <v>11</v>
      </c>
      <c r="H152">
        <v>6</v>
      </c>
      <c r="I152" s="34"/>
      <c r="J152" s="46" t="s">
        <v>13</v>
      </c>
      <c r="K152" s="54" t="s">
        <v>58</v>
      </c>
      <c r="L152" s="110"/>
      <c r="M152">
        <v>135</v>
      </c>
      <c r="N152">
        <v>133</v>
      </c>
      <c r="O152" s="34"/>
      <c r="P152">
        <f>VLOOKUP(表格2_45[[#This Row],[name]],odds!$A$1:$H$200,4,0)</f>
        <v>5.4</v>
      </c>
      <c r="Q152">
        <v>9.4</v>
      </c>
      <c r="R152" s="34"/>
      <c r="S152" s="35" t="s">
        <v>408</v>
      </c>
      <c r="T152" s="40">
        <v>1200</v>
      </c>
      <c r="U152">
        <v>1</v>
      </c>
      <c r="V152">
        <v>25</v>
      </c>
      <c r="W152">
        <v>9</v>
      </c>
      <c r="X152">
        <v>24</v>
      </c>
      <c r="Y152" s="32" t="s">
        <v>416</v>
      </c>
      <c r="Z152">
        <v>1034</v>
      </c>
      <c r="AA152" s="33" t="s">
        <v>417</v>
      </c>
      <c r="AB152">
        <v>4</v>
      </c>
      <c r="AC152">
        <v>58</v>
      </c>
      <c r="AD152" s="16" t="s">
        <v>14</v>
      </c>
      <c r="AE152" s="12" t="s">
        <v>471</v>
      </c>
      <c r="AF152">
        <v>2</v>
      </c>
      <c r="AG152">
        <v>2</v>
      </c>
      <c r="AH152">
        <v>5</v>
      </c>
      <c r="AL152" t="s">
        <v>107</v>
      </c>
    </row>
    <row r="153" spans="1:38" x14ac:dyDescent="0.25">
      <c r="A153" s="16" t="s">
        <v>1</v>
      </c>
      <c r="B153" s="25" t="s">
        <v>63</v>
      </c>
      <c r="C153" s="30">
        <v>4</v>
      </c>
      <c r="D153">
        <v>10.66</v>
      </c>
      <c r="E153">
        <v>10.76</v>
      </c>
      <c r="F153" s="34"/>
      <c r="G153">
        <v>3</v>
      </c>
      <c r="H153">
        <v>4</v>
      </c>
      <c r="I153" s="34"/>
      <c r="J153" s="55" t="s">
        <v>64</v>
      </c>
      <c r="K153" s="66" t="s">
        <v>173</v>
      </c>
      <c r="L153" s="104"/>
      <c r="M153">
        <v>124</v>
      </c>
      <c r="N153">
        <v>120</v>
      </c>
      <c r="O153" s="34"/>
      <c r="P153">
        <f>VLOOKUP(表格2_45[[#This Row],[name]],odds!$A$1:$H$200,4,0)</f>
        <v>7</v>
      </c>
      <c r="Q153">
        <v>15</v>
      </c>
      <c r="R153" s="34"/>
      <c r="S153" s="38" t="s">
        <v>411</v>
      </c>
      <c r="T153" s="40">
        <v>1200</v>
      </c>
      <c r="U153">
        <v>1</v>
      </c>
      <c r="V153">
        <v>19</v>
      </c>
      <c r="W153">
        <v>11</v>
      </c>
      <c r="X153">
        <v>25</v>
      </c>
      <c r="Y153" s="31" t="s">
        <v>420</v>
      </c>
      <c r="Z153">
        <v>1075</v>
      </c>
      <c r="AA153" s="33" t="s">
        <v>417</v>
      </c>
      <c r="AB153">
        <v>5</v>
      </c>
      <c r="AC153">
        <v>25</v>
      </c>
      <c r="AD153" s="27" t="s">
        <v>65</v>
      </c>
      <c r="AE153" s="12" t="s">
        <v>552</v>
      </c>
      <c r="AF153">
        <v>11</v>
      </c>
      <c r="AG153">
        <v>11</v>
      </c>
      <c r="AH153">
        <v>4</v>
      </c>
      <c r="AL153" t="s">
        <v>624</v>
      </c>
    </row>
    <row r="154" spans="1:38" hidden="1" x14ac:dyDescent="0.25">
      <c r="A154" s="16" t="s">
        <v>1</v>
      </c>
      <c r="B154" s="26" t="s">
        <v>68</v>
      </c>
      <c r="C154">
        <v>6</v>
      </c>
      <c r="D154">
        <v>22.67</v>
      </c>
      <c r="E154">
        <v>22.470000000000002</v>
      </c>
      <c r="F154" s="34"/>
      <c r="G154">
        <v>8</v>
      </c>
      <c r="H154">
        <v>1</v>
      </c>
      <c r="I154" s="34"/>
      <c r="J154" s="56" t="s">
        <v>69</v>
      </c>
      <c r="K154" s="76" t="s">
        <v>407</v>
      </c>
      <c r="L154" s="115"/>
      <c r="M154">
        <v>118</v>
      </c>
      <c r="N154">
        <v>129</v>
      </c>
      <c r="O154" s="34"/>
      <c r="P154">
        <f>VLOOKUP(表格2_45[[#This Row],[name]],odds!$A$1:$H$200,4,0)</f>
        <v>12</v>
      </c>
      <c r="Q154">
        <v>50</v>
      </c>
      <c r="R154" s="34"/>
      <c r="S154" s="35" t="s">
        <v>408</v>
      </c>
      <c r="T154">
        <v>1400</v>
      </c>
      <c r="U154">
        <v>1</v>
      </c>
      <c r="V154">
        <v>4</v>
      </c>
      <c r="W154">
        <v>10</v>
      </c>
      <c r="X154">
        <v>25</v>
      </c>
      <c r="Y154" t="s">
        <v>501</v>
      </c>
      <c r="Z154">
        <v>1189</v>
      </c>
      <c r="AA154" s="33" t="s">
        <v>427</v>
      </c>
      <c r="AB154">
        <v>5</v>
      </c>
      <c r="AC154">
        <v>34</v>
      </c>
      <c r="AD154" s="16" t="s">
        <v>70</v>
      </c>
      <c r="AE154" t="s">
        <v>435</v>
      </c>
      <c r="AF154">
        <v>2</v>
      </c>
      <c r="AG154">
        <v>3</v>
      </c>
      <c r="AH154">
        <v>3</v>
      </c>
      <c r="AI154">
        <v>6</v>
      </c>
      <c r="AL154" t="s">
        <v>46</v>
      </c>
    </row>
    <row r="155" spans="1:38" hidden="1" x14ac:dyDescent="0.25">
      <c r="A155" s="16" t="s">
        <v>1</v>
      </c>
      <c r="B155" s="26" t="s">
        <v>68</v>
      </c>
      <c r="C155">
        <v>7</v>
      </c>
      <c r="D155">
        <v>22.11</v>
      </c>
      <c r="E155">
        <v>21.81</v>
      </c>
      <c r="F155" s="34"/>
      <c r="G155">
        <v>8</v>
      </c>
      <c r="H155">
        <v>4</v>
      </c>
      <c r="I155" s="34"/>
      <c r="J155" s="56" t="s">
        <v>69</v>
      </c>
      <c r="K155" s="76" t="s">
        <v>407</v>
      </c>
      <c r="L155" s="115"/>
      <c r="M155">
        <v>118</v>
      </c>
      <c r="N155">
        <v>132</v>
      </c>
      <c r="O155" s="34"/>
      <c r="P155">
        <f>VLOOKUP(表格2_45[[#This Row],[name]],odds!$A$1:$H$200,4,0)</f>
        <v>12</v>
      </c>
      <c r="Q155">
        <v>91</v>
      </c>
      <c r="R155" s="34"/>
      <c r="S155" s="35" t="s">
        <v>408</v>
      </c>
      <c r="T155">
        <v>1400</v>
      </c>
      <c r="U155">
        <v>1</v>
      </c>
      <c r="V155">
        <v>14</v>
      </c>
      <c r="W155">
        <v>9</v>
      </c>
      <c r="X155">
        <v>25</v>
      </c>
      <c r="Y155" t="s">
        <v>477</v>
      </c>
      <c r="Z155">
        <v>1195</v>
      </c>
      <c r="AA155" s="33" t="s">
        <v>427</v>
      </c>
      <c r="AB155">
        <v>5</v>
      </c>
      <c r="AC155">
        <v>36</v>
      </c>
      <c r="AD155" s="16" t="s">
        <v>70</v>
      </c>
      <c r="AE155" t="s">
        <v>589</v>
      </c>
      <c r="AF155">
        <v>1</v>
      </c>
      <c r="AG155">
        <v>1</v>
      </c>
      <c r="AH155">
        <v>1</v>
      </c>
      <c r="AI155">
        <v>7</v>
      </c>
      <c r="AL155" t="s">
        <v>46</v>
      </c>
    </row>
    <row r="156" spans="1:38" hidden="1" x14ac:dyDescent="0.25">
      <c r="A156" s="16" t="s">
        <v>1</v>
      </c>
      <c r="B156" s="26" t="s">
        <v>68</v>
      </c>
      <c r="C156">
        <v>13</v>
      </c>
      <c r="D156">
        <v>10.130000000000001</v>
      </c>
      <c r="E156">
        <v>9.6300000000000008</v>
      </c>
      <c r="F156" s="34"/>
      <c r="G156">
        <v>8</v>
      </c>
      <c r="H156">
        <v>5</v>
      </c>
      <c r="I156" s="34"/>
      <c r="J156" s="56" t="s">
        <v>69</v>
      </c>
      <c r="K156" s="54" t="s">
        <v>58</v>
      </c>
      <c r="L156" s="110"/>
      <c r="M156">
        <v>118</v>
      </c>
      <c r="N156">
        <v>133</v>
      </c>
      <c r="O156" s="34"/>
      <c r="P156">
        <f>VLOOKUP(表格2_45[[#This Row],[name]],odds!$A$1:$H$200,4,0)</f>
        <v>12</v>
      </c>
      <c r="Q156">
        <v>28</v>
      </c>
      <c r="R156" s="34"/>
      <c r="S156" s="35" t="s">
        <v>408</v>
      </c>
      <c r="T156" s="40">
        <v>1200</v>
      </c>
      <c r="U156">
        <v>1</v>
      </c>
      <c r="V156">
        <v>7</v>
      </c>
      <c r="W156">
        <v>9</v>
      </c>
      <c r="X156">
        <v>25</v>
      </c>
      <c r="Y156" t="s">
        <v>483</v>
      </c>
      <c r="Z156">
        <v>1182</v>
      </c>
      <c r="AA156" s="33" t="s">
        <v>417</v>
      </c>
      <c r="AB156">
        <v>5</v>
      </c>
      <c r="AC156">
        <v>38</v>
      </c>
      <c r="AD156" s="16" t="s">
        <v>70</v>
      </c>
      <c r="AE156">
        <v>6</v>
      </c>
      <c r="AF156">
        <v>2</v>
      </c>
      <c r="AG156">
        <v>3</v>
      </c>
      <c r="AH156">
        <v>13</v>
      </c>
      <c r="AL156" t="s">
        <v>572</v>
      </c>
    </row>
    <row r="157" spans="1:38" hidden="1" x14ac:dyDescent="0.25">
      <c r="A157" s="16" t="s">
        <v>1</v>
      </c>
      <c r="B157" s="26" t="s">
        <v>68</v>
      </c>
      <c r="C157">
        <v>6</v>
      </c>
      <c r="D157">
        <v>57.02</v>
      </c>
      <c r="E157">
        <v>56.720000000000006</v>
      </c>
      <c r="F157" s="34"/>
      <c r="G157">
        <v>8</v>
      </c>
      <c r="H157">
        <v>11</v>
      </c>
      <c r="I157" s="34"/>
      <c r="J157" s="56" t="s">
        <v>69</v>
      </c>
      <c r="K157" s="68" t="s">
        <v>316</v>
      </c>
      <c r="L157" s="122"/>
      <c r="M157">
        <v>118</v>
      </c>
      <c r="N157">
        <v>128</v>
      </c>
      <c r="O157" s="34"/>
      <c r="P157">
        <f>VLOOKUP(表格2_45[[#This Row],[name]],odds!$A$1:$H$200,4,0)</f>
        <v>12</v>
      </c>
      <c r="Q157">
        <v>31</v>
      </c>
      <c r="R157" s="34"/>
      <c r="S157" s="35" t="s">
        <v>408</v>
      </c>
      <c r="T157">
        <v>1000</v>
      </c>
      <c r="U157">
        <v>0</v>
      </c>
      <c r="V157">
        <v>9</v>
      </c>
      <c r="W157">
        <v>7</v>
      </c>
      <c r="X157">
        <v>25</v>
      </c>
      <c r="Y157" s="32" t="s">
        <v>432</v>
      </c>
      <c r="Z157">
        <v>1175</v>
      </c>
      <c r="AA157" s="33" t="s">
        <v>427</v>
      </c>
      <c r="AB157">
        <v>5</v>
      </c>
      <c r="AC157">
        <v>40</v>
      </c>
      <c r="AD157" s="16" t="s">
        <v>70</v>
      </c>
      <c r="AE157" s="12">
        <v>2</v>
      </c>
      <c r="AF157">
        <v>1</v>
      </c>
      <c r="AG157">
        <v>2</v>
      </c>
      <c r="AH157">
        <v>6</v>
      </c>
      <c r="AL157" t="s">
        <v>569</v>
      </c>
    </row>
    <row r="158" spans="1:38" x14ac:dyDescent="0.25">
      <c r="A158" s="16" t="s">
        <v>1</v>
      </c>
      <c r="B158" s="27" t="s">
        <v>74</v>
      </c>
      <c r="C158">
        <v>7</v>
      </c>
      <c r="D158">
        <v>10.68</v>
      </c>
      <c r="E158">
        <v>10.78</v>
      </c>
      <c r="F158" s="34"/>
      <c r="G158">
        <v>10</v>
      </c>
      <c r="H158">
        <v>4</v>
      </c>
      <c r="I158" s="34"/>
      <c r="J158" s="57" t="s">
        <v>326</v>
      </c>
      <c r="K158" s="80" t="s">
        <v>406</v>
      </c>
      <c r="L158" s="103"/>
      <c r="M158">
        <v>113</v>
      </c>
      <c r="N158">
        <v>116</v>
      </c>
      <c r="O158" s="34"/>
      <c r="P158">
        <f>VLOOKUP(表格2_45[[#This Row],[name]],odds!$A$1:$H$200,4,0)</f>
        <v>12</v>
      </c>
      <c r="Q158">
        <v>6.4</v>
      </c>
      <c r="R158" s="34"/>
      <c r="S158" s="36" t="s">
        <v>410</v>
      </c>
      <c r="T158" s="40">
        <v>1200</v>
      </c>
      <c r="U158">
        <v>1</v>
      </c>
      <c r="V158">
        <v>26</v>
      </c>
      <c r="W158">
        <v>11</v>
      </c>
      <c r="X158">
        <v>25</v>
      </c>
      <c r="Y158" s="32" t="s">
        <v>416</v>
      </c>
      <c r="Z158">
        <v>1169</v>
      </c>
      <c r="AA158" s="33" t="s">
        <v>427</v>
      </c>
      <c r="AB158">
        <v>5</v>
      </c>
      <c r="AC158">
        <v>19</v>
      </c>
      <c r="AD158" s="18" t="s">
        <v>76</v>
      </c>
      <c r="AE158" t="s">
        <v>435</v>
      </c>
      <c r="AF158">
        <v>8</v>
      </c>
      <c r="AG158">
        <v>10</v>
      </c>
      <c r="AH158">
        <v>7</v>
      </c>
      <c r="AL158" t="s">
        <v>775</v>
      </c>
    </row>
    <row r="159" spans="1:38" x14ac:dyDescent="0.25">
      <c r="A159" s="16" t="s">
        <v>1</v>
      </c>
      <c r="B159" s="18" t="s">
        <v>25</v>
      </c>
      <c r="C159">
        <v>11</v>
      </c>
      <c r="D159">
        <v>10.88</v>
      </c>
      <c r="E159">
        <v>10.780000000000001</v>
      </c>
      <c r="F159" s="34"/>
      <c r="G159">
        <v>5</v>
      </c>
      <c r="H159">
        <v>8</v>
      </c>
      <c r="I159" s="34"/>
      <c r="J159" s="48" t="s">
        <v>26</v>
      </c>
      <c r="K159" s="67" t="s">
        <v>195</v>
      </c>
      <c r="L159" s="95"/>
      <c r="M159">
        <v>133</v>
      </c>
      <c r="N159">
        <v>135</v>
      </c>
      <c r="O159" s="34"/>
      <c r="P159">
        <f>VLOOKUP(表格2_45[[#This Row],[name]],odds!$A$1:$H$200,4,0)</f>
        <v>21</v>
      </c>
      <c r="Q159">
        <v>25</v>
      </c>
      <c r="R159" s="34"/>
      <c r="S159" s="36" t="s">
        <v>410</v>
      </c>
      <c r="T159" s="40">
        <v>1200</v>
      </c>
      <c r="U159">
        <v>1</v>
      </c>
      <c r="V159">
        <v>23</v>
      </c>
      <c r="W159">
        <v>12</v>
      </c>
      <c r="X159">
        <v>25</v>
      </c>
      <c r="Y159" s="32" t="s">
        <v>416</v>
      </c>
      <c r="Z159">
        <v>1092</v>
      </c>
      <c r="AA159" s="33" t="s">
        <v>417</v>
      </c>
      <c r="AB159">
        <v>5</v>
      </c>
      <c r="AC159">
        <v>40</v>
      </c>
      <c r="AD159" s="18" t="s">
        <v>27</v>
      </c>
      <c r="AE159" t="s">
        <v>522</v>
      </c>
      <c r="AF159">
        <v>8</v>
      </c>
      <c r="AG159">
        <v>9</v>
      </c>
      <c r="AH159">
        <v>11</v>
      </c>
      <c r="AL159" t="s">
        <v>17</v>
      </c>
    </row>
    <row r="160" spans="1:38" hidden="1" x14ac:dyDescent="0.25">
      <c r="A160" s="16" t="s">
        <v>1</v>
      </c>
      <c r="B160" s="26" t="s">
        <v>68</v>
      </c>
      <c r="C160">
        <v>10</v>
      </c>
      <c r="D160">
        <v>10.73</v>
      </c>
      <c r="E160">
        <v>10.63</v>
      </c>
      <c r="F160" s="34"/>
      <c r="G160">
        <v>8</v>
      </c>
      <c r="H160">
        <v>10</v>
      </c>
      <c r="I160" s="34"/>
      <c r="J160" s="56" t="s">
        <v>69</v>
      </c>
      <c r="K160" s="63" t="s">
        <v>140</v>
      </c>
      <c r="L160" s="100"/>
      <c r="M160">
        <v>118</v>
      </c>
      <c r="N160">
        <v>121</v>
      </c>
      <c r="O160" s="34"/>
      <c r="P160">
        <f>VLOOKUP(表格2_45[[#This Row],[name]],odds!$A$1:$H$200,4,0)</f>
        <v>12</v>
      </c>
      <c r="Q160">
        <v>44</v>
      </c>
      <c r="R160" s="34"/>
      <c r="S160" s="35" t="s">
        <v>408</v>
      </c>
      <c r="T160" s="40">
        <v>1200</v>
      </c>
      <c r="U160">
        <v>1</v>
      </c>
      <c r="V160">
        <v>30</v>
      </c>
      <c r="W160">
        <v>4</v>
      </c>
      <c r="X160">
        <v>25</v>
      </c>
      <c r="Y160" s="32" t="s">
        <v>426</v>
      </c>
      <c r="Z160">
        <v>1198</v>
      </c>
      <c r="AA160" s="33" t="s">
        <v>427</v>
      </c>
      <c r="AB160">
        <v>4</v>
      </c>
      <c r="AC160">
        <v>46</v>
      </c>
      <c r="AD160" s="19" t="s">
        <v>32</v>
      </c>
      <c r="AE160">
        <v>8</v>
      </c>
      <c r="AF160">
        <v>1</v>
      </c>
      <c r="AG160">
        <v>1</v>
      </c>
      <c r="AH160">
        <v>10</v>
      </c>
      <c r="AL160" t="s">
        <v>161</v>
      </c>
    </row>
    <row r="161" spans="1:38" hidden="1" x14ac:dyDescent="0.25">
      <c r="A161" s="16" t="s">
        <v>1</v>
      </c>
      <c r="B161" s="26" t="s">
        <v>68</v>
      </c>
      <c r="C161">
        <v>12</v>
      </c>
      <c r="D161">
        <v>10.42</v>
      </c>
      <c r="E161">
        <v>10.220000000000001</v>
      </c>
      <c r="F161" s="34"/>
      <c r="G161">
        <v>8</v>
      </c>
      <c r="H161">
        <v>9</v>
      </c>
      <c r="I161" s="34"/>
      <c r="J161" s="56" t="s">
        <v>69</v>
      </c>
      <c r="K161" s="67" t="s">
        <v>195</v>
      </c>
      <c r="L161" s="95"/>
      <c r="M161">
        <v>118</v>
      </c>
      <c r="N161">
        <v>124</v>
      </c>
      <c r="O161" s="34"/>
      <c r="P161">
        <f>VLOOKUP(表格2_45[[#This Row],[name]],odds!$A$1:$H$200,4,0)</f>
        <v>12</v>
      </c>
      <c r="Q161">
        <v>30</v>
      </c>
      <c r="R161" s="34"/>
      <c r="S161" s="35" t="s">
        <v>408</v>
      </c>
      <c r="T161" s="40">
        <v>1200</v>
      </c>
      <c r="U161">
        <v>1</v>
      </c>
      <c r="V161">
        <v>5</v>
      </c>
      <c r="W161">
        <v>3</v>
      </c>
      <c r="X161">
        <v>25</v>
      </c>
      <c r="Y161" s="32" t="s">
        <v>426</v>
      </c>
      <c r="Z161">
        <v>1196</v>
      </c>
      <c r="AA161" s="33" t="s">
        <v>417</v>
      </c>
      <c r="AB161">
        <v>4</v>
      </c>
      <c r="AC161">
        <v>48</v>
      </c>
      <c r="AD161" s="19" t="s">
        <v>32</v>
      </c>
      <c r="AE161" t="s">
        <v>474</v>
      </c>
      <c r="AF161">
        <v>1</v>
      </c>
      <c r="AG161">
        <v>1</v>
      </c>
      <c r="AH161">
        <v>12</v>
      </c>
      <c r="AL161" t="s">
        <v>161</v>
      </c>
    </row>
    <row r="162" spans="1:38" hidden="1" x14ac:dyDescent="0.25">
      <c r="A162" s="16" t="s">
        <v>1</v>
      </c>
      <c r="B162" s="26" t="s">
        <v>68</v>
      </c>
      <c r="C162">
        <v>11</v>
      </c>
      <c r="D162">
        <v>11.26</v>
      </c>
      <c r="E162">
        <v>11.159999999999998</v>
      </c>
      <c r="F162" s="34"/>
      <c r="G162">
        <v>8</v>
      </c>
      <c r="H162">
        <v>3</v>
      </c>
      <c r="I162" s="34"/>
      <c r="J162" s="56" t="s">
        <v>69</v>
      </c>
      <c r="K162" s="67" t="s">
        <v>195</v>
      </c>
      <c r="L162" s="95"/>
      <c r="M162">
        <v>118</v>
      </c>
      <c r="N162">
        <v>126</v>
      </c>
      <c r="O162" s="34"/>
      <c r="P162">
        <f>VLOOKUP(表格2_45[[#This Row],[name]],odds!$A$1:$H$200,4,0)</f>
        <v>12</v>
      </c>
      <c r="Q162">
        <v>15</v>
      </c>
      <c r="R162" s="34"/>
      <c r="S162" s="35" t="s">
        <v>408</v>
      </c>
      <c r="T162" s="40">
        <v>1200</v>
      </c>
      <c r="U162">
        <v>1</v>
      </c>
      <c r="V162">
        <v>5</v>
      </c>
      <c r="W162">
        <v>2</v>
      </c>
      <c r="X162">
        <v>25</v>
      </c>
      <c r="Y162" s="32" t="s">
        <v>432</v>
      </c>
      <c r="Z162">
        <v>1187</v>
      </c>
      <c r="AA162" s="33" t="s">
        <v>417</v>
      </c>
      <c r="AB162">
        <v>4</v>
      </c>
      <c r="AC162">
        <v>50</v>
      </c>
      <c r="AD162" s="19" t="s">
        <v>32</v>
      </c>
      <c r="AE162" t="s">
        <v>487</v>
      </c>
      <c r="AF162">
        <v>2</v>
      </c>
      <c r="AG162">
        <v>4</v>
      </c>
      <c r="AH162">
        <v>11</v>
      </c>
      <c r="AL162" t="s">
        <v>161</v>
      </c>
    </row>
    <row r="163" spans="1:38" hidden="1" x14ac:dyDescent="0.25">
      <c r="A163" s="16" t="s">
        <v>1</v>
      </c>
      <c r="B163" s="26" t="s">
        <v>68</v>
      </c>
      <c r="C163">
        <v>11</v>
      </c>
      <c r="D163">
        <v>10.41</v>
      </c>
      <c r="E163">
        <v>10.210000000000001</v>
      </c>
      <c r="F163" s="34"/>
      <c r="G163">
        <v>8</v>
      </c>
      <c r="H163">
        <v>12</v>
      </c>
      <c r="I163" s="34"/>
      <c r="J163" s="56" t="s">
        <v>69</v>
      </c>
      <c r="K163" s="78" t="s">
        <v>687</v>
      </c>
      <c r="L163" s="123"/>
      <c r="M163">
        <v>118</v>
      </c>
      <c r="N163">
        <v>117</v>
      </c>
      <c r="O163" s="34"/>
      <c r="P163">
        <f>VLOOKUP(表格2_45[[#This Row],[name]],odds!$A$1:$H$200,4,0)</f>
        <v>12</v>
      </c>
      <c r="Q163">
        <v>33</v>
      </c>
      <c r="R163" s="34"/>
      <c r="S163" s="35" t="s">
        <v>408</v>
      </c>
      <c r="T163" s="40">
        <v>1200</v>
      </c>
      <c r="U163">
        <v>1</v>
      </c>
      <c r="V163">
        <v>5</v>
      </c>
      <c r="W163">
        <v>1</v>
      </c>
      <c r="X163">
        <v>25</v>
      </c>
      <c r="Y163" t="s">
        <v>479</v>
      </c>
      <c r="Z163">
        <v>1198</v>
      </c>
      <c r="AA163" s="33" t="s">
        <v>417</v>
      </c>
      <c r="AB163">
        <v>4</v>
      </c>
      <c r="AC163">
        <v>52</v>
      </c>
      <c r="AD163" s="19" t="s">
        <v>32</v>
      </c>
      <c r="AE163">
        <v>7</v>
      </c>
      <c r="AF163">
        <v>2</v>
      </c>
      <c r="AG163">
        <v>3</v>
      </c>
      <c r="AH163">
        <v>11</v>
      </c>
      <c r="AL163" t="s">
        <v>161</v>
      </c>
    </row>
    <row r="164" spans="1:38" hidden="1" x14ac:dyDescent="0.25">
      <c r="A164" s="16" t="s">
        <v>1</v>
      </c>
      <c r="B164" s="26" t="s">
        <v>68</v>
      </c>
      <c r="C164">
        <v>7</v>
      </c>
      <c r="D164">
        <v>9.92</v>
      </c>
      <c r="E164">
        <v>10.119999999999999</v>
      </c>
      <c r="F164" s="34"/>
      <c r="G164">
        <v>8</v>
      </c>
      <c r="H164">
        <v>1</v>
      </c>
      <c r="I164" s="34"/>
      <c r="J164" s="56" t="s">
        <v>69</v>
      </c>
      <c r="K164" s="78" t="s">
        <v>687</v>
      </c>
      <c r="L164" s="123"/>
      <c r="M164">
        <v>118</v>
      </c>
      <c r="N164">
        <v>119</v>
      </c>
      <c r="O164" s="34"/>
      <c r="P164">
        <f>VLOOKUP(表格2_45[[#This Row],[name]],odds!$A$1:$H$200,4,0)</f>
        <v>12</v>
      </c>
      <c r="Q164">
        <v>28</v>
      </c>
      <c r="R164" s="34"/>
      <c r="S164" s="35" t="s">
        <v>408</v>
      </c>
      <c r="T164" s="40">
        <v>1200</v>
      </c>
      <c r="U164">
        <v>1</v>
      </c>
      <c r="V164">
        <v>22</v>
      </c>
      <c r="W164">
        <v>12</v>
      </c>
      <c r="X164">
        <v>24</v>
      </c>
      <c r="Y164" t="s">
        <v>465</v>
      </c>
      <c r="Z164">
        <v>1197</v>
      </c>
      <c r="AA164" s="33" t="s">
        <v>417</v>
      </c>
      <c r="AB164">
        <v>4</v>
      </c>
      <c r="AC164">
        <v>53</v>
      </c>
      <c r="AD164" s="19" t="s">
        <v>32</v>
      </c>
      <c r="AE164" t="s">
        <v>484</v>
      </c>
      <c r="AF164">
        <v>1</v>
      </c>
      <c r="AG164">
        <v>1</v>
      </c>
      <c r="AH164">
        <v>7</v>
      </c>
      <c r="AL164" t="s">
        <v>161</v>
      </c>
    </row>
    <row r="165" spans="1:38" hidden="1" x14ac:dyDescent="0.25">
      <c r="A165" s="16" t="s">
        <v>1</v>
      </c>
      <c r="B165" s="20" t="s">
        <v>37</v>
      </c>
      <c r="C165">
        <v>10</v>
      </c>
      <c r="D165">
        <v>10.93</v>
      </c>
      <c r="E165">
        <v>10.83</v>
      </c>
      <c r="F165" s="34"/>
      <c r="G165">
        <v>7</v>
      </c>
      <c r="H165">
        <v>11</v>
      </c>
      <c r="I165" s="34"/>
      <c r="J165" s="50" t="s">
        <v>565</v>
      </c>
      <c r="K165" s="62" t="s">
        <v>120</v>
      </c>
      <c r="L165" s="109"/>
      <c r="M165">
        <v>130</v>
      </c>
      <c r="N165">
        <v>127</v>
      </c>
      <c r="O165" s="34"/>
      <c r="P165">
        <f>VLOOKUP(表格2_45[[#This Row],[name]],odds!$A$1:$H$200,4,0)</f>
        <v>7.6</v>
      </c>
      <c r="Q165">
        <v>9</v>
      </c>
      <c r="R165" s="34"/>
      <c r="S165" s="38" t="s">
        <v>411</v>
      </c>
      <c r="T165" s="40">
        <v>1200</v>
      </c>
      <c r="U165">
        <v>1</v>
      </c>
      <c r="V165">
        <v>20</v>
      </c>
      <c r="W165">
        <v>11</v>
      </c>
      <c r="X165">
        <v>24</v>
      </c>
      <c r="Y165" s="32" t="s">
        <v>416</v>
      </c>
      <c r="Z165">
        <v>1058</v>
      </c>
      <c r="AA165" s="34" t="s">
        <v>438</v>
      </c>
      <c r="AB165">
        <v>5</v>
      </c>
      <c r="AC165">
        <v>34</v>
      </c>
      <c r="AD165" s="20" t="s">
        <v>39</v>
      </c>
      <c r="AE165" t="s">
        <v>589</v>
      </c>
      <c r="AF165">
        <v>11</v>
      </c>
      <c r="AG165">
        <v>11</v>
      </c>
      <c r="AH165">
        <v>10</v>
      </c>
      <c r="AL165" t="s">
        <v>46</v>
      </c>
    </row>
    <row r="166" spans="1:38" hidden="1" x14ac:dyDescent="0.25">
      <c r="A166" s="16" t="s">
        <v>1</v>
      </c>
      <c r="B166" s="26" t="s">
        <v>68</v>
      </c>
      <c r="C166">
        <v>12</v>
      </c>
      <c r="D166">
        <v>10.52</v>
      </c>
      <c r="E166">
        <v>10.119999999999999</v>
      </c>
      <c r="F166" s="34"/>
      <c r="G166">
        <v>8</v>
      </c>
      <c r="H166">
        <v>11</v>
      </c>
      <c r="I166" s="34"/>
      <c r="J166" s="56" t="s">
        <v>69</v>
      </c>
      <c r="K166" s="67" t="s">
        <v>195</v>
      </c>
      <c r="L166" s="95"/>
      <c r="M166">
        <v>118</v>
      </c>
      <c r="N166">
        <v>129</v>
      </c>
      <c r="O166" s="34"/>
      <c r="P166">
        <f>VLOOKUP(表格2_45[[#This Row],[name]],odds!$A$1:$H$200,4,0)</f>
        <v>12</v>
      </c>
      <c r="Q166">
        <v>26</v>
      </c>
      <c r="R166" s="34"/>
      <c r="S166" s="35" t="s">
        <v>408</v>
      </c>
      <c r="T166" s="40">
        <v>1200</v>
      </c>
      <c r="U166">
        <v>1</v>
      </c>
      <c r="V166">
        <v>3</v>
      </c>
      <c r="W166">
        <v>11</v>
      </c>
      <c r="X166">
        <v>24</v>
      </c>
      <c r="Y166" t="s">
        <v>479</v>
      </c>
      <c r="Z166">
        <v>1192</v>
      </c>
      <c r="AA166" s="33" t="s">
        <v>427</v>
      </c>
      <c r="AB166">
        <v>4</v>
      </c>
      <c r="AC166">
        <v>53</v>
      </c>
      <c r="AD166" s="19" t="s">
        <v>32</v>
      </c>
      <c r="AE166" t="s">
        <v>460</v>
      </c>
      <c r="AF166">
        <v>2</v>
      </c>
      <c r="AG166">
        <v>2</v>
      </c>
      <c r="AH166">
        <v>12</v>
      </c>
      <c r="AL166" t="s">
        <v>161</v>
      </c>
    </row>
    <row r="167" spans="1:38" hidden="1" x14ac:dyDescent="0.25">
      <c r="A167" s="16" t="s">
        <v>1</v>
      </c>
      <c r="B167" s="26" t="s">
        <v>68</v>
      </c>
      <c r="C167" s="30">
        <v>4</v>
      </c>
      <c r="D167">
        <v>10.58</v>
      </c>
      <c r="E167">
        <v>10.879999999999999</v>
      </c>
      <c r="F167" s="34"/>
      <c r="G167">
        <v>8</v>
      </c>
      <c r="H167">
        <v>3</v>
      </c>
      <c r="I167" s="34"/>
      <c r="J167" s="56" t="s">
        <v>69</v>
      </c>
      <c r="K167" s="62" t="s">
        <v>120</v>
      </c>
      <c r="L167" s="109"/>
      <c r="M167">
        <v>118</v>
      </c>
      <c r="N167">
        <v>116</v>
      </c>
      <c r="O167" s="34"/>
      <c r="P167">
        <f>VLOOKUP(表格2_45[[#This Row],[name]],odds!$A$1:$H$200,4,0)</f>
        <v>12</v>
      </c>
      <c r="Q167">
        <v>6.5</v>
      </c>
      <c r="R167" s="34"/>
      <c r="S167" s="35" t="s">
        <v>408</v>
      </c>
      <c r="T167" s="40">
        <v>1200</v>
      </c>
      <c r="U167">
        <v>1</v>
      </c>
      <c r="V167">
        <v>8</v>
      </c>
      <c r="W167">
        <v>5</v>
      </c>
      <c r="X167">
        <v>24</v>
      </c>
      <c r="Y167" s="31" t="s">
        <v>420</v>
      </c>
      <c r="Z167">
        <v>1181</v>
      </c>
      <c r="AA167" s="33" t="s">
        <v>417</v>
      </c>
      <c r="AB167">
        <v>4</v>
      </c>
      <c r="AC167">
        <v>41</v>
      </c>
      <c r="AD167" s="17" t="s">
        <v>91</v>
      </c>
      <c r="AE167" t="s">
        <v>484</v>
      </c>
      <c r="AF167">
        <v>2</v>
      </c>
      <c r="AG167">
        <v>2</v>
      </c>
      <c r="AH167">
        <v>4</v>
      </c>
      <c r="AL167" t="s">
        <v>367</v>
      </c>
    </row>
    <row r="168" spans="1:38" hidden="1" x14ac:dyDescent="0.25">
      <c r="A168" s="16" t="s">
        <v>1</v>
      </c>
      <c r="B168" s="25" t="s">
        <v>63</v>
      </c>
      <c r="C168" s="30">
        <v>4</v>
      </c>
      <c r="D168">
        <v>10.98</v>
      </c>
      <c r="E168">
        <v>10.88</v>
      </c>
      <c r="F168" s="34"/>
      <c r="G168">
        <v>3</v>
      </c>
      <c r="H168">
        <v>5</v>
      </c>
      <c r="I168" s="34"/>
      <c r="J168" s="55" t="s">
        <v>64</v>
      </c>
      <c r="K168" s="59" t="s">
        <v>85</v>
      </c>
      <c r="L168" s="96"/>
      <c r="M168">
        <v>124</v>
      </c>
      <c r="N168">
        <v>126</v>
      </c>
      <c r="O168" s="34"/>
      <c r="P168">
        <f>VLOOKUP(表格2_45[[#This Row],[name]],odds!$A$1:$H$200,4,0)</f>
        <v>7</v>
      </c>
      <c r="Q168">
        <v>16</v>
      </c>
      <c r="R168" s="34"/>
      <c r="S168" s="36" t="s">
        <v>410</v>
      </c>
      <c r="T168" s="40">
        <v>1200</v>
      </c>
      <c r="U168">
        <v>1</v>
      </c>
      <c r="V168">
        <v>26</v>
      </c>
      <c r="W168">
        <v>12</v>
      </c>
      <c r="X168">
        <v>24</v>
      </c>
      <c r="Y168" s="32" t="s">
        <v>426</v>
      </c>
      <c r="Z168">
        <v>1046</v>
      </c>
      <c r="AA168" s="33" t="s">
        <v>417</v>
      </c>
      <c r="AB168">
        <v>4</v>
      </c>
      <c r="AC168">
        <v>50</v>
      </c>
      <c r="AD168" s="27" t="s">
        <v>65</v>
      </c>
      <c r="AE168" t="s">
        <v>474</v>
      </c>
      <c r="AF168">
        <v>9</v>
      </c>
      <c r="AG168">
        <v>10</v>
      </c>
      <c r="AH168">
        <v>4</v>
      </c>
      <c r="AL168" t="s">
        <v>285</v>
      </c>
    </row>
    <row r="169" spans="1:38" hidden="1" x14ac:dyDescent="0.25">
      <c r="A169" s="16" t="s">
        <v>1</v>
      </c>
      <c r="B169" s="27" t="s">
        <v>74</v>
      </c>
      <c r="C169">
        <v>8</v>
      </c>
      <c r="D169">
        <v>11.2</v>
      </c>
      <c r="E169">
        <v>10.899999999999999</v>
      </c>
      <c r="F169" s="34"/>
      <c r="G169">
        <v>10</v>
      </c>
      <c r="H169">
        <v>6</v>
      </c>
      <c r="I169" s="34"/>
      <c r="J169" s="57" t="s">
        <v>326</v>
      </c>
      <c r="K169" s="59" t="s">
        <v>85</v>
      </c>
      <c r="L169" s="96"/>
      <c r="M169">
        <v>113</v>
      </c>
      <c r="N169">
        <v>129</v>
      </c>
      <c r="O169" s="34"/>
      <c r="P169">
        <f>VLOOKUP(表格2_45[[#This Row],[name]],odds!$A$1:$H$200,4,0)</f>
        <v>12</v>
      </c>
      <c r="Q169">
        <v>11</v>
      </c>
      <c r="R169" s="34"/>
      <c r="S169" s="36" t="s">
        <v>410</v>
      </c>
      <c r="T169" s="40">
        <v>1200</v>
      </c>
      <c r="U169">
        <v>1</v>
      </c>
      <c r="V169">
        <v>8</v>
      </c>
      <c r="W169">
        <v>5</v>
      </c>
      <c r="X169">
        <v>24</v>
      </c>
      <c r="Y169" s="31" t="s">
        <v>420</v>
      </c>
      <c r="Z169">
        <v>1142</v>
      </c>
      <c r="AA169" s="33" t="s">
        <v>417</v>
      </c>
      <c r="AB169">
        <v>4</v>
      </c>
      <c r="AC169">
        <v>52</v>
      </c>
      <c r="AD169" s="18" t="s">
        <v>76</v>
      </c>
      <c r="AE169" t="s">
        <v>643</v>
      </c>
      <c r="AF169">
        <v>8</v>
      </c>
      <c r="AG169">
        <v>8</v>
      </c>
      <c r="AH169">
        <v>8</v>
      </c>
      <c r="AL169" t="s">
        <v>624</v>
      </c>
    </row>
    <row r="170" spans="1:38" hidden="1" x14ac:dyDescent="0.25">
      <c r="A170" s="16" t="s">
        <v>1</v>
      </c>
      <c r="B170" s="23" t="s">
        <v>52</v>
      </c>
      <c r="C170">
        <v>9</v>
      </c>
      <c r="D170">
        <v>11.2</v>
      </c>
      <c r="E170">
        <v>10.9</v>
      </c>
      <c r="F170" s="34"/>
      <c r="G170">
        <v>1</v>
      </c>
      <c r="H170">
        <v>8</v>
      </c>
      <c r="I170" s="34"/>
      <c r="J170" s="53" t="s">
        <v>53</v>
      </c>
      <c r="K170" s="73" t="s">
        <v>452</v>
      </c>
      <c r="L170" s="97"/>
      <c r="M170">
        <v>126</v>
      </c>
      <c r="N170">
        <v>130</v>
      </c>
      <c r="O170" s="34"/>
      <c r="P170">
        <f>VLOOKUP(表格2_45[[#This Row],[name]],odds!$A$1:$H$200,4,0)</f>
        <v>8.9</v>
      </c>
      <c r="Q170">
        <v>57</v>
      </c>
      <c r="R170" s="34"/>
      <c r="S170" s="38" t="s">
        <v>411</v>
      </c>
      <c r="T170" s="40">
        <v>1200</v>
      </c>
      <c r="U170">
        <v>1</v>
      </c>
      <c r="V170">
        <v>20</v>
      </c>
      <c r="W170">
        <v>11</v>
      </c>
      <c r="X170">
        <v>24</v>
      </c>
      <c r="Y170" s="32" t="s">
        <v>416</v>
      </c>
      <c r="Z170">
        <v>1079</v>
      </c>
      <c r="AA170" s="34" t="s">
        <v>438</v>
      </c>
      <c r="AB170">
        <v>4</v>
      </c>
      <c r="AC170">
        <v>52</v>
      </c>
      <c r="AD170" s="25" t="s">
        <v>54</v>
      </c>
      <c r="AE170" t="s">
        <v>487</v>
      </c>
      <c r="AF170">
        <v>11</v>
      </c>
      <c r="AG170">
        <v>11</v>
      </c>
      <c r="AH170">
        <v>9</v>
      </c>
      <c r="AL170" t="s">
        <v>680</v>
      </c>
    </row>
    <row r="171" spans="1:38" hidden="1" x14ac:dyDescent="0.25">
      <c r="A171" s="16" t="s">
        <v>1</v>
      </c>
      <c r="B171" s="26" t="s">
        <v>68</v>
      </c>
      <c r="C171" s="28">
        <v>2</v>
      </c>
      <c r="D171">
        <v>10.81</v>
      </c>
      <c r="E171">
        <v>10.51</v>
      </c>
      <c r="F171" s="34"/>
      <c r="G171">
        <v>8</v>
      </c>
      <c r="H171">
        <v>3</v>
      </c>
      <c r="I171" s="34"/>
      <c r="J171" s="56" t="s">
        <v>69</v>
      </c>
      <c r="K171" s="67" t="s">
        <v>195</v>
      </c>
      <c r="L171" s="95"/>
      <c r="M171">
        <v>118</v>
      </c>
      <c r="N171">
        <v>134</v>
      </c>
      <c r="O171" s="34"/>
      <c r="P171">
        <f>VLOOKUP(表格2_45[[#This Row],[name]],odds!$A$1:$H$200,4,0)</f>
        <v>12</v>
      </c>
      <c r="Q171">
        <v>7.9</v>
      </c>
      <c r="R171" s="34"/>
      <c r="S171" s="35" t="s">
        <v>408</v>
      </c>
      <c r="T171" s="40">
        <v>1200</v>
      </c>
      <c r="U171">
        <v>1</v>
      </c>
      <c r="V171">
        <v>15</v>
      </c>
      <c r="W171">
        <v>6</v>
      </c>
      <c r="X171">
        <v>24</v>
      </c>
      <c r="Y171" t="s">
        <v>479</v>
      </c>
      <c r="Z171">
        <v>1181</v>
      </c>
      <c r="AA171" s="34" t="s">
        <v>755</v>
      </c>
      <c r="AB171">
        <v>5</v>
      </c>
      <c r="AC171">
        <v>39</v>
      </c>
      <c r="AD171" s="17" t="s">
        <v>91</v>
      </c>
      <c r="AE171" s="12" t="s">
        <v>654</v>
      </c>
      <c r="AF171">
        <v>1</v>
      </c>
      <c r="AG171">
        <v>1</v>
      </c>
      <c r="AH171">
        <v>2</v>
      </c>
      <c r="AL171" t="s">
        <v>367</v>
      </c>
    </row>
    <row r="172" spans="1:38" hidden="1" x14ac:dyDescent="0.25">
      <c r="A172" s="16" t="s">
        <v>1</v>
      </c>
      <c r="B172" s="26" t="s">
        <v>68</v>
      </c>
      <c r="C172" s="30">
        <v>4</v>
      </c>
      <c r="D172">
        <v>10.25</v>
      </c>
      <c r="E172">
        <v>9.9499999999999993</v>
      </c>
      <c r="F172" s="34"/>
      <c r="G172">
        <v>8</v>
      </c>
      <c r="H172">
        <v>7</v>
      </c>
      <c r="I172" s="34"/>
      <c r="J172" s="56" t="s">
        <v>69</v>
      </c>
      <c r="K172" s="68" t="s">
        <v>316</v>
      </c>
      <c r="L172" s="122"/>
      <c r="M172">
        <v>118</v>
      </c>
      <c r="N172">
        <v>128</v>
      </c>
      <c r="O172" s="34"/>
      <c r="P172">
        <f>VLOOKUP(表格2_45[[#This Row],[name]],odds!$A$1:$H$200,4,0)</f>
        <v>12</v>
      </c>
      <c r="Q172">
        <v>4.5999999999999996</v>
      </c>
      <c r="R172" s="34"/>
      <c r="S172" s="37" t="s">
        <v>409</v>
      </c>
      <c r="T172" s="40">
        <v>1200</v>
      </c>
      <c r="U172">
        <v>1</v>
      </c>
      <c r="V172">
        <v>19</v>
      </c>
      <c r="W172">
        <v>5</v>
      </c>
      <c r="X172">
        <v>24</v>
      </c>
      <c r="Y172" t="s">
        <v>479</v>
      </c>
      <c r="Z172">
        <v>1187</v>
      </c>
      <c r="AA172" s="33" t="s">
        <v>417</v>
      </c>
      <c r="AB172">
        <v>5</v>
      </c>
      <c r="AC172">
        <v>40</v>
      </c>
      <c r="AD172" s="17" t="s">
        <v>91</v>
      </c>
      <c r="AE172" s="12">
        <v>2</v>
      </c>
      <c r="AF172">
        <v>4</v>
      </c>
      <c r="AG172">
        <v>4</v>
      </c>
      <c r="AH172">
        <v>4</v>
      </c>
      <c r="AL172" t="s">
        <v>367</v>
      </c>
    </row>
    <row r="173" spans="1:38" x14ac:dyDescent="0.25">
      <c r="A173" s="16" t="s">
        <v>1</v>
      </c>
      <c r="B173" s="22" t="s">
        <v>48</v>
      </c>
      <c r="C173">
        <v>10</v>
      </c>
      <c r="D173">
        <v>11.42</v>
      </c>
      <c r="E173">
        <v>10.92</v>
      </c>
      <c r="F173" s="34"/>
      <c r="G173">
        <v>2</v>
      </c>
      <c r="H173">
        <v>12</v>
      </c>
      <c r="I173" s="34"/>
      <c r="J173" s="52" t="s">
        <v>49</v>
      </c>
      <c r="K173" s="60" t="s">
        <v>90</v>
      </c>
      <c r="L173" s="125"/>
      <c r="M173">
        <v>130</v>
      </c>
      <c r="N173">
        <v>132</v>
      </c>
      <c r="O173" s="34"/>
      <c r="P173">
        <f>VLOOKUP(表格2_45[[#This Row],[name]],odds!$A$1:$H$200,4,0)</f>
        <v>18</v>
      </c>
      <c r="Q173">
        <v>53</v>
      </c>
      <c r="R173" s="34"/>
      <c r="S173" s="38" t="s">
        <v>411</v>
      </c>
      <c r="T173" s="40">
        <v>1200</v>
      </c>
      <c r="U173">
        <v>1</v>
      </c>
      <c r="V173">
        <v>10</v>
      </c>
      <c r="W173">
        <v>12</v>
      </c>
      <c r="X173">
        <v>25</v>
      </c>
      <c r="Y173" s="32" t="s">
        <v>432</v>
      </c>
      <c r="Z173">
        <v>1001</v>
      </c>
      <c r="AA173" s="33" t="s">
        <v>417</v>
      </c>
      <c r="AB173">
        <v>5</v>
      </c>
      <c r="AC173">
        <v>37</v>
      </c>
      <c r="AD173" s="24" t="s">
        <v>50</v>
      </c>
      <c r="AE173" t="s">
        <v>429</v>
      </c>
      <c r="AF173">
        <v>11</v>
      </c>
      <c r="AG173">
        <v>9</v>
      </c>
      <c r="AH173">
        <v>10</v>
      </c>
      <c r="AL173" t="s">
        <v>262</v>
      </c>
    </row>
    <row r="174" spans="1:38" hidden="1" x14ac:dyDescent="0.25">
      <c r="A174" s="16" t="s">
        <v>1</v>
      </c>
      <c r="B174" s="26" t="s">
        <v>68</v>
      </c>
      <c r="C174" s="30">
        <v>5</v>
      </c>
      <c r="D174">
        <v>11.1</v>
      </c>
      <c r="E174">
        <v>11.399999999999999</v>
      </c>
      <c r="F174" s="34"/>
      <c r="G174">
        <v>8</v>
      </c>
      <c r="H174">
        <v>1</v>
      </c>
      <c r="I174" s="34"/>
      <c r="J174" s="56" t="s">
        <v>69</v>
      </c>
      <c r="K174" s="57" t="s">
        <v>326</v>
      </c>
      <c r="L174" s="121"/>
      <c r="M174">
        <v>118</v>
      </c>
      <c r="N174">
        <v>115</v>
      </c>
      <c r="O174" s="34"/>
      <c r="P174">
        <f>VLOOKUP(表格2_45[[#This Row],[name]],odds!$A$1:$H$200,4,0)</f>
        <v>12</v>
      </c>
      <c r="Q174">
        <v>16</v>
      </c>
      <c r="R174" s="34"/>
      <c r="S174" s="35" t="s">
        <v>408</v>
      </c>
      <c r="T174" s="40">
        <v>1200</v>
      </c>
      <c r="U174">
        <v>1</v>
      </c>
      <c r="V174">
        <v>24</v>
      </c>
      <c r="W174">
        <v>4</v>
      </c>
      <c r="X174">
        <v>24</v>
      </c>
      <c r="Y174" s="32" t="s">
        <v>426</v>
      </c>
      <c r="Z174">
        <v>1188</v>
      </c>
      <c r="AA174" s="33" t="s">
        <v>417</v>
      </c>
      <c r="AB174">
        <v>4</v>
      </c>
      <c r="AC174">
        <v>42</v>
      </c>
      <c r="AD174" s="17" t="s">
        <v>91</v>
      </c>
      <c r="AE174" s="12">
        <v>2</v>
      </c>
      <c r="AF174">
        <v>1</v>
      </c>
      <c r="AG174">
        <v>1</v>
      </c>
      <c r="AH174">
        <v>5</v>
      </c>
      <c r="AL174" t="s">
        <v>367</v>
      </c>
    </row>
    <row r="175" spans="1:38" hidden="1" x14ac:dyDescent="0.25">
      <c r="A175" s="16" t="s">
        <v>1</v>
      </c>
      <c r="B175" s="26" t="s">
        <v>68</v>
      </c>
      <c r="C175">
        <v>7</v>
      </c>
      <c r="D175">
        <v>11.12</v>
      </c>
      <c r="E175">
        <v>11.419999999999998</v>
      </c>
      <c r="F175" s="34"/>
      <c r="G175">
        <v>8</v>
      </c>
      <c r="H175">
        <v>2</v>
      </c>
      <c r="I175" s="34"/>
      <c r="J175" s="56" t="s">
        <v>69</v>
      </c>
      <c r="K175" s="57" t="s">
        <v>326</v>
      </c>
      <c r="L175" s="121"/>
      <c r="M175">
        <v>118</v>
      </c>
      <c r="N175">
        <v>115</v>
      </c>
      <c r="O175" s="34"/>
      <c r="P175">
        <f>VLOOKUP(表格2_45[[#This Row],[name]],odds!$A$1:$H$200,4,0)</f>
        <v>12</v>
      </c>
      <c r="Q175">
        <v>8</v>
      </c>
      <c r="R175" s="34"/>
      <c r="S175" s="35" t="s">
        <v>408</v>
      </c>
      <c r="T175" s="40">
        <v>1200</v>
      </c>
      <c r="U175">
        <v>1</v>
      </c>
      <c r="V175">
        <v>27</v>
      </c>
      <c r="W175">
        <v>3</v>
      </c>
      <c r="X175">
        <v>24</v>
      </c>
      <c r="Y175" s="32" t="s">
        <v>432</v>
      </c>
      <c r="Z175">
        <v>1187</v>
      </c>
      <c r="AA175" s="33" t="s">
        <v>417</v>
      </c>
      <c r="AB175">
        <v>4</v>
      </c>
      <c r="AC175">
        <v>42</v>
      </c>
      <c r="AD175" s="17" t="s">
        <v>91</v>
      </c>
      <c r="AE175" t="s">
        <v>435</v>
      </c>
      <c r="AF175">
        <v>1</v>
      </c>
      <c r="AG175">
        <v>1</v>
      </c>
      <c r="AH175">
        <v>7</v>
      </c>
      <c r="AL175" t="s">
        <v>367</v>
      </c>
    </row>
    <row r="176" spans="1:38" hidden="1" x14ac:dyDescent="0.25">
      <c r="A176" s="16" t="s">
        <v>1</v>
      </c>
      <c r="B176" s="26" t="s">
        <v>68</v>
      </c>
      <c r="C176" s="28">
        <v>3</v>
      </c>
      <c r="D176">
        <v>10.77</v>
      </c>
      <c r="E176">
        <v>10.969999999999999</v>
      </c>
      <c r="F176" s="34"/>
      <c r="G176">
        <v>8</v>
      </c>
      <c r="H176">
        <v>1</v>
      </c>
      <c r="I176" s="34"/>
      <c r="J176" s="56" t="s">
        <v>69</v>
      </c>
      <c r="K176" s="61" t="s">
        <v>106</v>
      </c>
      <c r="L176" s="113"/>
      <c r="M176">
        <v>118</v>
      </c>
      <c r="N176">
        <v>118</v>
      </c>
      <c r="O176" s="34"/>
      <c r="P176">
        <f>VLOOKUP(表格2_45[[#This Row],[name]],odds!$A$1:$H$200,4,0)</f>
        <v>12</v>
      </c>
      <c r="Q176">
        <v>3.7</v>
      </c>
      <c r="R176" s="34"/>
      <c r="S176" s="35" t="s">
        <v>408</v>
      </c>
      <c r="T176" s="40">
        <v>1200</v>
      </c>
      <c r="U176">
        <v>1</v>
      </c>
      <c r="V176">
        <v>13</v>
      </c>
      <c r="W176">
        <v>3</v>
      </c>
      <c r="X176">
        <v>24</v>
      </c>
      <c r="Y176" s="32" t="s">
        <v>416</v>
      </c>
      <c r="Z176">
        <v>1201</v>
      </c>
      <c r="AA176" s="33" t="s">
        <v>417</v>
      </c>
      <c r="AB176">
        <v>4</v>
      </c>
      <c r="AC176">
        <v>42</v>
      </c>
      <c r="AD176" s="17" t="s">
        <v>91</v>
      </c>
      <c r="AE176" s="12" t="s">
        <v>549</v>
      </c>
      <c r="AF176">
        <v>1</v>
      </c>
      <c r="AG176">
        <v>1</v>
      </c>
      <c r="AH176">
        <v>3</v>
      </c>
      <c r="AL176" t="s">
        <v>367</v>
      </c>
    </row>
    <row r="177" spans="1:38" hidden="1" x14ac:dyDescent="0.25">
      <c r="A177" s="16" t="s">
        <v>1</v>
      </c>
      <c r="B177" s="26" t="s">
        <v>68</v>
      </c>
      <c r="C177" s="28">
        <v>1</v>
      </c>
      <c r="D177">
        <v>10.68</v>
      </c>
      <c r="E177">
        <v>10.379999999999999</v>
      </c>
      <c r="F177" s="34"/>
      <c r="G177">
        <v>8</v>
      </c>
      <c r="H177">
        <v>3</v>
      </c>
      <c r="I177" s="34"/>
      <c r="J177" s="56" t="s">
        <v>69</v>
      </c>
      <c r="K177" s="67" t="s">
        <v>195</v>
      </c>
      <c r="L177" s="95"/>
      <c r="M177">
        <v>118</v>
      </c>
      <c r="N177">
        <v>133</v>
      </c>
      <c r="O177" s="34"/>
      <c r="P177">
        <f>VLOOKUP(表格2_45[[#This Row],[name]],odds!$A$1:$H$200,4,0)</f>
        <v>12</v>
      </c>
      <c r="Q177">
        <v>3.9</v>
      </c>
      <c r="R177" s="34"/>
      <c r="S177" s="35" t="s">
        <v>408</v>
      </c>
      <c r="T177" s="40">
        <v>1200</v>
      </c>
      <c r="U177">
        <v>1</v>
      </c>
      <c r="V177">
        <v>6</v>
      </c>
      <c r="W177">
        <v>3</v>
      </c>
      <c r="X177">
        <v>24</v>
      </c>
      <c r="Y177" s="31" t="s">
        <v>420</v>
      </c>
      <c r="Z177">
        <v>1190</v>
      </c>
      <c r="AA177" s="33" t="s">
        <v>417</v>
      </c>
      <c r="AB177">
        <v>5</v>
      </c>
      <c r="AC177">
        <v>37</v>
      </c>
      <c r="AD177" s="17" t="s">
        <v>91</v>
      </c>
      <c r="AE177" s="12" t="s">
        <v>581</v>
      </c>
      <c r="AF177">
        <v>1</v>
      </c>
      <c r="AG177">
        <v>1</v>
      </c>
      <c r="AH177">
        <v>1</v>
      </c>
      <c r="AL177" t="s">
        <v>367</v>
      </c>
    </row>
    <row r="178" spans="1:38" x14ac:dyDescent="0.25">
      <c r="A178" s="16" t="s">
        <v>1</v>
      </c>
      <c r="B178" s="16" t="s">
        <v>12</v>
      </c>
      <c r="C178">
        <v>8</v>
      </c>
      <c r="D178">
        <v>10.35</v>
      </c>
      <c r="E178">
        <v>10.95</v>
      </c>
      <c r="F178" s="34"/>
      <c r="G178">
        <v>11</v>
      </c>
      <c r="H178">
        <v>1</v>
      </c>
      <c r="I178" s="34"/>
      <c r="J178" s="46" t="s">
        <v>13</v>
      </c>
      <c r="K178" s="55" t="s">
        <v>64</v>
      </c>
      <c r="L178" s="99"/>
      <c r="M178">
        <v>135</v>
      </c>
      <c r="N178">
        <v>130</v>
      </c>
      <c r="O178" s="34"/>
      <c r="P178">
        <f>VLOOKUP(表格2_45[[#This Row],[name]],odds!$A$1:$H$200,4,0)</f>
        <v>5.4</v>
      </c>
      <c r="Q178">
        <v>5</v>
      </c>
      <c r="R178" s="34"/>
      <c r="S178" s="37" t="s">
        <v>409</v>
      </c>
      <c r="T178" s="40">
        <v>1200</v>
      </c>
      <c r="U178">
        <v>1</v>
      </c>
      <c r="V178">
        <v>21</v>
      </c>
      <c r="W178">
        <v>5</v>
      </c>
      <c r="X178">
        <v>25</v>
      </c>
      <c r="Y178" s="32" t="s">
        <v>416</v>
      </c>
      <c r="Z178">
        <v>1025</v>
      </c>
      <c r="AA178" s="33" t="s">
        <v>427</v>
      </c>
      <c r="AB178">
        <v>4</v>
      </c>
      <c r="AC178">
        <v>53</v>
      </c>
      <c r="AD178" s="16" t="s">
        <v>14</v>
      </c>
      <c r="AE178" t="s">
        <v>441</v>
      </c>
      <c r="AF178">
        <v>4</v>
      </c>
      <c r="AG178">
        <v>4</v>
      </c>
      <c r="AH178">
        <v>8</v>
      </c>
      <c r="AL178" t="s">
        <v>161</v>
      </c>
    </row>
    <row r="179" spans="1:38" x14ac:dyDescent="0.25">
      <c r="A179" s="16" t="s">
        <v>1</v>
      </c>
      <c r="B179" s="17" t="s">
        <v>19</v>
      </c>
      <c r="C179">
        <v>11</v>
      </c>
      <c r="D179">
        <v>10.9</v>
      </c>
      <c r="E179">
        <v>11.1</v>
      </c>
      <c r="F179" s="34"/>
      <c r="G179">
        <v>6</v>
      </c>
      <c r="H179">
        <v>9</v>
      </c>
      <c r="I179" s="34"/>
      <c r="J179" s="47" t="s">
        <v>504</v>
      </c>
      <c r="K179" s="47" t="s">
        <v>504</v>
      </c>
      <c r="L179" s="108"/>
      <c r="M179">
        <v>132</v>
      </c>
      <c r="N179">
        <v>125</v>
      </c>
      <c r="O179" s="34"/>
      <c r="P179">
        <f>VLOOKUP(表格2_45[[#This Row],[name]],odds!$A$1:$H$200,4,0)</f>
        <v>13</v>
      </c>
      <c r="Q179">
        <v>153</v>
      </c>
      <c r="R179" s="34"/>
      <c r="S179" s="37" t="s">
        <v>409</v>
      </c>
      <c r="T179" s="40">
        <v>1200</v>
      </c>
      <c r="U179">
        <v>1</v>
      </c>
      <c r="V179">
        <v>17</v>
      </c>
      <c r="W179">
        <v>9</v>
      </c>
      <c r="X179">
        <v>25</v>
      </c>
      <c r="Y179" s="31" t="s">
        <v>420</v>
      </c>
      <c r="Z179">
        <v>1042</v>
      </c>
      <c r="AA179" s="33" t="s">
        <v>427</v>
      </c>
      <c r="AB179">
        <v>4</v>
      </c>
      <c r="AC179">
        <v>52</v>
      </c>
      <c r="AD179" s="17" t="s">
        <v>21</v>
      </c>
      <c r="AE179" t="s">
        <v>505</v>
      </c>
      <c r="AF179">
        <v>5</v>
      </c>
      <c r="AG179">
        <v>5</v>
      </c>
      <c r="AH179">
        <v>11</v>
      </c>
      <c r="AL179" t="s">
        <v>17</v>
      </c>
    </row>
    <row r="180" spans="1:38" x14ac:dyDescent="0.25">
      <c r="A180" s="16" t="s">
        <v>1</v>
      </c>
      <c r="B180" s="26" t="s">
        <v>68</v>
      </c>
      <c r="C180">
        <v>9</v>
      </c>
      <c r="D180">
        <v>11.3</v>
      </c>
      <c r="E180">
        <v>11.100000000000001</v>
      </c>
      <c r="F180" s="34"/>
      <c r="G180">
        <v>8</v>
      </c>
      <c r="H180">
        <v>7</v>
      </c>
      <c r="I180" s="34"/>
      <c r="J180" s="56" t="s">
        <v>69</v>
      </c>
      <c r="K180" s="73" t="s">
        <v>452</v>
      </c>
      <c r="L180" s="97"/>
      <c r="M180">
        <v>118</v>
      </c>
      <c r="N180">
        <v>123</v>
      </c>
      <c r="O180" s="34"/>
      <c r="P180">
        <f>VLOOKUP(表格2_45[[#This Row],[name]],odds!$A$1:$H$200,4,0)</f>
        <v>12</v>
      </c>
      <c r="Q180">
        <v>51</v>
      </c>
      <c r="R180" s="34"/>
      <c r="S180" s="35" t="s">
        <v>408</v>
      </c>
      <c r="T180" s="40">
        <v>1200</v>
      </c>
      <c r="U180">
        <v>1</v>
      </c>
      <c r="V180">
        <v>11</v>
      </c>
      <c r="W180">
        <v>6</v>
      </c>
      <c r="X180">
        <v>25</v>
      </c>
      <c r="Y180" s="31" t="s">
        <v>420</v>
      </c>
      <c r="Z180">
        <v>1187</v>
      </c>
      <c r="AA180" s="33" t="s">
        <v>427</v>
      </c>
      <c r="AB180">
        <v>4</v>
      </c>
      <c r="AC180">
        <v>44</v>
      </c>
      <c r="AD180" s="16" t="s">
        <v>70</v>
      </c>
      <c r="AE180">
        <v>6</v>
      </c>
      <c r="AF180">
        <v>1</v>
      </c>
      <c r="AG180">
        <v>1</v>
      </c>
      <c r="AH180">
        <v>9</v>
      </c>
      <c r="AL180" t="s">
        <v>741</v>
      </c>
    </row>
    <row r="181" spans="1:38" x14ac:dyDescent="0.25">
      <c r="A181" s="16" t="s">
        <v>1</v>
      </c>
      <c r="B181" s="25" t="s">
        <v>63</v>
      </c>
      <c r="C181">
        <v>9</v>
      </c>
      <c r="D181">
        <v>11.2</v>
      </c>
      <c r="E181">
        <v>11.2</v>
      </c>
      <c r="F181" s="34"/>
      <c r="G181">
        <v>3</v>
      </c>
      <c r="H181">
        <v>5</v>
      </c>
      <c r="I181" s="34"/>
      <c r="J181" s="55" t="s">
        <v>64</v>
      </c>
      <c r="K181" s="59" t="s">
        <v>85</v>
      </c>
      <c r="L181" s="96"/>
      <c r="M181">
        <v>124</v>
      </c>
      <c r="N181">
        <v>124</v>
      </c>
      <c r="O181" s="34"/>
      <c r="P181">
        <f>VLOOKUP(表格2_45[[#This Row],[name]],odds!$A$1:$H$200,4,0)</f>
        <v>7</v>
      </c>
      <c r="Q181">
        <v>7.1</v>
      </c>
      <c r="R181" s="34"/>
      <c r="S181" s="37" t="s">
        <v>409</v>
      </c>
      <c r="T181" s="40">
        <v>1200</v>
      </c>
      <c r="U181">
        <v>1</v>
      </c>
      <c r="V181">
        <v>8</v>
      </c>
      <c r="W181">
        <v>1</v>
      </c>
      <c r="X181">
        <v>25</v>
      </c>
      <c r="Y181" s="32" t="s">
        <v>432</v>
      </c>
      <c r="Z181">
        <v>1053</v>
      </c>
      <c r="AA181" s="33" t="s">
        <v>417</v>
      </c>
      <c r="AB181">
        <v>4</v>
      </c>
      <c r="AC181">
        <v>48</v>
      </c>
      <c r="AD181" s="27" t="s">
        <v>65</v>
      </c>
      <c r="AE181" t="s">
        <v>484</v>
      </c>
      <c r="AF181">
        <v>7</v>
      </c>
      <c r="AG181">
        <v>6</v>
      </c>
      <c r="AH181">
        <v>9</v>
      </c>
      <c r="AL181" t="s">
        <v>285</v>
      </c>
    </row>
    <row r="182" spans="1:38" x14ac:dyDescent="0.25">
      <c r="A182" s="16" t="s">
        <v>1</v>
      </c>
      <c r="B182" s="16" t="s">
        <v>12</v>
      </c>
      <c r="C182">
        <v>11</v>
      </c>
      <c r="D182">
        <v>10.71</v>
      </c>
      <c r="E182">
        <v>11.21</v>
      </c>
      <c r="F182" s="34"/>
      <c r="G182">
        <v>11</v>
      </c>
      <c r="H182">
        <v>11</v>
      </c>
      <c r="I182" s="34"/>
      <c r="J182" s="46" t="s">
        <v>13</v>
      </c>
      <c r="K182" s="56" t="s">
        <v>69</v>
      </c>
      <c r="L182" s="105"/>
      <c r="M182">
        <v>135</v>
      </c>
      <c r="N182">
        <v>121</v>
      </c>
      <c r="O182" s="34"/>
      <c r="P182">
        <f>VLOOKUP(表格2_45[[#This Row],[name]],odds!$A$1:$H$200,4,0)</f>
        <v>5.4</v>
      </c>
      <c r="Q182">
        <v>8.6</v>
      </c>
      <c r="R182" s="34"/>
      <c r="S182" s="37" t="s">
        <v>409</v>
      </c>
      <c r="T182" s="40">
        <v>1200</v>
      </c>
      <c r="U182">
        <v>1</v>
      </c>
      <c r="V182">
        <v>17</v>
      </c>
      <c r="W182">
        <v>9</v>
      </c>
      <c r="X182">
        <v>25</v>
      </c>
      <c r="Y182" s="31" t="s">
        <v>420</v>
      </c>
      <c r="Z182">
        <v>1018</v>
      </c>
      <c r="AA182" s="33" t="s">
        <v>427</v>
      </c>
      <c r="AB182">
        <v>4</v>
      </c>
      <c r="AC182">
        <v>44</v>
      </c>
      <c r="AD182" s="16" t="s">
        <v>14</v>
      </c>
      <c r="AE182" t="s">
        <v>429</v>
      </c>
      <c r="AF182">
        <v>6</v>
      </c>
      <c r="AG182">
        <v>7</v>
      </c>
      <c r="AH182">
        <v>11</v>
      </c>
      <c r="AL182" t="s">
        <v>161</v>
      </c>
    </row>
    <row r="183" spans="1:38" x14ac:dyDescent="0.25">
      <c r="A183" s="16" t="s">
        <v>1</v>
      </c>
      <c r="B183" s="16" t="s">
        <v>12</v>
      </c>
      <c r="C183" s="29">
        <v>3</v>
      </c>
      <c r="D183">
        <v>10.52</v>
      </c>
      <c r="E183">
        <v>11.219999999999999</v>
      </c>
      <c r="F183" s="34"/>
      <c r="G183">
        <v>11</v>
      </c>
      <c r="H183">
        <v>5</v>
      </c>
      <c r="I183" s="34"/>
      <c r="J183" s="46" t="s">
        <v>13</v>
      </c>
      <c r="K183" s="56" t="s">
        <v>69</v>
      </c>
      <c r="L183" s="105"/>
      <c r="M183">
        <v>135</v>
      </c>
      <c r="N183">
        <v>120</v>
      </c>
      <c r="O183" s="34"/>
      <c r="P183">
        <f>VLOOKUP(表格2_45[[#This Row],[name]],odds!$A$1:$H$200,4,0)</f>
        <v>5.4</v>
      </c>
      <c r="Q183">
        <v>4</v>
      </c>
      <c r="R183" s="34"/>
      <c r="S183" s="35" t="s">
        <v>408</v>
      </c>
      <c r="T183" s="40">
        <v>1200</v>
      </c>
      <c r="U183">
        <v>1</v>
      </c>
      <c r="V183">
        <v>22</v>
      </c>
      <c r="W183">
        <v>10</v>
      </c>
      <c r="X183">
        <v>25</v>
      </c>
      <c r="Y183" s="31" t="s">
        <v>420</v>
      </c>
      <c r="Z183">
        <v>1032</v>
      </c>
      <c r="AA183" s="33" t="s">
        <v>417</v>
      </c>
      <c r="AB183">
        <v>4</v>
      </c>
      <c r="AC183">
        <v>42</v>
      </c>
      <c r="AD183" s="16" t="s">
        <v>14</v>
      </c>
      <c r="AE183" s="12" t="s">
        <v>423</v>
      </c>
      <c r="AF183">
        <v>1</v>
      </c>
      <c r="AG183">
        <v>1</v>
      </c>
      <c r="AH183">
        <v>3</v>
      </c>
      <c r="AL183" t="s">
        <v>161</v>
      </c>
    </row>
    <row r="184" spans="1:38" hidden="1" x14ac:dyDescent="0.25">
      <c r="A184" s="16" t="s">
        <v>1</v>
      </c>
      <c r="B184" s="26" t="s">
        <v>68</v>
      </c>
      <c r="C184">
        <v>8</v>
      </c>
      <c r="D184">
        <v>11.32</v>
      </c>
      <c r="E184">
        <v>11.22</v>
      </c>
      <c r="F184" s="34"/>
      <c r="G184">
        <v>8</v>
      </c>
      <c r="H184">
        <v>5</v>
      </c>
      <c r="I184" s="34"/>
      <c r="J184" s="56" t="s">
        <v>69</v>
      </c>
      <c r="K184" s="54" t="s">
        <v>58</v>
      </c>
      <c r="L184" s="110"/>
      <c r="M184">
        <v>118</v>
      </c>
      <c r="N184">
        <v>122</v>
      </c>
      <c r="O184" s="34"/>
      <c r="P184">
        <f>VLOOKUP(表格2_45[[#This Row],[name]],odds!$A$1:$H$200,4,0)</f>
        <v>12</v>
      </c>
      <c r="Q184">
        <v>11</v>
      </c>
      <c r="R184" s="34"/>
      <c r="S184" s="35" t="s">
        <v>408</v>
      </c>
      <c r="T184" s="40">
        <v>1200</v>
      </c>
      <c r="U184">
        <v>1</v>
      </c>
      <c r="V184">
        <v>13</v>
      </c>
      <c r="W184">
        <v>12</v>
      </c>
      <c r="X184">
        <v>23</v>
      </c>
      <c r="Y184" s="31" t="s">
        <v>420</v>
      </c>
      <c r="Z184">
        <v>1192</v>
      </c>
      <c r="AA184" s="33" t="s">
        <v>417</v>
      </c>
      <c r="AB184">
        <v>4</v>
      </c>
      <c r="AC184">
        <v>45</v>
      </c>
      <c r="AD184" s="17" t="s">
        <v>91</v>
      </c>
      <c r="AE184">
        <v>5</v>
      </c>
      <c r="AF184">
        <v>3</v>
      </c>
      <c r="AG184">
        <v>4</v>
      </c>
      <c r="AH184">
        <v>8</v>
      </c>
      <c r="AL184" t="s">
        <v>367</v>
      </c>
    </row>
    <row r="185" spans="1:38" x14ac:dyDescent="0.25">
      <c r="A185" s="16" t="s">
        <v>1</v>
      </c>
      <c r="B185" s="18" t="s">
        <v>25</v>
      </c>
      <c r="C185">
        <v>11</v>
      </c>
      <c r="D185">
        <v>10.79</v>
      </c>
      <c r="E185">
        <v>11.29</v>
      </c>
      <c r="F185" s="34"/>
      <c r="G185">
        <v>5</v>
      </c>
      <c r="H185">
        <v>6</v>
      </c>
      <c r="I185" s="34"/>
      <c r="J185" s="48" t="s">
        <v>26</v>
      </c>
      <c r="K185" s="61" t="s">
        <v>106</v>
      </c>
      <c r="L185" s="113"/>
      <c r="M185">
        <v>133</v>
      </c>
      <c r="N185">
        <v>117</v>
      </c>
      <c r="O185" s="34"/>
      <c r="P185">
        <f>VLOOKUP(表格2_45[[#This Row],[name]],odds!$A$1:$H$200,4,0)</f>
        <v>21</v>
      </c>
      <c r="Q185">
        <v>69</v>
      </c>
      <c r="R185" s="34"/>
      <c r="S185" s="36" t="s">
        <v>410</v>
      </c>
      <c r="T185" s="40">
        <v>1200</v>
      </c>
      <c r="U185">
        <v>1</v>
      </c>
      <c r="V185">
        <v>26</v>
      </c>
      <c r="W185">
        <v>11</v>
      </c>
      <c r="X185">
        <v>25</v>
      </c>
      <c r="Y185" s="32" t="s">
        <v>416</v>
      </c>
      <c r="Z185">
        <v>1084</v>
      </c>
      <c r="AA185" s="33" t="s">
        <v>427</v>
      </c>
      <c r="AB185">
        <v>4</v>
      </c>
      <c r="AC185">
        <v>42</v>
      </c>
      <c r="AD185" s="18" t="s">
        <v>27</v>
      </c>
      <c r="AE185">
        <v>4</v>
      </c>
      <c r="AF185">
        <v>10</v>
      </c>
      <c r="AG185">
        <v>11</v>
      </c>
      <c r="AH185">
        <v>11</v>
      </c>
      <c r="AL185" t="s">
        <v>525</v>
      </c>
    </row>
    <row r="186" spans="1:38" hidden="1" x14ac:dyDescent="0.25">
      <c r="A186" s="16" t="s">
        <v>1</v>
      </c>
      <c r="B186" s="20" t="s">
        <v>37</v>
      </c>
      <c r="C186">
        <v>11</v>
      </c>
      <c r="D186">
        <v>11.1</v>
      </c>
      <c r="E186">
        <v>11.299999999999999</v>
      </c>
      <c r="F186" s="34"/>
      <c r="G186">
        <v>7</v>
      </c>
      <c r="H186">
        <v>7</v>
      </c>
      <c r="I186" s="34"/>
      <c r="J186" s="50" t="s">
        <v>565</v>
      </c>
      <c r="K186" s="75" t="s">
        <v>596</v>
      </c>
      <c r="L186" s="116"/>
      <c r="M186">
        <v>130</v>
      </c>
      <c r="N186">
        <v>125</v>
      </c>
      <c r="O186" s="34"/>
      <c r="P186">
        <f>VLOOKUP(表格2_45[[#This Row],[name]],odds!$A$1:$H$200,4,0)</f>
        <v>7.6</v>
      </c>
      <c r="Q186">
        <v>71</v>
      </c>
      <c r="R186" s="34"/>
      <c r="S186" s="36" t="s">
        <v>410</v>
      </c>
      <c r="T186" s="40">
        <v>1200</v>
      </c>
      <c r="U186">
        <v>1</v>
      </c>
      <c r="V186">
        <v>15</v>
      </c>
      <c r="W186">
        <v>5</v>
      </c>
      <c r="X186">
        <v>24</v>
      </c>
      <c r="Y186" s="32" t="s">
        <v>416</v>
      </c>
      <c r="Z186">
        <v>1052</v>
      </c>
      <c r="AA186" s="33" t="s">
        <v>417</v>
      </c>
      <c r="AB186">
        <v>5</v>
      </c>
      <c r="AC186">
        <v>35</v>
      </c>
      <c r="AD186" s="21" t="s">
        <v>168</v>
      </c>
      <c r="AE186" t="s">
        <v>453</v>
      </c>
      <c r="AF186">
        <v>8</v>
      </c>
      <c r="AG186">
        <v>8</v>
      </c>
      <c r="AH186">
        <v>11</v>
      </c>
      <c r="AL186" t="s">
        <v>17</v>
      </c>
    </row>
    <row r="187" spans="1:38" hidden="1" x14ac:dyDescent="0.25">
      <c r="A187" s="16" t="s">
        <v>1</v>
      </c>
      <c r="B187" s="27" t="s">
        <v>74</v>
      </c>
      <c r="C187" s="28">
        <v>3</v>
      </c>
      <c r="D187">
        <v>57.22</v>
      </c>
      <c r="E187">
        <v>57.32</v>
      </c>
      <c r="F187" s="34"/>
      <c r="G187">
        <v>10</v>
      </c>
      <c r="H187">
        <v>5</v>
      </c>
      <c r="I187" s="34"/>
      <c r="J187" s="57" t="s">
        <v>326</v>
      </c>
      <c r="K187" s="80" t="s">
        <v>406</v>
      </c>
      <c r="L187" s="103"/>
      <c r="M187">
        <v>113</v>
      </c>
      <c r="N187">
        <v>115</v>
      </c>
      <c r="O187" s="34"/>
      <c r="P187">
        <f>VLOOKUP(表格2_45[[#This Row],[name]],odds!$A$1:$H$200,4,0)</f>
        <v>12</v>
      </c>
      <c r="Q187">
        <v>5.0999999999999996</v>
      </c>
      <c r="R187" s="34"/>
      <c r="S187" s="37" t="s">
        <v>409</v>
      </c>
      <c r="T187">
        <v>1000</v>
      </c>
      <c r="U187">
        <v>0</v>
      </c>
      <c r="V187">
        <v>3</v>
      </c>
      <c r="W187">
        <v>12</v>
      </c>
      <c r="X187">
        <v>25</v>
      </c>
      <c r="Y187" s="32" t="s">
        <v>426</v>
      </c>
      <c r="Z187">
        <v>1166</v>
      </c>
      <c r="AA187" s="33" t="s">
        <v>417</v>
      </c>
      <c r="AB187">
        <v>5</v>
      </c>
      <c r="AC187">
        <v>17</v>
      </c>
      <c r="AD187" s="18" t="s">
        <v>76</v>
      </c>
      <c r="AE187" s="12" t="s">
        <v>418</v>
      </c>
      <c r="AF187">
        <v>5</v>
      </c>
      <c r="AG187">
        <v>5</v>
      </c>
      <c r="AH187">
        <v>3</v>
      </c>
      <c r="AL187" t="s">
        <v>774</v>
      </c>
    </row>
    <row r="188" spans="1:38" x14ac:dyDescent="0.25">
      <c r="A188" s="16" t="s">
        <v>1</v>
      </c>
      <c r="B188" s="17" t="s">
        <v>19</v>
      </c>
      <c r="C188">
        <v>10</v>
      </c>
      <c r="D188">
        <v>10.75</v>
      </c>
      <c r="E188">
        <v>11.35</v>
      </c>
      <c r="F188" s="34"/>
      <c r="G188">
        <v>6</v>
      </c>
      <c r="H188">
        <v>2</v>
      </c>
      <c r="I188" s="34"/>
      <c r="J188" s="47" t="s">
        <v>504</v>
      </c>
      <c r="K188" s="61" t="s">
        <v>106</v>
      </c>
      <c r="L188" s="113"/>
      <c r="M188">
        <v>132</v>
      </c>
      <c r="N188">
        <v>120</v>
      </c>
      <c r="O188" s="34"/>
      <c r="P188">
        <f>VLOOKUP(表格2_45[[#This Row],[name]],odds!$A$1:$H$200,4,0)</f>
        <v>13</v>
      </c>
      <c r="Q188">
        <v>18</v>
      </c>
      <c r="R188" s="34"/>
      <c r="S188" s="37" t="s">
        <v>409</v>
      </c>
      <c r="T188" s="40">
        <v>1200</v>
      </c>
      <c r="U188">
        <v>1</v>
      </c>
      <c r="V188">
        <v>12</v>
      </c>
      <c r="W188">
        <v>11</v>
      </c>
      <c r="X188">
        <v>25</v>
      </c>
      <c r="Y188" s="32" t="s">
        <v>432</v>
      </c>
      <c r="Z188">
        <v>1047</v>
      </c>
      <c r="AA188" s="33" t="s">
        <v>427</v>
      </c>
      <c r="AB188">
        <v>4</v>
      </c>
      <c r="AC188">
        <v>45</v>
      </c>
      <c r="AD188" s="17" t="s">
        <v>21</v>
      </c>
      <c r="AE188">
        <v>5</v>
      </c>
      <c r="AF188">
        <v>7</v>
      </c>
      <c r="AG188">
        <v>6</v>
      </c>
      <c r="AH188">
        <v>10</v>
      </c>
      <c r="AL188" t="s">
        <v>17</v>
      </c>
    </row>
    <row r="189" spans="1:38" hidden="1" x14ac:dyDescent="0.25">
      <c r="A189" s="16" t="s">
        <v>1</v>
      </c>
      <c r="B189" s="27" t="s">
        <v>74</v>
      </c>
      <c r="C189">
        <v>7</v>
      </c>
      <c r="D189">
        <v>57.59</v>
      </c>
      <c r="E189">
        <v>57.49</v>
      </c>
      <c r="F189" s="34"/>
      <c r="G189">
        <v>10</v>
      </c>
      <c r="H189">
        <v>7</v>
      </c>
      <c r="I189" s="34"/>
      <c r="J189" s="57" t="s">
        <v>326</v>
      </c>
      <c r="K189" s="80" t="s">
        <v>406</v>
      </c>
      <c r="L189" s="103"/>
      <c r="M189">
        <v>113</v>
      </c>
      <c r="N189">
        <v>116</v>
      </c>
      <c r="O189" s="34"/>
      <c r="P189">
        <f>VLOOKUP(表格2_45[[#This Row],[name]],odds!$A$1:$H$200,4,0)</f>
        <v>12</v>
      </c>
      <c r="Q189">
        <v>11</v>
      </c>
      <c r="R189" s="34"/>
      <c r="S189" s="38" t="s">
        <v>411</v>
      </c>
      <c r="T189">
        <v>1000</v>
      </c>
      <c r="U189">
        <v>0</v>
      </c>
      <c r="V189">
        <v>5</v>
      </c>
      <c r="W189">
        <v>11</v>
      </c>
      <c r="X189">
        <v>25</v>
      </c>
      <c r="Y189" s="32" t="s">
        <v>426</v>
      </c>
      <c r="Z189">
        <v>1161</v>
      </c>
      <c r="AA189" s="33" t="s">
        <v>417</v>
      </c>
      <c r="AB189">
        <v>5</v>
      </c>
      <c r="AC189">
        <v>21</v>
      </c>
      <c r="AD189" s="18" t="s">
        <v>76</v>
      </c>
      <c r="AE189" t="s">
        <v>441</v>
      </c>
      <c r="AF189">
        <v>12</v>
      </c>
      <c r="AG189">
        <v>11</v>
      </c>
      <c r="AH189">
        <v>7</v>
      </c>
      <c r="AL189" t="s">
        <v>262</v>
      </c>
    </row>
    <row r="190" spans="1:38" hidden="1" x14ac:dyDescent="0.25">
      <c r="A190" s="16" t="s">
        <v>1</v>
      </c>
      <c r="B190" s="27" t="s">
        <v>74</v>
      </c>
      <c r="C190" s="30">
        <v>5</v>
      </c>
      <c r="D190">
        <v>9.4700000000000006</v>
      </c>
      <c r="E190">
        <v>9.4700000000000006</v>
      </c>
      <c r="F190" s="34"/>
      <c r="G190">
        <v>10</v>
      </c>
      <c r="H190">
        <v>3</v>
      </c>
      <c r="I190" s="34"/>
      <c r="J190" s="57" t="s">
        <v>326</v>
      </c>
      <c r="K190" s="66" t="s">
        <v>173</v>
      </c>
      <c r="L190" s="104"/>
      <c r="M190">
        <v>113</v>
      </c>
      <c r="N190">
        <v>119</v>
      </c>
      <c r="O190" s="34"/>
      <c r="P190">
        <f>VLOOKUP(表格2_45[[#This Row],[name]],odds!$A$1:$H$200,4,0)</f>
        <v>12</v>
      </c>
      <c r="Q190">
        <v>10</v>
      </c>
      <c r="R190" s="34"/>
      <c r="S190" s="37" t="s">
        <v>409</v>
      </c>
      <c r="T190" s="40">
        <v>1200</v>
      </c>
      <c r="U190">
        <v>1</v>
      </c>
      <c r="V190">
        <v>1</v>
      </c>
      <c r="W190">
        <v>10</v>
      </c>
      <c r="X190">
        <v>25</v>
      </c>
      <c r="Y190" t="s">
        <v>465</v>
      </c>
      <c r="Z190">
        <v>1147</v>
      </c>
      <c r="AA190" s="33" t="s">
        <v>427</v>
      </c>
      <c r="AB190">
        <v>5</v>
      </c>
      <c r="AC190">
        <v>23</v>
      </c>
      <c r="AD190" s="18" t="s">
        <v>76</v>
      </c>
      <c r="AE190">
        <v>4</v>
      </c>
      <c r="AF190">
        <v>5</v>
      </c>
      <c r="AG190">
        <v>3</v>
      </c>
      <c r="AH190">
        <v>5</v>
      </c>
      <c r="AL190" t="s">
        <v>46</v>
      </c>
    </row>
    <row r="191" spans="1:38" hidden="1" x14ac:dyDescent="0.25">
      <c r="A191" s="16" t="s">
        <v>1</v>
      </c>
      <c r="B191" s="26" t="s">
        <v>68</v>
      </c>
      <c r="C191">
        <v>11</v>
      </c>
      <c r="D191">
        <v>11.25</v>
      </c>
      <c r="E191">
        <v>11.35</v>
      </c>
      <c r="F191" s="34"/>
      <c r="G191">
        <v>8</v>
      </c>
      <c r="H191">
        <v>7</v>
      </c>
      <c r="I191" s="34"/>
      <c r="J191" s="56" t="s">
        <v>69</v>
      </c>
      <c r="K191" s="57" t="s">
        <v>326</v>
      </c>
      <c r="L191" s="121"/>
      <c r="M191">
        <v>118</v>
      </c>
      <c r="N191">
        <v>116</v>
      </c>
      <c r="O191" s="34"/>
      <c r="P191">
        <f>VLOOKUP(表格2_45[[#This Row],[name]],odds!$A$1:$H$200,4,0)</f>
        <v>12</v>
      </c>
      <c r="Q191">
        <v>18</v>
      </c>
      <c r="R191" s="34"/>
      <c r="S191" s="35" t="s">
        <v>408</v>
      </c>
      <c r="T191" s="40">
        <v>1200</v>
      </c>
      <c r="U191">
        <v>1</v>
      </c>
      <c r="V191">
        <v>4</v>
      </c>
      <c r="W191">
        <v>7</v>
      </c>
      <c r="X191">
        <v>24</v>
      </c>
      <c r="Y191" s="32" t="s">
        <v>432</v>
      </c>
      <c r="Z191">
        <v>1175</v>
      </c>
      <c r="AA191" s="33" t="s">
        <v>417</v>
      </c>
      <c r="AB191">
        <v>4</v>
      </c>
      <c r="AC191">
        <v>41</v>
      </c>
      <c r="AD191" s="17" t="s">
        <v>91</v>
      </c>
      <c r="AE191" t="s">
        <v>753</v>
      </c>
      <c r="AF191">
        <v>2</v>
      </c>
      <c r="AG191">
        <v>2</v>
      </c>
      <c r="AH191">
        <v>11</v>
      </c>
      <c r="AL191" t="s">
        <v>367</v>
      </c>
    </row>
    <row r="192" spans="1:38" x14ac:dyDescent="0.25">
      <c r="A192" s="16" t="s">
        <v>1</v>
      </c>
      <c r="B192" s="26" t="s">
        <v>68</v>
      </c>
      <c r="C192">
        <v>11</v>
      </c>
      <c r="D192">
        <v>11.36</v>
      </c>
      <c r="E192">
        <v>11.36</v>
      </c>
      <c r="F192" s="34"/>
      <c r="G192">
        <v>8</v>
      </c>
      <c r="H192">
        <v>10</v>
      </c>
      <c r="I192" s="34"/>
      <c r="J192" s="56" t="s">
        <v>69</v>
      </c>
      <c r="K192" s="73" t="s">
        <v>452</v>
      </c>
      <c r="L192" s="97"/>
      <c r="M192">
        <v>118</v>
      </c>
      <c r="N192">
        <v>117</v>
      </c>
      <c r="O192" s="34"/>
      <c r="P192">
        <f>VLOOKUP(表格2_45[[#This Row],[name]],odds!$A$1:$H$200,4,0)</f>
        <v>12</v>
      </c>
      <c r="Q192">
        <v>80</v>
      </c>
      <c r="R192" s="34"/>
      <c r="S192" s="38" t="s">
        <v>411</v>
      </c>
      <c r="T192" s="40">
        <v>1200</v>
      </c>
      <c r="U192">
        <v>1</v>
      </c>
      <c r="V192">
        <v>25</v>
      </c>
      <c r="W192">
        <v>6</v>
      </c>
      <c r="X192">
        <v>25</v>
      </c>
      <c r="Y192" s="32" t="s">
        <v>416</v>
      </c>
      <c r="Z192">
        <v>1182</v>
      </c>
      <c r="AA192" s="33" t="s">
        <v>427</v>
      </c>
      <c r="AB192">
        <v>4</v>
      </c>
      <c r="AC192">
        <v>42</v>
      </c>
      <c r="AD192" s="16" t="s">
        <v>70</v>
      </c>
      <c r="AE192" t="s">
        <v>738</v>
      </c>
      <c r="AF192">
        <v>11</v>
      </c>
      <c r="AG192">
        <v>12</v>
      </c>
      <c r="AH192">
        <v>11</v>
      </c>
      <c r="AL192" t="s">
        <v>46</v>
      </c>
    </row>
    <row r="193" spans="1:38" x14ac:dyDescent="0.25">
      <c r="A193" s="16" t="s">
        <v>1</v>
      </c>
      <c r="B193" s="16" t="s">
        <v>12</v>
      </c>
      <c r="C193">
        <v>7</v>
      </c>
      <c r="D193">
        <v>10.58</v>
      </c>
      <c r="E193">
        <v>11.379999999999999</v>
      </c>
      <c r="F193" s="34"/>
      <c r="G193">
        <v>11</v>
      </c>
      <c r="H193">
        <v>5</v>
      </c>
      <c r="I193" s="34"/>
      <c r="J193" s="46" t="s">
        <v>13</v>
      </c>
      <c r="K193" s="48" t="s">
        <v>26</v>
      </c>
      <c r="L193" s="112"/>
      <c r="M193">
        <v>135</v>
      </c>
      <c r="N193">
        <v>117</v>
      </c>
      <c r="O193" s="34"/>
      <c r="P193">
        <f>VLOOKUP(表格2_45[[#This Row],[name]],odds!$A$1:$H$200,4,0)</f>
        <v>5.4</v>
      </c>
      <c r="Q193">
        <v>3.8</v>
      </c>
      <c r="R193" s="34"/>
      <c r="S193" s="35" t="s">
        <v>408</v>
      </c>
      <c r="T193" s="40">
        <v>1200</v>
      </c>
      <c r="U193">
        <v>1</v>
      </c>
      <c r="V193">
        <v>19</v>
      </c>
      <c r="W193">
        <v>11</v>
      </c>
      <c r="X193">
        <v>25</v>
      </c>
      <c r="Y193" s="31" t="s">
        <v>420</v>
      </c>
      <c r="Z193">
        <v>1029</v>
      </c>
      <c r="AA193" s="33" t="s">
        <v>417</v>
      </c>
      <c r="AB193">
        <v>4</v>
      </c>
      <c r="AC193">
        <v>42</v>
      </c>
      <c r="AD193" s="16" t="s">
        <v>14</v>
      </c>
      <c r="AE193">
        <v>3</v>
      </c>
      <c r="AF193">
        <v>2</v>
      </c>
      <c r="AG193">
        <v>2</v>
      </c>
      <c r="AH193">
        <v>7</v>
      </c>
      <c r="AL193" t="s">
        <v>161</v>
      </c>
    </row>
    <row r="194" spans="1:38" hidden="1" x14ac:dyDescent="0.25">
      <c r="A194" s="16" t="s">
        <v>1</v>
      </c>
      <c r="B194" s="27" t="s">
        <v>74</v>
      </c>
      <c r="C194">
        <v>11</v>
      </c>
      <c r="D194">
        <v>23.33</v>
      </c>
      <c r="E194">
        <v>22.83</v>
      </c>
      <c r="F194" s="34"/>
      <c r="G194">
        <v>10</v>
      </c>
      <c r="H194">
        <v>11</v>
      </c>
      <c r="I194" s="34"/>
      <c r="J194" s="57" t="s">
        <v>326</v>
      </c>
      <c r="K194" s="66" t="s">
        <v>173</v>
      </c>
      <c r="L194" s="104"/>
      <c r="M194">
        <v>113</v>
      </c>
      <c r="N194">
        <v>127</v>
      </c>
      <c r="O194" s="34"/>
      <c r="P194">
        <f>VLOOKUP(表格2_45[[#This Row],[name]],odds!$A$1:$H$200,4,0)</f>
        <v>12</v>
      </c>
      <c r="Q194">
        <v>13</v>
      </c>
      <c r="R194" s="34"/>
      <c r="S194" s="38" t="s">
        <v>411</v>
      </c>
      <c r="T194">
        <v>1400</v>
      </c>
      <c r="U194">
        <v>1</v>
      </c>
      <c r="V194">
        <v>8</v>
      </c>
      <c r="W194">
        <v>6</v>
      </c>
      <c r="X194">
        <v>25</v>
      </c>
      <c r="Y194" t="s">
        <v>508</v>
      </c>
      <c r="Z194">
        <v>1143</v>
      </c>
      <c r="AA194" s="33" t="s">
        <v>427</v>
      </c>
      <c r="AB194">
        <v>5</v>
      </c>
      <c r="AC194">
        <v>33</v>
      </c>
      <c r="AD194" s="18" t="s">
        <v>76</v>
      </c>
      <c r="AE194" t="s">
        <v>502</v>
      </c>
      <c r="AF194">
        <v>13</v>
      </c>
      <c r="AG194">
        <v>13</v>
      </c>
      <c r="AH194">
        <v>12</v>
      </c>
      <c r="AI194">
        <v>11</v>
      </c>
      <c r="AL194" t="s">
        <v>46</v>
      </c>
    </row>
    <row r="195" spans="1:38" hidden="1" x14ac:dyDescent="0.25">
      <c r="A195" s="16" t="s">
        <v>1</v>
      </c>
      <c r="B195" s="20" t="s">
        <v>37</v>
      </c>
      <c r="C195">
        <v>8</v>
      </c>
      <c r="D195">
        <v>11.12</v>
      </c>
      <c r="E195">
        <v>11.42</v>
      </c>
      <c r="F195" s="34"/>
      <c r="G195">
        <v>7</v>
      </c>
      <c r="H195">
        <v>7</v>
      </c>
      <c r="I195" s="34"/>
      <c r="J195" s="50" t="s">
        <v>565</v>
      </c>
      <c r="K195" s="76" t="s">
        <v>407</v>
      </c>
      <c r="L195" s="115"/>
      <c r="M195">
        <v>130</v>
      </c>
      <c r="N195">
        <v>122</v>
      </c>
      <c r="O195" s="34"/>
      <c r="P195">
        <f>VLOOKUP(表格2_45[[#This Row],[name]],odds!$A$1:$H$200,4,0)</f>
        <v>7.6</v>
      </c>
      <c r="Q195">
        <v>31</v>
      </c>
      <c r="R195" s="34"/>
      <c r="S195" s="36" t="s">
        <v>410</v>
      </c>
      <c r="T195" s="40">
        <v>1200</v>
      </c>
      <c r="U195">
        <v>1</v>
      </c>
      <c r="V195">
        <v>17</v>
      </c>
      <c r="W195">
        <v>1</v>
      </c>
      <c r="X195">
        <v>24</v>
      </c>
      <c r="Y195" s="32" t="s">
        <v>416</v>
      </c>
      <c r="Z195">
        <v>1046</v>
      </c>
      <c r="AA195" s="33" t="s">
        <v>417</v>
      </c>
      <c r="AB195">
        <v>4</v>
      </c>
      <c r="AC195">
        <v>47</v>
      </c>
      <c r="AD195" s="21" t="s">
        <v>168</v>
      </c>
      <c r="AE195" t="s">
        <v>589</v>
      </c>
      <c r="AF195">
        <v>10</v>
      </c>
      <c r="AG195">
        <v>8</v>
      </c>
      <c r="AH195">
        <v>8</v>
      </c>
      <c r="AL195" t="s">
        <v>569</v>
      </c>
    </row>
    <row r="196" spans="1:38" hidden="1" x14ac:dyDescent="0.25">
      <c r="A196" s="16" t="s">
        <v>1</v>
      </c>
      <c r="B196" s="27" t="s">
        <v>74</v>
      </c>
      <c r="C196" s="28">
        <v>2</v>
      </c>
      <c r="D196">
        <v>9.98</v>
      </c>
      <c r="E196">
        <v>9.8800000000000008</v>
      </c>
      <c r="F196" s="34"/>
      <c r="G196">
        <v>10</v>
      </c>
      <c r="H196">
        <v>1</v>
      </c>
      <c r="I196" s="34"/>
      <c r="J196" s="57" t="s">
        <v>326</v>
      </c>
      <c r="K196" s="59" t="s">
        <v>85</v>
      </c>
      <c r="L196" s="96"/>
      <c r="M196">
        <v>113</v>
      </c>
      <c r="N196">
        <v>128</v>
      </c>
      <c r="O196" s="34"/>
      <c r="P196">
        <f>VLOOKUP(表格2_45[[#This Row],[name]],odds!$A$1:$H$200,4,0)</f>
        <v>12</v>
      </c>
      <c r="Q196">
        <v>3.6</v>
      </c>
      <c r="R196" s="34"/>
      <c r="S196" s="37" t="s">
        <v>409</v>
      </c>
      <c r="T196" s="40">
        <v>1200</v>
      </c>
      <c r="U196">
        <v>1</v>
      </c>
      <c r="V196">
        <v>4</v>
      </c>
      <c r="W196">
        <v>5</v>
      </c>
      <c r="X196">
        <v>25</v>
      </c>
      <c r="Y196" t="s">
        <v>477</v>
      </c>
      <c r="Z196">
        <v>1144</v>
      </c>
      <c r="AA196" s="33" t="s">
        <v>427</v>
      </c>
      <c r="AB196">
        <v>5</v>
      </c>
      <c r="AC196">
        <v>33</v>
      </c>
      <c r="AD196" s="18" t="s">
        <v>76</v>
      </c>
      <c r="AE196" s="12" t="s">
        <v>539</v>
      </c>
      <c r="AF196">
        <v>5</v>
      </c>
      <c r="AG196">
        <v>3</v>
      </c>
      <c r="AH196">
        <v>2</v>
      </c>
      <c r="AL196" t="s">
        <v>46</v>
      </c>
    </row>
    <row r="197" spans="1:38" hidden="1" x14ac:dyDescent="0.25">
      <c r="A197" s="16" t="s">
        <v>1</v>
      </c>
      <c r="B197" s="27" t="s">
        <v>74</v>
      </c>
      <c r="C197">
        <v>8</v>
      </c>
      <c r="D197">
        <v>10.77</v>
      </c>
      <c r="E197">
        <v>10.17</v>
      </c>
      <c r="F197" s="34"/>
      <c r="G197">
        <v>10</v>
      </c>
      <c r="H197">
        <v>9</v>
      </c>
      <c r="I197" s="34"/>
      <c r="J197" s="57" t="s">
        <v>326</v>
      </c>
      <c r="K197" s="59" t="s">
        <v>85</v>
      </c>
      <c r="L197" s="96"/>
      <c r="M197">
        <v>113</v>
      </c>
      <c r="N197">
        <v>130</v>
      </c>
      <c r="O197" s="34"/>
      <c r="P197">
        <f>VLOOKUP(表格2_45[[#This Row],[name]],odds!$A$1:$H$200,4,0)</f>
        <v>12</v>
      </c>
      <c r="Q197">
        <v>9.8000000000000007</v>
      </c>
      <c r="R197" s="34"/>
      <c r="S197" s="36" t="s">
        <v>410</v>
      </c>
      <c r="T197" s="40">
        <v>1200</v>
      </c>
      <c r="U197">
        <v>1</v>
      </c>
      <c r="V197">
        <v>2</v>
      </c>
      <c r="W197">
        <v>4</v>
      </c>
      <c r="X197">
        <v>25</v>
      </c>
      <c r="Y197" s="32" t="s">
        <v>426</v>
      </c>
      <c r="Z197">
        <v>1149</v>
      </c>
      <c r="AA197" s="33" t="s">
        <v>427</v>
      </c>
      <c r="AB197">
        <v>5</v>
      </c>
      <c r="AC197">
        <v>35</v>
      </c>
      <c r="AD197" s="18" t="s">
        <v>76</v>
      </c>
      <c r="AE197" t="s">
        <v>502</v>
      </c>
      <c r="AF197">
        <v>8</v>
      </c>
      <c r="AG197">
        <v>10</v>
      </c>
      <c r="AH197">
        <v>8</v>
      </c>
      <c r="AL197" t="s">
        <v>46</v>
      </c>
    </row>
    <row r="198" spans="1:38" hidden="1" x14ac:dyDescent="0.25">
      <c r="A198" s="16" t="s">
        <v>1</v>
      </c>
      <c r="B198" s="27" t="s">
        <v>74</v>
      </c>
      <c r="C198" s="28">
        <v>3</v>
      </c>
      <c r="D198">
        <v>57.13</v>
      </c>
      <c r="E198">
        <v>56.730000000000004</v>
      </c>
      <c r="F198" s="34"/>
      <c r="G198">
        <v>10</v>
      </c>
      <c r="H198">
        <v>4</v>
      </c>
      <c r="I198" s="34"/>
      <c r="J198" s="57" t="s">
        <v>326</v>
      </c>
      <c r="K198" s="59" t="s">
        <v>85</v>
      </c>
      <c r="L198" s="96"/>
      <c r="M198">
        <v>113</v>
      </c>
      <c r="N198">
        <v>130</v>
      </c>
      <c r="O198" s="34"/>
      <c r="P198">
        <f>VLOOKUP(表格2_45[[#This Row],[name]],odds!$A$1:$H$200,4,0)</f>
        <v>12</v>
      </c>
      <c r="Q198">
        <v>4.5</v>
      </c>
      <c r="R198" s="34"/>
      <c r="S198" s="36" t="s">
        <v>410</v>
      </c>
      <c r="T198">
        <v>1000</v>
      </c>
      <c r="U198">
        <v>0</v>
      </c>
      <c r="V198">
        <v>12</v>
      </c>
      <c r="W198">
        <v>3</v>
      </c>
      <c r="X198">
        <v>25</v>
      </c>
      <c r="Y198" s="32" t="s">
        <v>432</v>
      </c>
      <c r="Z198">
        <v>1133</v>
      </c>
      <c r="AA198" s="33" t="s">
        <v>427</v>
      </c>
      <c r="AB198">
        <v>5</v>
      </c>
      <c r="AC198">
        <v>35</v>
      </c>
      <c r="AD198" s="18" t="s">
        <v>76</v>
      </c>
      <c r="AE198" s="12">
        <v>1</v>
      </c>
      <c r="AF198">
        <v>8</v>
      </c>
      <c r="AG198">
        <v>6</v>
      </c>
      <c r="AH198">
        <v>3</v>
      </c>
      <c r="AL198" t="s">
        <v>46</v>
      </c>
    </row>
    <row r="199" spans="1:38" hidden="1" x14ac:dyDescent="0.25">
      <c r="A199" s="16" t="s">
        <v>1</v>
      </c>
      <c r="B199" s="27" t="s">
        <v>74</v>
      </c>
      <c r="C199" s="30">
        <v>5</v>
      </c>
      <c r="D199">
        <v>11.67</v>
      </c>
      <c r="E199">
        <v>11.07</v>
      </c>
      <c r="F199" s="34"/>
      <c r="G199">
        <v>10</v>
      </c>
      <c r="H199">
        <v>11</v>
      </c>
      <c r="I199" s="34"/>
      <c r="J199" s="57" t="s">
        <v>326</v>
      </c>
      <c r="K199" s="66" t="s">
        <v>173</v>
      </c>
      <c r="L199" s="104"/>
      <c r="M199">
        <v>113</v>
      </c>
      <c r="N199">
        <v>132</v>
      </c>
      <c r="O199" s="34"/>
      <c r="P199">
        <f>VLOOKUP(表格2_45[[#This Row],[name]],odds!$A$1:$H$200,4,0)</f>
        <v>12</v>
      </c>
      <c r="Q199">
        <v>5.5</v>
      </c>
      <c r="R199" s="34"/>
      <c r="S199" s="37" t="s">
        <v>409</v>
      </c>
      <c r="T199" s="40">
        <v>1200</v>
      </c>
      <c r="U199">
        <v>1</v>
      </c>
      <c r="V199">
        <v>12</v>
      </c>
      <c r="W199">
        <v>2</v>
      </c>
      <c r="X199">
        <v>25</v>
      </c>
      <c r="Y199" t="s">
        <v>457</v>
      </c>
      <c r="Z199">
        <v>1141</v>
      </c>
      <c r="AA199" s="34" t="s">
        <v>671</v>
      </c>
      <c r="AB199">
        <v>5</v>
      </c>
      <c r="AC199">
        <v>37</v>
      </c>
      <c r="AD199" s="18" t="s">
        <v>76</v>
      </c>
      <c r="AE199" t="s">
        <v>484</v>
      </c>
      <c r="AF199">
        <v>5</v>
      </c>
      <c r="AG199">
        <v>3</v>
      </c>
      <c r="AH199">
        <v>5</v>
      </c>
      <c r="AL199" t="s">
        <v>46</v>
      </c>
    </row>
    <row r="200" spans="1:38" hidden="1" x14ac:dyDescent="0.25">
      <c r="A200" s="16" t="s">
        <v>1</v>
      </c>
      <c r="B200" s="27" t="s">
        <v>74</v>
      </c>
      <c r="C200">
        <v>12</v>
      </c>
      <c r="D200">
        <v>24.26</v>
      </c>
      <c r="E200">
        <v>23.360000000000003</v>
      </c>
      <c r="F200" s="34"/>
      <c r="G200">
        <v>10</v>
      </c>
      <c r="H200">
        <v>14</v>
      </c>
      <c r="I200" s="34"/>
      <c r="J200" s="57" t="s">
        <v>326</v>
      </c>
      <c r="K200" s="49" t="s">
        <v>31</v>
      </c>
      <c r="L200" s="107"/>
      <c r="M200">
        <v>113</v>
      </c>
      <c r="N200">
        <v>134</v>
      </c>
      <c r="O200" s="34"/>
      <c r="P200">
        <f>VLOOKUP(表格2_45[[#This Row],[name]],odds!$A$1:$H$200,4,0)</f>
        <v>12</v>
      </c>
      <c r="Q200">
        <v>6.6</v>
      </c>
      <c r="R200" s="34"/>
      <c r="S200" s="35" t="s">
        <v>408</v>
      </c>
      <c r="T200">
        <v>1400</v>
      </c>
      <c r="U200">
        <v>1</v>
      </c>
      <c r="V200">
        <v>26</v>
      </c>
      <c r="W200">
        <v>1</v>
      </c>
      <c r="X200">
        <v>25</v>
      </c>
      <c r="Y200" t="s">
        <v>465</v>
      </c>
      <c r="Z200">
        <v>1142</v>
      </c>
      <c r="AA200" s="33" t="s">
        <v>417</v>
      </c>
      <c r="AB200">
        <v>5</v>
      </c>
      <c r="AC200">
        <v>39</v>
      </c>
      <c r="AD200" s="18" t="s">
        <v>76</v>
      </c>
      <c r="AE200" t="s">
        <v>468</v>
      </c>
      <c r="AF200">
        <v>1</v>
      </c>
      <c r="AG200">
        <v>1</v>
      </c>
      <c r="AH200">
        <v>1</v>
      </c>
      <c r="AI200">
        <v>12</v>
      </c>
      <c r="AL200" t="s">
        <v>46</v>
      </c>
    </row>
    <row r="201" spans="1:38" hidden="1" x14ac:dyDescent="0.25">
      <c r="A201" s="16" t="s">
        <v>1</v>
      </c>
      <c r="B201" s="26" t="s">
        <v>68</v>
      </c>
      <c r="C201">
        <v>10</v>
      </c>
      <c r="D201">
        <v>11.36</v>
      </c>
      <c r="E201">
        <v>11.459999999999999</v>
      </c>
      <c r="F201" s="34"/>
      <c r="G201">
        <v>8</v>
      </c>
      <c r="H201">
        <v>9</v>
      </c>
      <c r="I201" s="34"/>
      <c r="J201" s="56" t="s">
        <v>69</v>
      </c>
      <c r="K201" s="57" t="s">
        <v>326</v>
      </c>
      <c r="L201" s="121"/>
      <c r="M201">
        <v>118</v>
      </c>
      <c r="N201">
        <v>114</v>
      </c>
      <c r="O201" s="34"/>
      <c r="P201">
        <f>VLOOKUP(表格2_45[[#This Row],[name]],odds!$A$1:$H$200,4,0)</f>
        <v>12</v>
      </c>
      <c r="Q201">
        <v>22</v>
      </c>
      <c r="R201" s="34"/>
      <c r="S201" s="35" t="s">
        <v>408</v>
      </c>
      <c r="T201" s="40">
        <v>1200</v>
      </c>
      <c r="U201">
        <v>1</v>
      </c>
      <c r="V201">
        <v>17</v>
      </c>
      <c r="W201">
        <v>1</v>
      </c>
      <c r="X201">
        <v>24</v>
      </c>
      <c r="Y201" s="32" t="s">
        <v>416</v>
      </c>
      <c r="Z201">
        <v>1196</v>
      </c>
      <c r="AA201" s="33" t="s">
        <v>417</v>
      </c>
      <c r="AB201">
        <v>4</v>
      </c>
      <c r="AC201">
        <v>41</v>
      </c>
      <c r="AD201" s="17" t="s">
        <v>91</v>
      </c>
      <c r="AE201" t="s">
        <v>429</v>
      </c>
      <c r="AF201">
        <v>1</v>
      </c>
      <c r="AG201">
        <v>2</v>
      </c>
      <c r="AH201">
        <v>10</v>
      </c>
      <c r="AL201" t="s">
        <v>367</v>
      </c>
    </row>
    <row r="202" spans="1:38" hidden="1" x14ac:dyDescent="0.25">
      <c r="A202" s="16" t="s">
        <v>1</v>
      </c>
      <c r="B202" s="26" t="s">
        <v>68</v>
      </c>
      <c r="C202">
        <v>6</v>
      </c>
      <c r="D202">
        <v>11.4</v>
      </c>
      <c r="E202">
        <v>11.5</v>
      </c>
      <c r="F202" s="34"/>
      <c r="G202">
        <v>8</v>
      </c>
      <c r="H202">
        <v>7</v>
      </c>
      <c r="I202" s="34"/>
      <c r="J202" s="56" t="s">
        <v>69</v>
      </c>
      <c r="K202" s="73" t="s">
        <v>452</v>
      </c>
      <c r="L202" s="97"/>
      <c r="M202">
        <v>118</v>
      </c>
      <c r="N202">
        <v>116</v>
      </c>
      <c r="O202" s="34"/>
      <c r="P202">
        <f>VLOOKUP(表格2_45[[#This Row],[name]],odds!$A$1:$H$200,4,0)</f>
        <v>12</v>
      </c>
      <c r="Q202">
        <v>22</v>
      </c>
      <c r="R202" s="34"/>
      <c r="S202" s="35" t="s">
        <v>408</v>
      </c>
      <c r="T202" s="40">
        <v>1200</v>
      </c>
      <c r="U202">
        <v>1</v>
      </c>
      <c r="V202">
        <v>11</v>
      </c>
      <c r="W202">
        <v>9</v>
      </c>
      <c r="X202">
        <v>24</v>
      </c>
      <c r="Y202" s="32" t="s">
        <v>432</v>
      </c>
      <c r="Z202">
        <v>1173</v>
      </c>
      <c r="AA202" s="33" t="s">
        <v>417</v>
      </c>
      <c r="AB202">
        <v>4</v>
      </c>
      <c r="AC202">
        <v>41</v>
      </c>
      <c r="AD202" s="19" t="s">
        <v>32</v>
      </c>
      <c r="AE202" t="s">
        <v>513</v>
      </c>
      <c r="AF202">
        <v>1</v>
      </c>
      <c r="AG202">
        <v>1</v>
      </c>
      <c r="AH202">
        <v>6</v>
      </c>
      <c r="AL202" t="s">
        <v>752</v>
      </c>
    </row>
    <row r="203" spans="1:38" hidden="1" x14ac:dyDescent="0.25">
      <c r="A203" s="16" t="s">
        <v>1</v>
      </c>
      <c r="B203" s="27" t="s">
        <v>74</v>
      </c>
      <c r="C203">
        <v>8</v>
      </c>
      <c r="D203">
        <v>22.54</v>
      </c>
      <c r="E203">
        <v>22.839999999999996</v>
      </c>
      <c r="F203" s="34"/>
      <c r="G203">
        <v>10</v>
      </c>
      <c r="H203">
        <v>2</v>
      </c>
      <c r="I203" s="34"/>
      <c r="J203" s="57" t="s">
        <v>326</v>
      </c>
      <c r="K203" s="61" t="s">
        <v>106</v>
      </c>
      <c r="L203" s="113"/>
      <c r="M203">
        <v>113</v>
      </c>
      <c r="N203">
        <v>117</v>
      </c>
      <c r="O203" s="34"/>
      <c r="P203">
        <f>VLOOKUP(表格2_45[[#This Row],[name]],odds!$A$1:$H$200,4,0)</f>
        <v>12</v>
      </c>
      <c r="Q203">
        <v>63</v>
      </c>
      <c r="R203" s="34"/>
      <c r="S203" s="37" t="s">
        <v>409</v>
      </c>
      <c r="T203">
        <v>1400</v>
      </c>
      <c r="U203">
        <v>1</v>
      </c>
      <c r="V203">
        <v>3</v>
      </c>
      <c r="W203">
        <v>11</v>
      </c>
      <c r="X203">
        <v>24</v>
      </c>
      <c r="Y203" t="s">
        <v>479</v>
      </c>
      <c r="Z203">
        <v>1137</v>
      </c>
      <c r="AA203" s="33" t="s">
        <v>427</v>
      </c>
      <c r="AB203">
        <v>4</v>
      </c>
      <c r="AC203">
        <v>42</v>
      </c>
      <c r="AD203" s="18" t="s">
        <v>76</v>
      </c>
      <c r="AE203" t="s">
        <v>441</v>
      </c>
      <c r="AF203">
        <v>4</v>
      </c>
      <c r="AG203">
        <v>1</v>
      </c>
      <c r="AH203">
        <v>1</v>
      </c>
      <c r="AI203">
        <v>8</v>
      </c>
      <c r="AL203" t="s">
        <v>99</v>
      </c>
    </row>
    <row r="204" spans="1:38" hidden="1" x14ac:dyDescent="0.25">
      <c r="A204" s="16" t="s">
        <v>1</v>
      </c>
      <c r="B204" s="27" t="s">
        <v>74</v>
      </c>
      <c r="C204">
        <v>11</v>
      </c>
      <c r="D204">
        <v>22.61</v>
      </c>
      <c r="E204">
        <v>22.21</v>
      </c>
      <c r="F204" s="34"/>
      <c r="G204">
        <v>10</v>
      </c>
      <c r="H204">
        <v>14</v>
      </c>
      <c r="I204" s="34"/>
      <c r="J204" s="57" t="s">
        <v>326</v>
      </c>
      <c r="K204" s="59" t="s">
        <v>85</v>
      </c>
      <c r="L204" s="96"/>
      <c r="M204">
        <v>113</v>
      </c>
      <c r="N204">
        <v>119</v>
      </c>
      <c r="O204" s="34"/>
      <c r="P204">
        <f>VLOOKUP(表格2_45[[#This Row],[name]],odds!$A$1:$H$200,4,0)</f>
        <v>12</v>
      </c>
      <c r="Q204">
        <v>52</v>
      </c>
      <c r="R204" s="34"/>
      <c r="S204" s="36" t="s">
        <v>410</v>
      </c>
      <c r="T204">
        <v>1400</v>
      </c>
      <c r="U204">
        <v>1</v>
      </c>
      <c r="V204">
        <v>13</v>
      </c>
      <c r="W204">
        <v>10</v>
      </c>
      <c r="X204">
        <v>24</v>
      </c>
      <c r="Y204" t="s">
        <v>465</v>
      </c>
      <c r="Z204">
        <v>1134</v>
      </c>
      <c r="AA204" s="33" t="s">
        <v>427</v>
      </c>
      <c r="AB204">
        <v>4</v>
      </c>
      <c r="AC204">
        <v>44</v>
      </c>
      <c r="AD204" s="18" t="s">
        <v>76</v>
      </c>
      <c r="AE204" t="s">
        <v>513</v>
      </c>
      <c r="AF204">
        <v>10</v>
      </c>
      <c r="AG204">
        <v>13</v>
      </c>
      <c r="AH204">
        <v>13</v>
      </c>
      <c r="AI204">
        <v>11</v>
      </c>
      <c r="AL204" t="s">
        <v>789</v>
      </c>
    </row>
    <row r="205" spans="1:38" x14ac:dyDescent="0.25">
      <c r="A205" s="16" t="s">
        <v>1</v>
      </c>
      <c r="B205" s="17" t="s">
        <v>19</v>
      </c>
      <c r="C205">
        <v>9</v>
      </c>
      <c r="D205">
        <v>11.38</v>
      </c>
      <c r="E205">
        <v>11.58</v>
      </c>
      <c r="F205" s="34"/>
      <c r="G205">
        <v>6</v>
      </c>
      <c r="H205">
        <v>1</v>
      </c>
      <c r="I205" s="34"/>
      <c r="J205" s="47" t="s">
        <v>504</v>
      </c>
      <c r="K205" s="47" t="s">
        <v>504</v>
      </c>
      <c r="L205" s="108"/>
      <c r="M205">
        <v>132</v>
      </c>
      <c r="N205">
        <v>132</v>
      </c>
      <c r="O205" s="34"/>
      <c r="P205">
        <f>VLOOKUP(表格2_45[[#This Row],[name]],odds!$A$1:$H$200,4,0)</f>
        <v>13</v>
      </c>
      <c r="Q205">
        <v>54</v>
      </c>
      <c r="R205" s="34"/>
      <c r="S205" s="37" t="s">
        <v>409</v>
      </c>
      <c r="T205" s="40">
        <v>1200</v>
      </c>
      <c r="U205">
        <v>1</v>
      </c>
      <c r="V205">
        <v>7</v>
      </c>
      <c r="W205">
        <v>5</v>
      </c>
      <c r="X205">
        <v>25</v>
      </c>
      <c r="Y205" s="32" t="s">
        <v>432</v>
      </c>
      <c r="Z205">
        <v>1051</v>
      </c>
      <c r="AA205" s="33" t="s">
        <v>417</v>
      </c>
      <c r="AB205">
        <v>4</v>
      </c>
      <c r="AC205">
        <v>59</v>
      </c>
      <c r="AD205" s="17" t="s">
        <v>21</v>
      </c>
      <c r="AE205" t="s">
        <v>513</v>
      </c>
      <c r="AF205">
        <v>6</v>
      </c>
      <c r="AG205">
        <v>6</v>
      </c>
      <c r="AH205">
        <v>9</v>
      </c>
      <c r="AL205" t="s">
        <v>17</v>
      </c>
    </row>
    <row r="206" spans="1:38" hidden="1" x14ac:dyDescent="0.25">
      <c r="A206" s="16" t="s">
        <v>1</v>
      </c>
      <c r="B206" s="27" t="s">
        <v>74</v>
      </c>
      <c r="C206">
        <v>11</v>
      </c>
      <c r="D206">
        <v>22.79</v>
      </c>
      <c r="E206">
        <v>22.19</v>
      </c>
      <c r="F206" s="34"/>
      <c r="G206">
        <v>10</v>
      </c>
      <c r="H206">
        <v>14</v>
      </c>
      <c r="I206" s="34"/>
      <c r="J206" s="57" t="s">
        <v>326</v>
      </c>
      <c r="K206" s="64" t="s">
        <v>150</v>
      </c>
      <c r="L206" s="119"/>
      <c r="M206">
        <v>113</v>
      </c>
      <c r="N206">
        <v>124</v>
      </c>
      <c r="O206" s="34"/>
      <c r="P206">
        <f>VLOOKUP(表格2_45[[#This Row],[name]],odds!$A$1:$H$200,4,0)</f>
        <v>12</v>
      </c>
      <c r="Q206">
        <v>93</v>
      </c>
      <c r="R206" s="34"/>
      <c r="S206" s="36" t="s">
        <v>410</v>
      </c>
      <c r="T206">
        <v>1400</v>
      </c>
      <c r="U206">
        <v>1</v>
      </c>
      <c r="V206">
        <v>23</v>
      </c>
      <c r="W206">
        <v>6</v>
      </c>
      <c r="X206">
        <v>24</v>
      </c>
      <c r="Y206" t="s">
        <v>483</v>
      </c>
      <c r="Z206">
        <v>1131</v>
      </c>
      <c r="AA206" s="33" t="s">
        <v>427</v>
      </c>
      <c r="AB206">
        <v>4</v>
      </c>
      <c r="AC206">
        <v>48</v>
      </c>
      <c r="AD206" s="18" t="s">
        <v>76</v>
      </c>
      <c r="AE206" t="s">
        <v>490</v>
      </c>
      <c r="AF206">
        <v>9</v>
      </c>
      <c r="AG206">
        <v>8</v>
      </c>
      <c r="AH206">
        <v>10</v>
      </c>
      <c r="AI206">
        <v>11</v>
      </c>
      <c r="AL206" t="s">
        <v>624</v>
      </c>
    </row>
    <row r="207" spans="1:38" hidden="1" x14ac:dyDescent="0.25">
      <c r="A207" s="16" t="s">
        <v>1</v>
      </c>
      <c r="B207" s="27" t="s">
        <v>74</v>
      </c>
      <c r="C207">
        <v>9</v>
      </c>
      <c r="D207">
        <v>22.82</v>
      </c>
      <c r="E207">
        <v>22.42</v>
      </c>
      <c r="F207" s="34"/>
      <c r="G207">
        <v>10</v>
      </c>
      <c r="H207">
        <v>10</v>
      </c>
      <c r="I207" s="34"/>
      <c r="J207" s="57" t="s">
        <v>326</v>
      </c>
      <c r="K207" s="59" t="s">
        <v>85</v>
      </c>
      <c r="L207" s="96"/>
      <c r="M207">
        <v>113</v>
      </c>
      <c r="N207">
        <v>126</v>
      </c>
      <c r="O207" s="34"/>
      <c r="P207">
        <f>VLOOKUP(表格2_45[[#This Row],[name]],odds!$A$1:$H$200,4,0)</f>
        <v>12</v>
      </c>
      <c r="Q207">
        <v>72</v>
      </c>
      <c r="R207" s="34"/>
      <c r="S207" s="35" t="s">
        <v>408</v>
      </c>
      <c r="T207">
        <v>1400</v>
      </c>
      <c r="U207">
        <v>1</v>
      </c>
      <c r="V207">
        <v>26</v>
      </c>
      <c r="W207">
        <v>5</v>
      </c>
      <c r="X207">
        <v>24</v>
      </c>
      <c r="Y207" t="s">
        <v>483</v>
      </c>
      <c r="Z207">
        <v>1143</v>
      </c>
      <c r="AA207" s="33" t="s">
        <v>417</v>
      </c>
      <c r="AB207">
        <v>4</v>
      </c>
      <c r="AC207">
        <v>50</v>
      </c>
      <c r="AD207" s="18" t="s">
        <v>76</v>
      </c>
      <c r="AE207" t="s">
        <v>643</v>
      </c>
      <c r="AF207">
        <v>2</v>
      </c>
      <c r="AG207">
        <v>1</v>
      </c>
      <c r="AH207">
        <v>1</v>
      </c>
      <c r="AI207">
        <v>9</v>
      </c>
      <c r="AL207" t="s">
        <v>624</v>
      </c>
    </row>
    <row r="208" spans="1:38" hidden="1" x14ac:dyDescent="0.25">
      <c r="A208" s="16" t="s">
        <v>1</v>
      </c>
      <c r="B208" s="16" t="s">
        <v>12</v>
      </c>
      <c r="C208">
        <v>12</v>
      </c>
      <c r="D208">
        <v>11.59</v>
      </c>
      <c r="E208">
        <v>11.59</v>
      </c>
      <c r="F208" s="34"/>
      <c r="G208">
        <v>11</v>
      </c>
      <c r="H208">
        <v>9</v>
      </c>
      <c r="I208" s="34"/>
      <c r="J208" s="46" t="s">
        <v>13</v>
      </c>
      <c r="K208" s="53" t="s">
        <v>53</v>
      </c>
      <c r="L208" s="102"/>
      <c r="M208">
        <v>135</v>
      </c>
      <c r="N208">
        <v>134</v>
      </c>
      <c r="O208" s="34"/>
      <c r="P208">
        <f>VLOOKUP(表格2_45[[#This Row],[name]],odds!$A$1:$H$200,4,0)</f>
        <v>5.4</v>
      </c>
      <c r="Q208">
        <v>13</v>
      </c>
      <c r="R208" s="34"/>
      <c r="S208" s="35" t="s">
        <v>408</v>
      </c>
      <c r="T208" s="40">
        <v>1200</v>
      </c>
      <c r="U208">
        <v>1</v>
      </c>
      <c r="V208">
        <v>9</v>
      </c>
      <c r="W208">
        <v>10</v>
      </c>
      <c r="X208">
        <v>24</v>
      </c>
      <c r="Y208" s="32" t="s">
        <v>432</v>
      </c>
      <c r="Z208">
        <v>1032</v>
      </c>
      <c r="AA208" s="33" t="s">
        <v>417</v>
      </c>
      <c r="AB208">
        <v>4</v>
      </c>
      <c r="AC208">
        <v>58</v>
      </c>
      <c r="AD208" s="16" t="s">
        <v>14</v>
      </c>
      <c r="AE208" t="s">
        <v>468</v>
      </c>
      <c r="AF208">
        <v>1</v>
      </c>
      <c r="AG208">
        <v>1</v>
      </c>
      <c r="AH208">
        <v>12</v>
      </c>
      <c r="AL208" t="s">
        <v>107</v>
      </c>
    </row>
    <row r="209" spans="1:38" hidden="1" x14ac:dyDescent="0.25">
      <c r="A209" s="16" t="s">
        <v>1</v>
      </c>
      <c r="B209" s="27" t="s">
        <v>74</v>
      </c>
      <c r="C209">
        <v>6</v>
      </c>
      <c r="D209">
        <v>10.8</v>
      </c>
      <c r="E209">
        <v>10.5</v>
      </c>
      <c r="F209" s="34"/>
      <c r="G209">
        <v>10</v>
      </c>
      <c r="H209">
        <v>13</v>
      </c>
      <c r="I209" s="34"/>
      <c r="J209" s="57" t="s">
        <v>326</v>
      </c>
      <c r="K209" s="59" t="s">
        <v>85</v>
      </c>
      <c r="L209" s="96"/>
      <c r="M209">
        <v>113</v>
      </c>
      <c r="N209">
        <v>123</v>
      </c>
      <c r="O209" s="34"/>
      <c r="P209">
        <f>VLOOKUP(表格2_45[[#This Row],[name]],odds!$A$1:$H$200,4,0)</f>
        <v>12</v>
      </c>
      <c r="Q209">
        <v>30</v>
      </c>
      <c r="R209" s="34"/>
      <c r="S209" s="36" t="s">
        <v>410</v>
      </c>
      <c r="T209" s="40">
        <v>1200</v>
      </c>
      <c r="U209">
        <v>1</v>
      </c>
      <c r="V209">
        <v>7</v>
      </c>
      <c r="W209">
        <v>4</v>
      </c>
      <c r="X209">
        <v>24</v>
      </c>
      <c r="Y209" t="s">
        <v>501</v>
      </c>
      <c r="Z209">
        <v>1135</v>
      </c>
      <c r="AA209" s="33" t="s">
        <v>417</v>
      </c>
      <c r="AB209">
        <v>4</v>
      </c>
      <c r="AC209">
        <v>52</v>
      </c>
      <c r="AD209" s="18" t="s">
        <v>76</v>
      </c>
      <c r="AE209" t="s">
        <v>753</v>
      </c>
      <c r="AF209">
        <v>8</v>
      </c>
      <c r="AG209">
        <v>8</v>
      </c>
      <c r="AH209">
        <v>6</v>
      </c>
      <c r="AL209" t="s">
        <v>624</v>
      </c>
    </row>
    <row r="210" spans="1:38" hidden="1" x14ac:dyDescent="0.25">
      <c r="A210" s="16" t="s">
        <v>1</v>
      </c>
      <c r="B210" s="16" t="s">
        <v>2486</v>
      </c>
      <c r="C210">
        <v>12</v>
      </c>
      <c r="D210">
        <v>11.49</v>
      </c>
      <c r="E210">
        <v>7.19</v>
      </c>
      <c r="F210" s="34"/>
      <c r="G210"/>
      <c r="H210">
        <v>1</v>
      </c>
      <c r="I210" s="34"/>
      <c r="J210" s="58" t="s">
        <v>2503</v>
      </c>
      <c r="K210" s="65" t="s">
        <v>167</v>
      </c>
      <c r="L210" s="117"/>
      <c r="M210"/>
      <c r="N210">
        <v>129</v>
      </c>
      <c r="O210" s="34"/>
      <c r="P210"/>
      <c r="Q210">
        <v>13</v>
      </c>
      <c r="R210" s="34"/>
      <c r="S210" s="35" t="s">
        <v>408</v>
      </c>
      <c r="T210" s="40">
        <v>1200</v>
      </c>
      <c r="U210">
        <v>1</v>
      </c>
      <c r="V210">
        <v>23</v>
      </c>
      <c r="W210">
        <v>12</v>
      </c>
      <c r="X210">
        <v>25</v>
      </c>
      <c r="Y210" s="32" t="s">
        <v>416</v>
      </c>
      <c r="Z210">
        <v>1010</v>
      </c>
      <c r="AA210" s="33" t="s">
        <v>417</v>
      </c>
      <c r="AB210">
        <v>5</v>
      </c>
      <c r="AC210">
        <v>34</v>
      </c>
      <c r="AD210" s="21" t="s">
        <v>168</v>
      </c>
      <c r="AE210" t="s">
        <v>794</v>
      </c>
      <c r="AF210">
        <v>3</v>
      </c>
      <c r="AG210">
        <v>3</v>
      </c>
      <c r="AH210">
        <v>12</v>
      </c>
      <c r="AL210" t="s">
        <v>367</v>
      </c>
    </row>
    <row r="211" spans="1:38" hidden="1" x14ac:dyDescent="0.25">
      <c r="A211" s="16" t="s">
        <v>1</v>
      </c>
      <c r="B211" s="16" t="s">
        <v>2486</v>
      </c>
      <c r="C211">
        <v>12</v>
      </c>
      <c r="D211">
        <v>11.73</v>
      </c>
      <c r="E211">
        <v>7.2300000000000013</v>
      </c>
      <c r="F211" s="34"/>
      <c r="G211"/>
      <c r="H211">
        <v>7</v>
      </c>
      <c r="I211" s="34"/>
      <c r="J211" s="58" t="s">
        <v>2503</v>
      </c>
      <c r="K211" s="64" t="s">
        <v>150</v>
      </c>
      <c r="L211" s="119"/>
      <c r="M211"/>
      <c r="N211">
        <v>129</v>
      </c>
      <c r="O211" s="34"/>
      <c r="P211"/>
      <c r="Q211">
        <v>14</v>
      </c>
      <c r="R211" s="34"/>
      <c r="S211" s="35" t="s">
        <v>408</v>
      </c>
      <c r="T211" s="40">
        <v>1200</v>
      </c>
      <c r="U211">
        <v>1</v>
      </c>
      <c r="V211">
        <v>22</v>
      </c>
      <c r="W211">
        <v>10</v>
      </c>
      <c r="X211">
        <v>25</v>
      </c>
      <c r="Y211" s="31" t="s">
        <v>420</v>
      </c>
      <c r="Z211">
        <v>1044</v>
      </c>
      <c r="AA211" s="33" t="s">
        <v>417</v>
      </c>
      <c r="AB211">
        <v>5</v>
      </c>
      <c r="AC211">
        <v>34</v>
      </c>
      <c r="AD211" s="21" t="s">
        <v>168</v>
      </c>
      <c r="AE211" t="s">
        <v>794</v>
      </c>
      <c r="AF211">
        <v>3</v>
      </c>
      <c r="AG211">
        <v>4</v>
      </c>
      <c r="AH211">
        <v>12</v>
      </c>
      <c r="AL211" t="s">
        <v>367</v>
      </c>
    </row>
    <row r="212" spans="1:38" hidden="1" x14ac:dyDescent="0.25">
      <c r="A212" s="16" t="s">
        <v>1</v>
      </c>
      <c r="B212" s="16" t="s">
        <v>2486</v>
      </c>
      <c r="C212" s="30">
        <v>4</v>
      </c>
      <c r="D212">
        <v>10.27</v>
      </c>
      <c r="E212">
        <v>5.7700000000000005</v>
      </c>
      <c r="F212" s="34"/>
      <c r="G212"/>
      <c r="H212">
        <v>7</v>
      </c>
      <c r="I212" s="34"/>
      <c r="J212" s="58" t="s">
        <v>2503</v>
      </c>
      <c r="K212" s="64" t="s">
        <v>150</v>
      </c>
      <c r="L212" s="119"/>
      <c r="M212"/>
      <c r="N212">
        <v>129</v>
      </c>
      <c r="O212" s="34"/>
      <c r="P212"/>
      <c r="Q212">
        <v>11</v>
      </c>
      <c r="R212" s="34"/>
      <c r="S212" s="37" t="s">
        <v>409</v>
      </c>
      <c r="T212" s="40">
        <v>1200</v>
      </c>
      <c r="U212">
        <v>1</v>
      </c>
      <c r="V212">
        <v>10</v>
      </c>
      <c r="W212">
        <v>9</v>
      </c>
      <c r="X212">
        <v>25</v>
      </c>
      <c r="Y212" s="32" t="s">
        <v>432</v>
      </c>
      <c r="Z212">
        <v>1008</v>
      </c>
      <c r="AA212" s="33" t="s">
        <v>417</v>
      </c>
      <c r="AB212">
        <v>5</v>
      </c>
      <c r="AC212">
        <v>34</v>
      </c>
      <c r="AD212" s="21" t="s">
        <v>168</v>
      </c>
      <c r="AE212" s="12" t="s">
        <v>552</v>
      </c>
      <c r="AF212">
        <v>4</v>
      </c>
      <c r="AG212">
        <v>4</v>
      </c>
      <c r="AH212">
        <v>4</v>
      </c>
      <c r="AL212" t="s">
        <v>367</v>
      </c>
    </row>
    <row r="213" spans="1:38" hidden="1" x14ac:dyDescent="0.25">
      <c r="A213" s="16" t="s">
        <v>1</v>
      </c>
      <c r="B213" s="16" t="s">
        <v>2486</v>
      </c>
      <c r="C213" s="28">
        <v>1</v>
      </c>
      <c r="D213">
        <v>9.5299999999999994</v>
      </c>
      <c r="E213">
        <v>5.2299999999999995</v>
      </c>
      <c r="F213" s="34"/>
      <c r="G213"/>
      <c r="H213">
        <v>6</v>
      </c>
      <c r="I213" s="34"/>
      <c r="J213" s="58" t="s">
        <v>2503</v>
      </c>
      <c r="K213" s="64" t="s">
        <v>150</v>
      </c>
      <c r="L213" s="119"/>
      <c r="M213"/>
      <c r="N213">
        <v>124</v>
      </c>
      <c r="O213" s="34"/>
      <c r="P213"/>
      <c r="Q213">
        <v>11</v>
      </c>
      <c r="R213" s="34"/>
      <c r="S213" s="35" t="s">
        <v>408</v>
      </c>
      <c r="T213" s="40">
        <v>1200</v>
      </c>
      <c r="U213">
        <v>1</v>
      </c>
      <c r="V213">
        <v>25</v>
      </c>
      <c r="W213">
        <v>6</v>
      </c>
      <c r="X213">
        <v>25</v>
      </c>
      <c r="Y213" s="32" t="s">
        <v>416</v>
      </c>
      <c r="Z213">
        <v>1036</v>
      </c>
      <c r="AA213" s="33" t="s">
        <v>427</v>
      </c>
      <c r="AB213">
        <v>5</v>
      </c>
      <c r="AC213">
        <v>29</v>
      </c>
      <c r="AD213" s="21" t="s">
        <v>168</v>
      </c>
      <c r="AE213" s="12" t="s">
        <v>581</v>
      </c>
      <c r="AF213">
        <v>1</v>
      </c>
      <c r="AG213">
        <v>1</v>
      </c>
      <c r="AH213">
        <v>1</v>
      </c>
      <c r="AL213" t="s">
        <v>798</v>
      </c>
    </row>
    <row r="214" spans="1:38" hidden="1" x14ac:dyDescent="0.25">
      <c r="A214" s="16" t="s">
        <v>1</v>
      </c>
      <c r="B214" s="16" t="s">
        <v>2486</v>
      </c>
      <c r="C214">
        <v>8</v>
      </c>
      <c r="D214">
        <v>42.17</v>
      </c>
      <c r="E214">
        <v>37.470000000000006</v>
      </c>
      <c r="F214" s="34"/>
      <c r="G214"/>
      <c r="H214">
        <v>11</v>
      </c>
      <c r="I214" s="34"/>
      <c r="J214" s="58" t="s">
        <v>2503</v>
      </c>
      <c r="K214" s="64" t="s">
        <v>150</v>
      </c>
      <c r="L214" s="119"/>
      <c r="M214"/>
      <c r="N214">
        <v>128</v>
      </c>
      <c r="O214" s="34"/>
      <c r="P214"/>
      <c r="Q214">
        <v>14</v>
      </c>
      <c r="R214" s="34"/>
      <c r="S214" s="38" t="s">
        <v>411</v>
      </c>
      <c r="T214">
        <v>1650</v>
      </c>
      <c r="U214">
        <v>1</v>
      </c>
      <c r="V214">
        <v>7</v>
      </c>
      <c r="W214">
        <v>5</v>
      </c>
      <c r="X214">
        <v>25</v>
      </c>
      <c r="Y214" s="32" t="s">
        <v>432</v>
      </c>
      <c r="Z214">
        <v>1031</v>
      </c>
      <c r="AA214" s="33" t="s">
        <v>417</v>
      </c>
      <c r="AB214">
        <v>5</v>
      </c>
      <c r="AC214">
        <v>31</v>
      </c>
      <c r="AD214" s="21" t="s">
        <v>168</v>
      </c>
      <c r="AE214" t="s">
        <v>502</v>
      </c>
      <c r="AF214">
        <v>11</v>
      </c>
      <c r="AG214">
        <v>10</v>
      </c>
      <c r="AH214">
        <v>10</v>
      </c>
      <c r="AI214">
        <v>8</v>
      </c>
      <c r="AL214" t="s">
        <v>800</v>
      </c>
    </row>
    <row r="215" spans="1:38" hidden="1" x14ac:dyDescent="0.25">
      <c r="A215" s="16" t="s">
        <v>1</v>
      </c>
      <c r="B215" s="16" t="s">
        <v>2486</v>
      </c>
      <c r="C215" s="30">
        <v>4</v>
      </c>
      <c r="D215">
        <v>10.32</v>
      </c>
      <c r="E215">
        <v>5.72</v>
      </c>
      <c r="F215" s="34"/>
      <c r="G215"/>
      <c r="H215">
        <v>11</v>
      </c>
      <c r="I215" s="34"/>
      <c r="J215" s="58" t="s">
        <v>2503</v>
      </c>
      <c r="K215" s="64" t="s">
        <v>150</v>
      </c>
      <c r="L215" s="119"/>
      <c r="M215"/>
      <c r="N215">
        <v>127</v>
      </c>
      <c r="O215" s="34"/>
      <c r="P215"/>
      <c r="Q215">
        <v>54</v>
      </c>
      <c r="R215" s="34"/>
      <c r="S215" s="36" t="s">
        <v>410</v>
      </c>
      <c r="T215" s="40">
        <v>1200</v>
      </c>
      <c r="U215">
        <v>1</v>
      </c>
      <c r="V215">
        <v>2</v>
      </c>
      <c r="W215">
        <v>4</v>
      </c>
      <c r="X215">
        <v>25</v>
      </c>
      <c r="Y215" s="32" t="s">
        <v>426</v>
      </c>
      <c r="Z215">
        <v>1032</v>
      </c>
      <c r="AA215" s="33" t="s">
        <v>427</v>
      </c>
      <c r="AB215">
        <v>5</v>
      </c>
      <c r="AC215">
        <v>32</v>
      </c>
      <c r="AD215" s="21" t="s">
        <v>168</v>
      </c>
      <c r="AE215" s="12" t="s">
        <v>471</v>
      </c>
      <c r="AF215">
        <v>10</v>
      </c>
      <c r="AG215">
        <v>11</v>
      </c>
      <c r="AH215">
        <v>4</v>
      </c>
      <c r="AL215" t="s">
        <v>367</v>
      </c>
    </row>
    <row r="216" spans="1:38" hidden="1" x14ac:dyDescent="0.25">
      <c r="A216" s="16" t="s">
        <v>1</v>
      </c>
      <c r="B216" s="16" t="s">
        <v>2486</v>
      </c>
      <c r="C216">
        <v>8</v>
      </c>
      <c r="D216">
        <v>10.130000000000001</v>
      </c>
      <c r="E216">
        <v>5.33</v>
      </c>
      <c r="F216" s="34"/>
      <c r="G216"/>
      <c r="H216">
        <v>9</v>
      </c>
      <c r="I216" s="34"/>
      <c r="J216" s="58" t="s">
        <v>2503</v>
      </c>
      <c r="K216" s="65" t="s">
        <v>167</v>
      </c>
      <c r="L216" s="117"/>
      <c r="M216"/>
      <c r="N216">
        <v>131</v>
      </c>
      <c r="O216" s="34"/>
      <c r="P216"/>
      <c r="Q216">
        <v>35</v>
      </c>
      <c r="R216" s="34"/>
      <c r="S216" s="35" t="s">
        <v>408</v>
      </c>
      <c r="T216" s="40">
        <v>1200</v>
      </c>
      <c r="U216">
        <v>1</v>
      </c>
      <c r="V216">
        <v>2</v>
      </c>
      <c r="W216">
        <v>3</v>
      </c>
      <c r="X216">
        <v>25</v>
      </c>
      <c r="Y216" t="s">
        <v>477</v>
      </c>
      <c r="Z216">
        <v>1026</v>
      </c>
      <c r="AA216" s="33" t="s">
        <v>417</v>
      </c>
      <c r="AB216">
        <v>5</v>
      </c>
      <c r="AC216">
        <v>34</v>
      </c>
      <c r="AD216" s="21" t="s">
        <v>168</v>
      </c>
      <c r="AE216" t="s">
        <v>435</v>
      </c>
      <c r="AF216">
        <v>3</v>
      </c>
      <c r="AG216">
        <v>2</v>
      </c>
      <c r="AH216">
        <v>8</v>
      </c>
      <c r="AL216" t="s">
        <v>801</v>
      </c>
    </row>
    <row r="217" spans="1:38" hidden="1" x14ac:dyDescent="0.25">
      <c r="A217" s="16" t="s">
        <v>1</v>
      </c>
      <c r="B217" s="16" t="s">
        <v>2486</v>
      </c>
      <c r="C217">
        <v>6</v>
      </c>
      <c r="D217">
        <v>23.48</v>
      </c>
      <c r="E217">
        <v>19.079999999999998</v>
      </c>
      <c r="F217" s="34"/>
      <c r="G217"/>
      <c r="H217">
        <v>3</v>
      </c>
      <c r="I217" s="34"/>
      <c r="J217" s="58" t="s">
        <v>2503</v>
      </c>
      <c r="K217" s="65" t="s">
        <v>167</v>
      </c>
      <c r="L217" s="117"/>
      <c r="M217"/>
      <c r="N217">
        <v>131</v>
      </c>
      <c r="O217" s="34"/>
      <c r="P217"/>
      <c r="Q217">
        <v>36</v>
      </c>
      <c r="R217" s="34"/>
      <c r="S217" s="37" t="s">
        <v>409</v>
      </c>
      <c r="T217">
        <v>1400</v>
      </c>
      <c r="U217">
        <v>1</v>
      </c>
      <c r="V217">
        <v>26</v>
      </c>
      <c r="W217">
        <v>1</v>
      </c>
      <c r="X217">
        <v>25</v>
      </c>
      <c r="Y217" t="s">
        <v>465</v>
      </c>
      <c r="Z217">
        <v>1034</v>
      </c>
      <c r="AA217" s="33" t="s">
        <v>417</v>
      </c>
      <c r="AB217">
        <v>5</v>
      </c>
      <c r="AC217">
        <v>36</v>
      </c>
      <c r="AD217" s="21" t="s">
        <v>168</v>
      </c>
      <c r="AE217" t="s">
        <v>589</v>
      </c>
      <c r="AF217">
        <v>4</v>
      </c>
      <c r="AG217">
        <v>3</v>
      </c>
      <c r="AH217">
        <v>3</v>
      </c>
      <c r="AI217">
        <v>6</v>
      </c>
      <c r="AL217" t="s">
        <v>387</v>
      </c>
    </row>
    <row r="218" spans="1:38" hidden="1" x14ac:dyDescent="0.25">
      <c r="A218" s="16" t="s">
        <v>1</v>
      </c>
      <c r="B218" s="16" t="s">
        <v>2486</v>
      </c>
      <c r="C218">
        <v>7</v>
      </c>
      <c r="D218">
        <v>9.98</v>
      </c>
      <c r="E218">
        <v>5.3800000000000008</v>
      </c>
      <c r="F218" s="34"/>
      <c r="G218"/>
      <c r="H218">
        <v>7</v>
      </c>
      <c r="I218" s="34"/>
      <c r="J218" s="58" t="s">
        <v>2503</v>
      </c>
      <c r="K218" s="65" t="s">
        <v>167</v>
      </c>
      <c r="L218" s="117"/>
      <c r="M218"/>
      <c r="N218">
        <v>132</v>
      </c>
      <c r="O218" s="34"/>
      <c r="P218"/>
      <c r="Q218">
        <v>25</v>
      </c>
      <c r="R218" s="34"/>
      <c r="S218" s="37" t="s">
        <v>409</v>
      </c>
      <c r="T218" s="40">
        <v>1200</v>
      </c>
      <c r="U218">
        <v>1</v>
      </c>
      <c r="V218">
        <v>5</v>
      </c>
      <c r="W218">
        <v>1</v>
      </c>
      <c r="X218">
        <v>25</v>
      </c>
      <c r="Y218" t="s">
        <v>479</v>
      </c>
      <c r="Z218">
        <v>1034</v>
      </c>
      <c r="AA218" s="33" t="s">
        <v>417</v>
      </c>
      <c r="AB218">
        <v>5</v>
      </c>
      <c r="AC218">
        <v>37</v>
      </c>
      <c r="AD218" s="21" t="s">
        <v>168</v>
      </c>
      <c r="AE218" t="s">
        <v>484</v>
      </c>
      <c r="AF218">
        <v>5</v>
      </c>
      <c r="AG218">
        <v>5</v>
      </c>
      <c r="AH218">
        <v>7</v>
      </c>
      <c r="AL218" t="s">
        <v>803</v>
      </c>
    </row>
    <row r="219" spans="1:38" hidden="1" x14ac:dyDescent="0.25">
      <c r="A219" s="16" t="s">
        <v>1</v>
      </c>
      <c r="B219" s="16" t="s">
        <v>2486</v>
      </c>
      <c r="C219">
        <v>8</v>
      </c>
      <c r="D219">
        <v>10.52</v>
      </c>
      <c r="E219">
        <v>5.92</v>
      </c>
      <c r="F219" s="34"/>
      <c r="G219"/>
      <c r="H219">
        <v>5</v>
      </c>
      <c r="I219" s="34"/>
      <c r="J219" s="58" t="s">
        <v>2503</v>
      </c>
      <c r="K219" s="65" t="s">
        <v>167</v>
      </c>
      <c r="L219" s="117"/>
      <c r="M219"/>
      <c r="N219">
        <v>132</v>
      </c>
      <c r="O219" s="34"/>
      <c r="P219"/>
      <c r="Q219">
        <v>14</v>
      </c>
      <c r="R219" s="34"/>
      <c r="S219" s="35" t="s">
        <v>408</v>
      </c>
      <c r="T219" s="40">
        <v>1200</v>
      </c>
      <c r="U219">
        <v>1</v>
      </c>
      <c r="V219">
        <v>18</v>
      </c>
      <c r="W219">
        <v>12</v>
      </c>
      <c r="X219">
        <v>24</v>
      </c>
      <c r="Y219" t="s">
        <v>457</v>
      </c>
      <c r="Z219">
        <v>1035</v>
      </c>
      <c r="AA219" s="33" t="s">
        <v>417</v>
      </c>
      <c r="AB219">
        <v>5</v>
      </c>
      <c r="AC219">
        <v>37</v>
      </c>
      <c r="AD219" s="21" t="s">
        <v>168</v>
      </c>
      <c r="AE219" t="s">
        <v>502</v>
      </c>
      <c r="AF219">
        <v>3</v>
      </c>
      <c r="AG219">
        <v>4</v>
      </c>
      <c r="AH219">
        <v>8</v>
      </c>
      <c r="AL219" t="s">
        <v>141</v>
      </c>
    </row>
    <row r="220" spans="1:38" hidden="1" x14ac:dyDescent="0.25">
      <c r="A220" s="16" t="s">
        <v>1</v>
      </c>
      <c r="B220" s="16" t="s">
        <v>2486</v>
      </c>
      <c r="C220">
        <v>7</v>
      </c>
      <c r="D220">
        <v>10.23</v>
      </c>
      <c r="E220">
        <v>5.43</v>
      </c>
      <c r="F220" s="34"/>
      <c r="G220"/>
      <c r="H220">
        <v>11</v>
      </c>
      <c r="I220" s="34"/>
      <c r="J220" s="58" t="s">
        <v>2503</v>
      </c>
      <c r="K220" s="52" t="s">
        <v>49</v>
      </c>
      <c r="L220" s="118"/>
      <c r="M220"/>
      <c r="N220">
        <v>132</v>
      </c>
      <c r="O220" s="34"/>
      <c r="P220"/>
      <c r="Q220">
        <v>9.8000000000000007</v>
      </c>
      <c r="R220" s="34"/>
      <c r="S220" s="37" t="s">
        <v>409</v>
      </c>
      <c r="T220" s="40">
        <v>1200</v>
      </c>
      <c r="U220">
        <v>1</v>
      </c>
      <c r="V220">
        <v>6</v>
      </c>
      <c r="W220">
        <v>11</v>
      </c>
      <c r="X220">
        <v>24</v>
      </c>
      <c r="Y220" s="32" t="s">
        <v>432</v>
      </c>
      <c r="Z220">
        <v>1030</v>
      </c>
      <c r="AA220" s="33" t="s">
        <v>417</v>
      </c>
      <c r="AB220">
        <v>5</v>
      </c>
      <c r="AC220">
        <v>37</v>
      </c>
      <c r="AD220" s="21" t="s">
        <v>168</v>
      </c>
      <c r="AE220" t="s">
        <v>441</v>
      </c>
      <c r="AF220">
        <v>4</v>
      </c>
      <c r="AG220">
        <v>3</v>
      </c>
      <c r="AH220">
        <v>7</v>
      </c>
      <c r="AL220" t="s">
        <v>141</v>
      </c>
    </row>
    <row r="221" spans="1:38" hidden="1" x14ac:dyDescent="0.25">
      <c r="A221" s="16" t="s">
        <v>1</v>
      </c>
      <c r="B221" s="16" t="s">
        <v>2486</v>
      </c>
      <c r="C221" s="28">
        <v>1</v>
      </c>
      <c r="D221">
        <v>10.119999999999999</v>
      </c>
      <c r="E221">
        <v>5.62</v>
      </c>
      <c r="F221" s="34"/>
      <c r="G221"/>
      <c r="H221">
        <v>7</v>
      </c>
      <c r="I221" s="34"/>
      <c r="J221" s="58" t="s">
        <v>2503</v>
      </c>
      <c r="K221" s="52" t="s">
        <v>49</v>
      </c>
      <c r="L221" s="118"/>
      <c r="M221"/>
      <c r="N221">
        <v>128</v>
      </c>
      <c r="O221" s="34"/>
      <c r="P221"/>
      <c r="Q221">
        <v>8.3000000000000007</v>
      </c>
      <c r="R221" s="34"/>
      <c r="S221" s="35" t="s">
        <v>408</v>
      </c>
      <c r="T221" s="40">
        <v>1200</v>
      </c>
      <c r="U221">
        <v>1</v>
      </c>
      <c r="V221">
        <v>16</v>
      </c>
      <c r="W221">
        <v>10</v>
      </c>
      <c r="X221">
        <v>24</v>
      </c>
      <c r="Y221" s="31" t="s">
        <v>420</v>
      </c>
      <c r="Z221">
        <v>1030</v>
      </c>
      <c r="AA221" s="33" t="s">
        <v>417</v>
      </c>
      <c r="AB221">
        <v>5</v>
      </c>
      <c r="AC221">
        <v>32</v>
      </c>
      <c r="AD221" s="21" t="s">
        <v>168</v>
      </c>
      <c r="AE221" s="12" t="s">
        <v>654</v>
      </c>
      <c r="AF221">
        <v>2</v>
      </c>
      <c r="AG221">
        <v>2</v>
      </c>
      <c r="AH221">
        <v>1</v>
      </c>
      <c r="AL221" t="s">
        <v>141</v>
      </c>
    </row>
    <row r="222" spans="1:38" hidden="1" x14ac:dyDescent="0.25">
      <c r="A222" s="16" t="s">
        <v>1</v>
      </c>
      <c r="B222" s="16" t="s">
        <v>2486</v>
      </c>
      <c r="C222" s="28">
        <v>3</v>
      </c>
      <c r="D222">
        <v>10.7</v>
      </c>
      <c r="E222">
        <v>6.3</v>
      </c>
      <c r="F222" s="34"/>
      <c r="G222"/>
      <c r="H222">
        <v>6</v>
      </c>
      <c r="I222" s="34"/>
      <c r="J222" s="58" t="s">
        <v>2503</v>
      </c>
      <c r="K222" s="65" t="s">
        <v>167</v>
      </c>
      <c r="L222" s="117"/>
      <c r="M222"/>
      <c r="N222">
        <v>126</v>
      </c>
      <c r="O222" s="34"/>
      <c r="P222"/>
      <c r="Q222">
        <v>27</v>
      </c>
      <c r="R222" s="34"/>
      <c r="S222" s="35" t="s">
        <v>408</v>
      </c>
      <c r="T222" s="40">
        <v>1200</v>
      </c>
      <c r="U222">
        <v>1</v>
      </c>
      <c r="V222">
        <v>25</v>
      </c>
      <c r="W222">
        <v>9</v>
      </c>
      <c r="X222">
        <v>24</v>
      </c>
      <c r="Y222" s="32" t="s">
        <v>416</v>
      </c>
      <c r="Z222">
        <v>1024</v>
      </c>
      <c r="AA222" s="33" t="s">
        <v>417</v>
      </c>
      <c r="AB222">
        <v>5</v>
      </c>
      <c r="AC222">
        <v>32</v>
      </c>
      <c r="AD222" s="21" t="s">
        <v>168</v>
      </c>
      <c r="AE222" s="12" t="s">
        <v>423</v>
      </c>
      <c r="AF222">
        <v>1</v>
      </c>
      <c r="AG222">
        <v>1</v>
      </c>
      <c r="AH222">
        <v>3</v>
      </c>
      <c r="AL222" t="s">
        <v>125</v>
      </c>
    </row>
    <row r="223" spans="1:38" hidden="1" x14ac:dyDescent="0.25">
      <c r="A223" s="16" t="s">
        <v>1</v>
      </c>
      <c r="B223" s="16" t="s">
        <v>2486</v>
      </c>
      <c r="C223">
        <v>8</v>
      </c>
      <c r="D223">
        <v>40.74</v>
      </c>
      <c r="E223">
        <v>36.340000000000003</v>
      </c>
      <c r="F223" s="34"/>
      <c r="G223"/>
      <c r="H223">
        <v>1</v>
      </c>
      <c r="I223" s="34"/>
      <c r="J223" s="58" t="s">
        <v>2503</v>
      </c>
      <c r="K223" s="64" t="s">
        <v>150</v>
      </c>
      <c r="L223" s="119"/>
      <c r="M223"/>
      <c r="N223">
        <v>132</v>
      </c>
      <c r="O223" s="34"/>
      <c r="P223"/>
      <c r="Q223">
        <v>46</v>
      </c>
      <c r="R223" s="34"/>
      <c r="S223" s="37" t="s">
        <v>409</v>
      </c>
      <c r="T223">
        <v>1650</v>
      </c>
      <c r="U223">
        <v>1</v>
      </c>
      <c r="V223">
        <v>29</v>
      </c>
      <c r="W223">
        <v>5</v>
      </c>
      <c r="X223">
        <v>24</v>
      </c>
      <c r="Y223" t="s">
        <v>457</v>
      </c>
      <c r="Z223">
        <v>988</v>
      </c>
      <c r="AA223" s="33" t="s">
        <v>417</v>
      </c>
      <c r="AB223">
        <v>5</v>
      </c>
      <c r="AC223">
        <v>36</v>
      </c>
      <c r="AD223" s="21" t="s">
        <v>168</v>
      </c>
      <c r="AE223" t="s">
        <v>589</v>
      </c>
      <c r="AF223">
        <v>4</v>
      </c>
      <c r="AG223">
        <v>4</v>
      </c>
      <c r="AH223">
        <v>3</v>
      </c>
      <c r="AI223">
        <v>8</v>
      </c>
      <c r="AL223" t="s">
        <v>46</v>
      </c>
    </row>
    <row r="224" spans="1:38" hidden="1" x14ac:dyDescent="0.25">
      <c r="A224" s="16" t="s">
        <v>1</v>
      </c>
      <c r="B224" s="16" t="s">
        <v>2486</v>
      </c>
      <c r="C224">
        <v>9</v>
      </c>
      <c r="D224">
        <v>11.45</v>
      </c>
      <c r="E224">
        <v>6.85</v>
      </c>
      <c r="F224" s="34"/>
      <c r="G224"/>
      <c r="H224">
        <v>6</v>
      </c>
      <c r="I224" s="34"/>
      <c r="J224" s="58" t="s">
        <v>2503</v>
      </c>
      <c r="K224" s="54" t="s">
        <v>58</v>
      </c>
      <c r="L224" s="110"/>
      <c r="M224"/>
      <c r="N224">
        <v>133</v>
      </c>
      <c r="O224" s="34"/>
      <c r="P224"/>
      <c r="Q224">
        <v>16</v>
      </c>
      <c r="R224" s="34"/>
      <c r="S224" s="37" t="s">
        <v>409</v>
      </c>
      <c r="T224" s="40">
        <v>1200</v>
      </c>
      <c r="U224">
        <v>1</v>
      </c>
      <c r="V224">
        <v>8</v>
      </c>
      <c r="W224">
        <v>5</v>
      </c>
      <c r="X224">
        <v>24</v>
      </c>
      <c r="Y224" s="31" t="s">
        <v>420</v>
      </c>
      <c r="Z224">
        <v>995</v>
      </c>
      <c r="AA224" s="33" t="s">
        <v>417</v>
      </c>
      <c r="AB224">
        <v>5</v>
      </c>
      <c r="AC224">
        <v>38</v>
      </c>
      <c r="AD224" s="21" t="s">
        <v>168</v>
      </c>
      <c r="AE224">
        <v>5</v>
      </c>
      <c r="AF224">
        <v>7</v>
      </c>
      <c r="AG224">
        <v>6</v>
      </c>
      <c r="AH224">
        <v>9</v>
      </c>
      <c r="AL224" t="s">
        <v>46</v>
      </c>
    </row>
    <row r="225" spans="1:38" hidden="1" x14ac:dyDescent="0.25">
      <c r="A225" s="16" t="s">
        <v>1</v>
      </c>
      <c r="B225" s="16" t="s">
        <v>2486</v>
      </c>
      <c r="C225">
        <v>6</v>
      </c>
      <c r="D225">
        <v>10.61</v>
      </c>
      <c r="E225">
        <v>6.6099999999999994</v>
      </c>
      <c r="F225" s="34"/>
      <c r="G225"/>
      <c r="H225">
        <v>6</v>
      </c>
      <c r="I225" s="34"/>
      <c r="J225" s="58" t="s">
        <v>2503</v>
      </c>
      <c r="K225" s="65" t="s">
        <v>167</v>
      </c>
      <c r="L225" s="117"/>
      <c r="M225"/>
      <c r="N225">
        <v>115</v>
      </c>
      <c r="O225" s="34"/>
      <c r="P225"/>
      <c r="Q225">
        <v>17</v>
      </c>
      <c r="R225" s="34"/>
      <c r="S225" s="37" t="s">
        <v>409</v>
      </c>
      <c r="T225" s="40">
        <v>1200</v>
      </c>
      <c r="U225">
        <v>1</v>
      </c>
      <c r="V225">
        <v>10</v>
      </c>
      <c r="W225">
        <v>4</v>
      </c>
      <c r="X225">
        <v>24</v>
      </c>
      <c r="Y225" s="31" t="s">
        <v>420</v>
      </c>
      <c r="Z225">
        <v>1010</v>
      </c>
      <c r="AA225" s="33" t="s">
        <v>417</v>
      </c>
      <c r="AB225">
        <v>4</v>
      </c>
      <c r="AC225">
        <v>40</v>
      </c>
      <c r="AD225" s="21" t="s">
        <v>168</v>
      </c>
      <c r="AE225" t="s">
        <v>435</v>
      </c>
      <c r="AF225">
        <v>4</v>
      </c>
      <c r="AG225">
        <v>4</v>
      </c>
      <c r="AH225">
        <v>6</v>
      </c>
      <c r="AL225" t="s">
        <v>46</v>
      </c>
    </row>
    <row r="226" spans="1:38" hidden="1" x14ac:dyDescent="0.25">
      <c r="A226" s="16" t="s">
        <v>1</v>
      </c>
      <c r="B226" s="16" t="s">
        <v>2486</v>
      </c>
      <c r="C226">
        <v>9</v>
      </c>
      <c r="D226">
        <v>23.79</v>
      </c>
      <c r="E226">
        <v>19.490000000000002</v>
      </c>
      <c r="F226" s="34"/>
      <c r="G226"/>
      <c r="H226">
        <v>11</v>
      </c>
      <c r="I226" s="34"/>
      <c r="J226" s="58" t="s">
        <v>2503</v>
      </c>
      <c r="K226" s="65" t="s">
        <v>167</v>
      </c>
      <c r="L226" s="117"/>
      <c r="M226"/>
      <c r="N226">
        <v>117</v>
      </c>
      <c r="O226" s="34"/>
      <c r="P226"/>
      <c r="Q226">
        <v>35</v>
      </c>
      <c r="R226" s="34"/>
      <c r="S226" s="38" t="s">
        <v>411</v>
      </c>
      <c r="T226">
        <v>1400</v>
      </c>
      <c r="U226">
        <v>1</v>
      </c>
      <c r="V226">
        <v>10</v>
      </c>
      <c r="W226">
        <v>3</v>
      </c>
      <c r="X226">
        <v>24</v>
      </c>
      <c r="Y226" t="s">
        <v>508</v>
      </c>
      <c r="Z226">
        <v>1004</v>
      </c>
      <c r="AA226" s="33" t="s">
        <v>417</v>
      </c>
      <c r="AB226">
        <v>4</v>
      </c>
      <c r="AC226">
        <v>42</v>
      </c>
      <c r="AD226" s="21" t="s">
        <v>168</v>
      </c>
      <c r="AE226" t="s">
        <v>468</v>
      </c>
      <c r="AF226">
        <v>11</v>
      </c>
      <c r="AG226">
        <v>14</v>
      </c>
      <c r="AH226">
        <v>12</v>
      </c>
      <c r="AI226">
        <v>9</v>
      </c>
      <c r="AL226" t="s">
        <v>46</v>
      </c>
    </row>
    <row r="227" spans="1:38" hidden="1" x14ac:dyDescent="0.25">
      <c r="A227" s="16" t="s">
        <v>1</v>
      </c>
      <c r="B227" s="16" t="s">
        <v>2486</v>
      </c>
      <c r="C227" s="30">
        <v>5</v>
      </c>
      <c r="D227">
        <v>10.38</v>
      </c>
      <c r="E227">
        <v>5.98</v>
      </c>
      <c r="F227" s="34"/>
      <c r="G227"/>
      <c r="H227">
        <v>9</v>
      </c>
      <c r="I227" s="34"/>
      <c r="J227" s="58" t="s">
        <v>2503</v>
      </c>
      <c r="K227" s="54" t="s">
        <v>58</v>
      </c>
      <c r="L227" s="110"/>
      <c r="M227"/>
      <c r="N227">
        <v>119</v>
      </c>
      <c r="O227" s="34"/>
      <c r="P227"/>
      <c r="Q227">
        <v>17</v>
      </c>
      <c r="R227" s="34"/>
      <c r="S227" s="36" t="s">
        <v>410</v>
      </c>
      <c r="T227" s="40">
        <v>1200</v>
      </c>
      <c r="U227">
        <v>1</v>
      </c>
      <c r="V227">
        <v>21</v>
      </c>
      <c r="W227">
        <v>2</v>
      </c>
      <c r="X227">
        <v>24</v>
      </c>
      <c r="Y227" s="32" t="s">
        <v>426</v>
      </c>
      <c r="Z227">
        <v>996</v>
      </c>
      <c r="AA227" s="33" t="s">
        <v>417</v>
      </c>
      <c r="AB227">
        <v>4</v>
      </c>
      <c r="AC227">
        <v>44</v>
      </c>
      <c r="AD227" s="21" t="s">
        <v>168</v>
      </c>
      <c r="AE227" s="12" t="s">
        <v>552</v>
      </c>
      <c r="AF227">
        <v>9</v>
      </c>
      <c r="AG227">
        <v>9</v>
      </c>
      <c r="AH227">
        <v>5</v>
      </c>
      <c r="AL227" t="s">
        <v>46</v>
      </c>
    </row>
    <row r="228" spans="1:38" hidden="1" x14ac:dyDescent="0.25">
      <c r="A228" s="16" t="s">
        <v>1</v>
      </c>
      <c r="B228" s="16" t="s">
        <v>2486</v>
      </c>
      <c r="C228">
        <v>7</v>
      </c>
      <c r="D228">
        <v>10.66</v>
      </c>
      <c r="E228">
        <v>6.66</v>
      </c>
      <c r="F228" s="34"/>
      <c r="G228"/>
      <c r="H228">
        <v>2</v>
      </c>
      <c r="I228" s="34"/>
      <c r="J228" s="58" t="s">
        <v>2503</v>
      </c>
      <c r="K228" s="63" t="s">
        <v>140</v>
      </c>
      <c r="L228" s="100"/>
      <c r="M228"/>
      <c r="N228">
        <v>121</v>
      </c>
      <c r="O228" s="34"/>
      <c r="P228"/>
      <c r="Q228">
        <v>24</v>
      </c>
      <c r="R228" s="34"/>
      <c r="S228" s="36" t="s">
        <v>410</v>
      </c>
      <c r="T228" s="40">
        <v>1200</v>
      </c>
      <c r="U228">
        <v>1</v>
      </c>
      <c r="V228">
        <v>28</v>
      </c>
      <c r="W228">
        <v>1</v>
      </c>
      <c r="X228">
        <v>24</v>
      </c>
      <c r="Y228" t="s">
        <v>465</v>
      </c>
      <c r="Z228">
        <v>1004</v>
      </c>
      <c r="AA228" s="33" t="s">
        <v>417</v>
      </c>
      <c r="AB228">
        <v>4</v>
      </c>
      <c r="AC228">
        <v>46</v>
      </c>
      <c r="AD228" s="21" t="s">
        <v>168</v>
      </c>
      <c r="AE228" t="s">
        <v>453</v>
      </c>
      <c r="AF228">
        <v>9</v>
      </c>
      <c r="AG228">
        <v>8</v>
      </c>
      <c r="AH228">
        <v>7</v>
      </c>
      <c r="AL228" t="s">
        <v>46</v>
      </c>
    </row>
    <row r="229" spans="1:38" hidden="1" x14ac:dyDescent="0.25">
      <c r="A229" s="16" t="s">
        <v>1</v>
      </c>
      <c r="B229" s="16" t="s">
        <v>2486</v>
      </c>
      <c r="C229">
        <v>8</v>
      </c>
      <c r="D229">
        <v>10.32</v>
      </c>
      <c r="E229">
        <v>6.0200000000000005</v>
      </c>
      <c r="F229" s="34"/>
      <c r="G229"/>
      <c r="H229">
        <v>4</v>
      </c>
      <c r="I229" s="34"/>
      <c r="J229" s="58" t="s">
        <v>2503</v>
      </c>
      <c r="K229" s="65" t="s">
        <v>167</v>
      </c>
      <c r="L229" s="117"/>
      <c r="M229"/>
      <c r="N229">
        <v>123</v>
      </c>
      <c r="O229" s="34"/>
      <c r="P229"/>
      <c r="Q229">
        <v>74</v>
      </c>
      <c r="R229" s="34"/>
      <c r="S229" s="37" t="s">
        <v>409</v>
      </c>
      <c r="T229" s="40">
        <v>1200</v>
      </c>
      <c r="U229">
        <v>1</v>
      </c>
      <c r="V229">
        <v>26</v>
      </c>
      <c r="W229">
        <v>12</v>
      </c>
      <c r="X229">
        <v>23</v>
      </c>
      <c r="Y229" t="s">
        <v>479</v>
      </c>
      <c r="Z229">
        <v>998</v>
      </c>
      <c r="AA229" s="33" t="s">
        <v>417</v>
      </c>
      <c r="AB229">
        <v>4</v>
      </c>
      <c r="AC229">
        <v>48</v>
      </c>
      <c r="AD229" s="21" t="s">
        <v>168</v>
      </c>
      <c r="AE229" t="s">
        <v>484</v>
      </c>
      <c r="AF229">
        <v>7</v>
      </c>
      <c r="AG229">
        <v>12</v>
      </c>
      <c r="AH229">
        <v>8</v>
      </c>
      <c r="AL229" t="s">
        <v>46</v>
      </c>
    </row>
    <row r="230" spans="1:38" hidden="1" x14ac:dyDescent="0.25">
      <c r="A230" s="16" t="s">
        <v>1</v>
      </c>
      <c r="B230" s="16" t="s">
        <v>2486</v>
      </c>
      <c r="C230">
        <v>7</v>
      </c>
      <c r="D230">
        <v>10.86</v>
      </c>
      <c r="E230">
        <v>6.2599999999999989</v>
      </c>
      <c r="F230" s="34"/>
      <c r="G230"/>
      <c r="H230">
        <v>10</v>
      </c>
      <c r="I230" s="34"/>
      <c r="J230" s="58" t="s">
        <v>2503</v>
      </c>
      <c r="K230" s="64" t="s">
        <v>150</v>
      </c>
      <c r="L230" s="119"/>
      <c r="M230"/>
      <c r="N230">
        <v>125</v>
      </c>
      <c r="O230" s="34"/>
      <c r="P230"/>
      <c r="Q230">
        <v>89</v>
      </c>
      <c r="R230" s="34"/>
      <c r="S230" s="38" t="s">
        <v>411</v>
      </c>
      <c r="T230" s="40">
        <v>1200</v>
      </c>
      <c r="U230">
        <v>1</v>
      </c>
      <c r="V230">
        <v>15</v>
      </c>
      <c r="W230">
        <v>11</v>
      </c>
      <c r="X230">
        <v>23</v>
      </c>
      <c r="Y230" s="31" t="s">
        <v>420</v>
      </c>
      <c r="Z230">
        <v>995</v>
      </c>
      <c r="AA230" s="33" t="s">
        <v>417</v>
      </c>
      <c r="AB230">
        <v>4</v>
      </c>
      <c r="AC230">
        <v>50</v>
      </c>
      <c r="AD230" s="21" t="s">
        <v>168</v>
      </c>
      <c r="AE230">
        <v>6</v>
      </c>
      <c r="AF230">
        <v>12</v>
      </c>
      <c r="AG230">
        <v>12</v>
      </c>
      <c r="AH230">
        <v>7</v>
      </c>
      <c r="AL230" t="s">
        <v>46</v>
      </c>
    </row>
    <row r="231" spans="1:38" hidden="1" x14ac:dyDescent="0.25">
      <c r="A231" s="16" t="s">
        <v>1</v>
      </c>
      <c r="B231" s="16" t="s">
        <v>2486</v>
      </c>
      <c r="C231">
        <v>10</v>
      </c>
      <c r="D231">
        <v>57.87</v>
      </c>
      <c r="E231">
        <v>53.37</v>
      </c>
      <c r="F231" s="34"/>
      <c r="G231"/>
      <c r="H231">
        <v>9</v>
      </c>
      <c r="I231" s="34"/>
      <c r="J231" s="58" t="s">
        <v>2503</v>
      </c>
      <c r="K231" s="65" t="s">
        <v>167</v>
      </c>
      <c r="L231" s="117"/>
      <c r="M231"/>
      <c r="N231">
        <v>123</v>
      </c>
      <c r="O231" s="34"/>
      <c r="P231"/>
      <c r="Q231">
        <v>37</v>
      </c>
      <c r="R231" s="34"/>
      <c r="S231" s="38" t="s">
        <v>411</v>
      </c>
      <c r="T231">
        <v>1000</v>
      </c>
      <c r="U231">
        <v>0</v>
      </c>
      <c r="V231">
        <v>5</v>
      </c>
      <c r="W231">
        <v>11</v>
      </c>
      <c r="X231">
        <v>23</v>
      </c>
      <c r="Y231" t="s">
        <v>479</v>
      </c>
      <c r="Z231">
        <v>1002</v>
      </c>
      <c r="AA231" s="33" t="s">
        <v>417</v>
      </c>
      <c r="AB231">
        <v>4</v>
      </c>
      <c r="AC231">
        <v>52</v>
      </c>
      <c r="AD231" s="21" t="s">
        <v>168</v>
      </c>
      <c r="AE231" t="s">
        <v>460</v>
      </c>
      <c r="AF231">
        <v>12</v>
      </c>
      <c r="AG231">
        <v>12</v>
      </c>
      <c r="AH231">
        <v>10</v>
      </c>
      <c r="AL231" t="s">
        <v>46</v>
      </c>
    </row>
    <row r="232" spans="1:38" hidden="1" x14ac:dyDescent="0.25">
      <c r="A232" s="16" t="s">
        <v>1</v>
      </c>
      <c r="B232" s="16" t="s">
        <v>2486</v>
      </c>
      <c r="C232">
        <v>6</v>
      </c>
      <c r="D232">
        <v>57.26</v>
      </c>
      <c r="E232">
        <v>52.96</v>
      </c>
      <c r="F232" s="34"/>
      <c r="G232"/>
      <c r="H232">
        <v>2</v>
      </c>
      <c r="I232" s="34"/>
      <c r="J232" s="58" t="s">
        <v>2503</v>
      </c>
      <c r="K232" s="65" t="s">
        <v>167</v>
      </c>
      <c r="L232" s="117"/>
      <c r="M232"/>
      <c r="N232">
        <v>129</v>
      </c>
      <c r="O232" s="34"/>
      <c r="P232"/>
      <c r="Q232">
        <v>113</v>
      </c>
      <c r="R232" s="34"/>
      <c r="S232" s="38" t="s">
        <v>411</v>
      </c>
      <c r="T232">
        <v>1000</v>
      </c>
      <c r="U232">
        <v>0</v>
      </c>
      <c r="V232">
        <v>1</v>
      </c>
      <c r="W232">
        <v>10</v>
      </c>
      <c r="X232">
        <v>23</v>
      </c>
      <c r="Y232" t="s">
        <v>479</v>
      </c>
      <c r="Z232">
        <v>1021</v>
      </c>
      <c r="AA232" s="33" t="s">
        <v>417</v>
      </c>
      <c r="AB232">
        <v>4</v>
      </c>
      <c r="AC232">
        <v>52</v>
      </c>
      <c r="AD232" s="21" t="s">
        <v>168</v>
      </c>
      <c r="AE232" s="12" t="s">
        <v>552</v>
      </c>
      <c r="AF232">
        <v>11</v>
      </c>
      <c r="AG232">
        <v>10</v>
      </c>
      <c r="AH232">
        <v>6</v>
      </c>
      <c r="AL232" t="s">
        <v>639</v>
      </c>
    </row>
    <row r="233" spans="1:38" hidden="1" x14ac:dyDescent="0.25">
      <c r="A233" s="16" t="s">
        <v>1</v>
      </c>
      <c r="B233" s="17" t="s">
        <v>2487</v>
      </c>
      <c r="C233">
        <v>8</v>
      </c>
      <c r="D233">
        <v>10.42</v>
      </c>
      <c r="E233">
        <v>6.02</v>
      </c>
      <c r="F233" s="34"/>
      <c r="G233"/>
      <c r="H233">
        <v>10</v>
      </c>
      <c r="I233" s="34"/>
      <c r="J233" s="58" t="s">
        <v>2503</v>
      </c>
      <c r="K233" s="59" t="s">
        <v>85</v>
      </c>
      <c r="L233" s="96"/>
      <c r="M233"/>
      <c r="N233">
        <v>119</v>
      </c>
      <c r="O233" s="34"/>
      <c r="P233"/>
      <c r="Q233">
        <v>5.8</v>
      </c>
      <c r="R233" s="34"/>
      <c r="S233" s="37" t="s">
        <v>409</v>
      </c>
      <c r="T233" s="40">
        <v>1200</v>
      </c>
      <c r="U233">
        <v>1</v>
      </c>
      <c r="V233">
        <v>23</v>
      </c>
      <c r="W233">
        <v>12</v>
      </c>
      <c r="X233">
        <v>25</v>
      </c>
      <c r="Y233" s="32" t="s">
        <v>416</v>
      </c>
      <c r="Z233">
        <v>1151</v>
      </c>
      <c r="AA233" s="33" t="s">
        <v>417</v>
      </c>
      <c r="AB233">
        <v>5</v>
      </c>
      <c r="AC233">
        <v>24</v>
      </c>
      <c r="AD233" s="19" t="s">
        <v>81</v>
      </c>
      <c r="AE233">
        <v>5</v>
      </c>
      <c r="AF233">
        <v>5</v>
      </c>
      <c r="AG233">
        <v>6</v>
      </c>
      <c r="AH233">
        <v>8</v>
      </c>
      <c r="AL233" t="s">
        <v>387</v>
      </c>
    </row>
    <row r="234" spans="1:38" hidden="1" x14ac:dyDescent="0.25">
      <c r="A234" s="16" t="s">
        <v>1</v>
      </c>
      <c r="B234" s="17" t="s">
        <v>2487</v>
      </c>
      <c r="C234" s="28">
        <v>3</v>
      </c>
      <c r="D234">
        <v>10.31</v>
      </c>
      <c r="E234">
        <v>5.7100000000000009</v>
      </c>
      <c r="F234" s="34"/>
      <c r="G234"/>
      <c r="H234">
        <v>12</v>
      </c>
      <c r="I234" s="34"/>
      <c r="J234" s="58" t="s">
        <v>2503</v>
      </c>
      <c r="K234" s="59" t="s">
        <v>85</v>
      </c>
      <c r="L234" s="96"/>
      <c r="M234"/>
      <c r="N234">
        <v>121</v>
      </c>
      <c r="O234" s="34"/>
      <c r="P234"/>
      <c r="Q234">
        <v>7.9</v>
      </c>
      <c r="R234" s="34"/>
      <c r="S234" s="35" t="s">
        <v>408</v>
      </c>
      <c r="T234" s="40">
        <v>1200</v>
      </c>
      <c r="U234">
        <v>1</v>
      </c>
      <c r="V234">
        <v>26</v>
      </c>
      <c r="W234">
        <v>11</v>
      </c>
      <c r="X234">
        <v>25</v>
      </c>
      <c r="Y234" s="32" t="s">
        <v>416</v>
      </c>
      <c r="Z234">
        <v>1132</v>
      </c>
      <c r="AA234" s="33" t="s">
        <v>427</v>
      </c>
      <c r="AB234">
        <v>5</v>
      </c>
      <c r="AC234">
        <v>24</v>
      </c>
      <c r="AD234" s="19" t="s">
        <v>81</v>
      </c>
      <c r="AE234" s="12" t="s">
        <v>423</v>
      </c>
      <c r="AF234">
        <v>1</v>
      </c>
      <c r="AG234">
        <v>1</v>
      </c>
      <c r="AH234">
        <v>3</v>
      </c>
      <c r="AL234" t="s">
        <v>803</v>
      </c>
    </row>
    <row r="235" spans="1:38" hidden="1" x14ac:dyDescent="0.25">
      <c r="A235" s="16" t="s">
        <v>1</v>
      </c>
      <c r="B235" s="17" t="s">
        <v>2487</v>
      </c>
      <c r="C235" s="28">
        <v>3</v>
      </c>
      <c r="D235">
        <v>10.53</v>
      </c>
      <c r="E235">
        <v>6.5299999999999994</v>
      </c>
      <c r="F235" s="34"/>
      <c r="G235"/>
      <c r="H235">
        <v>3</v>
      </c>
      <c r="I235" s="34"/>
      <c r="J235" s="58" t="s">
        <v>2503</v>
      </c>
      <c r="K235" s="61" t="s">
        <v>106</v>
      </c>
      <c r="L235" s="113"/>
      <c r="M235"/>
      <c r="N235">
        <v>119</v>
      </c>
      <c r="O235" s="34"/>
      <c r="P235"/>
      <c r="Q235">
        <v>10</v>
      </c>
      <c r="R235" s="34"/>
      <c r="S235" s="37" t="s">
        <v>409</v>
      </c>
      <c r="T235" s="40">
        <v>1200</v>
      </c>
      <c r="U235">
        <v>1</v>
      </c>
      <c r="V235">
        <v>19</v>
      </c>
      <c r="W235">
        <v>11</v>
      </c>
      <c r="X235">
        <v>25</v>
      </c>
      <c r="Y235" s="31" t="s">
        <v>420</v>
      </c>
      <c r="Z235">
        <v>1148</v>
      </c>
      <c r="AA235" s="33" t="s">
        <v>417</v>
      </c>
      <c r="AB235">
        <v>5</v>
      </c>
      <c r="AC235">
        <v>24</v>
      </c>
      <c r="AD235" s="19" t="s">
        <v>81</v>
      </c>
      <c r="AE235" s="12" t="s">
        <v>418</v>
      </c>
      <c r="AF235">
        <v>4</v>
      </c>
      <c r="AG235">
        <v>5</v>
      </c>
      <c r="AH235">
        <v>3</v>
      </c>
      <c r="AL235" t="s">
        <v>141</v>
      </c>
    </row>
    <row r="236" spans="1:38" hidden="1" x14ac:dyDescent="0.25">
      <c r="A236" s="16" t="s">
        <v>1</v>
      </c>
      <c r="B236" s="17" t="s">
        <v>2487</v>
      </c>
      <c r="C236">
        <v>7</v>
      </c>
      <c r="D236">
        <v>10.33</v>
      </c>
      <c r="E236">
        <v>5.93</v>
      </c>
      <c r="F236" s="34"/>
      <c r="G236"/>
      <c r="H236">
        <v>8</v>
      </c>
      <c r="I236" s="34"/>
      <c r="J236" s="58" t="s">
        <v>2503</v>
      </c>
      <c r="K236" s="61" t="s">
        <v>106</v>
      </c>
      <c r="L236" s="113"/>
      <c r="M236"/>
      <c r="N236">
        <v>119</v>
      </c>
      <c r="O236" s="34"/>
      <c r="P236"/>
      <c r="Q236">
        <v>9.6999999999999993</v>
      </c>
      <c r="R236" s="34"/>
      <c r="S236" s="37" t="s">
        <v>409</v>
      </c>
      <c r="T236" s="40">
        <v>1200</v>
      </c>
      <c r="U236">
        <v>1</v>
      </c>
      <c r="V236">
        <v>2</v>
      </c>
      <c r="W236">
        <v>11</v>
      </c>
      <c r="X236">
        <v>25</v>
      </c>
      <c r="Y236" s="32" t="s">
        <v>416</v>
      </c>
      <c r="Z236">
        <v>1150</v>
      </c>
      <c r="AA236" s="33" t="s">
        <v>427</v>
      </c>
      <c r="AB236">
        <v>5</v>
      </c>
      <c r="AC236">
        <v>24</v>
      </c>
      <c r="AD236" s="19" t="s">
        <v>81</v>
      </c>
      <c r="AE236" t="s">
        <v>502</v>
      </c>
      <c r="AF236">
        <v>4</v>
      </c>
      <c r="AG236">
        <v>6</v>
      </c>
      <c r="AH236">
        <v>7</v>
      </c>
      <c r="AL236" t="s">
        <v>141</v>
      </c>
    </row>
    <row r="237" spans="1:38" hidden="1" x14ac:dyDescent="0.25">
      <c r="A237" s="16" t="s">
        <v>1</v>
      </c>
      <c r="B237" s="17" t="s">
        <v>2487</v>
      </c>
      <c r="C237" s="28">
        <v>2</v>
      </c>
      <c r="D237">
        <v>9.0299999999999994</v>
      </c>
      <c r="E237">
        <v>5.129999999999999</v>
      </c>
      <c r="F237" s="34"/>
      <c r="G237"/>
      <c r="H237">
        <v>1</v>
      </c>
      <c r="I237" s="34"/>
      <c r="J237" s="58" t="s">
        <v>2503</v>
      </c>
      <c r="K237" s="61" t="s">
        <v>106</v>
      </c>
      <c r="L237" s="113"/>
      <c r="M237"/>
      <c r="N237">
        <v>118</v>
      </c>
      <c r="O237" s="34"/>
      <c r="P237"/>
      <c r="Q237">
        <v>7.3</v>
      </c>
      <c r="R237" s="34"/>
      <c r="S237" s="37" t="s">
        <v>409</v>
      </c>
      <c r="T237" s="40">
        <v>1200</v>
      </c>
      <c r="U237">
        <v>1</v>
      </c>
      <c r="V237">
        <v>12</v>
      </c>
      <c r="W237">
        <v>10</v>
      </c>
      <c r="X237">
        <v>25</v>
      </c>
      <c r="Y237" t="s">
        <v>508</v>
      </c>
      <c r="Z237">
        <v>1138</v>
      </c>
      <c r="AA237" s="33" t="s">
        <v>417</v>
      </c>
      <c r="AB237">
        <v>5</v>
      </c>
      <c r="AC237">
        <v>23</v>
      </c>
      <c r="AD237" s="19" t="s">
        <v>81</v>
      </c>
      <c r="AE237" s="12">
        <v>2</v>
      </c>
      <c r="AF237">
        <v>5</v>
      </c>
      <c r="AG237">
        <v>5</v>
      </c>
      <c r="AH237">
        <v>2</v>
      </c>
      <c r="AL237" t="s">
        <v>141</v>
      </c>
    </row>
    <row r="238" spans="1:38" hidden="1" x14ac:dyDescent="0.25">
      <c r="A238" s="16" t="s">
        <v>1</v>
      </c>
      <c r="B238" s="17" t="s">
        <v>2487</v>
      </c>
      <c r="C238" s="30">
        <v>5</v>
      </c>
      <c r="D238">
        <v>9.92</v>
      </c>
      <c r="E238">
        <v>5.92</v>
      </c>
      <c r="F238" s="34"/>
      <c r="G238"/>
      <c r="H238">
        <v>1</v>
      </c>
      <c r="I238" s="34"/>
      <c r="J238" s="58" t="s">
        <v>2503</v>
      </c>
      <c r="K238" s="61" t="s">
        <v>106</v>
      </c>
      <c r="L238" s="113"/>
      <c r="M238"/>
      <c r="N238">
        <v>120</v>
      </c>
      <c r="O238" s="34"/>
      <c r="P238"/>
      <c r="Q238">
        <v>5.6</v>
      </c>
      <c r="R238" s="34"/>
      <c r="S238" s="37" t="s">
        <v>409</v>
      </c>
      <c r="T238" s="40">
        <v>1200</v>
      </c>
      <c r="U238">
        <v>1</v>
      </c>
      <c r="V238">
        <v>28</v>
      </c>
      <c r="W238">
        <v>9</v>
      </c>
      <c r="X238">
        <v>25</v>
      </c>
      <c r="Y238" t="s">
        <v>457</v>
      </c>
      <c r="Z238">
        <v>1129</v>
      </c>
      <c r="AA238" s="34" t="s">
        <v>671</v>
      </c>
      <c r="AB238">
        <v>5</v>
      </c>
      <c r="AC238">
        <v>25</v>
      </c>
      <c r="AD238" s="19" t="s">
        <v>81</v>
      </c>
      <c r="AE238" t="s">
        <v>453</v>
      </c>
      <c r="AF238">
        <v>4</v>
      </c>
      <c r="AG238">
        <v>3</v>
      </c>
      <c r="AH238">
        <v>5</v>
      </c>
      <c r="AL238" t="s">
        <v>141</v>
      </c>
    </row>
    <row r="239" spans="1:38" hidden="1" x14ac:dyDescent="0.25">
      <c r="A239" s="16" t="s">
        <v>1</v>
      </c>
      <c r="B239" s="17" t="s">
        <v>2487</v>
      </c>
      <c r="C239" s="28">
        <v>3</v>
      </c>
      <c r="D239">
        <v>9.34</v>
      </c>
      <c r="E239">
        <v>4.74</v>
      </c>
      <c r="F239" s="34"/>
      <c r="G239"/>
      <c r="H239">
        <v>13</v>
      </c>
      <c r="I239" s="34"/>
      <c r="J239" s="58" t="s">
        <v>2503</v>
      </c>
      <c r="K239" s="61" t="s">
        <v>106</v>
      </c>
      <c r="L239" s="113"/>
      <c r="M239"/>
      <c r="N239">
        <v>120</v>
      </c>
      <c r="O239" s="34"/>
      <c r="P239"/>
      <c r="Q239">
        <v>23</v>
      </c>
      <c r="R239" s="34"/>
      <c r="S239" s="36" t="s">
        <v>410</v>
      </c>
      <c r="T239" s="40">
        <v>1200</v>
      </c>
      <c r="U239">
        <v>1</v>
      </c>
      <c r="V239">
        <v>7</v>
      </c>
      <c r="W239">
        <v>9</v>
      </c>
      <c r="X239">
        <v>25</v>
      </c>
      <c r="Y239" t="s">
        <v>483</v>
      </c>
      <c r="Z239">
        <v>1114</v>
      </c>
      <c r="AA239" s="33" t="s">
        <v>417</v>
      </c>
      <c r="AB239">
        <v>5</v>
      </c>
      <c r="AC239">
        <v>25</v>
      </c>
      <c r="AD239" s="19" t="s">
        <v>81</v>
      </c>
      <c r="AE239" s="12">
        <v>1</v>
      </c>
      <c r="AF239">
        <v>9</v>
      </c>
      <c r="AG239">
        <v>7</v>
      </c>
      <c r="AH239">
        <v>3</v>
      </c>
      <c r="AL239" t="s">
        <v>141</v>
      </c>
    </row>
    <row r="240" spans="1:38" hidden="1" x14ac:dyDescent="0.25">
      <c r="A240" s="16" t="s">
        <v>1</v>
      </c>
      <c r="B240" s="17" t="s">
        <v>2487</v>
      </c>
      <c r="C240">
        <v>9</v>
      </c>
      <c r="D240">
        <v>10.54</v>
      </c>
      <c r="E240">
        <v>5.839999999999999</v>
      </c>
      <c r="F240" s="34"/>
      <c r="G240"/>
      <c r="H240">
        <v>12</v>
      </c>
      <c r="I240" s="34"/>
      <c r="J240" s="58" t="s">
        <v>2503</v>
      </c>
      <c r="K240" s="65" t="s">
        <v>167</v>
      </c>
      <c r="L240" s="117"/>
      <c r="M240"/>
      <c r="N240">
        <v>123</v>
      </c>
      <c r="O240" s="34"/>
      <c r="P240"/>
      <c r="Q240">
        <v>14</v>
      </c>
      <c r="R240" s="34"/>
      <c r="S240" s="35" t="s">
        <v>408</v>
      </c>
      <c r="T240" s="40">
        <v>1200</v>
      </c>
      <c r="U240">
        <v>1</v>
      </c>
      <c r="V240">
        <v>5</v>
      </c>
      <c r="W240">
        <v>7</v>
      </c>
      <c r="X240">
        <v>25</v>
      </c>
      <c r="Y240" t="s">
        <v>457</v>
      </c>
      <c r="Z240">
        <v>1134</v>
      </c>
      <c r="AA240" s="33" t="s">
        <v>417</v>
      </c>
      <c r="AB240">
        <v>5</v>
      </c>
      <c r="AC240">
        <v>29</v>
      </c>
      <c r="AD240" s="19" t="s">
        <v>81</v>
      </c>
      <c r="AE240" t="s">
        <v>643</v>
      </c>
      <c r="AF240">
        <v>3</v>
      </c>
      <c r="AG240">
        <v>3</v>
      </c>
      <c r="AH240">
        <v>9</v>
      </c>
      <c r="AL240" t="s">
        <v>141</v>
      </c>
    </row>
    <row r="241" spans="1:38" hidden="1" x14ac:dyDescent="0.25">
      <c r="A241" s="16" t="s">
        <v>1</v>
      </c>
      <c r="B241" s="17" t="s">
        <v>2487</v>
      </c>
      <c r="C241" s="30">
        <v>4</v>
      </c>
      <c r="D241">
        <v>9.92</v>
      </c>
      <c r="E241">
        <v>5.3199999999999994</v>
      </c>
      <c r="F241" s="34"/>
      <c r="G241"/>
      <c r="H241">
        <v>8</v>
      </c>
      <c r="I241" s="34"/>
      <c r="J241" s="58" t="s">
        <v>2503</v>
      </c>
      <c r="K241" s="65" t="s">
        <v>167</v>
      </c>
      <c r="L241" s="117"/>
      <c r="M241"/>
      <c r="N241">
        <v>125</v>
      </c>
      <c r="O241" s="34"/>
      <c r="P241"/>
      <c r="Q241">
        <v>36</v>
      </c>
      <c r="R241" s="34"/>
      <c r="S241" s="35" t="s">
        <v>408</v>
      </c>
      <c r="T241" s="40">
        <v>1200</v>
      </c>
      <c r="U241">
        <v>1</v>
      </c>
      <c r="V241">
        <v>28</v>
      </c>
      <c r="W241">
        <v>5</v>
      </c>
      <c r="X241">
        <v>25</v>
      </c>
      <c r="Y241" s="32" t="s">
        <v>426</v>
      </c>
      <c r="Z241">
        <v>1144</v>
      </c>
      <c r="AA241" s="33" t="s">
        <v>427</v>
      </c>
      <c r="AB241">
        <v>5</v>
      </c>
      <c r="AC241">
        <v>30</v>
      </c>
      <c r="AD241" s="19" t="s">
        <v>81</v>
      </c>
      <c r="AE241" s="12" t="s">
        <v>418</v>
      </c>
      <c r="AF241">
        <v>3</v>
      </c>
      <c r="AG241">
        <v>4</v>
      </c>
      <c r="AH241">
        <v>4</v>
      </c>
      <c r="AL241" t="s">
        <v>141</v>
      </c>
    </row>
    <row r="242" spans="1:38" hidden="1" x14ac:dyDescent="0.25">
      <c r="A242" s="16" t="s">
        <v>1</v>
      </c>
      <c r="B242" s="17" t="s">
        <v>2487</v>
      </c>
      <c r="C242">
        <v>14</v>
      </c>
      <c r="D242">
        <v>24.21</v>
      </c>
      <c r="E242">
        <v>19.510000000000002</v>
      </c>
      <c r="F242" s="34"/>
      <c r="G242"/>
      <c r="H242">
        <v>8</v>
      </c>
      <c r="I242" s="34"/>
      <c r="J242" s="58" t="s">
        <v>2503</v>
      </c>
      <c r="K242" s="56" t="s">
        <v>69</v>
      </c>
      <c r="L242" s="105"/>
      <c r="M242"/>
      <c r="N242">
        <v>129</v>
      </c>
      <c r="O242" s="34"/>
      <c r="P242"/>
      <c r="Q242">
        <v>51</v>
      </c>
      <c r="R242" s="34"/>
      <c r="S242" s="36" t="s">
        <v>410</v>
      </c>
      <c r="T242">
        <v>1400</v>
      </c>
      <c r="U242">
        <v>1</v>
      </c>
      <c r="V242">
        <v>6</v>
      </c>
      <c r="W242">
        <v>4</v>
      </c>
      <c r="X242">
        <v>25</v>
      </c>
      <c r="Y242" t="s">
        <v>501</v>
      </c>
      <c r="Z242">
        <v>1165</v>
      </c>
      <c r="AA242" s="33" t="s">
        <v>417</v>
      </c>
      <c r="AB242">
        <v>5</v>
      </c>
      <c r="AC242">
        <v>32</v>
      </c>
      <c r="AD242" s="19" t="s">
        <v>81</v>
      </c>
      <c r="AE242" t="s">
        <v>632</v>
      </c>
      <c r="AF242">
        <v>8</v>
      </c>
      <c r="AG242">
        <v>9</v>
      </c>
      <c r="AH242">
        <v>9</v>
      </c>
      <c r="AI242">
        <v>14</v>
      </c>
      <c r="AL242" t="s">
        <v>125</v>
      </c>
    </row>
    <row r="243" spans="1:38" hidden="1" x14ac:dyDescent="0.25">
      <c r="A243" s="16" t="s">
        <v>1</v>
      </c>
      <c r="B243" s="17" t="s">
        <v>2487</v>
      </c>
      <c r="C243">
        <v>11</v>
      </c>
      <c r="D243">
        <v>10.9</v>
      </c>
      <c r="E243">
        <v>6.2</v>
      </c>
      <c r="F243" s="34"/>
      <c r="G243"/>
      <c r="H243">
        <v>9</v>
      </c>
      <c r="I243" s="34"/>
      <c r="J243" s="58" t="s">
        <v>2503</v>
      </c>
      <c r="K243" s="61" t="s">
        <v>106</v>
      </c>
      <c r="L243" s="113"/>
      <c r="M243"/>
      <c r="N243">
        <v>130</v>
      </c>
      <c r="O243" s="34"/>
      <c r="P243"/>
      <c r="Q243">
        <v>11</v>
      </c>
      <c r="R243" s="34"/>
      <c r="S243" s="37" t="s">
        <v>409</v>
      </c>
      <c r="T243" s="40">
        <v>1200</v>
      </c>
      <c r="U243">
        <v>1</v>
      </c>
      <c r="V243">
        <v>26</v>
      </c>
      <c r="W243">
        <v>3</v>
      </c>
      <c r="X243">
        <v>25</v>
      </c>
      <c r="Y243" t="s">
        <v>457</v>
      </c>
      <c r="Z243">
        <v>1162</v>
      </c>
      <c r="AA243" s="33" t="s">
        <v>417</v>
      </c>
      <c r="AB243">
        <v>5</v>
      </c>
      <c r="AC243">
        <v>34</v>
      </c>
      <c r="AD243" s="19" t="s">
        <v>81</v>
      </c>
      <c r="AE243" t="s">
        <v>603</v>
      </c>
      <c r="AF243">
        <v>7</v>
      </c>
      <c r="AG243">
        <v>9</v>
      </c>
      <c r="AH243">
        <v>11</v>
      </c>
      <c r="AL243" t="s">
        <v>46</v>
      </c>
    </row>
    <row r="244" spans="1:38" hidden="1" x14ac:dyDescent="0.25">
      <c r="A244" s="16" t="s">
        <v>1</v>
      </c>
      <c r="B244" s="17" t="s">
        <v>2487</v>
      </c>
      <c r="C244" s="30">
        <v>4</v>
      </c>
      <c r="D244">
        <v>11.81</v>
      </c>
      <c r="E244">
        <v>7.41</v>
      </c>
      <c r="F244" s="34"/>
      <c r="G244"/>
      <c r="H244">
        <v>2</v>
      </c>
      <c r="I244" s="34"/>
      <c r="J244" s="58" t="s">
        <v>2503</v>
      </c>
      <c r="K244" s="61" t="s">
        <v>106</v>
      </c>
      <c r="L244" s="113"/>
      <c r="M244"/>
      <c r="N244">
        <v>131</v>
      </c>
      <c r="O244" s="34"/>
      <c r="P244"/>
      <c r="Q244">
        <v>5</v>
      </c>
      <c r="R244" s="34"/>
      <c r="S244" s="37" t="s">
        <v>409</v>
      </c>
      <c r="T244" s="40">
        <v>1200</v>
      </c>
      <c r="U244">
        <v>1</v>
      </c>
      <c r="V244">
        <v>12</v>
      </c>
      <c r="W244">
        <v>2</v>
      </c>
      <c r="X244">
        <v>25</v>
      </c>
      <c r="Y244" t="s">
        <v>457</v>
      </c>
      <c r="Z244">
        <v>1167</v>
      </c>
      <c r="AA244" s="34" t="s">
        <v>671</v>
      </c>
      <c r="AB244">
        <v>5</v>
      </c>
      <c r="AC244">
        <v>36</v>
      </c>
      <c r="AD244" s="19" t="s">
        <v>81</v>
      </c>
      <c r="AE244" t="s">
        <v>513</v>
      </c>
      <c r="AF244">
        <v>6</v>
      </c>
      <c r="AG244">
        <v>6</v>
      </c>
      <c r="AH244">
        <v>4</v>
      </c>
      <c r="AL244" t="s">
        <v>46</v>
      </c>
    </row>
    <row r="245" spans="1:38" hidden="1" x14ac:dyDescent="0.25">
      <c r="A245" s="16" t="s">
        <v>1</v>
      </c>
      <c r="B245" s="17" t="s">
        <v>2487</v>
      </c>
      <c r="C245">
        <v>7</v>
      </c>
      <c r="D245">
        <v>41.24</v>
      </c>
      <c r="E245">
        <v>36.840000000000003</v>
      </c>
      <c r="F245" s="34"/>
      <c r="G245"/>
      <c r="H245">
        <v>3</v>
      </c>
      <c r="I245" s="34"/>
      <c r="J245" s="58" t="s">
        <v>2503</v>
      </c>
      <c r="K245" s="61" t="s">
        <v>106</v>
      </c>
      <c r="L245" s="113"/>
      <c r="M245"/>
      <c r="N245">
        <v>133</v>
      </c>
      <c r="O245" s="34"/>
      <c r="P245"/>
      <c r="Q245">
        <v>11</v>
      </c>
      <c r="R245" s="34"/>
      <c r="S245" s="37" t="s">
        <v>409</v>
      </c>
      <c r="T245">
        <v>1650</v>
      </c>
      <c r="U245">
        <v>1</v>
      </c>
      <c r="V245">
        <v>26</v>
      </c>
      <c r="W245">
        <v>1</v>
      </c>
      <c r="X245">
        <v>25</v>
      </c>
      <c r="Y245" t="s">
        <v>457</v>
      </c>
      <c r="Z245">
        <v>1165</v>
      </c>
      <c r="AA245" s="34" t="s">
        <v>826</v>
      </c>
      <c r="AB245">
        <v>5</v>
      </c>
      <c r="AC245">
        <v>38</v>
      </c>
      <c r="AD245" s="19" t="s">
        <v>81</v>
      </c>
      <c r="AE245" t="s">
        <v>725</v>
      </c>
      <c r="AF245">
        <v>4</v>
      </c>
      <c r="AG245">
        <v>5</v>
      </c>
      <c r="AH245">
        <v>5</v>
      </c>
      <c r="AI245">
        <v>7</v>
      </c>
      <c r="AL245" t="s">
        <v>46</v>
      </c>
    </row>
    <row r="246" spans="1:38" hidden="1" x14ac:dyDescent="0.25">
      <c r="A246" s="16" t="s">
        <v>1</v>
      </c>
      <c r="B246" s="17" t="s">
        <v>2487</v>
      </c>
      <c r="C246" s="28">
        <v>3</v>
      </c>
      <c r="D246">
        <v>9.85</v>
      </c>
      <c r="E246">
        <v>5.25</v>
      </c>
      <c r="F246" s="34"/>
      <c r="G246"/>
      <c r="H246">
        <v>4</v>
      </c>
      <c r="I246" s="34"/>
      <c r="J246" s="58" t="s">
        <v>2503</v>
      </c>
      <c r="K246" s="61" t="s">
        <v>106</v>
      </c>
      <c r="L246" s="113"/>
      <c r="M246"/>
      <c r="N246">
        <v>133</v>
      </c>
      <c r="O246" s="34"/>
      <c r="P246"/>
      <c r="Q246">
        <v>5.2</v>
      </c>
      <c r="R246" s="34"/>
      <c r="S246" s="37" t="s">
        <v>409</v>
      </c>
      <c r="T246" s="40">
        <v>1200</v>
      </c>
      <c r="U246">
        <v>1</v>
      </c>
      <c r="V246">
        <v>18</v>
      </c>
      <c r="W246">
        <v>12</v>
      </c>
      <c r="X246">
        <v>24</v>
      </c>
      <c r="Y246" t="s">
        <v>457</v>
      </c>
      <c r="Z246">
        <v>1171</v>
      </c>
      <c r="AA246" s="33" t="s">
        <v>417</v>
      </c>
      <c r="AB246">
        <v>5</v>
      </c>
      <c r="AC246">
        <v>38</v>
      </c>
      <c r="AD246" s="19" t="s">
        <v>81</v>
      </c>
      <c r="AE246" s="12" t="s">
        <v>654</v>
      </c>
      <c r="AF246">
        <v>6</v>
      </c>
      <c r="AG246">
        <v>7</v>
      </c>
      <c r="AH246">
        <v>3</v>
      </c>
      <c r="AL246" t="s">
        <v>46</v>
      </c>
    </row>
    <row r="247" spans="1:38" hidden="1" x14ac:dyDescent="0.25">
      <c r="A247" s="16" t="s">
        <v>1</v>
      </c>
      <c r="B247" s="17" t="s">
        <v>2487</v>
      </c>
      <c r="C247" s="28">
        <v>3</v>
      </c>
      <c r="D247">
        <v>10.26</v>
      </c>
      <c r="E247">
        <v>5.3599999999999994</v>
      </c>
      <c r="F247" s="34"/>
      <c r="G247"/>
      <c r="H247">
        <v>10</v>
      </c>
      <c r="I247" s="34"/>
      <c r="J247" s="58" t="s">
        <v>2503</v>
      </c>
      <c r="K247" s="61" t="s">
        <v>106</v>
      </c>
      <c r="L247" s="113"/>
      <c r="M247"/>
      <c r="N247">
        <v>135</v>
      </c>
      <c r="O247" s="34"/>
      <c r="P247"/>
      <c r="Q247">
        <v>4.9000000000000004</v>
      </c>
      <c r="R247" s="34"/>
      <c r="S247" s="35" t="s">
        <v>408</v>
      </c>
      <c r="T247" s="40">
        <v>1200</v>
      </c>
      <c r="U247">
        <v>1</v>
      </c>
      <c r="V247">
        <v>1</v>
      </c>
      <c r="W247">
        <v>12</v>
      </c>
      <c r="X247">
        <v>24</v>
      </c>
      <c r="Y247" t="s">
        <v>457</v>
      </c>
      <c r="Z247">
        <v>1154</v>
      </c>
      <c r="AA247" s="33" t="s">
        <v>417</v>
      </c>
      <c r="AB247">
        <v>5</v>
      </c>
      <c r="AC247">
        <v>39</v>
      </c>
      <c r="AD247" s="19" t="s">
        <v>81</v>
      </c>
      <c r="AE247">
        <v>4</v>
      </c>
      <c r="AF247">
        <v>3</v>
      </c>
      <c r="AG247">
        <v>4</v>
      </c>
      <c r="AH247">
        <v>3</v>
      </c>
      <c r="AL247" t="s">
        <v>46</v>
      </c>
    </row>
    <row r="248" spans="1:38" hidden="1" x14ac:dyDescent="0.25">
      <c r="A248" s="16" t="s">
        <v>1</v>
      </c>
      <c r="B248" s="17" t="s">
        <v>2487</v>
      </c>
      <c r="C248" s="28">
        <v>3</v>
      </c>
      <c r="D248">
        <v>10.02</v>
      </c>
      <c r="E248">
        <v>5.7199999999999989</v>
      </c>
      <c r="F248" s="34"/>
      <c r="G248"/>
      <c r="H248">
        <v>9</v>
      </c>
      <c r="I248" s="34"/>
      <c r="J248" s="58" t="s">
        <v>2503</v>
      </c>
      <c r="K248" s="61" t="s">
        <v>106</v>
      </c>
      <c r="L248" s="113"/>
      <c r="M248"/>
      <c r="N248">
        <v>116</v>
      </c>
      <c r="O248" s="34"/>
      <c r="P248"/>
      <c r="Q248">
        <v>13</v>
      </c>
      <c r="R248" s="34"/>
      <c r="S248" s="37" t="s">
        <v>409</v>
      </c>
      <c r="T248" s="40">
        <v>1200</v>
      </c>
      <c r="U248">
        <v>1</v>
      </c>
      <c r="V248">
        <v>23</v>
      </c>
      <c r="W248">
        <v>10</v>
      </c>
      <c r="X248">
        <v>24</v>
      </c>
      <c r="Y248" t="s">
        <v>457</v>
      </c>
      <c r="Z248">
        <v>1146</v>
      </c>
      <c r="AA248" s="33" t="s">
        <v>417</v>
      </c>
      <c r="AB248">
        <v>4</v>
      </c>
      <c r="AC248">
        <v>40</v>
      </c>
      <c r="AD248" s="19" t="s">
        <v>81</v>
      </c>
      <c r="AE248" s="12" t="s">
        <v>552</v>
      </c>
      <c r="AF248">
        <v>4</v>
      </c>
      <c r="AG248">
        <v>4</v>
      </c>
      <c r="AH248">
        <v>3</v>
      </c>
      <c r="AL248" t="s">
        <v>46</v>
      </c>
    </row>
    <row r="249" spans="1:38" hidden="1" x14ac:dyDescent="0.25">
      <c r="A249" s="16" t="s">
        <v>1</v>
      </c>
      <c r="B249" s="17" t="s">
        <v>2487</v>
      </c>
      <c r="C249">
        <v>10</v>
      </c>
      <c r="D249">
        <v>10.19</v>
      </c>
      <c r="E249">
        <v>5.8899999999999988</v>
      </c>
      <c r="F249" s="34"/>
      <c r="G249"/>
      <c r="H249">
        <v>10</v>
      </c>
      <c r="I249" s="34"/>
      <c r="J249" s="58" t="s">
        <v>2503</v>
      </c>
      <c r="K249" s="61" t="s">
        <v>106</v>
      </c>
      <c r="L249" s="113"/>
      <c r="M249"/>
      <c r="N249">
        <v>118</v>
      </c>
      <c r="O249" s="34"/>
      <c r="P249"/>
      <c r="Q249">
        <v>5.7</v>
      </c>
      <c r="R249" s="34"/>
      <c r="S249" s="37" t="s">
        <v>409</v>
      </c>
      <c r="T249" s="40">
        <v>1200</v>
      </c>
      <c r="U249">
        <v>1</v>
      </c>
      <c r="V249">
        <v>28</v>
      </c>
      <c r="W249">
        <v>9</v>
      </c>
      <c r="X249">
        <v>24</v>
      </c>
      <c r="Y249" t="s">
        <v>457</v>
      </c>
      <c r="Z249">
        <v>1134</v>
      </c>
      <c r="AA249" s="33" t="s">
        <v>417</v>
      </c>
      <c r="AB249">
        <v>4</v>
      </c>
      <c r="AC249">
        <v>40</v>
      </c>
      <c r="AD249" s="19" t="s">
        <v>81</v>
      </c>
      <c r="AE249">
        <v>6</v>
      </c>
      <c r="AF249">
        <v>7</v>
      </c>
      <c r="AG249">
        <v>9</v>
      </c>
      <c r="AH249">
        <v>10</v>
      </c>
      <c r="AL249" t="s">
        <v>46</v>
      </c>
    </row>
    <row r="250" spans="1:38" hidden="1" x14ac:dyDescent="0.25">
      <c r="A250" s="16" t="s">
        <v>1</v>
      </c>
      <c r="B250" s="17" t="s">
        <v>2487</v>
      </c>
      <c r="C250" s="30">
        <v>4</v>
      </c>
      <c r="D250">
        <v>9.6999999999999993</v>
      </c>
      <c r="E250">
        <v>5.6999999999999993</v>
      </c>
      <c r="F250" s="34"/>
      <c r="G250"/>
      <c r="H250">
        <v>5</v>
      </c>
      <c r="I250" s="34"/>
      <c r="J250" s="58" t="s">
        <v>2503</v>
      </c>
      <c r="K250" s="47" t="s">
        <v>504</v>
      </c>
      <c r="L250" s="108"/>
      <c r="M250"/>
      <c r="N250">
        <v>114</v>
      </c>
      <c r="O250" s="34"/>
      <c r="P250"/>
      <c r="Q250">
        <v>12</v>
      </c>
      <c r="R250" s="34"/>
      <c r="S250" s="37" t="s">
        <v>409</v>
      </c>
      <c r="T250" s="40">
        <v>1200</v>
      </c>
      <c r="U250">
        <v>1</v>
      </c>
      <c r="V250">
        <v>15</v>
      </c>
      <c r="W250">
        <v>9</v>
      </c>
      <c r="X250">
        <v>24</v>
      </c>
      <c r="Y250" t="s">
        <v>457</v>
      </c>
      <c r="Z250">
        <v>1130</v>
      </c>
      <c r="AA250" s="33" t="s">
        <v>417</v>
      </c>
      <c r="AB250">
        <v>4</v>
      </c>
      <c r="AC250">
        <v>40</v>
      </c>
      <c r="AD250" s="19" t="s">
        <v>81</v>
      </c>
      <c r="AE250" t="s">
        <v>453</v>
      </c>
      <c r="AF250">
        <v>6</v>
      </c>
      <c r="AG250">
        <v>8</v>
      </c>
      <c r="AH250">
        <v>4</v>
      </c>
      <c r="AL250" t="s">
        <v>46</v>
      </c>
    </row>
    <row r="251" spans="1:38" hidden="1" x14ac:dyDescent="0.25">
      <c r="A251" s="16" t="s">
        <v>1</v>
      </c>
      <c r="B251" s="17" t="s">
        <v>2487</v>
      </c>
      <c r="C251" s="28">
        <v>1</v>
      </c>
      <c r="D251">
        <v>9.7899999999999991</v>
      </c>
      <c r="E251">
        <v>5.089999999999999</v>
      </c>
      <c r="F251" s="34"/>
      <c r="G251"/>
      <c r="H251">
        <v>10</v>
      </c>
      <c r="I251" s="34"/>
      <c r="J251" s="58" t="s">
        <v>2503</v>
      </c>
      <c r="K251" s="61" t="s">
        <v>106</v>
      </c>
      <c r="L251" s="113"/>
      <c r="M251"/>
      <c r="N251">
        <v>130</v>
      </c>
      <c r="O251" s="34"/>
      <c r="P251"/>
      <c r="Q251">
        <v>14</v>
      </c>
      <c r="R251" s="34"/>
      <c r="S251" s="37" t="s">
        <v>409</v>
      </c>
      <c r="T251" s="40">
        <v>1200</v>
      </c>
      <c r="U251">
        <v>1</v>
      </c>
      <c r="V251">
        <v>6</v>
      </c>
      <c r="W251">
        <v>7</v>
      </c>
      <c r="X251">
        <v>24</v>
      </c>
      <c r="Y251" t="s">
        <v>457</v>
      </c>
      <c r="Z251">
        <v>1119</v>
      </c>
      <c r="AA251" s="33" t="s">
        <v>417</v>
      </c>
      <c r="AB251">
        <v>5</v>
      </c>
      <c r="AC251">
        <v>35</v>
      </c>
      <c r="AD251" s="19" t="s">
        <v>81</v>
      </c>
      <c r="AE251" s="12" t="s">
        <v>446</v>
      </c>
      <c r="AF251">
        <v>4</v>
      </c>
      <c r="AG251">
        <v>6</v>
      </c>
      <c r="AH251">
        <v>1</v>
      </c>
      <c r="AL251" t="s">
        <v>46</v>
      </c>
    </row>
    <row r="252" spans="1:38" hidden="1" x14ac:dyDescent="0.25">
      <c r="A252" s="16" t="s">
        <v>1</v>
      </c>
      <c r="B252" s="17" t="s">
        <v>2487</v>
      </c>
      <c r="C252">
        <v>7</v>
      </c>
      <c r="D252">
        <v>11.73</v>
      </c>
      <c r="E252">
        <v>7.2300000000000013</v>
      </c>
      <c r="F252" s="34"/>
      <c r="G252"/>
      <c r="H252">
        <v>5</v>
      </c>
      <c r="I252" s="34"/>
      <c r="J252" s="58" t="s">
        <v>2503</v>
      </c>
      <c r="K252" s="56" t="s">
        <v>69</v>
      </c>
      <c r="L252" s="105"/>
      <c r="M252"/>
      <c r="N252">
        <v>130</v>
      </c>
      <c r="O252" s="34"/>
      <c r="P252"/>
      <c r="Q252">
        <v>5.4</v>
      </c>
      <c r="R252" s="34"/>
      <c r="S252" s="37" t="s">
        <v>409</v>
      </c>
      <c r="T252" s="40">
        <v>1200</v>
      </c>
      <c r="U252">
        <v>1</v>
      </c>
      <c r="V252">
        <v>15</v>
      </c>
      <c r="W252">
        <v>6</v>
      </c>
      <c r="X252">
        <v>24</v>
      </c>
      <c r="Y252" t="s">
        <v>479</v>
      </c>
      <c r="Z252">
        <v>1118</v>
      </c>
      <c r="AA252" s="34" t="s">
        <v>755</v>
      </c>
      <c r="AB252">
        <v>5</v>
      </c>
      <c r="AC252">
        <v>35</v>
      </c>
      <c r="AD252" s="19" t="s">
        <v>81</v>
      </c>
      <c r="AE252" t="s">
        <v>513</v>
      </c>
      <c r="AF252">
        <v>6</v>
      </c>
      <c r="AG252">
        <v>5</v>
      </c>
      <c r="AH252">
        <v>7</v>
      </c>
      <c r="AL252" t="s">
        <v>46</v>
      </c>
    </row>
    <row r="253" spans="1:38" hidden="1" x14ac:dyDescent="0.25">
      <c r="A253" s="16" t="s">
        <v>1</v>
      </c>
      <c r="B253" s="17" t="s">
        <v>2487</v>
      </c>
      <c r="C253" s="28">
        <v>2</v>
      </c>
      <c r="D253">
        <v>10.48</v>
      </c>
      <c r="E253">
        <v>5.9800000000000013</v>
      </c>
      <c r="F253" s="34"/>
      <c r="G253"/>
      <c r="H253">
        <v>5</v>
      </c>
      <c r="I253" s="34"/>
      <c r="J253" s="58" t="s">
        <v>2503</v>
      </c>
      <c r="K253" s="56" t="s">
        <v>69</v>
      </c>
      <c r="L253" s="105"/>
      <c r="M253"/>
      <c r="N253">
        <v>130</v>
      </c>
      <c r="O253" s="34"/>
      <c r="P253"/>
      <c r="Q253">
        <v>10</v>
      </c>
      <c r="R253" s="34"/>
      <c r="S253" s="37" t="s">
        <v>409</v>
      </c>
      <c r="T253" s="40">
        <v>1200</v>
      </c>
      <c r="U253">
        <v>1</v>
      </c>
      <c r="V253">
        <v>15</v>
      </c>
      <c r="W253">
        <v>5</v>
      </c>
      <c r="X253">
        <v>24</v>
      </c>
      <c r="Y253" s="32" t="s">
        <v>416</v>
      </c>
      <c r="Z253">
        <v>1092</v>
      </c>
      <c r="AA253" s="33" t="s">
        <v>417</v>
      </c>
      <c r="AB253">
        <v>5</v>
      </c>
      <c r="AC253">
        <v>35</v>
      </c>
      <c r="AD253" s="19" t="s">
        <v>81</v>
      </c>
      <c r="AE253" s="12" t="s">
        <v>423</v>
      </c>
      <c r="AF253">
        <v>6</v>
      </c>
      <c r="AG253">
        <v>6</v>
      </c>
      <c r="AH253">
        <v>2</v>
      </c>
      <c r="AL253" t="s">
        <v>838</v>
      </c>
    </row>
    <row r="254" spans="1:38" hidden="1" x14ac:dyDescent="0.25">
      <c r="A254" s="16" t="s">
        <v>1</v>
      </c>
      <c r="B254" s="17" t="s">
        <v>2487</v>
      </c>
      <c r="C254">
        <v>11</v>
      </c>
      <c r="D254">
        <v>12.13</v>
      </c>
      <c r="E254">
        <v>7.33</v>
      </c>
      <c r="F254" s="34"/>
      <c r="G254"/>
      <c r="H254">
        <v>10</v>
      </c>
      <c r="I254" s="34"/>
      <c r="J254" s="58" t="s">
        <v>2503</v>
      </c>
      <c r="K254" s="55" t="s">
        <v>64</v>
      </c>
      <c r="L254" s="99"/>
      <c r="M254"/>
      <c r="N254">
        <v>133</v>
      </c>
      <c r="O254" s="34"/>
      <c r="P254"/>
      <c r="Q254">
        <v>18</v>
      </c>
      <c r="R254" s="34"/>
      <c r="S254" s="36" t="s">
        <v>410</v>
      </c>
      <c r="T254" s="40">
        <v>1200</v>
      </c>
      <c r="U254">
        <v>1</v>
      </c>
      <c r="V254">
        <v>6</v>
      </c>
      <c r="W254">
        <v>3</v>
      </c>
      <c r="X254">
        <v>24</v>
      </c>
      <c r="Y254" s="31" t="s">
        <v>420</v>
      </c>
      <c r="Z254">
        <v>1111</v>
      </c>
      <c r="AA254" s="33" t="s">
        <v>417</v>
      </c>
      <c r="AB254">
        <v>5</v>
      </c>
      <c r="AC254">
        <v>37</v>
      </c>
      <c r="AD254" s="18" t="s">
        <v>27</v>
      </c>
      <c r="AE254">
        <v>9</v>
      </c>
      <c r="AF254">
        <v>9</v>
      </c>
      <c r="AG254">
        <v>8</v>
      </c>
      <c r="AH254">
        <v>11</v>
      </c>
      <c r="AL254" t="s">
        <v>61</v>
      </c>
    </row>
    <row r="255" spans="1:38" hidden="1" x14ac:dyDescent="0.25">
      <c r="A255" s="16" t="s">
        <v>1</v>
      </c>
      <c r="B255" s="17" t="s">
        <v>2487</v>
      </c>
      <c r="C255">
        <v>6</v>
      </c>
      <c r="D255">
        <v>23.12</v>
      </c>
      <c r="E255">
        <v>18.420000000000002</v>
      </c>
      <c r="F255" s="34"/>
      <c r="G255"/>
      <c r="H255">
        <v>6</v>
      </c>
      <c r="I255" s="34"/>
      <c r="J255" s="58" t="s">
        <v>2503</v>
      </c>
      <c r="K255" s="49" t="s">
        <v>31</v>
      </c>
      <c r="L255" s="107"/>
      <c r="M255"/>
      <c r="N255">
        <v>134</v>
      </c>
      <c r="O255" s="34"/>
      <c r="P255"/>
      <c r="Q255">
        <v>9.5</v>
      </c>
      <c r="R255" s="34"/>
      <c r="S255" s="38" t="s">
        <v>411</v>
      </c>
      <c r="T255">
        <v>1400</v>
      </c>
      <c r="U255">
        <v>1</v>
      </c>
      <c r="V255">
        <v>12</v>
      </c>
      <c r="W255">
        <v>2</v>
      </c>
      <c r="X255">
        <v>24</v>
      </c>
      <c r="Y255" t="s">
        <v>483</v>
      </c>
      <c r="Z255">
        <v>1119</v>
      </c>
      <c r="AA255" s="33" t="s">
        <v>417</v>
      </c>
      <c r="AB255">
        <v>5</v>
      </c>
      <c r="AC255">
        <v>39</v>
      </c>
      <c r="AD255" s="18" t="s">
        <v>27</v>
      </c>
      <c r="AE255" t="s">
        <v>474</v>
      </c>
      <c r="AF255">
        <v>11</v>
      </c>
      <c r="AG255">
        <v>10</v>
      </c>
      <c r="AH255">
        <v>6</v>
      </c>
      <c r="AI255">
        <v>6</v>
      </c>
      <c r="AL255" t="s">
        <v>61</v>
      </c>
    </row>
    <row r="256" spans="1:38" hidden="1" x14ac:dyDescent="0.25">
      <c r="A256" s="16" t="s">
        <v>1</v>
      </c>
      <c r="B256" s="17" t="s">
        <v>2487</v>
      </c>
      <c r="C256">
        <v>6</v>
      </c>
      <c r="D256">
        <v>10.59</v>
      </c>
      <c r="E256">
        <v>6.2899999999999991</v>
      </c>
      <c r="F256" s="34"/>
      <c r="G256"/>
      <c r="H256">
        <v>11</v>
      </c>
      <c r="I256" s="34"/>
      <c r="J256" s="58" t="s">
        <v>2503</v>
      </c>
      <c r="K256" s="66" t="s">
        <v>173</v>
      </c>
      <c r="L256" s="104"/>
      <c r="M256"/>
      <c r="N256">
        <v>116</v>
      </c>
      <c r="O256" s="34"/>
      <c r="P256"/>
      <c r="Q256">
        <v>20</v>
      </c>
      <c r="R256" s="34"/>
      <c r="S256" s="38" t="s">
        <v>411</v>
      </c>
      <c r="T256" s="40">
        <v>1200</v>
      </c>
      <c r="U256">
        <v>1</v>
      </c>
      <c r="V256">
        <v>28</v>
      </c>
      <c r="W256">
        <v>1</v>
      </c>
      <c r="X256">
        <v>24</v>
      </c>
      <c r="Y256" t="s">
        <v>465</v>
      </c>
      <c r="Z256">
        <v>1121</v>
      </c>
      <c r="AA256" s="33" t="s">
        <v>417</v>
      </c>
      <c r="AB256">
        <v>4</v>
      </c>
      <c r="AC256">
        <v>41</v>
      </c>
      <c r="AD256" s="18" t="s">
        <v>27</v>
      </c>
      <c r="AE256" t="s">
        <v>502</v>
      </c>
      <c r="AF256">
        <v>12</v>
      </c>
      <c r="AG256">
        <v>11</v>
      </c>
      <c r="AH256">
        <v>6</v>
      </c>
      <c r="AL256" t="s">
        <v>61</v>
      </c>
    </row>
    <row r="257" spans="1:38" hidden="1" x14ac:dyDescent="0.25">
      <c r="A257" s="16" t="s">
        <v>1</v>
      </c>
      <c r="B257" s="17" t="s">
        <v>2487</v>
      </c>
      <c r="C257" s="30">
        <v>5</v>
      </c>
      <c r="D257">
        <v>10.210000000000001</v>
      </c>
      <c r="E257">
        <v>6.3100000000000005</v>
      </c>
      <c r="F257" s="34"/>
      <c r="G257"/>
      <c r="H257">
        <v>2</v>
      </c>
      <c r="I257" s="34"/>
      <c r="J257" s="58" t="s">
        <v>2503</v>
      </c>
      <c r="K257" s="66" t="s">
        <v>173</v>
      </c>
      <c r="L257" s="104"/>
      <c r="M257"/>
      <c r="N257">
        <v>117</v>
      </c>
      <c r="O257" s="34"/>
      <c r="P257"/>
      <c r="Q257">
        <v>33</v>
      </c>
      <c r="R257" s="34"/>
      <c r="S257" s="36" t="s">
        <v>410</v>
      </c>
      <c r="T257" s="40">
        <v>1200</v>
      </c>
      <c r="U257">
        <v>1</v>
      </c>
      <c r="V257">
        <v>7</v>
      </c>
      <c r="W257">
        <v>1</v>
      </c>
      <c r="X257">
        <v>24</v>
      </c>
      <c r="Y257" t="s">
        <v>501</v>
      </c>
      <c r="Z257">
        <v>1124</v>
      </c>
      <c r="AA257" s="33" t="s">
        <v>417</v>
      </c>
      <c r="AB257">
        <v>4</v>
      </c>
      <c r="AC257">
        <v>42</v>
      </c>
      <c r="AD257" s="18" t="s">
        <v>27</v>
      </c>
      <c r="AE257" s="12" t="s">
        <v>471</v>
      </c>
      <c r="AF257">
        <v>8</v>
      </c>
      <c r="AG257">
        <v>5</v>
      </c>
      <c r="AH257">
        <v>5</v>
      </c>
      <c r="AL257" t="s">
        <v>681</v>
      </c>
    </row>
    <row r="258" spans="1:38" hidden="1" x14ac:dyDescent="0.25">
      <c r="A258" s="16" t="s">
        <v>1</v>
      </c>
      <c r="B258" s="17" t="s">
        <v>2487</v>
      </c>
      <c r="C258">
        <v>12</v>
      </c>
      <c r="D258">
        <v>23.61</v>
      </c>
      <c r="E258">
        <v>19.41</v>
      </c>
      <c r="F258" s="34"/>
      <c r="G258"/>
      <c r="H258">
        <v>4</v>
      </c>
      <c r="I258" s="34"/>
      <c r="J258" s="58" t="s">
        <v>2503</v>
      </c>
      <c r="K258" s="72" t="s">
        <v>434</v>
      </c>
      <c r="L258" s="101"/>
      <c r="M258"/>
      <c r="N258">
        <v>120</v>
      </c>
      <c r="O258" s="34"/>
      <c r="P258"/>
      <c r="Q258">
        <v>55</v>
      </c>
      <c r="R258" s="34"/>
      <c r="S258" s="37" t="s">
        <v>409</v>
      </c>
      <c r="T258">
        <v>1400</v>
      </c>
      <c r="U258">
        <v>1</v>
      </c>
      <c r="V258">
        <v>26</v>
      </c>
      <c r="W258">
        <v>11</v>
      </c>
      <c r="X258">
        <v>23</v>
      </c>
      <c r="Y258" t="s">
        <v>508</v>
      </c>
      <c r="Z258">
        <v>1124</v>
      </c>
      <c r="AA258" s="33" t="s">
        <v>417</v>
      </c>
      <c r="AB258">
        <v>4</v>
      </c>
      <c r="AC258">
        <v>44</v>
      </c>
      <c r="AD258" s="18" t="s">
        <v>27</v>
      </c>
      <c r="AE258" t="s">
        <v>522</v>
      </c>
      <c r="AF258">
        <v>6</v>
      </c>
      <c r="AG258">
        <v>5</v>
      </c>
      <c r="AH258">
        <v>5</v>
      </c>
      <c r="AI258">
        <v>12</v>
      </c>
      <c r="AL258" t="s">
        <v>685</v>
      </c>
    </row>
    <row r="259" spans="1:38" hidden="1" x14ac:dyDescent="0.25">
      <c r="A259" s="16" t="s">
        <v>1</v>
      </c>
      <c r="B259" s="17" t="s">
        <v>2487</v>
      </c>
      <c r="C259" s="30">
        <v>5</v>
      </c>
      <c r="D259">
        <v>9.9499999999999993</v>
      </c>
      <c r="E259">
        <v>5.4499999999999984</v>
      </c>
      <c r="F259" s="34"/>
      <c r="G259"/>
      <c r="H259">
        <v>8</v>
      </c>
      <c r="I259" s="34"/>
      <c r="J259" s="58" t="s">
        <v>2503</v>
      </c>
      <c r="K259" s="72" t="s">
        <v>434</v>
      </c>
      <c r="L259" s="101"/>
      <c r="M259"/>
      <c r="N259">
        <v>122</v>
      </c>
      <c r="O259" s="34"/>
      <c r="P259"/>
      <c r="Q259">
        <v>95</v>
      </c>
      <c r="R259" s="34"/>
      <c r="S259" s="38" t="s">
        <v>411</v>
      </c>
      <c r="T259" s="40">
        <v>1200</v>
      </c>
      <c r="U259">
        <v>1</v>
      </c>
      <c r="V259">
        <v>22</v>
      </c>
      <c r="W259">
        <v>10</v>
      </c>
      <c r="X259">
        <v>23</v>
      </c>
      <c r="Y259" t="s">
        <v>501</v>
      </c>
      <c r="Z259">
        <v>1099</v>
      </c>
      <c r="AA259" s="33" t="s">
        <v>417</v>
      </c>
      <c r="AB259">
        <v>4</v>
      </c>
      <c r="AC259">
        <v>46</v>
      </c>
      <c r="AD259" s="18" t="s">
        <v>27</v>
      </c>
      <c r="AE259">
        <v>4</v>
      </c>
      <c r="AF259">
        <v>12</v>
      </c>
      <c r="AG259">
        <v>13</v>
      </c>
      <c r="AH259">
        <v>5</v>
      </c>
      <c r="AL259" t="s">
        <v>685</v>
      </c>
    </row>
    <row r="260" spans="1:38" hidden="1" x14ac:dyDescent="0.25">
      <c r="A260" s="16" t="s">
        <v>1</v>
      </c>
      <c r="B260" s="17" t="s">
        <v>2487</v>
      </c>
      <c r="C260">
        <v>7</v>
      </c>
      <c r="D260">
        <v>10.48</v>
      </c>
      <c r="E260">
        <v>6.2800000000000011</v>
      </c>
      <c r="F260" s="34"/>
      <c r="G260"/>
      <c r="H260">
        <v>5</v>
      </c>
      <c r="I260" s="34"/>
      <c r="J260" s="58" t="s">
        <v>2503</v>
      </c>
      <c r="K260" s="67" t="s">
        <v>195</v>
      </c>
      <c r="L260" s="95"/>
      <c r="M260"/>
      <c r="N260">
        <v>120</v>
      </c>
      <c r="O260" s="34"/>
      <c r="P260"/>
      <c r="Q260">
        <v>36</v>
      </c>
      <c r="R260" s="34"/>
      <c r="S260" s="37" t="s">
        <v>409</v>
      </c>
      <c r="T260" s="40">
        <v>1200</v>
      </c>
      <c r="U260">
        <v>1</v>
      </c>
      <c r="V260">
        <v>24</v>
      </c>
      <c r="W260">
        <v>9</v>
      </c>
      <c r="X260">
        <v>23</v>
      </c>
      <c r="Y260" t="s">
        <v>508</v>
      </c>
      <c r="Z260">
        <v>1089</v>
      </c>
      <c r="AA260" s="33" t="s">
        <v>417</v>
      </c>
      <c r="AB260" t="s">
        <v>635</v>
      </c>
      <c r="AC260">
        <v>48</v>
      </c>
      <c r="AD260" s="18" t="s">
        <v>27</v>
      </c>
      <c r="AE260">
        <v>4</v>
      </c>
      <c r="AF260">
        <v>6</v>
      </c>
      <c r="AG260">
        <v>7</v>
      </c>
      <c r="AH260">
        <v>7</v>
      </c>
      <c r="AL260" t="s">
        <v>848</v>
      </c>
    </row>
    <row r="261" spans="1:38" hidden="1" x14ac:dyDescent="0.25">
      <c r="A261" s="17" t="s">
        <v>79</v>
      </c>
      <c r="B261" s="27" t="s">
        <v>116</v>
      </c>
      <c r="C261" s="28">
        <v>1</v>
      </c>
      <c r="D261">
        <v>39.26</v>
      </c>
      <c r="E261">
        <v>38.86</v>
      </c>
      <c r="F261" s="34"/>
      <c r="G261">
        <v>4</v>
      </c>
      <c r="H261">
        <v>4</v>
      </c>
      <c r="I261" s="34"/>
      <c r="J261" s="54" t="s">
        <v>58</v>
      </c>
      <c r="K261" s="67" t="s">
        <v>195</v>
      </c>
      <c r="L261" s="95"/>
      <c r="M261">
        <v>120</v>
      </c>
      <c r="N261">
        <v>132</v>
      </c>
      <c r="O261" s="34"/>
      <c r="P261">
        <f>VLOOKUP(表格2_45[[#This Row],[name]],odds!$A$1:$H$200,4,0)</f>
        <v>5.5</v>
      </c>
      <c r="Q261">
        <v>4.2</v>
      </c>
      <c r="R261" s="34"/>
      <c r="S261" s="38" t="s">
        <v>411</v>
      </c>
      <c r="T261" s="41">
        <v>1650</v>
      </c>
      <c r="U261">
        <v>1</v>
      </c>
      <c r="V261">
        <v>26</v>
      </c>
      <c r="W261">
        <v>6</v>
      </c>
      <c r="X261">
        <v>24</v>
      </c>
      <c r="Y261" s="32" t="s">
        <v>416</v>
      </c>
      <c r="Z261">
        <v>1176</v>
      </c>
      <c r="AA261" s="33" t="s">
        <v>417</v>
      </c>
      <c r="AB261">
        <v>4</v>
      </c>
      <c r="AC261">
        <v>56</v>
      </c>
      <c r="AD261" s="19" t="s">
        <v>32</v>
      </c>
      <c r="AE261" s="12" t="s">
        <v>418</v>
      </c>
      <c r="AF261">
        <v>11</v>
      </c>
      <c r="AG261">
        <v>11</v>
      </c>
      <c r="AH261">
        <v>11</v>
      </c>
      <c r="AI261">
        <v>1</v>
      </c>
      <c r="AL261" t="s">
        <v>17</v>
      </c>
    </row>
    <row r="262" spans="1:38" x14ac:dyDescent="0.25">
      <c r="A262" s="17" t="s">
        <v>79</v>
      </c>
      <c r="B262" s="17" t="s">
        <v>123</v>
      </c>
      <c r="C262" s="28">
        <v>1</v>
      </c>
      <c r="D262">
        <v>39.71</v>
      </c>
      <c r="E262">
        <v>39.11</v>
      </c>
      <c r="F262" s="34"/>
      <c r="G262">
        <v>3</v>
      </c>
      <c r="H262">
        <v>3</v>
      </c>
      <c r="I262" s="34"/>
      <c r="J262" s="47" t="s">
        <v>504</v>
      </c>
      <c r="K262" s="62" t="s">
        <v>120</v>
      </c>
      <c r="L262" s="109"/>
      <c r="M262">
        <v>113</v>
      </c>
      <c r="N262">
        <v>130</v>
      </c>
      <c r="O262" s="34"/>
      <c r="P262">
        <f>VLOOKUP(表格2_45[[#This Row],[name]],odds!$A$1:$H$200,4,0)</f>
        <v>12</v>
      </c>
      <c r="Q262">
        <v>7.6</v>
      </c>
      <c r="R262" s="34"/>
      <c r="S262" s="35" t="s">
        <v>408</v>
      </c>
      <c r="T262" s="41">
        <v>1650</v>
      </c>
      <c r="U262">
        <v>1</v>
      </c>
      <c r="V262">
        <v>12</v>
      </c>
      <c r="W262">
        <v>11</v>
      </c>
      <c r="X262">
        <v>25</v>
      </c>
      <c r="Y262" s="32" t="s">
        <v>432</v>
      </c>
      <c r="Z262">
        <v>1073</v>
      </c>
      <c r="AA262" s="33" t="s">
        <v>417</v>
      </c>
      <c r="AB262">
        <v>5</v>
      </c>
      <c r="AC262">
        <v>35</v>
      </c>
      <c r="AD262" s="19" t="s">
        <v>81</v>
      </c>
      <c r="AE262" s="12" t="s">
        <v>581</v>
      </c>
      <c r="AF262">
        <v>1</v>
      </c>
      <c r="AG262">
        <v>1</v>
      </c>
      <c r="AH262">
        <v>1</v>
      </c>
      <c r="AI262">
        <v>1</v>
      </c>
      <c r="AL262" t="s">
        <v>46</v>
      </c>
    </row>
    <row r="263" spans="1:38" x14ac:dyDescent="0.25">
      <c r="A263" s="17" t="s">
        <v>79</v>
      </c>
      <c r="B263" s="27" t="s">
        <v>116</v>
      </c>
      <c r="C263" s="30">
        <v>4</v>
      </c>
      <c r="D263">
        <v>39.81</v>
      </c>
      <c r="E263">
        <v>39.21</v>
      </c>
      <c r="F263" s="34"/>
      <c r="G263">
        <v>4</v>
      </c>
      <c r="H263">
        <v>12</v>
      </c>
      <c r="I263" s="34"/>
      <c r="J263" s="54" t="s">
        <v>58</v>
      </c>
      <c r="K263" s="67" t="s">
        <v>195</v>
      </c>
      <c r="L263" s="95"/>
      <c r="M263">
        <v>120</v>
      </c>
      <c r="N263">
        <v>127</v>
      </c>
      <c r="O263" s="34"/>
      <c r="P263">
        <f>VLOOKUP(表格2_45[[#This Row],[name]],odds!$A$1:$H$200,4,0)</f>
        <v>5.5</v>
      </c>
      <c r="Q263">
        <v>19</v>
      </c>
      <c r="R263" s="34"/>
      <c r="S263" s="38" t="s">
        <v>411</v>
      </c>
      <c r="T263" s="41">
        <v>1650</v>
      </c>
      <c r="U263">
        <v>1</v>
      </c>
      <c r="V263">
        <v>16</v>
      </c>
      <c r="W263">
        <v>7</v>
      </c>
      <c r="X263">
        <v>25</v>
      </c>
      <c r="Y263" s="31" t="s">
        <v>420</v>
      </c>
      <c r="Z263">
        <v>1183</v>
      </c>
      <c r="AA263" s="33" t="s">
        <v>427</v>
      </c>
      <c r="AB263">
        <v>4</v>
      </c>
      <c r="AC263">
        <v>52</v>
      </c>
      <c r="AD263" s="19" t="s">
        <v>32</v>
      </c>
      <c r="AE263" s="12" t="s">
        <v>539</v>
      </c>
      <c r="AF263">
        <v>12</v>
      </c>
      <c r="AG263">
        <v>12</v>
      </c>
      <c r="AH263">
        <v>11</v>
      </c>
      <c r="AI263">
        <v>4</v>
      </c>
      <c r="AL263" t="s">
        <v>17</v>
      </c>
    </row>
    <row r="264" spans="1:38" x14ac:dyDescent="0.25">
      <c r="A264" s="17" t="s">
        <v>79</v>
      </c>
      <c r="B264" s="26" t="s">
        <v>112</v>
      </c>
      <c r="C264" s="30">
        <v>5</v>
      </c>
      <c r="D264">
        <v>39.6</v>
      </c>
      <c r="E264">
        <v>39.300000000000004</v>
      </c>
      <c r="F264" s="34"/>
      <c r="G264">
        <v>2</v>
      </c>
      <c r="H264">
        <v>1</v>
      </c>
      <c r="I264" s="34"/>
      <c r="J264" s="48" t="s">
        <v>26</v>
      </c>
      <c r="K264" s="55" t="s">
        <v>64</v>
      </c>
      <c r="L264" s="99"/>
      <c r="M264">
        <v>120</v>
      </c>
      <c r="N264">
        <v>130</v>
      </c>
      <c r="O264" s="34"/>
      <c r="P264">
        <f>VLOOKUP(表格2_45[[#This Row],[name]],odds!$A$1:$H$200,4,0)</f>
        <v>13</v>
      </c>
      <c r="Q264">
        <v>12</v>
      </c>
      <c r="R264" s="34"/>
      <c r="S264" s="37" t="s">
        <v>409</v>
      </c>
      <c r="T264" s="41">
        <v>1650</v>
      </c>
      <c r="U264">
        <v>1</v>
      </c>
      <c r="V264">
        <v>9</v>
      </c>
      <c r="W264">
        <v>7</v>
      </c>
      <c r="X264">
        <v>25</v>
      </c>
      <c r="Y264" s="32" t="s">
        <v>432</v>
      </c>
      <c r="Z264">
        <v>1097</v>
      </c>
      <c r="AA264" s="33" t="s">
        <v>427</v>
      </c>
      <c r="AB264">
        <v>4</v>
      </c>
      <c r="AC264">
        <v>55</v>
      </c>
      <c r="AD264" s="26" t="s">
        <v>59</v>
      </c>
      <c r="AE264" t="s">
        <v>441</v>
      </c>
      <c r="AF264">
        <v>7</v>
      </c>
      <c r="AG264">
        <v>6</v>
      </c>
      <c r="AH264">
        <v>5</v>
      </c>
      <c r="AI264">
        <v>5</v>
      </c>
      <c r="AL264" t="s">
        <v>114</v>
      </c>
    </row>
    <row r="265" spans="1:38" x14ac:dyDescent="0.25">
      <c r="A265" s="17" t="s">
        <v>79</v>
      </c>
      <c r="B265" s="22" t="s">
        <v>97</v>
      </c>
      <c r="C265" s="28">
        <v>3</v>
      </c>
      <c r="D265">
        <v>38.94</v>
      </c>
      <c r="E265">
        <v>39.339999999999996</v>
      </c>
      <c r="F265" s="34"/>
      <c r="G265">
        <v>11</v>
      </c>
      <c r="H265">
        <v>1</v>
      </c>
      <c r="I265" s="34"/>
      <c r="J265" s="49" t="s">
        <v>31</v>
      </c>
      <c r="K265" s="66" t="s">
        <v>173</v>
      </c>
      <c r="L265" s="104"/>
      <c r="M265">
        <v>128</v>
      </c>
      <c r="N265">
        <v>129</v>
      </c>
      <c r="O265" s="34"/>
      <c r="P265">
        <f>VLOOKUP(表格2_45[[#This Row],[name]],odds!$A$1:$H$200,4,0)</f>
        <v>7.1</v>
      </c>
      <c r="Q265">
        <v>12</v>
      </c>
      <c r="R265" s="34"/>
      <c r="S265" s="37" t="s">
        <v>409</v>
      </c>
      <c r="T265" s="41">
        <v>1650</v>
      </c>
      <c r="U265">
        <v>1</v>
      </c>
      <c r="V265">
        <v>5</v>
      </c>
      <c r="W265">
        <v>11</v>
      </c>
      <c r="X265">
        <v>25</v>
      </c>
      <c r="Y265" s="32" t="s">
        <v>426</v>
      </c>
      <c r="Z265">
        <v>1079</v>
      </c>
      <c r="AA265" s="33" t="s">
        <v>427</v>
      </c>
      <c r="AB265">
        <v>4</v>
      </c>
      <c r="AC265">
        <v>50</v>
      </c>
      <c r="AD265" s="18" t="s">
        <v>76</v>
      </c>
      <c r="AE265">
        <v>3</v>
      </c>
      <c r="AF265">
        <v>5</v>
      </c>
      <c r="AG265">
        <v>5</v>
      </c>
      <c r="AH265">
        <v>4</v>
      </c>
      <c r="AI265">
        <v>3</v>
      </c>
      <c r="AL265" t="s">
        <v>99</v>
      </c>
    </row>
    <row r="266" spans="1:38" hidden="1" x14ac:dyDescent="0.25">
      <c r="A266" s="17" t="s">
        <v>79</v>
      </c>
      <c r="B266" s="18" t="s">
        <v>80</v>
      </c>
      <c r="C266">
        <v>9</v>
      </c>
      <c r="D266">
        <v>49.5</v>
      </c>
      <c r="E266">
        <v>49.7</v>
      </c>
      <c r="F266" s="34"/>
      <c r="G266">
        <v>7</v>
      </c>
      <c r="H266">
        <v>2</v>
      </c>
      <c r="I266" s="34"/>
      <c r="J266" s="55" t="s">
        <v>64</v>
      </c>
      <c r="K266" s="64" t="s">
        <v>150</v>
      </c>
      <c r="L266" s="119"/>
      <c r="M266">
        <v>135</v>
      </c>
      <c r="N266">
        <v>134</v>
      </c>
      <c r="O266" s="34"/>
      <c r="P266">
        <f>VLOOKUP(表格2_45[[#This Row],[name]],odds!$A$1:$H$200,4,0)</f>
        <v>8.5</v>
      </c>
      <c r="Q266">
        <v>4</v>
      </c>
      <c r="R266" s="34"/>
      <c r="S266" s="37" t="s">
        <v>409</v>
      </c>
      <c r="T266">
        <v>1800</v>
      </c>
      <c r="U266">
        <v>1</v>
      </c>
      <c r="V266">
        <v>16</v>
      </c>
      <c r="W266">
        <v>7</v>
      </c>
      <c r="X266">
        <v>25</v>
      </c>
      <c r="Y266" s="31" t="s">
        <v>420</v>
      </c>
      <c r="Z266">
        <v>1077</v>
      </c>
      <c r="AA266" s="33" t="s">
        <v>427</v>
      </c>
      <c r="AB266">
        <v>4</v>
      </c>
      <c r="AC266">
        <v>58</v>
      </c>
      <c r="AD266" s="19" t="s">
        <v>81</v>
      </c>
      <c r="AE266" t="s">
        <v>589</v>
      </c>
      <c r="AF266">
        <v>6</v>
      </c>
      <c r="AG266">
        <v>6</v>
      </c>
      <c r="AH266">
        <v>8</v>
      </c>
      <c r="AI266">
        <v>12</v>
      </c>
      <c r="AJ266">
        <v>9</v>
      </c>
      <c r="AL266" t="s">
        <v>46</v>
      </c>
    </row>
    <row r="267" spans="1:38" hidden="1" x14ac:dyDescent="0.25">
      <c r="A267" s="17" t="s">
        <v>79</v>
      </c>
      <c r="B267" s="18" t="s">
        <v>80</v>
      </c>
      <c r="C267">
        <v>8</v>
      </c>
      <c r="D267">
        <v>22.62</v>
      </c>
      <c r="E267">
        <v>22.62</v>
      </c>
      <c r="F267" s="34"/>
      <c r="G267">
        <v>7</v>
      </c>
      <c r="H267">
        <v>7</v>
      </c>
      <c r="I267" s="34"/>
      <c r="J267" s="55" t="s">
        <v>64</v>
      </c>
      <c r="K267" s="49" t="s">
        <v>31</v>
      </c>
      <c r="L267" s="107"/>
      <c r="M267">
        <v>135</v>
      </c>
      <c r="N267">
        <v>135</v>
      </c>
      <c r="O267" s="34"/>
      <c r="P267">
        <f>VLOOKUP(表格2_45[[#This Row],[name]],odds!$A$1:$H$200,4,0)</f>
        <v>8.5</v>
      </c>
      <c r="Q267">
        <v>3.4</v>
      </c>
      <c r="R267" s="34"/>
      <c r="S267" s="38" t="s">
        <v>411</v>
      </c>
      <c r="T267">
        <v>1400</v>
      </c>
      <c r="U267">
        <v>1</v>
      </c>
      <c r="V267">
        <v>1</v>
      </c>
      <c r="W267">
        <v>7</v>
      </c>
      <c r="X267">
        <v>25</v>
      </c>
      <c r="Y267" t="s">
        <v>508</v>
      </c>
      <c r="Z267">
        <v>1071</v>
      </c>
      <c r="AA267" s="33" t="s">
        <v>417</v>
      </c>
      <c r="AB267">
        <v>4</v>
      </c>
      <c r="AC267">
        <v>60</v>
      </c>
      <c r="AD267" s="19" t="s">
        <v>81</v>
      </c>
      <c r="AE267" t="s">
        <v>502</v>
      </c>
      <c r="AF267">
        <v>11</v>
      </c>
      <c r="AG267">
        <v>10</v>
      </c>
      <c r="AH267">
        <v>12</v>
      </c>
      <c r="AI267">
        <v>8</v>
      </c>
      <c r="AL267" t="s">
        <v>741</v>
      </c>
    </row>
    <row r="268" spans="1:38" x14ac:dyDescent="0.25">
      <c r="A268" s="17" t="s">
        <v>79</v>
      </c>
      <c r="B268" s="27" t="s">
        <v>116</v>
      </c>
      <c r="C268">
        <v>6</v>
      </c>
      <c r="D268">
        <v>39.659999999999997</v>
      </c>
      <c r="E268">
        <v>39.359999999999992</v>
      </c>
      <c r="F268" s="34"/>
      <c r="G268">
        <v>4</v>
      </c>
      <c r="H268">
        <v>9</v>
      </c>
      <c r="I268" s="34"/>
      <c r="J268" s="54" t="s">
        <v>58</v>
      </c>
      <c r="K268" s="67" t="s">
        <v>195</v>
      </c>
      <c r="L268" s="95"/>
      <c r="M268">
        <v>120</v>
      </c>
      <c r="N268">
        <v>123</v>
      </c>
      <c r="O268" s="34"/>
      <c r="P268">
        <f>VLOOKUP(表格2_45[[#This Row],[name]],odds!$A$1:$H$200,4,0)</f>
        <v>5.5</v>
      </c>
      <c r="Q268">
        <v>13</v>
      </c>
      <c r="R268" s="34"/>
      <c r="S268" s="36" t="s">
        <v>410</v>
      </c>
      <c r="T268" s="41">
        <v>1650</v>
      </c>
      <c r="U268">
        <v>1</v>
      </c>
      <c r="V268">
        <v>2</v>
      </c>
      <c r="W268">
        <v>11</v>
      </c>
      <c r="X268">
        <v>25</v>
      </c>
      <c r="Y268" s="32" t="s">
        <v>416</v>
      </c>
      <c r="Z268">
        <v>1192</v>
      </c>
      <c r="AA268" s="33" t="s">
        <v>427</v>
      </c>
      <c r="AB268">
        <v>4</v>
      </c>
      <c r="AC268">
        <v>48</v>
      </c>
      <c r="AD268" s="19" t="s">
        <v>32</v>
      </c>
      <c r="AE268" s="12">
        <v>2</v>
      </c>
      <c r="AF268">
        <v>10</v>
      </c>
      <c r="AG268">
        <v>10</v>
      </c>
      <c r="AH268">
        <v>11</v>
      </c>
      <c r="AI268">
        <v>6</v>
      </c>
      <c r="AL268" t="s">
        <v>17</v>
      </c>
    </row>
    <row r="269" spans="1:38" hidden="1" x14ac:dyDescent="0.25">
      <c r="A269" s="17" t="s">
        <v>79</v>
      </c>
      <c r="B269" s="18" t="s">
        <v>80</v>
      </c>
      <c r="C269" s="28">
        <v>3</v>
      </c>
      <c r="D269">
        <v>39.39</v>
      </c>
      <c r="E269">
        <v>39.99</v>
      </c>
      <c r="F269" s="34"/>
      <c r="G269">
        <v>7</v>
      </c>
      <c r="H269">
        <v>5</v>
      </c>
      <c r="I269" s="34"/>
      <c r="J269" s="55" t="s">
        <v>64</v>
      </c>
      <c r="K269" s="59" t="s">
        <v>85</v>
      </c>
      <c r="L269" s="96"/>
      <c r="M269">
        <v>135</v>
      </c>
      <c r="N269">
        <v>116</v>
      </c>
      <c r="O269" s="34"/>
      <c r="P269">
        <f>VLOOKUP(表格2_45[[#This Row],[name]],odds!$A$1:$H$200,4,0)</f>
        <v>8.5</v>
      </c>
      <c r="Q269">
        <v>17</v>
      </c>
      <c r="R269" s="34"/>
      <c r="S269" s="37" t="s">
        <v>409</v>
      </c>
      <c r="T269" s="41">
        <v>1650</v>
      </c>
      <c r="U269">
        <v>1</v>
      </c>
      <c r="V269">
        <v>16</v>
      </c>
      <c r="W269">
        <v>4</v>
      </c>
      <c r="X269">
        <v>25</v>
      </c>
      <c r="Y269" s="31" t="s">
        <v>420</v>
      </c>
      <c r="Z269">
        <v>1078</v>
      </c>
      <c r="AA269" s="33" t="s">
        <v>427</v>
      </c>
      <c r="AB269">
        <v>3</v>
      </c>
      <c r="AC269">
        <v>61</v>
      </c>
      <c r="AD269" s="26" t="s">
        <v>59</v>
      </c>
      <c r="AE269" s="12" t="s">
        <v>423</v>
      </c>
      <c r="AF269">
        <v>5</v>
      </c>
      <c r="AG269">
        <v>5</v>
      </c>
      <c r="AH269">
        <v>6</v>
      </c>
      <c r="AI269">
        <v>3</v>
      </c>
      <c r="AL269" t="s">
        <v>161</v>
      </c>
    </row>
    <row r="270" spans="1:38" hidden="1" x14ac:dyDescent="0.25">
      <c r="A270" s="17" t="s">
        <v>79</v>
      </c>
      <c r="B270" s="18" t="s">
        <v>80</v>
      </c>
      <c r="C270">
        <v>10</v>
      </c>
      <c r="D270">
        <v>22.31</v>
      </c>
      <c r="E270">
        <v>22.709999999999997</v>
      </c>
      <c r="F270" s="34"/>
      <c r="G270">
        <v>7</v>
      </c>
      <c r="H270">
        <v>8</v>
      </c>
      <c r="I270" s="34"/>
      <c r="J270" s="55" t="s">
        <v>64</v>
      </c>
      <c r="K270" s="56" t="s">
        <v>69</v>
      </c>
      <c r="L270" s="105"/>
      <c r="M270">
        <v>135</v>
      </c>
      <c r="N270">
        <v>123</v>
      </c>
      <c r="O270" s="34"/>
      <c r="P270">
        <f>VLOOKUP(表格2_45[[#This Row],[name]],odds!$A$1:$H$200,4,0)</f>
        <v>8.5</v>
      </c>
      <c r="Q270">
        <v>27</v>
      </c>
      <c r="R270" s="34"/>
      <c r="S270" s="36" t="s">
        <v>410</v>
      </c>
      <c r="T270">
        <v>1400</v>
      </c>
      <c r="U270">
        <v>1</v>
      </c>
      <c r="V270">
        <v>6</v>
      </c>
      <c r="W270">
        <v>4</v>
      </c>
      <c r="X270">
        <v>25</v>
      </c>
      <c r="Y270" t="s">
        <v>501</v>
      </c>
      <c r="Z270">
        <v>1091</v>
      </c>
      <c r="AA270" s="33" t="s">
        <v>417</v>
      </c>
      <c r="AB270">
        <v>3</v>
      </c>
      <c r="AC270">
        <v>63</v>
      </c>
      <c r="AD270" s="26" t="s">
        <v>59</v>
      </c>
      <c r="AE270">
        <v>4</v>
      </c>
      <c r="AF270">
        <v>10</v>
      </c>
      <c r="AG270">
        <v>11</v>
      </c>
      <c r="AH270">
        <v>11</v>
      </c>
      <c r="AI270">
        <v>10</v>
      </c>
      <c r="AL270" t="s">
        <v>450</v>
      </c>
    </row>
    <row r="271" spans="1:38" hidden="1" x14ac:dyDescent="0.25">
      <c r="A271" s="17" t="s">
        <v>79</v>
      </c>
      <c r="B271" s="18" t="s">
        <v>80</v>
      </c>
      <c r="C271">
        <v>8</v>
      </c>
      <c r="D271">
        <v>34.54</v>
      </c>
      <c r="E271">
        <v>35.04</v>
      </c>
      <c r="F271" s="34"/>
      <c r="G271">
        <v>7</v>
      </c>
      <c r="H271">
        <v>7</v>
      </c>
      <c r="I271" s="34"/>
      <c r="J271" s="55" t="s">
        <v>64</v>
      </c>
      <c r="K271" s="63" t="s">
        <v>140</v>
      </c>
      <c r="L271" s="100"/>
      <c r="M271">
        <v>135</v>
      </c>
      <c r="N271">
        <v>120</v>
      </c>
      <c r="O271" s="34"/>
      <c r="P271">
        <f>VLOOKUP(表格2_45[[#This Row],[name]],odds!$A$1:$H$200,4,0)</f>
        <v>8.5</v>
      </c>
      <c r="Q271">
        <v>42</v>
      </c>
      <c r="R271" s="34"/>
      <c r="S271" s="36" t="s">
        <v>410</v>
      </c>
      <c r="T271">
        <v>1600</v>
      </c>
      <c r="U271">
        <v>1</v>
      </c>
      <c r="V271">
        <v>9</v>
      </c>
      <c r="W271">
        <v>3</v>
      </c>
      <c r="X271">
        <v>25</v>
      </c>
      <c r="Y271" t="s">
        <v>508</v>
      </c>
      <c r="Z271">
        <v>1083</v>
      </c>
      <c r="AA271" s="33" t="s">
        <v>427</v>
      </c>
      <c r="AB271">
        <v>3</v>
      </c>
      <c r="AC271">
        <v>65</v>
      </c>
      <c r="AD271" s="26" t="s">
        <v>59</v>
      </c>
      <c r="AE271">
        <v>5</v>
      </c>
      <c r="AF271">
        <v>9</v>
      </c>
      <c r="AG271">
        <v>10</v>
      </c>
      <c r="AH271">
        <v>11</v>
      </c>
      <c r="AI271">
        <v>8</v>
      </c>
      <c r="AL271" t="s">
        <v>863</v>
      </c>
    </row>
    <row r="272" spans="1:38" hidden="1" x14ac:dyDescent="0.25">
      <c r="A272" s="17" t="s">
        <v>79</v>
      </c>
      <c r="B272" s="18" t="s">
        <v>80</v>
      </c>
      <c r="C272">
        <v>9</v>
      </c>
      <c r="D272">
        <v>48.67</v>
      </c>
      <c r="E272">
        <v>48.87</v>
      </c>
      <c r="F272" s="34"/>
      <c r="G272">
        <v>7</v>
      </c>
      <c r="H272">
        <v>13</v>
      </c>
      <c r="I272" s="34"/>
      <c r="J272" s="55" t="s">
        <v>64</v>
      </c>
      <c r="K272" s="63" t="s">
        <v>140</v>
      </c>
      <c r="L272" s="100"/>
      <c r="M272">
        <v>135</v>
      </c>
      <c r="N272">
        <v>122</v>
      </c>
      <c r="O272" s="34"/>
      <c r="P272">
        <f>VLOOKUP(表格2_45[[#This Row],[name]],odds!$A$1:$H$200,4,0)</f>
        <v>8.5</v>
      </c>
      <c r="Q272">
        <v>41</v>
      </c>
      <c r="R272" s="34"/>
      <c r="S272" s="38" t="s">
        <v>411</v>
      </c>
      <c r="T272">
        <v>1800</v>
      </c>
      <c r="U272">
        <v>1</v>
      </c>
      <c r="V272">
        <v>9</v>
      </c>
      <c r="W272">
        <v>2</v>
      </c>
      <c r="X272">
        <v>25</v>
      </c>
      <c r="Y272" t="s">
        <v>508</v>
      </c>
      <c r="Z272">
        <v>1098</v>
      </c>
      <c r="AA272" s="33" t="s">
        <v>417</v>
      </c>
      <c r="AB272">
        <v>3</v>
      </c>
      <c r="AC272">
        <v>67</v>
      </c>
      <c r="AD272" s="26" t="s">
        <v>59</v>
      </c>
      <c r="AE272" t="s">
        <v>794</v>
      </c>
      <c r="AF272">
        <v>11</v>
      </c>
      <c r="AG272">
        <v>14</v>
      </c>
      <c r="AH272">
        <v>13</v>
      </c>
      <c r="AI272">
        <v>10</v>
      </c>
      <c r="AJ272">
        <v>9</v>
      </c>
      <c r="AL272" t="s">
        <v>535</v>
      </c>
    </row>
    <row r="273" spans="1:38" hidden="1" x14ac:dyDescent="0.25">
      <c r="A273" s="17" t="s">
        <v>79</v>
      </c>
      <c r="B273" s="18" t="s">
        <v>80</v>
      </c>
      <c r="C273">
        <v>9</v>
      </c>
      <c r="D273">
        <v>34.630000000000003</v>
      </c>
      <c r="E273">
        <v>35.130000000000003</v>
      </c>
      <c r="F273" s="34"/>
      <c r="G273">
        <v>7</v>
      </c>
      <c r="H273">
        <v>9</v>
      </c>
      <c r="I273" s="34"/>
      <c r="J273" s="55" t="s">
        <v>64</v>
      </c>
      <c r="K273" s="63" t="s">
        <v>140</v>
      </c>
      <c r="L273" s="100"/>
      <c r="M273">
        <v>135</v>
      </c>
      <c r="N273">
        <v>120</v>
      </c>
      <c r="O273" s="34"/>
      <c r="P273">
        <f>VLOOKUP(表格2_45[[#This Row],[name]],odds!$A$1:$H$200,4,0)</f>
        <v>8.5</v>
      </c>
      <c r="Q273">
        <v>46</v>
      </c>
      <c r="R273" s="34"/>
      <c r="S273" s="36" t="s">
        <v>410</v>
      </c>
      <c r="T273">
        <v>1600</v>
      </c>
      <c r="U273">
        <v>1</v>
      </c>
      <c r="V273">
        <v>12</v>
      </c>
      <c r="W273">
        <v>1</v>
      </c>
      <c r="X273">
        <v>25</v>
      </c>
      <c r="Y273" t="s">
        <v>479</v>
      </c>
      <c r="Z273">
        <v>1092</v>
      </c>
      <c r="AA273" s="33" t="s">
        <v>417</v>
      </c>
      <c r="AB273" t="s">
        <v>865</v>
      </c>
      <c r="AC273">
        <v>68</v>
      </c>
      <c r="AD273" s="26" t="s">
        <v>59</v>
      </c>
      <c r="AE273" t="s">
        <v>441</v>
      </c>
      <c r="AF273">
        <v>10</v>
      </c>
      <c r="AG273">
        <v>7</v>
      </c>
      <c r="AH273">
        <v>10</v>
      </c>
      <c r="AI273">
        <v>9</v>
      </c>
      <c r="AL273" t="s">
        <v>867</v>
      </c>
    </row>
    <row r="274" spans="1:38" hidden="1" x14ac:dyDescent="0.25">
      <c r="A274" s="17" t="s">
        <v>79</v>
      </c>
      <c r="B274" s="18" t="s">
        <v>80</v>
      </c>
      <c r="C274">
        <v>9</v>
      </c>
      <c r="D274">
        <v>48.4</v>
      </c>
      <c r="E274">
        <v>48.6</v>
      </c>
      <c r="F274" s="34"/>
      <c r="G274">
        <v>7</v>
      </c>
      <c r="H274">
        <v>6</v>
      </c>
      <c r="I274" s="34"/>
      <c r="J274" s="55" t="s">
        <v>64</v>
      </c>
      <c r="K274" s="81" t="s">
        <v>869</v>
      </c>
      <c r="L274" s="126"/>
      <c r="M274">
        <v>135</v>
      </c>
      <c r="N274">
        <v>129</v>
      </c>
      <c r="O274" s="34"/>
      <c r="P274">
        <f>VLOOKUP(表格2_45[[#This Row],[name]],odds!$A$1:$H$200,4,0)</f>
        <v>8.5</v>
      </c>
      <c r="Q274">
        <v>35</v>
      </c>
      <c r="R274" s="34"/>
      <c r="S274" s="37" t="s">
        <v>409</v>
      </c>
      <c r="T274">
        <v>1800</v>
      </c>
      <c r="U274">
        <v>1</v>
      </c>
      <c r="V274">
        <v>8</v>
      </c>
      <c r="W274">
        <v>12</v>
      </c>
      <c r="X274">
        <v>24</v>
      </c>
      <c r="Y274" t="s">
        <v>483</v>
      </c>
      <c r="Z274">
        <v>1098</v>
      </c>
      <c r="AA274" s="33" t="s">
        <v>417</v>
      </c>
      <c r="AB274">
        <v>3</v>
      </c>
      <c r="AC274">
        <v>70</v>
      </c>
      <c r="AD274" s="26" t="s">
        <v>59</v>
      </c>
      <c r="AE274" t="s">
        <v>429</v>
      </c>
      <c r="AF274">
        <v>4</v>
      </c>
      <c r="AG274">
        <v>4</v>
      </c>
      <c r="AH274">
        <v>4</v>
      </c>
      <c r="AI274">
        <v>4</v>
      </c>
      <c r="AJ274">
        <v>9</v>
      </c>
      <c r="AL274" t="s">
        <v>871</v>
      </c>
    </row>
    <row r="275" spans="1:38" hidden="1" x14ac:dyDescent="0.25">
      <c r="A275" s="17" t="s">
        <v>79</v>
      </c>
      <c r="B275" s="18" t="s">
        <v>80</v>
      </c>
      <c r="C275">
        <v>10</v>
      </c>
      <c r="D275">
        <v>2.42</v>
      </c>
      <c r="E275">
        <v>2.7199999999999998</v>
      </c>
      <c r="F275" s="34"/>
      <c r="G275">
        <v>7</v>
      </c>
      <c r="H275">
        <v>10</v>
      </c>
      <c r="I275" s="34"/>
      <c r="J275" s="55" t="s">
        <v>64</v>
      </c>
      <c r="K275" s="53" t="s">
        <v>53</v>
      </c>
      <c r="L275" s="102"/>
      <c r="M275">
        <v>135</v>
      </c>
      <c r="N275">
        <v>127</v>
      </c>
      <c r="O275" s="34"/>
      <c r="P275">
        <f>VLOOKUP(表格2_45[[#This Row],[name]],odds!$A$1:$H$200,4,0)</f>
        <v>8.5</v>
      </c>
      <c r="Q275">
        <v>26</v>
      </c>
      <c r="R275" s="34"/>
      <c r="S275" s="37" t="s">
        <v>409</v>
      </c>
      <c r="T275">
        <v>2000</v>
      </c>
      <c r="U275">
        <v>2</v>
      </c>
      <c r="V275">
        <v>17</v>
      </c>
      <c r="W275">
        <v>11</v>
      </c>
      <c r="X275">
        <v>24</v>
      </c>
      <c r="Y275" t="s">
        <v>501</v>
      </c>
      <c r="Z275">
        <v>1093</v>
      </c>
      <c r="AA275" s="33" t="s">
        <v>417</v>
      </c>
      <c r="AB275">
        <v>3</v>
      </c>
      <c r="AC275">
        <v>72</v>
      </c>
      <c r="AD275" s="26" t="s">
        <v>59</v>
      </c>
      <c r="AE275">
        <v>6</v>
      </c>
      <c r="AF275">
        <v>7</v>
      </c>
      <c r="AG275">
        <v>8</v>
      </c>
      <c r="AH275">
        <v>8</v>
      </c>
      <c r="AI275">
        <v>13</v>
      </c>
      <c r="AJ275">
        <v>10</v>
      </c>
      <c r="AL275" t="s">
        <v>873</v>
      </c>
    </row>
    <row r="276" spans="1:38" hidden="1" x14ac:dyDescent="0.25">
      <c r="A276" s="17" t="s">
        <v>79</v>
      </c>
      <c r="B276" s="18" t="s">
        <v>80</v>
      </c>
      <c r="C276">
        <v>12</v>
      </c>
      <c r="D276">
        <v>35.54</v>
      </c>
      <c r="E276">
        <v>35.74</v>
      </c>
      <c r="F276" s="34"/>
      <c r="G276">
        <v>7</v>
      </c>
      <c r="H276">
        <v>6</v>
      </c>
      <c r="I276" s="34"/>
      <c r="J276" s="55" t="s">
        <v>64</v>
      </c>
      <c r="K276" s="53" t="s">
        <v>53</v>
      </c>
      <c r="L276" s="102"/>
      <c r="M276">
        <v>135</v>
      </c>
      <c r="N276">
        <v>130</v>
      </c>
      <c r="O276" s="34"/>
      <c r="P276">
        <f>VLOOKUP(表格2_45[[#This Row],[name]],odds!$A$1:$H$200,4,0)</f>
        <v>8.5</v>
      </c>
      <c r="Q276">
        <v>7</v>
      </c>
      <c r="R276" s="34"/>
      <c r="S276" s="37" t="s">
        <v>409</v>
      </c>
      <c r="T276">
        <v>1600</v>
      </c>
      <c r="U276">
        <v>1</v>
      </c>
      <c r="V276">
        <v>20</v>
      </c>
      <c r="W276">
        <v>10</v>
      </c>
      <c r="X276">
        <v>24</v>
      </c>
      <c r="Y276" t="s">
        <v>501</v>
      </c>
      <c r="Z276">
        <v>1090</v>
      </c>
      <c r="AA276" s="33" t="s">
        <v>427</v>
      </c>
      <c r="AB276">
        <v>3</v>
      </c>
      <c r="AC276">
        <v>73</v>
      </c>
      <c r="AD276" s="26" t="s">
        <v>59</v>
      </c>
      <c r="AE276" t="s">
        <v>533</v>
      </c>
      <c r="AF276">
        <v>4</v>
      </c>
      <c r="AG276">
        <v>5</v>
      </c>
      <c r="AH276">
        <v>7</v>
      </c>
      <c r="AI276">
        <v>12</v>
      </c>
      <c r="AL276" t="s">
        <v>624</v>
      </c>
    </row>
    <row r="277" spans="1:38" hidden="1" x14ac:dyDescent="0.25">
      <c r="A277" s="17" t="s">
        <v>79</v>
      </c>
      <c r="B277" s="18" t="s">
        <v>80</v>
      </c>
      <c r="C277" s="28">
        <v>3</v>
      </c>
      <c r="D277">
        <v>34.380000000000003</v>
      </c>
      <c r="E277">
        <v>34.780000000000008</v>
      </c>
      <c r="F277" s="34"/>
      <c r="G277">
        <v>7</v>
      </c>
      <c r="H277">
        <v>3</v>
      </c>
      <c r="I277" s="34"/>
      <c r="J277" s="55" t="s">
        <v>64</v>
      </c>
      <c r="K277" s="49" t="s">
        <v>31</v>
      </c>
      <c r="L277" s="107"/>
      <c r="M277">
        <v>135</v>
      </c>
      <c r="N277">
        <v>128</v>
      </c>
      <c r="O277" s="34"/>
      <c r="P277">
        <f>VLOOKUP(表格2_45[[#This Row],[name]],odds!$A$1:$H$200,4,0)</f>
        <v>8.5</v>
      </c>
      <c r="Q277">
        <v>3.9</v>
      </c>
      <c r="R277" s="34"/>
      <c r="S277" s="37" t="s">
        <v>409</v>
      </c>
      <c r="T277">
        <v>1600</v>
      </c>
      <c r="U277">
        <v>1</v>
      </c>
      <c r="V277">
        <v>28</v>
      </c>
      <c r="W277">
        <v>9</v>
      </c>
      <c r="X277">
        <v>24</v>
      </c>
      <c r="Y277" t="s">
        <v>508</v>
      </c>
      <c r="Z277">
        <v>1092</v>
      </c>
      <c r="AA277" s="33" t="s">
        <v>417</v>
      </c>
      <c r="AB277">
        <v>3</v>
      </c>
      <c r="AC277">
        <v>72</v>
      </c>
      <c r="AD277" s="26" t="s">
        <v>59</v>
      </c>
      <c r="AE277" s="12" t="s">
        <v>446</v>
      </c>
      <c r="AF277">
        <v>4</v>
      </c>
      <c r="AG277">
        <v>4</v>
      </c>
      <c r="AH277">
        <v>4</v>
      </c>
      <c r="AI277">
        <v>3</v>
      </c>
      <c r="AL277" t="s">
        <v>624</v>
      </c>
    </row>
    <row r="278" spans="1:38" hidden="1" x14ac:dyDescent="0.25">
      <c r="A278" s="17" t="s">
        <v>79</v>
      </c>
      <c r="B278" s="18" t="s">
        <v>80</v>
      </c>
      <c r="C278" s="28">
        <v>2</v>
      </c>
      <c r="D278">
        <v>21.48</v>
      </c>
      <c r="E278">
        <v>21.580000000000002</v>
      </c>
      <c r="F278" s="34"/>
      <c r="G278">
        <v>7</v>
      </c>
      <c r="H278">
        <v>12</v>
      </c>
      <c r="I278" s="34"/>
      <c r="J278" s="55" t="s">
        <v>64</v>
      </c>
      <c r="K278" s="53" t="s">
        <v>53</v>
      </c>
      <c r="L278" s="102"/>
      <c r="M278">
        <v>135</v>
      </c>
      <c r="N278">
        <v>125</v>
      </c>
      <c r="O278" s="34"/>
      <c r="P278">
        <f>VLOOKUP(表格2_45[[#This Row],[name]],odds!$A$1:$H$200,4,0)</f>
        <v>8.5</v>
      </c>
      <c r="Q278">
        <v>34</v>
      </c>
      <c r="R278" s="34"/>
      <c r="S278" s="38" t="s">
        <v>411</v>
      </c>
      <c r="T278">
        <v>1400</v>
      </c>
      <c r="U278">
        <v>1</v>
      </c>
      <c r="V278">
        <v>15</v>
      </c>
      <c r="W278">
        <v>9</v>
      </c>
      <c r="X278">
        <v>24</v>
      </c>
      <c r="Y278" t="s">
        <v>465</v>
      </c>
      <c r="Z278">
        <v>1083</v>
      </c>
      <c r="AA278" s="33" t="s">
        <v>427</v>
      </c>
      <c r="AB278">
        <v>3</v>
      </c>
      <c r="AC278">
        <v>70</v>
      </c>
      <c r="AD278" s="26" t="s">
        <v>59</v>
      </c>
      <c r="AE278" s="12">
        <v>2</v>
      </c>
      <c r="AF278">
        <v>14</v>
      </c>
      <c r="AG278">
        <v>12</v>
      </c>
      <c r="AH278">
        <v>9</v>
      </c>
      <c r="AI278">
        <v>2</v>
      </c>
      <c r="AL278" t="s">
        <v>624</v>
      </c>
    </row>
    <row r="279" spans="1:38" x14ac:dyDescent="0.25">
      <c r="A279" s="17" t="s">
        <v>79</v>
      </c>
      <c r="B279" s="18" t="s">
        <v>80</v>
      </c>
      <c r="C279" s="28">
        <v>1</v>
      </c>
      <c r="D279">
        <v>39.28</v>
      </c>
      <c r="E279">
        <v>39.480000000000004</v>
      </c>
      <c r="F279" s="34"/>
      <c r="G279">
        <v>7</v>
      </c>
      <c r="H279">
        <v>7</v>
      </c>
      <c r="I279" s="34"/>
      <c r="J279" s="55" t="s">
        <v>64</v>
      </c>
      <c r="K279" s="64" t="s">
        <v>150</v>
      </c>
      <c r="L279" s="119"/>
      <c r="M279">
        <v>135</v>
      </c>
      <c r="N279">
        <v>128</v>
      </c>
      <c r="O279" s="34"/>
      <c r="P279">
        <f>VLOOKUP(表格2_45[[#This Row],[name]],odds!$A$1:$H$200,4,0)</f>
        <v>8.5</v>
      </c>
      <c r="Q279">
        <v>11</v>
      </c>
      <c r="R279" s="34"/>
      <c r="S279" s="37" t="s">
        <v>409</v>
      </c>
      <c r="T279" s="41">
        <v>1650</v>
      </c>
      <c r="U279">
        <v>1</v>
      </c>
      <c r="V279">
        <v>5</v>
      </c>
      <c r="W279">
        <v>11</v>
      </c>
      <c r="X279">
        <v>25</v>
      </c>
      <c r="Y279" s="32" t="s">
        <v>426</v>
      </c>
      <c r="Z279">
        <v>1127</v>
      </c>
      <c r="AA279" s="33" t="s">
        <v>427</v>
      </c>
      <c r="AB279">
        <v>4</v>
      </c>
      <c r="AC279">
        <v>53</v>
      </c>
      <c r="AD279" s="19" t="s">
        <v>81</v>
      </c>
      <c r="AE279" s="12" t="s">
        <v>418</v>
      </c>
      <c r="AF279">
        <v>6</v>
      </c>
      <c r="AG279">
        <v>6</v>
      </c>
      <c r="AH279">
        <v>5</v>
      </c>
      <c r="AI279">
        <v>1</v>
      </c>
      <c r="AL279" t="s">
        <v>46</v>
      </c>
    </row>
    <row r="280" spans="1:38" hidden="1" x14ac:dyDescent="0.25">
      <c r="A280" s="17" t="s">
        <v>79</v>
      </c>
      <c r="B280" s="19" t="s">
        <v>84</v>
      </c>
      <c r="C280" s="30">
        <v>4</v>
      </c>
      <c r="D280">
        <v>34.83</v>
      </c>
      <c r="E280">
        <v>34.83</v>
      </c>
      <c r="F280" s="34"/>
      <c r="G280">
        <v>6</v>
      </c>
      <c r="H280">
        <v>4</v>
      </c>
      <c r="I280" s="34"/>
      <c r="J280" s="59" t="s">
        <v>85</v>
      </c>
      <c r="K280" s="59" t="s">
        <v>85</v>
      </c>
      <c r="L280" s="96"/>
      <c r="M280">
        <v>131</v>
      </c>
      <c r="N280">
        <v>132</v>
      </c>
      <c r="O280" s="34"/>
      <c r="P280">
        <f>VLOOKUP(表格2_45[[#This Row],[name]],odds!$A$1:$H$200,4,0)</f>
        <v>4.9000000000000004</v>
      </c>
      <c r="Q280">
        <v>9.6999999999999993</v>
      </c>
      <c r="R280" s="34"/>
      <c r="S280" s="37" t="s">
        <v>409</v>
      </c>
      <c r="T280">
        <v>1600</v>
      </c>
      <c r="U280">
        <v>1</v>
      </c>
      <c r="V280">
        <v>20</v>
      </c>
      <c r="W280">
        <v>12</v>
      </c>
      <c r="X280">
        <v>25</v>
      </c>
      <c r="Y280" t="s">
        <v>479</v>
      </c>
      <c r="Z280">
        <v>1128</v>
      </c>
      <c r="AA280" s="33" t="s">
        <v>417</v>
      </c>
      <c r="AB280">
        <v>4</v>
      </c>
      <c r="AC280">
        <v>57</v>
      </c>
      <c r="AD280" s="25" t="s">
        <v>54</v>
      </c>
      <c r="AE280" s="12" t="s">
        <v>539</v>
      </c>
      <c r="AF280">
        <v>5</v>
      </c>
      <c r="AG280">
        <v>5</v>
      </c>
      <c r="AH280">
        <v>5</v>
      </c>
      <c r="AI280">
        <v>4</v>
      </c>
      <c r="AL280" t="s">
        <v>87</v>
      </c>
    </row>
    <row r="281" spans="1:38" hidden="1" x14ac:dyDescent="0.25">
      <c r="A281" s="17" t="s">
        <v>79</v>
      </c>
      <c r="B281" s="19" t="s">
        <v>84</v>
      </c>
      <c r="C281">
        <v>6</v>
      </c>
      <c r="D281">
        <v>22.71</v>
      </c>
      <c r="E281">
        <v>22.61</v>
      </c>
      <c r="F281" s="34"/>
      <c r="G281">
        <v>6</v>
      </c>
      <c r="H281">
        <v>8</v>
      </c>
      <c r="I281" s="34"/>
      <c r="J281" s="59" t="s">
        <v>85</v>
      </c>
      <c r="K281" s="53" t="s">
        <v>53</v>
      </c>
      <c r="L281" s="102"/>
      <c r="M281">
        <v>131</v>
      </c>
      <c r="N281">
        <v>134</v>
      </c>
      <c r="O281" s="34"/>
      <c r="P281">
        <f>VLOOKUP(表格2_45[[#This Row],[name]],odds!$A$1:$H$200,4,0)</f>
        <v>4.9000000000000004</v>
      </c>
      <c r="Q281">
        <v>6.2</v>
      </c>
      <c r="R281" s="34"/>
      <c r="S281" s="37" t="s">
        <v>409</v>
      </c>
      <c r="T281">
        <v>1400</v>
      </c>
      <c r="U281">
        <v>1</v>
      </c>
      <c r="V281">
        <v>15</v>
      </c>
      <c r="W281">
        <v>11</v>
      </c>
      <c r="X281">
        <v>25</v>
      </c>
      <c r="Y281" t="s">
        <v>465</v>
      </c>
      <c r="Z281">
        <v>1132</v>
      </c>
      <c r="AA281" s="33" t="s">
        <v>417</v>
      </c>
      <c r="AB281">
        <v>4</v>
      </c>
      <c r="AC281">
        <v>57</v>
      </c>
      <c r="AD281" s="25" t="s">
        <v>54</v>
      </c>
      <c r="AE281" t="s">
        <v>441</v>
      </c>
      <c r="AF281">
        <v>4</v>
      </c>
      <c r="AG281">
        <v>5</v>
      </c>
      <c r="AH281">
        <v>3</v>
      </c>
      <c r="AI281">
        <v>6</v>
      </c>
      <c r="AL281" t="s">
        <v>87</v>
      </c>
    </row>
    <row r="282" spans="1:38" hidden="1" x14ac:dyDescent="0.25">
      <c r="A282" s="17" t="s">
        <v>79</v>
      </c>
      <c r="B282" s="19" t="s">
        <v>84</v>
      </c>
      <c r="C282" s="28">
        <v>2</v>
      </c>
      <c r="D282">
        <v>21.34</v>
      </c>
      <c r="E282">
        <v>21.54</v>
      </c>
      <c r="F282" s="34"/>
      <c r="G282">
        <v>6</v>
      </c>
      <c r="H282">
        <v>2</v>
      </c>
      <c r="I282" s="34"/>
      <c r="J282" s="59" t="s">
        <v>85</v>
      </c>
      <c r="K282" s="53" t="s">
        <v>53</v>
      </c>
      <c r="L282" s="102"/>
      <c r="M282">
        <v>131</v>
      </c>
      <c r="N282">
        <v>131</v>
      </c>
      <c r="O282" s="34"/>
      <c r="P282">
        <f>VLOOKUP(表格2_45[[#This Row],[name]],odds!$A$1:$H$200,4,0)</f>
        <v>4.9000000000000004</v>
      </c>
      <c r="Q282">
        <v>36</v>
      </c>
      <c r="R282" s="34"/>
      <c r="S282" s="37" t="s">
        <v>409</v>
      </c>
      <c r="T282">
        <v>1400</v>
      </c>
      <c r="U282">
        <v>1</v>
      </c>
      <c r="V282">
        <v>19</v>
      </c>
      <c r="W282">
        <v>10</v>
      </c>
      <c r="X282">
        <v>25</v>
      </c>
      <c r="Y282" t="s">
        <v>479</v>
      </c>
      <c r="Z282">
        <v>1146</v>
      </c>
      <c r="AA282" s="33" t="s">
        <v>427</v>
      </c>
      <c r="AB282">
        <v>4</v>
      </c>
      <c r="AC282">
        <v>56</v>
      </c>
      <c r="AD282" s="25" t="s">
        <v>54</v>
      </c>
      <c r="AE282" s="12" t="s">
        <v>539</v>
      </c>
      <c r="AF282">
        <v>4</v>
      </c>
      <c r="AG282">
        <v>4</v>
      </c>
      <c r="AH282">
        <v>3</v>
      </c>
      <c r="AI282">
        <v>2</v>
      </c>
      <c r="AL282" t="s">
        <v>87</v>
      </c>
    </row>
    <row r="283" spans="1:38" hidden="1" x14ac:dyDescent="0.25">
      <c r="A283" s="17" t="s">
        <v>79</v>
      </c>
      <c r="B283" s="19" t="s">
        <v>84</v>
      </c>
      <c r="C283">
        <v>12</v>
      </c>
      <c r="D283">
        <v>23.67</v>
      </c>
      <c r="E283">
        <v>23.87</v>
      </c>
      <c r="F283" s="34"/>
      <c r="G283">
        <v>6</v>
      </c>
      <c r="H283">
        <v>1</v>
      </c>
      <c r="I283" s="34"/>
      <c r="J283" s="59" t="s">
        <v>85</v>
      </c>
      <c r="K283" s="65" t="s">
        <v>167</v>
      </c>
      <c r="L283" s="117"/>
      <c r="M283">
        <v>131</v>
      </c>
      <c r="N283">
        <v>132</v>
      </c>
      <c r="O283" s="34"/>
      <c r="P283">
        <f>VLOOKUP(表格2_45[[#This Row],[name]],odds!$A$1:$H$200,4,0)</f>
        <v>4.9000000000000004</v>
      </c>
      <c r="Q283">
        <v>27</v>
      </c>
      <c r="R283" s="34"/>
      <c r="S283" s="38" t="s">
        <v>411</v>
      </c>
      <c r="T283">
        <v>1400</v>
      </c>
      <c r="U283">
        <v>1</v>
      </c>
      <c r="V283">
        <v>21</v>
      </c>
      <c r="W283">
        <v>9</v>
      </c>
      <c r="X283">
        <v>25</v>
      </c>
      <c r="Y283" t="s">
        <v>508</v>
      </c>
      <c r="Z283">
        <v>1166</v>
      </c>
      <c r="AA283" s="34" t="s">
        <v>480</v>
      </c>
      <c r="AB283">
        <v>4</v>
      </c>
      <c r="AC283">
        <v>57</v>
      </c>
      <c r="AD283" s="25" t="s">
        <v>54</v>
      </c>
      <c r="AE283" t="s">
        <v>487</v>
      </c>
      <c r="AF283">
        <v>11</v>
      </c>
      <c r="AG283">
        <v>7</v>
      </c>
      <c r="AH283">
        <v>6</v>
      </c>
      <c r="AI283">
        <v>12</v>
      </c>
      <c r="AL283" t="s">
        <v>87</v>
      </c>
    </row>
    <row r="284" spans="1:38" hidden="1" x14ac:dyDescent="0.25">
      <c r="A284" s="17" t="s">
        <v>79</v>
      </c>
      <c r="B284" s="19" t="s">
        <v>84</v>
      </c>
      <c r="C284">
        <v>9</v>
      </c>
      <c r="D284">
        <v>22.38</v>
      </c>
      <c r="E284">
        <v>22.58</v>
      </c>
      <c r="F284" s="34"/>
      <c r="G284">
        <v>6</v>
      </c>
      <c r="H284">
        <v>11</v>
      </c>
      <c r="I284" s="34"/>
      <c r="J284" s="59" t="s">
        <v>85</v>
      </c>
      <c r="K284" s="65" t="s">
        <v>167</v>
      </c>
      <c r="L284" s="117"/>
      <c r="M284">
        <v>131</v>
      </c>
      <c r="N284">
        <v>118</v>
      </c>
      <c r="O284" s="34"/>
      <c r="P284">
        <f>VLOOKUP(表格2_45[[#This Row],[name]],odds!$A$1:$H$200,4,0)</f>
        <v>4.9000000000000004</v>
      </c>
      <c r="Q284">
        <v>49</v>
      </c>
      <c r="R284" s="34"/>
      <c r="S284" s="38" t="s">
        <v>411</v>
      </c>
      <c r="T284">
        <v>1400</v>
      </c>
      <c r="U284">
        <v>1</v>
      </c>
      <c r="V284">
        <v>28</v>
      </c>
      <c r="W284">
        <v>6</v>
      </c>
      <c r="X284">
        <v>25</v>
      </c>
      <c r="Y284" t="s">
        <v>477</v>
      </c>
      <c r="Z284">
        <v>1175</v>
      </c>
      <c r="AA284" s="33" t="s">
        <v>417</v>
      </c>
      <c r="AB284">
        <v>3</v>
      </c>
      <c r="AC284">
        <v>60</v>
      </c>
      <c r="AD284" s="25" t="s">
        <v>54</v>
      </c>
      <c r="AE284" t="s">
        <v>589</v>
      </c>
      <c r="AF284">
        <v>13</v>
      </c>
      <c r="AG284">
        <v>13</v>
      </c>
      <c r="AH284">
        <v>13</v>
      </c>
      <c r="AI284">
        <v>9</v>
      </c>
      <c r="AL284" t="s">
        <v>680</v>
      </c>
    </row>
    <row r="285" spans="1:38" hidden="1" x14ac:dyDescent="0.25">
      <c r="A285" s="17" t="s">
        <v>79</v>
      </c>
      <c r="B285" s="19" t="s">
        <v>84</v>
      </c>
      <c r="C285">
        <v>8</v>
      </c>
      <c r="D285">
        <v>22.44</v>
      </c>
      <c r="E285">
        <v>22.740000000000002</v>
      </c>
      <c r="F285" s="34"/>
      <c r="G285">
        <v>6</v>
      </c>
      <c r="H285">
        <v>11</v>
      </c>
      <c r="I285" s="34"/>
      <c r="J285" s="59" t="s">
        <v>85</v>
      </c>
      <c r="K285" s="65" t="s">
        <v>167</v>
      </c>
      <c r="L285" s="117"/>
      <c r="M285">
        <v>131</v>
      </c>
      <c r="N285">
        <v>116</v>
      </c>
      <c r="O285" s="34"/>
      <c r="P285">
        <f>VLOOKUP(表格2_45[[#This Row],[name]],odds!$A$1:$H$200,4,0)</f>
        <v>4.9000000000000004</v>
      </c>
      <c r="Q285">
        <v>62</v>
      </c>
      <c r="R285" s="34"/>
      <c r="S285" s="38" t="s">
        <v>411</v>
      </c>
      <c r="T285">
        <v>1400</v>
      </c>
      <c r="U285">
        <v>1</v>
      </c>
      <c r="V285">
        <v>8</v>
      </c>
      <c r="W285">
        <v>6</v>
      </c>
      <c r="X285">
        <v>25</v>
      </c>
      <c r="Y285" t="s">
        <v>508</v>
      </c>
      <c r="Z285">
        <v>1162</v>
      </c>
      <c r="AA285" s="33" t="s">
        <v>427</v>
      </c>
      <c r="AB285">
        <v>3</v>
      </c>
      <c r="AC285">
        <v>61</v>
      </c>
      <c r="AD285" s="25" t="s">
        <v>54</v>
      </c>
      <c r="AE285">
        <v>3</v>
      </c>
      <c r="AF285">
        <v>13</v>
      </c>
      <c r="AG285">
        <v>13</v>
      </c>
      <c r="AH285">
        <v>13</v>
      </c>
      <c r="AI285">
        <v>8</v>
      </c>
      <c r="AL285" t="s">
        <v>624</v>
      </c>
    </row>
    <row r="286" spans="1:38" hidden="1" x14ac:dyDescent="0.25">
      <c r="A286" s="17" t="s">
        <v>79</v>
      </c>
      <c r="B286" s="19" t="s">
        <v>84</v>
      </c>
      <c r="C286">
        <v>6</v>
      </c>
      <c r="D286">
        <v>57.92</v>
      </c>
      <c r="E286">
        <v>58.32</v>
      </c>
      <c r="F286" s="34"/>
      <c r="G286">
        <v>6</v>
      </c>
      <c r="H286">
        <v>8</v>
      </c>
      <c r="I286" s="34"/>
      <c r="J286" s="59" t="s">
        <v>85</v>
      </c>
      <c r="K286" s="65" t="s">
        <v>167</v>
      </c>
      <c r="L286" s="117"/>
      <c r="M286">
        <v>131</v>
      </c>
      <c r="N286">
        <v>118</v>
      </c>
      <c r="O286" s="34"/>
      <c r="P286">
        <f>VLOOKUP(表格2_45[[#This Row],[name]],odds!$A$1:$H$200,4,0)</f>
        <v>4.9000000000000004</v>
      </c>
      <c r="Q286">
        <v>19</v>
      </c>
      <c r="R286" s="34"/>
      <c r="S286" s="38" t="s">
        <v>411</v>
      </c>
      <c r="T286">
        <v>1000</v>
      </c>
      <c r="U286">
        <v>0</v>
      </c>
      <c r="V286">
        <v>25</v>
      </c>
      <c r="W286">
        <v>5</v>
      </c>
      <c r="X286">
        <v>25</v>
      </c>
      <c r="Y286" t="s">
        <v>483</v>
      </c>
      <c r="Z286">
        <v>1184</v>
      </c>
      <c r="AA286" s="33" t="s">
        <v>417</v>
      </c>
      <c r="AB286">
        <v>3</v>
      </c>
      <c r="AC286">
        <v>62</v>
      </c>
      <c r="AD286" s="25" t="s">
        <v>54</v>
      </c>
      <c r="AE286" t="s">
        <v>435</v>
      </c>
      <c r="AF286">
        <v>13</v>
      </c>
      <c r="AG286">
        <v>13</v>
      </c>
      <c r="AH286">
        <v>6</v>
      </c>
      <c r="AL286" t="s">
        <v>624</v>
      </c>
    </row>
    <row r="287" spans="1:38" hidden="1" x14ac:dyDescent="0.25">
      <c r="A287" s="17" t="s">
        <v>79</v>
      </c>
      <c r="B287" s="19" t="s">
        <v>84</v>
      </c>
      <c r="C287">
        <v>8</v>
      </c>
      <c r="D287">
        <v>9.15</v>
      </c>
      <c r="E287">
        <v>9.4500000000000011</v>
      </c>
      <c r="F287" s="34"/>
      <c r="G287">
        <v>6</v>
      </c>
      <c r="H287">
        <v>9</v>
      </c>
      <c r="I287" s="34"/>
      <c r="J287" s="59" t="s">
        <v>85</v>
      </c>
      <c r="K287" s="51" t="s">
        <v>43</v>
      </c>
      <c r="L287" s="111"/>
      <c r="M287">
        <v>131</v>
      </c>
      <c r="N287">
        <v>123</v>
      </c>
      <c r="O287" s="34"/>
      <c r="P287">
        <f>VLOOKUP(表格2_45[[#This Row],[name]],odds!$A$1:$H$200,4,0)</f>
        <v>4.9000000000000004</v>
      </c>
      <c r="Q287">
        <v>145</v>
      </c>
      <c r="R287" s="34"/>
      <c r="S287" s="38" t="s">
        <v>411</v>
      </c>
      <c r="T287">
        <v>1200</v>
      </c>
      <c r="U287">
        <v>1</v>
      </c>
      <c r="V287">
        <v>18</v>
      </c>
      <c r="W287">
        <v>5</v>
      </c>
      <c r="X287">
        <v>25</v>
      </c>
      <c r="Y287" t="s">
        <v>479</v>
      </c>
      <c r="Z287">
        <v>1191</v>
      </c>
      <c r="AA287" s="33" t="s">
        <v>427</v>
      </c>
      <c r="AB287">
        <v>3</v>
      </c>
      <c r="AC287">
        <v>64</v>
      </c>
      <c r="AD287" s="25" t="s">
        <v>54</v>
      </c>
      <c r="AE287" s="12" t="s">
        <v>549</v>
      </c>
      <c r="AF287">
        <v>11</v>
      </c>
      <c r="AG287">
        <v>9</v>
      </c>
      <c r="AH287">
        <v>8</v>
      </c>
      <c r="AL287" t="s">
        <v>624</v>
      </c>
    </row>
    <row r="288" spans="1:38" hidden="1" x14ac:dyDescent="0.25">
      <c r="A288" s="17" t="s">
        <v>79</v>
      </c>
      <c r="B288" s="19" t="s">
        <v>84</v>
      </c>
      <c r="C288">
        <v>9</v>
      </c>
      <c r="D288">
        <v>9.7100000000000009</v>
      </c>
      <c r="E288">
        <v>10.010000000000002</v>
      </c>
      <c r="F288" s="34"/>
      <c r="G288">
        <v>6</v>
      </c>
      <c r="H288">
        <v>6</v>
      </c>
      <c r="I288" s="34"/>
      <c r="J288" s="59" t="s">
        <v>85</v>
      </c>
      <c r="K288" s="63" t="s">
        <v>140</v>
      </c>
      <c r="L288" s="100"/>
      <c r="M288">
        <v>131</v>
      </c>
      <c r="N288">
        <v>123</v>
      </c>
      <c r="O288" s="34"/>
      <c r="P288">
        <f>VLOOKUP(表格2_45[[#This Row],[name]],odds!$A$1:$H$200,4,0)</f>
        <v>4.9000000000000004</v>
      </c>
      <c r="Q288">
        <v>89</v>
      </c>
      <c r="R288" s="34"/>
      <c r="S288" s="36" t="s">
        <v>410</v>
      </c>
      <c r="T288">
        <v>1200</v>
      </c>
      <c r="U288">
        <v>1</v>
      </c>
      <c r="V288">
        <v>4</v>
      </c>
      <c r="W288">
        <v>5</v>
      </c>
      <c r="X288">
        <v>25</v>
      </c>
      <c r="Y288" t="s">
        <v>477</v>
      </c>
      <c r="Z288">
        <v>1191</v>
      </c>
      <c r="AA288" s="33" t="s">
        <v>427</v>
      </c>
      <c r="AB288">
        <v>3</v>
      </c>
      <c r="AC288">
        <v>66</v>
      </c>
      <c r="AD288" s="25" t="s">
        <v>54</v>
      </c>
      <c r="AE288" t="s">
        <v>519</v>
      </c>
      <c r="AF288">
        <v>8</v>
      </c>
      <c r="AG288">
        <v>9</v>
      </c>
      <c r="AH288">
        <v>9</v>
      </c>
      <c r="AL288" t="s">
        <v>624</v>
      </c>
    </row>
    <row r="289" spans="1:38" hidden="1" x14ac:dyDescent="0.25">
      <c r="A289" s="17" t="s">
        <v>79</v>
      </c>
      <c r="B289" s="19" t="s">
        <v>84</v>
      </c>
      <c r="C289">
        <v>8</v>
      </c>
      <c r="D289">
        <v>9.23</v>
      </c>
      <c r="E289">
        <v>9.43</v>
      </c>
      <c r="F289" s="34"/>
      <c r="G289">
        <v>6</v>
      </c>
      <c r="H289">
        <v>8</v>
      </c>
      <c r="I289" s="34"/>
      <c r="J289" s="59" t="s">
        <v>85</v>
      </c>
      <c r="K289" s="54" t="s">
        <v>58</v>
      </c>
      <c r="L289" s="110"/>
      <c r="M289">
        <v>131</v>
      </c>
      <c r="N289">
        <v>124</v>
      </c>
      <c r="O289" s="34"/>
      <c r="P289">
        <f>VLOOKUP(表格2_45[[#This Row],[name]],odds!$A$1:$H$200,4,0)</f>
        <v>4.9000000000000004</v>
      </c>
      <c r="Q289">
        <v>71</v>
      </c>
      <c r="R289" s="34"/>
      <c r="S289" s="38" t="s">
        <v>411</v>
      </c>
      <c r="T289">
        <v>1200</v>
      </c>
      <c r="U289">
        <v>1</v>
      </c>
      <c r="V289">
        <v>20</v>
      </c>
      <c r="W289">
        <v>4</v>
      </c>
      <c r="X289">
        <v>25</v>
      </c>
      <c r="Y289" t="s">
        <v>479</v>
      </c>
      <c r="Z289">
        <v>1195</v>
      </c>
      <c r="AA289" s="33" t="s">
        <v>427</v>
      </c>
      <c r="AB289">
        <v>3</v>
      </c>
      <c r="AC289">
        <v>66</v>
      </c>
      <c r="AD289" s="25" t="s">
        <v>54</v>
      </c>
      <c r="AE289" t="s">
        <v>453</v>
      </c>
      <c r="AF289">
        <v>12</v>
      </c>
      <c r="AG289">
        <v>12</v>
      </c>
      <c r="AH289">
        <v>8</v>
      </c>
      <c r="AL289" t="s">
        <v>624</v>
      </c>
    </row>
    <row r="290" spans="1:38" hidden="1" x14ac:dyDescent="0.25">
      <c r="A290" s="17" t="s">
        <v>79</v>
      </c>
      <c r="B290" s="20" t="s">
        <v>89</v>
      </c>
      <c r="C290">
        <v>10</v>
      </c>
      <c r="D290">
        <v>22.79</v>
      </c>
      <c r="E290">
        <v>22.89</v>
      </c>
      <c r="F290" s="34"/>
      <c r="G290">
        <v>12</v>
      </c>
      <c r="H290">
        <v>12</v>
      </c>
      <c r="I290" s="34"/>
      <c r="J290" s="60" t="s">
        <v>90</v>
      </c>
      <c r="K290" s="68" t="s">
        <v>316</v>
      </c>
      <c r="L290" s="122"/>
      <c r="M290">
        <v>131</v>
      </c>
      <c r="N290">
        <v>128</v>
      </c>
      <c r="O290" s="34"/>
      <c r="P290">
        <f>VLOOKUP(表格2_45[[#This Row],[name]],odds!$A$1:$H$200,4,0)</f>
        <v>18</v>
      </c>
      <c r="Q290">
        <v>46</v>
      </c>
      <c r="R290" s="34"/>
      <c r="S290" s="37" t="s">
        <v>409</v>
      </c>
      <c r="T290">
        <v>1400</v>
      </c>
      <c r="U290">
        <v>1</v>
      </c>
      <c r="V290">
        <v>27</v>
      </c>
      <c r="W290">
        <v>12</v>
      </c>
      <c r="X290">
        <v>25</v>
      </c>
      <c r="Y290" t="s">
        <v>465</v>
      </c>
      <c r="Z290">
        <v>1104</v>
      </c>
      <c r="AA290" s="33" t="s">
        <v>417</v>
      </c>
      <c r="AB290">
        <v>4</v>
      </c>
      <c r="AC290">
        <v>58</v>
      </c>
      <c r="AD290" s="17" t="s">
        <v>91</v>
      </c>
      <c r="AE290" t="s">
        <v>589</v>
      </c>
      <c r="AF290">
        <v>6</v>
      </c>
      <c r="AG290">
        <v>5</v>
      </c>
      <c r="AH290">
        <v>8</v>
      </c>
      <c r="AI290">
        <v>10</v>
      </c>
      <c r="AL290" t="s">
        <v>46</v>
      </c>
    </row>
    <row r="291" spans="1:38" hidden="1" x14ac:dyDescent="0.25">
      <c r="A291" s="17" t="s">
        <v>79</v>
      </c>
      <c r="B291" s="20" t="s">
        <v>89</v>
      </c>
      <c r="C291">
        <v>10</v>
      </c>
      <c r="D291">
        <v>50.53</v>
      </c>
      <c r="E291">
        <v>50.43</v>
      </c>
      <c r="F291" s="34"/>
      <c r="G291">
        <v>12</v>
      </c>
      <c r="H291">
        <v>11</v>
      </c>
      <c r="I291" s="34"/>
      <c r="J291" s="60" t="s">
        <v>90</v>
      </c>
      <c r="K291" s="62" t="s">
        <v>120</v>
      </c>
      <c r="L291" s="109"/>
      <c r="M291">
        <v>131</v>
      </c>
      <c r="N291">
        <v>135</v>
      </c>
      <c r="O291" s="34"/>
      <c r="P291">
        <f>VLOOKUP(表格2_45[[#This Row],[name]],odds!$A$1:$H$200,4,0)</f>
        <v>18</v>
      </c>
      <c r="Q291">
        <v>38</v>
      </c>
      <c r="R291" s="34"/>
      <c r="S291" s="38" t="s">
        <v>411</v>
      </c>
      <c r="T291">
        <v>1800</v>
      </c>
      <c r="U291">
        <v>1</v>
      </c>
      <c r="V291">
        <v>17</v>
      </c>
      <c r="W291">
        <v>12</v>
      </c>
      <c r="X291">
        <v>25</v>
      </c>
      <c r="Y291" s="31" t="s">
        <v>420</v>
      </c>
      <c r="Z291">
        <v>1097</v>
      </c>
      <c r="AA291" s="33" t="s">
        <v>417</v>
      </c>
      <c r="AB291">
        <v>4</v>
      </c>
      <c r="AC291">
        <v>60</v>
      </c>
      <c r="AD291" s="17" t="s">
        <v>91</v>
      </c>
      <c r="AE291">
        <v>4</v>
      </c>
      <c r="AF291">
        <v>12</v>
      </c>
      <c r="AG291">
        <v>10</v>
      </c>
      <c r="AH291">
        <v>9</v>
      </c>
      <c r="AI291">
        <v>10</v>
      </c>
      <c r="AJ291">
        <v>10</v>
      </c>
      <c r="AL291" t="s">
        <v>46</v>
      </c>
    </row>
    <row r="292" spans="1:38" x14ac:dyDescent="0.25">
      <c r="A292" s="17" t="s">
        <v>79</v>
      </c>
      <c r="B292" s="27" t="s">
        <v>116</v>
      </c>
      <c r="C292" s="28">
        <v>2</v>
      </c>
      <c r="D292">
        <v>39.729999999999997</v>
      </c>
      <c r="E292">
        <v>39.529999999999994</v>
      </c>
      <c r="F292" s="34"/>
      <c r="G292">
        <v>4</v>
      </c>
      <c r="H292">
        <v>10</v>
      </c>
      <c r="I292" s="34"/>
      <c r="J292" s="54" t="s">
        <v>58</v>
      </c>
      <c r="K292" s="54" t="s">
        <v>58</v>
      </c>
      <c r="L292" s="110"/>
      <c r="M292">
        <v>120</v>
      </c>
      <c r="N292">
        <v>119</v>
      </c>
      <c r="O292" s="34"/>
      <c r="P292">
        <f>VLOOKUP(表格2_45[[#This Row],[name]],odds!$A$1:$H$200,4,0)</f>
        <v>5.5</v>
      </c>
      <c r="Q292">
        <v>20</v>
      </c>
      <c r="R292" s="34"/>
      <c r="S292" s="38" t="s">
        <v>411</v>
      </c>
      <c r="T292" s="41">
        <v>1650</v>
      </c>
      <c r="U292">
        <v>1</v>
      </c>
      <c r="V292">
        <v>23</v>
      </c>
      <c r="W292">
        <v>12</v>
      </c>
      <c r="X292">
        <v>25</v>
      </c>
      <c r="Y292" s="32" t="s">
        <v>416</v>
      </c>
      <c r="Z292">
        <v>1188</v>
      </c>
      <c r="AA292" s="33" t="s">
        <v>417</v>
      </c>
      <c r="AB292">
        <v>4</v>
      </c>
      <c r="AC292">
        <v>44</v>
      </c>
      <c r="AD292" s="19" t="s">
        <v>32</v>
      </c>
      <c r="AE292" s="12" t="s">
        <v>446</v>
      </c>
      <c r="AF292">
        <v>11</v>
      </c>
      <c r="AG292">
        <v>12</v>
      </c>
      <c r="AH292">
        <v>12</v>
      </c>
      <c r="AI292">
        <v>2</v>
      </c>
      <c r="AL292" t="s">
        <v>17</v>
      </c>
    </row>
    <row r="293" spans="1:38" hidden="1" x14ac:dyDescent="0.25">
      <c r="A293" s="17" t="s">
        <v>79</v>
      </c>
      <c r="B293" s="20" t="s">
        <v>89</v>
      </c>
      <c r="C293">
        <v>12</v>
      </c>
      <c r="D293">
        <v>49.73</v>
      </c>
      <c r="E293">
        <v>50.529999999999994</v>
      </c>
      <c r="F293" s="34"/>
      <c r="G293">
        <v>12</v>
      </c>
      <c r="H293">
        <v>4</v>
      </c>
      <c r="I293" s="34"/>
      <c r="J293" s="60" t="s">
        <v>90</v>
      </c>
      <c r="K293" s="62" t="s">
        <v>120</v>
      </c>
      <c r="L293" s="109"/>
      <c r="M293">
        <v>131</v>
      </c>
      <c r="N293">
        <v>119</v>
      </c>
      <c r="O293" s="34"/>
      <c r="P293">
        <f>VLOOKUP(表格2_45[[#This Row],[name]],odds!$A$1:$H$200,4,0)</f>
        <v>18</v>
      </c>
      <c r="Q293">
        <v>45</v>
      </c>
      <c r="R293" s="34"/>
      <c r="S293" s="35" t="s">
        <v>408</v>
      </c>
      <c r="T293">
        <v>1800</v>
      </c>
      <c r="U293">
        <v>1</v>
      </c>
      <c r="V293">
        <v>15</v>
      </c>
      <c r="W293">
        <v>10</v>
      </c>
      <c r="X293">
        <v>25</v>
      </c>
      <c r="Y293" s="32" t="s">
        <v>432</v>
      </c>
      <c r="Z293">
        <v>1092</v>
      </c>
      <c r="AA293" s="33" t="s">
        <v>427</v>
      </c>
      <c r="AB293">
        <v>3</v>
      </c>
      <c r="AC293">
        <v>63</v>
      </c>
      <c r="AD293" s="17" t="s">
        <v>91</v>
      </c>
      <c r="AE293" t="s">
        <v>753</v>
      </c>
      <c r="AF293">
        <v>3</v>
      </c>
      <c r="AG293">
        <v>5</v>
      </c>
      <c r="AH293">
        <v>5</v>
      </c>
      <c r="AI293">
        <v>5</v>
      </c>
      <c r="AJ293">
        <v>12</v>
      </c>
      <c r="AL293" t="s">
        <v>46</v>
      </c>
    </row>
    <row r="294" spans="1:38" hidden="1" x14ac:dyDescent="0.25">
      <c r="A294" s="17" t="s">
        <v>79</v>
      </c>
      <c r="B294" s="27" t="s">
        <v>116</v>
      </c>
      <c r="C294" s="28">
        <v>2</v>
      </c>
      <c r="D294">
        <v>40.04</v>
      </c>
      <c r="E294">
        <v>39.54</v>
      </c>
      <c r="F294" s="34"/>
      <c r="G294">
        <v>4</v>
      </c>
      <c r="H294">
        <v>9</v>
      </c>
      <c r="I294" s="34"/>
      <c r="J294" s="54" t="s">
        <v>58</v>
      </c>
      <c r="K294" s="67" t="s">
        <v>195</v>
      </c>
      <c r="L294" s="95"/>
      <c r="M294">
        <v>120</v>
      </c>
      <c r="N294">
        <v>129</v>
      </c>
      <c r="O294" s="34"/>
      <c r="P294">
        <f>VLOOKUP(表格2_45[[#This Row],[name]],odds!$A$1:$H$200,4,0)</f>
        <v>5.5</v>
      </c>
      <c r="Q294">
        <v>12</v>
      </c>
      <c r="R294" s="34"/>
      <c r="S294" s="36" t="s">
        <v>410</v>
      </c>
      <c r="T294" s="41">
        <v>1650</v>
      </c>
      <c r="U294">
        <v>1</v>
      </c>
      <c r="V294">
        <v>12</v>
      </c>
      <c r="W294">
        <v>6</v>
      </c>
      <c r="X294">
        <v>24</v>
      </c>
      <c r="Y294" s="31" t="s">
        <v>420</v>
      </c>
      <c r="Z294">
        <v>1169</v>
      </c>
      <c r="AA294" s="33" t="s">
        <v>417</v>
      </c>
      <c r="AB294">
        <v>4</v>
      </c>
      <c r="AC294">
        <v>54</v>
      </c>
      <c r="AD294" s="19" t="s">
        <v>32</v>
      </c>
      <c r="AE294" s="12" t="s">
        <v>654</v>
      </c>
      <c r="AF294">
        <v>10</v>
      </c>
      <c r="AG294">
        <v>10</v>
      </c>
      <c r="AH294">
        <v>10</v>
      </c>
      <c r="AI294">
        <v>2</v>
      </c>
      <c r="AL294" t="s">
        <v>17</v>
      </c>
    </row>
    <row r="295" spans="1:38" x14ac:dyDescent="0.25">
      <c r="A295" s="17" t="s">
        <v>79</v>
      </c>
      <c r="B295" s="27" t="s">
        <v>116</v>
      </c>
      <c r="C295">
        <v>7</v>
      </c>
      <c r="D295">
        <v>39.979999999999997</v>
      </c>
      <c r="E295">
        <v>39.58</v>
      </c>
      <c r="F295" s="34"/>
      <c r="G295">
        <v>4</v>
      </c>
      <c r="H295">
        <v>12</v>
      </c>
      <c r="I295" s="34"/>
      <c r="J295" s="54" t="s">
        <v>58</v>
      </c>
      <c r="K295" s="67" t="s">
        <v>195</v>
      </c>
      <c r="L295" s="95"/>
      <c r="M295">
        <v>120</v>
      </c>
      <c r="N295">
        <v>121</v>
      </c>
      <c r="O295" s="34"/>
      <c r="P295">
        <f>VLOOKUP(表格2_45[[#This Row],[name]],odds!$A$1:$H$200,4,0)</f>
        <v>5.5</v>
      </c>
      <c r="Q295">
        <v>21</v>
      </c>
      <c r="R295" s="34"/>
      <c r="S295" s="38" t="s">
        <v>411</v>
      </c>
      <c r="T295" s="41">
        <v>1650</v>
      </c>
      <c r="U295">
        <v>1</v>
      </c>
      <c r="V295">
        <v>15</v>
      </c>
      <c r="W295">
        <v>1</v>
      </c>
      <c r="X295">
        <v>25</v>
      </c>
      <c r="Y295" s="31" t="s">
        <v>420</v>
      </c>
      <c r="Z295">
        <v>1198</v>
      </c>
      <c r="AA295" s="33" t="s">
        <v>417</v>
      </c>
      <c r="AB295">
        <v>3</v>
      </c>
      <c r="AC295">
        <v>65</v>
      </c>
      <c r="AD295" s="19" t="s">
        <v>32</v>
      </c>
      <c r="AE295" s="12" t="s">
        <v>549</v>
      </c>
      <c r="AF295">
        <v>12</v>
      </c>
      <c r="AG295">
        <v>12</v>
      </c>
      <c r="AH295">
        <v>9</v>
      </c>
      <c r="AI295">
        <v>7</v>
      </c>
      <c r="AL295" t="s">
        <v>17</v>
      </c>
    </row>
    <row r="296" spans="1:38" hidden="1" x14ac:dyDescent="0.25">
      <c r="A296" s="17" t="s">
        <v>79</v>
      </c>
      <c r="B296" s="26" t="s">
        <v>112</v>
      </c>
      <c r="C296" s="28">
        <v>2</v>
      </c>
      <c r="D296">
        <v>39.99</v>
      </c>
      <c r="E296">
        <v>39.690000000000005</v>
      </c>
      <c r="F296" s="34"/>
      <c r="G296">
        <v>2</v>
      </c>
      <c r="H296">
        <v>4</v>
      </c>
      <c r="I296" s="34"/>
      <c r="J296" s="48" t="s">
        <v>26</v>
      </c>
      <c r="K296" s="54" t="s">
        <v>58</v>
      </c>
      <c r="L296" s="110"/>
      <c r="M296">
        <v>120</v>
      </c>
      <c r="N296">
        <v>130</v>
      </c>
      <c r="O296" s="34"/>
      <c r="P296">
        <f>VLOOKUP(表格2_45[[#This Row],[name]],odds!$A$1:$H$200,4,0)</f>
        <v>13</v>
      </c>
      <c r="Q296">
        <v>7.1</v>
      </c>
      <c r="R296" s="34"/>
      <c r="S296" s="37" t="s">
        <v>409</v>
      </c>
      <c r="T296" s="41">
        <v>1650</v>
      </c>
      <c r="U296">
        <v>1</v>
      </c>
      <c r="V296">
        <v>20</v>
      </c>
      <c r="W296">
        <v>9</v>
      </c>
      <c r="X296">
        <v>23</v>
      </c>
      <c r="Y296" s="31" t="s">
        <v>420</v>
      </c>
      <c r="Z296">
        <v>1098</v>
      </c>
      <c r="AA296" s="33" t="s">
        <v>417</v>
      </c>
      <c r="AB296">
        <v>4</v>
      </c>
      <c r="AC296">
        <v>55</v>
      </c>
      <c r="AD296" s="26" t="s">
        <v>59</v>
      </c>
      <c r="AE296" s="12" t="s">
        <v>423</v>
      </c>
      <c r="AF296">
        <v>5</v>
      </c>
      <c r="AG296">
        <v>5</v>
      </c>
      <c r="AH296">
        <v>5</v>
      </c>
      <c r="AI296">
        <v>2</v>
      </c>
      <c r="AL296" t="s">
        <v>1003</v>
      </c>
    </row>
    <row r="297" spans="1:38" hidden="1" x14ac:dyDescent="0.25">
      <c r="A297" s="17" t="s">
        <v>79</v>
      </c>
      <c r="B297" s="20" t="s">
        <v>89</v>
      </c>
      <c r="C297">
        <v>9</v>
      </c>
      <c r="D297">
        <v>40.630000000000003</v>
      </c>
      <c r="E297">
        <v>40.53</v>
      </c>
      <c r="F297" s="34"/>
      <c r="G297">
        <v>12</v>
      </c>
      <c r="H297">
        <v>10</v>
      </c>
      <c r="I297" s="34"/>
      <c r="J297" s="60" t="s">
        <v>90</v>
      </c>
      <c r="K297" s="61" t="s">
        <v>106</v>
      </c>
      <c r="L297" s="113"/>
      <c r="M297">
        <v>131</v>
      </c>
      <c r="N297">
        <v>135</v>
      </c>
      <c r="O297" s="34"/>
      <c r="P297">
        <f>VLOOKUP(表格2_45[[#This Row],[name]],odds!$A$1:$H$200,4,0)</f>
        <v>18</v>
      </c>
      <c r="Q297">
        <v>15</v>
      </c>
      <c r="R297" s="34"/>
      <c r="S297" s="35" t="s">
        <v>408</v>
      </c>
      <c r="T297" s="41">
        <v>1650</v>
      </c>
      <c r="U297">
        <v>1</v>
      </c>
      <c r="V297">
        <v>16</v>
      </c>
      <c r="W297">
        <v>4</v>
      </c>
      <c r="X297">
        <v>25</v>
      </c>
      <c r="Y297" s="31" t="s">
        <v>420</v>
      </c>
      <c r="Z297">
        <v>1079</v>
      </c>
      <c r="AA297" s="33" t="s">
        <v>427</v>
      </c>
      <c r="AB297">
        <v>4</v>
      </c>
      <c r="AC297">
        <v>60</v>
      </c>
      <c r="AD297" s="17" t="s">
        <v>91</v>
      </c>
      <c r="AE297" t="s">
        <v>513</v>
      </c>
      <c r="AF297">
        <v>3</v>
      </c>
      <c r="AG297">
        <v>4</v>
      </c>
      <c r="AH297">
        <v>5</v>
      </c>
      <c r="AI297">
        <v>9</v>
      </c>
      <c r="AL297" t="s">
        <v>46</v>
      </c>
    </row>
    <row r="298" spans="1:38" hidden="1" x14ac:dyDescent="0.25">
      <c r="A298" s="17" t="s">
        <v>79</v>
      </c>
      <c r="B298" s="20" t="s">
        <v>89</v>
      </c>
      <c r="C298">
        <v>7</v>
      </c>
      <c r="D298">
        <v>39.29</v>
      </c>
      <c r="E298">
        <v>39.69</v>
      </c>
      <c r="F298" s="34"/>
      <c r="G298">
        <v>12</v>
      </c>
      <c r="H298">
        <v>11</v>
      </c>
      <c r="I298" s="34"/>
      <c r="J298" s="60" t="s">
        <v>90</v>
      </c>
      <c r="K298" s="61" t="s">
        <v>106</v>
      </c>
      <c r="L298" s="113"/>
      <c r="M298">
        <v>131</v>
      </c>
      <c r="N298">
        <v>118</v>
      </c>
      <c r="O298" s="34"/>
      <c r="P298">
        <f>VLOOKUP(表格2_45[[#This Row],[name]],odds!$A$1:$H$200,4,0)</f>
        <v>18</v>
      </c>
      <c r="Q298">
        <v>31</v>
      </c>
      <c r="R298" s="34"/>
      <c r="S298" s="38" t="s">
        <v>411</v>
      </c>
      <c r="T298" s="41">
        <v>1650</v>
      </c>
      <c r="U298">
        <v>1</v>
      </c>
      <c r="V298">
        <v>19</v>
      </c>
      <c r="W298">
        <v>3</v>
      </c>
      <c r="X298">
        <v>25</v>
      </c>
      <c r="Y298" s="31" t="s">
        <v>420</v>
      </c>
      <c r="Z298">
        <v>1083</v>
      </c>
      <c r="AA298" s="33" t="s">
        <v>427</v>
      </c>
      <c r="AB298">
        <v>3</v>
      </c>
      <c r="AC298">
        <v>61</v>
      </c>
      <c r="AD298" s="17" t="s">
        <v>91</v>
      </c>
      <c r="AE298" t="s">
        <v>474</v>
      </c>
      <c r="AF298">
        <v>12</v>
      </c>
      <c r="AG298">
        <v>12</v>
      </c>
      <c r="AH298">
        <v>12</v>
      </c>
      <c r="AI298">
        <v>7</v>
      </c>
      <c r="AL298" t="s">
        <v>46</v>
      </c>
    </row>
    <row r="299" spans="1:38" hidden="1" x14ac:dyDescent="0.25">
      <c r="A299" s="17" t="s">
        <v>79</v>
      </c>
      <c r="B299" s="20" t="s">
        <v>89</v>
      </c>
      <c r="C299" s="30">
        <v>4</v>
      </c>
      <c r="D299">
        <v>48.56</v>
      </c>
      <c r="E299">
        <v>49.46</v>
      </c>
      <c r="F299" s="34"/>
      <c r="G299">
        <v>12</v>
      </c>
      <c r="H299">
        <v>2</v>
      </c>
      <c r="I299" s="34"/>
      <c r="J299" s="60" t="s">
        <v>90</v>
      </c>
      <c r="K299" s="61" t="s">
        <v>106</v>
      </c>
      <c r="L299" s="113"/>
      <c r="M299">
        <v>131</v>
      </c>
      <c r="N299">
        <v>115</v>
      </c>
      <c r="O299" s="34"/>
      <c r="P299">
        <f>VLOOKUP(表格2_45[[#This Row],[name]],odds!$A$1:$H$200,4,0)</f>
        <v>18</v>
      </c>
      <c r="Q299">
        <v>27</v>
      </c>
      <c r="R299" s="34"/>
      <c r="S299" s="37" t="s">
        <v>409</v>
      </c>
      <c r="T299">
        <v>1800</v>
      </c>
      <c r="U299">
        <v>1</v>
      </c>
      <c r="V299">
        <v>19</v>
      </c>
      <c r="W299">
        <v>2</v>
      </c>
      <c r="X299">
        <v>25</v>
      </c>
      <c r="Y299" s="31" t="s">
        <v>420</v>
      </c>
      <c r="Z299">
        <v>1092</v>
      </c>
      <c r="AA299" s="33" t="s">
        <v>417</v>
      </c>
      <c r="AB299">
        <v>3</v>
      </c>
      <c r="AC299">
        <v>61</v>
      </c>
      <c r="AD299" s="17" t="s">
        <v>91</v>
      </c>
      <c r="AE299" s="12">
        <v>2</v>
      </c>
      <c r="AF299">
        <v>6</v>
      </c>
      <c r="AG299">
        <v>6</v>
      </c>
      <c r="AH299">
        <v>5</v>
      </c>
      <c r="AI299">
        <v>4</v>
      </c>
      <c r="AJ299">
        <v>4</v>
      </c>
      <c r="AL299" t="s">
        <v>46</v>
      </c>
    </row>
    <row r="300" spans="1:38" hidden="1" x14ac:dyDescent="0.25">
      <c r="A300" s="17" t="s">
        <v>79</v>
      </c>
      <c r="B300" s="20" t="s">
        <v>89</v>
      </c>
      <c r="C300" s="30">
        <v>4</v>
      </c>
      <c r="D300">
        <v>50.04</v>
      </c>
      <c r="E300">
        <v>50.839999999999996</v>
      </c>
      <c r="F300" s="34"/>
      <c r="G300">
        <v>12</v>
      </c>
      <c r="H300">
        <v>2</v>
      </c>
      <c r="I300" s="34"/>
      <c r="J300" s="60" t="s">
        <v>90</v>
      </c>
      <c r="K300" s="61" t="s">
        <v>106</v>
      </c>
      <c r="L300" s="113"/>
      <c r="M300">
        <v>131</v>
      </c>
      <c r="N300">
        <v>118</v>
      </c>
      <c r="O300" s="34"/>
      <c r="P300">
        <f>VLOOKUP(表格2_45[[#This Row],[name]],odds!$A$1:$H$200,4,0)</f>
        <v>18</v>
      </c>
      <c r="Q300">
        <v>17</v>
      </c>
      <c r="R300" s="34"/>
      <c r="S300" s="35" t="s">
        <v>408</v>
      </c>
      <c r="T300">
        <v>1800</v>
      </c>
      <c r="U300">
        <v>1</v>
      </c>
      <c r="V300">
        <v>22</v>
      </c>
      <c r="W300">
        <v>1</v>
      </c>
      <c r="X300">
        <v>25</v>
      </c>
      <c r="Y300" s="32" t="s">
        <v>416</v>
      </c>
      <c r="Z300">
        <v>1103</v>
      </c>
      <c r="AA300" s="33" t="s">
        <v>417</v>
      </c>
      <c r="AB300">
        <v>3</v>
      </c>
      <c r="AC300">
        <v>61</v>
      </c>
      <c r="AD300" s="17" t="s">
        <v>91</v>
      </c>
      <c r="AE300" s="12">
        <v>2</v>
      </c>
      <c r="AF300">
        <v>2</v>
      </c>
      <c r="AG300">
        <v>1</v>
      </c>
      <c r="AH300">
        <v>1</v>
      </c>
      <c r="AI300">
        <v>1</v>
      </c>
      <c r="AJ300">
        <v>4</v>
      </c>
      <c r="AL300" t="s">
        <v>46</v>
      </c>
    </row>
    <row r="301" spans="1:38" hidden="1" x14ac:dyDescent="0.25">
      <c r="A301" s="17" t="s">
        <v>79</v>
      </c>
      <c r="B301" s="20" t="s">
        <v>89</v>
      </c>
      <c r="C301">
        <v>11</v>
      </c>
      <c r="D301">
        <v>50.54</v>
      </c>
      <c r="E301">
        <v>51.04</v>
      </c>
      <c r="F301" s="34"/>
      <c r="G301">
        <v>12</v>
      </c>
      <c r="H301">
        <v>9</v>
      </c>
      <c r="I301" s="34"/>
      <c r="J301" s="60" t="s">
        <v>90</v>
      </c>
      <c r="K301" s="61" t="s">
        <v>106</v>
      </c>
      <c r="L301" s="113"/>
      <c r="M301">
        <v>131</v>
      </c>
      <c r="N301">
        <v>117</v>
      </c>
      <c r="O301" s="34"/>
      <c r="P301">
        <f>VLOOKUP(表格2_45[[#This Row],[name]],odds!$A$1:$H$200,4,0)</f>
        <v>18</v>
      </c>
      <c r="Q301">
        <v>23</v>
      </c>
      <c r="R301" s="34"/>
      <c r="S301" s="37" t="s">
        <v>409</v>
      </c>
      <c r="T301">
        <v>1800</v>
      </c>
      <c r="U301">
        <v>1</v>
      </c>
      <c r="V301">
        <v>8</v>
      </c>
      <c r="W301">
        <v>1</v>
      </c>
      <c r="X301">
        <v>25</v>
      </c>
      <c r="Y301" s="32" t="s">
        <v>432</v>
      </c>
      <c r="Z301">
        <v>1105</v>
      </c>
      <c r="AA301" s="33" t="s">
        <v>417</v>
      </c>
      <c r="AB301">
        <v>3</v>
      </c>
      <c r="AC301">
        <v>61</v>
      </c>
      <c r="AD301" s="17" t="s">
        <v>91</v>
      </c>
      <c r="AE301" t="s">
        <v>513</v>
      </c>
      <c r="AF301">
        <v>7</v>
      </c>
      <c r="AG301">
        <v>7</v>
      </c>
      <c r="AH301">
        <v>5</v>
      </c>
      <c r="AI301">
        <v>5</v>
      </c>
      <c r="AJ301">
        <v>11</v>
      </c>
      <c r="AL301" t="s">
        <v>46</v>
      </c>
    </row>
    <row r="302" spans="1:38" hidden="1" x14ac:dyDescent="0.25">
      <c r="A302" s="17" t="s">
        <v>79</v>
      </c>
      <c r="B302" s="26" t="s">
        <v>112</v>
      </c>
      <c r="C302" s="30">
        <v>5</v>
      </c>
      <c r="D302">
        <v>40.619999999999997</v>
      </c>
      <c r="E302">
        <v>39.82</v>
      </c>
      <c r="F302" s="34"/>
      <c r="G302">
        <v>2</v>
      </c>
      <c r="H302">
        <v>12</v>
      </c>
      <c r="I302" s="34"/>
      <c r="J302" s="48" t="s">
        <v>26</v>
      </c>
      <c r="K302" s="59" t="s">
        <v>85</v>
      </c>
      <c r="L302" s="96"/>
      <c r="M302">
        <v>120</v>
      </c>
      <c r="N302">
        <v>131</v>
      </c>
      <c r="O302" s="34"/>
      <c r="P302">
        <f>VLOOKUP(表格2_45[[#This Row],[name]],odds!$A$1:$H$200,4,0)</f>
        <v>13</v>
      </c>
      <c r="Q302">
        <v>12</v>
      </c>
      <c r="R302" s="34"/>
      <c r="S302" s="36" t="s">
        <v>410</v>
      </c>
      <c r="T302" s="41">
        <v>1650</v>
      </c>
      <c r="U302">
        <v>1</v>
      </c>
      <c r="V302">
        <v>11</v>
      </c>
      <c r="W302">
        <v>10</v>
      </c>
      <c r="X302">
        <v>23</v>
      </c>
      <c r="Y302" s="32" t="s">
        <v>432</v>
      </c>
      <c r="Z302">
        <v>1099</v>
      </c>
      <c r="AA302" s="33" t="s">
        <v>417</v>
      </c>
      <c r="AB302">
        <v>4</v>
      </c>
      <c r="AC302">
        <v>56</v>
      </c>
      <c r="AD302" s="26" t="s">
        <v>59</v>
      </c>
      <c r="AE302" s="12" t="s">
        <v>549</v>
      </c>
      <c r="AF302">
        <v>8</v>
      </c>
      <c r="AG302">
        <v>9</v>
      </c>
      <c r="AH302">
        <v>6</v>
      </c>
      <c r="AI302">
        <v>5</v>
      </c>
      <c r="AL302" t="s">
        <v>998</v>
      </c>
    </row>
    <row r="303" spans="1:38" x14ac:dyDescent="0.25">
      <c r="A303" s="17" t="s">
        <v>79</v>
      </c>
      <c r="B303" s="22" t="s">
        <v>97</v>
      </c>
      <c r="C303" s="28">
        <v>1</v>
      </c>
      <c r="D303">
        <v>39.64</v>
      </c>
      <c r="E303">
        <v>39.840000000000003</v>
      </c>
      <c r="F303" s="34"/>
      <c r="G303">
        <v>11</v>
      </c>
      <c r="H303">
        <v>8</v>
      </c>
      <c r="I303" s="34"/>
      <c r="J303" s="49" t="s">
        <v>31</v>
      </c>
      <c r="K303" s="49" t="s">
        <v>31</v>
      </c>
      <c r="L303" s="107"/>
      <c r="M303">
        <v>128</v>
      </c>
      <c r="N303">
        <v>122</v>
      </c>
      <c r="O303" s="34"/>
      <c r="P303">
        <f>VLOOKUP(表格2_45[[#This Row],[name]],odds!$A$1:$H$200,4,0)</f>
        <v>7.1</v>
      </c>
      <c r="Q303">
        <v>6.9</v>
      </c>
      <c r="R303" s="34"/>
      <c r="S303" s="37" t="s">
        <v>409</v>
      </c>
      <c r="T303" s="41">
        <v>1650</v>
      </c>
      <c r="U303">
        <v>1</v>
      </c>
      <c r="V303">
        <v>23</v>
      </c>
      <c r="W303">
        <v>12</v>
      </c>
      <c r="X303">
        <v>25</v>
      </c>
      <c r="Y303" s="32" t="s">
        <v>416</v>
      </c>
      <c r="Z303">
        <v>1088</v>
      </c>
      <c r="AA303" s="33" t="s">
        <v>417</v>
      </c>
      <c r="AB303">
        <v>4</v>
      </c>
      <c r="AC303">
        <v>47</v>
      </c>
      <c r="AD303" s="18" t="s">
        <v>76</v>
      </c>
      <c r="AE303" s="12" t="s">
        <v>446</v>
      </c>
      <c r="AF303">
        <v>5</v>
      </c>
      <c r="AG303">
        <v>6</v>
      </c>
      <c r="AH303">
        <v>9</v>
      </c>
      <c r="AI303">
        <v>1</v>
      </c>
      <c r="AL303" t="s">
        <v>99</v>
      </c>
    </row>
    <row r="304" spans="1:38" hidden="1" x14ac:dyDescent="0.25">
      <c r="A304" s="17" t="s">
        <v>79</v>
      </c>
      <c r="B304" s="27" t="s">
        <v>116</v>
      </c>
      <c r="C304" s="28">
        <v>3</v>
      </c>
      <c r="D304">
        <v>39.85</v>
      </c>
      <c r="E304">
        <v>39.85</v>
      </c>
      <c r="F304" s="34"/>
      <c r="G304">
        <v>4</v>
      </c>
      <c r="H304">
        <v>4</v>
      </c>
      <c r="I304" s="34"/>
      <c r="J304" s="54" t="s">
        <v>58</v>
      </c>
      <c r="K304" s="67" t="s">
        <v>195</v>
      </c>
      <c r="L304" s="95"/>
      <c r="M304">
        <v>120</v>
      </c>
      <c r="N304">
        <v>121</v>
      </c>
      <c r="O304" s="34"/>
      <c r="P304">
        <f>VLOOKUP(表格2_45[[#This Row],[name]],odds!$A$1:$H$200,4,0)</f>
        <v>5.5</v>
      </c>
      <c r="Q304">
        <v>3</v>
      </c>
      <c r="R304" s="34"/>
      <c r="S304" s="36" t="s">
        <v>410</v>
      </c>
      <c r="T304" s="41">
        <v>1650</v>
      </c>
      <c r="U304">
        <v>1</v>
      </c>
      <c r="V304">
        <v>18</v>
      </c>
      <c r="W304">
        <v>9</v>
      </c>
      <c r="X304">
        <v>24</v>
      </c>
      <c r="Y304" s="31" t="s">
        <v>420</v>
      </c>
      <c r="Z304">
        <v>1171</v>
      </c>
      <c r="AA304" s="33" t="s">
        <v>417</v>
      </c>
      <c r="AB304">
        <v>3</v>
      </c>
      <c r="AC304">
        <v>63</v>
      </c>
      <c r="AD304" s="19" t="s">
        <v>32</v>
      </c>
      <c r="AE304" s="12" t="s">
        <v>446</v>
      </c>
      <c r="AF304">
        <v>10</v>
      </c>
      <c r="AG304">
        <v>10</v>
      </c>
      <c r="AH304">
        <v>9</v>
      </c>
      <c r="AI304">
        <v>3</v>
      </c>
      <c r="AL304" t="s">
        <v>17</v>
      </c>
    </row>
    <row r="305" spans="1:38" x14ac:dyDescent="0.25">
      <c r="A305" s="17" t="s">
        <v>79</v>
      </c>
      <c r="B305" s="21" t="s">
        <v>94</v>
      </c>
      <c r="C305" s="28">
        <v>1</v>
      </c>
      <c r="D305">
        <v>39.96</v>
      </c>
      <c r="E305">
        <v>39.86</v>
      </c>
      <c r="F305" s="34"/>
      <c r="G305">
        <v>10</v>
      </c>
      <c r="H305">
        <v>11</v>
      </c>
      <c r="I305" s="34"/>
      <c r="J305" s="52" t="s">
        <v>49</v>
      </c>
      <c r="K305" s="52" t="s">
        <v>49</v>
      </c>
      <c r="L305" s="118"/>
      <c r="M305">
        <v>129</v>
      </c>
      <c r="N305">
        <v>131</v>
      </c>
      <c r="O305" s="34"/>
      <c r="P305">
        <f>VLOOKUP(表格2_45[[#This Row],[name]],odds!$A$1:$H$200,4,0)</f>
        <v>15</v>
      </c>
      <c r="Q305">
        <v>23</v>
      </c>
      <c r="R305" s="34"/>
      <c r="S305" s="38" t="s">
        <v>411</v>
      </c>
      <c r="T305" s="41">
        <v>1650</v>
      </c>
      <c r="U305">
        <v>1</v>
      </c>
      <c r="V305">
        <v>22</v>
      </c>
      <c r="W305">
        <v>1</v>
      </c>
      <c r="X305">
        <v>25</v>
      </c>
      <c r="Y305" s="32" t="s">
        <v>416</v>
      </c>
      <c r="Z305">
        <v>1114</v>
      </c>
      <c r="AA305" s="33" t="s">
        <v>417</v>
      </c>
      <c r="AB305">
        <v>4</v>
      </c>
      <c r="AC305">
        <v>54</v>
      </c>
      <c r="AD305" s="24" t="s">
        <v>50</v>
      </c>
      <c r="AE305" s="12" t="s">
        <v>654</v>
      </c>
      <c r="AF305">
        <v>11</v>
      </c>
      <c r="AG305">
        <v>10</v>
      </c>
      <c r="AH305">
        <v>10</v>
      </c>
      <c r="AI305">
        <v>1</v>
      </c>
      <c r="AL305" t="s">
        <v>35</v>
      </c>
    </row>
    <row r="306" spans="1:38" x14ac:dyDescent="0.25">
      <c r="A306" s="17" t="s">
        <v>79</v>
      </c>
      <c r="B306" s="21" t="s">
        <v>94</v>
      </c>
      <c r="C306" s="30">
        <v>4</v>
      </c>
      <c r="D306">
        <v>39.82</v>
      </c>
      <c r="E306">
        <v>39.92</v>
      </c>
      <c r="F306" s="34"/>
      <c r="G306">
        <v>10</v>
      </c>
      <c r="H306">
        <v>5</v>
      </c>
      <c r="I306" s="34"/>
      <c r="J306" s="52" t="s">
        <v>49</v>
      </c>
      <c r="K306" s="67" t="s">
        <v>195</v>
      </c>
      <c r="L306" s="95"/>
      <c r="M306">
        <v>129</v>
      </c>
      <c r="N306">
        <v>132</v>
      </c>
      <c r="O306" s="34"/>
      <c r="P306">
        <f>VLOOKUP(表格2_45[[#This Row],[name]],odds!$A$1:$H$200,4,0)</f>
        <v>15</v>
      </c>
      <c r="Q306">
        <v>26</v>
      </c>
      <c r="R306" s="34"/>
      <c r="S306" s="36" t="s">
        <v>410</v>
      </c>
      <c r="T306" s="41">
        <v>1650</v>
      </c>
      <c r="U306">
        <v>1</v>
      </c>
      <c r="V306">
        <v>21</v>
      </c>
      <c r="W306">
        <v>5</v>
      </c>
      <c r="X306">
        <v>25</v>
      </c>
      <c r="Y306" s="32" t="s">
        <v>416</v>
      </c>
      <c r="Z306">
        <v>1119</v>
      </c>
      <c r="AA306" s="33" t="s">
        <v>427</v>
      </c>
      <c r="AB306">
        <v>4</v>
      </c>
      <c r="AC306">
        <v>57</v>
      </c>
      <c r="AD306" s="24" t="s">
        <v>50</v>
      </c>
      <c r="AE306" t="s">
        <v>453</v>
      </c>
      <c r="AF306">
        <v>10</v>
      </c>
      <c r="AG306">
        <v>10</v>
      </c>
      <c r="AH306">
        <v>9</v>
      </c>
      <c r="AI306">
        <v>4</v>
      </c>
      <c r="AL306" t="s">
        <v>35</v>
      </c>
    </row>
    <row r="307" spans="1:38" x14ac:dyDescent="0.25">
      <c r="A307" s="17" t="s">
        <v>79</v>
      </c>
      <c r="B307" s="27" t="s">
        <v>116</v>
      </c>
      <c r="C307">
        <v>6</v>
      </c>
      <c r="D307">
        <v>40.24</v>
      </c>
      <c r="E307">
        <v>39.940000000000005</v>
      </c>
      <c r="F307" s="34"/>
      <c r="G307">
        <v>4</v>
      </c>
      <c r="H307">
        <v>6</v>
      </c>
      <c r="I307" s="34"/>
      <c r="J307" s="54" t="s">
        <v>58</v>
      </c>
      <c r="K307" s="67" t="s">
        <v>195</v>
      </c>
      <c r="L307" s="95"/>
      <c r="M307">
        <v>120</v>
      </c>
      <c r="N307">
        <v>129</v>
      </c>
      <c r="O307" s="34"/>
      <c r="P307">
        <f>VLOOKUP(表格2_45[[#This Row],[name]],odds!$A$1:$H$200,4,0)</f>
        <v>5.5</v>
      </c>
      <c r="Q307">
        <v>13</v>
      </c>
      <c r="R307" s="34"/>
      <c r="S307" s="36" t="s">
        <v>410</v>
      </c>
      <c r="T307" s="41">
        <v>1650</v>
      </c>
      <c r="U307">
        <v>1</v>
      </c>
      <c r="V307">
        <v>25</v>
      </c>
      <c r="W307">
        <v>6</v>
      </c>
      <c r="X307">
        <v>25</v>
      </c>
      <c r="Y307" s="32" t="s">
        <v>416</v>
      </c>
      <c r="Z307">
        <v>1192</v>
      </c>
      <c r="AA307" s="33" t="s">
        <v>427</v>
      </c>
      <c r="AB307">
        <v>4</v>
      </c>
      <c r="AC307">
        <v>54</v>
      </c>
      <c r="AD307" s="19" t="s">
        <v>32</v>
      </c>
      <c r="AE307" s="12" t="s">
        <v>549</v>
      </c>
      <c r="AF307">
        <v>10</v>
      </c>
      <c r="AG307">
        <v>11</v>
      </c>
      <c r="AH307">
        <v>10</v>
      </c>
      <c r="AI307">
        <v>6</v>
      </c>
      <c r="AL307" t="s">
        <v>17</v>
      </c>
    </row>
    <row r="308" spans="1:38" hidden="1" x14ac:dyDescent="0.25">
      <c r="A308" s="17" t="s">
        <v>79</v>
      </c>
      <c r="B308" s="20" t="s">
        <v>89</v>
      </c>
      <c r="C308" s="28">
        <v>2</v>
      </c>
      <c r="D308">
        <v>40.64</v>
      </c>
      <c r="E308">
        <v>40.840000000000003</v>
      </c>
      <c r="F308" s="34"/>
      <c r="G308">
        <v>12</v>
      </c>
      <c r="H308">
        <v>9</v>
      </c>
      <c r="I308" s="34"/>
      <c r="J308" s="60" t="s">
        <v>90</v>
      </c>
      <c r="K308" s="62" t="s">
        <v>120</v>
      </c>
      <c r="L308" s="109"/>
      <c r="M308">
        <v>131</v>
      </c>
      <c r="N308">
        <v>124</v>
      </c>
      <c r="O308" s="34"/>
      <c r="P308">
        <f>VLOOKUP(表格2_45[[#This Row],[name]],odds!$A$1:$H$200,4,0)</f>
        <v>18</v>
      </c>
      <c r="Q308">
        <v>18</v>
      </c>
      <c r="R308" s="34"/>
      <c r="S308" s="36" t="s">
        <v>410</v>
      </c>
      <c r="T308" s="41">
        <v>1650</v>
      </c>
      <c r="U308">
        <v>1</v>
      </c>
      <c r="V308">
        <v>10</v>
      </c>
      <c r="W308">
        <v>4</v>
      </c>
      <c r="X308">
        <v>24</v>
      </c>
      <c r="Y308" s="31" t="s">
        <v>420</v>
      </c>
      <c r="Z308">
        <v>1053</v>
      </c>
      <c r="AA308" s="33" t="s">
        <v>417</v>
      </c>
      <c r="AB308">
        <v>4</v>
      </c>
      <c r="AC308">
        <v>51</v>
      </c>
      <c r="AD308" s="17" t="s">
        <v>91</v>
      </c>
      <c r="AE308" s="12" t="s">
        <v>446</v>
      </c>
      <c r="AF308">
        <v>9</v>
      </c>
      <c r="AG308">
        <v>9</v>
      </c>
      <c r="AH308">
        <v>6</v>
      </c>
      <c r="AI308">
        <v>2</v>
      </c>
      <c r="AL308" t="s">
        <v>639</v>
      </c>
    </row>
    <row r="309" spans="1:38" hidden="1" x14ac:dyDescent="0.25">
      <c r="A309" s="17" t="s">
        <v>79</v>
      </c>
      <c r="B309" s="20" t="s">
        <v>89</v>
      </c>
      <c r="C309">
        <v>7</v>
      </c>
      <c r="D309">
        <v>42.64</v>
      </c>
      <c r="E309">
        <v>43.040000000000006</v>
      </c>
      <c r="F309" s="34"/>
      <c r="G309">
        <v>12</v>
      </c>
      <c r="H309">
        <v>7</v>
      </c>
      <c r="I309" s="34"/>
      <c r="J309" s="60" t="s">
        <v>90</v>
      </c>
      <c r="K309" s="55" t="s">
        <v>64</v>
      </c>
      <c r="L309" s="99"/>
      <c r="M309">
        <v>131</v>
      </c>
      <c r="N309">
        <v>126</v>
      </c>
      <c r="O309" s="34"/>
      <c r="P309">
        <f>VLOOKUP(表格2_45[[#This Row],[name]],odds!$A$1:$H$200,4,0)</f>
        <v>18</v>
      </c>
      <c r="Q309">
        <v>3.1</v>
      </c>
      <c r="R309" s="34"/>
      <c r="S309" s="35" t="s">
        <v>408</v>
      </c>
      <c r="T309" s="41">
        <v>1650</v>
      </c>
      <c r="U309">
        <v>1</v>
      </c>
      <c r="V309">
        <v>6</v>
      </c>
      <c r="W309">
        <v>3</v>
      </c>
      <c r="X309">
        <v>24</v>
      </c>
      <c r="Y309" s="31" t="s">
        <v>420</v>
      </c>
      <c r="Z309">
        <v>1073</v>
      </c>
      <c r="AA309" s="33" t="s">
        <v>417</v>
      </c>
      <c r="AB309">
        <v>4</v>
      </c>
      <c r="AC309">
        <v>51</v>
      </c>
      <c r="AD309" s="17" t="s">
        <v>91</v>
      </c>
      <c r="AE309" t="s">
        <v>453</v>
      </c>
      <c r="AF309">
        <v>2</v>
      </c>
      <c r="AG309">
        <v>3</v>
      </c>
      <c r="AH309">
        <v>4</v>
      </c>
      <c r="AI309">
        <v>7</v>
      </c>
      <c r="AL309" t="s">
        <v>624</v>
      </c>
    </row>
    <row r="310" spans="1:38" x14ac:dyDescent="0.25">
      <c r="A310" s="17" t="s">
        <v>79</v>
      </c>
      <c r="B310" s="26" t="s">
        <v>112</v>
      </c>
      <c r="C310">
        <v>8</v>
      </c>
      <c r="D310">
        <v>40.270000000000003</v>
      </c>
      <c r="E310">
        <v>39.97</v>
      </c>
      <c r="F310" s="34"/>
      <c r="G310">
        <v>2</v>
      </c>
      <c r="H310">
        <v>9</v>
      </c>
      <c r="I310" s="34"/>
      <c r="J310" s="48" t="s">
        <v>26</v>
      </c>
      <c r="K310" s="59" t="s">
        <v>85</v>
      </c>
      <c r="L310" s="96"/>
      <c r="M310">
        <v>120</v>
      </c>
      <c r="N310">
        <v>122</v>
      </c>
      <c r="O310" s="34"/>
      <c r="P310">
        <f>VLOOKUP(表格2_45[[#This Row],[name]],odds!$A$1:$H$200,4,0)</f>
        <v>13</v>
      </c>
      <c r="Q310">
        <v>26</v>
      </c>
      <c r="R310" s="34"/>
      <c r="S310" s="36" t="s">
        <v>410</v>
      </c>
      <c r="T310" s="41">
        <v>1650</v>
      </c>
      <c r="U310">
        <v>1</v>
      </c>
      <c r="V310">
        <v>23</v>
      </c>
      <c r="W310">
        <v>12</v>
      </c>
      <c r="X310">
        <v>25</v>
      </c>
      <c r="Y310" s="32" t="s">
        <v>416</v>
      </c>
      <c r="Z310">
        <v>1090</v>
      </c>
      <c r="AA310" s="33" t="s">
        <v>417</v>
      </c>
      <c r="AB310">
        <v>4</v>
      </c>
      <c r="AC310">
        <v>47</v>
      </c>
      <c r="AD310" s="26" t="s">
        <v>59</v>
      </c>
      <c r="AE310">
        <v>4</v>
      </c>
      <c r="AF310">
        <v>9</v>
      </c>
      <c r="AG310">
        <v>9</v>
      </c>
      <c r="AH310">
        <v>5</v>
      </c>
      <c r="AI310">
        <v>8</v>
      </c>
      <c r="AL310" t="s">
        <v>114</v>
      </c>
    </row>
    <row r="311" spans="1:38" x14ac:dyDescent="0.25">
      <c r="A311" s="17" t="s">
        <v>79</v>
      </c>
      <c r="B311" s="20" t="s">
        <v>89</v>
      </c>
      <c r="C311" s="28">
        <v>1</v>
      </c>
      <c r="D311">
        <v>39.76</v>
      </c>
      <c r="E311">
        <v>40.059999999999995</v>
      </c>
      <c r="F311" s="34"/>
      <c r="G311">
        <v>12</v>
      </c>
      <c r="H311">
        <v>3</v>
      </c>
      <c r="I311" s="34"/>
      <c r="J311" s="60" t="s">
        <v>90</v>
      </c>
      <c r="K311" s="62" t="s">
        <v>120</v>
      </c>
      <c r="L311" s="109"/>
      <c r="M311">
        <v>131</v>
      </c>
      <c r="N311">
        <v>134</v>
      </c>
      <c r="O311" s="34"/>
      <c r="P311">
        <f>VLOOKUP(表格2_45[[#This Row],[name]],odds!$A$1:$H$200,4,0)</f>
        <v>18</v>
      </c>
      <c r="Q311">
        <v>10</v>
      </c>
      <c r="R311" s="34"/>
      <c r="S311" s="37" t="s">
        <v>409</v>
      </c>
      <c r="T311" s="41">
        <v>1650</v>
      </c>
      <c r="U311">
        <v>1</v>
      </c>
      <c r="V311">
        <v>14</v>
      </c>
      <c r="W311">
        <v>5</v>
      </c>
      <c r="X311">
        <v>25</v>
      </c>
      <c r="Y311" s="31" t="s">
        <v>420</v>
      </c>
      <c r="Z311">
        <v>1069</v>
      </c>
      <c r="AA311" s="33" t="s">
        <v>427</v>
      </c>
      <c r="AB311">
        <v>4</v>
      </c>
      <c r="AC311">
        <v>58</v>
      </c>
      <c r="AD311" s="17" t="s">
        <v>91</v>
      </c>
      <c r="AE311" s="12" t="s">
        <v>581</v>
      </c>
      <c r="AF311">
        <v>7</v>
      </c>
      <c r="AG311">
        <v>5</v>
      </c>
      <c r="AH311">
        <v>4</v>
      </c>
      <c r="AI311">
        <v>1</v>
      </c>
      <c r="AL311" t="s">
        <v>46</v>
      </c>
    </row>
    <row r="312" spans="1:38" hidden="1" x14ac:dyDescent="0.25">
      <c r="A312" s="17" t="s">
        <v>79</v>
      </c>
      <c r="B312" s="26" t="s">
        <v>112</v>
      </c>
      <c r="C312">
        <v>10</v>
      </c>
      <c r="D312">
        <v>40.56</v>
      </c>
      <c r="E312">
        <v>40.06</v>
      </c>
      <c r="F312" s="34"/>
      <c r="G312">
        <v>2</v>
      </c>
      <c r="H312">
        <v>3</v>
      </c>
      <c r="I312" s="34"/>
      <c r="J312" s="48" t="s">
        <v>26</v>
      </c>
      <c r="K312" s="72" t="s">
        <v>434</v>
      </c>
      <c r="L312" s="101"/>
      <c r="M312">
        <v>120</v>
      </c>
      <c r="N312">
        <v>135</v>
      </c>
      <c r="O312" s="34"/>
      <c r="P312">
        <f>VLOOKUP(表格2_45[[#This Row],[name]],odds!$A$1:$H$200,4,0)</f>
        <v>13</v>
      </c>
      <c r="Q312">
        <v>8.4</v>
      </c>
      <c r="R312" s="34"/>
      <c r="S312" s="37" t="s">
        <v>409</v>
      </c>
      <c r="T312" s="41">
        <v>1650</v>
      </c>
      <c r="U312">
        <v>1</v>
      </c>
      <c r="V312">
        <v>15</v>
      </c>
      <c r="W312">
        <v>11</v>
      </c>
      <c r="X312">
        <v>23</v>
      </c>
      <c r="Y312" s="31" t="s">
        <v>420</v>
      </c>
      <c r="Z312">
        <v>1094</v>
      </c>
      <c r="AA312" s="33" t="s">
        <v>417</v>
      </c>
      <c r="AB312">
        <v>4</v>
      </c>
      <c r="AC312">
        <v>56</v>
      </c>
      <c r="AD312" s="26" t="s">
        <v>59</v>
      </c>
      <c r="AE312" t="s">
        <v>474</v>
      </c>
      <c r="AF312">
        <v>4</v>
      </c>
      <c r="AG312">
        <v>3</v>
      </c>
      <c r="AH312">
        <v>3</v>
      </c>
      <c r="AI312">
        <v>10</v>
      </c>
      <c r="AL312" t="s">
        <v>998</v>
      </c>
    </row>
    <row r="313" spans="1:38" hidden="1" x14ac:dyDescent="0.25">
      <c r="A313" s="17" t="s">
        <v>79</v>
      </c>
      <c r="B313" s="21" t="s">
        <v>94</v>
      </c>
      <c r="C313">
        <v>7</v>
      </c>
      <c r="D313">
        <v>40.07</v>
      </c>
      <c r="E313">
        <v>40.07</v>
      </c>
      <c r="F313" s="34"/>
      <c r="G313">
        <v>10</v>
      </c>
      <c r="H313">
        <v>10</v>
      </c>
      <c r="I313" s="34"/>
      <c r="J313" s="52" t="s">
        <v>49</v>
      </c>
      <c r="K313" s="49" t="s">
        <v>31</v>
      </c>
      <c r="L313" s="107"/>
      <c r="M313">
        <v>129</v>
      </c>
      <c r="N313">
        <v>129</v>
      </c>
      <c r="O313" s="34"/>
      <c r="P313">
        <f>VLOOKUP(表格2_45[[#This Row],[name]],odds!$A$1:$H$200,4,0)</f>
        <v>15</v>
      </c>
      <c r="Q313">
        <v>12</v>
      </c>
      <c r="R313" s="34"/>
      <c r="S313" s="38" t="s">
        <v>411</v>
      </c>
      <c r="T313" s="41">
        <v>1650</v>
      </c>
      <c r="U313">
        <v>1</v>
      </c>
      <c r="V313">
        <v>26</v>
      </c>
      <c r="W313">
        <v>12</v>
      </c>
      <c r="X313">
        <v>24</v>
      </c>
      <c r="Y313" s="32" t="s">
        <v>426</v>
      </c>
      <c r="Z313">
        <v>1137</v>
      </c>
      <c r="AA313" s="33" t="s">
        <v>417</v>
      </c>
      <c r="AB313">
        <v>4</v>
      </c>
      <c r="AC313">
        <v>54</v>
      </c>
      <c r="AD313" s="24" t="s">
        <v>50</v>
      </c>
      <c r="AE313" t="s">
        <v>474</v>
      </c>
      <c r="AF313">
        <v>11</v>
      </c>
      <c r="AG313">
        <v>11</v>
      </c>
      <c r="AH313">
        <v>11</v>
      </c>
      <c r="AI313">
        <v>7</v>
      </c>
      <c r="AL313" t="s">
        <v>35</v>
      </c>
    </row>
    <row r="314" spans="1:38" x14ac:dyDescent="0.25">
      <c r="A314" s="17" t="s">
        <v>79</v>
      </c>
      <c r="B314" s="18" t="s">
        <v>80</v>
      </c>
      <c r="C314">
        <v>7</v>
      </c>
      <c r="D314">
        <v>40.28</v>
      </c>
      <c r="E314">
        <v>40.08</v>
      </c>
      <c r="F314" s="34"/>
      <c r="G314">
        <v>7</v>
      </c>
      <c r="H314">
        <v>11</v>
      </c>
      <c r="I314" s="34"/>
      <c r="J314" s="55" t="s">
        <v>64</v>
      </c>
      <c r="K314" s="52" t="s">
        <v>49</v>
      </c>
      <c r="L314" s="118"/>
      <c r="M314">
        <v>135</v>
      </c>
      <c r="N314">
        <v>135</v>
      </c>
      <c r="O314" s="34"/>
      <c r="P314">
        <f>VLOOKUP(表格2_45[[#This Row],[name]],odds!$A$1:$H$200,4,0)</f>
        <v>8.5</v>
      </c>
      <c r="Q314">
        <v>8.5</v>
      </c>
      <c r="R314" s="34"/>
      <c r="S314" s="38" t="s">
        <v>411</v>
      </c>
      <c r="T314" s="41">
        <v>1650</v>
      </c>
      <c r="U314">
        <v>1</v>
      </c>
      <c r="V314">
        <v>7</v>
      </c>
      <c r="W314">
        <v>1</v>
      </c>
      <c r="X314">
        <v>26</v>
      </c>
      <c r="Y314" s="32" t="s">
        <v>432</v>
      </c>
      <c r="Z314">
        <v>1136</v>
      </c>
      <c r="AA314" s="33" t="s">
        <v>417</v>
      </c>
      <c r="AB314">
        <v>4</v>
      </c>
      <c r="AC314">
        <v>60</v>
      </c>
      <c r="AD314" s="19" t="s">
        <v>81</v>
      </c>
      <c r="AE314" t="s">
        <v>453</v>
      </c>
      <c r="AF314">
        <v>11</v>
      </c>
      <c r="AG314">
        <v>11</v>
      </c>
      <c r="AH314">
        <v>8</v>
      </c>
      <c r="AI314">
        <v>7</v>
      </c>
      <c r="AL314" t="s">
        <v>46</v>
      </c>
    </row>
    <row r="315" spans="1:38" hidden="1" x14ac:dyDescent="0.25">
      <c r="A315" s="17" t="s">
        <v>79</v>
      </c>
      <c r="B315" s="26" t="s">
        <v>112</v>
      </c>
      <c r="C315" s="28">
        <v>2</v>
      </c>
      <c r="D315">
        <v>40.299999999999997</v>
      </c>
      <c r="E315">
        <v>40.099999999999994</v>
      </c>
      <c r="F315" s="34"/>
      <c r="G315">
        <v>2</v>
      </c>
      <c r="H315">
        <v>9</v>
      </c>
      <c r="I315" s="34"/>
      <c r="J315" s="48" t="s">
        <v>26</v>
      </c>
      <c r="K315" s="59" t="s">
        <v>85</v>
      </c>
      <c r="L315" s="96"/>
      <c r="M315">
        <v>120</v>
      </c>
      <c r="N315">
        <v>120</v>
      </c>
      <c r="O315" s="34"/>
      <c r="P315">
        <f>VLOOKUP(表格2_45[[#This Row],[name]],odds!$A$1:$H$200,4,0)</f>
        <v>13</v>
      </c>
      <c r="Q315">
        <v>14</v>
      </c>
      <c r="R315" s="34"/>
      <c r="S315" s="36" t="s">
        <v>410</v>
      </c>
      <c r="T315" s="41">
        <v>1650</v>
      </c>
      <c r="U315">
        <v>1</v>
      </c>
      <c r="V315">
        <v>25</v>
      </c>
      <c r="W315">
        <v>9</v>
      </c>
      <c r="X315">
        <v>24</v>
      </c>
      <c r="Y315" s="32" t="s">
        <v>416</v>
      </c>
      <c r="Z315">
        <v>1079</v>
      </c>
      <c r="AA315" s="33" t="s">
        <v>417</v>
      </c>
      <c r="AB315">
        <v>4</v>
      </c>
      <c r="AC315">
        <v>44</v>
      </c>
      <c r="AD315" s="26" t="s">
        <v>59</v>
      </c>
      <c r="AE315" s="12" t="s">
        <v>581</v>
      </c>
      <c r="AF315">
        <v>8</v>
      </c>
      <c r="AG315">
        <v>2</v>
      </c>
      <c r="AH315">
        <v>1</v>
      </c>
      <c r="AI315">
        <v>2</v>
      </c>
      <c r="AL315" t="s">
        <v>114</v>
      </c>
    </row>
    <row r="316" spans="1:38" hidden="1" x14ac:dyDescent="0.25">
      <c r="A316" s="17" t="s">
        <v>79</v>
      </c>
      <c r="B316" s="20" t="s">
        <v>89</v>
      </c>
      <c r="C316" s="28">
        <v>1</v>
      </c>
      <c r="D316">
        <v>22.37</v>
      </c>
      <c r="E316">
        <v>22.77</v>
      </c>
      <c r="F316" s="34"/>
      <c r="G316">
        <v>12</v>
      </c>
      <c r="H316">
        <v>4</v>
      </c>
      <c r="I316" s="34"/>
      <c r="J316" s="60" t="s">
        <v>90</v>
      </c>
      <c r="K316" s="55" t="s">
        <v>64</v>
      </c>
      <c r="L316" s="99"/>
      <c r="M316">
        <v>131</v>
      </c>
      <c r="N316">
        <v>132</v>
      </c>
      <c r="O316" s="34"/>
      <c r="P316">
        <f>VLOOKUP(表格2_45[[#This Row],[name]],odds!$A$1:$H$200,4,0)</f>
        <v>18</v>
      </c>
      <c r="Q316">
        <v>5.3</v>
      </c>
      <c r="R316" s="34"/>
      <c r="S316" s="37" t="s">
        <v>409</v>
      </c>
      <c r="T316">
        <v>1400</v>
      </c>
      <c r="U316">
        <v>1</v>
      </c>
      <c r="V316">
        <v>17</v>
      </c>
      <c r="W316">
        <v>9</v>
      </c>
      <c r="X316">
        <v>23</v>
      </c>
      <c r="Y316" t="s">
        <v>477</v>
      </c>
      <c r="Z316">
        <v>1056</v>
      </c>
      <c r="AA316" s="33" t="s">
        <v>417</v>
      </c>
      <c r="AB316">
        <v>5</v>
      </c>
      <c r="AC316">
        <v>37</v>
      </c>
      <c r="AD316" s="17" t="s">
        <v>91</v>
      </c>
      <c r="AE316" s="12" t="s">
        <v>418</v>
      </c>
      <c r="AF316">
        <v>4</v>
      </c>
      <c r="AG316">
        <v>5</v>
      </c>
      <c r="AH316">
        <v>4</v>
      </c>
      <c r="AI316">
        <v>1</v>
      </c>
      <c r="AL316" t="s">
        <v>455</v>
      </c>
    </row>
    <row r="317" spans="1:38" hidden="1" x14ac:dyDescent="0.25">
      <c r="A317" s="17" t="s">
        <v>79</v>
      </c>
      <c r="B317" s="26" t="s">
        <v>112</v>
      </c>
      <c r="C317">
        <v>7</v>
      </c>
      <c r="D317">
        <v>40.200000000000003</v>
      </c>
      <c r="E317">
        <v>40.1</v>
      </c>
      <c r="F317" s="34"/>
      <c r="G317">
        <v>2</v>
      </c>
      <c r="H317">
        <v>4</v>
      </c>
      <c r="I317" s="34"/>
      <c r="J317" s="48" t="s">
        <v>26</v>
      </c>
      <c r="K317" s="59" t="s">
        <v>85</v>
      </c>
      <c r="L317" s="96"/>
      <c r="M317">
        <v>120</v>
      </c>
      <c r="N317">
        <v>122</v>
      </c>
      <c r="O317" s="34"/>
      <c r="P317">
        <f>VLOOKUP(表格2_45[[#This Row],[name]],odds!$A$1:$H$200,4,0)</f>
        <v>13</v>
      </c>
      <c r="Q317">
        <v>6.5</v>
      </c>
      <c r="R317" s="34"/>
      <c r="S317" s="36" t="s">
        <v>410</v>
      </c>
      <c r="T317" s="41">
        <v>1650</v>
      </c>
      <c r="U317">
        <v>1</v>
      </c>
      <c r="V317">
        <v>16</v>
      </c>
      <c r="W317">
        <v>10</v>
      </c>
      <c r="X317">
        <v>24</v>
      </c>
      <c r="Y317" s="31" t="s">
        <v>420</v>
      </c>
      <c r="Z317">
        <v>1090</v>
      </c>
      <c r="AA317" s="33" t="s">
        <v>417</v>
      </c>
      <c r="AB317">
        <v>4</v>
      </c>
      <c r="AC317">
        <v>45</v>
      </c>
      <c r="AD317" s="26" t="s">
        <v>59</v>
      </c>
      <c r="AE317" t="s">
        <v>435</v>
      </c>
      <c r="AF317">
        <v>8</v>
      </c>
      <c r="AG317">
        <v>8</v>
      </c>
      <c r="AH317">
        <v>5</v>
      </c>
      <c r="AI317">
        <v>7</v>
      </c>
      <c r="AL317" t="s">
        <v>114</v>
      </c>
    </row>
    <row r="318" spans="1:38" hidden="1" x14ac:dyDescent="0.25">
      <c r="A318" s="17" t="s">
        <v>79</v>
      </c>
      <c r="B318" s="26" t="s">
        <v>112</v>
      </c>
      <c r="C318" s="28">
        <v>1</v>
      </c>
      <c r="D318">
        <v>40.21</v>
      </c>
      <c r="E318">
        <v>40.11</v>
      </c>
      <c r="F318" s="34"/>
      <c r="G318">
        <v>2</v>
      </c>
      <c r="H318">
        <v>5</v>
      </c>
      <c r="I318" s="34"/>
      <c r="J318" s="48" t="s">
        <v>26</v>
      </c>
      <c r="K318" s="59" t="s">
        <v>85</v>
      </c>
      <c r="L318" s="96"/>
      <c r="M318">
        <v>120</v>
      </c>
      <c r="N318">
        <v>122</v>
      </c>
      <c r="O318" s="34"/>
      <c r="P318">
        <f>VLOOKUP(表格2_45[[#This Row],[name]],odds!$A$1:$H$200,4,0)</f>
        <v>13</v>
      </c>
      <c r="Q318">
        <v>8.9</v>
      </c>
      <c r="R318" s="34"/>
      <c r="S318" s="37" t="s">
        <v>409</v>
      </c>
      <c r="T318" s="41">
        <v>1650</v>
      </c>
      <c r="U318">
        <v>1</v>
      </c>
      <c r="V318">
        <v>6</v>
      </c>
      <c r="W318">
        <v>11</v>
      </c>
      <c r="X318">
        <v>24</v>
      </c>
      <c r="Y318" s="32" t="s">
        <v>432</v>
      </c>
      <c r="Z318">
        <v>1088</v>
      </c>
      <c r="AA318" s="33" t="s">
        <v>417</v>
      </c>
      <c r="AB318">
        <v>4</v>
      </c>
      <c r="AC318">
        <v>45</v>
      </c>
      <c r="AD318" s="26" t="s">
        <v>59</v>
      </c>
      <c r="AE318" s="12" t="s">
        <v>654</v>
      </c>
      <c r="AF318">
        <v>6</v>
      </c>
      <c r="AG318">
        <v>6</v>
      </c>
      <c r="AH318">
        <v>3</v>
      </c>
      <c r="AI318">
        <v>1</v>
      </c>
      <c r="AL318" t="s">
        <v>114</v>
      </c>
    </row>
    <row r="319" spans="1:38" x14ac:dyDescent="0.25">
      <c r="A319" s="17" t="s">
        <v>79</v>
      </c>
      <c r="B319" s="26" t="s">
        <v>112</v>
      </c>
      <c r="C319">
        <v>6</v>
      </c>
      <c r="D319">
        <v>40.81</v>
      </c>
      <c r="E319">
        <v>40.110000000000007</v>
      </c>
      <c r="F319" s="34"/>
      <c r="G319">
        <v>2</v>
      </c>
      <c r="H319">
        <v>11</v>
      </c>
      <c r="I319" s="34"/>
      <c r="J319" s="48" t="s">
        <v>26</v>
      </c>
      <c r="K319" s="55" t="s">
        <v>64</v>
      </c>
      <c r="L319" s="99"/>
      <c r="M319">
        <v>120</v>
      </c>
      <c r="N319">
        <v>128</v>
      </c>
      <c r="O319" s="34"/>
      <c r="P319">
        <f>VLOOKUP(表格2_45[[#This Row],[name]],odds!$A$1:$H$200,4,0)</f>
        <v>13</v>
      </c>
      <c r="Q319">
        <v>14</v>
      </c>
      <c r="R319" s="34"/>
      <c r="S319" s="36" t="s">
        <v>410</v>
      </c>
      <c r="T319" s="41">
        <v>1650</v>
      </c>
      <c r="U319">
        <v>1</v>
      </c>
      <c r="V319">
        <v>15</v>
      </c>
      <c r="W319">
        <v>10</v>
      </c>
      <c r="X319">
        <v>25</v>
      </c>
      <c r="Y319" s="32" t="s">
        <v>432</v>
      </c>
      <c r="Z319">
        <v>1082</v>
      </c>
      <c r="AA319" s="33" t="s">
        <v>427</v>
      </c>
      <c r="AB319">
        <v>4</v>
      </c>
      <c r="AC319">
        <v>51</v>
      </c>
      <c r="AD319" s="26" t="s">
        <v>59</v>
      </c>
      <c r="AE319" t="s">
        <v>429</v>
      </c>
      <c r="AF319">
        <v>8</v>
      </c>
      <c r="AG319">
        <v>8</v>
      </c>
      <c r="AH319">
        <v>7</v>
      </c>
      <c r="AI319">
        <v>6</v>
      </c>
      <c r="AL319" t="s">
        <v>114</v>
      </c>
    </row>
    <row r="320" spans="1:38" hidden="1" x14ac:dyDescent="0.25">
      <c r="A320" s="17" t="s">
        <v>79</v>
      </c>
      <c r="B320" s="20" t="s">
        <v>89</v>
      </c>
      <c r="C320" s="28">
        <v>3</v>
      </c>
      <c r="D320">
        <v>39.549999999999997</v>
      </c>
      <c r="E320">
        <v>40.15</v>
      </c>
      <c r="F320" s="34"/>
      <c r="G320">
        <v>12</v>
      </c>
      <c r="H320">
        <v>3</v>
      </c>
      <c r="I320" s="34"/>
      <c r="J320" s="60" t="s">
        <v>90</v>
      </c>
      <c r="K320" s="62" t="s">
        <v>120</v>
      </c>
      <c r="L320" s="109"/>
      <c r="M320">
        <v>131</v>
      </c>
      <c r="N320">
        <v>126</v>
      </c>
      <c r="O320" s="34"/>
      <c r="P320">
        <f>VLOOKUP(表格2_45[[#This Row],[name]],odds!$A$1:$H$200,4,0)</f>
        <v>18</v>
      </c>
      <c r="Q320">
        <v>7.6</v>
      </c>
      <c r="R320" s="34"/>
      <c r="S320" s="37" t="s">
        <v>409</v>
      </c>
      <c r="T320" s="41">
        <v>1650</v>
      </c>
      <c r="U320">
        <v>1</v>
      </c>
      <c r="V320">
        <v>26</v>
      </c>
      <c r="W320">
        <v>6</v>
      </c>
      <c r="X320">
        <v>24</v>
      </c>
      <c r="Y320" s="32" t="s">
        <v>416</v>
      </c>
      <c r="Z320">
        <v>1062</v>
      </c>
      <c r="AA320" s="33" t="s">
        <v>417</v>
      </c>
      <c r="AB320">
        <v>4</v>
      </c>
      <c r="AC320">
        <v>53</v>
      </c>
      <c r="AD320" s="17" t="s">
        <v>91</v>
      </c>
      <c r="AE320" s="12" t="s">
        <v>418</v>
      </c>
      <c r="AF320">
        <v>6</v>
      </c>
      <c r="AG320">
        <v>5</v>
      </c>
      <c r="AH320">
        <v>5</v>
      </c>
      <c r="AI320">
        <v>3</v>
      </c>
      <c r="AL320" t="s">
        <v>46</v>
      </c>
    </row>
    <row r="321" spans="1:38" hidden="1" x14ac:dyDescent="0.25">
      <c r="A321" s="17" t="s">
        <v>79</v>
      </c>
      <c r="B321" s="20" t="s">
        <v>89</v>
      </c>
      <c r="C321" s="28">
        <v>2</v>
      </c>
      <c r="D321">
        <v>40.26</v>
      </c>
      <c r="E321">
        <v>40.159999999999997</v>
      </c>
      <c r="F321" s="34"/>
      <c r="G321">
        <v>12</v>
      </c>
      <c r="H321">
        <v>10</v>
      </c>
      <c r="I321" s="34"/>
      <c r="J321" s="60" t="s">
        <v>90</v>
      </c>
      <c r="K321" s="61" t="s">
        <v>106</v>
      </c>
      <c r="L321" s="113"/>
      <c r="M321">
        <v>131</v>
      </c>
      <c r="N321">
        <v>135</v>
      </c>
      <c r="O321" s="34"/>
      <c r="P321">
        <f>VLOOKUP(表格2_45[[#This Row],[name]],odds!$A$1:$H$200,4,0)</f>
        <v>18</v>
      </c>
      <c r="Q321">
        <v>10</v>
      </c>
      <c r="R321" s="34"/>
      <c r="S321" s="37" t="s">
        <v>409</v>
      </c>
      <c r="T321" s="41">
        <v>1650</v>
      </c>
      <c r="U321">
        <v>1</v>
      </c>
      <c r="V321">
        <v>6</v>
      </c>
      <c r="W321">
        <v>11</v>
      </c>
      <c r="X321">
        <v>24</v>
      </c>
      <c r="Y321" s="32" t="s">
        <v>432</v>
      </c>
      <c r="Z321">
        <v>1084</v>
      </c>
      <c r="AA321" s="33" t="s">
        <v>417</v>
      </c>
      <c r="AB321">
        <v>4</v>
      </c>
      <c r="AC321">
        <v>58</v>
      </c>
      <c r="AD321" s="17" t="s">
        <v>91</v>
      </c>
      <c r="AE321" s="12" t="s">
        <v>654</v>
      </c>
      <c r="AF321">
        <v>4</v>
      </c>
      <c r="AG321">
        <v>4</v>
      </c>
      <c r="AH321">
        <v>5</v>
      </c>
      <c r="AI321">
        <v>2</v>
      </c>
      <c r="AL321" t="s">
        <v>46</v>
      </c>
    </row>
    <row r="322" spans="1:38" x14ac:dyDescent="0.25">
      <c r="A322" s="17" t="s">
        <v>79</v>
      </c>
      <c r="B322" s="23" t="s">
        <v>101</v>
      </c>
      <c r="C322">
        <v>6</v>
      </c>
      <c r="D322">
        <v>40.159999999999997</v>
      </c>
      <c r="E322">
        <v>40.159999999999997</v>
      </c>
      <c r="F322" s="34"/>
      <c r="G322">
        <v>1</v>
      </c>
      <c r="H322">
        <v>4</v>
      </c>
      <c r="I322" s="34"/>
      <c r="J322" s="53" t="s">
        <v>53</v>
      </c>
      <c r="K322" s="65" t="s">
        <v>167</v>
      </c>
      <c r="L322" s="117"/>
      <c r="M322">
        <v>126</v>
      </c>
      <c r="N322">
        <v>127</v>
      </c>
      <c r="O322" s="34"/>
      <c r="P322">
        <f>VLOOKUP(表格2_45[[#This Row],[name]],odds!$A$1:$H$200,4,0)</f>
        <v>8.6999999999999993</v>
      </c>
      <c r="Q322">
        <v>13</v>
      </c>
      <c r="R322" s="34"/>
      <c r="S322" s="37" t="s">
        <v>409</v>
      </c>
      <c r="T322" s="41">
        <v>1650</v>
      </c>
      <c r="U322">
        <v>1</v>
      </c>
      <c r="V322">
        <v>23</v>
      </c>
      <c r="W322">
        <v>12</v>
      </c>
      <c r="X322">
        <v>25</v>
      </c>
      <c r="Y322" s="32" t="s">
        <v>416</v>
      </c>
      <c r="Z322">
        <v>1180</v>
      </c>
      <c r="AA322" s="33" t="s">
        <v>417</v>
      </c>
      <c r="AB322">
        <v>4</v>
      </c>
      <c r="AC322">
        <v>52</v>
      </c>
      <c r="AD322" s="16" t="s">
        <v>14</v>
      </c>
      <c r="AE322" t="s">
        <v>435</v>
      </c>
      <c r="AF322">
        <v>4</v>
      </c>
      <c r="AG322">
        <v>3</v>
      </c>
      <c r="AH322">
        <v>2</v>
      </c>
      <c r="AI322">
        <v>6</v>
      </c>
      <c r="AL322" t="s">
        <v>103</v>
      </c>
    </row>
    <row r="323" spans="1:38" hidden="1" x14ac:dyDescent="0.25">
      <c r="A323" s="17" t="s">
        <v>79</v>
      </c>
      <c r="B323" s="21" t="s">
        <v>94</v>
      </c>
      <c r="C323" s="30">
        <v>5</v>
      </c>
      <c r="D323">
        <v>39.729999999999997</v>
      </c>
      <c r="E323">
        <v>39.729999999999997</v>
      </c>
      <c r="F323" s="34"/>
      <c r="G323">
        <v>10</v>
      </c>
      <c r="H323">
        <v>3</v>
      </c>
      <c r="I323" s="34"/>
      <c r="J323" s="52" t="s">
        <v>49</v>
      </c>
      <c r="K323" s="55" t="s">
        <v>64</v>
      </c>
      <c r="L323" s="99"/>
      <c r="M323">
        <v>129</v>
      </c>
      <c r="N323">
        <v>135</v>
      </c>
      <c r="O323" s="34"/>
      <c r="P323">
        <f>VLOOKUP(表格2_45[[#This Row],[name]],odds!$A$1:$H$200,4,0)</f>
        <v>15</v>
      </c>
      <c r="Q323">
        <v>22</v>
      </c>
      <c r="R323" s="34"/>
      <c r="S323" s="37" t="s">
        <v>409</v>
      </c>
      <c r="T323" s="41">
        <v>1650</v>
      </c>
      <c r="U323">
        <v>1</v>
      </c>
      <c r="V323">
        <v>30</v>
      </c>
      <c r="W323">
        <v>4</v>
      </c>
      <c r="X323">
        <v>25</v>
      </c>
      <c r="Y323" s="32" t="s">
        <v>426</v>
      </c>
      <c r="Z323">
        <v>1112</v>
      </c>
      <c r="AA323" s="33" t="s">
        <v>427</v>
      </c>
      <c r="AB323">
        <v>4</v>
      </c>
      <c r="AC323">
        <v>59</v>
      </c>
      <c r="AD323" s="24" t="s">
        <v>50</v>
      </c>
      <c r="AE323" s="12">
        <v>2</v>
      </c>
      <c r="AF323">
        <v>5</v>
      </c>
      <c r="AG323">
        <v>5</v>
      </c>
      <c r="AH323">
        <v>5</v>
      </c>
      <c r="AI323">
        <v>5</v>
      </c>
      <c r="AL323" t="s">
        <v>35</v>
      </c>
    </row>
    <row r="324" spans="1:38" hidden="1" x14ac:dyDescent="0.25">
      <c r="A324" s="17" t="s">
        <v>79</v>
      </c>
      <c r="B324" s="21" t="s">
        <v>94</v>
      </c>
      <c r="C324" s="30">
        <v>5</v>
      </c>
      <c r="D324">
        <v>39.9</v>
      </c>
      <c r="E324">
        <v>39.9</v>
      </c>
      <c r="F324" s="34"/>
      <c r="G324">
        <v>10</v>
      </c>
      <c r="H324">
        <v>6</v>
      </c>
      <c r="I324" s="34"/>
      <c r="J324" s="52" t="s">
        <v>49</v>
      </c>
      <c r="K324" s="67" t="s">
        <v>195</v>
      </c>
      <c r="L324" s="95"/>
      <c r="M324">
        <v>129</v>
      </c>
      <c r="N324">
        <v>135</v>
      </c>
      <c r="O324" s="34"/>
      <c r="P324">
        <f>VLOOKUP(表格2_45[[#This Row],[name]],odds!$A$1:$H$200,4,0)</f>
        <v>15</v>
      </c>
      <c r="Q324">
        <v>42</v>
      </c>
      <c r="R324" s="34"/>
      <c r="S324" s="37" t="s">
        <v>409</v>
      </c>
      <c r="T324" s="41">
        <v>1650</v>
      </c>
      <c r="U324">
        <v>1</v>
      </c>
      <c r="V324">
        <v>9</v>
      </c>
      <c r="W324">
        <v>4</v>
      </c>
      <c r="X324">
        <v>25</v>
      </c>
      <c r="Y324" s="32" t="s">
        <v>432</v>
      </c>
      <c r="Z324">
        <v>1119</v>
      </c>
      <c r="AA324" s="33" t="s">
        <v>427</v>
      </c>
      <c r="AB324">
        <v>4</v>
      </c>
      <c r="AC324">
        <v>60</v>
      </c>
      <c r="AD324" s="24" t="s">
        <v>50</v>
      </c>
      <c r="AE324" s="12" t="s">
        <v>552</v>
      </c>
      <c r="AF324">
        <v>7</v>
      </c>
      <c r="AG324">
        <v>6</v>
      </c>
      <c r="AH324">
        <v>8</v>
      </c>
      <c r="AI324">
        <v>5</v>
      </c>
      <c r="AL324" t="s">
        <v>35</v>
      </c>
    </row>
    <row r="325" spans="1:38" hidden="1" x14ac:dyDescent="0.25">
      <c r="A325" s="17" t="s">
        <v>79</v>
      </c>
      <c r="B325" s="21" t="s">
        <v>94</v>
      </c>
      <c r="C325">
        <v>14</v>
      </c>
      <c r="D325">
        <v>22.89</v>
      </c>
      <c r="E325">
        <v>22.89</v>
      </c>
      <c r="F325" s="34"/>
      <c r="G325">
        <v>10</v>
      </c>
      <c r="H325">
        <v>4</v>
      </c>
      <c r="I325" s="34"/>
      <c r="J325" s="52" t="s">
        <v>49</v>
      </c>
      <c r="K325" s="64" t="s">
        <v>150</v>
      </c>
      <c r="L325" s="119"/>
      <c r="M325">
        <v>129</v>
      </c>
      <c r="N325">
        <v>135</v>
      </c>
      <c r="O325" s="34"/>
      <c r="P325">
        <f>VLOOKUP(表格2_45[[#This Row],[name]],odds!$A$1:$H$200,4,0)</f>
        <v>15</v>
      </c>
      <c r="Q325">
        <v>46</v>
      </c>
      <c r="R325" s="34"/>
      <c r="S325" s="37" t="s">
        <v>409</v>
      </c>
      <c r="T325">
        <v>1400</v>
      </c>
      <c r="U325">
        <v>1</v>
      </c>
      <c r="V325">
        <v>23</v>
      </c>
      <c r="W325">
        <v>3</v>
      </c>
      <c r="X325">
        <v>25</v>
      </c>
      <c r="Y325" t="s">
        <v>483</v>
      </c>
      <c r="Z325">
        <v>1112</v>
      </c>
      <c r="AA325" s="33" t="s">
        <v>427</v>
      </c>
      <c r="AB325">
        <v>4</v>
      </c>
      <c r="AC325">
        <v>60</v>
      </c>
      <c r="AD325" s="24" t="s">
        <v>50</v>
      </c>
      <c r="AE325">
        <v>10</v>
      </c>
      <c r="AF325">
        <v>5</v>
      </c>
      <c r="AG325">
        <v>6</v>
      </c>
      <c r="AH325">
        <v>8</v>
      </c>
      <c r="AI325">
        <v>14</v>
      </c>
      <c r="AL325" t="s">
        <v>35</v>
      </c>
    </row>
    <row r="326" spans="1:38" hidden="1" x14ac:dyDescent="0.25">
      <c r="A326" s="17" t="s">
        <v>79</v>
      </c>
      <c r="B326" s="21" t="s">
        <v>94</v>
      </c>
      <c r="C326">
        <v>6</v>
      </c>
      <c r="D326">
        <v>41.33</v>
      </c>
      <c r="E326">
        <v>41.33</v>
      </c>
      <c r="F326" s="34"/>
      <c r="G326">
        <v>10</v>
      </c>
      <c r="H326">
        <v>3</v>
      </c>
      <c r="I326" s="34"/>
      <c r="J326" s="52" t="s">
        <v>49</v>
      </c>
      <c r="K326" s="51" t="s">
        <v>43</v>
      </c>
      <c r="L326" s="111"/>
      <c r="M326">
        <v>129</v>
      </c>
      <c r="N326">
        <v>135</v>
      </c>
      <c r="O326" s="34"/>
      <c r="P326">
        <f>VLOOKUP(表格2_45[[#This Row],[name]],odds!$A$1:$H$200,4,0)</f>
        <v>15</v>
      </c>
      <c r="Q326">
        <v>11</v>
      </c>
      <c r="R326" s="34"/>
      <c r="S326" s="37" t="s">
        <v>409</v>
      </c>
      <c r="T326" s="41">
        <v>1650</v>
      </c>
      <c r="U326">
        <v>1</v>
      </c>
      <c r="V326">
        <v>5</v>
      </c>
      <c r="W326">
        <v>3</v>
      </c>
      <c r="X326">
        <v>25</v>
      </c>
      <c r="Y326" s="32" t="s">
        <v>426</v>
      </c>
      <c r="Z326">
        <v>1102</v>
      </c>
      <c r="AA326" s="33" t="s">
        <v>417</v>
      </c>
      <c r="AB326">
        <v>4</v>
      </c>
      <c r="AC326">
        <v>60</v>
      </c>
      <c r="AD326" s="24" t="s">
        <v>50</v>
      </c>
      <c r="AE326" t="s">
        <v>435</v>
      </c>
      <c r="AF326">
        <v>4</v>
      </c>
      <c r="AG326">
        <v>4</v>
      </c>
      <c r="AH326">
        <v>4</v>
      </c>
      <c r="AI326">
        <v>6</v>
      </c>
      <c r="AL326" t="s">
        <v>35</v>
      </c>
    </row>
    <row r="327" spans="1:38" hidden="1" x14ac:dyDescent="0.25">
      <c r="A327" s="17" t="s">
        <v>79</v>
      </c>
      <c r="B327" s="20" t="s">
        <v>89</v>
      </c>
      <c r="C327" s="28">
        <v>1</v>
      </c>
      <c r="D327">
        <v>39.68</v>
      </c>
      <c r="E327">
        <v>40.18</v>
      </c>
      <c r="F327" s="34"/>
      <c r="G327">
        <v>12</v>
      </c>
      <c r="H327">
        <v>1</v>
      </c>
      <c r="I327" s="34"/>
      <c r="J327" s="60" t="s">
        <v>90</v>
      </c>
      <c r="K327" s="61" t="s">
        <v>106</v>
      </c>
      <c r="L327" s="113"/>
      <c r="M327">
        <v>131</v>
      </c>
      <c r="N327">
        <v>129</v>
      </c>
      <c r="O327" s="34"/>
      <c r="P327">
        <f>VLOOKUP(表格2_45[[#This Row],[name]],odds!$A$1:$H$200,4,0)</f>
        <v>18</v>
      </c>
      <c r="Q327">
        <v>8.1999999999999993</v>
      </c>
      <c r="R327" s="34"/>
      <c r="S327" s="35" t="s">
        <v>408</v>
      </c>
      <c r="T327" s="41">
        <v>1650</v>
      </c>
      <c r="U327">
        <v>1</v>
      </c>
      <c r="V327">
        <v>16</v>
      </c>
      <c r="W327">
        <v>10</v>
      </c>
      <c r="X327">
        <v>24</v>
      </c>
      <c r="Y327" s="31" t="s">
        <v>420</v>
      </c>
      <c r="Z327">
        <v>1083</v>
      </c>
      <c r="AA327" s="33" t="s">
        <v>417</v>
      </c>
      <c r="AB327">
        <v>4</v>
      </c>
      <c r="AC327">
        <v>52</v>
      </c>
      <c r="AD327" s="17" t="s">
        <v>91</v>
      </c>
      <c r="AE327" s="12" t="s">
        <v>423</v>
      </c>
      <c r="AF327">
        <v>3</v>
      </c>
      <c r="AG327">
        <v>3</v>
      </c>
      <c r="AH327">
        <v>3</v>
      </c>
      <c r="AI327">
        <v>1</v>
      </c>
      <c r="AL327" t="s">
        <v>46</v>
      </c>
    </row>
    <row r="328" spans="1:38" x14ac:dyDescent="0.25">
      <c r="A328" s="17" t="s">
        <v>79</v>
      </c>
      <c r="B328" s="18" t="s">
        <v>80</v>
      </c>
      <c r="C328" s="28">
        <v>3</v>
      </c>
      <c r="D328">
        <v>40.19</v>
      </c>
      <c r="E328">
        <v>40.19</v>
      </c>
      <c r="F328" s="34"/>
      <c r="G328">
        <v>7</v>
      </c>
      <c r="H328">
        <v>4</v>
      </c>
      <c r="I328" s="34"/>
      <c r="J328" s="55" t="s">
        <v>64</v>
      </c>
      <c r="K328" s="52" t="s">
        <v>49</v>
      </c>
      <c r="L328" s="118"/>
      <c r="M328">
        <v>135</v>
      </c>
      <c r="N328">
        <v>135</v>
      </c>
      <c r="O328" s="34"/>
      <c r="P328">
        <f>VLOOKUP(表格2_45[[#This Row],[name]],odds!$A$1:$H$200,4,0)</f>
        <v>8.5</v>
      </c>
      <c r="Q328">
        <v>13</v>
      </c>
      <c r="R328" s="34"/>
      <c r="S328" s="35" t="s">
        <v>408</v>
      </c>
      <c r="T328" s="41">
        <v>1650</v>
      </c>
      <c r="U328">
        <v>1</v>
      </c>
      <c r="V328">
        <v>10</v>
      </c>
      <c r="W328">
        <v>12</v>
      </c>
      <c r="X328">
        <v>25</v>
      </c>
      <c r="Y328" s="32" t="s">
        <v>432</v>
      </c>
      <c r="Z328">
        <v>1130</v>
      </c>
      <c r="AA328" s="33" t="s">
        <v>417</v>
      </c>
      <c r="AB328">
        <v>4</v>
      </c>
      <c r="AC328">
        <v>60</v>
      </c>
      <c r="AD328" s="19" t="s">
        <v>81</v>
      </c>
      <c r="AE328" s="12" t="s">
        <v>446</v>
      </c>
      <c r="AF328">
        <v>3</v>
      </c>
      <c r="AG328">
        <v>4</v>
      </c>
      <c r="AH328">
        <v>4</v>
      </c>
      <c r="AI328">
        <v>3</v>
      </c>
      <c r="AL328" t="s">
        <v>46</v>
      </c>
    </row>
    <row r="329" spans="1:38" hidden="1" x14ac:dyDescent="0.25">
      <c r="A329" s="17" t="s">
        <v>79</v>
      </c>
      <c r="B329" s="26" t="s">
        <v>112</v>
      </c>
      <c r="C329" s="30">
        <v>5</v>
      </c>
      <c r="D329">
        <v>40.590000000000003</v>
      </c>
      <c r="E329">
        <v>40.190000000000005</v>
      </c>
      <c r="F329" s="34"/>
      <c r="G329">
        <v>2</v>
      </c>
      <c r="H329">
        <v>1</v>
      </c>
      <c r="I329" s="34"/>
      <c r="J329" s="48" t="s">
        <v>26</v>
      </c>
      <c r="K329" s="59" t="s">
        <v>85</v>
      </c>
      <c r="L329" s="96"/>
      <c r="M329">
        <v>120</v>
      </c>
      <c r="N329">
        <v>131</v>
      </c>
      <c r="O329" s="34"/>
      <c r="P329">
        <f>VLOOKUP(表格2_45[[#This Row],[name]],odds!$A$1:$H$200,4,0)</f>
        <v>13</v>
      </c>
      <c r="Q329">
        <v>10</v>
      </c>
      <c r="R329" s="34"/>
      <c r="S329" s="37" t="s">
        <v>409</v>
      </c>
      <c r="T329" s="41">
        <v>1650</v>
      </c>
      <c r="U329">
        <v>1</v>
      </c>
      <c r="V329">
        <v>26</v>
      </c>
      <c r="W329">
        <v>12</v>
      </c>
      <c r="X329">
        <v>24</v>
      </c>
      <c r="Y329" s="32" t="s">
        <v>426</v>
      </c>
      <c r="Z329">
        <v>1092</v>
      </c>
      <c r="AA329" s="33" t="s">
        <v>417</v>
      </c>
      <c r="AB329">
        <v>4</v>
      </c>
      <c r="AC329">
        <v>56</v>
      </c>
      <c r="AD329" s="26" t="s">
        <v>59</v>
      </c>
      <c r="AE329" t="s">
        <v>589</v>
      </c>
      <c r="AF329">
        <v>6</v>
      </c>
      <c r="AG329">
        <v>7</v>
      </c>
      <c r="AH329">
        <v>7</v>
      </c>
      <c r="AI329">
        <v>5</v>
      </c>
      <c r="AL329" t="s">
        <v>114</v>
      </c>
    </row>
    <row r="330" spans="1:38" x14ac:dyDescent="0.25">
      <c r="A330" s="17" t="s">
        <v>79</v>
      </c>
      <c r="B330" s="27" t="s">
        <v>116</v>
      </c>
      <c r="C330" s="30">
        <v>4</v>
      </c>
      <c r="D330">
        <v>40.619999999999997</v>
      </c>
      <c r="E330">
        <v>40.219999999999992</v>
      </c>
      <c r="F330" s="34"/>
      <c r="G330">
        <v>4</v>
      </c>
      <c r="H330">
        <v>8</v>
      </c>
      <c r="I330" s="34"/>
      <c r="J330" s="54" t="s">
        <v>58</v>
      </c>
      <c r="K330" s="67" t="s">
        <v>195</v>
      </c>
      <c r="L330" s="95"/>
      <c r="M330">
        <v>120</v>
      </c>
      <c r="N330">
        <v>126</v>
      </c>
      <c r="O330" s="34"/>
      <c r="P330">
        <f>VLOOKUP(表格2_45[[#This Row],[name]],odds!$A$1:$H$200,4,0)</f>
        <v>5.5</v>
      </c>
      <c r="Q330">
        <v>11</v>
      </c>
      <c r="R330" s="34"/>
      <c r="S330" s="36" t="s">
        <v>410</v>
      </c>
      <c r="T330" s="41">
        <v>1650</v>
      </c>
      <c r="U330">
        <v>1</v>
      </c>
      <c r="V330">
        <v>10</v>
      </c>
      <c r="W330">
        <v>9</v>
      </c>
      <c r="X330">
        <v>25</v>
      </c>
      <c r="Y330" s="32" t="s">
        <v>432</v>
      </c>
      <c r="Z330">
        <v>1181</v>
      </c>
      <c r="AA330" s="33" t="s">
        <v>417</v>
      </c>
      <c r="AB330">
        <v>4</v>
      </c>
      <c r="AC330">
        <v>50</v>
      </c>
      <c r="AD330" s="19" t="s">
        <v>32</v>
      </c>
      <c r="AE330" s="12" t="s">
        <v>539</v>
      </c>
      <c r="AF330">
        <v>9</v>
      </c>
      <c r="AG330">
        <v>9</v>
      </c>
      <c r="AH330">
        <v>9</v>
      </c>
      <c r="AI330">
        <v>4</v>
      </c>
      <c r="AL330" t="s">
        <v>17</v>
      </c>
    </row>
    <row r="331" spans="1:38" x14ac:dyDescent="0.25">
      <c r="A331" s="17" t="s">
        <v>79</v>
      </c>
      <c r="B331" s="21" t="s">
        <v>94</v>
      </c>
      <c r="C331">
        <v>6</v>
      </c>
      <c r="D331">
        <v>40.15</v>
      </c>
      <c r="E331">
        <v>40.25</v>
      </c>
      <c r="F331" s="34"/>
      <c r="G331">
        <v>10</v>
      </c>
      <c r="H331">
        <v>12</v>
      </c>
      <c r="I331" s="34"/>
      <c r="J331" s="52" t="s">
        <v>49</v>
      </c>
      <c r="K331" s="52" t="s">
        <v>49</v>
      </c>
      <c r="L331" s="118"/>
      <c r="M331">
        <v>129</v>
      </c>
      <c r="N331">
        <v>126</v>
      </c>
      <c r="O331" s="34"/>
      <c r="P331">
        <f>VLOOKUP(表格2_45[[#This Row],[name]],odds!$A$1:$H$200,4,0)</f>
        <v>15</v>
      </c>
      <c r="Q331">
        <v>25</v>
      </c>
      <c r="R331" s="34"/>
      <c r="S331" s="38" t="s">
        <v>411</v>
      </c>
      <c r="T331" s="41">
        <v>1650</v>
      </c>
      <c r="U331">
        <v>1</v>
      </c>
      <c r="V331">
        <v>22</v>
      </c>
      <c r="W331">
        <v>10</v>
      </c>
      <c r="X331">
        <v>25</v>
      </c>
      <c r="Y331" s="31" t="s">
        <v>420</v>
      </c>
      <c r="Z331">
        <v>1100</v>
      </c>
      <c r="AA331" s="33" t="s">
        <v>417</v>
      </c>
      <c r="AB331">
        <v>4</v>
      </c>
      <c r="AC331">
        <v>51</v>
      </c>
      <c r="AD331" s="24" t="s">
        <v>50</v>
      </c>
      <c r="AE331" t="s">
        <v>474</v>
      </c>
      <c r="AF331">
        <v>11</v>
      </c>
      <c r="AG331">
        <v>10</v>
      </c>
      <c r="AH331">
        <v>10</v>
      </c>
      <c r="AI331">
        <v>6</v>
      </c>
      <c r="AL331" t="s">
        <v>35</v>
      </c>
    </row>
    <row r="332" spans="1:38" x14ac:dyDescent="0.25">
      <c r="A332" s="17" t="s">
        <v>79</v>
      </c>
      <c r="B332" s="21" t="s">
        <v>94</v>
      </c>
      <c r="C332">
        <v>9</v>
      </c>
      <c r="D332">
        <v>40.090000000000003</v>
      </c>
      <c r="E332">
        <v>40.290000000000006</v>
      </c>
      <c r="F332" s="34"/>
      <c r="G332">
        <v>10</v>
      </c>
      <c r="H332">
        <v>6</v>
      </c>
      <c r="I332" s="34"/>
      <c r="J332" s="52" t="s">
        <v>49</v>
      </c>
      <c r="K332" s="67" t="s">
        <v>195</v>
      </c>
      <c r="L332" s="95"/>
      <c r="M332">
        <v>129</v>
      </c>
      <c r="N332">
        <v>128</v>
      </c>
      <c r="O332" s="34"/>
      <c r="P332">
        <f>VLOOKUP(表格2_45[[#This Row],[name]],odds!$A$1:$H$200,4,0)</f>
        <v>15</v>
      </c>
      <c r="Q332">
        <v>26</v>
      </c>
      <c r="R332" s="34"/>
      <c r="S332" s="37" t="s">
        <v>409</v>
      </c>
      <c r="T332" s="41">
        <v>1650</v>
      </c>
      <c r="U332">
        <v>1</v>
      </c>
      <c r="V332">
        <v>9</v>
      </c>
      <c r="W332">
        <v>7</v>
      </c>
      <c r="X332">
        <v>25</v>
      </c>
      <c r="Y332" s="32" t="s">
        <v>432</v>
      </c>
      <c r="Z332">
        <v>1117</v>
      </c>
      <c r="AA332" s="33" t="s">
        <v>427</v>
      </c>
      <c r="AB332">
        <v>4</v>
      </c>
      <c r="AC332">
        <v>53</v>
      </c>
      <c r="AD332" s="24" t="s">
        <v>50</v>
      </c>
      <c r="AE332" t="s">
        <v>429</v>
      </c>
      <c r="AF332">
        <v>5</v>
      </c>
      <c r="AG332">
        <v>5</v>
      </c>
      <c r="AH332">
        <v>6</v>
      </c>
      <c r="AI332">
        <v>9</v>
      </c>
      <c r="AL332" t="s">
        <v>35</v>
      </c>
    </row>
    <row r="333" spans="1:38" hidden="1" x14ac:dyDescent="0.25">
      <c r="A333" s="17" t="s">
        <v>79</v>
      </c>
      <c r="B333" s="27" t="s">
        <v>116</v>
      </c>
      <c r="C333" s="28">
        <v>1</v>
      </c>
      <c r="D333">
        <v>40.700000000000003</v>
      </c>
      <c r="E333">
        <v>40.299999999999997</v>
      </c>
      <c r="F333" s="34"/>
      <c r="G333">
        <v>4</v>
      </c>
      <c r="H333">
        <v>8</v>
      </c>
      <c r="I333" s="34"/>
      <c r="J333" s="54" t="s">
        <v>58</v>
      </c>
      <c r="K333" s="67" t="s">
        <v>195</v>
      </c>
      <c r="L333" s="95"/>
      <c r="M333">
        <v>120</v>
      </c>
      <c r="N333">
        <v>125</v>
      </c>
      <c r="O333" s="34"/>
      <c r="P333">
        <f>VLOOKUP(表格2_45[[#This Row],[name]],odds!$A$1:$H$200,4,0)</f>
        <v>5.5</v>
      </c>
      <c r="Q333">
        <v>6.2</v>
      </c>
      <c r="R333" s="34"/>
      <c r="S333" s="38" t="s">
        <v>411</v>
      </c>
      <c r="T333" s="41">
        <v>1650</v>
      </c>
      <c r="U333">
        <v>1</v>
      </c>
      <c r="V333">
        <v>15</v>
      </c>
      <c r="W333">
        <v>5</v>
      </c>
      <c r="X333">
        <v>24</v>
      </c>
      <c r="Y333" s="32" t="s">
        <v>416</v>
      </c>
      <c r="Z333">
        <v>1182</v>
      </c>
      <c r="AA333" s="33" t="s">
        <v>417</v>
      </c>
      <c r="AB333">
        <v>4</v>
      </c>
      <c r="AC333">
        <v>49</v>
      </c>
      <c r="AD333" s="19" t="s">
        <v>32</v>
      </c>
      <c r="AE333" s="12" t="s">
        <v>654</v>
      </c>
      <c r="AF333">
        <v>11</v>
      </c>
      <c r="AG333">
        <v>11</v>
      </c>
      <c r="AH333">
        <v>11</v>
      </c>
      <c r="AI333">
        <v>1</v>
      </c>
      <c r="AL333" t="s">
        <v>17</v>
      </c>
    </row>
    <row r="334" spans="1:38" x14ac:dyDescent="0.25">
      <c r="A334" s="17" t="s">
        <v>79</v>
      </c>
      <c r="B334" s="27" t="s">
        <v>116</v>
      </c>
      <c r="C334">
        <v>10</v>
      </c>
      <c r="D334">
        <v>40.590000000000003</v>
      </c>
      <c r="E334">
        <v>40.39</v>
      </c>
      <c r="F334" s="34"/>
      <c r="G334">
        <v>4</v>
      </c>
      <c r="H334">
        <v>6</v>
      </c>
      <c r="I334" s="34"/>
      <c r="J334" s="54" t="s">
        <v>58</v>
      </c>
      <c r="K334" s="67" t="s">
        <v>195</v>
      </c>
      <c r="L334" s="95"/>
      <c r="M334">
        <v>120</v>
      </c>
      <c r="N334">
        <v>125</v>
      </c>
      <c r="O334" s="34"/>
      <c r="P334">
        <f>VLOOKUP(表格2_45[[#This Row],[name]],odds!$A$1:$H$200,4,0)</f>
        <v>5.5</v>
      </c>
      <c r="Q334">
        <v>8.6</v>
      </c>
      <c r="R334" s="34"/>
      <c r="S334" s="36" t="s">
        <v>410</v>
      </c>
      <c r="T334" s="41">
        <v>1650</v>
      </c>
      <c r="U334">
        <v>1</v>
      </c>
      <c r="V334">
        <v>8</v>
      </c>
      <c r="W334">
        <v>10</v>
      </c>
      <c r="X334">
        <v>25</v>
      </c>
      <c r="Y334" s="32" t="s">
        <v>426</v>
      </c>
      <c r="Z334">
        <v>1192</v>
      </c>
      <c r="AA334" s="33" t="s">
        <v>427</v>
      </c>
      <c r="AB334">
        <v>4</v>
      </c>
      <c r="AC334">
        <v>50</v>
      </c>
      <c r="AD334" s="19" t="s">
        <v>32</v>
      </c>
      <c r="AE334" t="s">
        <v>453</v>
      </c>
      <c r="AF334">
        <v>10</v>
      </c>
      <c r="AG334">
        <v>10</v>
      </c>
      <c r="AH334">
        <v>12</v>
      </c>
      <c r="AI334">
        <v>10</v>
      </c>
      <c r="AL334" t="s">
        <v>17</v>
      </c>
    </row>
    <row r="335" spans="1:38" hidden="1" x14ac:dyDescent="0.25">
      <c r="A335" s="17" t="s">
        <v>79</v>
      </c>
      <c r="B335" s="21" t="s">
        <v>94</v>
      </c>
      <c r="C335" s="28">
        <v>1</v>
      </c>
      <c r="D335">
        <v>41.21</v>
      </c>
      <c r="E335">
        <v>41.510000000000005</v>
      </c>
      <c r="F335" s="34"/>
      <c r="G335">
        <v>10</v>
      </c>
      <c r="H335">
        <v>5</v>
      </c>
      <c r="I335" s="34"/>
      <c r="J335" s="52" t="s">
        <v>49</v>
      </c>
      <c r="K335" s="56" t="s">
        <v>69</v>
      </c>
      <c r="L335" s="105"/>
      <c r="M335">
        <v>129</v>
      </c>
      <c r="N335">
        <v>125</v>
      </c>
      <c r="O335" s="34"/>
      <c r="P335">
        <f>VLOOKUP(表格2_45[[#This Row],[name]],odds!$A$1:$H$200,4,0)</f>
        <v>15</v>
      </c>
      <c r="Q335">
        <v>6.3</v>
      </c>
      <c r="R335" s="34"/>
      <c r="S335" s="36" t="s">
        <v>410</v>
      </c>
      <c r="T335" s="41">
        <v>1650</v>
      </c>
      <c r="U335">
        <v>1</v>
      </c>
      <c r="V335">
        <v>17</v>
      </c>
      <c r="W335">
        <v>4</v>
      </c>
      <c r="X335">
        <v>24</v>
      </c>
      <c r="Y335" s="32" t="s">
        <v>416</v>
      </c>
      <c r="Z335">
        <v>1100</v>
      </c>
      <c r="AA335" s="33" t="s">
        <v>417</v>
      </c>
      <c r="AB335">
        <v>4</v>
      </c>
      <c r="AC335">
        <v>49</v>
      </c>
      <c r="AD335" s="24" t="s">
        <v>50</v>
      </c>
      <c r="AE335" s="12">
        <v>1</v>
      </c>
      <c r="AF335">
        <v>8</v>
      </c>
      <c r="AG335">
        <v>7</v>
      </c>
      <c r="AH335">
        <v>7</v>
      </c>
      <c r="AI335">
        <v>1</v>
      </c>
      <c r="AL335" t="s">
        <v>252</v>
      </c>
    </row>
    <row r="336" spans="1:38" hidden="1" x14ac:dyDescent="0.25">
      <c r="A336" s="17" t="s">
        <v>79</v>
      </c>
      <c r="B336" s="21" t="s">
        <v>94</v>
      </c>
      <c r="C336" s="28">
        <v>3</v>
      </c>
      <c r="D336">
        <v>40.58</v>
      </c>
      <c r="E336">
        <v>40.68</v>
      </c>
      <c r="F336" s="34"/>
      <c r="G336">
        <v>10</v>
      </c>
      <c r="H336">
        <v>12</v>
      </c>
      <c r="I336" s="34"/>
      <c r="J336" s="52" t="s">
        <v>49</v>
      </c>
      <c r="K336" s="56" t="s">
        <v>69</v>
      </c>
      <c r="L336" s="105"/>
      <c r="M336">
        <v>129</v>
      </c>
      <c r="N336">
        <v>125</v>
      </c>
      <c r="O336" s="34"/>
      <c r="P336">
        <f>VLOOKUP(表格2_45[[#This Row],[name]],odds!$A$1:$H$200,4,0)</f>
        <v>15</v>
      </c>
      <c r="Q336">
        <v>14</v>
      </c>
      <c r="R336" s="34"/>
      <c r="S336" s="38" t="s">
        <v>411</v>
      </c>
      <c r="T336" s="41">
        <v>1650</v>
      </c>
      <c r="U336">
        <v>1</v>
      </c>
      <c r="V336">
        <v>27</v>
      </c>
      <c r="W336">
        <v>3</v>
      </c>
      <c r="X336">
        <v>24</v>
      </c>
      <c r="Y336" s="32" t="s">
        <v>432</v>
      </c>
      <c r="Z336">
        <v>1101</v>
      </c>
      <c r="AA336" s="33" t="s">
        <v>417</v>
      </c>
      <c r="AB336">
        <v>4</v>
      </c>
      <c r="AC336">
        <v>50</v>
      </c>
      <c r="AD336" s="24" t="s">
        <v>50</v>
      </c>
      <c r="AE336" s="12" t="s">
        <v>418</v>
      </c>
      <c r="AF336">
        <v>12</v>
      </c>
      <c r="AG336">
        <v>12</v>
      </c>
      <c r="AH336">
        <v>11</v>
      </c>
      <c r="AI336">
        <v>3</v>
      </c>
      <c r="AL336" t="s">
        <v>252</v>
      </c>
    </row>
    <row r="337" spans="1:38" x14ac:dyDescent="0.25">
      <c r="A337" s="17" t="s">
        <v>79</v>
      </c>
      <c r="B337" s="21" t="s">
        <v>94</v>
      </c>
      <c r="C337">
        <v>9</v>
      </c>
      <c r="D337">
        <v>40.5</v>
      </c>
      <c r="E337">
        <v>40.4</v>
      </c>
      <c r="F337" s="34"/>
      <c r="G337">
        <v>10</v>
      </c>
      <c r="H337">
        <v>7</v>
      </c>
      <c r="I337" s="34"/>
      <c r="J337" s="52" t="s">
        <v>49</v>
      </c>
      <c r="K337" s="67" t="s">
        <v>195</v>
      </c>
      <c r="L337" s="95"/>
      <c r="M337">
        <v>129</v>
      </c>
      <c r="N337">
        <v>131</v>
      </c>
      <c r="O337" s="34"/>
      <c r="P337">
        <f>VLOOKUP(表格2_45[[#This Row],[name]],odds!$A$1:$H$200,4,0)</f>
        <v>15</v>
      </c>
      <c r="Q337">
        <v>15</v>
      </c>
      <c r="R337" s="34"/>
      <c r="S337" s="38" t="s">
        <v>411</v>
      </c>
      <c r="T337" s="41">
        <v>1650</v>
      </c>
      <c r="U337">
        <v>1</v>
      </c>
      <c r="V337">
        <v>11</v>
      </c>
      <c r="W337">
        <v>6</v>
      </c>
      <c r="X337">
        <v>25</v>
      </c>
      <c r="Y337" s="31" t="s">
        <v>420</v>
      </c>
      <c r="Z337">
        <v>1127</v>
      </c>
      <c r="AA337" s="33" t="s">
        <v>427</v>
      </c>
      <c r="AB337">
        <v>4</v>
      </c>
      <c r="AC337">
        <v>55</v>
      </c>
      <c r="AD337" s="24" t="s">
        <v>50</v>
      </c>
      <c r="AE337" t="s">
        <v>522</v>
      </c>
      <c r="AF337">
        <v>11</v>
      </c>
      <c r="AG337">
        <v>11</v>
      </c>
      <c r="AH337">
        <v>11</v>
      </c>
      <c r="AI337">
        <v>9</v>
      </c>
      <c r="AL337" t="s">
        <v>35</v>
      </c>
    </row>
    <row r="338" spans="1:38" x14ac:dyDescent="0.25">
      <c r="A338" s="17" t="s">
        <v>79</v>
      </c>
      <c r="B338" s="21" t="s">
        <v>94</v>
      </c>
      <c r="C338" s="28">
        <v>3</v>
      </c>
      <c r="D338">
        <v>40.049999999999997</v>
      </c>
      <c r="E338">
        <v>40.449999999999996</v>
      </c>
      <c r="F338" s="34"/>
      <c r="G338">
        <v>10</v>
      </c>
      <c r="H338">
        <v>1</v>
      </c>
      <c r="I338" s="34"/>
      <c r="J338" s="52" t="s">
        <v>49</v>
      </c>
      <c r="K338" s="52" t="s">
        <v>49</v>
      </c>
      <c r="L338" s="118"/>
      <c r="M338">
        <v>129</v>
      </c>
      <c r="N338">
        <v>129</v>
      </c>
      <c r="O338" s="34"/>
      <c r="P338">
        <f>VLOOKUP(表格2_45[[#This Row],[name]],odds!$A$1:$H$200,4,0)</f>
        <v>15</v>
      </c>
      <c r="Q338">
        <v>12</v>
      </c>
      <c r="R338" s="34"/>
      <c r="S338" s="37" t="s">
        <v>409</v>
      </c>
      <c r="T338" s="41">
        <v>1650</v>
      </c>
      <c r="U338">
        <v>1</v>
      </c>
      <c r="V338">
        <v>23</v>
      </c>
      <c r="W338">
        <v>12</v>
      </c>
      <c r="X338">
        <v>25</v>
      </c>
      <c r="Y338" s="32" t="s">
        <v>416</v>
      </c>
      <c r="Z338">
        <v>1113</v>
      </c>
      <c r="AA338" s="33" t="s">
        <v>417</v>
      </c>
      <c r="AB338">
        <v>4</v>
      </c>
      <c r="AC338">
        <v>54</v>
      </c>
      <c r="AD338" s="24" t="s">
        <v>50</v>
      </c>
      <c r="AE338" s="12" t="s">
        <v>549</v>
      </c>
      <c r="AF338">
        <v>7</v>
      </c>
      <c r="AG338">
        <v>5</v>
      </c>
      <c r="AH338">
        <v>4</v>
      </c>
      <c r="AI338">
        <v>3</v>
      </c>
      <c r="AL338" t="s">
        <v>35</v>
      </c>
    </row>
    <row r="339" spans="1:38" x14ac:dyDescent="0.25">
      <c r="A339" s="17" t="s">
        <v>79</v>
      </c>
      <c r="B339" s="18" t="s">
        <v>80</v>
      </c>
      <c r="C339">
        <v>7</v>
      </c>
      <c r="D339">
        <v>39.85</v>
      </c>
      <c r="E339">
        <v>40.450000000000003</v>
      </c>
      <c r="F339" s="34"/>
      <c r="G339">
        <v>7</v>
      </c>
      <c r="H339">
        <v>6</v>
      </c>
      <c r="I339" s="34"/>
      <c r="J339" s="55" t="s">
        <v>64</v>
      </c>
      <c r="K339" s="59" t="s">
        <v>85</v>
      </c>
      <c r="L339" s="96"/>
      <c r="M339">
        <v>135</v>
      </c>
      <c r="N339">
        <v>116</v>
      </c>
      <c r="O339" s="34"/>
      <c r="P339">
        <f>VLOOKUP(表格2_45[[#This Row],[name]],odds!$A$1:$H$200,4,0)</f>
        <v>8.5</v>
      </c>
      <c r="Q339">
        <v>9.6</v>
      </c>
      <c r="R339" s="34"/>
      <c r="S339" s="37" t="s">
        <v>409</v>
      </c>
      <c r="T339" s="41">
        <v>1650</v>
      </c>
      <c r="U339">
        <v>1</v>
      </c>
      <c r="V339">
        <v>7</v>
      </c>
      <c r="W339">
        <v>5</v>
      </c>
      <c r="X339">
        <v>25</v>
      </c>
      <c r="Y339" s="32" t="s">
        <v>432</v>
      </c>
      <c r="Z339">
        <v>1091</v>
      </c>
      <c r="AA339" s="33" t="s">
        <v>417</v>
      </c>
      <c r="AB339">
        <v>3</v>
      </c>
      <c r="AC339">
        <v>61</v>
      </c>
      <c r="AD339" s="26" t="s">
        <v>59</v>
      </c>
      <c r="AE339">
        <v>5</v>
      </c>
      <c r="AF339">
        <v>5</v>
      </c>
      <c r="AG339">
        <v>6</v>
      </c>
      <c r="AH339">
        <v>6</v>
      </c>
      <c r="AI339">
        <v>7</v>
      </c>
      <c r="AL339" t="s">
        <v>161</v>
      </c>
    </row>
    <row r="340" spans="1:38" x14ac:dyDescent="0.25">
      <c r="A340" s="17" t="s">
        <v>79</v>
      </c>
      <c r="B340" s="21" t="s">
        <v>94</v>
      </c>
      <c r="C340" s="28">
        <v>1</v>
      </c>
      <c r="D340">
        <v>40.369999999999997</v>
      </c>
      <c r="E340">
        <v>40.47</v>
      </c>
      <c r="F340" s="34"/>
      <c r="G340">
        <v>10</v>
      </c>
      <c r="H340">
        <v>7</v>
      </c>
      <c r="I340" s="34"/>
      <c r="J340" s="52" t="s">
        <v>49</v>
      </c>
      <c r="K340" s="52" t="s">
        <v>49</v>
      </c>
      <c r="L340" s="118"/>
      <c r="M340">
        <v>129</v>
      </c>
      <c r="N340">
        <v>125</v>
      </c>
      <c r="O340" s="34"/>
      <c r="P340">
        <f>VLOOKUP(表格2_45[[#This Row],[name]],odds!$A$1:$H$200,4,0)</f>
        <v>15</v>
      </c>
      <c r="Q340">
        <v>16</v>
      </c>
      <c r="R340" s="34"/>
      <c r="S340" s="36" t="s">
        <v>410</v>
      </c>
      <c r="T340" s="41">
        <v>1650</v>
      </c>
      <c r="U340">
        <v>1</v>
      </c>
      <c r="V340">
        <v>12</v>
      </c>
      <c r="W340">
        <v>11</v>
      </c>
      <c r="X340">
        <v>25</v>
      </c>
      <c r="Y340" s="32" t="s">
        <v>432</v>
      </c>
      <c r="Z340">
        <v>1118</v>
      </c>
      <c r="AA340" s="33" t="s">
        <v>427</v>
      </c>
      <c r="AB340">
        <v>4</v>
      </c>
      <c r="AC340">
        <v>49</v>
      </c>
      <c r="AD340" s="24" t="s">
        <v>50</v>
      </c>
      <c r="AE340" s="12" t="s">
        <v>584</v>
      </c>
      <c r="AF340">
        <v>9</v>
      </c>
      <c r="AG340">
        <v>9</v>
      </c>
      <c r="AH340">
        <v>10</v>
      </c>
      <c r="AI340">
        <v>1</v>
      </c>
      <c r="AL340" t="s">
        <v>35</v>
      </c>
    </row>
    <row r="341" spans="1:38" hidden="1" x14ac:dyDescent="0.25">
      <c r="A341" s="17" t="s">
        <v>79</v>
      </c>
      <c r="B341" s="27" t="s">
        <v>116</v>
      </c>
      <c r="C341" s="28">
        <v>3</v>
      </c>
      <c r="D341">
        <v>40.58</v>
      </c>
      <c r="E341">
        <v>40.479999999999997</v>
      </c>
      <c r="F341" s="34"/>
      <c r="G341">
        <v>4</v>
      </c>
      <c r="H341">
        <v>2</v>
      </c>
      <c r="I341" s="34"/>
      <c r="J341" s="54" t="s">
        <v>58</v>
      </c>
      <c r="K341" s="67" t="s">
        <v>195</v>
      </c>
      <c r="L341" s="95"/>
      <c r="M341">
        <v>120</v>
      </c>
      <c r="N341">
        <v>122</v>
      </c>
      <c r="O341" s="34"/>
      <c r="P341">
        <f>VLOOKUP(表格2_45[[#This Row],[name]],odds!$A$1:$H$200,4,0)</f>
        <v>5.5</v>
      </c>
      <c r="Q341">
        <v>9.6999999999999993</v>
      </c>
      <c r="R341" s="34"/>
      <c r="S341" s="37" t="s">
        <v>409</v>
      </c>
      <c r="T341" s="41">
        <v>1650</v>
      </c>
      <c r="U341">
        <v>1</v>
      </c>
      <c r="V341">
        <v>11</v>
      </c>
      <c r="W341">
        <v>12</v>
      </c>
      <c r="X341">
        <v>24</v>
      </c>
      <c r="Y341" s="31" t="s">
        <v>420</v>
      </c>
      <c r="Z341">
        <v>1181</v>
      </c>
      <c r="AA341" s="33" t="s">
        <v>417</v>
      </c>
      <c r="AB341">
        <v>3</v>
      </c>
      <c r="AC341">
        <v>65</v>
      </c>
      <c r="AD341" s="19" t="s">
        <v>32</v>
      </c>
      <c r="AE341" s="12" t="s">
        <v>446</v>
      </c>
      <c r="AF341">
        <v>5</v>
      </c>
      <c r="AG341">
        <v>5</v>
      </c>
      <c r="AH341">
        <v>7</v>
      </c>
      <c r="AI341">
        <v>3</v>
      </c>
      <c r="AL341" t="s">
        <v>17</v>
      </c>
    </row>
    <row r="342" spans="1:38" hidden="1" x14ac:dyDescent="0.25">
      <c r="A342" s="17" t="s">
        <v>79</v>
      </c>
      <c r="B342" s="21" t="s">
        <v>94</v>
      </c>
      <c r="C342" s="28">
        <v>2</v>
      </c>
      <c r="D342">
        <v>40.32</v>
      </c>
      <c r="E342">
        <v>40.520000000000003</v>
      </c>
      <c r="F342" s="34"/>
      <c r="G342">
        <v>10</v>
      </c>
      <c r="H342">
        <v>10</v>
      </c>
      <c r="I342" s="34"/>
      <c r="J342" s="52" t="s">
        <v>49</v>
      </c>
      <c r="K342" s="49" t="s">
        <v>31</v>
      </c>
      <c r="L342" s="107"/>
      <c r="M342">
        <v>129</v>
      </c>
      <c r="N342">
        <v>123</v>
      </c>
      <c r="O342" s="34"/>
      <c r="P342">
        <f>VLOOKUP(表格2_45[[#This Row],[name]],odds!$A$1:$H$200,4,0)</f>
        <v>15</v>
      </c>
      <c r="Q342">
        <v>3.7</v>
      </c>
      <c r="R342" s="34"/>
      <c r="S342" s="38" t="s">
        <v>411</v>
      </c>
      <c r="T342" s="41">
        <v>1650</v>
      </c>
      <c r="U342">
        <v>1</v>
      </c>
      <c r="V342">
        <v>11</v>
      </c>
      <c r="W342">
        <v>10</v>
      </c>
      <c r="X342">
        <v>23</v>
      </c>
      <c r="Y342" s="32" t="s">
        <v>432</v>
      </c>
      <c r="Z342">
        <v>1086</v>
      </c>
      <c r="AA342" s="33" t="s">
        <v>417</v>
      </c>
      <c r="AB342">
        <v>4</v>
      </c>
      <c r="AC342">
        <v>48</v>
      </c>
      <c r="AD342" s="24" t="s">
        <v>50</v>
      </c>
      <c r="AE342" s="12" t="s">
        <v>446</v>
      </c>
      <c r="AF342">
        <v>11</v>
      </c>
      <c r="AG342">
        <v>11</v>
      </c>
      <c r="AH342">
        <v>9</v>
      </c>
      <c r="AI342">
        <v>2</v>
      </c>
      <c r="AL342" t="s">
        <v>252</v>
      </c>
    </row>
    <row r="343" spans="1:38" x14ac:dyDescent="0.25">
      <c r="A343" s="17" t="s">
        <v>79</v>
      </c>
      <c r="B343" s="27" t="s">
        <v>116</v>
      </c>
      <c r="C343">
        <v>7</v>
      </c>
      <c r="D343">
        <v>40.75</v>
      </c>
      <c r="E343">
        <v>40.65</v>
      </c>
      <c r="F343" s="34"/>
      <c r="G343">
        <v>4</v>
      </c>
      <c r="H343">
        <v>3</v>
      </c>
      <c r="I343" s="34"/>
      <c r="J343" s="54" t="s">
        <v>58</v>
      </c>
      <c r="K343" s="67" t="s">
        <v>195</v>
      </c>
      <c r="L343" s="95"/>
      <c r="M343">
        <v>120</v>
      </c>
      <c r="N343">
        <v>122</v>
      </c>
      <c r="O343" s="34"/>
      <c r="P343">
        <f>VLOOKUP(表格2_45[[#This Row],[name]],odds!$A$1:$H$200,4,0)</f>
        <v>5.5</v>
      </c>
      <c r="Q343">
        <v>4.8</v>
      </c>
      <c r="R343" s="34"/>
      <c r="S343" s="37" t="s">
        <v>409</v>
      </c>
      <c r="T343" s="41">
        <v>1650</v>
      </c>
      <c r="U343">
        <v>1</v>
      </c>
      <c r="V343">
        <v>12</v>
      </c>
      <c r="W343">
        <v>11</v>
      </c>
      <c r="X343">
        <v>25</v>
      </c>
      <c r="Y343" s="32" t="s">
        <v>432</v>
      </c>
      <c r="Z343">
        <v>1188</v>
      </c>
      <c r="AA343" s="33" t="s">
        <v>427</v>
      </c>
      <c r="AB343">
        <v>4</v>
      </c>
      <c r="AC343">
        <v>46</v>
      </c>
      <c r="AD343" s="19" t="s">
        <v>32</v>
      </c>
      <c r="AE343" s="12" t="s">
        <v>549</v>
      </c>
      <c r="AF343">
        <v>7</v>
      </c>
      <c r="AG343">
        <v>7</v>
      </c>
      <c r="AH343">
        <v>9</v>
      </c>
      <c r="AI343">
        <v>7</v>
      </c>
      <c r="AL343" t="s">
        <v>17</v>
      </c>
    </row>
    <row r="344" spans="1:38" x14ac:dyDescent="0.25">
      <c r="A344" s="17" t="s">
        <v>79</v>
      </c>
      <c r="B344" s="27" t="s">
        <v>116</v>
      </c>
      <c r="C344">
        <v>7</v>
      </c>
      <c r="D344">
        <v>41.15</v>
      </c>
      <c r="E344">
        <v>40.65</v>
      </c>
      <c r="F344" s="34"/>
      <c r="G344">
        <v>4</v>
      </c>
      <c r="H344">
        <v>2</v>
      </c>
      <c r="I344" s="34"/>
      <c r="J344" s="54" t="s">
        <v>58</v>
      </c>
      <c r="K344" s="67" t="s">
        <v>195</v>
      </c>
      <c r="L344" s="95"/>
      <c r="M344">
        <v>120</v>
      </c>
      <c r="N344">
        <v>135</v>
      </c>
      <c r="O344" s="34"/>
      <c r="P344">
        <f>VLOOKUP(表格2_45[[#This Row],[name]],odds!$A$1:$H$200,4,0)</f>
        <v>5.5</v>
      </c>
      <c r="Q344">
        <v>3.6</v>
      </c>
      <c r="R344" s="34"/>
      <c r="S344" s="36" t="s">
        <v>410</v>
      </c>
      <c r="T344" s="41">
        <v>1650</v>
      </c>
      <c r="U344">
        <v>1</v>
      </c>
      <c r="V344">
        <v>7</v>
      </c>
      <c r="W344">
        <v>5</v>
      </c>
      <c r="X344">
        <v>25</v>
      </c>
      <c r="Y344" s="32" t="s">
        <v>432</v>
      </c>
      <c r="Z344">
        <v>1182</v>
      </c>
      <c r="AA344" s="33" t="s">
        <v>417</v>
      </c>
      <c r="AB344">
        <v>4</v>
      </c>
      <c r="AC344">
        <v>60</v>
      </c>
      <c r="AD344" s="19" t="s">
        <v>32</v>
      </c>
      <c r="AE344">
        <v>3</v>
      </c>
      <c r="AF344">
        <v>8</v>
      </c>
      <c r="AG344">
        <v>7</v>
      </c>
      <c r="AH344">
        <v>7</v>
      </c>
      <c r="AI344">
        <v>7</v>
      </c>
      <c r="AL344" t="s">
        <v>46</v>
      </c>
    </row>
    <row r="345" spans="1:38" hidden="1" x14ac:dyDescent="0.25">
      <c r="A345" s="17" t="s">
        <v>79</v>
      </c>
      <c r="B345" s="22" t="s">
        <v>97</v>
      </c>
      <c r="C345">
        <v>8</v>
      </c>
      <c r="D345">
        <v>22.14</v>
      </c>
      <c r="E345">
        <v>22.64</v>
      </c>
      <c r="F345" s="34"/>
      <c r="G345">
        <v>11</v>
      </c>
      <c r="H345">
        <v>3</v>
      </c>
      <c r="I345" s="34"/>
      <c r="J345" s="49" t="s">
        <v>31</v>
      </c>
      <c r="K345" s="66" t="s">
        <v>173</v>
      </c>
      <c r="L345" s="104"/>
      <c r="M345">
        <v>128</v>
      </c>
      <c r="N345">
        <v>126</v>
      </c>
      <c r="O345" s="34"/>
      <c r="P345">
        <f>VLOOKUP(表格2_45[[#This Row],[name]],odds!$A$1:$H$200,4,0)</f>
        <v>7.1</v>
      </c>
      <c r="Q345">
        <v>10</v>
      </c>
      <c r="R345" s="34"/>
      <c r="S345" s="36" t="s">
        <v>410</v>
      </c>
      <c r="T345">
        <v>1400</v>
      </c>
      <c r="U345">
        <v>1</v>
      </c>
      <c r="V345">
        <v>4</v>
      </c>
      <c r="W345">
        <v>10</v>
      </c>
      <c r="X345">
        <v>25</v>
      </c>
      <c r="Y345" t="s">
        <v>501</v>
      </c>
      <c r="Z345">
        <v>1095</v>
      </c>
      <c r="AA345" s="33" t="s">
        <v>427</v>
      </c>
      <c r="AB345">
        <v>4</v>
      </c>
      <c r="AC345">
        <v>51</v>
      </c>
      <c r="AD345" s="18" t="s">
        <v>76</v>
      </c>
      <c r="AE345" t="s">
        <v>484</v>
      </c>
      <c r="AF345">
        <v>9</v>
      </c>
      <c r="AG345">
        <v>10</v>
      </c>
      <c r="AH345">
        <v>11</v>
      </c>
      <c r="AI345">
        <v>8</v>
      </c>
      <c r="AL345" t="s">
        <v>46</v>
      </c>
    </row>
    <row r="346" spans="1:38" hidden="1" x14ac:dyDescent="0.25">
      <c r="A346" s="17" t="s">
        <v>79</v>
      </c>
      <c r="B346" s="22" t="s">
        <v>97</v>
      </c>
      <c r="C346" s="30">
        <v>4</v>
      </c>
      <c r="D346">
        <v>21.67</v>
      </c>
      <c r="E346">
        <v>21.770000000000003</v>
      </c>
      <c r="F346" s="34"/>
      <c r="G346">
        <v>11</v>
      </c>
      <c r="H346">
        <v>14</v>
      </c>
      <c r="I346" s="34"/>
      <c r="J346" s="49" t="s">
        <v>31</v>
      </c>
      <c r="K346" s="66" t="s">
        <v>173</v>
      </c>
      <c r="L346" s="104"/>
      <c r="M346">
        <v>128</v>
      </c>
      <c r="N346">
        <v>126</v>
      </c>
      <c r="O346" s="34"/>
      <c r="P346">
        <f>VLOOKUP(表格2_45[[#This Row],[name]],odds!$A$1:$H$200,4,0)</f>
        <v>7.1</v>
      </c>
      <c r="Q346">
        <v>110</v>
      </c>
      <c r="R346" s="34"/>
      <c r="S346" s="38" t="s">
        <v>411</v>
      </c>
      <c r="T346">
        <v>1400</v>
      </c>
      <c r="U346">
        <v>1</v>
      </c>
      <c r="V346">
        <v>7</v>
      </c>
      <c r="W346">
        <v>9</v>
      </c>
      <c r="X346">
        <v>25</v>
      </c>
      <c r="Y346" t="s">
        <v>483</v>
      </c>
      <c r="Z346">
        <v>1090</v>
      </c>
      <c r="AA346" s="33" t="s">
        <v>417</v>
      </c>
      <c r="AB346">
        <v>4</v>
      </c>
      <c r="AC346">
        <v>51</v>
      </c>
      <c r="AD346" s="18" t="s">
        <v>76</v>
      </c>
      <c r="AE346" s="12" t="s">
        <v>471</v>
      </c>
      <c r="AF346">
        <v>13</v>
      </c>
      <c r="AG346">
        <v>13</v>
      </c>
      <c r="AH346">
        <v>13</v>
      </c>
      <c r="AI346">
        <v>4</v>
      </c>
      <c r="AL346" t="s">
        <v>46</v>
      </c>
    </row>
    <row r="347" spans="1:38" hidden="1" x14ac:dyDescent="0.25">
      <c r="A347" s="17" t="s">
        <v>79</v>
      </c>
      <c r="B347" s="22" t="s">
        <v>97</v>
      </c>
      <c r="C347">
        <v>10</v>
      </c>
      <c r="D347">
        <v>10.41</v>
      </c>
      <c r="E347">
        <v>10.81</v>
      </c>
      <c r="F347" s="34"/>
      <c r="G347">
        <v>11</v>
      </c>
      <c r="H347">
        <v>2</v>
      </c>
      <c r="I347" s="34"/>
      <c r="J347" s="49" t="s">
        <v>31</v>
      </c>
      <c r="K347" s="62" t="s">
        <v>120</v>
      </c>
      <c r="L347" s="109"/>
      <c r="M347">
        <v>128</v>
      </c>
      <c r="N347">
        <v>127</v>
      </c>
      <c r="O347" s="34"/>
      <c r="P347">
        <f>VLOOKUP(表格2_45[[#This Row],[name]],odds!$A$1:$H$200,4,0)</f>
        <v>7.1</v>
      </c>
      <c r="Q347">
        <v>17</v>
      </c>
      <c r="R347" s="34"/>
      <c r="S347" s="37" t="s">
        <v>409</v>
      </c>
      <c r="T347">
        <v>1200</v>
      </c>
      <c r="U347">
        <v>1</v>
      </c>
      <c r="V347">
        <v>5</v>
      </c>
      <c r="W347">
        <v>7</v>
      </c>
      <c r="X347">
        <v>25</v>
      </c>
      <c r="Y347" t="s">
        <v>479</v>
      </c>
      <c r="Z347">
        <v>1101</v>
      </c>
      <c r="AA347" s="33" t="s">
        <v>427</v>
      </c>
      <c r="AB347">
        <v>4</v>
      </c>
      <c r="AC347">
        <v>52</v>
      </c>
      <c r="AD347" s="18" t="s">
        <v>76</v>
      </c>
      <c r="AE347" t="s">
        <v>522</v>
      </c>
      <c r="AF347">
        <v>7</v>
      </c>
      <c r="AG347">
        <v>9</v>
      </c>
      <c r="AH347">
        <v>10</v>
      </c>
      <c r="AL347" t="s">
        <v>639</v>
      </c>
    </row>
    <row r="348" spans="1:38" hidden="1" x14ac:dyDescent="0.25">
      <c r="A348" s="17" t="s">
        <v>79</v>
      </c>
      <c r="B348" s="26" t="s">
        <v>112</v>
      </c>
      <c r="C348" s="28">
        <v>1</v>
      </c>
      <c r="D348">
        <v>40.86</v>
      </c>
      <c r="E348">
        <v>40.659999999999997</v>
      </c>
      <c r="F348" s="34"/>
      <c r="G348">
        <v>2</v>
      </c>
      <c r="H348">
        <v>5</v>
      </c>
      <c r="I348" s="34"/>
      <c r="J348" s="48" t="s">
        <v>26</v>
      </c>
      <c r="K348" s="74" t="s">
        <v>404</v>
      </c>
      <c r="L348" s="106"/>
      <c r="M348">
        <v>120</v>
      </c>
      <c r="N348">
        <v>125</v>
      </c>
      <c r="O348" s="34"/>
      <c r="P348">
        <f>VLOOKUP(表格2_45[[#This Row],[name]],odds!$A$1:$H$200,4,0)</f>
        <v>13</v>
      </c>
      <c r="Q348">
        <v>10</v>
      </c>
      <c r="R348" s="34"/>
      <c r="S348" s="37" t="s">
        <v>409</v>
      </c>
      <c r="T348" s="41">
        <v>1650</v>
      </c>
      <c r="U348">
        <v>1</v>
      </c>
      <c r="V348">
        <v>4</v>
      </c>
      <c r="W348">
        <v>12</v>
      </c>
      <c r="X348">
        <v>24</v>
      </c>
      <c r="Y348" s="32" t="s">
        <v>432</v>
      </c>
      <c r="Z348">
        <v>1086</v>
      </c>
      <c r="AA348" s="33" t="s">
        <v>417</v>
      </c>
      <c r="AB348">
        <v>4</v>
      </c>
      <c r="AC348">
        <v>50</v>
      </c>
      <c r="AD348" s="26" t="s">
        <v>59</v>
      </c>
      <c r="AE348" s="12" t="s">
        <v>989</v>
      </c>
      <c r="AF348">
        <v>5</v>
      </c>
      <c r="AG348">
        <v>5</v>
      </c>
      <c r="AH348">
        <v>5</v>
      </c>
      <c r="AI348">
        <v>1</v>
      </c>
      <c r="AL348" t="s">
        <v>114</v>
      </c>
    </row>
    <row r="349" spans="1:38" hidden="1" x14ac:dyDescent="0.25">
      <c r="A349" s="17" t="s">
        <v>79</v>
      </c>
      <c r="B349" s="23" t="s">
        <v>101</v>
      </c>
      <c r="C349">
        <v>10</v>
      </c>
      <c r="D349">
        <v>50.78</v>
      </c>
      <c r="E349">
        <v>50.68</v>
      </c>
      <c r="F349" s="34"/>
      <c r="G349">
        <v>1</v>
      </c>
      <c r="H349">
        <v>1</v>
      </c>
      <c r="I349" s="34"/>
      <c r="J349" s="53" t="s">
        <v>53</v>
      </c>
      <c r="K349" s="65" t="s">
        <v>167</v>
      </c>
      <c r="L349" s="117"/>
      <c r="M349">
        <v>126</v>
      </c>
      <c r="N349">
        <v>128</v>
      </c>
      <c r="O349" s="34"/>
      <c r="P349">
        <f>VLOOKUP(表格2_45[[#This Row],[name]],odds!$A$1:$H$200,4,0)</f>
        <v>8.6999999999999993</v>
      </c>
      <c r="Q349">
        <v>21</v>
      </c>
      <c r="R349" s="34"/>
      <c r="S349" s="35" t="s">
        <v>408</v>
      </c>
      <c r="T349">
        <v>1800</v>
      </c>
      <c r="U349">
        <v>1</v>
      </c>
      <c r="V349">
        <v>26</v>
      </c>
      <c r="W349">
        <v>11</v>
      </c>
      <c r="X349">
        <v>25</v>
      </c>
      <c r="Y349" s="32" t="s">
        <v>416</v>
      </c>
      <c r="Z349">
        <v>1171</v>
      </c>
      <c r="AA349" s="33" t="s">
        <v>427</v>
      </c>
      <c r="AB349">
        <v>4</v>
      </c>
      <c r="AC349">
        <v>52</v>
      </c>
      <c r="AD349" s="16" t="s">
        <v>14</v>
      </c>
      <c r="AE349" t="s">
        <v>589</v>
      </c>
      <c r="AF349">
        <v>2</v>
      </c>
      <c r="AG349">
        <v>2</v>
      </c>
      <c r="AH349">
        <v>3</v>
      </c>
      <c r="AI349">
        <v>2</v>
      </c>
      <c r="AJ349">
        <v>10</v>
      </c>
      <c r="AL349" t="s">
        <v>103</v>
      </c>
    </row>
    <row r="350" spans="1:38" hidden="1" x14ac:dyDescent="0.25">
      <c r="A350" s="17" t="s">
        <v>79</v>
      </c>
      <c r="B350" s="23" t="s">
        <v>101</v>
      </c>
      <c r="C350">
        <v>11</v>
      </c>
      <c r="D350">
        <v>48.88</v>
      </c>
      <c r="E350">
        <v>48.88</v>
      </c>
      <c r="F350" s="34"/>
      <c r="G350">
        <v>1</v>
      </c>
      <c r="H350">
        <v>2</v>
      </c>
      <c r="I350" s="34"/>
      <c r="J350" s="53" t="s">
        <v>53</v>
      </c>
      <c r="K350" s="53" t="s">
        <v>53</v>
      </c>
      <c r="L350" s="102"/>
      <c r="M350">
        <v>126</v>
      </c>
      <c r="N350">
        <v>127</v>
      </c>
      <c r="O350" s="34"/>
      <c r="P350">
        <f>VLOOKUP(表格2_45[[#This Row],[name]],odds!$A$1:$H$200,4,0)</f>
        <v>8.6999999999999993</v>
      </c>
      <c r="Q350">
        <v>3</v>
      </c>
      <c r="R350" s="34"/>
      <c r="S350" s="36" t="s">
        <v>410</v>
      </c>
      <c r="T350">
        <v>1800</v>
      </c>
      <c r="U350">
        <v>1</v>
      </c>
      <c r="V350">
        <v>14</v>
      </c>
      <c r="W350">
        <v>6</v>
      </c>
      <c r="X350">
        <v>25</v>
      </c>
      <c r="Y350" t="s">
        <v>479</v>
      </c>
      <c r="Z350">
        <v>1154</v>
      </c>
      <c r="AA350" s="33" t="s">
        <v>417</v>
      </c>
      <c r="AB350">
        <v>4</v>
      </c>
      <c r="AC350">
        <v>52</v>
      </c>
      <c r="AD350" s="16" t="s">
        <v>14</v>
      </c>
      <c r="AE350">
        <v>8</v>
      </c>
      <c r="AF350">
        <v>9</v>
      </c>
      <c r="AG350">
        <v>7</v>
      </c>
      <c r="AH350">
        <v>7</v>
      </c>
      <c r="AI350">
        <v>6</v>
      </c>
      <c r="AJ350">
        <v>11</v>
      </c>
      <c r="AL350" t="s">
        <v>103</v>
      </c>
    </row>
    <row r="351" spans="1:38" hidden="1" x14ac:dyDescent="0.25">
      <c r="A351" s="17" t="s">
        <v>79</v>
      </c>
      <c r="B351" s="23" t="s">
        <v>101</v>
      </c>
      <c r="C351" s="28">
        <v>1</v>
      </c>
      <c r="D351">
        <v>34.75</v>
      </c>
      <c r="E351">
        <v>34.950000000000003</v>
      </c>
      <c r="F351" s="34"/>
      <c r="G351">
        <v>1</v>
      </c>
      <c r="H351">
        <v>1</v>
      </c>
      <c r="I351" s="34"/>
      <c r="J351" s="53" t="s">
        <v>53</v>
      </c>
      <c r="K351" s="49" t="s">
        <v>31</v>
      </c>
      <c r="L351" s="107"/>
      <c r="M351">
        <v>126</v>
      </c>
      <c r="N351">
        <v>120</v>
      </c>
      <c r="O351" s="34"/>
      <c r="P351">
        <f>VLOOKUP(表格2_45[[#This Row],[name]],odds!$A$1:$H$200,4,0)</f>
        <v>8.6999999999999993</v>
      </c>
      <c r="Q351">
        <v>4.8</v>
      </c>
      <c r="R351" s="34"/>
      <c r="S351" s="37" t="s">
        <v>409</v>
      </c>
      <c r="T351">
        <v>1600</v>
      </c>
      <c r="U351">
        <v>1</v>
      </c>
      <c r="V351">
        <v>8</v>
      </c>
      <c r="W351">
        <v>6</v>
      </c>
      <c r="X351">
        <v>25</v>
      </c>
      <c r="Y351" t="s">
        <v>508</v>
      </c>
      <c r="Z351">
        <v>1176</v>
      </c>
      <c r="AA351" s="33" t="s">
        <v>427</v>
      </c>
      <c r="AB351">
        <v>4</v>
      </c>
      <c r="AC351">
        <v>44</v>
      </c>
      <c r="AD351" s="16" t="s">
        <v>14</v>
      </c>
      <c r="AE351" s="12">
        <v>2</v>
      </c>
      <c r="AF351">
        <v>7</v>
      </c>
      <c r="AG351">
        <v>6</v>
      </c>
      <c r="AH351">
        <v>2</v>
      </c>
      <c r="AI351">
        <v>1</v>
      </c>
      <c r="AL351" t="s">
        <v>103</v>
      </c>
    </row>
    <row r="352" spans="1:38" hidden="1" x14ac:dyDescent="0.25">
      <c r="A352" s="17" t="s">
        <v>79</v>
      </c>
      <c r="B352" s="23" t="s">
        <v>101</v>
      </c>
      <c r="C352" s="28">
        <v>1</v>
      </c>
      <c r="D352">
        <v>15.42</v>
      </c>
      <c r="E352">
        <v>15.82</v>
      </c>
      <c r="F352" s="34"/>
      <c r="G352">
        <v>1</v>
      </c>
      <c r="H352">
        <v>1</v>
      </c>
      <c r="I352" s="34"/>
      <c r="J352" s="53" t="s">
        <v>53</v>
      </c>
      <c r="K352" s="61" t="s">
        <v>106</v>
      </c>
      <c r="L352" s="113"/>
      <c r="M352">
        <v>126</v>
      </c>
      <c r="N352">
        <v>115</v>
      </c>
      <c r="O352" s="34"/>
      <c r="P352">
        <f>VLOOKUP(表格2_45[[#This Row],[name]],odds!$A$1:$H$200,4,0)</f>
        <v>8.6999999999999993</v>
      </c>
      <c r="Q352">
        <v>5.5</v>
      </c>
      <c r="R352" s="34"/>
      <c r="S352" s="35" t="s">
        <v>408</v>
      </c>
      <c r="T352">
        <v>2200</v>
      </c>
      <c r="U352">
        <v>2</v>
      </c>
      <c r="V352">
        <v>28</v>
      </c>
      <c r="W352">
        <v>5</v>
      </c>
      <c r="X352">
        <v>25</v>
      </c>
      <c r="Y352" s="32" t="s">
        <v>426</v>
      </c>
      <c r="Z352">
        <v>1169</v>
      </c>
      <c r="AA352" s="33" t="s">
        <v>427</v>
      </c>
      <c r="AB352">
        <v>4</v>
      </c>
      <c r="AC352">
        <v>38</v>
      </c>
      <c r="AD352" s="16" t="s">
        <v>14</v>
      </c>
      <c r="AE352" s="12" t="s">
        <v>446</v>
      </c>
      <c r="AF352">
        <v>2</v>
      </c>
      <c r="AG352">
        <v>3</v>
      </c>
      <c r="AH352">
        <v>3</v>
      </c>
      <c r="AI352">
        <v>3</v>
      </c>
      <c r="AJ352">
        <v>4</v>
      </c>
      <c r="AK352">
        <v>1</v>
      </c>
      <c r="AL352" t="s">
        <v>103</v>
      </c>
    </row>
    <row r="353" spans="1:38" hidden="1" x14ac:dyDescent="0.25">
      <c r="A353" s="17" t="s">
        <v>79</v>
      </c>
      <c r="B353" s="23" t="s">
        <v>101</v>
      </c>
      <c r="C353" s="30">
        <v>4</v>
      </c>
      <c r="D353">
        <v>47.94</v>
      </c>
      <c r="E353">
        <v>48.039999999999992</v>
      </c>
      <c r="F353" s="34"/>
      <c r="G353">
        <v>1</v>
      </c>
      <c r="H353">
        <v>7</v>
      </c>
      <c r="I353" s="34"/>
      <c r="J353" s="53" t="s">
        <v>53</v>
      </c>
      <c r="K353" s="54" t="s">
        <v>58</v>
      </c>
      <c r="L353" s="110"/>
      <c r="M353">
        <v>126</v>
      </c>
      <c r="N353">
        <v>116</v>
      </c>
      <c r="O353" s="34"/>
      <c r="P353">
        <f>VLOOKUP(表格2_45[[#This Row],[name]],odds!$A$1:$H$200,4,0)</f>
        <v>8.6999999999999993</v>
      </c>
      <c r="Q353">
        <v>47</v>
      </c>
      <c r="R353" s="34"/>
      <c r="S353" s="37" t="s">
        <v>409</v>
      </c>
      <c r="T353">
        <v>1800</v>
      </c>
      <c r="U353">
        <v>1</v>
      </c>
      <c r="V353">
        <v>27</v>
      </c>
      <c r="W353">
        <v>4</v>
      </c>
      <c r="X353">
        <v>25</v>
      </c>
      <c r="Y353" t="s">
        <v>483</v>
      </c>
      <c r="Z353">
        <v>1166</v>
      </c>
      <c r="AA353" s="33" t="s">
        <v>417</v>
      </c>
      <c r="AB353">
        <v>4</v>
      </c>
      <c r="AC353">
        <v>40</v>
      </c>
      <c r="AD353" s="16" t="s">
        <v>14</v>
      </c>
      <c r="AE353" s="12" t="s">
        <v>552</v>
      </c>
      <c r="AF353">
        <v>7</v>
      </c>
      <c r="AG353">
        <v>5</v>
      </c>
      <c r="AH353">
        <v>5</v>
      </c>
      <c r="AI353">
        <v>4</v>
      </c>
      <c r="AJ353">
        <v>4</v>
      </c>
      <c r="AL353" t="s">
        <v>103</v>
      </c>
    </row>
    <row r="354" spans="1:38" hidden="1" x14ac:dyDescent="0.25">
      <c r="A354" s="17" t="s">
        <v>79</v>
      </c>
      <c r="B354" s="23" t="s">
        <v>101</v>
      </c>
      <c r="C354">
        <v>8</v>
      </c>
      <c r="D354">
        <v>35.799999999999997</v>
      </c>
      <c r="E354">
        <v>35.499999999999993</v>
      </c>
      <c r="F354" s="34"/>
      <c r="G354">
        <v>1</v>
      </c>
      <c r="H354">
        <v>14</v>
      </c>
      <c r="I354" s="34"/>
      <c r="J354" s="53" t="s">
        <v>53</v>
      </c>
      <c r="K354" s="54" t="s">
        <v>58</v>
      </c>
      <c r="L354" s="110"/>
      <c r="M354">
        <v>126</v>
      </c>
      <c r="N354">
        <v>117</v>
      </c>
      <c r="O354" s="34"/>
      <c r="P354">
        <f>VLOOKUP(表格2_45[[#This Row],[name]],odds!$A$1:$H$200,4,0)</f>
        <v>8.6999999999999993</v>
      </c>
      <c r="Q354">
        <v>72</v>
      </c>
      <c r="R354" s="34"/>
      <c r="S354" s="38" t="s">
        <v>411</v>
      </c>
      <c r="T354">
        <v>1600</v>
      </c>
      <c r="U354">
        <v>1</v>
      </c>
      <c r="V354">
        <v>6</v>
      </c>
      <c r="W354">
        <v>4</v>
      </c>
      <c r="X354">
        <v>25</v>
      </c>
      <c r="Y354" t="s">
        <v>501</v>
      </c>
      <c r="Z354">
        <v>1171</v>
      </c>
      <c r="AA354" s="33" t="s">
        <v>417</v>
      </c>
      <c r="AB354">
        <v>4</v>
      </c>
      <c r="AC354">
        <v>42</v>
      </c>
      <c r="AD354" s="16" t="s">
        <v>14</v>
      </c>
      <c r="AE354" t="s">
        <v>429</v>
      </c>
      <c r="AF354">
        <v>12</v>
      </c>
      <c r="AG354">
        <v>10</v>
      </c>
      <c r="AH354">
        <v>9</v>
      </c>
      <c r="AI354">
        <v>8</v>
      </c>
      <c r="AL354" t="s">
        <v>103</v>
      </c>
    </row>
    <row r="355" spans="1:38" hidden="1" x14ac:dyDescent="0.25">
      <c r="A355" s="17" t="s">
        <v>79</v>
      </c>
      <c r="B355" s="23" t="s">
        <v>101</v>
      </c>
      <c r="C355">
        <v>9</v>
      </c>
      <c r="D355">
        <v>41.66</v>
      </c>
      <c r="E355">
        <v>41.46</v>
      </c>
      <c r="F355" s="34"/>
      <c r="G355">
        <v>1</v>
      </c>
      <c r="H355">
        <v>12</v>
      </c>
      <c r="I355" s="34"/>
      <c r="J355" s="53" t="s">
        <v>53</v>
      </c>
      <c r="K355" s="73" t="s">
        <v>452</v>
      </c>
      <c r="L355" s="97"/>
      <c r="M355">
        <v>126</v>
      </c>
      <c r="N355">
        <v>119</v>
      </c>
      <c r="O355" s="34"/>
      <c r="P355">
        <f>VLOOKUP(表格2_45[[#This Row],[name]],odds!$A$1:$H$200,4,0)</f>
        <v>8.6999999999999993</v>
      </c>
      <c r="Q355">
        <v>23</v>
      </c>
      <c r="R355" s="34"/>
      <c r="S355" s="38" t="s">
        <v>411</v>
      </c>
      <c r="T355" s="41">
        <v>1650</v>
      </c>
      <c r="U355">
        <v>1</v>
      </c>
      <c r="V355">
        <v>5</v>
      </c>
      <c r="W355">
        <v>3</v>
      </c>
      <c r="X355">
        <v>25</v>
      </c>
      <c r="Y355" s="32" t="s">
        <v>426</v>
      </c>
      <c r="Z355">
        <v>1170</v>
      </c>
      <c r="AA355" s="33" t="s">
        <v>417</v>
      </c>
      <c r="AB355">
        <v>4</v>
      </c>
      <c r="AC355">
        <v>44</v>
      </c>
      <c r="AD355" s="16" t="s">
        <v>14</v>
      </c>
      <c r="AE355" t="s">
        <v>533</v>
      </c>
      <c r="AF355">
        <v>12</v>
      </c>
      <c r="AG355">
        <v>12</v>
      </c>
      <c r="AH355">
        <v>12</v>
      </c>
      <c r="AI355">
        <v>9</v>
      </c>
      <c r="AL355" t="s">
        <v>103</v>
      </c>
    </row>
    <row r="356" spans="1:38" hidden="1" x14ac:dyDescent="0.25">
      <c r="A356" s="17" t="s">
        <v>79</v>
      </c>
      <c r="B356" s="23" t="s">
        <v>101</v>
      </c>
      <c r="C356">
        <v>13</v>
      </c>
      <c r="D356">
        <v>41.48</v>
      </c>
      <c r="E356">
        <v>41.28</v>
      </c>
      <c r="F356" s="34"/>
      <c r="G356">
        <v>1</v>
      </c>
      <c r="H356">
        <v>12</v>
      </c>
      <c r="I356" s="34"/>
      <c r="J356" s="53" t="s">
        <v>53</v>
      </c>
      <c r="K356" s="72" t="s">
        <v>434</v>
      </c>
      <c r="L356" s="101"/>
      <c r="M356">
        <v>126</v>
      </c>
      <c r="N356">
        <v>121</v>
      </c>
      <c r="O356" s="34"/>
      <c r="P356">
        <f>VLOOKUP(表格2_45[[#This Row],[name]],odds!$A$1:$H$200,4,0)</f>
        <v>8.6999999999999993</v>
      </c>
      <c r="Q356">
        <v>43</v>
      </c>
      <c r="R356" s="34"/>
      <c r="S356" s="38" t="s">
        <v>411</v>
      </c>
      <c r="T356" s="41">
        <v>1650</v>
      </c>
      <c r="U356">
        <v>1</v>
      </c>
      <c r="V356">
        <v>18</v>
      </c>
      <c r="W356">
        <v>12</v>
      </c>
      <c r="X356">
        <v>24</v>
      </c>
      <c r="Y356" t="s">
        <v>457</v>
      </c>
      <c r="Z356">
        <v>1174</v>
      </c>
      <c r="AA356" s="33" t="s">
        <v>417</v>
      </c>
      <c r="AB356">
        <v>4</v>
      </c>
      <c r="AC356">
        <v>46</v>
      </c>
      <c r="AD356" s="16" t="s">
        <v>14</v>
      </c>
      <c r="AE356" t="s">
        <v>672</v>
      </c>
      <c r="AF356">
        <v>12</v>
      </c>
      <c r="AG356">
        <v>13</v>
      </c>
      <c r="AH356">
        <v>13</v>
      </c>
      <c r="AI356">
        <v>13</v>
      </c>
      <c r="AL356" t="s">
        <v>103</v>
      </c>
    </row>
    <row r="357" spans="1:38" hidden="1" x14ac:dyDescent="0.25">
      <c r="A357" s="17" t="s">
        <v>79</v>
      </c>
      <c r="B357" s="23" t="s">
        <v>101</v>
      </c>
      <c r="C357">
        <v>13</v>
      </c>
      <c r="D357">
        <v>49.79</v>
      </c>
      <c r="E357">
        <v>49.589999999999996</v>
      </c>
      <c r="F357" s="34"/>
      <c r="G357">
        <v>1</v>
      </c>
      <c r="H357">
        <v>5</v>
      </c>
      <c r="I357" s="34"/>
      <c r="J357" s="53" t="s">
        <v>53</v>
      </c>
      <c r="K357" s="66" t="s">
        <v>173</v>
      </c>
      <c r="L357" s="104"/>
      <c r="M357">
        <v>126</v>
      </c>
      <c r="N357">
        <v>125</v>
      </c>
      <c r="O357" s="34"/>
      <c r="P357">
        <f>VLOOKUP(表格2_45[[#This Row],[name]],odds!$A$1:$H$200,4,0)</f>
        <v>8.6999999999999993</v>
      </c>
      <c r="Q357">
        <v>10</v>
      </c>
      <c r="R357" s="34"/>
      <c r="S357" s="37" t="s">
        <v>409</v>
      </c>
      <c r="T357">
        <v>1800</v>
      </c>
      <c r="U357">
        <v>1</v>
      </c>
      <c r="V357">
        <v>19</v>
      </c>
      <c r="W357">
        <v>5</v>
      </c>
      <c r="X357">
        <v>24</v>
      </c>
      <c r="Y357" t="s">
        <v>479</v>
      </c>
      <c r="Z357">
        <v>1138</v>
      </c>
      <c r="AA357" s="33" t="s">
        <v>417</v>
      </c>
      <c r="AB357">
        <v>4</v>
      </c>
      <c r="AC357">
        <v>50</v>
      </c>
      <c r="AD357" s="16" t="s">
        <v>14</v>
      </c>
      <c r="AE357" t="s">
        <v>688</v>
      </c>
      <c r="AF357">
        <v>4</v>
      </c>
      <c r="AG357">
        <v>4</v>
      </c>
      <c r="AH357">
        <v>5</v>
      </c>
      <c r="AI357">
        <v>6</v>
      </c>
      <c r="AJ357">
        <v>13</v>
      </c>
      <c r="AL357" t="s">
        <v>103</v>
      </c>
    </row>
    <row r="358" spans="1:38" hidden="1" x14ac:dyDescent="0.25">
      <c r="A358" s="17" t="s">
        <v>79</v>
      </c>
      <c r="B358" s="23" t="s">
        <v>101</v>
      </c>
      <c r="C358" s="30">
        <v>4</v>
      </c>
      <c r="D358">
        <v>35.92</v>
      </c>
      <c r="E358">
        <v>35.82</v>
      </c>
      <c r="F358" s="34"/>
      <c r="G358">
        <v>1</v>
      </c>
      <c r="H358">
        <v>6</v>
      </c>
      <c r="I358" s="34"/>
      <c r="J358" s="53" t="s">
        <v>53</v>
      </c>
      <c r="K358" s="66" t="s">
        <v>173</v>
      </c>
      <c r="L358" s="104"/>
      <c r="M358">
        <v>126</v>
      </c>
      <c r="N358">
        <v>123</v>
      </c>
      <c r="O358" s="34"/>
      <c r="P358">
        <f>VLOOKUP(表格2_45[[#This Row],[name]],odds!$A$1:$H$200,4,0)</f>
        <v>8.6999999999999993</v>
      </c>
      <c r="Q358">
        <v>42</v>
      </c>
      <c r="R358" s="34"/>
      <c r="S358" s="35" t="s">
        <v>408</v>
      </c>
      <c r="T358">
        <v>1600</v>
      </c>
      <c r="U358">
        <v>1</v>
      </c>
      <c r="V358">
        <v>20</v>
      </c>
      <c r="W358">
        <v>4</v>
      </c>
      <c r="X358">
        <v>24</v>
      </c>
      <c r="Y358" t="s">
        <v>479</v>
      </c>
      <c r="Z358">
        <v>1150</v>
      </c>
      <c r="AA358" s="33" t="s">
        <v>417</v>
      </c>
      <c r="AB358">
        <v>4</v>
      </c>
      <c r="AC358">
        <v>50</v>
      </c>
      <c r="AD358" s="16" t="s">
        <v>14</v>
      </c>
      <c r="AE358" s="12" t="s">
        <v>423</v>
      </c>
      <c r="AF358">
        <v>3</v>
      </c>
      <c r="AG358">
        <v>3</v>
      </c>
      <c r="AH358">
        <v>4</v>
      </c>
      <c r="AI358">
        <v>4</v>
      </c>
      <c r="AL358" t="s">
        <v>103</v>
      </c>
    </row>
    <row r="359" spans="1:38" hidden="1" x14ac:dyDescent="0.25">
      <c r="A359" s="17" t="s">
        <v>79</v>
      </c>
      <c r="B359" s="23" t="s">
        <v>101</v>
      </c>
      <c r="C359">
        <v>12</v>
      </c>
      <c r="D359">
        <v>37.19</v>
      </c>
      <c r="E359">
        <v>37.089999999999996</v>
      </c>
      <c r="F359" s="34"/>
      <c r="G359">
        <v>1</v>
      </c>
      <c r="H359">
        <v>4</v>
      </c>
      <c r="I359" s="34"/>
      <c r="J359" s="53" t="s">
        <v>53</v>
      </c>
      <c r="K359" s="72" t="s">
        <v>434</v>
      </c>
      <c r="L359" s="101"/>
      <c r="M359">
        <v>126</v>
      </c>
      <c r="N359">
        <v>128</v>
      </c>
      <c r="O359" s="34"/>
      <c r="P359">
        <f>VLOOKUP(表格2_45[[#This Row],[name]],odds!$A$1:$H$200,4,0)</f>
        <v>8.6999999999999993</v>
      </c>
      <c r="Q359">
        <v>35</v>
      </c>
      <c r="R359" s="34"/>
      <c r="S359" s="37" t="s">
        <v>409</v>
      </c>
      <c r="T359">
        <v>1600</v>
      </c>
      <c r="U359">
        <v>1</v>
      </c>
      <c r="V359">
        <v>7</v>
      </c>
      <c r="W359">
        <v>4</v>
      </c>
      <c r="X359">
        <v>24</v>
      </c>
      <c r="Y359" t="s">
        <v>501</v>
      </c>
      <c r="Z359">
        <v>1161</v>
      </c>
      <c r="AA359" s="33" t="s">
        <v>417</v>
      </c>
      <c r="AB359">
        <v>4</v>
      </c>
      <c r="AC359">
        <v>52</v>
      </c>
      <c r="AD359" s="16" t="s">
        <v>14</v>
      </c>
      <c r="AE359" t="s">
        <v>643</v>
      </c>
      <c r="AF359">
        <v>6</v>
      </c>
      <c r="AG359">
        <v>4</v>
      </c>
      <c r="AH359">
        <v>5</v>
      </c>
      <c r="AI359">
        <v>12</v>
      </c>
      <c r="AL359" t="s">
        <v>103</v>
      </c>
    </row>
    <row r="360" spans="1:38" hidden="1" x14ac:dyDescent="0.25">
      <c r="A360" s="17" t="s">
        <v>79</v>
      </c>
      <c r="B360" s="23" t="s">
        <v>101</v>
      </c>
      <c r="C360">
        <v>14</v>
      </c>
      <c r="D360">
        <v>36.6</v>
      </c>
      <c r="E360">
        <v>36.1</v>
      </c>
      <c r="F360" s="34"/>
      <c r="G360">
        <v>1</v>
      </c>
      <c r="H360">
        <v>11</v>
      </c>
      <c r="I360" s="34"/>
      <c r="J360" s="53" t="s">
        <v>53</v>
      </c>
      <c r="K360" s="64" t="s">
        <v>150</v>
      </c>
      <c r="L360" s="119"/>
      <c r="M360">
        <v>126</v>
      </c>
      <c r="N360">
        <v>129</v>
      </c>
      <c r="O360" s="34"/>
      <c r="P360">
        <f>VLOOKUP(表格2_45[[#This Row],[name]],odds!$A$1:$H$200,4,0)</f>
        <v>8.6999999999999993</v>
      </c>
      <c r="Q360">
        <v>8.6</v>
      </c>
      <c r="R360" s="34"/>
      <c r="S360" s="35" t="s">
        <v>408</v>
      </c>
      <c r="T360">
        <v>1600</v>
      </c>
      <c r="U360">
        <v>1</v>
      </c>
      <c r="V360">
        <v>12</v>
      </c>
      <c r="W360">
        <v>2</v>
      </c>
      <c r="X360">
        <v>24</v>
      </c>
      <c r="Y360" t="s">
        <v>483</v>
      </c>
      <c r="Z360">
        <v>1160</v>
      </c>
      <c r="AA360" s="33" t="s">
        <v>417</v>
      </c>
      <c r="AB360">
        <v>4</v>
      </c>
      <c r="AC360">
        <v>52</v>
      </c>
      <c r="AD360" s="16" t="s">
        <v>14</v>
      </c>
      <c r="AE360" t="s">
        <v>643</v>
      </c>
      <c r="AF360">
        <v>3</v>
      </c>
      <c r="AG360">
        <v>3</v>
      </c>
      <c r="AH360">
        <v>3</v>
      </c>
      <c r="AI360">
        <v>14</v>
      </c>
      <c r="AL360" t="s">
        <v>968</v>
      </c>
    </row>
    <row r="361" spans="1:38" hidden="1" x14ac:dyDescent="0.25">
      <c r="A361" s="17" t="s">
        <v>79</v>
      </c>
      <c r="B361" s="24" t="s">
        <v>105</v>
      </c>
      <c r="C361">
        <v>7</v>
      </c>
      <c r="D361">
        <v>22.6</v>
      </c>
      <c r="E361">
        <v>22.6</v>
      </c>
      <c r="F361" s="34"/>
      <c r="G361">
        <v>5</v>
      </c>
      <c r="H361">
        <v>8</v>
      </c>
      <c r="I361" s="34"/>
      <c r="J361" s="61" t="s">
        <v>106</v>
      </c>
      <c r="K361" s="61" t="s">
        <v>106</v>
      </c>
      <c r="L361" s="113"/>
      <c r="M361">
        <v>122</v>
      </c>
      <c r="N361">
        <v>122</v>
      </c>
      <c r="O361" s="34"/>
      <c r="P361">
        <f>VLOOKUP(表格2_45[[#This Row],[name]],odds!$A$1:$H$200,4,0)</f>
        <v>13</v>
      </c>
      <c r="Q361">
        <v>32</v>
      </c>
      <c r="R361" s="34"/>
      <c r="S361" s="37" t="s">
        <v>409</v>
      </c>
      <c r="T361">
        <v>1400</v>
      </c>
      <c r="U361">
        <v>1</v>
      </c>
      <c r="V361">
        <v>27</v>
      </c>
      <c r="W361">
        <v>12</v>
      </c>
      <c r="X361">
        <v>25</v>
      </c>
      <c r="Y361" t="s">
        <v>465</v>
      </c>
      <c r="Z361">
        <v>1177</v>
      </c>
      <c r="AA361" s="33" t="s">
        <v>417</v>
      </c>
      <c r="AB361">
        <v>4</v>
      </c>
      <c r="AC361">
        <v>47</v>
      </c>
      <c r="AD361" s="27" t="s">
        <v>65</v>
      </c>
      <c r="AE361" t="s">
        <v>435</v>
      </c>
      <c r="AF361">
        <v>4</v>
      </c>
      <c r="AG361">
        <v>4</v>
      </c>
      <c r="AH361">
        <v>4</v>
      </c>
      <c r="AI361">
        <v>7</v>
      </c>
      <c r="AL361" t="s">
        <v>492</v>
      </c>
    </row>
    <row r="362" spans="1:38" hidden="1" x14ac:dyDescent="0.25">
      <c r="A362" s="17" t="s">
        <v>79</v>
      </c>
      <c r="B362" s="24" t="s">
        <v>105</v>
      </c>
      <c r="C362">
        <v>11</v>
      </c>
      <c r="D362">
        <v>10.94</v>
      </c>
      <c r="E362">
        <v>10.94</v>
      </c>
      <c r="F362" s="34"/>
      <c r="G362">
        <v>5</v>
      </c>
      <c r="H362">
        <v>4</v>
      </c>
      <c r="I362" s="34"/>
      <c r="J362" s="61" t="s">
        <v>106</v>
      </c>
      <c r="K362" s="61" t="s">
        <v>106</v>
      </c>
      <c r="L362" s="113"/>
      <c r="M362">
        <v>122</v>
      </c>
      <c r="N362">
        <v>123</v>
      </c>
      <c r="O362" s="34"/>
      <c r="P362">
        <f>VLOOKUP(表格2_45[[#This Row],[name]],odds!$A$1:$H$200,4,0)</f>
        <v>13</v>
      </c>
      <c r="Q362">
        <v>5.7</v>
      </c>
      <c r="R362" s="34"/>
      <c r="S362" s="35" t="s">
        <v>408</v>
      </c>
      <c r="T362">
        <v>1200</v>
      </c>
      <c r="U362">
        <v>1</v>
      </c>
      <c r="V362">
        <v>17</v>
      </c>
      <c r="W362">
        <v>12</v>
      </c>
      <c r="X362">
        <v>25</v>
      </c>
      <c r="Y362" s="31" t="s">
        <v>420</v>
      </c>
      <c r="Z362">
        <v>1182</v>
      </c>
      <c r="AA362" s="33" t="s">
        <v>417</v>
      </c>
      <c r="AB362">
        <v>4</v>
      </c>
      <c r="AC362">
        <v>47</v>
      </c>
      <c r="AD362" s="27" t="s">
        <v>65</v>
      </c>
      <c r="AE362" t="s">
        <v>519</v>
      </c>
      <c r="AF362">
        <v>3</v>
      </c>
      <c r="AG362">
        <v>5</v>
      </c>
      <c r="AH362">
        <v>11</v>
      </c>
      <c r="AL362" t="s">
        <v>624</v>
      </c>
    </row>
    <row r="363" spans="1:38" hidden="1" x14ac:dyDescent="0.25">
      <c r="A363" s="17" t="s">
        <v>79</v>
      </c>
      <c r="B363" s="24" t="s">
        <v>105</v>
      </c>
      <c r="C363" s="28">
        <v>1</v>
      </c>
      <c r="D363">
        <v>9.89</v>
      </c>
      <c r="E363">
        <v>10.29</v>
      </c>
      <c r="F363" s="34"/>
      <c r="G363">
        <v>5</v>
      </c>
      <c r="H363">
        <v>1</v>
      </c>
      <c r="I363" s="34"/>
      <c r="J363" s="61" t="s">
        <v>106</v>
      </c>
      <c r="K363" s="61" t="s">
        <v>106</v>
      </c>
      <c r="L363" s="113"/>
      <c r="M363">
        <v>122</v>
      </c>
      <c r="N363">
        <v>117</v>
      </c>
      <c r="O363" s="34"/>
      <c r="P363">
        <f>VLOOKUP(表格2_45[[#This Row],[name]],odds!$A$1:$H$200,4,0)</f>
        <v>13</v>
      </c>
      <c r="Q363">
        <v>9.1</v>
      </c>
      <c r="R363" s="34"/>
      <c r="S363" s="37" t="s">
        <v>409</v>
      </c>
      <c r="T363">
        <v>1200</v>
      </c>
      <c r="U363">
        <v>1</v>
      </c>
      <c r="V363">
        <v>26</v>
      </c>
      <c r="W363">
        <v>11</v>
      </c>
      <c r="X363">
        <v>25</v>
      </c>
      <c r="Y363" s="32" t="s">
        <v>416</v>
      </c>
      <c r="Z363">
        <v>1177</v>
      </c>
      <c r="AA363" s="33" t="s">
        <v>427</v>
      </c>
      <c r="AB363">
        <v>4</v>
      </c>
      <c r="AC363">
        <v>42</v>
      </c>
      <c r="AD363" s="27" t="s">
        <v>65</v>
      </c>
      <c r="AE363" s="12" t="s">
        <v>584</v>
      </c>
      <c r="AF363">
        <v>4</v>
      </c>
      <c r="AG363">
        <v>3</v>
      </c>
      <c r="AH363">
        <v>1</v>
      </c>
      <c r="AL363" t="s">
        <v>971</v>
      </c>
    </row>
    <row r="364" spans="1:38" hidden="1" x14ac:dyDescent="0.25">
      <c r="A364" s="17" t="s">
        <v>79</v>
      </c>
      <c r="B364" s="24" t="s">
        <v>105</v>
      </c>
      <c r="C364">
        <v>10</v>
      </c>
      <c r="D364">
        <v>22.62</v>
      </c>
      <c r="E364">
        <v>22.720000000000002</v>
      </c>
      <c r="F364" s="34"/>
      <c r="G364">
        <v>5</v>
      </c>
      <c r="H364">
        <v>3</v>
      </c>
      <c r="I364" s="34"/>
      <c r="J364" s="61" t="s">
        <v>106</v>
      </c>
      <c r="K364" s="69" t="s">
        <v>385</v>
      </c>
      <c r="L364" s="114"/>
      <c r="M364">
        <v>122</v>
      </c>
      <c r="N364">
        <v>120</v>
      </c>
      <c r="O364" s="34"/>
      <c r="P364">
        <f>VLOOKUP(表格2_45[[#This Row],[name]],odds!$A$1:$H$200,4,0)</f>
        <v>13</v>
      </c>
      <c r="Q364">
        <v>46</v>
      </c>
      <c r="R364" s="34"/>
      <c r="S364" s="37" t="s">
        <v>409</v>
      </c>
      <c r="T364">
        <v>1400</v>
      </c>
      <c r="U364">
        <v>1</v>
      </c>
      <c r="V364">
        <v>28</v>
      </c>
      <c r="W364">
        <v>9</v>
      </c>
      <c r="X364">
        <v>25</v>
      </c>
      <c r="Y364" t="s">
        <v>479</v>
      </c>
      <c r="Z364">
        <v>1150</v>
      </c>
      <c r="AA364" s="33" t="s">
        <v>427</v>
      </c>
      <c r="AB364">
        <v>4</v>
      </c>
      <c r="AC364">
        <v>44</v>
      </c>
      <c r="AD364" s="27" t="s">
        <v>65</v>
      </c>
      <c r="AE364" t="s">
        <v>429</v>
      </c>
      <c r="AF364">
        <v>7</v>
      </c>
      <c r="AG364">
        <v>7</v>
      </c>
      <c r="AH364">
        <v>7</v>
      </c>
      <c r="AI364">
        <v>10</v>
      </c>
      <c r="AL364" t="s">
        <v>35</v>
      </c>
    </row>
    <row r="365" spans="1:38" hidden="1" x14ac:dyDescent="0.25">
      <c r="A365" s="17" t="s">
        <v>79</v>
      </c>
      <c r="B365" s="24" t="s">
        <v>105</v>
      </c>
      <c r="C365">
        <v>9</v>
      </c>
      <c r="D365">
        <v>10.08</v>
      </c>
      <c r="E365">
        <v>9.8800000000000008</v>
      </c>
      <c r="F365" s="34"/>
      <c r="G365">
        <v>5</v>
      </c>
      <c r="H365">
        <v>12</v>
      </c>
      <c r="I365" s="34"/>
      <c r="J365" s="61" t="s">
        <v>106</v>
      </c>
      <c r="K365" s="53" t="s">
        <v>53</v>
      </c>
      <c r="L365" s="102"/>
      <c r="M365">
        <v>122</v>
      </c>
      <c r="N365">
        <v>123</v>
      </c>
      <c r="O365" s="34"/>
      <c r="P365">
        <f>VLOOKUP(表格2_45[[#This Row],[name]],odds!$A$1:$H$200,4,0)</f>
        <v>13</v>
      </c>
      <c r="Q365">
        <v>9.9</v>
      </c>
      <c r="R365" s="34"/>
      <c r="S365" s="36" t="s">
        <v>410</v>
      </c>
      <c r="T365">
        <v>1200</v>
      </c>
      <c r="U365">
        <v>1</v>
      </c>
      <c r="V365">
        <v>5</v>
      </c>
      <c r="W365">
        <v>7</v>
      </c>
      <c r="X365">
        <v>25</v>
      </c>
      <c r="Y365" t="s">
        <v>479</v>
      </c>
      <c r="Z365">
        <v>1138</v>
      </c>
      <c r="AA365" s="33" t="s">
        <v>427</v>
      </c>
      <c r="AB365">
        <v>4</v>
      </c>
      <c r="AC365">
        <v>48</v>
      </c>
      <c r="AD365" s="27" t="s">
        <v>65</v>
      </c>
      <c r="AE365" t="s">
        <v>429</v>
      </c>
      <c r="AF365">
        <v>10</v>
      </c>
      <c r="AG365">
        <v>8</v>
      </c>
      <c r="AH365">
        <v>9</v>
      </c>
      <c r="AL365" t="s">
        <v>35</v>
      </c>
    </row>
    <row r="366" spans="1:38" hidden="1" x14ac:dyDescent="0.25">
      <c r="A366" s="17" t="s">
        <v>79</v>
      </c>
      <c r="B366" s="24" t="s">
        <v>105</v>
      </c>
      <c r="C366">
        <v>7</v>
      </c>
      <c r="D366">
        <v>22.82</v>
      </c>
      <c r="E366">
        <v>22.72</v>
      </c>
      <c r="F366" s="34"/>
      <c r="G366">
        <v>5</v>
      </c>
      <c r="H366">
        <v>2</v>
      </c>
      <c r="I366" s="34"/>
      <c r="J366" s="61" t="s">
        <v>106</v>
      </c>
      <c r="K366" s="53" t="s">
        <v>53</v>
      </c>
      <c r="L366" s="102"/>
      <c r="M366">
        <v>122</v>
      </c>
      <c r="N366">
        <v>125</v>
      </c>
      <c r="O366" s="34"/>
      <c r="P366">
        <f>VLOOKUP(表格2_45[[#This Row],[name]],odds!$A$1:$H$200,4,0)</f>
        <v>13</v>
      </c>
      <c r="Q366">
        <v>61</v>
      </c>
      <c r="R366" s="34"/>
      <c r="S366" s="37" t="s">
        <v>409</v>
      </c>
      <c r="T366">
        <v>1400</v>
      </c>
      <c r="U366">
        <v>1</v>
      </c>
      <c r="V366">
        <v>1</v>
      </c>
      <c r="W366">
        <v>1</v>
      </c>
      <c r="X366">
        <v>25</v>
      </c>
      <c r="Y366" t="s">
        <v>508</v>
      </c>
      <c r="Z366">
        <v>1165</v>
      </c>
      <c r="AA366" s="33" t="s">
        <v>417</v>
      </c>
      <c r="AB366">
        <v>4</v>
      </c>
      <c r="AC366">
        <v>50</v>
      </c>
      <c r="AD366" s="27" t="s">
        <v>65</v>
      </c>
      <c r="AE366">
        <v>3</v>
      </c>
      <c r="AF366">
        <v>4</v>
      </c>
      <c r="AG366">
        <v>3</v>
      </c>
      <c r="AH366">
        <v>3</v>
      </c>
      <c r="AI366">
        <v>7</v>
      </c>
      <c r="AL366" t="s">
        <v>35</v>
      </c>
    </row>
    <row r="367" spans="1:38" hidden="1" x14ac:dyDescent="0.25">
      <c r="A367" s="17" t="s">
        <v>79</v>
      </c>
      <c r="B367" s="24" t="s">
        <v>105</v>
      </c>
      <c r="C367">
        <v>6</v>
      </c>
      <c r="D367">
        <v>22.82</v>
      </c>
      <c r="E367">
        <v>22.62</v>
      </c>
      <c r="F367" s="34"/>
      <c r="G367">
        <v>5</v>
      </c>
      <c r="H367">
        <v>4</v>
      </c>
      <c r="I367" s="34"/>
      <c r="J367" s="61" t="s">
        <v>106</v>
      </c>
      <c r="K367" s="55" t="s">
        <v>64</v>
      </c>
      <c r="L367" s="99"/>
      <c r="M367">
        <v>122</v>
      </c>
      <c r="N367">
        <v>129</v>
      </c>
      <c r="O367" s="34"/>
      <c r="P367">
        <f>VLOOKUP(表格2_45[[#This Row],[name]],odds!$A$1:$H$200,4,0)</f>
        <v>13</v>
      </c>
      <c r="Q367">
        <v>36</v>
      </c>
      <c r="R367" s="34"/>
      <c r="S367" s="36" t="s">
        <v>410</v>
      </c>
      <c r="T367">
        <v>1400</v>
      </c>
      <c r="U367">
        <v>1</v>
      </c>
      <c r="V367">
        <v>22</v>
      </c>
      <c r="W367">
        <v>12</v>
      </c>
      <c r="X367">
        <v>24</v>
      </c>
      <c r="Y367" t="s">
        <v>465</v>
      </c>
      <c r="Z367">
        <v>1155</v>
      </c>
      <c r="AA367" s="33" t="s">
        <v>417</v>
      </c>
      <c r="AB367" t="s">
        <v>635</v>
      </c>
      <c r="AC367">
        <v>52</v>
      </c>
      <c r="AD367" s="27" t="s">
        <v>65</v>
      </c>
      <c r="AE367" t="s">
        <v>474</v>
      </c>
      <c r="AF367">
        <v>9</v>
      </c>
      <c r="AG367">
        <v>7</v>
      </c>
      <c r="AH367">
        <v>7</v>
      </c>
      <c r="AI367">
        <v>6</v>
      </c>
      <c r="AL367" t="s">
        <v>35</v>
      </c>
    </row>
    <row r="368" spans="1:38" hidden="1" x14ac:dyDescent="0.25">
      <c r="A368" s="17" t="s">
        <v>79</v>
      </c>
      <c r="B368" s="24" t="s">
        <v>105</v>
      </c>
      <c r="C368">
        <v>10</v>
      </c>
      <c r="D368">
        <v>10.44</v>
      </c>
      <c r="E368">
        <v>10.139999999999999</v>
      </c>
      <c r="F368" s="34"/>
      <c r="G368">
        <v>5</v>
      </c>
      <c r="H368">
        <v>6</v>
      </c>
      <c r="I368" s="34"/>
      <c r="J368" s="61" t="s">
        <v>106</v>
      </c>
      <c r="K368" s="55" t="s">
        <v>64</v>
      </c>
      <c r="L368" s="99"/>
      <c r="M368">
        <v>122</v>
      </c>
      <c r="N368">
        <v>130</v>
      </c>
      <c r="O368" s="34"/>
      <c r="P368">
        <f>VLOOKUP(表格2_45[[#This Row],[name]],odds!$A$1:$H$200,4,0)</f>
        <v>13</v>
      </c>
      <c r="Q368">
        <v>44</v>
      </c>
      <c r="R368" s="34"/>
      <c r="S368" s="37" t="s">
        <v>409</v>
      </c>
      <c r="T368">
        <v>1200</v>
      </c>
      <c r="U368">
        <v>1</v>
      </c>
      <c r="V368">
        <v>9</v>
      </c>
      <c r="W368">
        <v>11</v>
      </c>
      <c r="X368">
        <v>24</v>
      </c>
      <c r="Y368" t="s">
        <v>465</v>
      </c>
      <c r="Z368">
        <v>1165</v>
      </c>
      <c r="AA368" s="33" t="s">
        <v>417</v>
      </c>
      <c r="AB368" t="s">
        <v>635</v>
      </c>
      <c r="AC368">
        <v>52</v>
      </c>
      <c r="AD368" s="27" t="s">
        <v>65</v>
      </c>
      <c r="AE368" t="s">
        <v>502</v>
      </c>
      <c r="AF368">
        <v>5</v>
      </c>
      <c r="AG368">
        <v>6</v>
      </c>
      <c r="AH368">
        <v>10</v>
      </c>
      <c r="AL368" t="s">
        <v>873</v>
      </c>
    </row>
    <row r="369" spans="1:38" hidden="1" x14ac:dyDescent="0.25">
      <c r="A369" s="17" t="s">
        <v>79</v>
      </c>
      <c r="B369" s="25" t="s">
        <v>109</v>
      </c>
      <c r="C369">
        <v>11</v>
      </c>
      <c r="D369">
        <v>22.58</v>
      </c>
      <c r="E369">
        <v>22.479999999999997</v>
      </c>
      <c r="F369" s="34"/>
      <c r="G369">
        <v>9</v>
      </c>
      <c r="H369">
        <v>10</v>
      </c>
      <c r="I369" s="34"/>
      <c r="J369" s="50" t="s">
        <v>565</v>
      </c>
      <c r="K369" s="50" t="s">
        <v>565</v>
      </c>
      <c r="L369" s="98"/>
      <c r="M369">
        <v>119</v>
      </c>
      <c r="N369">
        <v>121</v>
      </c>
      <c r="O369" s="34"/>
      <c r="P369">
        <f>VLOOKUP(表格2_45[[#This Row],[name]],odds!$A$1:$H$200,4,0)</f>
        <v>19</v>
      </c>
      <c r="Q369">
        <v>16</v>
      </c>
      <c r="R369" s="34"/>
      <c r="S369" s="37" t="s">
        <v>409</v>
      </c>
      <c r="T369">
        <v>1400</v>
      </c>
      <c r="U369">
        <v>1</v>
      </c>
      <c r="V369">
        <v>20</v>
      </c>
      <c r="W369">
        <v>12</v>
      </c>
      <c r="X369">
        <v>25</v>
      </c>
      <c r="Y369" t="s">
        <v>479</v>
      </c>
      <c r="Z369">
        <v>1147</v>
      </c>
      <c r="AA369" s="33" t="s">
        <v>417</v>
      </c>
      <c r="AB369">
        <v>4</v>
      </c>
      <c r="AC369">
        <v>48</v>
      </c>
      <c r="AD369" s="20" t="s">
        <v>39</v>
      </c>
      <c r="AE369" t="s">
        <v>502</v>
      </c>
      <c r="AF369">
        <v>6</v>
      </c>
      <c r="AG369">
        <v>6</v>
      </c>
      <c r="AH369">
        <v>7</v>
      </c>
      <c r="AI369">
        <v>11</v>
      </c>
      <c r="AL369" t="s">
        <v>973</v>
      </c>
    </row>
    <row r="370" spans="1:38" hidden="1" x14ac:dyDescent="0.25">
      <c r="A370" s="17" t="s">
        <v>79</v>
      </c>
      <c r="B370" s="25" t="s">
        <v>109</v>
      </c>
      <c r="C370">
        <v>6</v>
      </c>
      <c r="D370">
        <v>36.409999999999997</v>
      </c>
      <c r="E370">
        <v>36.209999999999994</v>
      </c>
      <c r="F370" s="34"/>
      <c r="G370">
        <v>9</v>
      </c>
      <c r="H370">
        <v>11</v>
      </c>
      <c r="I370" s="34"/>
      <c r="J370" s="50" t="s">
        <v>565</v>
      </c>
      <c r="K370" s="49" t="s">
        <v>31</v>
      </c>
      <c r="L370" s="107"/>
      <c r="M370">
        <v>119</v>
      </c>
      <c r="N370">
        <v>125</v>
      </c>
      <c r="O370" s="34"/>
      <c r="P370">
        <f>VLOOKUP(表格2_45[[#This Row],[name]],odds!$A$1:$H$200,4,0)</f>
        <v>19</v>
      </c>
      <c r="Q370">
        <v>4</v>
      </c>
      <c r="R370" s="34"/>
      <c r="S370" s="37" t="s">
        <v>409</v>
      </c>
      <c r="T370">
        <v>1600</v>
      </c>
      <c r="U370">
        <v>1</v>
      </c>
      <c r="V370">
        <v>9</v>
      </c>
      <c r="W370">
        <v>11</v>
      </c>
      <c r="X370">
        <v>25</v>
      </c>
      <c r="Y370" t="s">
        <v>479</v>
      </c>
      <c r="Z370">
        <v>1155</v>
      </c>
      <c r="AA370" s="33" t="s">
        <v>417</v>
      </c>
      <c r="AB370">
        <v>4</v>
      </c>
      <c r="AC370">
        <v>50</v>
      </c>
      <c r="AD370" s="20" t="s">
        <v>39</v>
      </c>
      <c r="AE370" t="s">
        <v>429</v>
      </c>
      <c r="AF370">
        <v>7</v>
      </c>
      <c r="AG370">
        <v>1</v>
      </c>
      <c r="AH370">
        <v>2</v>
      </c>
      <c r="AI370">
        <v>6</v>
      </c>
      <c r="AL370" t="s">
        <v>525</v>
      </c>
    </row>
    <row r="371" spans="1:38" hidden="1" x14ac:dyDescent="0.25">
      <c r="A371" s="17" t="s">
        <v>79</v>
      </c>
      <c r="B371" s="25" t="s">
        <v>109</v>
      </c>
      <c r="C371" s="28">
        <v>3</v>
      </c>
      <c r="D371">
        <v>34.07</v>
      </c>
      <c r="E371">
        <v>33.669999999999995</v>
      </c>
      <c r="F371" s="34"/>
      <c r="G371">
        <v>9</v>
      </c>
      <c r="H371">
        <v>14</v>
      </c>
      <c r="I371" s="34"/>
      <c r="J371" s="50" t="s">
        <v>565</v>
      </c>
      <c r="K371" s="50" t="s">
        <v>565</v>
      </c>
      <c r="L371" s="98"/>
      <c r="M371">
        <v>119</v>
      </c>
      <c r="N371">
        <v>124</v>
      </c>
      <c r="O371" s="34"/>
      <c r="P371">
        <f>VLOOKUP(表格2_45[[#This Row],[name]],odds!$A$1:$H$200,4,0)</f>
        <v>19</v>
      </c>
      <c r="Q371">
        <v>6.8</v>
      </c>
      <c r="R371" s="34"/>
      <c r="S371" s="38" t="s">
        <v>411</v>
      </c>
      <c r="T371">
        <v>1600</v>
      </c>
      <c r="U371">
        <v>1</v>
      </c>
      <c r="V371">
        <v>26</v>
      </c>
      <c r="W371">
        <v>10</v>
      </c>
      <c r="X371">
        <v>25</v>
      </c>
      <c r="Y371" t="s">
        <v>483</v>
      </c>
      <c r="Z371">
        <v>1141</v>
      </c>
      <c r="AA371" s="33" t="s">
        <v>427</v>
      </c>
      <c r="AB371">
        <v>4</v>
      </c>
      <c r="AC371">
        <v>50</v>
      </c>
      <c r="AD371" s="20" t="s">
        <v>39</v>
      </c>
      <c r="AE371" s="12" t="s">
        <v>539</v>
      </c>
      <c r="AF371">
        <v>12</v>
      </c>
      <c r="AG371">
        <v>12</v>
      </c>
      <c r="AH371">
        <v>13</v>
      </c>
      <c r="AI371">
        <v>3</v>
      </c>
      <c r="AL371" t="s">
        <v>110</v>
      </c>
    </row>
    <row r="372" spans="1:38" hidden="1" x14ac:dyDescent="0.25">
      <c r="A372" s="17" t="s">
        <v>79</v>
      </c>
      <c r="B372" s="25" t="s">
        <v>109</v>
      </c>
      <c r="C372" s="30">
        <v>4</v>
      </c>
      <c r="D372">
        <v>21.78</v>
      </c>
      <c r="E372">
        <v>22.08</v>
      </c>
      <c r="F372" s="34"/>
      <c r="G372">
        <v>9</v>
      </c>
      <c r="H372">
        <v>1</v>
      </c>
      <c r="I372" s="34"/>
      <c r="J372" s="50" t="s">
        <v>565</v>
      </c>
      <c r="K372" s="50" t="s">
        <v>565</v>
      </c>
      <c r="L372" s="98"/>
      <c r="M372">
        <v>119</v>
      </c>
      <c r="N372">
        <v>122</v>
      </c>
      <c r="O372" s="34"/>
      <c r="P372">
        <f>VLOOKUP(表格2_45[[#This Row],[name]],odds!$A$1:$H$200,4,0)</f>
        <v>19</v>
      </c>
      <c r="Q372">
        <v>7.5</v>
      </c>
      <c r="R372" s="34"/>
      <c r="S372" s="36" t="s">
        <v>410</v>
      </c>
      <c r="T372">
        <v>1400</v>
      </c>
      <c r="U372">
        <v>1</v>
      </c>
      <c r="V372">
        <v>12</v>
      </c>
      <c r="W372">
        <v>10</v>
      </c>
      <c r="X372">
        <v>25</v>
      </c>
      <c r="Y372" t="s">
        <v>508</v>
      </c>
      <c r="Z372">
        <v>1138</v>
      </c>
      <c r="AA372" s="33" t="s">
        <v>417</v>
      </c>
      <c r="AB372">
        <v>4</v>
      </c>
      <c r="AC372">
        <v>49</v>
      </c>
      <c r="AD372" s="20" t="s">
        <v>39</v>
      </c>
      <c r="AE372" s="12" t="s">
        <v>654</v>
      </c>
      <c r="AF372">
        <v>8</v>
      </c>
      <c r="AG372">
        <v>8</v>
      </c>
      <c r="AH372">
        <v>11</v>
      </c>
      <c r="AI372">
        <v>4</v>
      </c>
      <c r="AL372" t="s">
        <v>110</v>
      </c>
    </row>
    <row r="373" spans="1:38" hidden="1" x14ac:dyDescent="0.25">
      <c r="A373" s="17" t="s">
        <v>79</v>
      </c>
      <c r="B373" s="25" t="s">
        <v>109</v>
      </c>
      <c r="C373">
        <v>7</v>
      </c>
      <c r="D373">
        <v>23.16</v>
      </c>
      <c r="E373">
        <v>22.96</v>
      </c>
      <c r="F373" s="34"/>
      <c r="G373">
        <v>9</v>
      </c>
      <c r="H373">
        <v>7</v>
      </c>
      <c r="I373" s="34"/>
      <c r="J373" s="50" t="s">
        <v>565</v>
      </c>
      <c r="K373" s="67" t="s">
        <v>195</v>
      </c>
      <c r="L373" s="95"/>
      <c r="M373">
        <v>119</v>
      </c>
      <c r="N373">
        <v>126</v>
      </c>
      <c r="O373" s="34"/>
      <c r="P373">
        <f>VLOOKUP(表格2_45[[#This Row],[name]],odds!$A$1:$H$200,4,0)</f>
        <v>19</v>
      </c>
      <c r="Q373">
        <v>52</v>
      </c>
      <c r="R373" s="34"/>
      <c r="S373" s="37" t="s">
        <v>409</v>
      </c>
      <c r="T373">
        <v>1400</v>
      </c>
      <c r="U373">
        <v>1</v>
      </c>
      <c r="V373">
        <v>21</v>
      </c>
      <c r="W373">
        <v>9</v>
      </c>
      <c r="X373">
        <v>25</v>
      </c>
      <c r="Y373" t="s">
        <v>508</v>
      </c>
      <c r="Z373">
        <v>1135</v>
      </c>
      <c r="AA373" s="34" t="s">
        <v>480</v>
      </c>
      <c r="AB373">
        <v>4</v>
      </c>
      <c r="AC373">
        <v>51</v>
      </c>
      <c r="AD373" s="20" t="s">
        <v>39</v>
      </c>
      <c r="AE373">
        <v>5</v>
      </c>
      <c r="AF373">
        <v>6</v>
      </c>
      <c r="AG373">
        <v>11</v>
      </c>
      <c r="AH373">
        <v>12</v>
      </c>
      <c r="AI373">
        <v>7</v>
      </c>
      <c r="AL373" t="s">
        <v>110</v>
      </c>
    </row>
    <row r="374" spans="1:38" hidden="1" x14ac:dyDescent="0.25">
      <c r="A374" s="17" t="s">
        <v>79</v>
      </c>
      <c r="B374" s="25" t="s">
        <v>109</v>
      </c>
      <c r="C374" s="30">
        <v>5</v>
      </c>
      <c r="D374">
        <v>22.64</v>
      </c>
      <c r="E374">
        <v>22.54</v>
      </c>
      <c r="F374" s="34"/>
      <c r="G374">
        <v>9</v>
      </c>
      <c r="H374">
        <v>2</v>
      </c>
      <c r="I374" s="34"/>
      <c r="J374" s="50" t="s">
        <v>565</v>
      </c>
      <c r="K374" s="67" t="s">
        <v>195</v>
      </c>
      <c r="L374" s="95"/>
      <c r="M374">
        <v>119</v>
      </c>
      <c r="N374">
        <v>127</v>
      </c>
      <c r="O374" s="34"/>
      <c r="P374">
        <f>VLOOKUP(表格2_45[[#This Row],[name]],odds!$A$1:$H$200,4,0)</f>
        <v>19</v>
      </c>
      <c r="Q374">
        <v>53</v>
      </c>
      <c r="R374" s="34"/>
      <c r="S374" s="38" t="s">
        <v>411</v>
      </c>
      <c r="T374">
        <v>1400</v>
      </c>
      <c r="U374">
        <v>1</v>
      </c>
      <c r="V374">
        <v>1</v>
      </c>
      <c r="W374">
        <v>7</v>
      </c>
      <c r="X374">
        <v>25</v>
      </c>
      <c r="Y374" t="s">
        <v>508</v>
      </c>
      <c r="Z374">
        <v>1138</v>
      </c>
      <c r="AA374" s="33" t="s">
        <v>417</v>
      </c>
      <c r="AB374">
        <v>4</v>
      </c>
      <c r="AC374">
        <v>52</v>
      </c>
      <c r="AD374" s="20" t="s">
        <v>39</v>
      </c>
      <c r="AE374" t="s">
        <v>484</v>
      </c>
      <c r="AF374">
        <v>14</v>
      </c>
      <c r="AG374">
        <v>13</v>
      </c>
      <c r="AH374">
        <v>12</v>
      </c>
      <c r="AI374">
        <v>5</v>
      </c>
      <c r="AL374" t="s">
        <v>980</v>
      </c>
    </row>
    <row r="375" spans="1:38" hidden="1" x14ac:dyDescent="0.25">
      <c r="A375" s="17" t="s">
        <v>79</v>
      </c>
      <c r="B375" s="25" t="s">
        <v>109</v>
      </c>
      <c r="C375">
        <v>11</v>
      </c>
      <c r="D375">
        <v>10.77</v>
      </c>
      <c r="E375">
        <v>10.469999999999999</v>
      </c>
      <c r="F375" s="34"/>
      <c r="G375">
        <v>9</v>
      </c>
      <c r="H375">
        <v>11</v>
      </c>
      <c r="I375" s="34"/>
      <c r="J375" s="50" t="s">
        <v>565</v>
      </c>
      <c r="K375" s="54" t="s">
        <v>58</v>
      </c>
      <c r="L375" s="110"/>
      <c r="M375">
        <v>119</v>
      </c>
      <c r="N375">
        <v>127</v>
      </c>
      <c r="O375" s="34"/>
      <c r="P375">
        <f>VLOOKUP(表格2_45[[#This Row],[name]],odds!$A$1:$H$200,4,0)</f>
        <v>19</v>
      </c>
      <c r="Q375">
        <v>114</v>
      </c>
      <c r="R375" s="34"/>
      <c r="S375" s="38" t="s">
        <v>411</v>
      </c>
      <c r="T375">
        <v>1200</v>
      </c>
      <c r="U375">
        <v>1</v>
      </c>
      <c r="V375">
        <v>25</v>
      </c>
      <c r="W375">
        <v>5</v>
      </c>
      <c r="X375">
        <v>25</v>
      </c>
      <c r="Y375" t="s">
        <v>483</v>
      </c>
      <c r="Z375">
        <v>1157</v>
      </c>
      <c r="AA375" s="33" t="s">
        <v>417</v>
      </c>
      <c r="AB375">
        <v>4</v>
      </c>
      <c r="AC375">
        <v>52</v>
      </c>
      <c r="AD375" s="20" t="s">
        <v>39</v>
      </c>
      <c r="AE375" t="s">
        <v>516</v>
      </c>
      <c r="AF375">
        <v>12</v>
      </c>
      <c r="AG375">
        <v>14</v>
      </c>
      <c r="AH375">
        <v>11</v>
      </c>
      <c r="AL375" t="s">
        <v>639</v>
      </c>
    </row>
    <row r="376" spans="1:38" hidden="1" x14ac:dyDescent="0.25">
      <c r="A376" s="17" t="s">
        <v>79</v>
      </c>
      <c r="B376" s="27" t="s">
        <v>116</v>
      </c>
      <c r="C376" s="30">
        <v>5</v>
      </c>
      <c r="D376">
        <v>40.96</v>
      </c>
      <c r="E376">
        <v>40.660000000000004</v>
      </c>
      <c r="F376" s="34"/>
      <c r="G376">
        <v>4</v>
      </c>
      <c r="H376">
        <v>3</v>
      </c>
      <c r="I376" s="34"/>
      <c r="J376" s="54" t="s">
        <v>58</v>
      </c>
      <c r="K376" s="67" t="s">
        <v>195</v>
      </c>
      <c r="L376" s="95"/>
      <c r="M376">
        <v>120</v>
      </c>
      <c r="N376">
        <v>128</v>
      </c>
      <c r="O376" s="34"/>
      <c r="P376">
        <f>VLOOKUP(表格2_45[[#This Row],[name]],odds!$A$1:$H$200,4,0)</f>
        <v>5.5</v>
      </c>
      <c r="Q376">
        <v>4.4000000000000004</v>
      </c>
      <c r="R376" s="34"/>
      <c r="S376" s="37" t="s">
        <v>409</v>
      </c>
      <c r="T376" s="41">
        <v>1650</v>
      </c>
      <c r="U376">
        <v>1</v>
      </c>
      <c r="V376">
        <v>1</v>
      </c>
      <c r="W376">
        <v>5</v>
      </c>
      <c r="X376">
        <v>24</v>
      </c>
      <c r="Y376" s="32" t="s">
        <v>432</v>
      </c>
      <c r="Z376">
        <v>1178</v>
      </c>
      <c r="AA376" s="34" t="s">
        <v>438</v>
      </c>
      <c r="AB376">
        <v>4</v>
      </c>
      <c r="AC376">
        <v>51</v>
      </c>
      <c r="AD376" s="19" t="s">
        <v>32</v>
      </c>
      <c r="AE376" t="s">
        <v>474</v>
      </c>
      <c r="AF376">
        <v>7</v>
      </c>
      <c r="AG376">
        <v>7</v>
      </c>
      <c r="AH376">
        <v>7</v>
      </c>
      <c r="AI376">
        <v>5</v>
      </c>
      <c r="AL376" t="s">
        <v>17</v>
      </c>
    </row>
    <row r="377" spans="1:38" x14ac:dyDescent="0.25">
      <c r="A377" s="17" t="s">
        <v>79</v>
      </c>
      <c r="B377" s="20" t="s">
        <v>89</v>
      </c>
      <c r="C377" s="30">
        <v>4</v>
      </c>
      <c r="D377">
        <v>40.19</v>
      </c>
      <c r="E377">
        <v>40.69</v>
      </c>
      <c r="F377" s="34"/>
      <c r="G377">
        <v>12</v>
      </c>
      <c r="H377">
        <v>5</v>
      </c>
      <c r="I377" s="34"/>
      <c r="J377" s="60" t="s">
        <v>90</v>
      </c>
      <c r="K377" s="51" t="s">
        <v>43</v>
      </c>
      <c r="L377" s="111"/>
      <c r="M377">
        <v>131</v>
      </c>
      <c r="N377">
        <v>123</v>
      </c>
      <c r="O377" s="34"/>
      <c r="P377">
        <f>VLOOKUP(表格2_45[[#This Row],[name]],odds!$A$1:$H$200,4,0)</f>
        <v>18</v>
      </c>
      <c r="Q377">
        <v>22</v>
      </c>
      <c r="R377" s="34"/>
      <c r="S377" s="37" t="s">
        <v>409</v>
      </c>
      <c r="T377" s="41">
        <v>1650</v>
      </c>
      <c r="U377">
        <v>1</v>
      </c>
      <c r="V377">
        <v>11</v>
      </c>
      <c r="W377">
        <v>6</v>
      </c>
      <c r="X377">
        <v>25</v>
      </c>
      <c r="Y377" s="31" t="s">
        <v>420</v>
      </c>
      <c r="Z377">
        <v>1076</v>
      </c>
      <c r="AA377" s="33" t="s">
        <v>427</v>
      </c>
      <c r="AB377">
        <v>3</v>
      </c>
      <c r="AC377">
        <v>63</v>
      </c>
      <c r="AD377" s="17" t="s">
        <v>91</v>
      </c>
      <c r="AE377" s="12" t="s">
        <v>539</v>
      </c>
      <c r="AF377">
        <v>5</v>
      </c>
      <c r="AG377">
        <v>5</v>
      </c>
      <c r="AH377">
        <v>6</v>
      </c>
      <c r="AI377">
        <v>4</v>
      </c>
      <c r="AL377" t="s">
        <v>46</v>
      </c>
    </row>
    <row r="378" spans="1:38" hidden="1" x14ac:dyDescent="0.25">
      <c r="A378" s="17" t="s">
        <v>79</v>
      </c>
      <c r="B378" s="27" t="s">
        <v>116</v>
      </c>
      <c r="C378">
        <v>7</v>
      </c>
      <c r="D378">
        <v>40.81</v>
      </c>
      <c r="E378">
        <v>40.71</v>
      </c>
      <c r="F378" s="34"/>
      <c r="G378">
        <v>4</v>
      </c>
      <c r="H378">
        <v>1</v>
      </c>
      <c r="I378" s="34"/>
      <c r="J378" s="54" t="s">
        <v>58</v>
      </c>
      <c r="K378" s="67" t="s">
        <v>195</v>
      </c>
      <c r="L378" s="95"/>
      <c r="M378">
        <v>120</v>
      </c>
      <c r="N378">
        <v>122</v>
      </c>
      <c r="O378" s="34"/>
      <c r="P378">
        <f>VLOOKUP(表格2_45[[#This Row],[name]],odds!$A$1:$H$200,4,0)</f>
        <v>5.5</v>
      </c>
      <c r="Q378">
        <v>6.8</v>
      </c>
      <c r="R378" s="34"/>
      <c r="S378" s="36" t="s">
        <v>410</v>
      </c>
      <c r="T378" s="41">
        <v>1650</v>
      </c>
      <c r="U378">
        <v>1</v>
      </c>
      <c r="V378">
        <v>9</v>
      </c>
      <c r="W378">
        <v>10</v>
      </c>
      <c r="X378">
        <v>24</v>
      </c>
      <c r="Y378" s="32" t="s">
        <v>432</v>
      </c>
      <c r="Z378">
        <v>1183</v>
      </c>
      <c r="AA378" s="33" t="s">
        <v>417</v>
      </c>
      <c r="AB378">
        <v>3</v>
      </c>
      <c r="AC378">
        <v>65</v>
      </c>
      <c r="AD378" s="19" t="s">
        <v>32</v>
      </c>
      <c r="AE378" t="s">
        <v>589</v>
      </c>
      <c r="AF378">
        <v>10</v>
      </c>
      <c r="AG378">
        <v>9</v>
      </c>
      <c r="AH378">
        <v>10</v>
      </c>
      <c r="AI378">
        <v>7</v>
      </c>
      <c r="AL378" t="s">
        <v>17</v>
      </c>
    </row>
    <row r="379" spans="1:38" hidden="1" x14ac:dyDescent="0.25">
      <c r="A379" s="17" t="s">
        <v>79</v>
      </c>
      <c r="B379" s="26" t="s">
        <v>112</v>
      </c>
      <c r="C379">
        <v>7</v>
      </c>
      <c r="D379">
        <v>49.26</v>
      </c>
      <c r="E379">
        <v>48.859999999999992</v>
      </c>
      <c r="F379" s="34"/>
      <c r="G379">
        <v>2</v>
      </c>
      <c r="H379">
        <v>6</v>
      </c>
      <c r="I379" s="34"/>
      <c r="J379" s="48" t="s">
        <v>26</v>
      </c>
      <c r="K379" s="67" t="s">
        <v>195</v>
      </c>
      <c r="L379" s="95"/>
      <c r="M379">
        <v>120</v>
      </c>
      <c r="N379">
        <v>126</v>
      </c>
      <c r="O379" s="34"/>
      <c r="P379">
        <f>VLOOKUP(表格2_45[[#This Row],[name]],odds!$A$1:$H$200,4,0)</f>
        <v>13</v>
      </c>
      <c r="Q379">
        <v>23</v>
      </c>
      <c r="R379" s="34"/>
      <c r="S379" s="36" t="s">
        <v>410</v>
      </c>
      <c r="T379">
        <v>1800</v>
      </c>
      <c r="U379">
        <v>1</v>
      </c>
      <c r="V379">
        <v>17</v>
      </c>
      <c r="W379">
        <v>9</v>
      </c>
      <c r="X379">
        <v>25</v>
      </c>
      <c r="Y379" s="31" t="s">
        <v>420</v>
      </c>
      <c r="Z379">
        <v>1081</v>
      </c>
      <c r="AA379" s="33" t="s">
        <v>427</v>
      </c>
      <c r="AB379">
        <v>4</v>
      </c>
      <c r="AC379">
        <v>51</v>
      </c>
      <c r="AD379" s="26" t="s">
        <v>59</v>
      </c>
      <c r="AE379" t="s">
        <v>474</v>
      </c>
      <c r="AF379">
        <v>8</v>
      </c>
      <c r="AG379">
        <v>7</v>
      </c>
      <c r="AH379">
        <v>7</v>
      </c>
      <c r="AI379">
        <v>7</v>
      </c>
      <c r="AJ379">
        <v>7</v>
      </c>
      <c r="AL379" t="s">
        <v>114</v>
      </c>
    </row>
    <row r="380" spans="1:38" x14ac:dyDescent="0.25">
      <c r="A380" s="17" t="s">
        <v>79</v>
      </c>
      <c r="B380" s="18" t="s">
        <v>80</v>
      </c>
      <c r="C380">
        <v>7</v>
      </c>
      <c r="D380">
        <v>40.75</v>
      </c>
      <c r="E380">
        <v>40.75</v>
      </c>
      <c r="F380" s="34"/>
      <c r="G380">
        <v>7</v>
      </c>
      <c r="H380">
        <v>5</v>
      </c>
      <c r="I380" s="34"/>
      <c r="J380" s="55" t="s">
        <v>64</v>
      </c>
      <c r="K380" s="64" t="s">
        <v>150</v>
      </c>
      <c r="L380" s="119"/>
      <c r="M380">
        <v>135</v>
      </c>
      <c r="N380">
        <v>135</v>
      </c>
      <c r="O380" s="34"/>
      <c r="P380">
        <f>VLOOKUP(表格2_45[[#This Row],[name]],odds!$A$1:$H$200,4,0)</f>
        <v>8.5</v>
      </c>
      <c r="Q380">
        <v>8.9</v>
      </c>
      <c r="R380" s="34"/>
      <c r="S380" s="36" t="s">
        <v>410</v>
      </c>
      <c r="T380" s="41">
        <v>1650</v>
      </c>
      <c r="U380">
        <v>1</v>
      </c>
      <c r="V380">
        <v>26</v>
      </c>
      <c r="W380">
        <v>11</v>
      </c>
      <c r="X380">
        <v>25</v>
      </c>
      <c r="Y380" s="32" t="s">
        <v>416</v>
      </c>
      <c r="Z380">
        <v>1124</v>
      </c>
      <c r="AA380" s="33" t="s">
        <v>427</v>
      </c>
      <c r="AB380">
        <v>4</v>
      </c>
      <c r="AC380">
        <v>60</v>
      </c>
      <c r="AD380" s="19" t="s">
        <v>81</v>
      </c>
      <c r="AE380" s="12">
        <v>2</v>
      </c>
      <c r="AF380">
        <v>9</v>
      </c>
      <c r="AG380">
        <v>10</v>
      </c>
      <c r="AH380">
        <v>10</v>
      </c>
      <c r="AI380">
        <v>7</v>
      </c>
      <c r="AL380" t="s">
        <v>46</v>
      </c>
    </row>
    <row r="381" spans="1:38" x14ac:dyDescent="0.25">
      <c r="A381" s="17" t="s">
        <v>79</v>
      </c>
      <c r="B381" s="26" t="s">
        <v>112</v>
      </c>
      <c r="C381">
        <v>6</v>
      </c>
      <c r="D381">
        <v>41.06</v>
      </c>
      <c r="E381">
        <v>40.760000000000005</v>
      </c>
      <c r="F381" s="34"/>
      <c r="G381">
        <v>2</v>
      </c>
      <c r="H381">
        <v>4</v>
      </c>
      <c r="I381" s="34"/>
      <c r="J381" s="48" t="s">
        <v>26</v>
      </c>
      <c r="K381" s="59" t="s">
        <v>85</v>
      </c>
      <c r="L381" s="96"/>
      <c r="M381">
        <v>120</v>
      </c>
      <c r="N381">
        <v>129</v>
      </c>
      <c r="O381" s="34"/>
      <c r="P381">
        <f>VLOOKUP(表格2_45[[#This Row],[name]],odds!$A$1:$H$200,4,0)</f>
        <v>13</v>
      </c>
      <c r="Q381">
        <v>15</v>
      </c>
      <c r="R381" s="34"/>
      <c r="S381" s="36" t="s">
        <v>410</v>
      </c>
      <c r="T381" s="41">
        <v>1650</v>
      </c>
      <c r="U381">
        <v>1</v>
      </c>
      <c r="V381">
        <v>10</v>
      </c>
      <c r="W381">
        <v>9</v>
      </c>
      <c r="X381">
        <v>25</v>
      </c>
      <c r="Y381" s="32" t="s">
        <v>432</v>
      </c>
      <c r="Z381">
        <v>1094</v>
      </c>
      <c r="AA381" s="33" t="s">
        <v>417</v>
      </c>
      <c r="AB381">
        <v>4</v>
      </c>
      <c r="AC381">
        <v>53</v>
      </c>
      <c r="AD381" s="26" t="s">
        <v>59</v>
      </c>
      <c r="AE381">
        <v>4</v>
      </c>
      <c r="AF381">
        <v>10</v>
      </c>
      <c r="AG381">
        <v>10</v>
      </c>
      <c r="AH381">
        <v>10</v>
      </c>
      <c r="AI381">
        <v>6</v>
      </c>
      <c r="AL381" t="s">
        <v>114</v>
      </c>
    </row>
    <row r="382" spans="1:38" hidden="1" x14ac:dyDescent="0.25">
      <c r="A382" s="17" t="s">
        <v>79</v>
      </c>
      <c r="B382" s="26" t="s">
        <v>112</v>
      </c>
      <c r="C382">
        <v>11</v>
      </c>
      <c r="D382">
        <v>41.28</v>
      </c>
      <c r="E382">
        <v>40.480000000000004</v>
      </c>
      <c r="F382" s="34"/>
      <c r="G382">
        <v>2</v>
      </c>
      <c r="H382">
        <v>10</v>
      </c>
      <c r="I382" s="34"/>
      <c r="J382" s="48" t="s">
        <v>26</v>
      </c>
      <c r="K382" s="54" t="s">
        <v>58</v>
      </c>
      <c r="L382" s="110"/>
      <c r="M382">
        <v>120</v>
      </c>
      <c r="N382">
        <v>131</v>
      </c>
      <c r="O382" s="34"/>
      <c r="P382">
        <f>VLOOKUP(表格2_45[[#This Row],[name]],odds!$A$1:$H$200,4,0)</f>
        <v>13</v>
      </c>
      <c r="Q382">
        <v>45</v>
      </c>
      <c r="R382" s="34"/>
      <c r="S382" s="36" t="s">
        <v>410</v>
      </c>
      <c r="T382" s="41">
        <v>1650</v>
      </c>
      <c r="U382">
        <v>1</v>
      </c>
      <c r="V382">
        <v>26</v>
      </c>
      <c r="W382">
        <v>2</v>
      </c>
      <c r="X382">
        <v>25</v>
      </c>
      <c r="Y382" s="32" t="s">
        <v>416</v>
      </c>
      <c r="Z382">
        <v>1105</v>
      </c>
      <c r="AA382" s="33" t="s">
        <v>417</v>
      </c>
      <c r="AB382">
        <v>4</v>
      </c>
      <c r="AC382">
        <v>56</v>
      </c>
      <c r="AD382" s="26" t="s">
        <v>59</v>
      </c>
      <c r="AE382" t="s">
        <v>505</v>
      </c>
      <c r="AF382">
        <v>10</v>
      </c>
      <c r="AG382">
        <v>9</v>
      </c>
      <c r="AH382">
        <v>9</v>
      </c>
      <c r="AI382">
        <v>11</v>
      </c>
      <c r="AL382" t="s">
        <v>114</v>
      </c>
    </row>
    <row r="383" spans="1:38" x14ac:dyDescent="0.25">
      <c r="A383" s="17" t="s">
        <v>79</v>
      </c>
      <c r="B383" s="18" t="s">
        <v>80</v>
      </c>
      <c r="C383">
        <v>10</v>
      </c>
      <c r="D383">
        <v>40.98</v>
      </c>
      <c r="E383">
        <v>40.879999999999995</v>
      </c>
      <c r="F383" s="34"/>
      <c r="G383">
        <v>7</v>
      </c>
      <c r="H383">
        <v>12</v>
      </c>
      <c r="I383" s="34"/>
      <c r="J383" s="55" t="s">
        <v>64</v>
      </c>
      <c r="K383" s="64" t="s">
        <v>150</v>
      </c>
      <c r="L383" s="119"/>
      <c r="M383">
        <v>135</v>
      </c>
      <c r="N383">
        <v>132</v>
      </c>
      <c r="O383" s="34"/>
      <c r="P383">
        <f>VLOOKUP(表格2_45[[#This Row],[name]],odds!$A$1:$H$200,4,0)</f>
        <v>8.5</v>
      </c>
      <c r="Q383">
        <v>11</v>
      </c>
      <c r="R383" s="34"/>
      <c r="S383" s="36" t="s">
        <v>410</v>
      </c>
      <c r="T383" s="41">
        <v>1650</v>
      </c>
      <c r="U383">
        <v>1</v>
      </c>
      <c r="V383">
        <v>15</v>
      </c>
      <c r="W383">
        <v>10</v>
      </c>
      <c r="X383">
        <v>25</v>
      </c>
      <c r="Y383" s="32" t="s">
        <v>432</v>
      </c>
      <c r="Z383">
        <v>1128</v>
      </c>
      <c r="AA383" s="33" t="s">
        <v>427</v>
      </c>
      <c r="AB383">
        <v>4</v>
      </c>
      <c r="AC383">
        <v>55</v>
      </c>
      <c r="AD383" s="19" t="s">
        <v>81</v>
      </c>
      <c r="AE383" t="s">
        <v>435</v>
      </c>
      <c r="AF383">
        <v>9</v>
      </c>
      <c r="AG383">
        <v>9</v>
      </c>
      <c r="AH383">
        <v>8</v>
      </c>
      <c r="AI383">
        <v>10</v>
      </c>
      <c r="AL383" t="s">
        <v>46</v>
      </c>
    </row>
    <row r="384" spans="1:38" hidden="1" x14ac:dyDescent="0.25">
      <c r="A384" s="17" t="s">
        <v>79</v>
      </c>
      <c r="B384" s="20" t="s">
        <v>89</v>
      </c>
      <c r="C384" s="28">
        <v>2</v>
      </c>
      <c r="D384">
        <v>40.24</v>
      </c>
      <c r="E384">
        <v>40.940000000000005</v>
      </c>
      <c r="F384" s="34"/>
      <c r="G384">
        <v>12</v>
      </c>
      <c r="H384">
        <v>7</v>
      </c>
      <c r="I384" s="34"/>
      <c r="J384" s="60" t="s">
        <v>90</v>
      </c>
      <c r="K384" s="62" t="s">
        <v>120</v>
      </c>
      <c r="L384" s="109"/>
      <c r="M384">
        <v>131</v>
      </c>
      <c r="N384">
        <v>116</v>
      </c>
      <c r="O384" s="34"/>
      <c r="P384">
        <f>VLOOKUP(表格2_45[[#This Row],[name]],odds!$A$1:$H$200,4,0)</f>
        <v>18</v>
      </c>
      <c r="Q384">
        <v>12</v>
      </c>
      <c r="R384" s="34"/>
      <c r="S384" s="36" t="s">
        <v>410</v>
      </c>
      <c r="T384" s="41">
        <v>1650</v>
      </c>
      <c r="U384">
        <v>1</v>
      </c>
      <c r="V384">
        <v>22</v>
      </c>
      <c r="W384">
        <v>11</v>
      </c>
      <c r="X384">
        <v>23</v>
      </c>
      <c r="Y384" s="32" t="s">
        <v>416</v>
      </c>
      <c r="Z384">
        <v>1068</v>
      </c>
      <c r="AA384" s="33" t="s">
        <v>417</v>
      </c>
      <c r="AB384">
        <v>4</v>
      </c>
      <c r="AC384">
        <v>43</v>
      </c>
      <c r="AD384" s="17" t="s">
        <v>91</v>
      </c>
      <c r="AE384" s="12">
        <v>1</v>
      </c>
      <c r="AF384">
        <v>8</v>
      </c>
      <c r="AG384">
        <v>7</v>
      </c>
      <c r="AH384">
        <v>7</v>
      </c>
      <c r="AI384">
        <v>2</v>
      </c>
      <c r="AL384" t="s">
        <v>624</v>
      </c>
    </row>
    <row r="385" spans="1:38" x14ac:dyDescent="0.25">
      <c r="A385" s="17" t="s">
        <v>79</v>
      </c>
      <c r="B385" s="26" t="s">
        <v>112</v>
      </c>
      <c r="C385">
        <v>9</v>
      </c>
      <c r="D385">
        <v>41.17</v>
      </c>
      <c r="E385">
        <v>40.97</v>
      </c>
      <c r="F385" s="34"/>
      <c r="G385">
        <v>2</v>
      </c>
      <c r="H385">
        <v>4</v>
      </c>
      <c r="I385" s="34"/>
      <c r="J385" s="48" t="s">
        <v>26</v>
      </c>
      <c r="K385" s="55" t="s">
        <v>64</v>
      </c>
      <c r="L385" s="99"/>
      <c r="M385">
        <v>120</v>
      </c>
      <c r="N385">
        <v>125</v>
      </c>
      <c r="O385" s="34"/>
      <c r="P385">
        <f>VLOOKUP(表格2_45[[#This Row],[name]],odds!$A$1:$H$200,4,0)</f>
        <v>13</v>
      </c>
      <c r="Q385">
        <v>10</v>
      </c>
      <c r="R385" s="34"/>
      <c r="S385" s="36" t="s">
        <v>410</v>
      </c>
      <c r="T385" s="41">
        <v>1650</v>
      </c>
      <c r="U385">
        <v>1</v>
      </c>
      <c r="V385">
        <v>12</v>
      </c>
      <c r="W385">
        <v>11</v>
      </c>
      <c r="X385">
        <v>25</v>
      </c>
      <c r="Y385" s="32" t="s">
        <v>432</v>
      </c>
      <c r="Z385">
        <v>1093</v>
      </c>
      <c r="AA385" s="33" t="s">
        <v>427</v>
      </c>
      <c r="AB385">
        <v>4</v>
      </c>
      <c r="AC385">
        <v>49</v>
      </c>
      <c r="AD385" s="26" t="s">
        <v>59</v>
      </c>
      <c r="AE385">
        <v>5</v>
      </c>
      <c r="AF385">
        <v>8</v>
      </c>
      <c r="AG385">
        <v>8</v>
      </c>
      <c r="AH385">
        <v>8</v>
      </c>
      <c r="AI385">
        <v>9</v>
      </c>
      <c r="AL385" t="s">
        <v>114</v>
      </c>
    </row>
    <row r="386" spans="1:38" x14ac:dyDescent="0.25">
      <c r="A386" s="17" t="s">
        <v>79</v>
      </c>
      <c r="B386" s="26" t="s">
        <v>112</v>
      </c>
      <c r="C386">
        <v>10</v>
      </c>
      <c r="D386">
        <v>41.5</v>
      </c>
      <c r="E386">
        <v>41</v>
      </c>
      <c r="F386" s="34"/>
      <c r="G386">
        <v>2</v>
      </c>
      <c r="H386">
        <v>2</v>
      </c>
      <c r="I386" s="34"/>
      <c r="J386" s="48" t="s">
        <v>26</v>
      </c>
      <c r="K386" s="59" t="s">
        <v>85</v>
      </c>
      <c r="L386" s="96"/>
      <c r="M386">
        <v>120</v>
      </c>
      <c r="N386">
        <v>134</v>
      </c>
      <c r="O386" s="34"/>
      <c r="P386">
        <f>VLOOKUP(表格2_45[[#This Row],[name]],odds!$A$1:$H$200,4,0)</f>
        <v>13</v>
      </c>
      <c r="Q386">
        <v>19</v>
      </c>
      <c r="R386" s="34"/>
      <c r="S386" s="37" t="s">
        <v>409</v>
      </c>
      <c r="T386" s="41">
        <v>1650</v>
      </c>
      <c r="U386">
        <v>1</v>
      </c>
      <c r="V386">
        <v>22</v>
      </c>
      <c r="W386">
        <v>1</v>
      </c>
      <c r="X386">
        <v>25</v>
      </c>
      <c r="Y386" s="32" t="s">
        <v>416</v>
      </c>
      <c r="Z386">
        <v>1086</v>
      </c>
      <c r="AA386" s="33" t="s">
        <v>417</v>
      </c>
      <c r="AB386">
        <v>4</v>
      </c>
      <c r="AC386">
        <v>56</v>
      </c>
      <c r="AD386" s="26" t="s">
        <v>59</v>
      </c>
      <c r="AE386" t="s">
        <v>519</v>
      </c>
      <c r="AF386">
        <v>5</v>
      </c>
      <c r="AG386">
        <v>8</v>
      </c>
      <c r="AH386">
        <v>8</v>
      </c>
      <c r="AI386">
        <v>10</v>
      </c>
      <c r="AL386" t="s">
        <v>114</v>
      </c>
    </row>
    <row r="387" spans="1:38" hidden="1" x14ac:dyDescent="0.25">
      <c r="A387" s="17" t="s">
        <v>79</v>
      </c>
      <c r="B387" s="20" t="s">
        <v>89</v>
      </c>
      <c r="C387" s="28">
        <v>3</v>
      </c>
      <c r="D387">
        <v>40.96</v>
      </c>
      <c r="E387">
        <v>41.06</v>
      </c>
      <c r="F387" s="34"/>
      <c r="G387">
        <v>12</v>
      </c>
      <c r="H387">
        <v>8</v>
      </c>
      <c r="I387" s="34"/>
      <c r="J387" s="60" t="s">
        <v>90</v>
      </c>
      <c r="K387" s="82" t="s">
        <v>904</v>
      </c>
      <c r="L387" s="127"/>
      <c r="M387">
        <v>131</v>
      </c>
      <c r="N387">
        <v>135</v>
      </c>
      <c r="O387" s="34"/>
      <c r="P387">
        <f>VLOOKUP(表格2_45[[#This Row],[name]],odds!$A$1:$H$200,4,0)</f>
        <v>18</v>
      </c>
      <c r="Q387">
        <v>15</v>
      </c>
      <c r="R387" s="34"/>
      <c r="S387" s="36" t="s">
        <v>410</v>
      </c>
      <c r="T387" s="41">
        <v>1650</v>
      </c>
      <c r="U387">
        <v>1</v>
      </c>
      <c r="V387">
        <v>4</v>
      </c>
      <c r="W387">
        <v>12</v>
      </c>
      <c r="X387">
        <v>24</v>
      </c>
      <c r="Y387" s="32" t="s">
        <v>432</v>
      </c>
      <c r="Z387">
        <v>1086</v>
      </c>
      <c r="AA387" s="33" t="s">
        <v>417</v>
      </c>
      <c r="AB387">
        <v>4</v>
      </c>
      <c r="AC387">
        <v>60</v>
      </c>
      <c r="AD387" s="17" t="s">
        <v>91</v>
      </c>
      <c r="AE387" s="12" t="s">
        <v>446</v>
      </c>
      <c r="AF387">
        <v>9</v>
      </c>
      <c r="AG387">
        <v>9</v>
      </c>
      <c r="AH387">
        <v>9</v>
      </c>
      <c r="AI387">
        <v>3</v>
      </c>
      <c r="AL387" t="s">
        <v>46</v>
      </c>
    </row>
    <row r="388" spans="1:38" hidden="1" x14ac:dyDescent="0.25">
      <c r="A388" s="17" t="s">
        <v>79</v>
      </c>
      <c r="B388" s="21" t="s">
        <v>94</v>
      </c>
      <c r="C388" s="28">
        <v>1</v>
      </c>
      <c r="D388">
        <v>41.1</v>
      </c>
      <c r="E388">
        <v>41.1</v>
      </c>
      <c r="F388" s="34"/>
      <c r="G388">
        <v>10</v>
      </c>
      <c r="H388">
        <v>10</v>
      </c>
      <c r="I388" s="34"/>
      <c r="J388" s="52" t="s">
        <v>49</v>
      </c>
      <c r="K388" s="49" t="s">
        <v>31</v>
      </c>
      <c r="L388" s="107"/>
      <c r="M388">
        <v>129</v>
      </c>
      <c r="N388">
        <v>128</v>
      </c>
      <c r="O388" s="34"/>
      <c r="P388">
        <f>VLOOKUP(表格2_45[[#This Row],[name]],odds!$A$1:$H$200,4,0)</f>
        <v>15</v>
      </c>
      <c r="Q388">
        <v>16</v>
      </c>
      <c r="R388" s="34"/>
      <c r="S388" s="36" t="s">
        <v>410</v>
      </c>
      <c r="T388" s="41">
        <v>1650</v>
      </c>
      <c r="U388">
        <v>1</v>
      </c>
      <c r="V388">
        <v>27</v>
      </c>
      <c r="W388">
        <v>11</v>
      </c>
      <c r="X388">
        <v>24</v>
      </c>
      <c r="Y388" s="32" t="s">
        <v>426</v>
      </c>
      <c r="Z388">
        <v>1120</v>
      </c>
      <c r="AA388" s="33" t="s">
        <v>417</v>
      </c>
      <c r="AB388">
        <v>4</v>
      </c>
      <c r="AC388">
        <v>49</v>
      </c>
      <c r="AD388" s="24" t="s">
        <v>50</v>
      </c>
      <c r="AE388" s="12" t="s">
        <v>446</v>
      </c>
      <c r="AF388">
        <v>10</v>
      </c>
      <c r="AG388">
        <v>10</v>
      </c>
      <c r="AH388">
        <v>9</v>
      </c>
      <c r="AI388">
        <v>1</v>
      </c>
      <c r="AL388" t="s">
        <v>35</v>
      </c>
    </row>
    <row r="389" spans="1:38" hidden="1" x14ac:dyDescent="0.25">
      <c r="A389" s="17" t="s">
        <v>79</v>
      </c>
      <c r="B389" s="26" t="s">
        <v>112</v>
      </c>
      <c r="C389">
        <v>11</v>
      </c>
      <c r="D389">
        <v>23.23</v>
      </c>
      <c r="E389">
        <v>22.93</v>
      </c>
      <c r="F389" s="34"/>
      <c r="G389">
        <v>2</v>
      </c>
      <c r="H389">
        <v>6</v>
      </c>
      <c r="I389" s="34"/>
      <c r="J389" s="48" t="s">
        <v>26</v>
      </c>
      <c r="K389" s="61" t="s">
        <v>106</v>
      </c>
      <c r="L389" s="113"/>
      <c r="M389">
        <v>120</v>
      </c>
      <c r="N389">
        <v>123</v>
      </c>
      <c r="O389" s="34"/>
      <c r="P389">
        <f>VLOOKUP(表格2_45[[#This Row],[name]],odds!$A$1:$H$200,4,0)</f>
        <v>13</v>
      </c>
      <c r="Q389">
        <v>39</v>
      </c>
      <c r="R389" s="34"/>
      <c r="S389" s="36" t="s">
        <v>410</v>
      </c>
      <c r="T389">
        <v>1400</v>
      </c>
      <c r="U389">
        <v>1</v>
      </c>
      <c r="V389">
        <v>8</v>
      </c>
      <c r="W389">
        <v>9</v>
      </c>
      <c r="X389">
        <v>24</v>
      </c>
      <c r="Y389" t="s">
        <v>483</v>
      </c>
      <c r="Z389">
        <v>1073</v>
      </c>
      <c r="AA389" s="33" t="s">
        <v>417</v>
      </c>
      <c r="AB389">
        <v>4</v>
      </c>
      <c r="AC389">
        <v>46</v>
      </c>
      <c r="AD389" s="26" t="s">
        <v>59</v>
      </c>
      <c r="AE389" t="s">
        <v>435</v>
      </c>
      <c r="AF389">
        <v>10</v>
      </c>
      <c r="AG389">
        <v>8</v>
      </c>
      <c r="AH389">
        <v>6</v>
      </c>
      <c r="AI389">
        <v>11</v>
      </c>
      <c r="AL389" t="s">
        <v>114</v>
      </c>
    </row>
    <row r="390" spans="1:38" hidden="1" x14ac:dyDescent="0.25">
      <c r="A390" s="17" t="s">
        <v>79</v>
      </c>
      <c r="B390" s="26" t="s">
        <v>112</v>
      </c>
      <c r="C390">
        <v>13</v>
      </c>
      <c r="D390">
        <v>35.33</v>
      </c>
      <c r="E390">
        <v>34.729999999999997</v>
      </c>
      <c r="F390" s="34"/>
      <c r="G390">
        <v>2</v>
      </c>
      <c r="H390">
        <v>12</v>
      </c>
      <c r="I390" s="34"/>
      <c r="J390" s="48" t="s">
        <v>26</v>
      </c>
      <c r="K390" s="61" t="s">
        <v>106</v>
      </c>
      <c r="L390" s="113"/>
      <c r="M390">
        <v>120</v>
      </c>
      <c r="N390">
        <v>126</v>
      </c>
      <c r="O390" s="34"/>
      <c r="P390">
        <f>VLOOKUP(表格2_45[[#This Row],[name]],odds!$A$1:$H$200,4,0)</f>
        <v>13</v>
      </c>
      <c r="Q390">
        <v>48</v>
      </c>
      <c r="R390" s="34"/>
      <c r="S390" s="38" t="s">
        <v>411</v>
      </c>
      <c r="T390">
        <v>1600</v>
      </c>
      <c r="U390">
        <v>1</v>
      </c>
      <c r="V390">
        <v>6</v>
      </c>
      <c r="W390">
        <v>7</v>
      </c>
      <c r="X390">
        <v>24</v>
      </c>
      <c r="Y390" t="s">
        <v>508</v>
      </c>
      <c r="Z390">
        <v>1071</v>
      </c>
      <c r="AA390" s="33" t="s">
        <v>427</v>
      </c>
      <c r="AB390">
        <v>4</v>
      </c>
      <c r="AC390">
        <v>51</v>
      </c>
      <c r="AD390" s="26" t="s">
        <v>59</v>
      </c>
      <c r="AE390" t="s">
        <v>487</v>
      </c>
      <c r="AF390">
        <v>12</v>
      </c>
      <c r="AG390">
        <v>13</v>
      </c>
      <c r="AH390">
        <v>14</v>
      </c>
      <c r="AI390">
        <v>13</v>
      </c>
      <c r="AL390" t="s">
        <v>114</v>
      </c>
    </row>
    <row r="391" spans="1:38" x14ac:dyDescent="0.25">
      <c r="A391" s="17" t="s">
        <v>79</v>
      </c>
      <c r="B391" s="22" t="s">
        <v>97</v>
      </c>
      <c r="C391">
        <v>7</v>
      </c>
      <c r="D391">
        <v>41.05</v>
      </c>
      <c r="E391">
        <v>41.15</v>
      </c>
      <c r="F391" s="34"/>
      <c r="G391">
        <v>11</v>
      </c>
      <c r="H391">
        <v>11</v>
      </c>
      <c r="I391" s="34"/>
      <c r="J391" s="49" t="s">
        <v>31</v>
      </c>
      <c r="K391" s="66" t="s">
        <v>173</v>
      </c>
      <c r="L391" s="104"/>
      <c r="M391">
        <v>128</v>
      </c>
      <c r="N391">
        <v>124</v>
      </c>
      <c r="O391" s="34"/>
      <c r="P391">
        <f>VLOOKUP(表格2_45[[#This Row],[name]],odds!$A$1:$H$200,4,0)</f>
        <v>7.1</v>
      </c>
      <c r="Q391">
        <v>6.3</v>
      </c>
      <c r="R391" s="34"/>
      <c r="S391" s="36" t="s">
        <v>410</v>
      </c>
      <c r="T391" s="41">
        <v>1650</v>
      </c>
      <c r="U391">
        <v>1</v>
      </c>
      <c r="V391">
        <v>19</v>
      </c>
      <c r="W391">
        <v>11</v>
      </c>
      <c r="X391">
        <v>25</v>
      </c>
      <c r="Y391" s="31" t="s">
        <v>420</v>
      </c>
      <c r="Z391">
        <v>1080</v>
      </c>
      <c r="AA391" s="33" t="s">
        <v>417</v>
      </c>
      <c r="AB391">
        <v>4</v>
      </c>
      <c r="AC391">
        <v>49</v>
      </c>
      <c r="AD391" s="18" t="s">
        <v>76</v>
      </c>
      <c r="AE391" t="s">
        <v>474</v>
      </c>
      <c r="AF391">
        <v>10</v>
      </c>
      <c r="AG391">
        <v>10</v>
      </c>
      <c r="AH391">
        <v>9</v>
      </c>
      <c r="AI391">
        <v>7</v>
      </c>
      <c r="AL391" t="s">
        <v>99</v>
      </c>
    </row>
    <row r="392" spans="1:38" hidden="1" x14ac:dyDescent="0.25">
      <c r="A392" s="17" t="s">
        <v>79</v>
      </c>
      <c r="B392" s="26" t="s">
        <v>112</v>
      </c>
      <c r="C392">
        <v>8</v>
      </c>
      <c r="D392">
        <v>36.56</v>
      </c>
      <c r="E392">
        <v>36.260000000000005</v>
      </c>
      <c r="F392" s="34"/>
      <c r="G392">
        <v>2</v>
      </c>
      <c r="H392">
        <v>1</v>
      </c>
      <c r="I392" s="34"/>
      <c r="J392" s="48" t="s">
        <v>26</v>
      </c>
      <c r="K392" s="63" t="s">
        <v>140</v>
      </c>
      <c r="L392" s="100"/>
      <c r="M392">
        <v>120</v>
      </c>
      <c r="N392">
        <v>129</v>
      </c>
      <c r="O392" s="34"/>
      <c r="P392">
        <f>VLOOKUP(表格2_45[[#This Row],[name]],odds!$A$1:$H$200,4,0)</f>
        <v>13</v>
      </c>
      <c r="Q392">
        <v>9.1</v>
      </c>
      <c r="R392" s="34"/>
      <c r="S392" s="37" t="s">
        <v>409</v>
      </c>
      <c r="T392">
        <v>1600</v>
      </c>
      <c r="U392">
        <v>1</v>
      </c>
      <c r="V392">
        <v>28</v>
      </c>
      <c r="W392">
        <v>1</v>
      </c>
      <c r="X392">
        <v>24</v>
      </c>
      <c r="Y392" t="s">
        <v>465</v>
      </c>
      <c r="Z392">
        <v>1073</v>
      </c>
      <c r="AA392" s="33" t="s">
        <v>417</v>
      </c>
      <c r="AB392">
        <v>4</v>
      </c>
      <c r="AC392">
        <v>54</v>
      </c>
      <c r="AD392" s="26" t="s">
        <v>59</v>
      </c>
      <c r="AE392" t="s">
        <v>603</v>
      </c>
      <c r="AF392">
        <v>6</v>
      </c>
      <c r="AG392">
        <v>4</v>
      </c>
      <c r="AH392">
        <v>4</v>
      </c>
      <c r="AI392">
        <v>8</v>
      </c>
      <c r="AL392" t="s">
        <v>998</v>
      </c>
    </row>
    <row r="393" spans="1:38" hidden="1" x14ac:dyDescent="0.25">
      <c r="A393" s="17" t="s">
        <v>79</v>
      </c>
      <c r="B393" s="27" t="s">
        <v>116</v>
      </c>
      <c r="C393" s="30">
        <v>4</v>
      </c>
      <c r="D393">
        <v>41.35</v>
      </c>
      <c r="E393">
        <v>41.15</v>
      </c>
      <c r="F393" s="34"/>
      <c r="G393">
        <v>4</v>
      </c>
      <c r="H393">
        <v>8</v>
      </c>
      <c r="I393" s="34"/>
      <c r="J393" s="54" t="s">
        <v>58</v>
      </c>
      <c r="K393" s="63" t="s">
        <v>140</v>
      </c>
      <c r="L393" s="100"/>
      <c r="M393">
        <v>120</v>
      </c>
      <c r="N393">
        <v>119</v>
      </c>
      <c r="O393" s="34"/>
      <c r="P393">
        <f>VLOOKUP(表格2_45[[#This Row],[name]],odds!$A$1:$H$200,4,0)</f>
        <v>5.5</v>
      </c>
      <c r="Q393">
        <v>5.6</v>
      </c>
      <c r="R393" s="34"/>
      <c r="S393" s="36" t="s">
        <v>410</v>
      </c>
      <c r="T393" s="41">
        <v>1650</v>
      </c>
      <c r="U393">
        <v>1</v>
      </c>
      <c r="V393">
        <v>11</v>
      </c>
      <c r="W393">
        <v>9</v>
      </c>
      <c r="X393">
        <v>24</v>
      </c>
      <c r="Y393" s="32" t="s">
        <v>432</v>
      </c>
      <c r="Z393">
        <v>1172</v>
      </c>
      <c r="AA393" s="33" t="s">
        <v>417</v>
      </c>
      <c r="AB393">
        <v>3</v>
      </c>
      <c r="AC393">
        <v>63</v>
      </c>
      <c r="AD393" s="19" t="s">
        <v>32</v>
      </c>
      <c r="AE393" s="12">
        <v>2</v>
      </c>
      <c r="AF393">
        <v>10</v>
      </c>
      <c r="AG393">
        <v>10</v>
      </c>
      <c r="AH393">
        <v>10</v>
      </c>
      <c r="AI393">
        <v>4</v>
      </c>
      <c r="AL393" t="s">
        <v>17</v>
      </c>
    </row>
    <row r="394" spans="1:38" hidden="1" x14ac:dyDescent="0.25">
      <c r="A394" s="17" t="s">
        <v>79</v>
      </c>
      <c r="B394" s="20" t="s">
        <v>89</v>
      </c>
      <c r="C394" s="30">
        <v>5</v>
      </c>
      <c r="D394">
        <v>40.6</v>
      </c>
      <c r="E394">
        <v>41.2</v>
      </c>
      <c r="F394" s="34"/>
      <c r="G394">
        <v>12</v>
      </c>
      <c r="H394">
        <v>3</v>
      </c>
      <c r="I394" s="34"/>
      <c r="J394" s="60" t="s">
        <v>90</v>
      </c>
      <c r="K394" s="62" t="s">
        <v>120</v>
      </c>
      <c r="L394" s="109"/>
      <c r="M394">
        <v>131</v>
      </c>
      <c r="N394">
        <v>126</v>
      </c>
      <c r="O394" s="34"/>
      <c r="P394">
        <f>VLOOKUP(表格2_45[[#This Row],[name]],odds!$A$1:$H$200,4,0)</f>
        <v>18</v>
      </c>
      <c r="Q394">
        <v>12</v>
      </c>
      <c r="R394" s="34"/>
      <c r="S394" s="37" t="s">
        <v>409</v>
      </c>
      <c r="T394" s="41">
        <v>1650</v>
      </c>
      <c r="U394">
        <v>1</v>
      </c>
      <c r="V394">
        <v>25</v>
      </c>
      <c r="W394">
        <v>9</v>
      </c>
      <c r="X394">
        <v>24</v>
      </c>
      <c r="Y394" s="32" t="s">
        <v>416</v>
      </c>
      <c r="Z394">
        <v>1073</v>
      </c>
      <c r="AA394" s="33" t="s">
        <v>417</v>
      </c>
      <c r="AB394">
        <v>4</v>
      </c>
      <c r="AC394">
        <v>53</v>
      </c>
      <c r="AD394" s="17" t="s">
        <v>91</v>
      </c>
      <c r="AE394" t="s">
        <v>474</v>
      </c>
      <c r="AF394">
        <v>6</v>
      </c>
      <c r="AG394">
        <v>8</v>
      </c>
      <c r="AH394">
        <v>6</v>
      </c>
      <c r="AI394">
        <v>5</v>
      </c>
      <c r="AL394" t="s">
        <v>46</v>
      </c>
    </row>
    <row r="395" spans="1:38" hidden="1" x14ac:dyDescent="0.25">
      <c r="A395" s="17" t="s">
        <v>79</v>
      </c>
      <c r="B395" s="26" t="s">
        <v>112</v>
      </c>
      <c r="C395">
        <v>8</v>
      </c>
      <c r="D395">
        <v>41.93</v>
      </c>
      <c r="E395">
        <v>41.23</v>
      </c>
      <c r="F395" s="34"/>
      <c r="G395">
        <v>2</v>
      </c>
      <c r="H395">
        <v>6</v>
      </c>
      <c r="I395" s="34"/>
      <c r="J395" s="48" t="s">
        <v>26</v>
      </c>
      <c r="K395" s="54" t="s">
        <v>58</v>
      </c>
      <c r="L395" s="110"/>
      <c r="M395">
        <v>120</v>
      </c>
      <c r="N395">
        <v>135</v>
      </c>
      <c r="O395" s="34"/>
      <c r="P395">
        <f>VLOOKUP(表格2_45[[#This Row],[name]],odds!$A$1:$H$200,4,0)</f>
        <v>13</v>
      </c>
      <c r="Q395">
        <v>8.8000000000000007</v>
      </c>
      <c r="R395" s="34"/>
      <c r="S395" s="37" t="s">
        <v>409</v>
      </c>
      <c r="T395" s="41">
        <v>1650</v>
      </c>
      <c r="U395">
        <v>1</v>
      </c>
      <c r="V395">
        <v>4</v>
      </c>
      <c r="W395">
        <v>1</v>
      </c>
      <c r="X395">
        <v>24</v>
      </c>
      <c r="Y395" s="32" t="s">
        <v>432</v>
      </c>
      <c r="Z395">
        <v>1081</v>
      </c>
      <c r="AA395" s="33" t="s">
        <v>417</v>
      </c>
      <c r="AB395">
        <v>4</v>
      </c>
      <c r="AC395">
        <v>56</v>
      </c>
      <c r="AD395" s="26" t="s">
        <v>59</v>
      </c>
      <c r="AE395" t="s">
        <v>441</v>
      </c>
      <c r="AF395">
        <v>7</v>
      </c>
      <c r="AG395">
        <v>7</v>
      </c>
      <c r="AH395">
        <v>7</v>
      </c>
      <c r="AI395">
        <v>8</v>
      </c>
      <c r="AL395" t="s">
        <v>998</v>
      </c>
    </row>
    <row r="396" spans="1:38" x14ac:dyDescent="0.25">
      <c r="A396" s="17" t="s">
        <v>79</v>
      </c>
      <c r="B396" s="20" t="s">
        <v>89</v>
      </c>
      <c r="C396">
        <v>8</v>
      </c>
      <c r="D396">
        <v>40.44</v>
      </c>
      <c r="E396">
        <v>41.239999999999995</v>
      </c>
      <c r="F396" s="34"/>
      <c r="G396">
        <v>12</v>
      </c>
      <c r="H396">
        <v>2</v>
      </c>
      <c r="I396" s="34"/>
      <c r="J396" s="60" t="s">
        <v>90</v>
      </c>
      <c r="K396" s="62" t="s">
        <v>120</v>
      </c>
      <c r="L396" s="109"/>
      <c r="M396">
        <v>131</v>
      </c>
      <c r="N396">
        <v>120</v>
      </c>
      <c r="O396" s="34"/>
      <c r="P396">
        <f>VLOOKUP(表格2_45[[#This Row],[name]],odds!$A$1:$H$200,4,0)</f>
        <v>18</v>
      </c>
      <c r="Q396">
        <v>16</v>
      </c>
      <c r="R396" s="34"/>
      <c r="S396" s="37" t="s">
        <v>409</v>
      </c>
      <c r="T396" s="41">
        <v>1650</v>
      </c>
      <c r="U396">
        <v>1</v>
      </c>
      <c r="V396">
        <v>17</v>
      </c>
      <c r="W396">
        <v>9</v>
      </c>
      <c r="X396">
        <v>25</v>
      </c>
      <c r="Y396" s="31" t="s">
        <v>420</v>
      </c>
      <c r="Z396">
        <v>1076</v>
      </c>
      <c r="AA396" s="33" t="s">
        <v>427</v>
      </c>
      <c r="AB396">
        <v>3</v>
      </c>
      <c r="AC396">
        <v>63</v>
      </c>
      <c r="AD396" s="17" t="s">
        <v>91</v>
      </c>
      <c r="AE396" t="s">
        <v>435</v>
      </c>
      <c r="AF396">
        <v>4</v>
      </c>
      <c r="AG396">
        <v>4</v>
      </c>
      <c r="AH396">
        <v>4</v>
      </c>
      <c r="AI396">
        <v>8</v>
      </c>
      <c r="AL396" t="s">
        <v>46</v>
      </c>
    </row>
    <row r="397" spans="1:38" hidden="1" x14ac:dyDescent="0.25">
      <c r="A397" s="17" t="s">
        <v>79</v>
      </c>
      <c r="B397" s="16" t="s">
        <v>119</v>
      </c>
      <c r="C397">
        <v>7</v>
      </c>
      <c r="D397">
        <v>41.45</v>
      </c>
      <c r="E397">
        <v>41.25</v>
      </c>
      <c r="F397" s="34"/>
      <c r="G397">
        <v>8</v>
      </c>
      <c r="H397">
        <v>7</v>
      </c>
      <c r="I397" s="34"/>
      <c r="J397" s="62" t="s">
        <v>120</v>
      </c>
      <c r="K397" s="53" t="s">
        <v>53</v>
      </c>
      <c r="L397" s="102"/>
      <c r="M397">
        <v>119</v>
      </c>
      <c r="N397">
        <v>126</v>
      </c>
      <c r="O397" s="34"/>
      <c r="P397">
        <f>VLOOKUP(表格2_45[[#This Row],[name]],odds!$A$1:$H$200,4,0)</f>
        <v>18</v>
      </c>
      <c r="Q397">
        <v>13</v>
      </c>
      <c r="R397" s="34"/>
      <c r="S397" s="38" t="s">
        <v>411</v>
      </c>
      <c r="T397" s="41">
        <v>1650</v>
      </c>
      <c r="U397">
        <v>1</v>
      </c>
      <c r="V397">
        <v>29</v>
      </c>
      <c r="W397">
        <v>10</v>
      </c>
      <c r="X397">
        <v>23</v>
      </c>
      <c r="Y397" s="32" t="s">
        <v>416</v>
      </c>
      <c r="Z397">
        <v>1129</v>
      </c>
      <c r="AA397" s="33" t="s">
        <v>417</v>
      </c>
      <c r="AB397">
        <v>4</v>
      </c>
      <c r="AC397">
        <v>51</v>
      </c>
      <c r="AD397" s="20" t="s">
        <v>121</v>
      </c>
      <c r="AE397" t="s">
        <v>522</v>
      </c>
      <c r="AF397">
        <v>11</v>
      </c>
      <c r="AG397">
        <v>11</v>
      </c>
      <c r="AH397">
        <v>12</v>
      </c>
      <c r="AI397">
        <v>7</v>
      </c>
      <c r="AL397" t="s">
        <v>624</v>
      </c>
    </row>
    <row r="398" spans="1:38" hidden="1" x14ac:dyDescent="0.25">
      <c r="A398" s="17" t="s">
        <v>79</v>
      </c>
      <c r="B398" s="18" t="s">
        <v>80</v>
      </c>
      <c r="C398" s="30">
        <v>5</v>
      </c>
      <c r="D398">
        <v>40.78</v>
      </c>
      <c r="E398">
        <v>41.28</v>
      </c>
      <c r="F398" s="34"/>
      <c r="G398">
        <v>7</v>
      </c>
      <c r="H398">
        <v>2</v>
      </c>
      <c r="I398" s="34"/>
      <c r="J398" s="55" t="s">
        <v>64</v>
      </c>
      <c r="K398" s="53" t="s">
        <v>53</v>
      </c>
      <c r="L398" s="102"/>
      <c r="M398">
        <v>135</v>
      </c>
      <c r="N398">
        <v>125</v>
      </c>
      <c r="O398" s="34"/>
      <c r="P398">
        <f>VLOOKUP(表格2_45[[#This Row],[name]],odds!$A$1:$H$200,4,0)</f>
        <v>8.5</v>
      </c>
      <c r="Q398">
        <v>38</v>
      </c>
      <c r="R398" s="34"/>
      <c r="S398" s="37" t="s">
        <v>409</v>
      </c>
      <c r="T398" s="41">
        <v>1650</v>
      </c>
      <c r="U398">
        <v>1</v>
      </c>
      <c r="V398">
        <v>4</v>
      </c>
      <c r="W398">
        <v>7</v>
      </c>
      <c r="X398">
        <v>24</v>
      </c>
      <c r="Y398" s="32" t="s">
        <v>432</v>
      </c>
      <c r="Z398">
        <v>1071</v>
      </c>
      <c r="AA398" s="33" t="s">
        <v>417</v>
      </c>
      <c r="AB398">
        <v>3</v>
      </c>
      <c r="AC398">
        <v>70</v>
      </c>
      <c r="AD398" s="26" t="s">
        <v>59</v>
      </c>
      <c r="AE398" s="12" t="s">
        <v>552</v>
      </c>
      <c r="AF398">
        <v>6</v>
      </c>
      <c r="AG398">
        <v>6</v>
      </c>
      <c r="AH398">
        <v>8</v>
      </c>
      <c r="AI398">
        <v>5</v>
      </c>
      <c r="AL398" t="s">
        <v>624</v>
      </c>
    </row>
    <row r="399" spans="1:38" hidden="1" x14ac:dyDescent="0.25">
      <c r="A399" s="17" t="s">
        <v>79</v>
      </c>
      <c r="B399" s="21" t="s">
        <v>94</v>
      </c>
      <c r="C399">
        <v>10</v>
      </c>
      <c r="D399">
        <v>41.29</v>
      </c>
      <c r="E399">
        <v>41.29</v>
      </c>
      <c r="F399" s="34"/>
      <c r="G399">
        <v>10</v>
      </c>
      <c r="H399">
        <v>7</v>
      </c>
      <c r="I399" s="34"/>
      <c r="J399" s="52" t="s">
        <v>49</v>
      </c>
      <c r="K399" s="55" t="s">
        <v>64</v>
      </c>
      <c r="L399" s="99"/>
      <c r="M399">
        <v>129</v>
      </c>
      <c r="N399">
        <v>129</v>
      </c>
      <c r="O399" s="34"/>
      <c r="P399">
        <f>VLOOKUP(表格2_45[[#This Row],[name]],odds!$A$1:$H$200,4,0)</f>
        <v>15</v>
      </c>
      <c r="Q399">
        <v>14</v>
      </c>
      <c r="R399" s="34"/>
      <c r="S399" s="35" t="s">
        <v>408</v>
      </c>
      <c r="T399" s="41">
        <v>1650</v>
      </c>
      <c r="U399">
        <v>1</v>
      </c>
      <c r="V399">
        <v>25</v>
      </c>
      <c r="W399">
        <v>9</v>
      </c>
      <c r="X399">
        <v>24</v>
      </c>
      <c r="Y399" s="32" t="s">
        <v>416</v>
      </c>
      <c r="Z399">
        <v>1107</v>
      </c>
      <c r="AA399" s="33" t="s">
        <v>417</v>
      </c>
      <c r="AB399">
        <v>4</v>
      </c>
      <c r="AC399">
        <v>53</v>
      </c>
      <c r="AD399" s="24" t="s">
        <v>50</v>
      </c>
      <c r="AE399" t="s">
        <v>513</v>
      </c>
      <c r="AF399">
        <v>2</v>
      </c>
      <c r="AG399">
        <v>3</v>
      </c>
      <c r="AH399">
        <v>5</v>
      </c>
      <c r="AI399">
        <v>10</v>
      </c>
      <c r="AL399" t="s">
        <v>252</v>
      </c>
    </row>
    <row r="400" spans="1:38" hidden="1" x14ac:dyDescent="0.25">
      <c r="A400" s="17" t="s">
        <v>79</v>
      </c>
      <c r="B400" s="21" t="s">
        <v>94</v>
      </c>
      <c r="C400" s="30">
        <v>5</v>
      </c>
      <c r="D400">
        <v>41.01</v>
      </c>
      <c r="E400">
        <v>41.31</v>
      </c>
      <c r="F400" s="34"/>
      <c r="G400">
        <v>10</v>
      </c>
      <c r="H400">
        <v>4</v>
      </c>
      <c r="I400" s="34"/>
      <c r="J400" s="52" t="s">
        <v>49</v>
      </c>
      <c r="K400" s="49" t="s">
        <v>31</v>
      </c>
      <c r="L400" s="107"/>
      <c r="M400">
        <v>129</v>
      </c>
      <c r="N400">
        <v>127</v>
      </c>
      <c r="O400" s="34"/>
      <c r="P400">
        <f>VLOOKUP(表格2_45[[#This Row],[name]],odds!$A$1:$H$200,4,0)</f>
        <v>15</v>
      </c>
      <c r="Q400">
        <v>14</v>
      </c>
      <c r="R400" s="34"/>
      <c r="S400" s="37" t="s">
        <v>409</v>
      </c>
      <c r="T400" s="41">
        <v>1650</v>
      </c>
      <c r="U400">
        <v>1</v>
      </c>
      <c r="V400">
        <v>30</v>
      </c>
      <c r="W400">
        <v>10</v>
      </c>
      <c r="X400">
        <v>24</v>
      </c>
      <c r="Y400" s="32" t="s">
        <v>426</v>
      </c>
      <c r="Z400">
        <v>1116</v>
      </c>
      <c r="AA400" s="33" t="s">
        <v>417</v>
      </c>
      <c r="AB400">
        <v>4</v>
      </c>
      <c r="AC400">
        <v>51</v>
      </c>
      <c r="AD400" s="24" t="s">
        <v>50</v>
      </c>
      <c r="AE400" t="s">
        <v>441</v>
      </c>
      <c r="AF400">
        <v>5</v>
      </c>
      <c r="AG400">
        <v>5</v>
      </c>
      <c r="AH400">
        <v>6</v>
      </c>
      <c r="AI400">
        <v>5</v>
      </c>
      <c r="AL400" t="s">
        <v>936</v>
      </c>
    </row>
    <row r="401" spans="1:38" hidden="1" x14ac:dyDescent="0.25">
      <c r="A401" s="17" t="s">
        <v>79</v>
      </c>
      <c r="B401" s="21" t="s">
        <v>94</v>
      </c>
      <c r="C401" s="30">
        <v>5</v>
      </c>
      <c r="D401">
        <v>41.02</v>
      </c>
      <c r="E401">
        <v>41.42</v>
      </c>
      <c r="F401" s="34"/>
      <c r="G401">
        <v>10</v>
      </c>
      <c r="H401">
        <v>2</v>
      </c>
      <c r="I401" s="34"/>
      <c r="J401" s="52" t="s">
        <v>49</v>
      </c>
      <c r="K401" s="56" t="s">
        <v>69</v>
      </c>
      <c r="L401" s="105"/>
      <c r="M401">
        <v>129</v>
      </c>
      <c r="N401">
        <v>130</v>
      </c>
      <c r="O401" s="34"/>
      <c r="P401">
        <f>VLOOKUP(表格2_45[[#This Row],[name]],odds!$A$1:$H$200,4,0)</f>
        <v>15</v>
      </c>
      <c r="Q401">
        <v>4.4000000000000004</v>
      </c>
      <c r="R401" s="34"/>
      <c r="S401" s="37" t="s">
        <v>409</v>
      </c>
      <c r="T401" s="41">
        <v>1650</v>
      </c>
      <c r="U401">
        <v>1</v>
      </c>
      <c r="V401">
        <v>15</v>
      </c>
      <c r="W401">
        <v>5</v>
      </c>
      <c r="X401">
        <v>24</v>
      </c>
      <c r="Y401" s="32" t="s">
        <v>416</v>
      </c>
      <c r="Z401">
        <v>1110</v>
      </c>
      <c r="AA401" s="33" t="s">
        <v>417</v>
      </c>
      <c r="AB401">
        <v>4</v>
      </c>
      <c r="AC401">
        <v>54</v>
      </c>
      <c r="AD401" s="24" t="s">
        <v>50</v>
      </c>
      <c r="AE401" s="12">
        <v>2</v>
      </c>
      <c r="AF401">
        <v>6</v>
      </c>
      <c r="AG401">
        <v>7</v>
      </c>
      <c r="AH401">
        <v>7</v>
      </c>
      <c r="AI401">
        <v>5</v>
      </c>
      <c r="AL401" t="s">
        <v>252</v>
      </c>
    </row>
    <row r="402" spans="1:38" hidden="1" x14ac:dyDescent="0.25">
      <c r="A402" s="17" t="s">
        <v>79</v>
      </c>
      <c r="B402" s="21" t="s">
        <v>94</v>
      </c>
      <c r="C402" s="28">
        <v>2</v>
      </c>
      <c r="D402">
        <v>41.02</v>
      </c>
      <c r="E402">
        <v>41.42</v>
      </c>
      <c r="F402" s="34"/>
      <c r="G402">
        <v>10</v>
      </c>
      <c r="H402">
        <v>1</v>
      </c>
      <c r="I402" s="34"/>
      <c r="J402" s="52" t="s">
        <v>49</v>
      </c>
      <c r="K402" s="49" t="s">
        <v>31</v>
      </c>
      <c r="L402" s="107"/>
      <c r="M402">
        <v>129</v>
      </c>
      <c r="N402">
        <v>128</v>
      </c>
      <c r="O402" s="34"/>
      <c r="P402">
        <f>VLOOKUP(表格2_45[[#This Row],[name]],odds!$A$1:$H$200,4,0)</f>
        <v>15</v>
      </c>
      <c r="Q402">
        <v>2.2000000000000002</v>
      </c>
      <c r="R402" s="34"/>
      <c r="S402" s="35" t="s">
        <v>408</v>
      </c>
      <c r="T402" s="41">
        <v>1650</v>
      </c>
      <c r="U402">
        <v>1</v>
      </c>
      <c r="V402">
        <v>29</v>
      </c>
      <c r="W402">
        <v>12</v>
      </c>
      <c r="X402">
        <v>23</v>
      </c>
      <c r="Y402" s="32" t="s">
        <v>426</v>
      </c>
      <c r="Z402">
        <v>1088</v>
      </c>
      <c r="AA402" s="33" t="s">
        <v>417</v>
      </c>
      <c r="AB402">
        <v>4</v>
      </c>
      <c r="AC402">
        <v>50</v>
      </c>
      <c r="AD402" s="24" t="s">
        <v>50</v>
      </c>
      <c r="AE402" s="12" t="s">
        <v>418</v>
      </c>
      <c r="AF402">
        <v>3</v>
      </c>
      <c r="AG402">
        <v>3</v>
      </c>
      <c r="AH402">
        <v>3</v>
      </c>
      <c r="AI402">
        <v>2</v>
      </c>
      <c r="AL402" t="s">
        <v>252</v>
      </c>
    </row>
    <row r="403" spans="1:38" hidden="1" x14ac:dyDescent="0.25">
      <c r="A403" s="17" t="s">
        <v>79</v>
      </c>
      <c r="B403" s="20" t="s">
        <v>89</v>
      </c>
      <c r="C403">
        <v>6</v>
      </c>
      <c r="D403">
        <v>40.630000000000003</v>
      </c>
      <c r="E403">
        <v>41.43</v>
      </c>
      <c r="F403" s="34"/>
      <c r="G403">
        <v>12</v>
      </c>
      <c r="H403">
        <v>3</v>
      </c>
      <c r="I403" s="34"/>
      <c r="J403" s="60" t="s">
        <v>90</v>
      </c>
      <c r="K403" s="64" t="s">
        <v>150</v>
      </c>
      <c r="L403" s="119"/>
      <c r="M403">
        <v>131</v>
      </c>
      <c r="N403">
        <v>118</v>
      </c>
      <c r="O403" s="34"/>
      <c r="P403">
        <f>VLOOKUP(表格2_45[[#This Row],[name]],odds!$A$1:$H$200,4,0)</f>
        <v>18</v>
      </c>
      <c r="Q403">
        <v>9.9</v>
      </c>
      <c r="R403" s="34"/>
      <c r="S403" s="37" t="s">
        <v>409</v>
      </c>
      <c r="T403" s="41">
        <v>1650</v>
      </c>
      <c r="U403">
        <v>1</v>
      </c>
      <c r="V403">
        <v>11</v>
      </c>
      <c r="W403">
        <v>10</v>
      </c>
      <c r="X403">
        <v>23</v>
      </c>
      <c r="Y403" s="32" t="s">
        <v>432</v>
      </c>
      <c r="Z403">
        <v>1041</v>
      </c>
      <c r="AA403" s="33" t="s">
        <v>417</v>
      </c>
      <c r="AB403">
        <v>4</v>
      </c>
      <c r="AC403">
        <v>43</v>
      </c>
      <c r="AD403" s="17" t="s">
        <v>91</v>
      </c>
      <c r="AE403" t="s">
        <v>441</v>
      </c>
      <c r="AF403">
        <v>5</v>
      </c>
      <c r="AG403">
        <v>6</v>
      </c>
      <c r="AH403">
        <v>5</v>
      </c>
      <c r="AI403">
        <v>6</v>
      </c>
      <c r="AL403" t="s">
        <v>624</v>
      </c>
    </row>
    <row r="404" spans="1:38" x14ac:dyDescent="0.25">
      <c r="A404" s="17" t="s">
        <v>79</v>
      </c>
      <c r="B404" s="27" t="s">
        <v>116</v>
      </c>
      <c r="C404" s="30">
        <v>5</v>
      </c>
      <c r="D404">
        <v>41.93</v>
      </c>
      <c r="E404">
        <v>41.43</v>
      </c>
      <c r="F404" s="34"/>
      <c r="G404">
        <v>4</v>
      </c>
      <c r="H404">
        <v>2</v>
      </c>
      <c r="I404" s="34"/>
      <c r="J404" s="54" t="s">
        <v>58</v>
      </c>
      <c r="K404" s="67" t="s">
        <v>195</v>
      </c>
      <c r="L404" s="95"/>
      <c r="M404">
        <v>120</v>
      </c>
      <c r="N404">
        <v>134</v>
      </c>
      <c r="O404" s="34"/>
      <c r="P404">
        <f>VLOOKUP(表格2_45[[#This Row],[name]],odds!$A$1:$H$200,4,0)</f>
        <v>5.5</v>
      </c>
      <c r="Q404">
        <v>10</v>
      </c>
      <c r="R404" s="34"/>
      <c r="S404" s="36" t="s">
        <v>410</v>
      </c>
      <c r="T404" s="41">
        <v>1650</v>
      </c>
      <c r="U404">
        <v>1</v>
      </c>
      <c r="V404">
        <v>4</v>
      </c>
      <c r="W404">
        <v>6</v>
      </c>
      <c r="X404">
        <v>25</v>
      </c>
      <c r="Y404" s="32" t="s">
        <v>432</v>
      </c>
      <c r="Z404">
        <v>1184</v>
      </c>
      <c r="AA404" s="34" t="s">
        <v>438</v>
      </c>
      <c r="AB404">
        <v>4</v>
      </c>
      <c r="AC404">
        <v>56</v>
      </c>
      <c r="AD404" s="19" t="s">
        <v>32</v>
      </c>
      <c r="AE404" t="s">
        <v>441</v>
      </c>
      <c r="AF404">
        <v>10</v>
      </c>
      <c r="AG404">
        <v>10</v>
      </c>
      <c r="AH404">
        <v>12</v>
      </c>
      <c r="AI404">
        <v>5</v>
      </c>
      <c r="AL404" t="s">
        <v>17</v>
      </c>
    </row>
    <row r="405" spans="1:38" hidden="1" x14ac:dyDescent="0.25">
      <c r="A405" s="17" t="s">
        <v>79</v>
      </c>
      <c r="B405" s="27" t="s">
        <v>116</v>
      </c>
      <c r="C405">
        <v>8</v>
      </c>
      <c r="D405">
        <v>34.869999999999997</v>
      </c>
      <c r="E405">
        <v>34.169999999999995</v>
      </c>
      <c r="F405" s="34"/>
      <c r="G405">
        <v>4</v>
      </c>
      <c r="H405">
        <v>9</v>
      </c>
      <c r="I405" s="34"/>
      <c r="J405" s="54" t="s">
        <v>58</v>
      </c>
      <c r="K405" s="55" t="s">
        <v>64</v>
      </c>
      <c r="L405" s="99"/>
      <c r="M405">
        <v>120</v>
      </c>
      <c r="N405">
        <v>134</v>
      </c>
      <c r="O405" s="34"/>
      <c r="P405">
        <f>VLOOKUP(表格2_45[[#This Row],[name]],odds!$A$1:$H$200,4,0)</f>
        <v>5.5</v>
      </c>
      <c r="Q405">
        <v>34</v>
      </c>
      <c r="R405" s="34"/>
      <c r="S405" s="36" t="s">
        <v>410</v>
      </c>
      <c r="T405">
        <v>1600</v>
      </c>
      <c r="U405">
        <v>1</v>
      </c>
      <c r="V405">
        <v>25</v>
      </c>
      <c r="W405">
        <v>5</v>
      </c>
      <c r="X405">
        <v>25</v>
      </c>
      <c r="Y405" t="s">
        <v>483</v>
      </c>
      <c r="Z405">
        <v>1177</v>
      </c>
      <c r="AA405" s="33" t="s">
        <v>417</v>
      </c>
      <c r="AB405">
        <v>4</v>
      </c>
      <c r="AC405">
        <v>58</v>
      </c>
      <c r="AD405" s="19" t="s">
        <v>32</v>
      </c>
      <c r="AE405" t="s">
        <v>429</v>
      </c>
      <c r="AF405">
        <v>8</v>
      </c>
      <c r="AG405">
        <v>9</v>
      </c>
      <c r="AH405">
        <v>9</v>
      </c>
      <c r="AI405">
        <v>8</v>
      </c>
      <c r="AL405" t="s">
        <v>569</v>
      </c>
    </row>
    <row r="406" spans="1:38" hidden="1" x14ac:dyDescent="0.25">
      <c r="A406" s="17" t="s">
        <v>79</v>
      </c>
      <c r="B406" s="21" t="s">
        <v>94</v>
      </c>
      <c r="C406">
        <v>11</v>
      </c>
      <c r="D406">
        <v>41.44</v>
      </c>
      <c r="E406">
        <v>41.44</v>
      </c>
      <c r="F406" s="34"/>
      <c r="G406">
        <v>10</v>
      </c>
      <c r="H406">
        <v>10</v>
      </c>
      <c r="I406" s="34"/>
      <c r="J406" s="52" t="s">
        <v>49</v>
      </c>
      <c r="K406" s="64" t="s">
        <v>150</v>
      </c>
      <c r="L406" s="119"/>
      <c r="M406">
        <v>129</v>
      </c>
      <c r="N406">
        <v>130</v>
      </c>
      <c r="O406" s="34"/>
      <c r="P406">
        <f>VLOOKUP(表格2_45[[#This Row],[name]],odds!$A$1:$H$200,4,0)</f>
        <v>15</v>
      </c>
      <c r="Q406">
        <v>18</v>
      </c>
      <c r="R406" s="34"/>
      <c r="S406" s="38" t="s">
        <v>411</v>
      </c>
      <c r="T406" s="41">
        <v>1650</v>
      </c>
      <c r="U406">
        <v>1</v>
      </c>
      <c r="V406">
        <v>10</v>
      </c>
      <c r="W406">
        <v>7</v>
      </c>
      <c r="X406">
        <v>24</v>
      </c>
      <c r="Y406" s="31" t="s">
        <v>420</v>
      </c>
      <c r="Z406">
        <v>1108</v>
      </c>
      <c r="AA406" s="33" t="s">
        <v>427</v>
      </c>
      <c r="AB406">
        <v>4</v>
      </c>
      <c r="AC406">
        <v>54</v>
      </c>
      <c r="AD406" s="24" t="s">
        <v>50</v>
      </c>
      <c r="AE406" t="s">
        <v>468</v>
      </c>
      <c r="AF406">
        <v>11</v>
      </c>
      <c r="AG406">
        <v>11</v>
      </c>
      <c r="AH406">
        <v>9</v>
      </c>
      <c r="AI406">
        <v>11</v>
      </c>
      <c r="AL406" t="s">
        <v>252</v>
      </c>
    </row>
    <row r="407" spans="1:38" hidden="1" x14ac:dyDescent="0.25">
      <c r="A407" s="17" t="s">
        <v>79</v>
      </c>
      <c r="B407" s="27" t="s">
        <v>116</v>
      </c>
      <c r="C407" s="28">
        <v>3</v>
      </c>
      <c r="D407">
        <v>39.200000000000003</v>
      </c>
      <c r="E407">
        <v>39.300000000000004</v>
      </c>
      <c r="F407" s="34"/>
      <c r="G407">
        <v>4</v>
      </c>
      <c r="H407">
        <v>4</v>
      </c>
      <c r="I407" s="34"/>
      <c r="J407" s="54" t="s">
        <v>58</v>
      </c>
      <c r="K407" s="63" t="s">
        <v>140</v>
      </c>
      <c r="L407" s="100"/>
      <c r="M407">
        <v>120</v>
      </c>
      <c r="N407">
        <v>118</v>
      </c>
      <c r="O407" s="34"/>
      <c r="P407">
        <f>VLOOKUP(表格2_45[[#This Row],[name]],odds!$A$1:$H$200,4,0)</f>
        <v>5.5</v>
      </c>
      <c r="Q407">
        <v>37</v>
      </c>
      <c r="R407" s="34"/>
      <c r="S407" s="37" t="s">
        <v>409</v>
      </c>
      <c r="T407" s="41">
        <v>1650</v>
      </c>
      <c r="U407">
        <v>1</v>
      </c>
      <c r="V407">
        <v>30</v>
      </c>
      <c r="W407">
        <v>4</v>
      </c>
      <c r="X407">
        <v>25</v>
      </c>
      <c r="Y407" s="32" t="s">
        <v>426</v>
      </c>
      <c r="Z407">
        <v>1180</v>
      </c>
      <c r="AA407" s="33" t="s">
        <v>427</v>
      </c>
      <c r="AB407">
        <v>3</v>
      </c>
      <c r="AC407">
        <v>60</v>
      </c>
      <c r="AD407" s="19" t="s">
        <v>32</v>
      </c>
      <c r="AE407" s="12" t="s">
        <v>471</v>
      </c>
      <c r="AF407">
        <v>7</v>
      </c>
      <c r="AG407">
        <v>6</v>
      </c>
      <c r="AH407">
        <v>6</v>
      </c>
      <c r="AI407">
        <v>3</v>
      </c>
      <c r="AL407" t="s">
        <v>572</v>
      </c>
    </row>
    <row r="408" spans="1:38" hidden="1" x14ac:dyDescent="0.25">
      <c r="A408" s="17" t="s">
        <v>79</v>
      </c>
      <c r="B408" s="27" t="s">
        <v>116</v>
      </c>
      <c r="C408">
        <v>8</v>
      </c>
      <c r="D408">
        <v>40.200000000000003</v>
      </c>
      <c r="E408">
        <v>40.300000000000004</v>
      </c>
      <c r="F408" s="34"/>
      <c r="G408">
        <v>4</v>
      </c>
      <c r="H408">
        <v>7</v>
      </c>
      <c r="I408" s="34"/>
      <c r="J408" s="54" t="s">
        <v>58</v>
      </c>
      <c r="K408" s="63" t="s">
        <v>140</v>
      </c>
      <c r="L408" s="100"/>
      <c r="M408">
        <v>120</v>
      </c>
      <c r="N408">
        <v>118</v>
      </c>
      <c r="O408" s="34"/>
      <c r="P408">
        <f>VLOOKUP(表格2_45[[#This Row],[name]],odds!$A$1:$H$200,4,0)</f>
        <v>5.5</v>
      </c>
      <c r="Q408">
        <v>14</v>
      </c>
      <c r="R408" s="34"/>
      <c r="S408" s="36" t="s">
        <v>410</v>
      </c>
      <c r="T408" s="41">
        <v>1650</v>
      </c>
      <c r="U408">
        <v>1</v>
      </c>
      <c r="V408">
        <v>9</v>
      </c>
      <c r="W408">
        <v>4</v>
      </c>
      <c r="X408">
        <v>25</v>
      </c>
      <c r="Y408" s="32" t="s">
        <v>432</v>
      </c>
      <c r="Z408">
        <v>1174</v>
      </c>
      <c r="AA408" s="33" t="s">
        <v>427</v>
      </c>
      <c r="AB408">
        <v>3</v>
      </c>
      <c r="AC408">
        <v>62</v>
      </c>
      <c r="AD408" s="19" t="s">
        <v>32</v>
      </c>
      <c r="AE408" t="s">
        <v>429</v>
      </c>
      <c r="AF408">
        <v>10</v>
      </c>
      <c r="AG408">
        <v>10</v>
      </c>
      <c r="AH408">
        <v>11</v>
      </c>
      <c r="AI408">
        <v>8</v>
      </c>
      <c r="AL408" t="s">
        <v>17</v>
      </c>
    </row>
    <row r="409" spans="1:38" hidden="1" x14ac:dyDescent="0.25">
      <c r="A409" s="17" t="s">
        <v>79</v>
      </c>
      <c r="B409" s="27" t="s">
        <v>116</v>
      </c>
      <c r="C409">
        <v>11</v>
      </c>
      <c r="D409">
        <v>40.9</v>
      </c>
      <c r="E409">
        <v>40.699999999999996</v>
      </c>
      <c r="F409" s="34"/>
      <c r="G409">
        <v>4</v>
      </c>
      <c r="H409">
        <v>10</v>
      </c>
      <c r="I409" s="34"/>
      <c r="J409" s="54" t="s">
        <v>58</v>
      </c>
      <c r="K409" s="67" t="s">
        <v>195</v>
      </c>
      <c r="L409" s="95"/>
      <c r="M409">
        <v>120</v>
      </c>
      <c r="N409">
        <v>121</v>
      </c>
      <c r="O409" s="34"/>
      <c r="P409">
        <f>VLOOKUP(表格2_45[[#This Row],[name]],odds!$A$1:$H$200,4,0)</f>
        <v>5.5</v>
      </c>
      <c r="Q409">
        <v>31</v>
      </c>
      <c r="R409" s="34"/>
      <c r="S409" s="36" t="s">
        <v>410</v>
      </c>
      <c r="T409" s="41">
        <v>1650</v>
      </c>
      <c r="U409">
        <v>1</v>
      </c>
      <c r="V409">
        <v>5</v>
      </c>
      <c r="W409">
        <v>2</v>
      </c>
      <c r="X409">
        <v>25</v>
      </c>
      <c r="Y409" s="32" t="s">
        <v>432</v>
      </c>
      <c r="Z409">
        <v>1207</v>
      </c>
      <c r="AA409" s="33" t="s">
        <v>417</v>
      </c>
      <c r="AB409">
        <v>3</v>
      </c>
      <c r="AC409">
        <v>64</v>
      </c>
      <c r="AD409" s="19" t="s">
        <v>32</v>
      </c>
      <c r="AE409" t="s">
        <v>519</v>
      </c>
      <c r="AF409">
        <v>10</v>
      </c>
      <c r="AG409">
        <v>11</v>
      </c>
      <c r="AH409">
        <v>11</v>
      </c>
      <c r="AI409">
        <v>11</v>
      </c>
      <c r="AL409" t="s">
        <v>17</v>
      </c>
    </row>
    <row r="410" spans="1:38" hidden="1" x14ac:dyDescent="0.25">
      <c r="A410" s="17" t="s">
        <v>79</v>
      </c>
      <c r="B410" s="26" t="s">
        <v>112</v>
      </c>
      <c r="C410">
        <v>7</v>
      </c>
      <c r="D410">
        <v>41.83</v>
      </c>
      <c r="E410">
        <v>41.53</v>
      </c>
      <c r="F410" s="34"/>
      <c r="G410">
        <v>2</v>
      </c>
      <c r="H410">
        <v>2</v>
      </c>
      <c r="I410" s="34"/>
      <c r="J410" s="48" t="s">
        <v>26</v>
      </c>
      <c r="K410" s="63" t="s">
        <v>140</v>
      </c>
      <c r="L410" s="100"/>
      <c r="M410">
        <v>120</v>
      </c>
      <c r="N410">
        <v>130</v>
      </c>
      <c r="O410" s="34"/>
      <c r="P410">
        <f>VLOOKUP(表格2_45[[#This Row],[name]],odds!$A$1:$H$200,4,0)</f>
        <v>13</v>
      </c>
      <c r="Q410">
        <v>8.4</v>
      </c>
      <c r="R410" s="34"/>
      <c r="S410" s="37" t="s">
        <v>409</v>
      </c>
      <c r="T410" s="41">
        <v>1650</v>
      </c>
      <c r="U410">
        <v>1</v>
      </c>
      <c r="V410">
        <v>31</v>
      </c>
      <c r="W410">
        <v>1</v>
      </c>
      <c r="X410">
        <v>24</v>
      </c>
      <c r="Y410" s="32" t="s">
        <v>432</v>
      </c>
      <c r="Z410">
        <v>1061</v>
      </c>
      <c r="AA410" s="33" t="s">
        <v>417</v>
      </c>
      <c r="AB410">
        <v>4</v>
      </c>
      <c r="AC410">
        <v>54</v>
      </c>
      <c r="AD410" s="26" t="s">
        <v>59</v>
      </c>
      <c r="AE410" t="s">
        <v>435</v>
      </c>
      <c r="AF410">
        <v>7</v>
      </c>
      <c r="AG410">
        <v>7</v>
      </c>
      <c r="AH410">
        <v>7</v>
      </c>
      <c r="AI410">
        <v>7</v>
      </c>
      <c r="AL410" t="s">
        <v>996</v>
      </c>
    </row>
    <row r="411" spans="1:38" hidden="1" x14ac:dyDescent="0.25">
      <c r="A411" s="17" t="s">
        <v>79</v>
      </c>
      <c r="B411" s="21" t="s">
        <v>94</v>
      </c>
      <c r="C411" s="28">
        <v>2</v>
      </c>
      <c r="D411">
        <v>41.26</v>
      </c>
      <c r="E411">
        <v>41.56</v>
      </c>
      <c r="F411" s="34"/>
      <c r="G411">
        <v>10</v>
      </c>
      <c r="H411">
        <v>4</v>
      </c>
      <c r="I411" s="34"/>
      <c r="J411" s="52" t="s">
        <v>49</v>
      </c>
      <c r="K411" s="49" t="s">
        <v>31</v>
      </c>
      <c r="L411" s="107"/>
      <c r="M411">
        <v>129</v>
      </c>
      <c r="N411">
        <v>125</v>
      </c>
      <c r="O411" s="34"/>
      <c r="P411">
        <f>VLOOKUP(表格2_45[[#This Row],[name]],odds!$A$1:$H$200,4,0)</f>
        <v>15</v>
      </c>
      <c r="Q411">
        <v>1.9</v>
      </c>
      <c r="R411" s="34"/>
      <c r="S411" s="37" t="s">
        <v>409</v>
      </c>
      <c r="T411" s="41">
        <v>1650</v>
      </c>
      <c r="U411">
        <v>1</v>
      </c>
      <c r="V411">
        <v>1</v>
      </c>
      <c r="W411">
        <v>11</v>
      </c>
      <c r="X411">
        <v>23</v>
      </c>
      <c r="Y411" s="32" t="s">
        <v>426</v>
      </c>
      <c r="Z411">
        <v>1083</v>
      </c>
      <c r="AA411" s="33" t="s">
        <v>417</v>
      </c>
      <c r="AB411">
        <v>4</v>
      </c>
      <c r="AC411">
        <v>49</v>
      </c>
      <c r="AD411" s="24" t="s">
        <v>50</v>
      </c>
      <c r="AE411" s="12" t="s">
        <v>654</v>
      </c>
      <c r="AF411">
        <v>4</v>
      </c>
      <c r="AG411">
        <v>4</v>
      </c>
      <c r="AH411">
        <v>4</v>
      </c>
      <c r="AI411">
        <v>2</v>
      </c>
      <c r="AL411" t="s">
        <v>252</v>
      </c>
    </row>
    <row r="412" spans="1:38" x14ac:dyDescent="0.25">
      <c r="A412" s="17" t="s">
        <v>79</v>
      </c>
      <c r="B412" s="20" t="s">
        <v>89</v>
      </c>
      <c r="C412">
        <v>10</v>
      </c>
      <c r="D412">
        <v>40.83</v>
      </c>
      <c r="E412">
        <v>41.629999999999995</v>
      </c>
      <c r="F412" s="34"/>
      <c r="G412">
        <v>12</v>
      </c>
      <c r="H412">
        <v>1</v>
      </c>
      <c r="I412" s="34"/>
      <c r="J412" s="60" t="s">
        <v>90</v>
      </c>
      <c r="K412" s="56" t="s">
        <v>69</v>
      </c>
      <c r="L412" s="105"/>
      <c r="M412">
        <v>131</v>
      </c>
      <c r="N412">
        <v>119</v>
      </c>
      <c r="O412" s="34"/>
      <c r="P412">
        <f>VLOOKUP(表格2_45[[#This Row],[name]],odds!$A$1:$H$200,4,0)</f>
        <v>18</v>
      </c>
      <c r="Q412">
        <v>31</v>
      </c>
      <c r="R412" s="34"/>
      <c r="S412" s="37" t="s">
        <v>409</v>
      </c>
      <c r="T412" s="41">
        <v>1650</v>
      </c>
      <c r="U412">
        <v>1</v>
      </c>
      <c r="V412">
        <v>26</v>
      </c>
      <c r="W412">
        <v>11</v>
      </c>
      <c r="X412">
        <v>25</v>
      </c>
      <c r="Y412" s="32" t="s">
        <v>416</v>
      </c>
      <c r="Z412">
        <v>1095</v>
      </c>
      <c r="AA412" s="33" t="s">
        <v>427</v>
      </c>
      <c r="AB412">
        <v>3</v>
      </c>
      <c r="AC412">
        <v>62</v>
      </c>
      <c r="AD412" s="17" t="s">
        <v>91</v>
      </c>
      <c r="AE412" t="s">
        <v>484</v>
      </c>
      <c r="AF412">
        <v>4</v>
      </c>
      <c r="AG412">
        <v>7</v>
      </c>
      <c r="AH412">
        <v>7</v>
      </c>
      <c r="AI412">
        <v>10</v>
      </c>
      <c r="AL412" t="s">
        <v>46</v>
      </c>
    </row>
    <row r="413" spans="1:38" hidden="1" x14ac:dyDescent="0.25">
      <c r="A413" s="17" t="s">
        <v>79</v>
      </c>
      <c r="B413" s="21" t="s">
        <v>94</v>
      </c>
      <c r="C413" s="28">
        <v>3</v>
      </c>
      <c r="D413">
        <v>41.65</v>
      </c>
      <c r="E413">
        <v>41.75</v>
      </c>
      <c r="F413" s="34"/>
      <c r="G413">
        <v>10</v>
      </c>
      <c r="H413">
        <v>12</v>
      </c>
      <c r="I413" s="34"/>
      <c r="J413" s="52" t="s">
        <v>49</v>
      </c>
      <c r="K413" s="49" t="s">
        <v>31</v>
      </c>
      <c r="L413" s="107"/>
      <c r="M413">
        <v>129</v>
      </c>
      <c r="N413">
        <v>125</v>
      </c>
      <c r="O413" s="34"/>
      <c r="P413">
        <f>VLOOKUP(表格2_45[[#This Row],[name]],odds!$A$1:$H$200,4,0)</f>
        <v>15</v>
      </c>
      <c r="Q413">
        <v>4.7</v>
      </c>
      <c r="R413" s="34"/>
      <c r="S413" s="36" t="s">
        <v>410</v>
      </c>
      <c r="T413" s="41">
        <v>1650</v>
      </c>
      <c r="U413">
        <v>1</v>
      </c>
      <c r="V413">
        <v>6</v>
      </c>
      <c r="W413">
        <v>12</v>
      </c>
      <c r="X413">
        <v>23</v>
      </c>
      <c r="Y413" s="32" t="s">
        <v>432</v>
      </c>
      <c r="Z413">
        <v>1086</v>
      </c>
      <c r="AA413" s="33" t="s">
        <v>417</v>
      </c>
      <c r="AB413">
        <v>4</v>
      </c>
      <c r="AC413">
        <v>50</v>
      </c>
      <c r="AD413" s="24" t="s">
        <v>50</v>
      </c>
      <c r="AE413" t="s">
        <v>519</v>
      </c>
      <c r="AF413">
        <v>9</v>
      </c>
      <c r="AG413">
        <v>9</v>
      </c>
      <c r="AH413">
        <v>9</v>
      </c>
      <c r="AI413">
        <v>3</v>
      </c>
      <c r="AL413" t="s">
        <v>252</v>
      </c>
    </row>
    <row r="414" spans="1:38" x14ac:dyDescent="0.25">
      <c r="A414" s="17" t="s">
        <v>79</v>
      </c>
      <c r="B414" s="17" t="s">
        <v>123</v>
      </c>
      <c r="C414">
        <v>12</v>
      </c>
      <c r="D414">
        <v>42.87</v>
      </c>
      <c r="E414">
        <v>41.769999999999996</v>
      </c>
      <c r="F414" s="34"/>
      <c r="G414">
        <v>3</v>
      </c>
      <c r="H414">
        <v>11</v>
      </c>
      <c r="I414" s="34"/>
      <c r="J414" s="47" t="s">
        <v>504</v>
      </c>
      <c r="K414" s="62" t="s">
        <v>120</v>
      </c>
      <c r="L414" s="109"/>
      <c r="M414">
        <v>113</v>
      </c>
      <c r="N414">
        <v>135</v>
      </c>
      <c r="O414" s="34"/>
      <c r="P414">
        <f>VLOOKUP(表格2_45[[#This Row],[name]],odds!$A$1:$H$200,4,0)</f>
        <v>12</v>
      </c>
      <c r="Q414">
        <v>14</v>
      </c>
      <c r="R414" s="34"/>
      <c r="S414" s="35" t="s">
        <v>408</v>
      </c>
      <c r="T414" s="41">
        <v>1650</v>
      </c>
      <c r="U414">
        <v>1</v>
      </c>
      <c r="V414">
        <v>10</v>
      </c>
      <c r="W414">
        <v>12</v>
      </c>
      <c r="X414">
        <v>25</v>
      </c>
      <c r="Y414" s="32" t="s">
        <v>432</v>
      </c>
      <c r="Z414">
        <v>1082</v>
      </c>
      <c r="AA414" s="33" t="s">
        <v>417</v>
      </c>
      <c r="AB414">
        <v>5</v>
      </c>
      <c r="AC414">
        <v>40</v>
      </c>
      <c r="AD414" s="19" t="s">
        <v>81</v>
      </c>
      <c r="AE414" t="s">
        <v>688</v>
      </c>
      <c r="AF414">
        <v>2</v>
      </c>
      <c r="AG414">
        <v>2</v>
      </c>
      <c r="AH414">
        <v>5</v>
      </c>
      <c r="AI414">
        <v>12</v>
      </c>
      <c r="AL414" t="s">
        <v>46</v>
      </c>
    </row>
    <row r="415" spans="1:38" hidden="1" x14ac:dyDescent="0.25">
      <c r="A415" s="17" t="s">
        <v>79</v>
      </c>
      <c r="B415" s="27" t="s">
        <v>116</v>
      </c>
      <c r="C415" s="30">
        <v>4</v>
      </c>
      <c r="D415">
        <v>22.02</v>
      </c>
      <c r="E415">
        <v>22.02</v>
      </c>
      <c r="F415" s="34"/>
      <c r="G415">
        <v>4</v>
      </c>
      <c r="H415">
        <v>4</v>
      </c>
      <c r="I415" s="34"/>
      <c r="J415" s="54" t="s">
        <v>58</v>
      </c>
      <c r="K415" s="63" t="s">
        <v>140</v>
      </c>
      <c r="L415" s="100"/>
      <c r="M415">
        <v>120</v>
      </c>
      <c r="N415">
        <v>120</v>
      </c>
      <c r="O415" s="34"/>
      <c r="P415">
        <f>VLOOKUP(表格2_45[[#This Row],[name]],odds!$A$1:$H$200,4,0)</f>
        <v>5.5</v>
      </c>
      <c r="Q415">
        <v>14</v>
      </c>
      <c r="R415" s="34"/>
      <c r="S415" s="38" t="s">
        <v>411</v>
      </c>
      <c r="T415">
        <v>1400</v>
      </c>
      <c r="U415">
        <v>1</v>
      </c>
      <c r="V415">
        <v>14</v>
      </c>
      <c r="W415">
        <v>7</v>
      </c>
      <c r="X415">
        <v>24</v>
      </c>
      <c r="Y415" t="s">
        <v>483</v>
      </c>
      <c r="Z415">
        <v>1173</v>
      </c>
      <c r="AA415" s="33" t="s">
        <v>417</v>
      </c>
      <c r="AB415">
        <v>3</v>
      </c>
      <c r="AC415">
        <v>63</v>
      </c>
      <c r="AD415" s="19" t="s">
        <v>32</v>
      </c>
      <c r="AE415" t="s">
        <v>484</v>
      </c>
      <c r="AF415">
        <v>14</v>
      </c>
      <c r="AG415">
        <v>14</v>
      </c>
      <c r="AH415">
        <v>13</v>
      </c>
      <c r="AI415">
        <v>4</v>
      </c>
      <c r="AL415" t="s">
        <v>17</v>
      </c>
    </row>
    <row r="416" spans="1:38" hidden="1" x14ac:dyDescent="0.25">
      <c r="A416" s="17" t="s">
        <v>79</v>
      </c>
      <c r="B416" s="20" t="s">
        <v>89</v>
      </c>
      <c r="C416" s="28">
        <v>3</v>
      </c>
      <c r="D416">
        <v>41.39</v>
      </c>
      <c r="E416">
        <v>41.89</v>
      </c>
      <c r="F416" s="34"/>
      <c r="G416">
        <v>12</v>
      </c>
      <c r="H416">
        <v>10</v>
      </c>
      <c r="I416" s="34"/>
      <c r="J416" s="60" t="s">
        <v>90</v>
      </c>
      <c r="K416" s="62" t="s">
        <v>120</v>
      </c>
      <c r="L416" s="109"/>
      <c r="M416">
        <v>131</v>
      </c>
      <c r="N416">
        <v>117</v>
      </c>
      <c r="O416" s="34"/>
      <c r="P416">
        <f>VLOOKUP(表格2_45[[#This Row],[name]],odds!$A$1:$H$200,4,0)</f>
        <v>18</v>
      </c>
      <c r="Q416">
        <v>18</v>
      </c>
      <c r="R416" s="34"/>
      <c r="S416" s="38" t="s">
        <v>411</v>
      </c>
      <c r="T416" s="41">
        <v>1650</v>
      </c>
      <c r="U416">
        <v>1</v>
      </c>
      <c r="V416">
        <v>1</v>
      </c>
      <c r="W416">
        <v>11</v>
      </c>
      <c r="X416">
        <v>23</v>
      </c>
      <c r="Y416" s="32" t="s">
        <v>426</v>
      </c>
      <c r="Z416">
        <v>1051</v>
      </c>
      <c r="AA416" s="33" t="s">
        <v>417</v>
      </c>
      <c r="AB416">
        <v>4</v>
      </c>
      <c r="AC416">
        <v>43</v>
      </c>
      <c r="AD416" s="17" t="s">
        <v>91</v>
      </c>
      <c r="AE416" s="12" t="s">
        <v>539</v>
      </c>
      <c r="AF416">
        <v>12</v>
      </c>
      <c r="AG416">
        <v>12</v>
      </c>
      <c r="AH416">
        <v>12</v>
      </c>
      <c r="AI416">
        <v>3</v>
      </c>
      <c r="AL416" t="s">
        <v>624</v>
      </c>
    </row>
    <row r="417" spans="1:38" hidden="1" x14ac:dyDescent="0.25">
      <c r="A417" s="17" t="s">
        <v>79</v>
      </c>
      <c r="B417" s="20" t="s">
        <v>89</v>
      </c>
      <c r="C417" s="28">
        <v>2</v>
      </c>
      <c r="D417">
        <v>41.54</v>
      </c>
      <c r="E417">
        <v>41.940000000000005</v>
      </c>
      <c r="F417" s="34"/>
      <c r="G417">
        <v>12</v>
      </c>
      <c r="H417">
        <v>8</v>
      </c>
      <c r="I417" s="34"/>
      <c r="J417" s="60" t="s">
        <v>90</v>
      </c>
      <c r="K417" s="62" t="s">
        <v>120</v>
      </c>
      <c r="L417" s="109"/>
      <c r="M417">
        <v>131</v>
      </c>
      <c r="N417">
        <v>124</v>
      </c>
      <c r="O417" s="34"/>
      <c r="P417">
        <f>VLOOKUP(表格2_45[[#This Row],[name]],odds!$A$1:$H$200,4,0)</f>
        <v>18</v>
      </c>
      <c r="Q417">
        <v>7.2</v>
      </c>
      <c r="R417" s="34"/>
      <c r="S417" s="36" t="s">
        <v>410</v>
      </c>
      <c r="T417" s="41">
        <v>1650</v>
      </c>
      <c r="U417">
        <v>1</v>
      </c>
      <c r="V417">
        <v>31</v>
      </c>
      <c r="W417">
        <v>1</v>
      </c>
      <c r="X417">
        <v>24</v>
      </c>
      <c r="Y417" s="32" t="s">
        <v>432</v>
      </c>
      <c r="Z417">
        <v>1078</v>
      </c>
      <c r="AA417" s="33" t="s">
        <v>417</v>
      </c>
      <c r="AB417">
        <v>4</v>
      </c>
      <c r="AC417">
        <v>50</v>
      </c>
      <c r="AD417" s="17" t="s">
        <v>91</v>
      </c>
      <c r="AE417" s="12" t="s">
        <v>539</v>
      </c>
      <c r="AF417">
        <v>8</v>
      </c>
      <c r="AG417">
        <v>8</v>
      </c>
      <c r="AH417">
        <v>8</v>
      </c>
      <c r="AI417">
        <v>2</v>
      </c>
      <c r="AL417" t="s">
        <v>624</v>
      </c>
    </row>
    <row r="418" spans="1:38" hidden="1" x14ac:dyDescent="0.25">
      <c r="A418" s="17" t="s">
        <v>79</v>
      </c>
      <c r="B418" s="20" t="s">
        <v>89</v>
      </c>
      <c r="C418" s="28">
        <v>1</v>
      </c>
      <c r="D418">
        <v>41.5</v>
      </c>
      <c r="E418">
        <v>42</v>
      </c>
      <c r="F418" s="34"/>
      <c r="G418">
        <v>12</v>
      </c>
      <c r="H418">
        <v>8</v>
      </c>
      <c r="I418" s="34"/>
      <c r="J418" s="60" t="s">
        <v>90</v>
      </c>
      <c r="K418" s="62" t="s">
        <v>120</v>
      </c>
      <c r="L418" s="109"/>
      <c r="M418">
        <v>131</v>
      </c>
      <c r="N418">
        <v>122</v>
      </c>
      <c r="O418" s="34"/>
      <c r="P418">
        <f>VLOOKUP(表格2_45[[#This Row],[name]],odds!$A$1:$H$200,4,0)</f>
        <v>18</v>
      </c>
      <c r="Q418">
        <v>6.6</v>
      </c>
      <c r="R418" s="34"/>
      <c r="S418" s="35" t="s">
        <v>408</v>
      </c>
      <c r="T418" s="41">
        <v>1650</v>
      </c>
      <c r="U418">
        <v>1</v>
      </c>
      <c r="V418">
        <v>4</v>
      </c>
      <c r="W418">
        <v>1</v>
      </c>
      <c r="X418">
        <v>24</v>
      </c>
      <c r="Y418" s="32" t="s">
        <v>432</v>
      </c>
      <c r="Z418">
        <v>1070</v>
      </c>
      <c r="AA418" s="33" t="s">
        <v>417</v>
      </c>
      <c r="AB418">
        <v>4</v>
      </c>
      <c r="AC418">
        <v>45</v>
      </c>
      <c r="AD418" s="17" t="s">
        <v>91</v>
      </c>
      <c r="AE418" s="12" t="s">
        <v>423</v>
      </c>
      <c r="AF418">
        <v>3</v>
      </c>
      <c r="AG418">
        <v>3</v>
      </c>
      <c r="AH418">
        <v>4</v>
      </c>
      <c r="AI418">
        <v>1</v>
      </c>
      <c r="AL418" t="s">
        <v>624</v>
      </c>
    </row>
    <row r="419" spans="1:38" hidden="1" x14ac:dyDescent="0.25">
      <c r="A419" s="17" t="s">
        <v>79</v>
      </c>
      <c r="B419" s="21" t="s">
        <v>94</v>
      </c>
      <c r="C419">
        <v>11</v>
      </c>
      <c r="D419">
        <v>42.18</v>
      </c>
      <c r="E419">
        <v>42.28</v>
      </c>
      <c r="F419" s="34"/>
      <c r="G419">
        <v>10</v>
      </c>
      <c r="H419">
        <v>12</v>
      </c>
      <c r="I419" s="34"/>
      <c r="J419" s="52" t="s">
        <v>49</v>
      </c>
      <c r="K419" s="49" t="s">
        <v>31</v>
      </c>
      <c r="L419" s="107"/>
      <c r="M419">
        <v>129</v>
      </c>
      <c r="N419">
        <v>126</v>
      </c>
      <c r="O419" s="34"/>
      <c r="P419">
        <f>VLOOKUP(表格2_45[[#This Row],[name]],odds!$A$1:$H$200,4,0)</f>
        <v>15</v>
      </c>
      <c r="Q419">
        <v>6.2</v>
      </c>
      <c r="R419" s="34"/>
      <c r="S419" s="37" t="s">
        <v>409</v>
      </c>
      <c r="T419" s="41">
        <v>1650</v>
      </c>
      <c r="U419">
        <v>1</v>
      </c>
      <c r="V419">
        <v>31</v>
      </c>
      <c r="W419">
        <v>1</v>
      </c>
      <c r="X419">
        <v>24</v>
      </c>
      <c r="Y419" s="32" t="s">
        <v>432</v>
      </c>
      <c r="Z419">
        <v>1104</v>
      </c>
      <c r="AA419" s="33" t="s">
        <v>417</v>
      </c>
      <c r="AB419">
        <v>4</v>
      </c>
      <c r="AC419">
        <v>50</v>
      </c>
      <c r="AD419" s="24" t="s">
        <v>50</v>
      </c>
      <c r="AE419" t="s">
        <v>533</v>
      </c>
      <c r="AF419">
        <v>6</v>
      </c>
      <c r="AG419">
        <v>6</v>
      </c>
      <c r="AH419">
        <v>6</v>
      </c>
      <c r="AI419">
        <v>11</v>
      </c>
      <c r="AL419" t="s">
        <v>252</v>
      </c>
    </row>
    <row r="420" spans="1:38" hidden="1" x14ac:dyDescent="0.25">
      <c r="A420" s="17" t="s">
        <v>79</v>
      </c>
      <c r="B420" s="20" t="s">
        <v>89</v>
      </c>
      <c r="C420" s="28">
        <v>3</v>
      </c>
      <c r="D420">
        <v>41.49</v>
      </c>
      <c r="E420">
        <v>42.29</v>
      </c>
      <c r="F420" s="34"/>
      <c r="G420">
        <v>12</v>
      </c>
      <c r="H420">
        <v>2</v>
      </c>
      <c r="I420" s="34"/>
      <c r="J420" s="60" t="s">
        <v>90</v>
      </c>
      <c r="K420" s="52" t="s">
        <v>49</v>
      </c>
      <c r="L420" s="118"/>
      <c r="M420">
        <v>131</v>
      </c>
      <c r="N420">
        <v>119</v>
      </c>
      <c r="O420" s="34"/>
      <c r="P420">
        <f>VLOOKUP(表格2_45[[#This Row],[name]],odds!$A$1:$H$200,4,0)</f>
        <v>18</v>
      </c>
      <c r="Q420">
        <v>3.6</v>
      </c>
      <c r="R420" s="34"/>
      <c r="S420" s="37" t="s">
        <v>409</v>
      </c>
      <c r="T420" s="41">
        <v>1650</v>
      </c>
      <c r="U420">
        <v>1</v>
      </c>
      <c r="V420">
        <v>6</v>
      </c>
      <c r="W420">
        <v>12</v>
      </c>
      <c r="X420">
        <v>23</v>
      </c>
      <c r="Y420" s="32" t="s">
        <v>432</v>
      </c>
      <c r="Z420">
        <v>1060</v>
      </c>
      <c r="AA420" s="33" t="s">
        <v>417</v>
      </c>
      <c r="AB420">
        <v>4</v>
      </c>
      <c r="AC420">
        <v>44</v>
      </c>
      <c r="AD420" s="17" t="s">
        <v>91</v>
      </c>
      <c r="AE420" s="12">
        <v>1</v>
      </c>
      <c r="AF420">
        <v>6</v>
      </c>
      <c r="AG420">
        <v>7</v>
      </c>
      <c r="AH420">
        <v>6</v>
      </c>
      <c r="AI420">
        <v>3</v>
      </c>
      <c r="AL420" t="s">
        <v>624</v>
      </c>
    </row>
    <row r="421" spans="1:38" hidden="1" x14ac:dyDescent="0.25">
      <c r="A421" s="17" t="s">
        <v>79</v>
      </c>
      <c r="B421" s="27" t="s">
        <v>116</v>
      </c>
      <c r="C421" s="28">
        <v>3</v>
      </c>
      <c r="D421">
        <v>41.38</v>
      </c>
      <c r="E421">
        <v>40.98</v>
      </c>
      <c r="F421" s="34"/>
      <c r="G421">
        <v>4</v>
      </c>
      <c r="H421">
        <v>9</v>
      </c>
      <c r="I421" s="34"/>
      <c r="J421" s="54" t="s">
        <v>58</v>
      </c>
      <c r="K421" s="67" t="s">
        <v>195</v>
      </c>
      <c r="L421" s="95"/>
      <c r="M421">
        <v>120</v>
      </c>
      <c r="N421">
        <v>127</v>
      </c>
      <c r="O421" s="34"/>
      <c r="P421">
        <f>VLOOKUP(表格2_45[[#This Row],[name]],odds!$A$1:$H$200,4,0)</f>
        <v>5.5</v>
      </c>
      <c r="Q421">
        <v>20</v>
      </c>
      <c r="R421" s="34"/>
      <c r="S421" s="38" t="s">
        <v>411</v>
      </c>
      <c r="T421" s="41">
        <v>1650</v>
      </c>
      <c r="U421">
        <v>1</v>
      </c>
      <c r="V421">
        <v>17</v>
      </c>
      <c r="W421">
        <v>4</v>
      </c>
      <c r="X421">
        <v>24</v>
      </c>
      <c r="Y421" s="32" t="s">
        <v>416</v>
      </c>
      <c r="Z421">
        <v>1181</v>
      </c>
      <c r="AA421" s="33" t="s">
        <v>417</v>
      </c>
      <c r="AB421">
        <v>4</v>
      </c>
      <c r="AC421">
        <v>51</v>
      </c>
      <c r="AD421" s="19" t="s">
        <v>32</v>
      </c>
      <c r="AE421" s="12">
        <v>1</v>
      </c>
      <c r="AF421">
        <v>11</v>
      </c>
      <c r="AG421">
        <v>11</v>
      </c>
      <c r="AH421">
        <v>11</v>
      </c>
      <c r="AI421">
        <v>3</v>
      </c>
      <c r="AL421" t="s">
        <v>17</v>
      </c>
    </row>
    <row r="422" spans="1:38" hidden="1" x14ac:dyDescent="0.25">
      <c r="A422" s="17" t="s">
        <v>79</v>
      </c>
      <c r="B422" s="27" t="s">
        <v>116</v>
      </c>
      <c r="C422">
        <v>6</v>
      </c>
      <c r="D422">
        <v>23.55</v>
      </c>
      <c r="E422">
        <v>23.25</v>
      </c>
      <c r="F422" s="34"/>
      <c r="G422">
        <v>4</v>
      </c>
      <c r="H422">
        <v>1</v>
      </c>
      <c r="I422" s="34"/>
      <c r="J422" s="54" t="s">
        <v>58</v>
      </c>
      <c r="K422" s="61" t="s">
        <v>106</v>
      </c>
      <c r="L422" s="113"/>
      <c r="M422">
        <v>120</v>
      </c>
      <c r="N422">
        <v>128</v>
      </c>
      <c r="O422" s="34"/>
      <c r="P422">
        <f>VLOOKUP(表格2_45[[#This Row],[name]],odds!$A$1:$H$200,4,0)</f>
        <v>5.5</v>
      </c>
      <c r="Q422">
        <v>10</v>
      </c>
      <c r="R422" s="34"/>
      <c r="S422" s="36" t="s">
        <v>410</v>
      </c>
      <c r="T422">
        <v>1400</v>
      </c>
      <c r="U422">
        <v>1</v>
      </c>
      <c r="V422">
        <v>31</v>
      </c>
      <c r="W422">
        <v>3</v>
      </c>
      <c r="X422">
        <v>24</v>
      </c>
      <c r="Y422" t="s">
        <v>465</v>
      </c>
      <c r="Z422">
        <v>1188</v>
      </c>
      <c r="AA422" s="33" t="s">
        <v>417</v>
      </c>
      <c r="AB422">
        <v>4</v>
      </c>
      <c r="AC422">
        <v>53</v>
      </c>
      <c r="AD422" s="19" t="s">
        <v>32</v>
      </c>
      <c r="AE422" t="s">
        <v>589</v>
      </c>
      <c r="AF422">
        <v>10</v>
      </c>
      <c r="AG422">
        <v>10</v>
      </c>
      <c r="AH422">
        <v>11</v>
      </c>
      <c r="AI422">
        <v>6</v>
      </c>
      <c r="AL422" t="s">
        <v>569</v>
      </c>
    </row>
    <row r="423" spans="1:38" hidden="1" x14ac:dyDescent="0.25">
      <c r="A423" s="17" t="s">
        <v>79</v>
      </c>
      <c r="B423" s="27" t="s">
        <v>116</v>
      </c>
      <c r="C423">
        <v>7</v>
      </c>
      <c r="D423">
        <v>10.02</v>
      </c>
      <c r="E423">
        <v>9.6199999999999992</v>
      </c>
      <c r="F423" s="34"/>
      <c r="G423">
        <v>4</v>
      </c>
      <c r="H423">
        <v>5</v>
      </c>
      <c r="I423" s="34"/>
      <c r="J423" s="54" t="s">
        <v>58</v>
      </c>
      <c r="K423" s="61" t="s">
        <v>106</v>
      </c>
      <c r="L423" s="113"/>
      <c r="M423">
        <v>120</v>
      </c>
      <c r="N423">
        <v>131</v>
      </c>
      <c r="O423" s="34"/>
      <c r="P423">
        <f>VLOOKUP(表格2_45[[#This Row],[name]],odds!$A$1:$H$200,4,0)</f>
        <v>5.5</v>
      </c>
      <c r="Q423">
        <v>14</v>
      </c>
      <c r="R423" s="34"/>
      <c r="S423" s="38" t="s">
        <v>411</v>
      </c>
      <c r="T423">
        <v>1200</v>
      </c>
      <c r="U423">
        <v>1</v>
      </c>
      <c r="V423">
        <v>16</v>
      </c>
      <c r="W423">
        <v>3</v>
      </c>
      <c r="X423">
        <v>24</v>
      </c>
      <c r="Y423" t="s">
        <v>479</v>
      </c>
      <c r="Z423">
        <v>1174</v>
      </c>
      <c r="AA423" s="33" t="s">
        <v>417</v>
      </c>
      <c r="AB423">
        <v>4</v>
      </c>
      <c r="AC423">
        <v>55</v>
      </c>
      <c r="AD423" s="19" t="s">
        <v>32</v>
      </c>
      <c r="AE423" t="s">
        <v>474</v>
      </c>
      <c r="AF423">
        <v>12</v>
      </c>
      <c r="AG423">
        <v>12</v>
      </c>
      <c r="AH423">
        <v>7</v>
      </c>
      <c r="AL423" t="s">
        <v>572</v>
      </c>
    </row>
    <row r="424" spans="1:38" hidden="1" x14ac:dyDescent="0.25">
      <c r="A424" s="17" t="s">
        <v>79</v>
      </c>
      <c r="B424" s="27" t="s">
        <v>116</v>
      </c>
      <c r="C424">
        <v>11</v>
      </c>
      <c r="D424">
        <v>23.72</v>
      </c>
      <c r="E424">
        <v>23.22</v>
      </c>
      <c r="F424" s="34"/>
      <c r="G424">
        <v>4</v>
      </c>
      <c r="H424">
        <v>3</v>
      </c>
      <c r="I424" s="34"/>
      <c r="J424" s="54" t="s">
        <v>58</v>
      </c>
      <c r="K424" s="63" t="s">
        <v>140</v>
      </c>
      <c r="L424" s="100"/>
      <c r="M424">
        <v>120</v>
      </c>
      <c r="N424">
        <v>134</v>
      </c>
      <c r="O424" s="34"/>
      <c r="P424">
        <f>VLOOKUP(表格2_45[[#This Row],[name]],odds!$A$1:$H$200,4,0)</f>
        <v>5.5</v>
      </c>
      <c r="Q424">
        <v>20</v>
      </c>
      <c r="R424" s="34"/>
      <c r="S424" s="36" t="s">
        <v>410</v>
      </c>
      <c r="T424">
        <v>1400</v>
      </c>
      <c r="U424">
        <v>1</v>
      </c>
      <c r="V424">
        <v>12</v>
      </c>
      <c r="W424">
        <v>2</v>
      </c>
      <c r="X424">
        <v>24</v>
      </c>
      <c r="Y424" t="s">
        <v>483</v>
      </c>
      <c r="Z424">
        <v>1224</v>
      </c>
      <c r="AA424" s="33" t="s">
        <v>417</v>
      </c>
      <c r="AB424">
        <v>4</v>
      </c>
      <c r="AC424">
        <v>58</v>
      </c>
      <c r="AD424" s="25" t="s">
        <v>54</v>
      </c>
      <c r="AE424" t="s">
        <v>519</v>
      </c>
      <c r="AF424">
        <v>10</v>
      </c>
      <c r="AG424">
        <v>10</v>
      </c>
      <c r="AH424">
        <v>7</v>
      </c>
      <c r="AI424">
        <v>11</v>
      </c>
      <c r="AL424" t="s">
        <v>17</v>
      </c>
    </row>
    <row r="425" spans="1:38" hidden="1" x14ac:dyDescent="0.25">
      <c r="A425" s="17" t="s">
        <v>79</v>
      </c>
      <c r="B425" s="27" t="s">
        <v>116</v>
      </c>
      <c r="C425">
        <v>11</v>
      </c>
      <c r="D425">
        <v>23.19</v>
      </c>
      <c r="E425">
        <v>22.290000000000003</v>
      </c>
      <c r="F425" s="34"/>
      <c r="G425">
        <v>4</v>
      </c>
      <c r="H425">
        <v>12</v>
      </c>
      <c r="I425" s="34"/>
      <c r="J425" s="54" t="s">
        <v>58</v>
      </c>
      <c r="K425" s="63" t="s">
        <v>140</v>
      </c>
      <c r="L425" s="100"/>
      <c r="M425">
        <v>120</v>
      </c>
      <c r="N425">
        <v>135</v>
      </c>
      <c r="O425" s="34"/>
      <c r="P425">
        <f>VLOOKUP(表格2_45[[#This Row],[name]],odds!$A$1:$H$200,4,0)</f>
        <v>5.5</v>
      </c>
      <c r="Q425">
        <v>23</v>
      </c>
      <c r="R425" s="34"/>
      <c r="S425" s="38" t="s">
        <v>411</v>
      </c>
      <c r="T425">
        <v>1400</v>
      </c>
      <c r="U425">
        <v>1</v>
      </c>
      <c r="V425">
        <v>21</v>
      </c>
      <c r="W425">
        <v>1</v>
      </c>
      <c r="X425">
        <v>24</v>
      </c>
      <c r="Y425" t="s">
        <v>483</v>
      </c>
      <c r="Z425">
        <v>1219</v>
      </c>
      <c r="AA425" s="33" t="s">
        <v>417</v>
      </c>
      <c r="AB425">
        <v>4</v>
      </c>
      <c r="AC425">
        <v>60</v>
      </c>
      <c r="AD425" s="25" t="s">
        <v>54</v>
      </c>
      <c r="AE425" t="s">
        <v>533</v>
      </c>
      <c r="AF425">
        <v>11</v>
      </c>
      <c r="AG425">
        <v>14</v>
      </c>
      <c r="AH425">
        <v>14</v>
      </c>
      <c r="AI425">
        <v>11</v>
      </c>
      <c r="AL425" t="s">
        <v>17</v>
      </c>
    </row>
    <row r="426" spans="1:38" hidden="1" x14ac:dyDescent="0.25">
      <c r="A426" s="17" t="s">
        <v>79</v>
      </c>
      <c r="B426" s="27" t="s">
        <v>116</v>
      </c>
      <c r="C426">
        <v>11</v>
      </c>
      <c r="D426">
        <v>23.67</v>
      </c>
      <c r="E426">
        <v>23.470000000000002</v>
      </c>
      <c r="F426" s="34"/>
      <c r="G426">
        <v>4</v>
      </c>
      <c r="H426">
        <v>11</v>
      </c>
      <c r="I426" s="34"/>
      <c r="J426" s="54" t="s">
        <v>58</v>
      </c>
      <c r="K426" s="61" t="s">
        <v>106</v>
      </c>
      <c r="L426" s="113"/>
      <c r="M426">
        <v>120</v>
      </c>
      <c r="N426">
        <v>121</v>
      </c>
      <c r="O426" s="34"/>
      <c r="P426">
        <f>VLOOKUP(表格2_45[[#This Row],[name]],odds!$A$1:$H$200,4,0)</f>
        <v>5.5</v>
      </c>
      <c r="Q426">
        <v>34</v>
      </c>
      <c r="R426" s="34"/>
      <c r="S426" s="38" t="s">
        <v>411</v>
      </c>
      <c r="T426">
        <v>1400</v>
      </c>
      <c r="U426">
        <v>1</v>
      </c>
      <c r="V426">
        <v>1</v>
      </c>
      <c r="W426">
        <v>1</v>
      </c>
      <c r="X426">
        <v>24</v>
      </c>
      <c r="Y426" t="s">
        <v>483</v>
      </c>
      <c r="Z426">
        <v>1209</v>
      </c>
      <c r="AA426" s="33" t="s">
        <v>417</v>
      </c>
      <c r="AB426">
        <v>3</v>
      </c>
      <c r="AC426">
        <v>62</v>
      </c>
      <c r="AD426" s="25" t="s">
        <v>54</v>
      </c>
      <c r="AE426" t="s">
        <v>589</v>
      </c>
      <c r="AF426">
        <v>14</v>
      </c>
      <c r="AG426">
        <v>13</v>
      </c>
      <c r="AH426">
        <v>14</v>
      </c>
      <c r="AI426">
        <v>11</v>
      </c>
      <c r="AL426" t="s">
        <v>17</v>
      </c>
    </row>
    <row r="427" spans="1:38" hidden="1" x14ac:dyDescent="0.25">
      <c r="A427" s="17" t="s">
        <v>79</v>
      </c>
      <c r="B427" s="27" t="s">
        <v>116</v>
      </c>
      <c r="C427">
        <v>6</v>
      </c>
      <c r="D427">
        <v>22.61</v>
      </c>
      <c r="E427">
        <v>22.41</v>
      </c>
      <c r="F427" s="34"/>
      <c r="G427">
        <v>4</v>
      </c>
      <c r="H427">
        <v>8</v>
      </c>
      <c r="I427" s="34"/>
      <c r="J427" s="54" t="s">
        <v>58</v>
      </c>
      <c r="K427" s="64" t="s">
        <v>150</v>
      </c>
      <c r="L427" s="119"/>
      <c r="M427">
        <v>120</v>
      </c>
      <c r="N427">
        <v>121</v>
      </c>
      <c r="O427" s="34"/>
      <c r="P427">
        <f>VLOOKUP(表格2_45[[#This Row],[name]],odds!$A$1:$H$200,4,0)</f>
        <v>5.5</v>
      </c>
      <c r="Q427">
        <v>53</v>
      </c>
      <c r="R427" s="34"/>
      <c r="S427" s="36" t="s">
        <v>410</v>
      </c>
      <c r="T427">
        <v>1400</v>
      </c>
      <c r="U427">
        <v>1</v>
      </c>
      <c r="V427">
        <v>3</v>
      </c>
      <c r="W427">
        <v>12</v>
      </c>
      <c r="X427">
        <v>23</v>
      </c>
      <c r="Y427" t="s">
        <v>479</v>
      </c>
      <c r="Z427">
        <v>1202</v>
      </c>
      <c r="AA427" s="33" t="s">
        <v>417</v>
      </c>
      <c r="AB427">
        <v>3</v>
      </c>
      <c r="AC427">
        <v>63</v>
      </c>
      <c r="AD427" s="25" t="s">
        <v>54</v>
      </c>
      <c r="AE427" s="12" t="s">
        <v>471</v>
      </c>
      <c r="AF427">
        <v>10</v>
      </c>
      <c r="AG427">
        <v>10</v>
      </c>
      <c r="AH427">
        <v>12</v>
      </c>
      <c r="AI427">
        <v>6</v>
      </c>
      <c r="AL427" t="s">
        <v>17</v>
      </c>
    </row>
    <row r="428" spans="1:38" hidden="1" x14ac:dyDescent="0.25">
      <c r="A428" s="17" t="s">
        <v>79</v>
      </c>
      <c r="B428" s="27" t="s">
        <v>116</v>
      </c>
      <c r="C428">
        <v>8</v>
      </c>
      <c r="D428">
        <v>22.83</v>
      </c>
      <c r="E428">
        <v>22.529999999999998</v>
      </c>
      <c r="F428" s="34"/>
      <c r="G428">
        <v>4</v>
      </c>
      <c r="H428">
        <v>8</v>
      </c>
      <c r="I428" s="34"/>
      <c r="J428" s="54" t="s">
        <v>58</v>
      </c>
      <c r="K428" s="64" t="s">
        <v>150</v>
      </c>
      <c r="L428" s="119"/>
      <c r="M428">
        <v>120</v>
      </c>
      <c r="N428">
        <v>122</v>
      </c>
      <c r="O428" s="34"/>
      <c r="P428">
        <f>VLOOKUP(表格2_45[[#This Row],[name]],odds!$A$1:$H$200,4,0)</f>
        <v>5.5</v>
      </c>
      <c r="Q428">
        <v>72</v>
      </c>
      <c r="R428" s="34"/>
      <c r="S428" s="38" t="s">
        <v>411</v>
      </c>
      <c r="T428">
        <v>1400</v>
      </c>
      <c r="U428">
        <v>1</v>
      </c>
      <c r="V428">
        <v>11</v>
      </c>
      <c r="W428">
        <v>11</v>
      </c>
      <c r="X428">
        <v>23</v>
      </c>
      <c r="Y428" t="s">
        <v>465</v>
      </c>
      <c r="Z428">
        <v>1168</v>
      </c>
      <c r="AA428" s="33" t="s">
        <v>417</v>
      </c>
      <c r="AB428">
        <v>3</v>
      </c>
      <c r="AC428">
        <v>65</v>
      </c>
      <c r="AD428" s="25" t="s">
        <v>54</v>
      </c>
      <c r="AE428" t="s">
        <v>453</v>
      </c>
      <c r="AF428">
        <v>11</v>
      </c>
      <c r="AG428">
        <v>12</v>
      </c>
      <c r="AH428">
        <v>11</v>
      </c>
      <c r="AI428">
        <v>8</v>
      </c>
      <c r="AL428" t="s">
        <v>17</v>
      </c>
    </row>
    <row r="429" spans="1:38" hidden="1" x14ac:dyDescent="0.25">
      <c r="A429" s="17" t="s">
        <v>79</v>
      </c>
      <c r="B429" s="27" t="s">
        <v>116</v>
      </c>
      <c r="C429">
        <v>10</v>
      </c>
      <c r="D429">
        <v>22.16</v>
      </c>
      <c r="E429">
        <v>21.86</v>
      </c>
      <c r="F429" s="34"/>
      <c r="G429">
        <v>4</v>
      </c>
      <c r="H429">
        <v>11</v>
      </c>
      <c r="I429" s="34"/>
      <c r="J429" s="54" t="s">
        <v>58</v>
      </c>
      <c r="K429" s="63" t="s">
        <v>140</v>
      </c>
      <c r="L429" s="100"/>
      <c r="M429">
        <v>120</v>
      </c>
      <c r="N429">
        <v>122</v>
      </c>
      <c r="O429" s="34"/>
      <c r="P429">
        <f>VLOOKUP(表格2_45[[#This Row],[name]],odds!$A$1:$H$200,4,0)</f>
        <v>5.5</v>
      </c>
      <c r="Q429">
        <v>59</v>
      </c>
      <c r="R429" s="34"/>
      <c r="S429" s="36" t="s">
        <v>410</v>
      </c>
      <c r="T429">
        <v>1400</v>
      </c>
      <c r="U429">
        <v>1</v>
      </c>
      <c r="V429">
        <v>15</v>
      </c>
      <c r="W429">
        <v>10</v>
      </c>
      <c r="X429">
        <v>23</v>
      </c>
      <c r="Y429" t="s">
        <v>465</v>
      </c>
      <c r="Z429">
        <v>1177</v>
      </c>
      <c r="AA429" s="33" t="s">
        <v>417</v>
      </c>
      <c r="AB429">
        <v>3</v>
      </c>
      <c r="AC429">
        <v>66</v>
      </c>
      <c r="AD429" s="25" t="s">
        <v>54</v>
      </c>
      <c r="AE429" t="s">
        <v>516</v>
      </c>
      <c r="AF429">
        <v>10</v>
      </c>
      <c r="AG429">
        <v>12</v>
      </c>
      <c r="AH429">
        <v>11</v>
      </c>
      <c r="AI429">
        <v>10</v>
      </c>
      <c r="AL429" t="s">
        <v>17</v>
      </c>
    </row>
    <row r="430" spans="1:38" hidden="1" x14ac:dyDescent="0.25">
      <c r="A430" s="17" t="s">
        <v>79</v>
      </c>
      <c r="B430" s="27" t="s">
        <v>116</v>
      </c>
      <c r="C430">
        <v>11</v>
      </c>
      <c r="D430">
        <v>22.55</v>
      </c>
      <c r="E430">
        <v>22.150000000000002</v>
      </c>
      <c r="F430" s="34"/>
      <c r="G430">
        <v>4</v>
      </c>
      <c r="H430">
        <v>11</v>
      </c>
      <c r="I430" s="34"/>
      <c r="J430" s="54" t="s">
        <v>58</v>
      </c>
      <c r="K430" s="63" t="s">
        <v>140</v>
      </c>
      <c r="L430" s="100"/>
      <c r="M430">
        <v>120</v>
      </c>
      <c r="N430">
        <v>125</v>
      </c>
      <c r="O430" s="34"/>
      <c r="P430">
        <f>VLOOKUP(表格2_45[[#This Row],[name]],odds!$A$1:$H$200,4,0)</f>
        <v>5.5</v>
      </c>
      <c r="Q430">
        <v>13</v>
      </c>
      <c r="R430" s="34"/>
      <c r="S430" s="38" t="s">
        <v>411</v>
      </c>
      <c r="T430">
        <v>1400</v>
      </c>
      <c r="U430">
        <v>1</v>
      </c>
      <c r="V430">
        <v>17</v>
      </c>
      <c r="W430">
        <v>9</v>
      </c>
      <c r="X430">
        <v>23</v>
      </c>
      <c r="Y430" t="s">
        <v>477</v>
      </c>
      <c r="Z430">
        <v>1182</v>
      </c>
      <c r="AA430" s="33" t="s">
        <v>417</v>
      </c>
      <c r="AB430">
        <v>3</v>
      </c>
      <c r="AC430">
        <v>66</v>
      </c>
      <c r="AD430" s="25" t="s">
        <v>54</v>
      </c>
      <c r="AE430">
        <v>5</v>
      </c>
      <c r="AF430">
        <v>11</v>
      </c>
      <c r="AG430">
        <v>10</v>
      </c>
      <c r="AH430">
        <v>9</v>
      </c>
      <c r="AI430">
        <v>11</v>
      </c>
      <c r="AL430" t="s">
        <v>17</v>
      </c>
    </row>
    <row r="431" spans="1:38" hidden="1" x14ac:dyDescent="0.25">
      <c r="A431" s="17" t="s">
        <v>79</v>
      </c>
      <c r="B431" s="16" t="s">
        <v>119</v>
      </c>
      <c r="C431">
        <v>9</v>
      </c>
      <c r="D431">
        <v>4.0199999999999996</v>
      </c>
      <c r="E431">
        <v>4.12</v>
      </c>
      <c r="F431" s="34"/>
      <c r="G431">
        <v>8</v>
      </c>
      <c r="H431">
        <v>3</v>
      </c>
      <c r="I431" s="34"/>
      <c r="J431" s="62" t="s">
        <v>120</v>
      </c>
      <c r="K431" s="56" t="s">
        <v>69</v>
      </c>
      <c r="L431" s="105"/>
      <c r="M431">
        <v>119</v>
      </c>
      <c r="N431">
        <v>121</v>
      </c>
      <c r="O431" s="34"/>
      <c r="P431">
        <f>VLOOKUP(表格2_45[[#This Row],[name]],odds!$A$1:$H$200,4,0)</f>
        <v>18</v>
      </c>
      <c r="Q431">
        <v>9.3000000000000007</v>
      </c>
      <c r="R431" s="34"/>
      <c r="S431" s="38" t="s">
        <v>411</v>
      </c>
      <c r="T431">
        <v>2000</v>
      </c>
      <c r="U431">
        <v>2</v>
      </c>
      <c r="V431">
        <v>1</v>
      </c>
      <c r="W431">
        <v>1</v>
      </c>
      <c r="X431">
        <v>26</v>
      </c>
      <c r="Y431" t="s">
        <v>501</v>
      </c>
      <c r="Z431">
        <v>1170</v>
      </c>
      <c r="AA431" s="33" t="s">
        <v>417</v>
      </c>
      <c r="AB431">
        <v>4</v>
      </c>
      <c r="AC431">
        <v>46</v>
      </c>
      <c r="AD431" s="20" t="s">
        <v>121</v>
      </c>
      <c r="AE431" t="s">
        <v>441</v>
      </c>
      <c r="AF431">
        <v>11</v>
      </c>
      <c r="AG431">
        <v>9</v>
      </c>
      <c r="AH431">
        <v>11</v>
      </c>
      <c r="AI431">
        <v>11</v>
      </c>
      <c r="AJ431">
        <v>9</v>
      </c>
      <c r="AL431" t="s">
        <v>624</v>
      </c>
    </row>
    <row r="432" spans="1:38" hidden="1" x14ac:dyDescent="0.25">
      <c r="A432" s="17" t="s">
        <v>79</v>
      </c>
      <c r="B432" s="16" t="s">
        <v>119</v>
      </c>
      <c r="C432">
        <v>6</v>
      </c>
      <c r="D432">
        <v>16.079999999999998</v>
      </c>
      <c r="E432">
        <v>15.979999999999999</v>
      </c>
      <c r="F432" s="34"/>
      <c r="G432">
        <v>8</v>
      </c>
      <c r="H432">
        <v>8</v>
      </c>
      <c r="I432" s="34"/>
      <c r="J432" s="62" t="s">
        <v>120</v>
      </c>
      <c r="K432" s="56" t="s">
        <v>69</v>
      </c>
      <c r="L432" s="105"/>
      <c r="M432">
        <v>119</v>
      </c>
      <c r="N432">
        <v>122</v>
      </c>
      <c r="O432" s="34"/>
      <c r="P432">
        <f>VLOOKUP(表格2_45[[#This Row],[name]],odds!$A$1:$H$200,4,0)</f>
        <v>18</v>
      </c>
      <c r="Q432">
        <v>7.1</v>
      </c>
      <c r="R432" s="34"/>
      <c r="S432" s="36" t="s">
        <v>410</v>
      </c>
      <c r="T432">
        <v>2200</v>
      </c>
      <c r="U432">
        <v>2</v>
      </c>
      <c r="V432">
        <v>3</v>
      </c>
      <c r="W432">
        <v>12</v>
      </c>
      <c r="X432">
        <v>25</v>
      </c>
      <c r="Y432" s="32" t="s">
        <v>426</v>
      </c>
      <c r="Z432">
        <v>1165</v>
      </c>
      <c r="AA432" s="33" t="s">
        <v>417</v>
      </c>
      <c r="AB432">
        <v>4</v>
      </c>
      <c r="AC432">
        <v>47</v>
      </c>
      <c r="AD432" s="20" t="s">
        <v>121</v>
      </c>
      <c r="AE432" s="12" t="s">
        <v>552</v>
      </c>
      <c r="AF432">
        <v>10</v>
      </c>
      <c r="AG432">
        <v>11</v>
      </c>
      <c r="AH432">
        <v>11</v>
      </c>
      <c r="AI432">
        <v>10</v>
      </c>
      <c r="AJ432">
        <v>11</v>
      </c>
      <c r="AK432">
        <v>6</v>
      </c>
      <c r="AL432" t="s">
        <v>624</v>
      </c>
    </row>
    <row r="433" spans="1:38" hidden="1" x14ac:dyDescent="0.25">
      <c r="A433" s="17" t="s">
        <v>79</v>
      </c>
      <c r="B433" s="16" t="s">
        <v>119</v>
      </c>
      <c r="C433" s="30">
        <v>4</v>
      </c>
      <c r="D433">
        <v>49.43</v>
      </c>
      <c r="E433">
        <v>49.23</v>
      </c>
      <c r="F433" s="34"/>
      <c r="G433">
        <v>8</v>
      </c>
      <c r="H433">
        <v>11</v>
      </c>
      <c r="I433" s="34"/>
      <c r="J433" s="62" t="s">
        <v>120</v>
      </c>
      <c r="K433" s="56" t="s">
        <v>69</v>
      </c>
      <c r="L433" s="105"/>
      <c r="M433">
        <v>119</v>
      </c>
      <c r="N433">
        <v>126</v>
      </c>
      <c r="O433" s="34"/>
      <c r="P433">
        <f>VLOOKUP(表格2_45[[#This Row],[name]],odds!$A$1:$H$200,4,0)</f>
        <v>18</v>
      </c>
      <c r="Q433">
        <v>29</v>
      </c>
      <c r="R433" s="34"/>
      <c r="S433" s="38" t="s">
        <v>411</v>
      </c>
      <c r="T433">
        <v>1800</v>
      </c>
      <c r="U433">
        <v>1</v>
      </c>
      <c r="V433">
        <v>2</v>
      </c>
      <c r="W433">
        <v>11</v>
      </c>
      <c r="X433">
        <v>25</v>
      </c>
      <c r="Y433" s="32" t="s">
        <v>416</v>
      </c>
      <c r="Z433">
        <v>1154</v>
      </c>
      <c r="AA433" s="33" t="s">
        <v>427</v>
      </c>
      <c r="AB433">
        <v>4</v>
      </c>
      <c r="AC433">
        <v>47</v>
      </c>
      <c r="AD433" s="20" t="s">
        <v>121</v>
      </c>
      <c r="AE433" s="12" t="s">
        <v>552</v>
      </c>
      <c r="AF433">
        <v>11</v>
      </c>
      <c r="AG433">
        <v>12</v>
      </c>
      <c r="AH433">
        <v>12</v>
      </c>
      <c r="AI433">
        <v>12</v>
      </c>
      <c r="AJ433">
        <v>4</v>
      </c>
      <c r="AL433" t="s">
        <v>624</v>
      </c>
    </row>
    <row r="434" spans="1:38" hidden="1" x14ac:dyDescent="0.25">
      <c r="A434" s="17" t="s">
        <v>79</v>
      </c>
      <c r="B434" s="16" t="s">
        <v>119</v>
      </c>
      <c r="C434" s="28">
        <v>2</v>
      </c>
      <c r="D434">
        <v>2.38</v>
      </c>
      <c r="E434">
        <v>2.38</v>
      </c>
      <c r="F434" s="34"/>
      <c r="G434">
        <v>8</v>
      </c>
      <c r="H434">
        <v>3</v>
      </c>
      <c r="I434" s="34"/>
      <c r="J434" s="62" t="s">
        <v>120</v>
      </c>
      <c r="K434" s="62" t="s">
        <v>120</v>
      </c>
      <c r="L434" s="109"/>
      <c r="M434">
        <v>119</v>
      </c>
      <c r="N434">
        <v>124</v>
      </c>
      <c r="O434" s="34"/>
      <c r="P434">
        <f>VLOOKUP(表格2_45[[#This Row],[name]],odds!$A$1:$H$200,4,0)</f>
        <v>18</v>
      </c>
      <c r="Q434">
        <v>16</v>
      </c>
      <c r="R434" s="34"/>
      <c r="S434" s="36" t="s">
        <v>410</v>
      </c>
      <c r="T434">
        <v>2000</v>
      </c>
      <c r="U434">
        <v>2</v>
      </c>
      <c r="V434">
        <v>28</v>
      </c>
      <c r="W434">
        <v>6</v>
      </c>
      <c r="X434">
        <v>25</v>
      </c>
      <c r="Y434" t="s">
        <v>477</v>
      </c>
      <c r="Z434">
        <v>1146</v>
      </c>
      <c r="AA434" s="33" t="s">
        <v>417</v>
      </c>
      <c r="AB434">
        <v>4</v>
      </c>
      <c r="AC434">
        <v>47</v>
      </c>
      <c r="AD434" s="20" t="s">
        <v>121</v>
      </c>
      <c r="AE434" s="12" t="s">
        <v>552</v>
      </c>
      <c r="AF434">
        <v>10</v>
      </c>
      <c r="AG434">
        <v>9</v>
      </c>
      <c r="AH434">
        <v>9</v>
      </c>
      <c r="AI434">
        <v>8</v>
      </c>
      <c r="AJ434">
        <v>2</v>
      </c>
      <c r="AL434" t="s">
        <v>213</v>
      </c>
    </row>
    <row r="435" spans="1:38" hidden="1" x14ac:dyDescent="0.25">
      <c r="A435" s="17" t="s">
        <v>79</v>
      </c>
      <c r="B435" s="16" t="s">
        <v>119</v>
      </c>
      <c r="C435">
        <v>8</v>
      </c>
      <c r="D435">
        <v>16.54</v>
      </c>
      <c r="E435">
        <v>16.54</v>
      </c>
      <c r="F435" s="34"/>
      <c r="G435">
        <v>8</v>
      </c>
      <c r="H435">
        <v>2</v>
      </c>
      <c r="I435" s="34"/>
      <c r="J435" s="62" t="s">
        <v>120</v>
      </c>
      <c r="K435" s="56" t="s">
        <v>69</v>
      </c>
      <c r="L435" s="105"/>
      <c r="M435">
        <v>119</v>
      </c>
      <c r="N435">
        <v>124</v>
      </c>
      <c r="O435" s="34"/>
      <c r="P435">
        <f>VLOOKUP(表格2_45[[#This Row],[name]],odds!$A$1:$H$200,4,0)</f>
        <v>18</v>
      </c>
      <c r="Q435">
        <v>7</v>
      </c>
      <c r="R435" s="34"/>
      <c r="S435" s="37" t="s">
        <v>409</v>
      </c>
      <c r="T435">
        <v>2200</v>
      </c>
      <c r="U435">
        <v>2</v>
      </c>
      <c r="V435">
        <v>28</v>
      </c>
      <c r="W435">
        <v>5</v>
      </c>
      <c r="X435">
        <v>25</v>
      </c>
      <c r="Y435" s="32" t="s">
        <v>426</v>
      </c>
      <c r="Z435">
        <v>1141</v>
      </c>
      <c r="AA435" s="33" t="s">
        <v>427</v>
      </c>
      <c r="AB435">
        <v>4</v>
      </c>
      <c r="AC435">
        <v>47</v>
      </c>
      <c r="AD435" s="20" t="s">
        <v>121</v>
      </c>
      <c r="AE435">
        <v>7</v>
      </c>
      <c r="AF435">
        <v>4</v>
      </c>
      <c r="AG435">
        <v>4</v>
      </c>
      <c r="AH435">
        <v>4</v>
      </c>
      <c r="AI435">
        <v>5</v>
      </c>
      <c r="AJ435">
        <v>6</v>
      </c>
      <c r="AK435">
        <v>8</v>
      </c>
      <c r="AL435" t="s">
        <v>1038</v>
      </c>
    </row>
    <row r="436" spans="1:38" hidden="1" x14ac:dyDescent="0.25">
      <c r="A436" s="17" t="s">
        <v>79</v>
      </c>
      <c r="B436" s="16" t="s">
        <v>119</v>
      </c>
      <c r="C436" s="28">
        <v>3</v>
      </c>
      <c r="D436">
        <v>18.22</v>
      </c>
      <c r="E436">
        <v>18.02</v>
      </c>
      <c r="F436" s="34"/>
      <c r="G436">
        <v>8</v>
      </c>
      <c r="H436">
        <v>8</v>
      </c>
      <c r="I436" s="34"/>
      <c r="J436" s="62" t="s">
        <v>120</v>
      </c>
      <c r="K436" s="56" t="s">
        <v>69</v>
      </c>
      <c r="L436" s="105"/>
      <c r="M436">
        <v>119</v>
      </c>
      <c r="N436">
        <v>125</v>
      </c>
      <c r="O436" s="34"/>
      <c r="P436">
        <f>VLOOKUP(表格2_45[[#This Row],[name]],odds!$A$1:$H$200,4,0)</f>
        <v>18</v>
      </c>
      <c r="Q436">
        <v>6.5</v>
      </c>
      <c r="R436" s="34"/>
      <c r="S436" s="36" t="s">
        <v>410</v>
      </c>
      <c r="T436">
        <v>2200</v>
      </c>
      <c r="U436">
        <v>2</v>
      </c>
      <c r="V436">
        <v>7</v>
      </c>
      <c r="W436">
        <v>5</v>
      </c>
      <c r="X436">
        <v>25</v>
      </c>
      <c r="Y436" s="32" t="s">
        <v>432</v>
      </c>
      <c r="Z436">
        <v>1154</v>
      </c>
      <c r="AA436" s="33" t="s">
        <v>417</v>
      </c>
      <c r="AB436">
        <v>4</v>
      </c>
      <c r="AC436">
        <v>47</v>
      </c>
      <c r="AD436" s="20" t="s">
        <v>121</v>
      </c>
      <c r="AE436">
        <v>3</v>
      </c>
      <c r="AF436">
        <v>9</v>
      </c>
      <c r="AG436">
        <v>9</v>
      </c>
      <c r="AH436">
        <v>8</v>
      </c>
      <c r="AI436">
        <v>8</v>
      </c>
      <c r="AJ436">
        <v>7</v>
      </c>
      <c r="AK436">
        <v>3</v>
      </c>
      <c r="AL436" t="s">
        <v>624</v>
      </c>
    </row>
    <row r="437" spans="1:38" hidden="1" x14ac:dyDescent="0.25">
      <c r="A437" s="17" t="s">
        <v>79</v>
      </c>
      <c r="B437" s="16" t="s">
        <v>119</v>
      </c>
      <c r="C437" s="28">
        <v>1</v>
      </c>
      <c r="D437">
        <v>16.66</v>
      </c>
      <c r="E437">
        <v>16.66</v>
      </c>
      <c r="F437" s="34"/>
      <c r="G437">
        <v>8</v>
      </c>
      <c r="H437">
        <v>8</v>
      </c>
      <c r="I437" s="34"/>
      <c r="J437" s="62" t="s">
        <v>120</v>
      </c>
      <c r="K437" s="56" t="s">
        <v>69</v>
      </c>
      <c r="L437" s="105"/>
      <c r="M437">
        <v>119</v>
      </c>
      <c r="N437">
        <v>118</v>
      </c>
      <c r="O437" s="34"/>
      <c r="P437">
        <f>VLOOKUP(表格2_45[[#This Row],[name]],odds!$A$1:$H$200,4,0)</f>
        <v>18</v>
      </c>
      <c r="Q437">
        <v>3</v>
      </c>
      <c r="R437" s="34"/>
      <c r="S437" s="36" t="s">
        <v>410</v>
      </c>
      <c r="T437">
        <v>2200</v>
      </c>
      <c r="U437">
        <v>2</v>
      </c>
      <c r="V437">
        <v>16</v>
      </c>
      <c r="W437">
        <v>4</v>
      </c>
      <c r="X437">
        <v>25</v>
      </c>
      <c r="Y437" s="31" t="s">
        <v>420</v>
      </c>
      <c r="Z437">
        <v>1145</v>
      </c>
      <c r="AA437" s="33" t="s">
        <v>427</v>
      </c>
      <c r="AB437">
        <v>4</v>
      </c>
      <c r="AC437">
        <v>41</v>
      </c>
      <c r="AD437" s="20" t="s">
        <v>121</v>
      </c>
      <c r="AE437" s="12" t="s">
        <v>423</v>
      </c>
      <c r="AF437">
        <v>10</v>
      </c>
      <c r="AG437">
        <v>10</v>
      </c>
      <c r="AH437">
        <v>10</v>
      </c>
      <c r="AI437">
        <v>9</v>
      </c>
      <c r="AJ437">
        <v>7</v>
      </c>
      <c r="AK437">
        <v>1</v>
      </c>
      <c r="AL437" t="s">
        <v>1041</v>
      </c>
    </row>
    <row r="438" spans="1:38" hidden="1" x14ac:dyDescent="0.25">
      <c r="A438" s="17" t="s">
        <v>79</v>
      </c>
      <c r="B438" s="16" t="s">
        <v>119</v>
      </c>
      <c r="C438" s="28">
        <v>2</v>
      </c>
      <c r="D438">
        <v>2.46</v>
      </c>
      <c r="E438">
        <v>2.56</v>
      </c>
      <c r="F438" s="34"/>
      <c r="G438">
        <v>8</v>
      </c>
      <c r="H438">
        <v>5</v>
      </c>
      <c r="I438" s="34"/>
      <c r="J438" s="62" t="s">
        <v>120</v>
      </c>
      <c r="K438" s="56" t="s">
        <v>69</v>
      </c>
      <c r="L438" s="105"/>
      <c r="M438">
        <v>119</v>
      </c>
      <c r="N438">
        <v>117</v>
      </c>
      <c r="O438" s="34"/>
      <c r="P438">
        <f>VLOOKUP(表格2_45[[#This Row],[name]],odds!$A$1:$H$200,4,0)</f>
        <v>18</v>
      </c>
      <c r="Q438">
        <v>8.1999999999999993</v>
      </c>
      <c r="R438" s="34"/>
      <c r="S438" s="36" t="s">
        <v>410</v>
      </c>
      <c r="T438">
        <v>2000</v>
      </c>
      <c r="U438">
        <v>2</v>
      </c>
      <c r="V438">
        <v>30</v>
      </c>
      <c r="W438">
        <v>3</v>
      </c>
      <c r="X438">
        <v>25</v>
      </c>
      <c r="Y438" t="s">
        <v>465</v>
      </c>
      <c r="Z438">
        <v>1141</v>
      </c>
      <c r="AA438" s="33" t="s">
        <v>417</v>
      </c>
      <c r="AB438">
        <v>4</v>
      </c>
      <c r="AC438">
        <v>40</v>
      </c>
      <c r="AD438" s="20" t="s">
        <v>121</v>
      </c>
      <c r="AE438" s="12" t="s">
        <v>423</v>
      </c>
      <c r="AF438">
        <v>10</v>
      </c>
      <c r="AG438">
        <v>10</v>
      </c>
      <c r="AH438">
        <v>12</v>
      </c>
      <c r="AI438">
        <v>10</v>
      </c>
      <c r="AJ438">
        <v>2</v>
      </c>
      <c r="AL438" t="s">
        <v>367</v>
      </c>
    </row>
    <row r="439" spans="1:38" hidden="1" x14ac:dyDescent="0.25">
      <c r="A439" s="17" t="s">
        <v>79</v>
      </c>
      <c r="B439" s="16" t="s">
        <v>119</v>
      </c>
      <c r="C439" s="30">
        <v>4</v>
      </c>
      <c r="D439">
        <v>17.21</v>
      </c>
      <c r="E439">
        <v>17.21</v>
      </c>
      <c r="F439" s="34"/>
      <c r="G439">
        <v>8</v>
      </c>
      <c r="H439">
        <v>5</v>
      </c>
      <c r="I439" s="34"/>
      <c r="J439" s="62" t="s">
        <v>120</v>
      </c>
      <c r="K439" s="56" t="s">
        <v>69</v>
      </c>
      <c r="L439" s="105"/>
      <c r="M439">
        <v>119</v>
      </c>
      <c r="N439">
        <v>118</v>
      </c>
      <c r="O439" s="34"/>
      <c r="P439">
        <f>VLOOKUP(表格2_45[[#This Row],[name]],odds!$A$1:$H$200,4,0)</f>
        <v>18</v>
      </c>
      <c r="Q439">
        <v>5.5</v>
      </c>
      <c r="R439" s="34"/>
      <c r="S439" s="36" t="s">
        <v>410</v>
      </c>
      <c r="T439">
        <v>2200</v>
      </c>
      <c r="U439">
        <v>2</v>
      </c>
      <c r="V439">
        <v>26</v>
      </c>
      <c r="W439">
        <v>2</v>
      </c>
      <c r="X439">
        <v>25</v>
      </c>
      <c r="Y439" s="32" t="s">
        <v>416</v>
      </c>
      <c r="Z439">
        <v>1139</v>
      </c>
      <c r="AA439" s="33" t="s">
        <v>417</v>
      </c>
      <c r="AB439">
        <v>4</v>
      </c>
      <c r="AC439">
        <v>42</v>
      </c>
      <c r="AD439" s="20" t="s">
        <v>121</v>
      </c>
      <c r="AE439" s="12">
        <v>2</v>
      </c>
      <c r="AF439">
        <v>10</v>
      </c>
      <c r="AG439">
        <v>7</v>
      </c>
      <c r="AH439">
        <v>7</v>
      </c>
      <c r="AI439">
        <v>7</v>
      </c>
      <c r="AJ439">
        <v>8</v>
      </c>
      <c r="AK439">
        <v>4</v>
      </c>
      <c r="AL439" t="s">
        <v>1044</v>
      </c>
    </row>
    <row r="440" spans="1:38" hidden="1" x14ac:dyDescent="0.25">
      <c r="A440" s="17" t="s">
        <v>79</v>
      </c>
      <c r="B440" s="16" t="s">
        <v>119</v>
      </c>
      <c r="C440" s="28">
        <v>3</v>
      </c>
      <c r="D440">
        <v>2.92</v>
      </c>
      <c r="E440">
        <v>2.92</v>
      </c>
      <c r="F440" s="34"/>
      <c r="G440">
        <v>8</v>
      </c>
      <c r="H440">
        <v>8</v>
      </c>
      <c r="I440" s="34"/>
      <c r="J440" s="62" t="s">
        <v>120</v>
      </c>
      <c r="K440" s="56" t="s">
        <v>69</v>
      </c>
      <c r="L440" s="105"/>
      <c r="M440">
        <v>119</v>
      </c>
      <c r="N440">
        <v>119</v>
      </c>
      <c r="O440" s="34"/>
      <c r="P440">
        <f>VLOOKUP(表格2_45[[#This Row],[name]],odds!$A$1:$H$200,4,0)</f>
        <v>18</v>
      </c>
      <c r="Q440">
        <v>11</v>
      </c>
      <c r="R440" s="34"/>
      <c r="S440" s="36" t="s">
        <v>410</v>
      </c>
      <c r="T440">
        <v>2000</v>
      </c>
      <c r="U440">
        <v>2</v>
      </c>
      <c r="V440">
        <v>26</v>
      </c>
      <c r="W440">
        <v>1</v>
      </c>
      <c r="X440">
        <v>25</v>
      </c>
      <c r="Y440" t="s">
        <v>465</v>
      </c>
      <c r="Z440">
        <v>1160</v>
      </c>
      <c r="AA440" s="33" t="s">
        <v>417</v>
      </c>
      <c r="AB440">
        <v>4</v>
      </c>
      <c r="AC440">
        <v>43</v>
      </c>
      <c r="AD440" s="20" t="s">
        <v>121</v>
      </c>
      <c r="AE440" s="12" t="s">
        <v>552</v>
      </c>
      <c r="AF440">
        <v>8</v>
      </c>
      <c r="AG440">
        <v>7</v>
      </c>
      <c r="AH440">
        <v>7</v>
      </c>
      <c r="AI440">
        <v>5</v>
      </c>
      <c r="AJ440">
        <v>3</v>
      </c>
      <c r="AL440" t="s">
        <v>87</v>
      </c>
    </row>
    <row r="441" spans="1:38" hidden="1" x14ac:dyDescent="0.25">
      <c r="A441" s="17" t="s">
        <v>79</v>
      </c>
      <c r="B441" s="16" t="s">
        <v>119</v>
      </c>
      <c r="C441">
        <v>12</v>
      </c>
      <c r="D441">
        <v>49.86</v>
      </c>
      <c r="E441">
        <v>49.86</v>
      </c>
      <c r="F441" s="34"/>
      <c r="G441">
        <v>8</v>
      </c>
      <c r="H441">
        <v>8</v>
      </c>
      <c r="I441" s="34"/>
      <c r="J441" s="62" t="s">
        <v>120</v>
      </c>
      <c r="K441" s="62" t="s">
        <v>120</v>
      </c>
      <c r="L441" s="109"/>
      <c r="M441">
        <v>119</v>
      </c>
      <c r="N441">
        <v>120</v>
      </c>
      <c r="O441" s="34"/>
      <c r="P441">
        <f>VLOOKUP(表格2_45[[#This Row],[name]],odds!$A$1:$H$200,4,0)</f>
        <v>18</v>
      </c>
      <c r="Q441">
        <v>41</v>
      </c>
      <c r="R441" s="34"/>
      <c r="S441" s="38" t="s">
        <v>411</v>
      </c>
      <c r="T441">
        <v>1800</v>
      </c>
      <c r="U441">
        <v>1</v>
      </c>
      <c r="V441">
        <v>5</v>
      </c>
      <c r="W441">
        <v>1</v>
      </c>
      <c r="X441">
        <v>25</v>
      </c>
      <c r="Y441" t="s">
        <v>457</v>
      </c>
      <c r="Z441">
        <v>1155</v>
      </c>
      <c r="AA441" s="33" t="s">
        <v>417</v>
      </c>
      <c r="AB441">
        <v>4</v>
      </c>
      <c r="AC441">
        <v>45</v>
      </c>
      <c r="AD441" s="20" t="s">
        <v>121</v>
      </c>
      <c r="AE441" t="s">
        <v>643</v>
      </c>
      <c r="AF441">
        <v>14</v>
      </c>
      <c r="AG441">
        <v>14</v>
      </c>
      <c r="AH441">
        <v>14</v>
      </c>
      <c r="AI441">
        <v>14</v>
      </c>
      <c r="AJ441">
        <v>12</v>
      </c>
      <c r="AL441" t="s">
        <v>680</v>
      </c>
    </row>
    <row r="442" spans="1:38" hidden="1" x14ac:dyDescent="0.25">
      <c r="A442" s="17" t="s">
        <v>79</v>
      </c>
      <c r="B442" s="16" t="s">
        <v>119</v>
      </c>
      <c r="C442">
        <v>6</v>
      </c>
      <c r="D442">
        <v>3.69</v>
      </c>
      <c r="E442">
        <v>3.89</v>
      </c>
      <c r="F442" s="34"/>
      <c r="G442">
        <v>8</v>
      </c>
      <c r="H442">
        <v>2</v>
      </c>
      <c r="I442" s="34"/>
      <c r="J442" s="62" t="s">
        <v>120</v>
      </c>
      <c r="K442" s="62" t="s">
        <v>120</v>
      </c>
      <c r="L442" s="109"/>
      <c r="M442">
        <v>119</v>
      </c>
      <c r="N442">
        <v>119</v>
      </c>
      <c r="O442" s="34"/>
      <c r="P442">
        <f>VLOOKUP(表格2_45[[#This Row],[name]],odds!$A$1:$H$200,4,0)</f>
        <v>18</v>
      </c>
      <c r="Q442">
        <v>10</v>
      </c>
      <c r="R442" s="34"/>
      <c r="S442" s="37" t="s">
        <v>409</v>
      </c>
      <c r="T442">
        <v>2000</v>
      </c>
      <c r="U442">
        <v>2</v>
      </c>
      <c r="V442">
        <v>22</v>
      </c>
      <c r="W442">
        <v>12</v>
      </c>
      <c r="X442">
        <v>24</v>
      </c>
      <c r="Y442" t="s">
        <v>465</v>
      </c>
      <c r="Z442">
        <v>1165</v>
      </c>
      <c r="AA442" s="33" t="s">
        <v>417</v>
      </c>
      <c r="AB442">
        <v>4</v>
      </c>
      <c r="AC442">
        <v>45</v>
      </c>
      <c r="AD442" s="20" t="s">
        <v>121</v>
      </c>
      <c r="AE442" s="12" t="s">
        <v>418</v>
      </c>
      <c r="AF442">
        <v>6</v>
      </c>
      <c r="AG442">
        <v>5</v>
      </c>
      <c r="AH442">
        <v>7</v>
      </c>
      <c r="AI442">
        <v>8</v>
      </c>
      <c r="AJ442">
        <v>6</v>
      </c>
      <c r="AL442" t="s">
        <v>624</v>
      </c>
    </row>
    <row r="443" spans="1:38" hidden="1" x14ac:dyDescent="0.25">
      <c r="A443" s="17" t="s">
        <v>79</v>
      </c>
      <c r="B443" s="16" t="s">
        <v>119</v>
      </c>
      <c r="C443" s="28">
        <v>2</v>
      </c>
      <c r="D443">
        <v>16.43</v>
      </c>
      <c r="E443">
        <v>16.529999999999998</v>
      </c>
      <c r="F443" s="34"/>
      <c r="G443">
        <v>8</v>
      </c>
      <c r="H443">
        <v>4</v>
      </c>
      <c r="I443" s="34"/>
      <c r="J443" s="62" t="s">
        <v>120</v>
      </c>
      <c r="K443" s="49" t="s">
        <v>31</v>
      </c>
      <c r="L443" s="107"/>
      <c r="M443">
        <v>119</v>
      </c>
      <c r="N443">
        <v>121</v>
      </c>
      <c r="O443" s="34"/>
      <c r="P443">
        <f>VLOOKUP(表格2_45[[#This Row],[name]],odds!$A$1:$H$200,4,0)</f>
        <v>18</v>
      </c>
      <c r="Q443">
        <v>5.3</v>
      </c>
      <c r="R443" s="34"/>
      <c r="S443" s="36" t="s">
        <v>410</v>
      </c>
      <c r="T443">
        <v>2200</v>
      </c>
      <c r="U443">
        <v>2</v>
      </c>
      <c r="V443">
        <v>27</v>
      </c>
      <c r="W443">
        <v>11</v>
      </c>
      <c r="X443">
        <v>24</v>
      </c>
      <c r="Y443" s="32" t="s">
        <v>426</v>
      </c>
      <c r="Z443">
        <v>1145</v>
      </c>
      <c r="AA443" s="33" t="s">
        <v>417</v>
      </c>
      <c r="AB443">
        <v>4</v>
      </c>
      <c r="AC443">
        <v>44</v>
      </c>
      <c r="AD443" s="20" t="s">
        <v>121</v>
      </c>
      <c r="AE443" s="12" t="s">
        <v>654</v>
      </c>
      <c r="AF443">
        <v>9</v>
      </c>
      <c r="AG443">
        <v>9</v>
      </c>
      <c r="AH443">
        <v>7</v>
      </c>
      <c r="AI443">
        <v>7</v>
      </c>
      <c r="AJ443">
        <v>6</v>
      </c>
      <c r="AK443">
        <v>2</v>
      </c>
      <c r="AL443" t="s">
        <v>624</v>
      </c>
    </row>
    <row r="444" spans="1:38" hidden="1" x14ac:dyDescent="0.25">
      <c r="A444" s="17" t="s">
        <v>79</v>
      </c>
      <c r="B444" s="16" t="s">
        <v>119</v>
      </c>
      <c r="C444" s="30">
        <v>5</v>
      </c>
      <c r="D444">
        <v>2.31</v>
      </c>
      <c r="E444">
        <v>2.0099999999999998</v>
      </c>
      <c r="F444" s="34"/>
      <c r="G444">
        <v>8</v>
      </c>
      <c r="H444">
        <v>13</v>
      </c>
      <c r="I444" s="34"/>
      <c r="J444" s="62" t="s">
        <v>120</v>
      </c>
      <c r="K444" s="62" t="s">
        <v>120</v>
      </c>
      <c r="L444" s="109"/>
      <c r="M444">
        <v>119</v>
      </c>
      <c r="N444">
        <v>121</v>
      </c>
      <c r="O444" s="34"/>
      <c r="P444">
        <f>VLOOKUP(表格2_45[[#This Row],[name]],odds!$A$1:$H$200,4,0)</f>
        <v>18</v>
      </c>
      <c r="Q444">
        <v>33</v>
      </c>
      <c r="R444" s="34"/>
      <c r="S444" s="38" t="s">
        <v>411</v>
      </c>
      <c r="T444">
        <v>2000</v>
      </c>
      <c r="U444">
        <v>2</v>
      </c>
      <c r="V444">
        <v>9</v>
      </c>
      <c r="W444">
        <v>11</v>
      </c>
      <c r="X444">
        <v>24</v>
      </c>
      <c r="Y444" t="s">
        <v>465</v>
      </c>
      <c r="Z444">
        <v>1154</v>
      </c>
      <c r="AA444" s="33" t="s">
        <v>417</v>
      </c>
      <c r="AB444">
        <v>4</v>
      </c>
      <c r="AC444">
        <v>46</v>
      </c>
      <c r="AD444" s="20" t="s">
        <v>121</v>
      </c>
      <c r="AE444" t="s">
        <v>441</v>
      </c>
      <c r="AF444">
        <v>13</v>
      </c>
      <c r="AG444">
        <v>13</v>
      </c>
      <c r="AH444">
        <v>14</v>
      </c>
      <c r="AI444">
        <v>13</v>
      </c>
      <c r="AJ444">
        <v>5</v>
      </c>
      <c r="AL444" t="s">
        <v>213</v>
      </c>
    </row>
    <row r="445" spans="1:38" hidden="1" x14ac:dyDescent="0.25">
      <c r="A445" s="17" t="s">
        <v>79</v>
      </c>
      <c r="B445" s="16" t="s">
        <v>119</v>
      </c>
      <c r="C445" s="30">
        <v>4</v>
      </c>
      <c r="D445">
        <v>2.99</v>
      </c>
      <c r="E445">
        <v>3.0900000000000003</v>
      </c>
      <c r="F445" s="34"/>
      <c r="G445">
        <v>8</v>
      </c>
      <c r="H445">
        <v>2</v>
      </c>
      <c r="I445" s="34"/>
      <c r="J445" s="62" t="s">
        <v>120</v>
      </c>
      <c r="K445" s="56" t="s">
        <v>69</v>
      </c>
      <c r="L445" s="105"/>
      <c r="M445">
        <v>119</v>
      </c>
      <c r="N445">
        <v>123</v>
      </c>
      <c r="O445" s="34"/>
      <c r="P445">
        <f>VLOOKUP(表格2_45[[#This Row],[name]],odds!$A$1:$H$200,4,0)</f>
        <v>18</v>
      </c>
      <c r="Q445">
        <v>8</v>
      </c>
      <c r="R445" s="34"/>
      <c r="S445" s="36" t="s">
        <v>410</v>
      </c>
      <c r="T445">
        <v>2000</v>
      </c>
      <c r="U445">
        <v>2</v>
      </c>
      <c r="V445">
        <v>25</v>
      </c>
      <c r="W445">
        <v>2</v>
      </c>
      <c r="X445">
        <v>24</v>
      </c>
      <c r="Y445" t="s">
        <v>465</v>
      </c>
      <c r="Z445">
        <v>1123</v>
      </c>
      <c r="AA445" s="33" t="s">
        <v>417</v>
      </c>
      <c r="AB445">
        <v>4</v>
      </c>
      <c r="AC445">
        <v>48</v>
      </c>
      <c r="AD445" s="20" t="s">
        <v>121</v>
      </c>
      <c r="AE445" s="12" t="s">
        <v>539</v>
      </c>
      <c r="AF445">
        <v>8</v>
      </c>
      <c r="AG445">
        <v>9</v>
      </c>
      <c r="AH445">
        <v>9</v>
      </c>
      <c r="AI445">
        <v>11</v>
      </c>
      <c r="AJ445">
        <v>4</v>
      </c>
      <c r="AL445" t="s">
        <v>161</v>
      </c>
    </row>
    <row r="446" spans="1:38" hidden="1" x14ac:dyDescent="0.25">
      <c r="A446" s="17" t="s">
        <v>79</v>
      </c>
      <c r="B446" s="16" t="s">
        <v>119</v>
      </c>
      <c r="C446" s="30">
        <v>4</v>
      </c>
      <c r="D446">
        <v>4.83</v>
      </c>
      <c r="E446">
        <v>4.53</v>
      </c>
      <c r="F446" s="34"/>
      <c r="G446">
        <v>8</v>
      </c>
      <c r="H446">
        <v>7</v>
      </c>
      <c r="I446" s="34"/>
      <c r="J446" s="62" t="s">
        <v>120</v>
      </c>
      <c r="K446" s="66" t="s">
        <v>173</v>
      </c>
      <c r="L446" s="104"/>
      <c r="M446">
        <v>119</v>
      </c>
      <c r="N446">
        <v>128</v>
      </c>
      <c r="O446" s="34"/>
      <c r="P446">
        <f>VLOOKUP(表格2_45[[#This Row],[name]],odds!$A$1:$H$200,4,0)</f>
        <v>18</v>
      </c>
      <c r="Q446">
        <v>31</v>
      </c>
      <c r="R446" s="34"/>
      <c r="S446" s="36" t="s">
        <v>410</v>
      </c>
      <c r="T446">
        <v>2000</v>
      </c>
      <c r="U446">
        <v>2</v>
      </c>
      <c r="V446">
        <v>23</v>
      </c>
      <c r="W446">
        <v>12</v>
      </c>
      <c r="X446">
        <v>23</v>
      </c>
      <c r="Y446" t="s">
        <v>508</v>
      </c>
      <c r="Z446">
        <v>1134</v>
      </c>
      <c r="AA446" s="33" t="s">
        <v>417</v>
      </c>
      <c r="AB446">
        <v>4</v>
      </c>
      <c r="AC446">
        <v>50</v>
      </c>
      <c r="AD446" s="20" t="s">
        <v>121</v>
      </c>
      <c r="AE446" t="s">
        <v>441</v>
      </c>
      <c r="AF446">
        <v>10</v>
      </c>
      <c r="AG446">
        <v>10</v>
      </c>
      <c r="AH446">
        <v>10</v>
      </c>
      <c r="AI446">
        <v>9</v>
      </c>
      <c r="AJ446">
        <v>4</v>
      </c>
      <c r="AL446" t="s">
        <v>1038</v>
      </c>
    </row>
    <row r="447" spans="1:38" hidden="1" x14ac:dyDescent="0.25">
      <c r="A447" s="17" t="s">
        <v>79</v>
      </c>
      <c r="B447" s="16" t="s">
        <v>119</v>
      </c>
      <c r="C447">
        <v>9</v>
      </c>
      <c r="D447">
        <v>17.34</v>
      </c>
      <c r="E447">
        <v>17.14</v>
      </c>
      <c r="F447" s="34"/>
      <c r="G447">
        <v>8</v>
      </c>
      <c r="H447">
        <v>7</v>
      </c>
      <c r="I447" s="34"/>
      <c r="J447" s="62" t="s">
        <v>120</v>
      </c>
      <c r="K447" s="53" t="s">
        <v>53</v>
      </c>
      <c r="L447" s="102"/>
      <c r="M447">
        <v>119</v>
      </c>
      <c r="N447">
        <v>126</v>
      </c>
      <c r="O447" s="34"/>
      <c r="P447">
        <f>VLOOKUP(表格2_45[[#This Row],[name]],odds!$A$1:$H$200,4,0)</f>
        <v>18</v>
      </c>
      <c r="Q447">
        <v>9.1999999999999993</v>
      </c>
      <c r="R447" s="34"/>
      <c r="S447" s="36" t="s">
        <v>410</v>
      </c>
      <c r="T447">
        <v>2200</v>
      </c>
      <c r="U447">
        <v>2</v>
      </c>
      <c r="V447">
        <v>29</v>
      </c>
      <c r="W447">
        <v>11</v>
      </c>
      <c r="X447">
        <v>23</v>
      </c>
      <c r="Y447" s="32" t="s">
        <v>426</v>
      </c>
      <c r="Z447">
        <v>1120</v>
      </c>
      <c r="AA447" s="33" t="s">
        <v>417</v>
      </c>
      <c r="AB447">
        <v>4</v>
      </c>
      <c r="AC447">
        <v>51</v>
      </c>
      <c r="AD447" s="20" t="s">
        <v>121</v>
      </c>
      <c r="AE447" t="s">
        <v>643</v>
      </c>
      <c r="AF447">
        <v>10</v>
      </c>
      <c r="AG447">
        <v>9</v>
      </c>
      <c r="AH447">
        <v>8</v>
      </c>
      <c r="AI447">
        <v>8</v>
      </c>
      <c r="AJ447">
        <v>7</v>
      </c>
      <c r="AK447">
        <v>9</v>
      </c>
      <c r="AL447" t="s">
        <v>624</v>
      </c>
    </row>
    <row r="448" spans="1:38" hidden="1" x14ac:dyDescent="0.25">
      <c r="A448" s="17" t="s">
        <v>79</v>
      </c>
      <c r="B448" s="20" t="s">
        <v>89</v>
      </c>
      <c r="C448">
        <v>6</v>
      </c>
      <c r="D448">
        <v>41.83</v>
      </c>
      <c r="E448">
        <v>42.33</v>
      </c>
      <c r="F448" s="34"/>
      <c r="G448">
        <v>12</v>
      </c>
      <c r="H448">
        <v>1</v>
      </c>
      <c r="I448" s="34"/>
      <c r="J448" s="60" t="s">
        <v>90</v>
      </c>
      <c r="K448" s="62" t="s">
        <v>120</v>
      </c>
      <c r="L448" s="109"/>
      <c r="M448">
        <v>131</v>
      </c>
      <c r="N448">
        <v>127</v>
      </c>
      <c r="O448" s="34"/>
      <c r="P448">
        <f>VLOOKUP(表格2_45[[#This Row],[name]],odds!$A$1:$H$200,4,0)</f>
        <v>18</v>
      </c>
      <c r="Q448">
        <v>4.0999999999999996</v>
      </c>
      <c r="R448" s="34"/>
      <c r="S448" s="37" t="s">
        <v>409</v>
      </c>
      <c r="T448" s="41">
        <v>1650</v>
      </c>
      <c r="U448">
        <v>1</v>
      </c>
      <c r="V448">
        <v>8</v>
      </c>
      <c r="W448">
        <v>5</v>
      </c>
      <c r="X448">
        <v>24</v>
      </c>
      <c r="Y448" s="31" t="s">
        <v>420</v>
      </c>
      <c r="Z448">
        <v>1043</v>
      </c>
      <c r="AA448" s="33" t="s">
        <v>417</v>
      </c>
      <c r="AB448">
        <v>4</v>
      </c>
      <c r="AC448">
        <v>53</v>
      </c>
      <c r="AD448" s="17" t="s">
        <v>91</v>
      </c>
      <c r="AE448" t="s">
        <v>484</v>
      </c>
      <c r="AF448">
        <v>4</v>
      </c>
      <c r="AG448">
        <v>4</v>
      </c>
      <c r="AH448">
        <v>4</v>
      </c>
      <c r="AI448">
        <v>6</v>
      </c>
      <c r="AL448" t="s">
        <v>46</v>
      </c>
    </row>
    <row r="449" spans="1:38" hidden="1" x14ac:dyDescent="0.25">
      <c r="A449" s="17" t="s">
        <v>79</v>
      </c>
      <c r="B449" s="27" t="s">
        <v>116</v>
      </c>
      <c r="C449">
        <v>7</v>
      </c>
      <c r="D449">
        <v>42.69</v>
      </c>
      <c r="E449">
        <v>42.39</v>
      </c>
      <c r="F449" s="34"/>
      <c r="G449">
        <v>4</v>
      </c>
      <c r="H449">
        <v>5</v>
      </c>
      <c r="I449" s="34"/>
      <c r="J449" s="54" t="s">
        <v>58</v>
      </c>
      <c r="K449" s="67" t="s">
        <v>195</v>
      </c>
      <c r="L449" s="95"/>
      <c r="M449">
        <v>120</v>
      </c>
      <c r="N449">
        <v>130</v>
      </c>
      <c r="O449" s="34"/>
      <c r="P449">
        <f>VLOOKUP(表格2_45[[#This Row],[name]],odds!$A$1:$H$200,4,0)</f>
        <v>5.5</v>
      </c>
      <c r="Q449">
        <v>9.4</v>
      </c>
      <c r="R449" s="34"/>
      <c r="S449" s="37" t="s">
        <v>409</v>
      </c>
      <c r="T449" s="41">
        <v>1650</v>
      </c>
      <c r="U449">
        <v>1</v>
      </c>
      <c r="V449">
        <v>5</v>
      </c>
      <c r="W449">
        <v>6</v>
      </c>
      <c r="X449">
        <v>24</v>
      </c>
      <c r="Y449" s="32" t="s">
        <v>432</v>
      </c>
      <c r="Z449">
        <v>1178</v>
      </c>
      <c r="AA449" s="34" t="s">
        <v>438</v>
      </c>
      <c r="AB449">
        <v>4</v>
      </c>
      <c r="AC449">
        <v>54</v>
      </c>
      <c r="AD449" s="19" t="s">
        <v>32</v>
      </c>
      <c r="AE449" t="s">
        <v>516</v>
      </c>
      <c r="AF449">
        <v>6</v>
      </c>
      <c r="AG449">
        <v>6</v>
      </c>
      <c r="AH449">
        <v>7</v>
      </c>
      <c r="AI449">
        <v>7</v>
      </c>
      <c r="AL449" t="s">
        <v>17</v>
      </c>
    </row>
    <row r="450" spans="1:38" hidden="1" x14ac:dyDescent="0.25">
      <c r="A450" s="17" t="s">
        <v>79</v>
      </c>
      <c r="B450" s="21" t="s">
        <v>94</v>
      </c>
      <c r="C450">
        <v>9</v>
      </c>
      <c r="D450">
        <v>43.19</v>
      </c>
      <c r="E450">
        <v>43.19</v>
      </c>
      <c r="F450" s="34"/>
      <c r="G450">
        <v>10</v>
      </c>
      <c r="H450">
        <v>7</v>
      </c>
      <c r="I450" s="34"/>
      <c r="J450" s="52" t="s">
        <v>49</v>
      </c>
      <c r="K450" s="56" t="s">
        <v>69</v>
      </c>
      <c r="L450" s="105"/>
      <c r="M450">
        <v>129</v>
      </c>
      <c r="N450">
        <v>130</v>
      </c>
      <c r="O450" s="34"/>
      <c r="P450">
        <f>VLOOKUP(表格2_45[[#This Row],[name]],odds!$A$1:$H$200,4,0)</f>
        <v>15</v>
      </c>
      <c r="Q450">
        <v>16</v>
      </c>
      <c r="R450" s="34"/>
      <c r="S450" s="36" t="s">
        <v>410</v>
      </c>
      <c r="T450" s="41">
        <v>1650</v>
      </c>
      <c r="U450">
        <v>1</v>
      </c>
      <c r="V450">
        <v>5</v>
      </c>
      <c r="W450">
        <v>6</v>
      </c>
      <c r="X450">
        <v>24</v>
      </c>
      <c r="Y450" s="32" t="s">
        <v>432</v>
      </c>
      <c r="Z450">
        <v>1104</v>
      </c>
      <c r="AA450" s="34" t="s">
        <v>438</v>
      </c>
      <c r="AB450">
        <v>4</v>
      </c>
      <c r="AC450">
        <v>54</v>
      </c>
      <c r="AD450" s="24" t="s">
        <v>50</v>
      </c>
      <c r="AE450" t="s">
        <v>460</v>
      </c>
      <c r="AF450">
        <v>9</v>
      </c>
      <c r="AG450">
        <v>9</v>
      </c>
      <c r="AH450">
        <v>9</v>
      </c>
      <c r="AI450">
        <v>9</v>
      </c>
      <c r="AL450" t="s">
        <v>252</v>
      </c>
    </row>
    <row r="451" spans="1:38" hidden="1" x14ac:dyDescent="0.25">
      <c r="A451" s="17" t="s">
        <v>79</v>
      </c>
      <c r="B451" s="17" t="s">
        <v>123</v>
      </c>
      <c r="C451">
        <v>7</v>
      </c>
      <c r="D451">
        <v>11.24</v>
      </c>
      <c r="E451">
        <v>10.84</v>
      </c>
      <c r="F451" s="34"/>
      <c r="G451">
        <v>3</v>
      </c>
      <c r="H451">
        <v>6</v>
      </c>
      <c r="I451" s="34"/>
      <c r="J451" s="47" t="s">
        <v>504</v>
      </c>
      <c r="K451" s="68" t="s">
        <v>316</v>
      </c>
      <c r="L451" s="122"/>
      <c r="M451">
        <v>113</v>
      </c>
      <c r="N451">
        <v>124</v>
      </c>
      <c r="O451" s="34"/>
      <c r="P451">
        <f>VLOOKUP(表格2_45[[#This Row],[name]],odds!$A$1:$H$200,4,0)</f>
        <v>12</v>
      </c>
      <c r="Q451">
        <v>3.4</v>
      </c>
      <c r="R451" s="34"/>
      <c r="S451" s="37" t="s">
        <v>409</v>
      </c>
      <c r="T451">
        <v>1200</v>
      </c>
      <c r="U451">
        <v>1</v>
      </c>
      <c r="V451">
        <v>30</v>
      </c>
      <c r="W451">
        <v>10</v>
      </c>
      <c r="X451">
        <v>25</v>
      </c>
      <c r="Y451" t="s">
        <v>457</v>
      </c>
      <c r="Z451">
        <v>1071</v>
      </c>
      <c r="AA451" s="33" t="s">
        <v>417</v>
      </c>
      <c r="AB451">
        <v>5</v>
      </c>
      <c r="AC451">
        <v>35</v>
      </c>
      <c r="AD451" s="19" t="s">
        <v>81</v>
      </c>
      <c r="AE451" t="s">
        <v>441</v>
      </c>
      <c r="AF451">
        <v>5</v>
      </c>
      <c r="AG451">
        <v>7</v>
      </c>
      <c r="AH451">
        <v>7</v>
      </c>
      <c r="AL451" t="s">
        <v>46</v>
      </c>
    </row>
    <row r="452" spans="1:38" hidden="1" x14ac:dyDescent="0.25">
      <c r="A452" s="17" t="s">
        <v>79</v>
      </c>
      <c r="B452" s="17" t="s">
        <v>123</v>
      </c>
      <c r="C452" s="28">
        <v>2</v>
      </c>
      <c r="D452">
        <v>22.04</v>
      </c>
      <c r="E452">
        <v>21.64</v>
      </c>
      <c r="F452" s="34"/>
      <c r="G452">
        <v>3</v>
      </c>
      <c r="H452">
        <v>2</v>
      </c>
      <c r="I452" s="34"/>
      <c r="J452" s="47" t="s">
        <v>504</v>
      </c>
      <c r="K452" s="68" t="s">
        <v>316</v>
      </c>
      <c r="L452" s="122"/>
      <c r="M452">
        <v>113</v>
      </c>
      <c r="N452">
        <v>125</v>
      </c>
      <c r="O452" s="34"/>
      <c r="P452">
        <f>VLOOKUP(表格2_45[[#This Row],[name]],odds!$A$1:$H$200,4,0)</f>
        <v>12</v>
      </c>
      <c r="Q452">
        <v>7</v>
      </c>
      <c r="R452" s="34"/>
      <c r="S452" s="35" t="s">
        <v>408</v>
      </c>
      <c r="T452">
        <v>1400</v>
      </c>
      <c r="U452">
        <v>1</v>
      </c>
      <c r="V452">
        <v>19</v>
      </c>
      <c r="W452">
        <v>10</v>
      </c>
      <c r="X452">
        <v>25</v>
      </c>
      <c r="Y452" t="s">
        <v>479</v>
      </c>
      <c r="Z452">
        <v>1073</v>
      </c>
      <c r="AA452" s="33" t="s">
        <v>427</v>
      </c>
      <c r="AB452">
        <v>5</v>
      </c>
      <c r="AC452">
        <v>35</v>
      </c>
      <c r="AD452" s="19" t="s">
        <v>81</v>
      </c>
      <c r="AE452" s="12" t="s">
        <v>471</v>
      </c>
      <c r="AF452">
        <v>1</v>
      </c>
      <c r="AG452">
        <v>1</v>
      </c>
      <c r="AH452">
        <v>1</v>
      </c>
      <c r="AI452">
        <v>2</v>
      </c>
      <c r="AL452" t="s">
        <v>46</v>
      </c>
    </row>
    <row r="453" spans="1:38" hidden="1" x14ac:dyDescent="0.25">
      <c r="A453" s="17" t="s">
        <v>79</v>
      </c>
      <c r="B453" s="17" t="s">
        <v>123</v>
      </c>
      <c r="C453" s="30">
        <v>4</v>
      </c>
      <c r="D453">
        <v>9.36</v>
      </c>
      <c r="E453">
        <v>8.76</v>
      </c>
      <c r="F453" s="34"/>
      <c r="G453">
        <v>3</v>
      </c>
      <c r="H453">
        <v>4</v>
      </c>
      <c r="I453" s="34"/>
      <c r="J453" s="47" t="s">
        <v>504</v>
      </c>
      <c r="K453" s="47" t="s">
        <v>504</v>
      </c>
      <c r="L453" s="108"/>
      <c r="M453">
        <v>113</v>
      </c>
      <c r="N453">
        <v>131</v>
      </c>
      <c r="O453" s="34"/>
      <c r="P453">
        <f>VLOOKUP(表格2_45[[#This Row],[name]],odds!$A$1:$H$200,4,0)</f>
        <v>12</v>
      </c>
      <c r="Q453">
        <v>7.4</v>
      </c>
      <c r="R453" s="34"/>
      <c r="S453" s="35" t="s">
        <v>408</v>
      </c>
      <c r="T453">
        <v>1200</v>
      </c>
      <c r="U453">
        <v>1</v>
      </c>
      <c r="V453">
        <v>1</v>
      </c>
      <c r="W453">
        <v>10</v>
      </c>
      <c r="X453">
        <v>25</v>
      </c>
      <c r="Y453" t="s">
        <v>465</v>
      </c>
      <c r="Z453">
        <v>1081</v>
      </c>
      <c r="AA453" s="33" t="s">
        <v>427</v>
      </c>
      <c r="AB453">
        <v>5</v>
      </c>
      <c r="AC453">
        <v>37</v>
      </c>
      <c r="AD453" s="19" t="s">
        <v>81</v>
      </c>
      <c r="AE453" t="s">
        <v>435</v>
      </c>
      <c r="AF453">
        <v>1</v>
      </c>
      <c r="AG453">
        <v>1</v>
      </c>
      <c r="AH453">
        <v>4</v>
      </c>
      <c r="AL453" t="s">
        <v>572</v>
      </c>
    </row>
    <row r="454" spans="1:38" hidden="1" x14ac:dyDescent="0.25">
      <c r="A454" s="17" t="s">
        <v>79</v>
      </c>
      <c r="B454" s="17" t="s">
        <v>123</v>
      </c>
      <c r="C454" s="30">
        <v>5</v>
      </c>
      <c r="D454">
        <v>10.32</v>
      </c>
      <c r="E454">
        <v>9.7200000000000006</v>
      </c>
      <c r="F454" s="34"/>
      <c r="G454">
        <v>3</v>
      </c>
      <c r="H454">
        <v>1</v>
      </c>
      <c r="I454" s="34"/>
      <c r="J454" s="47" t="s">
        <v>504</v>
      </c>
      <c r="K454" s="47" t="s">
        <v>504</v>
      </c>
      <c r="L454" s="108"/>
      <c r="M454">
        <v>113</v>
      </c>
      <c r="N454">
        <v>131</v>
      </c>
      <c r="O454" s="34"/>
      <c r="P454">
        <f>VLOOKUP(表格2_45[[#This Row],[name]],odds!$A$1:$H$200,4,0)</f>
        <v>12</v>
      </c>
      <c r="Q454">
        <v>4.3</v>
      </c>
      <c r="R454" s="34"/>
      <c r="S454" s="35" t="s">
        <v>408</v>
      </c>
      <c r="T454">
        <v>1200</v>
      </c>
      <c r="U454">
        <v>1</v>
      </c>
      <c r="V454">
        <v>10</v>
      </c>
      <c r="W454">
        <v>9</v>
      </c>
      <c r="X454">
        <v>25</v>
      </c>
      <c r="Y454" s="32" t="s">
        <v>432</v>
      </c>
      <c r="Z454">
        <v>1077</v>
      </c>
      <c r="AA454" s="33" t="s">
        <v>417</v>
      </c>
      <c r="AB454">
        <v>5</v>
      </c>
      <c r="AC454">
        <v>38</v>
      </c>
      <c r="AD454" s="19" t="s">
        <v>81</v>
      </c>
      <c r="AE454" s="12" t="s">
        <v>549</v>
      </c>
      <c r="AF454">
        <v>1</v>
      </c>
      <c r="AG454">
        <v>1</v>
      </c>
      <c r="AH454">
        <v>5</v>
      </c>
      <c r="AL454" t="s">
        <v>151</v>
      </c>
    </row>
    <row r="455" spans="1:38" hidden="1" x14ac:dyDescent="0.25">
      <c r="A455" s="17" t="s">
        <v>79</v>
      </c>
      <c r="B455" s="17" t="s">
        <v>123</v>
      </c>
      <c r="C455">
        <v>7</v>
      </c>
      <c r="D455">
        <v>10.14</v>
      </c>
      <c r="E455">
        <v>9.64</v>
      </c>
      <c r="F455" s="34"/>
      <c r="G455">
        <v>3</v>
      </c>
      <c r="H455">
        <v>12</v>
      </c>
      <c r="I455" s="34"/>
      <c r="J455" s="47" t="s">
        <v>504</v>
      </c>
      <c r="K455" s="47" t="s">
        <v>504</v>
      </c>
      <c r="L455" s="108"/>
      <c r="M455">
        <v>113</v>
      </c>
      <c r="N455">
        <v>115</v>
      </c>
      <c r="O455" s="34"/>
      <c r="P455">
        <f>VLOOKUP(表格2_45[[#This Row],[name]],odds!$A$1:$H$200,4,0)</f>
        <v>12</v>
      </c>
      <c r="Q455">
        <v>13</v>
      </c>
      <c r="R455" s="34"/>
      <c r="S455" s="35" t="s">
        <v>408</v>
      </c>
      <c r="T455">
        <v>1200</v>
      </c>
      <c r="U455">
        <v>1</v>
      </c>
      <c r="V455">
        <v>19</v>
      </c>
      <c r="W455">
        <v>3</v>
      </c>
      <c r="X455">
        <v>25</v>
      </c>
      <c r="Y455" s="31" t="s">
        <v>420</v>
      </c>
      <c r="Z455">
        <v>1040</v>
      </c>
      <c r="AA455" s="33" t="s">
        <v>427</v>
      </c>
      <c r="AB455">
        <v>4</v>
      </c>
      <c r="AC455">
        <v>42</v>
      </c>
      <c r="AD455" s="21" t="s">
        <v>158</v>
      </c>
      <c r="AE455" t="s">
        <v>502</v>
      </c>
      <c r="AF455">
        <v>2</v>
      </c>
      <c r="AG455">
        <v>2</v>
      </c>
      <c r="AH455">
        <v>7</v>
      </c>
      <c r="AL455" t="s">
        <v>161</v>
      </c>
    </row>
    <row r="456" spans="1:38" hidden="1" x14ac:dyDescent="0.25">
      <c r="A456" s="17" t="s">
        <v>79</v>
      </c>
      <c r="B456" s="17" t="s">
        <v>123</v>
      </c>
      <c r="C456">
        <v>6</v>
      </c>
      <c r="D456">
        <v>10.41</v>
      </c>
      <c r="E456">
        <v>10.010000000000002</v>
      </c>
      <c r="F456" s="34"/>
      <c r="G456">
        <v>3</v>
      </c>
      <c r="H456">
        <v>7</v>
      </c>
      <c r="I456" s="34"/>
      <c r="J456" s="47" t="s">
        <v>504</v>
      </c>
      <c r="K456" s="47" t="s">
        <v>504</v>
      </c>
      <c r="L456" s="108"/>
      <c r="M456">
        <v>113</v>
      </c>
      <c r="N456">
        <v>119</v>
      </c>
      <c r="O456" s="34"/>
      <c r="P456">
        <f>VLOOKUP(表格2_45[[#This Row],[name]],odds!$A$1:$H$200,4,0)</f>
        <v>12</v>
      </c>
      <c r="Q456">
        <v>13</v>
      </c>
      <c r="R456" s="34"/>
      <c r="S456" s="35" t="s">
        <v>408</v>
      </c>
      <c r="T456">
        <v>1200</v>
      </c>
      <c r="U456">
        <v>1</v>
      </c>
      <c r="V456">
        <v>5</v>
      </c>
      <c r="W456">
        <v>3</v>
      </c>
      <c r="X456">
        <v>25</v>
      </c>
      <c r="Y456" s="32" t="s">
        <v>426</v>
      </c>
      <c r="Z456">
        <v>1034</v>
      </c>
      <c r="AA456" s="33" t="s">
        <v>417</v>
      </c>
      <c r="AB456">
        <v>4</v>
      </c>
      <c r="AC456">
        <v>44</v>
      </c>
      <c r="AD456" s="21" t="s">
        <v>158</v>
      </c>
      <c r="AE456" t="s">
        <v>441</v>
      </c>
      <c r="AF456">
        <v>3</v>
      </c>
      <c r="AG456">
        <v>3</v>
      </c>
      <c r="AH456">
        <v>6</v>
      </c>
      <c r="AL456" t="s">
        <v>161</v>
      </c>
    </row>
    <row r="457" spans="1:38" hidden="1" x14ac:dyDescent="0.25">
      <c r="A457" s="17" t="s">
        <v>79</v>
      </c>
      <c r="B457" s="17" t="s">
        <v>123</v>
      </c>
      <c r="C457">
        <v>12</v>
      </c>
      <c r="D457">
        <v>22.8</v>
      </c>
      <c r="E457">
        <v>22.1</v>
      </c>
      <c r="F457" s="34"/>
      <c r="G457">
        <v>3</v>
      </c>
      <c r="H457">
        <v>14</v>
      </c>
      <c r="I457" s="34"/>
      <c r="J457" s="47" t="s">
        <v>504</v>
      </c>
      <c r="K457" s="83" t="s">
        <v>1061</v>
      </c>
      <c r="L457" s="128"/>
      <c r="M457">
        <v>113</v>
      </c>
      <c r="N457">
        <v>122</v>
      </c>
      <c r="O457" s="34"/>
      <c r="P457">
        <f>VLOOKUP(表格2_45[[#This Row],[name]],odds!$A$1:$H$200,4,0)</f>
        <v>12</v>
      </c>
      <c r="Q457">
        <v>11</v>
      </c>
      <c r="R457" s="34"/>
      <c r="S457" s="35" t="s">
        <v>408</v>
      </c>
      <c r="T457">
        <v>1400</v>
      </c>
      <c r="U457">
        <v>1</v>
      </c>
      <c r="V457">
        <v>16</v>
      </c>
      <c r="W457">
        <v>2</v>
      </c>
      <c r="X457">
        <v>25</v>
      </c>
      <c r="Y457" t="s">
        <v>479</v>
      </c>
      <c r="Z457">
        <v>1027</v>
      </c>
      <c r="AA457" s="33" t="s">
        <v>427</v>
      </c>
      <c r="AB457">
        <v>4</v>
      </c>
      <c r="AC457">
        <v>46</v>
      </c>
      <c r="AD457" s="21" t="s">
        <v>158</v>
      </c>
      <c r="AE457" t="s">
        <v>597</v>
      </c>
      <c r="AF457">
        <v>1</v>
      </c>
      <c r="AG457">
        <v>1</v>
      </c>
      <c r="AH457">
        <v>1</v>
      </c>
      <c r="AI457">
        <v>12</v>
      </c>
      <c r="AL457" t="s">
        <v>161</v>
      </c>
    </row>
    <row r="458" spans="1:38" hidden="1" x14ac:dyDescent="0.25">
      <c r="A458" s="17" t="s">
        <v>79</v>
      </c>
      <c r="B458" s="17" t="s">
        <v>123</v>
      </c>
      <c r="C458" s="30">
        <v>4</v>
      </c>
      <c r="D458">
        <v>22.79</v>
      </c>
      <c r="E458">
        <v>22.39</v>
      </c>
      <c r="F458" s="34"/>
      <c r="G458">
        <v>3</v>
      </c>
      <c r="H458">
        <v>10</v>
      </c>
      <c r="I458" s="34"/>
      <c r="J458" s="47" t="s">
        <v>504</v>
      </c>
      <c r="K458" s="47" t="s">
        <v>504</v>
      </c>
      <c r="L458" s="108"/>
      <c r="M458">
        <v>113</v>
      </c>
      <c r="N458">
        <v>119</v>
      </c>
      <c r="O458" s="34"/>
      <c r="P458">
        <f>VLOOKUP(表格2_45[[#This Row],[name]],odds!$A$1:$H$200,4,0)</f>
        <v>12</v>
      </c>
      <c r="Q458">
        <v>27</v>
      </c>
      <c r="R458" s="34"/>
      <c r="S458" s="35" t="s">
        <v>408</v>
      </c>
      <c r="T458">
        <v>1400</v>
      </c>
      <c r="U458">
        <v>1</v>
      </c>
      <c r="V458">
        <v>31</v>
      </c>
      <c r="W458">
        <v>1</v>
      </c>
      <c r="X458">
        <v>25</v>
      </c>
      <c r="Y458" t="s">
        <v>501</v>
      </c>
      <c r="Z458">
        <v>1048</v>
      </c>
      <c r="AA458" s="33" t="s">
        <v>417</v>
      </c>
      <c r="AB458">
        <v>4</v>
      </c>
      <c r="AC458">
        <v>47</v>
      </c>
      <c r="AD458" s="21" t="s">
        <v>158</v>
      </c>
      <c r="AE458" s="12" t="s">
        <v>549</v>
      </c>
      <c r="AF458">
        <v>2</v>
      </c>
      <c r="AG458">
        <v>2</v>
      </c>
      <c r="AH458">
        <v>2</v>
      </c>
      <c r="AI458">
        <v>4</v>
      </c>
      <c r="AL458" t="s">
        <v>450</v>
      </c>
    </row>
    <row r="459" spans="1:38" hidden="1" x14ac:dyDescent="0.25">
      <c r="A459" s="17" t="s">
        <v>79</v>
      </c>
      <c r="B459" s="17" t="s">
        <v>123</v>
      </c>
      <c r="C459">
        <v>9</v>
      </c>
      <c r="D459">
        <v>10.15</v>
      </c>
      <c r="E459">
        <v>9.4499999999999993</v>
      </c>
      <c r="F459" s="34"/>
      <c r="G459">
        <v>3</v>
      </c>
      <c r="H459">
        <v>11</v>
      </c>
      <c r="I459" s="34"/>
      <c r="J459" s="47" t="s">
        <v>504</v>
      </c>
      <c r="K459" s="47" t="s">
        <v>504</v>
      </c>
      <c r="L459" s="108"/>
      <c r="M459">
        <v>113</v>
      </c>
      <c r="N459">
        <v>121</v>
      </c>
      <c r="O459" s="34"/>
      <c r="P459">
        <f>VLOOKUP(表格2_45[[#This Row],[name]],odds!$A$1:$H$200,4,0)</f>
        <v>12</v>
      </c>
      <c r="Q459">
        <v>47</v>
      </c>
      <c r="R459" s="34"/>
      <c r="S459" s="37" t="s">
        <v>409</v>
      </c>
      <c r="T459">
        <v>1200</v>
      </c>
      <c r="U459">
        <v>1</v>
      </c>
      <c r="V459">
        <v>12</v>
      </c>
      <c r="W459">
        <v>1</v>
      </c>
      <c r="X459">
        <v>25</v>
      </c>
      <c r="Y459" t="s">
        <v>479</v>
      </c>
      <c r="Z459">
        <v>1059</v>
      </c>
      <c r="AA459" s="33" t="s">
        <v>417</v>
      </c>
      <c r="AB459">
        <v>4</v>
      </c>
      <c r="AC459">
        <v>49</v>
      </c>
      <c r="AD459" s="21" t="s">
        <v>158</v>
      </c>
      <c r="AE459" t="s">
        <v>589</v>
      </c>
      <c r="AF459">
        <v>4</v>
      </c>
      <c r="AG459">
        <v>6</v>
      </c>
      <c r="AH459">
        <v>9</v>
      </c>
      <c r="AL459" t="s">
        <v>624</v>
      </c>
    </row>
    <row r="460" spans="1:38" hidden="1" x14ac:dyDescent="0.25">
      <c r="A460" s="17" t="s">
        <v>79</v>
      </c>
      <c r="B460" s="17" t="s">
        <v>123</v>
      </c>
      <c r="C460" s="30">
        <v>5</v>
      </c>
      <c r="D460">
        <v>9.6300000000000008</v>
      </c>
      <c r="E460">
        <v>9.5300000000000011</v>
      </c>
      <c r="F460" s="34"/>
      <c r="G460">
        <v>3</v>
      </c>
      <c r="H460">
        <v>5</v>
      </c>
      <c r="I460" s="34"/>
      <c r="J460" s="47" t="s">
        <v>504</v>
      </c>
      <c r="K460" s="78" t="s">
        <v>687</v>
      </c>
      <c r="L460" s="123"/>
      <c r="M460">
        <v>113</v>
      </c>
      <c r="N460">
        <v>116</v>
      </c>
      <c r="O460" s="34"/>
      <c r="P460">
        <f>VLOOKUP(表格2_45[[#This Row],[name]],odds!$A$1:$H$200,4,0)</f>
        <v>12</v>
      </c>
      <c r="Q460">
        <v>16</v>
      </c>
      <c r="R460" s="34"/>
      <c r="S460" s="35" t="s">
        <v>408</v>
      </c>
      <c r="T460">
        <v>1200</v>
      </c>
      <c r="U460">
        <v>1</v>
      </c>
      <c r="V460">
        <v>29</v>
      </c>
      <c r="W460">
        <v>12</v>
      </c>
      <c r="X460">
        <v>24</v>
      </c>
      <c r="Y460" t="s">
        <v>501</v>
      </c>
      <c r="Z460">
        <v>1056</v>
      </c>
      <c r="AA460" s="33" t="s">
        <v>417</v>
      </c>
      <c r="AB460">
        <v>4</v>
      </c>
      <c r="AC460">
        <v>51</v>
      </c>
      <c r="AD460" s="21" t="s">
        <v>158</v>
      </c>
      <c r="AE460">
        <v>3</v>
      </c>
      <c r="AF460">
        <v>2</v>
      </c>
      <c r="AG460">
        <v>2</v>
      </c>
      <c r="AH460">
        <v>5</v>
      </c>
      <c r="AL460" t="s">
        <v>624</v>
      </c>
    </row>
    <row r="461" spans="1:38" hidden="1" x14ac:dyDescent="0.25">
      <c r="A461" s="17" t="s">
        <v>79</v>
      </c>
      <c r="B461" s="17" t="s">
        <v>123</v>
      </c>
      <c r="C461">
        <v>7</v>
      </c>
      <c r="D461">
        <v>9.6300000000000008</v>
      </c>
      <c r="E461">
        <v>9.2300000000000022</v>
      </c>
      <c r="F461" s="34"/>
      <c r="G461">
        <v>3</v>
      </c>
      <c r="H461">
        <v>8</v>
      </c>
      <c r="I461" s="34"/>
      <c r="J461" s="47" t="s">
        <v>504</v>
      </c>
      <c r="K461" s="78" t="s">
        <v>687</v>
      </c>
      <c r="L461" s="123"/>
      <c r="M461">
        <v>113</v>
      </c>
      <c r="N461">
        <v>118</v>
      </c>
      <c r="O461" s="34"/>
      <c r="P461">
        <f>VLOOKUP(表格2_45[[#This Row],[name]],odds!$A$1:$H$200,4,0)</f>
        <v>12</v>
      </c>
      <c r="Q461">
        <v>87</v>
      </c>
      <c r="R461" s="34"/>
      <c r="S461" s="35" t="s">
        <v>408</v>
      </c>
      <c r="T461">
        <v>1200</v>
      </c>
      <c r="U461">
        <v>1</v>
      </c>
      <c r="V461">
        <v>8</v>
      </c>
      <c r="W461">
        <v>12</v>
      </c>
      <c r="X461">
        <v>24</v>
      </c>
      <c r="Y461" t="s">
        <v>483</v>
      </c>
      <c r="Z461">
        <v>1038</v>
      </c>
      <c r="AA461" s="33" t="s">
        <v>417</v>
      </c>
      <c r="AB461">
        <v>4</v>
      </c>
      <c r="AC461">
        <v>52</v>
      </c>
      <c r="AD461" s="21" t="s">
        <v>158</v>
      </c>
      <c r="AE461" s="12" t="s">
        <v>552</v>
      </c>
      <c r="AF461">
        <v>1</v>
      </c>
      <c r="AG461">
        <v>1</v>
      </c>
      <c r="AH461">
        <v>7</v>
      </c>
      <c r="AL461" t="s">
        <v>624</v>
      </c>
    </row>
    <row r="462" spans="1:38" hidden="1" x14ac:dyDescent="0.25">
      <c r="A462" s="17" t="s">
        <v>79</v>
      </c>
      <c r="B462" s="17" t="s">
        <v>123</v>
      </c>
      <c r="C462">
        <v>11</v>
      </c>
      <c r="D462">
        <v>10.64</v>
      </c>
      <c r="E462">
        <v>10.440000000000001</v>
      </c>
      <c r="F462" s="34"/>
      <c r="G462">
        <v>3</v>
      </c>
      <c r="H462">
        <v>1</v>
      </c>
      <c r="I462" s="34"/>
      <c r="J462" s="47" t="s">
        <v>504</v>
      </c>
      <c r="K462" s="78" t="s">
        <v>687</v>
      </c>
      <c r="L462" s="123"/>
      <c r="M462">
        <v>113</v>
      </c>
      <c r="N462">
        <v>120</v>
      </c>
      <c r="O462" s="34"/>
      <c r="P462">
        <f>VLOOKUP(表格2_45[[#This Row],[name]],odds!$A$1:$H$200,4,0)</f>
        <v>12</v>
      </c>
      <c r="Q462">
        <v>19</v>
      </c>
      <c r="R462" s="34"/>
      <c r="S462" s="37" t="s">
        <v>409</v>
      </c>
      <c r="T462">
        <v>1200</v>
      </c>
      <c r="U462">
        <v>1</v>
      </c>
      <c r="V462">
        <v>9</v>
      </c>
      <c r="W462">
        <v>11</v>
      </c>
      <c r="X462">
        <v>24</v>
      </c>
      <c r="Y462" t="s">
        <v>465</v>
      </c>
      <c r="Z462">
        <v>1031</v>
      </c>
      <c r="AA462" s="33" t="s">
        <v>417</v>
      </c>
      <c r="AB462" t="s">
        <v>635</v>
      </c>
      <c r="AC462">
        <v>52</v>
      </c>
      <c r="AD462" s="21" t="s">
        <v>158</v>
      </c>
      <c r="AE462" t="s">
        <v>429</v>
      </c>
      <c r="AF462">
        <v>6</v>
      </c>
      <c r="AG462">
        <v>7</v>
      </c>
      <c r="AH462">
        <v>11</v>
      </c>
      <c r="AL462" t="s">
        <v>624</v>
      </c>
    </row>
    <row r="463" spans="1:38" hidden="1" x14ac:dyDescent="0.25">
      <c r="A463" s="17" t="s">
        <v>79</v>
      </c>
      <c r="B463" s="18" t="s">
        <v>2488</v>
      </c>
      <c r="C463">
        <v>9</v>
      </c>
      <c r="D463">
        <v>9.83</v>
      </c>
      <c r="E463">
        <v>5.629999999999999</v>
      </c>
      <c r="F463" s="34"/>
      <c r="G463"/>
      <c r="H463">
        <v>8</v>
      </c>
      <c r="I463" s="34"/>
      <c r="J463" s="58" t="s">
        <v>2503</v>
      </c>
      <c r="K463" s="57" t="s">
        <v>326</v>
      </c>
      <c r="L463" s="121"/>
      <c r="M463"/>
      <c r="N463">
        <v>114</v>
      </c>
      <c r="O463" s="34"/>
      <c r="P463"/>
      <c r="Q463">
        <v>133</v>
      </c>
      <c r="R463" s="34"/>
      <c r="S463" s="38" t="s">
        <v>411</v>
      </c>
      <c r="T463">
        <v>1200</v>
      </c>
      <c r="U463">
        <v>1</v>
      </c>
      <c r="V463">
        <v>1</v>
      </c>
      <c r="W463">
        <v>1</v>
      </c>
      <c r="X463">
        <v>26</v>
      </c>
      <c r="Y463" t="s">
        <v>501</v>
      </c>
      <c r="Z463">
        <v>1153</v>
      </c>
      <c r="AA463" s="33" t="s">
        <v>417</v>
      </c>
      <c r="AB463">
        <v>3</v>
      </c>
      <c r="AC463">
        <v>61</v>
      </c>
      <c r="AD463" s="18" t="s">
        <v>76</v>
      </c>
      <c r="AE463" t="s">
        <v>435</v>
      </c>
      <c r="AF463">
        <v>14</v>
      </c>
      <c r="AG463">
        <v>14</v>
      </c>
      <c r="AH463">
        <v>9</v>
      </c>
      <c r="AL463" t="s">
        <v>387</v>
      </c>
    </row>
    <row r="464" spans="1:38" hidden="1" x14ac:dyDescent="0.25">
      <c r="A464" s="17" t="s">
        <v>79</v>
      </c>
      <c r="B464" s="18" t="s">
        <v>2488</v>
      </c>
      <c r="C464">
        <v>8</v>
      </c>
      <c r="D464">
        <v>38.950000000000003</v>
      </c>
      <c r="E464">
        <v>34.75</v>
      </c>
      <c r="F464" s="34"/>
      <c r="G464"/>
      <c r="H464">
        <v>4</v>
      </c>
      <c r="I464" s="34"/>
      <c r="J464" s="58" t="s">
        <v>2503</v>
      </c>
      <c r="K464" s="57" t="s">
        <v>326</v>
      </c>
      <c r="L464" s="121"/>
      <c r="M464"/>
      <c r="N464">
        <v>120</v>
      </c>
      <c r="O464" s="34"/>
      <c r="P464"/>
      <c r="Q464">
        <v>49</v>
      </c>
      <c r="R464" s="34"/>
      <c r="S464" s="37" t="s">
        <v>409</v>
      </c>
      <c r="T464" s="41">
        <v>1650</v>
      </c>
      <c r="U464">
        <v>1</v>
      </c>
      <c r="V464">
        <v>7</v>
      </c>
      <c r="W464">
        <v>12</v>
      </c>
      <c r="X464">
        <v>25</v>
      </c>
      <c r="Y464" t="s">
        <v>457</v>
      </c>
      <c r="Z464">
        <v>1150</v>
      </c>
      <c r="AA464" s="33" t="s">
        <v>417</v>
      </c>
      <c r="AB464">
        <v>3</v>
      </c>
      <c r="AC464">
        <v>63</v>
      </c>
      <c r="AD464" s="18" t="s">
        <v>76</v>
      </c>
      <c r="AE464" t="s">
        <v>502</v>
      </c>
      <c r="AF464">
        <v>7</v>
      </c>
      <c r="AG464">
        <v>8</v>
      </c>
      <c r="AH464">
        <v>6</v>
      </c>
      <c r="AI464">
        <v>8</v>
      </c>
      <c r="AL464" t="s">
        <v>387</v>
      </c>
    </row>
    <row r="465" spans="1:38" hidden="1" x14ac:dyDescent="0.25">
      <c r="A465" s="17" t="s">
        <v>79</v>
      </c>
      <c r="B465" s="18" t="s">
        <v>2488</v>
      </c>
      <c r="C465">
        <v>13</v>
      </c>
      <c r="D465">
        <v>40.08</v>
      </c>
      <c r="E465">
        <v>35.879999999999995</v>
      </c>
      <c r="F465" s="34"/>
      <c r="G465"/>
      <c r="H465">
        <v>6</v>
      </c>
      <c r="I465" s="34"/>
      <c r="J465" s="58" t="s">
        <v>2503</v>
      </c>
      <c r="K465" s="57" t="s">
        <v>326</v>
      </c>
      <c r="L465" s="121"/>
      <c r="M465"/>
      <c r="N465">
        <v>121</v>
      </c>
      <c r="O465" s="34"/>
      <c r="P465"/>
      <c r="Q465">
        <v>44</v>
      </c>
      <c r="R465" s="34"/>
      <c r="S465" s="36" t="s">
        <v>410</v>
      </c>
      <c r="T465" s="41">
        <v>1650</v>
      </c>
      <c r="U465">
        <v>1</v>
      </c>
      <c r="V465">
        <v>15</v>
      </c>
      <c r="W465">
        <v>11</v>
      </c>
      <c r="X465">
        <v>25</v>
      </c>
      <c r="Y465" t="s">
        <v>457</v>
      </c>
      <c r="Z465">
        <v>1149</v>
      </c>
      <c r="AA465" s="33" t="s">
        <v>417</v>
      </c>
      <c r="AB465">
        <v>3</v>
      </c>
      <c r="AC465">
        <v>65</v>
      </c>
      <c r="AD465" s="18" t="s">
        <v>76</v>
      </c>
      <c r="AE465" t="s">
        <v>468</v>
      </c>
      <c r="AF465">
        <v>9</v>
      </c>
      <c r="AG465">
        <v>9</v>
      </c>
      <c r="AH465">
        <v>10</v>
      </c>
      <c r="AI465">
        <v>13</v>
      </c>
      <c r="AL465" t="s">
        <v>387</v>
      </c>
    </row>
    <row r="466" spans="1:38" hidden="1" x14ac:dyDescent="0.25">
      <c r="A466" s="17" t="s">
        <v>79</v>
      </c>
      <c r="B466" s="18" t="s">
        <v>2488</v>
      </c>
      <c r="C466">
        <v>13</v>
      </c>
      <c r="D466">
        <v>40.99</v>
      </c>
      <c r="E466">
        <v>36.99</v>
      </c>
      <c r="F466" s="34"/>
      <c r="G466"/>
      <c r="H466">
        <v>3</v>
      </c>
      <c r="I466" s="34"/>
      <c r="J466" s="58" t="s">
        <v>2503</v>
      </c>
      <c r="K466" s="65" t="s">
        <v>167</v>
      </c>
      <c r="L466" s="117"/>
      <c r="M466"/>
      <c r="N466">
        <v>119</v>
      </c>
      <c r="O466" s="34"/>
      <c r="P466"/>
      <c r="Q466">
        <v>24</v>
      </c>
      <c r="R466" s="34"/>
      <c r="S466" s="37" t="s">
        <v>409</v>
      </c>
      <c r="T466" s="41">
        <v>1650</v>
      </c>
      <c r="U466">
        <v>1</v>
      </c>
      <c r="V466">
        <v>30</v>
      </c>
      <c r="W466">
        <v>10</v>
      </c>
      <c r="X466">
        <v>25</v>
      </c>
      <c r="Y466" t="s">
        <v>457</v>
      </c>
      <c r="Z466">
        <v>1140</v>
      </c>
      <c r="AA466" s="33" t="s">
        <v>417</v>
      </c>
      <c r="AB466">
        <v>3</v>
      </c>
      <c r="AC466">
        <v>67</v>
      </c>
      <c r="AD466" s="18" t="s">
        <v>76</v>
      </c>
      <c r="AE466" t="s">
        <v>753</v>
      </c>
      <c r="AF466">
        <v>7</v>
      </c>
      <c r="AG466">
        <v>8</v>
      </c>
      <c r="AH466">
        <v>8</v>
      </c>
      <c r="AI466">
        <v>13</v>
      </c>
      <c r="AL466" t="s">
        <v>387</v>
      </c>
    </row>
    <row r="467" spans="1:38" hidden="1" x14ac:dyDescent="0.25">
      <c r="A467" s="17" t="s">
        <v>79</v>
      </c>
      <c r="B467" s="18" t="s">
        <v>2488</v>
      </c>
      <c r="C467">
        <v>9</v>
      </c>
      <c r="D467">
        <v>40.64</v>
      </c>
      <c r="E467">
        <v>36.44</v>
      </c>
      <c r="F467" s="34"/>
      <c r="G467"/>
      <c r="H467">
        <v>3</v>
      </c>
      <c r="I467" s="34"/>
      <c r="J467" s="58" t="s">
        <v>2503</v>
      </c>
      <c r="K467" s="65" t="s">
        <v>167</v>
      </c>
      <c r="L467" s="117"/>
      <c r="M467"/>
      <c r="N467">
        <v>127</v>
      </c>
      <c r="O467" s="34"/>
      <c r="P467"/>
      <c r="Q467">
        <v>11</v>
      </c>
      <c r="R467" s="34"/>
      <c r="S467" s="37" t="s">
        <v>409</v>
      </c>
      <c r="T467" s="41">
        <v>1650</v>
      </c>
      <c r="U467">
        <v>1</v>
      </c>
      <c r="V467">
        <v>21</v>
      </c>
      <c r="W467">
        <v>9</v>
      </c>
      <c r="X467">
        <v>25</v>
      </c>
      <c r="Y467" t="s">
        <v>457</v>
      </c>
      <c r="Z467">
        <v>1138</v>
      </c>
      <c r="AA467" s="34" t="s">
        <v>671</v>
      </c>
      <c r="AB467">
        <v>3</v>
      </c>
      <c r="AC467">
        <v>69</v>
      </c>
      <c r="AD467" s="18" t="s">
        <v>76</v>
      </c>
      <c r="AE467" t="s">
        <v>738</v>
      </c>
      <c r="AF467">
        <v>4</v>
      </c>
      <c r="AG467">
        <v>6</v>
      </c>
      <c r="AH467">
        <v>7</v>
      </c>
      <c r="AI467">
        <v>9</v>
      </c>
      <c r="AL467" t="s">
        <v>387</v>
      </c>
    </row>
    <row r="468" spans="1:38" hidden="1" x14ac:dyDescent="0.25">
      <c r="A468" s="17" t="s">
        <v>79</v>
      </c>
      <c r="B468" s="18" t="s">
        <v>2488</v>
      </c>
      <c r="C468">
        <v>6</v>
      </c>
      <c r="D468">
        <v>39.200000000000003</v>
      </c>
      <c r="E468">
        <v>34.500000000000007</v>
      </c>
      <c r="F468" s="34"/>
      <c r="G468"/>
      <c r="H468">
        <v>8</v>
      </c>
      <c r="I468" s="34"/>
      <c r="J468" s="58" t="s">
        <v>2503</v>
      </c>
      <c r="K468" s="65" t="s">
        <v>167</v>
      </c>
      <c r="L468" s="117"/>
      <c r="M468"/>
      <c r="N468">
        <v>130</v>
      </c>
      <c r="O468" s="34"/>
      <c r="P468"/>
      <c r="Q468">
        <v>19</v>
      </c>
      <c r="R468" s="34"/>
      <c r="S468" s="37" t="s">
        <v>409</v>
      </c>
      <c r="T468" s="41">
        <v>1650</v>
      </c>
      <c r="U468">
        <v>1</v>
      </c>
      <c r="V468">
        <v>28</v>
      </c>
      <c r="W468">
        <v>6</v>
      </c>
      <c r="X468">
        <v>25</v>
      </c>
      <c r="Y468" t="s">
        <v>457</v>
      </c>
      <c r="Z468">
        <v>1128</v>
      </c>
      <c r="AA468" s="34" t="s">
        <v>671</v>
      </c>
      <c r="AB468">
        <v>3</v>
      </c>
      <c r="AC468">
        <v>71</v>
      </c>
      <c r="AD468" s="18" t="s">
        <v>76</v>
      </c>
      <c r="AE468" t="s">
        <v>453</v>
      </c>
      <c r="AF468">
        <v>7</v>
      </c>
      <c r="AG468">
        <v>7</v>
      </c>
      <c r="AH468">
        <v>5</v>
      </c>
      <c r="AI468">
        <v>6</v>
      </c>
      <c r="AL468" t="s">
        <v>387</v>
      </c>
    </row>
    <row r="469" spans="1:38" hidden="1" x14ac:dyDescent="0.25">
      <c r="A469" s="17" t="s">
        <v>79</v>
      </c>
      <c r="B469" s="18" t="s">
        <v>2488</v>
      </c>
      <c r="C469">
        <v>11</v>
      </c>
      <c r="D469">
        <v>35.840000000000003</v>
      </c>
      <c r="E469">
        <v>31.140000000000004</v>
      </c>
      <c r="F469" s="34"/>
      <c r="G469"/>
      <c r="H469">
        <v>11</v>
      </c>
      <c r="I469" s="34"/>
      <c r="J469" s="58" t="s">
        <v>2503</v>
      </c>
      <c r="K469" s="65" t="s">
        <v>167</v>
      </c>
      <c r="L469" s="117"/>
      <c r="M469"/>
      <c r="N469">
        <v>129</v>
      </c>
      <c r="O469" s="34"/>
      <c r="P469"/>
      <c r="Q469">
        <v>43</v>
      </c>
      <c r="R469" s="34"/>
      <c r="S469" s="35" t="s">
        <v>408</v>
      </c>
      <c r="T469">
        <v>1600</v>
      </c>
      <c r="U469">
        <v>1</v>
      </c>
      <c r="V469">
        <v>31</v>
      </c>
      <c r="W469">
        <v>5</v>
      </c>
      <c r="X469">
        <v>25</v>
      </c>
      <c r="Y469" t="s">
        <v>477</v>
      </c>
      <c r="Z469">
        <v>1129</v>
      </c>
      <c r="AA469" s="33" t="s">
        <v>417</v>
      </c>
      <c r="AB469">
        <v>3</v>
      </c>
      <c r="AC469">
        <v>72</v>
      </c>
      <c r="AD469" s="18" t="s">
        <v>76</v>
      </c>
      <c r="AE469" t="s">
        <v>643</v>
      </c>
      <c r="AF469">
        <v>1</v>
      </c>
      <c r="AG469">
        <v>1</v>
      </c>
      <c r="AH469">
        <v>1</v>
      </c>
      <c r="AI469">
        <v>11</v>
      </c>
      <c r="AL469" t="s">
        <v>387</v>
      </c>
    </row>
    <row r="470" spans="1:38" hidden="1" x14ac:dyDescent="0.25">
      <c r="A470" s="17" t="s">
        <v>79</v>
      </c>
      <c r="B470" s="18" t="s">
        <v>2488</v>
      </c>
      <c r="C470">
        <v>11</v>
      </c>
      <c r="D470">
        <v>39.6</v>
      </c>
      <c r="E470">
        <v>34.900000000000006</v>
      </c>
      <c r="F470" s="34"/>
      <c r="G470"/>
      <c r="H470">
        <v>9</v>
      </c>
      <c r="I470" s="34"/>
      <c r="J470" s="58" t="s">
        <v>2503</v>
      </c>
      <c r="K470" s="65" t="s">
        <v>167</v>
      </c>
      <c r="L470" s="117"/>
      <c r="M470"/>
      <c r="N470">
        <v>128</v>
      </c>
      <c r="O470" s="34"/>
      <c r="P470"/>
      <c r="Q470">
        <v>9.1999999999999993</v>
      </c>
      <c r="R470" s="34"/>
      <c r="S470" s="37" t="s">
        <v>409</v>
      </c>
      <c r="T470" s="41">
        <v>1650</v>
      </c>
      <c r="U470">
        <v>1</v>
      </c>
      <c r="V470">
        <v>10</v>
      </c>
      <c r="W470">
        <v>5</v>
      </c>
      <c r="X470">
        <v>25</v>
      </c>
      <c r="Y470" t="s">
        <v>457</v>
      </c>
      <c r="Z470">
        <v>1130</v>
      </c>
      <c r="AA470" s="33" t="s">
        <v>417</v>
      </c>
      <c r="AB470">
        <v>3</v>
      </c>
      <c r="AC470">
        <v>72</v>
      </c>
      <c r="AD470" s="18" t="s">
        <v>76</v>
      </c>
      <c r="AE470">
        <v>6</v>
      </c>
      <c r="AF470">
        <v>7</v>
      </c>
      <c r="AG470">
        <v>3</v>
      </c>
      <c r="AH470">
        <v>4</v>
      </c>
      <c r="AI470">
        <v>11</v>
      </c>
      <c r="AL470" t="s">
        <v>387</v>
      </c>
    </row>
    <row r="471" spans="1:38" hidden="1" x14ac:dyDescent="0.25">
      <c r="A471" s="17" t="s">
        <v>79</v>
      </c>
      <c r="B471" s="18" t="s">
        <v>2488</v>
      </c>
      <c r="C471" s="28">
        <v>2</v>
      </c>
      <c r="D471">
        <v>38.340000000000003</v>
      </c>
      <c r="E471">
        <v>33.940000000000005</v>
      </c>
      <c r="F471" s="34"/>
      <c r="G471"/>
      <c r="H471">
        <v>8</v>
      </c>
      <c r="I471" s="34"/>
      <c r="J471" s="58" t="s">
        <v>2503</v>
      </c>
      <c r="K471" s="65" t="s">
        <v>167</v>
      </c>
      <c r="L471" s="117"/>
      <c r="M471"/>
      <c r="N471">
        <v>120</v>
      </c>
      <c r="O471" s="34"/>
      <c r="P471"/>
      <c r="Q471">
        <v>9.6999999999999993</v>
      </c>
      <c r="R471" s="34"/>
      <c r="S471" s="36" t="s">
        <v>410</v>
      </c>
      <c r="T471" s="41">
        <v>1650</v>
      </c>
      <c r="U471">
        <v>1</v>
      </c>
      <c r="V471">
        <v>26</v>
      </c>
      <c r="W471">
        <v>3</v>
      </c>
      <c r="X471">
        <v>25</v>
      </c>
      <c r="Y471" t="s">
        <v>457</v>
      </c>
      <c r="Z471">
        <v>1134</v>
      </c>
      <c r="AA471" s="33" t="s">
        <v>417</v>
      </c>
      <c r="AB471">
        <v>3</v>
      </c>
      <c r="AC471">
        <v>70</v>
      </c>
      <c r="AD471" s="18" t="s">
        <v>76</v>
      </c>
      <c r="AE471" s="12" t="s">
        <v>581</v>
      </c>
      <c r="AF471">
        <v>9</v>
      </c>
      <c r="AG471">
        <v>7</v>
      </c>
      <c r="AH471">
        <v>5</v>
      </c>
      <c r="AI471">
        <v>2</v>
      </c>
      <c r="AL471" t="s">
        <v>387</v>
      </c>
    </row>
    <row r="472" spans="1:38" hidden="1" x14ac:dyDescent="0.25">
      <c r="A472" s="17" t="s">
        <v>79</v>
      </c>
      <c r="B472" s="18" t="s">
        <v>2488</v>
      </c>
      <c r="C472" s="30">
        <v>4</v>
      </c>
      <c r="D472">
        <v>39.18</v>
      </c>
      <c r="E472">
        <v>34.879999999999995</v>
      </c>
      <c r="F472" s="34"/>
      <c r="G472"/>
      <c r="H472">
        <v>4</v>
      </c>
      <c r="I472" s="34"/>
      <c r="J472" s="58" t="s">
        <v>2503</v>
      </c>
      <c r="K472" s="65" t="s">
        <v>167</v>
      </c>
      <c r="L472" s="117"/>
      <c r="M472"/>
      <c r="N472">
        <v>122</v>
      </c>
      <c r="O472" s="34"/>
      <c r="P472"/>
      <c r="Q472">
        <v>4.7</v>
      </c>
      <c r="R472" s="34"/>
      <c r="S472" s="37" t="s">
        <v>409</v>
      </c>
      <c r="T472" s="41">
        <v>1650</v>
      </c>
      <c r="U472">
        <v>1</v>
      </c>
      <c r="V472">
        <v>2</v>
      </c>
      <c r="W472">
        <v>3</v>
      </c>
      <c r="X472">
        <v>25</v>
      </c>
      <c r="Y472" t="s">
        <v>457</v>
      </c>
      <c r="Z472">
        <v>1133</v>
      </c>
      <c r="AA472" s="33" t="s">
        <v>417</v>
      </c>
      <c r="AB472">
        <v>3</v>
      </c>
      <c r="AC472">
        <v>70</v>
      </c>
      <c r="AD472" s="18" t="s">
        <v>76</v>
      </c>
      <c r="AE472" s="12">
        <v>2</v>
      </c>
      <c r="AF472">
        <v>4</v>
      </c>
      <c r="AG472">
        <v>4</v>
      </c>
      <c r="AH472">
        <v>5</v>
      </c>
      <c r="AI472">
        <v>4</v>
      </c>
      <c r="AL472" t="s">
        <v>387</v>
      </c>
    </row>
    <row r="473" spans="1:38" hidden="1" x14ac:dyDescent="0.25">
      <c r="A473" s="17" t="s">
        <v>79</v>
      </c>
      <c r="B473" s="18" t="s">
        <v>2488</v>
      </c>
      <c r="C473" s="28">
        <v>1</v>
      </c>
      <c r="D473">
        <v>41.36</v>
      </c>
      <c r="E473">
        <v>37.36</v>
      </c>
      <c r="F473" s="34"/>
      <c r="G473"/>
      <c r="H473">
        <v>6</v>
      </c>
      <c r="I473" s="34"/>
      <c r="J473" s="58" t="s">
        <v>2503</v>
      </c>
      <c r="K473" s="57" t="s">
        <v>326</v>
      </c>
      <c r="L473" s="121"/>
      <c r="M473"/>
      <c r="N473">
        <v>113</v>
      </c>
      <c r="O473" s="34"/>
      <c r="P473"/>
      <c r="Q473">
        <v>6.4</v>
      </c>
      <c r="R473" s="34"/>
      <c r="S473" s="37" t="s">
        <v>409</v>
      </c>
      <c r="T473" s="41">
        <v>1650</v>
      </c>
      <c r="U473">
        <v>1</v>
      </c>
      <c r="V473">
        <v>12</v>
      </c>
      <c r="W473">
        <v>2</v>
      </c>
      <c r="X473">
        <v>25</v>
      </c>
      <c r="Y473" t="s">
        <v>457</v>
      </c>
      <c r="Z473">
        <v>1123</v>
      </c>
      <c r="AA473" s="34" t="s">
        <v>671</v>
      </c>
      <c r="AB473">
        <v>3</v>
      </c>
      <c r="AC473">
        <v>62</v>
      </c>
      <c r="AD473" s="18" t="s">
        <v>76</v>
      </c>
      <c r="AE473" s="12" t="s">
        <v>446</v>
      </c>
      <c r="AF473">
        <v>7</v>
      </c>
      <c r="AG473">
        <v>4</v>
      </c>
      <c r="AH473">
        <v>4</v>
      </c>
      <c r="AI473">
        <v>1</v>
      </c>
      <c r="AL473" t="s">
        <v>387</v>
      </c>
    </row>
    <row r="474" spans="1:38" hidden="1" x14ac:dyDescent="0.25">
      <c r="A474" s="17" t="s">
        <v>79</v>
      </c>
      <c r="B474" s="18" t="s">
        <v>2488</v>
      </c>
      <c r="C474" s="28">
        <v>1</v>
      </c>
      <c r="D474">
        <v>38.9</v>
      </c>
      <c r="E474">
        <v>34.1</v>
      </c>
      <c r="F474" s="34"/>
      <c r="G474"/>
      <c r="H474">
        <v>11</v>
      </c>
      <c r="I474" s="34"/>
      <c r="J474" s="58" t="s">
        <v>2503</v>
      </c>
      <c r="K474" s="65" t="s">
        <v>167</v>
      </c>
      <c r="L474" s="117"/>
      <c r="M474"/>
      <c r="N474">
        <v>132</v>
      </c>
      <c r="O474" s="34"/>
      <c r="P474"/>
      <c r="Q474">
        <v>9.1</v>
      </c>
      <c r="R474" s="34"/>
      <c r="S474" s="37" t="s">
        <v>409</v>
      </c>
      <c r="T474" s="41">
        <v>1650</v>
      </c>
      <c r="U474">
        <v>1</v>
      </c>
      <c r="V474">
        <v>26</v>
      </c>
      <c r="W474">
        <v>1</v>
      </c>
      <c r="X474">
        <v>25</v>
      </c>
      <c r="Y474" t="s">
        <v>457</v>
      </c>
      <c r="Z474">
        <v>1130</v>
      </c>
      <c r="AA474" s="33" t="s">
        <v>417</v>
      </c>
      <c r="AB474">
        <v>4</v>
      </c>
      <c r="AC474">
        <v>56</v>
      </c>
      <c r="AD474" s="18" t="s">
        <v>76</v>
      </c>
      <c r="AE474" s="12" t="s">
        <v>989</v>
      </c>
      <c r="AF474">
        <v>7</v>
      </c>
      <c r="AG474">
        <v>7</v>
      </c>
      <c r="AH474">
        <v>8</v>
      </c>
      <c r="AI474">
        <v>1</v>
      </c>
      <c r="AL474" t="s">
        <v>387</v>
      </c>
    </row>
    <row r="475" spans="1:38" hidden="1" x14ac:dyDescent="0.25">
      <c r="A475" s="17" t="s">
        <v>79</v>
      </c>
      <c r="B475" s="18" t="s">
        <v>2488</v>
      </c>
      <c r="C475" s="28">
        <v>1</v>
      </c>
      <c r="D475">
        <v>38.9</v>
      </c>
      <c r="E475">
        <v>34.799999999999997</v>
      </c>
      <c r="F475" s="34"/>
      <c r="G475"/>
      <c r="H475">
        <v>3</v>
      </c>
      <c r="I475" s="34"/>
      <c r="J475" s="58" t="s">
        <v>2503</v>
      </c>
      <c r="K475" s="65" t="s">
        <v>167</v>
      </c>
      <c r="L475" s="117"/>
      <c r="M475"/>
      <c r="N475">
        <v>124</v>
      </c>
      <c r="O475" s="34"/>
      <c r="P475"/>
      <c r="Q475">
        <v>6.2</v>
      </c>
      <c r="R475" s="34"/>
      <c r="S475" s="37" t="s">
        <v>409</v>
      </c>
      <c r="T475" s="41">
        <v>1650</v>
      </c>
      <c r="U475">
        <v>1</v>
      </c>
      <c r="V475">
        <v>18</v>
      </c>
      <c r="W475">
        <v>12</v>
      </c>
      <c r="X475">
        <v>24</v>
      </c>
      <c r="Y475" t="s">
        <v>457</v>
      </c>
      <c r="Z475">
        <v>1123</v>
      </c>
      <c r="AA475" s="33" t="s">
        <v>417</v>
      </c>
      <c r="AB475">
        <v>4</v>
      </c>
      <c r="AC475">
        <v>49</v>
      </c>
      <c r="AD475" s="18" t="s">
        <v>76</v>
      </c>
      <c r="AE475" s="12">
        <v>1</v>
      </c>
      <c r="AF475">
        <v>4</v>
      </c>
      <c r="AG475">
        <v>5</v>
      </c>
      <c r="AH475">
        <v>3</v>
      </c>
      <c r="AI475">
        <v>1</v>
      </c>
      <c r="AL475" t="s">
        <v>803</v>
      </c>
    </row>
    <row r="476" spans="1:38" hidden="1" x14ac:dyDescent="0.25">
      <c r="A476" s="17" t="s">
        <v>79</v>
      </c>
      <c r="B476" s="18" t="s">
        <v>2488</v>
      </c>
      <c r="C476" s="30">
        <v>4</v>
      </c>
      <c r="D476">
        <v>48.97</v>
      </c>
      <c r="E476">
        <v>44.769999999999996</v>
      </c>
      <c r="F476" s="34"/>
      <c r="G476"/>
      <c r="H476">
        <v>1</v>
      </c>
      <c r="I476" s="34"/>
      <c r="J476" s="58" t="s">
        <v>2503</v>
      </c>
      <c r="K476" s="65" t="s">
        <v>167</v>
      </c>
      <c r="L476" s="117"/>
      <c r="M476"/>
      <c r="N476">
        <v>126</v>
      </c>
      <c r="O476" s="34"/>
      <c r="P476"/>
      <c r="Q476">
        <v>6.5</v>
      </c>
      <c r="R476" s="34"/>
      <c r="S476" s="37" t="s">
        <v>409</v>
      </c>
      <c r="T476">
        <v>1800</v>
      </c>
      <c r="U476">
        <v>1</v>
      </c>
      <c r="V476">
        <v>1</v>
      </c>
      <c r="W476">
        <v>12</v>
      </c>
      <c r="X476">
        <v>24</v>
      </c>
      <c r="Y476" t="s">
        <v>457</v>
      </c>
      <c r="Z476">
        <v>1149</v>
      </c>
      <c r="AA476" s="33" t="s">
        <v>417</v>
      </c>
      <c r="AB476">
        <v>4</v>
      </c>
      <c r="AC476">
        <v>49</v>
      </c>
      <c r="AD476" s="18" t="s">
        <v>76</v>
      </c>
      <c r="AE476" t="s">
        <v>435</v>
      </c>
      <c r="AF476">
        <v>4</v>
      </c>
      <c r="AG476">
        <v>3</v>
      </c>
      <c r="AH476">
        <v>3</v>
      </c>
      <c r="AI476">
        <v>3</v>
      </c>
      <c r="AJ476">
        <v>4</v>
      </c>
      <c r="AL476" t="s">
        <v>141</v>
      </c>
    </row>
    <row r="477" spans="1:38" hidden="1" x14ac:dyDescent="0.25">
      <c r="A477" s="17" t="s">
        <v>79</v>
      </c>
      <c r="B477" s="18" t="s">
        <v>2488</v>
      </c>
      <c r="C477" s="28">
        <v>3</v>
      </c>
      <c r="D477">
        <v>38.85</v>
      </c>
      <c r="E477">
        <v>34.449999999999996</v>
      </c>
      <c r="F477" s="34"/>
      <c r="G477"/>
      <c r="H477">
        <v>7</v>
      </c>
      <c r="I477" s="34"/>
      <c r="J477" s="58" t="s">
        <v>2503</v>
      </c>
      <c r="K477" s="65" t="s">
        <v>167</v>
      </c>
      <c r="L477" s="117"/>
      <c r="M477"/>
      <c r="N477">
        <v>126</v>
      </c>
      <c r="O477" s="34"/>
      <c r="P477"/>
      <c r="Q477">
        <v>6.3</v>
      </c>
      <c r="R477" s="34"/>
      <c r="S477" s="37" t="s">
        <v>409</v>
      </c>
      <c r="T477" s="41">
        <v>1650</v>
      </c>
      <c r="U477">
        <v>1</v>
      </c>
      <c r="V477">
        <v>9</v>
      </c>
      <c r="W477">
        <v>11</v>
      </c>
      <c r="X477">
        <v>24</v>
      </c>
      <c r="Y477" t="s">
        <v>457</v>
      </c>
      <c r="Z477">
        <v>1134</v>
      </c>
      <c r="AA477" s="33" t="s">
        <v>417</v>
      </c>
      <c r="AB477">
        <v>4</v>
      </c>
      <c r="AC477">
        <v>49</v>
      </c>
      <c r="AD477" s="18" t="s">
        <v>76</v>
      </c>
      <c r="AE477">
        <v>3</v>
      </c>
      <c r="AF477">
        <v>7</v>
      </c>
      <c r="AG477">
        <v>6</v>
      </c>
      <c r="AH477">
        <v>4</v>
      </c>
      <c r="AI477">
        <v>3</v>
      </c>
      <c r="AL477" t="s">
        <v>141</v>
      </c>
    </row>
    <row r="478" spans="1:38" hidden="1" x14ac:dyDescent="0.25">
      <c r="A478" s="17" t="s">
        <v>79</v>
      </c>
      <c r="B478" s="18" t="s">
        <v>2488</v>
      </c>
      <c r="C478" s="28">
        <v>1</v>
      </c>
      <c r="D478">
        <v>40.21</v>
      </c>
      <c r="E478">
        <v>36.01</v>
      </c>
      <c r="F478" s="34"/>
      <c r="G478"/>
      <c r="H478">
        <v>7</v>
      </c>
      <c r="I478" s="34"/>
      <c r="J478" s="58" t="s">
        <v>2503</v>
      </c>
      <c r="K478" s="65" t="s">
        <v>167</v>
      </c>
      <c r="L478" s="117"/>
      <c r="M478"/>
      <c r="N478">
        <v>119</v>
      </c>
      <c r="O478" s="34"/>
      <c r="P478"/>
      <c r="Q478">
        <v>15</v>
      </c>
      <c r="R478" s="34"/>
      <c r="S478" s="37" t="s">
        <v>409</v>
      </c>
      <c r="T478" s="41">
        <v>1650</v>
      </c>
      <c r="U478">
        <v>1</v>
      </c>
      <c r="V478">
        <v>23</v>
      </c>
      <c r="W478">
        <v>10</v>
      </c>
      <c r="X478">
        <v>24</v>
      </c>
      <c r="Y478" t="s">
        <v>457</v>
      </c>
      <c r="Z478">
        <v>1126</v>
      </c>
      <c r="AA478" s="33" t="s">
        <v>417</v>
      </c>
      <c r="AB478">
        <v>4</v>
      </c>
      <c r="AC478">
        <v>43</v>
      </c>
      <c r="AD478" s="18" t="s">
        <v>76</v>
      </c>
      <c r="AE478" s="12" t="s">
        <v>446</v>
      </c>
      <c r="AF478">
        <v>6</v>
      </c>
      <c r="AG478">
        <v>6</v>
      </c>
      <c r="AH478">
        <v>6</v>
      </c>
      <c r="AI478">
        <v>1</v>
      </c>
      <c r="AL478" t="s">
        <v>141</v>
      </c>
    </row>
    <row r="479" spans="1:38" hidden="1" x14ac:dyDescent="0.25">
      <c r="A479" s="17" t="s">
        <v>79</v>
      </c>
      <c r="B479" s="18" t="s">
        <v>2488</v>
      </c>
      <c r="C479">
        <v>7</v>
      </c>
      <c r="D479">
        <v>10.79</v>
      </c>
      <c r="E479">
        <v>6.7899999999999991</v>
      </c>
      <c r="F479" s="34"/>
      <c r="G479"/>
      <c r="H479">
        <v>1</v>
      </c>
      <c r="I479" s="34"/>
      <c r="J479" s="58" t="s">
        <v>2503</v>
      </c>
      <c r="K479" s="65" t="s">
        <v>167</v>
      </c>
      <c r="L479" s="117"/>
      <c r="M479"/>
      <c r="N479">
        <v>119</v>
      </c>
      <c r="O479" s="34"/>
      <c r="P479"/>
      <c r="Q479">
        <v>8</v>
      </c>
      <c r="R479" s="34"/>
      <c r="S479" s="37" t="s">
        <v>409</v>
      </c>
      <c r="T479">
        <v>1200</v>
      </c>
      <c r="U479">
        <v>1</v>
      </c>
      <c r="V479">
        <v>9</v>
      </c>
      <c r="W479">
        <v>10</v>
      </c>
      <c r="X479">
        <v>24</v>
      </c>
      <c r="Y479" s="32" t="s">
        <v>432</v>
      </c>
      <c r="Z479">
        <v>1121</v>
      </c>
      <c r="AA479" s="33" t="s">
        <v>417</v>
      </c>
      <c r="AB479">
        <v>4</v>
      </c>
      <c r="AC479">
        <v>44</v>
      </c>
      <c r="AD479" s="18" t="s">
        <v>76</v>
      </c>
      <c r="AE479">
        <v>5</v>
      </c>
      <c r="AF479">
        <v>5</v>
      </c>
      <c r="AG479">
        <v>5</v>
      </c>
      <c r="AH479">
        <v>7</v>
      </c>
      <c r="AL479" t="s">
        <v>141</v>
      </c>
    </row>
    <row r="480" spans="1:38" hidden="1" x14ac:dyDescent="0.25">
      <c r="A480" s="17" t="s">
        <v>79</v>
      </c>
      <c r="B480" s="18" t="s">
        <v>2488</v>
      </c>
      <c r="C480" s="30">
        <v>5</v>
      </c>
      <c r="D480">
        <v>8.99</v>
      </c>
      <c r="E480">
        <v>4.29</v>
      </c>
      <c r="F480" s="34"/>
      <c r="G480"/>
      <c r="H480">
        <v>12</v>
      </c>
      <c r="I480" s="34"/>
      <c r="J480" s="58" t="s">
        <v>2503</v>
      </c>
      <c r="K480" s="65" t="s">
        <v>167</v>
      </c>
      <c r="L480" s="117"/>
      <c r="M480"/>
      <c r="N480">
        <v>123</v>
      </c>
      <c r="O480" s="34"/>
      <c r="P480"/>
      <c r="Q480">
        <v>118</v>
      </c>
      <c r="R480" s="34"/>
      <c r="S480" s="35" t="s">
        <v>408</v>
      </c>
      <c r="T480">
        <v>1200</v>
      </c>
      <c r="U480">
        <v>1</v>
      </c>
      <c r="V480">
        <v>6</v>
      </c>
      <c r="W480">
        <v>7</v>
      </c>
      <c r="X480">
        <v>24</v>
      </c>
      <c r="Y480" t="s">
        <v>508</v>
      </c>
      <c r="Z480">
        <v>1094</v>
      </c>
      <c r="AA480" s="33" t="s">
        <v>427</v>
      </c>
      <c r="AB480">
        <v>4</v>
      </c>
      <c r="AC480">
        <v>46</v>
      </c>
      <c r="AD480" s="19" t="s">
        <v>81</v>
      </c>
      <c r="AE480" s="12" t="s">
        <v>552</v>
      </c>
      <c r="AF480">
        <v>3</v>
      </c>
      <c r="AG480">
        <v>3</v>
      </c>
      <c r="AH480">
        <v>5</v>
      </c>
      <c r="AL480" t="s">
        <v>141</v>
      </c>
    </row>
    <row r="481" spans="1:38" hidden="1" x14ac:dyDescent="0.25">
      <c r="A481" s="17" t="s">
        <v>79</v>
      </c>
      <c r="B481" s="18" t="s">
        <v>2488</v>
      </c>
      <c r="C481">
        <v>12</v>
      </c>
      <c r="D481">
        <v>57.3</v>
      </c>
      <c r="E481">
        <v>52.9</v>
      </c>
      <c r="F481" s="34"/>
      <c r="G481"/>
      <c r="H481">
        <v>9</v>
      </c>
      <c r="I481" s="34"/>
      <c r="J481" s="58" t="s">
        <v>2503</v>
      </c>
      <c r="K481" s="50" t="s">
        <v>565</v>
      </c>
      <c r="L481" s="98"/>
      <c r="M481"/>
      <c r="N481">
        <v>121</v>
      </c>
      <c r="O481" s="34"/>
      <c r="P481"/>
      <c r="Q481">
        <v>292</v>
      </c>
      <c r="R481" s="34"/>
      <c r="S481" s="38" t="s">
        <v>411</v>
      </c>
      <c r="T481">
        <v>1000</v>
      </c>
      <c r="U481">
        <v>0</v>
      </c>
      <c r="V481">
        <v>26</v>
      </c>
      <c r="W481">
        <v>5</v>
      </c>
      <c r="X481">
        <v>24</v>
      </c>
      <c r="Y481" t="s">
        <v>483</v>
      </c>
      <c r="Z481">
        <v>1078</v>
      </c>
      <c r="AA481" s="33" t="s">
        <v>417</v>
      </c>
      <c r="AB481">
        <v>4</v>
      </c>
      <c r="AC481">
        <v>48</v>
      </c>
      <c r="AD481" s="19" t="s">
        <v>81</v>
      </c>
      <c r="AE481" t="s">
        <v>490</v>
      </c>
      <c r="AF481">
        <v>12</v>
      </c>
      <c r="AG481">
        <v>13</v>
      </c>
      <c r="AH481">
        <v>12</v>
      </c>
      <c r="AL481" t="s">
        <v>141</v>
      </c>
    </row>
    <row r="482" spans="1:38" hidden="1" x14ac:dyDescent="0.25">
      <c r="A482" s="17" t="s">
        <v>79</v>
      </c>
      <c r="B482" s="18" t="s">
        <v>2488</v>
      </c>
      <c r="C482">
        <v>12</v>
      </c>
      <c r="D482">
        <v>23.46</v>
      </c>
      <c r="E482">
        <v>19.060000000000002</v>
      </c>
      <c r="F482" s="34"/>
      <c r="G482"/>
      <c r="H482">
        <v>6</v>
      </c>
      <c r="I482" s="34"/>
      <c r="J482" s="58" t="s">
        <v>2503</v>
      </c>
      <c r="K482" s="61" t="s">
        <v>106</v>
      </c>
      <c r="L482" s="113"/>
      <c r="M482"/>
      <c r="N482">
        <v>125</v>
      </c>
      <c r="O482" s="34"/>
      <c r="P482"/>
      <c r="Q482">
        <v>172</v>
      </c>
      <c r="R482" s="34"/>
      <c r="S482" s="36" t="s">
        <v>410</v>
      </c>
      <c r="T482">
        <v>1400</v>
      </c>
      <c r="U482">
        <v>1</v>
      </c>
      <c r="V482">
        <v>11</v>
      </c>
      <c r="W482">
        <v>5</v>
      </c>
      <c r="X482">
        <v>24</v>
      </c>
      <c r="Y482" t="s">
        <v>508</v>
      </c>
      <c r="Z482">
        <v>1083</v>
      </c>
      <c r="AA482" s="33" t="s">
        <v>427</v>
      </c>
      <c r="AB482">
        <v>4</v>
      </c>
      <c r="AC482">
        <v>50</v>
      </c>
      <c r="AD482" s="19" t="s">
        <v>81</v>
      </c>
      <c r="AE482" t="s">
        <v>513</v>
      </c>
      <c r="AF482">
        <v>8</v>
      </c>
      <c r="AG482">
        <v>9</v>
      </c>
      <c r="AH482">
        <v>11</v>
      </c>
      <c r="AI482">
        <v>12</v>
      </c>
      <c r="AL482" t="s">
        <v>730</v>
      </c>
    </row>
    <row r="483" spans="1:38" hidden="1" x14ac:dyDescent="0.25">
      <c r="A483" s="17" t="s">
        <v>79</v>
      </c>
      <c r="B483" s="18" t="s">
        <v>2488</v>
      </c>
      <c r="C483">
        <v>13</v>
      </c>
      <c r="D483">
        <v>23.1</v>
      </c>
      <c r="E483">
        <v>18.600000000000001</v>
      </c>
      <c r="F483" s="34"/>
      <c r="G483"/>
      <c r="H483">
        <v>4</v>
      </c>
      <c r="I483" s="34"/>
      <c r="J483" s="58" t="s">
        <v>2503</v>
      </c>
      <c r="K483" s="56" t="s">
        <v>69</v>
      </c>
      <c r="L483" s="105"/>
      <c r="M483"/>
      <c r="N483">
        <v>128</v>
      </c>
      <c r="O483" s="34"/>
      <c r="P483"/>
      <c r="Q483">
        <v>37</v>
      </c>
      <c r="R483" s="34"/>
      <c r="S483" s="37" t="s">
        <v>409</v>
      </c>
      <c r="T483">
        <v>1400</v>
      </c>
      <c r="U483">
        <v>1</v>
      </c>
      <c r="V483">
        <v>14</v>
      </c>
      <c r="W483">
        <v>4</v>
      </c>
      <c r="X483">
        <v>24</v>
      </c>
      <c r="Y483" t="s">
        <v>508</v>
      </c>
      <c r="Z483">
        <v>1084</v>
      </c>
      <c r="AA483" s="33" t="s">
        <v>427</v>
      </c>
      <c r="AB483">
        <v>4</v>
      </c>
      <c r="AC483">
        <v>52</v>
      </c>
      <c r="AD483" s="19" t="s">
        <v>81</v>
      </c>
      <c r="AE483" t="s">
        <v>603</v>
      </c>
      <c r="AF483">
        <v>5</v>
      </c>
      <c r="AG483">
        <v>6</v>
      </c>
      <c r="AH483">
        <v>7</v>
      </c>
      <c r="AI483">
        <v>13</v>
      </c>
      <c r="AL483" t="s">
        <v>151</v>
      </c>
    </row>
    <row r="484" spans="1:38" hidden="1" x14ac:dyDescent="0.25">
      <c r="A484" s="17" t="s">
        <v>79</v>
      </c>
      <c r="B484" s="18" t="s">
        <v>2488</v>
      </c>
      <c r="C484">
        <v>8</v>
      </c>
      <c r="D484">
        <v>10.18</v>
      </c>
      <c r="E484">
        <v>5.9799999999999995</v>
      </c>
      <c r="F484" s="34"/>
      <c r="G484"/>
      <c r="H484">
        <v>3</v>
      </c>
      <c r="I484" s="34"/>
      <c r="J484" s="58" t="s">
        <v>2503</v>
      </c>
      <c r="K484" s="67" t="s">
        <v>195</v>
      </c>
      <c r="L484" s="95"/>
      <c r="M484"/>
      <c r="N484">
        <v>127</v>
      </c>
      <c r="O484" s="34"/>
      <c r="P484"/>
      <c r="Q484">
        <v>84</v>
      </c>
      <c r="R484" s="34"/>
      <c r="S484" s="36" t="s">
        <v>410</v>
      </c>
      <c r="T484">
        <v>1200</v>
      </c>
      <c r="U484">
        <v>1</v>
      </c>
      <c r="V484">
        <v>18</v>
      </c>
      <c r="W484">
        <v>2</v>
      </c>
      <c r="X484">
        <v>24</v>
      </c>
      <c r="Y484" t="s">
        <v>479</v>
      </c>
      <c r="Z484">
        <v>1110</v>
      </c>
      <c r="AA484" s="33" t="s">
        <v>417</v>
      </c>
      <c r="AB484">
        <v>4</v>
      </c>
      <c r="AC484">
        <v>52</v>
      </c>
      <c r="AD484" s="26" t="s">
        <v>59</v>
      </c>
      <c r="AE484" t="s">
        <v>474</v>
      </c>
      <c r="AF484">
        <v>10</v>
      </c>
      <c r="AG484">
        <v>11</v>
      </c>
      <c r="AH484">
        <v>8</v>
      </c>
      <c r="AL484" t="s">
        <v>450</v>
      </c>
    </row>
    <row r="485" spans="1:38" hidden="1" x14ac:dyDescent="0.25">
      <c r="A485" s="17" t="s">
        <v>79</v>
      </c>
      <c r="B485" s="19" t="s">
        <v>2489</v>
      </c>
      <c r="C485">
        <v>10</v>
      </c>
      <c r="D485">
        <v>35.450000000000003</v>
      </c>
      <c r="E485">
        <v>31.15</v>
      </c>
      <c r="F485" s="34"/>
      <c r="G485"/>
      <c r="H485">
        <v>7</v>
      </c>
      <c r="I485" s="34"/>
      <c r="J485" s="58" t="s">
        <v>2503</v>
      </c>
      <c r="K485" s="61" t="s">
        <v>106</v>
      </c>
      <c r="L485" s="113"/>
      <c r="M485"/>
      <c r="N485">
        <v>123</v>
      </c>
      <c r="O485" s="34"/>
      <c r="P485">
        <f>VLOOKUP(表格2_45[[#This Row],[name]],odds!$A$1:$H$200,4,0)</f>
        <v>16</v>
      </c>
      <c r="Q485">
        <v>18</v>
      </c>
      <c r="R485" s="34"/>
      <c r="S485" s="37" t="s">
        <v>409</v>
      </c>
      <c r="T485">
        <v>1600</v>
      </c>
      <c r="U485">
        <v>1</v>
      </c>
      <c r="V485">
        <v>1</v>
      </c>
      <c r="W485">
        <v>1</v>
      </c>
      <c r="X485">
        <v>26</v>
      </c>
      <c r="Y485" t="s">
        <v>501</v>
      </c>
      <c r="Z485">
        <v>1180</v>
      </c>
      <c r="AA485" s="33" t="s">
        <v>417</v>
      </c>
      <c r="AB485">
        <v>4</v>
      </c>
      <c r="AC485">
        <v>48</v>
      </c>
      <c r="AD485" s="19" t="s">
        <v>81</v>
      </c>
      <c r="AE485" t="s">
        <v>490</v>
      </c>
      <c r="AF485">
        <v>7</v>
      </c>
      <c r="AG485">
        <v>5</v>
      </c>
      <c r="AH485">
        <v>7</v>
      </c>
      <c r="AI485">
        <v>10</v>
      </c>
      <c r="AL485" t="s">
        <v>17</v>
      </c>
    </row>
    <row r="486" spans="1:38" hidden="1" x14ac:dyDescent="0.25">
      <c r="A486" s="17" t="s">
        <v>79</v>
      </c>
      <c r="B486" s="19" t="s">
        <v>2489</v>
      </c>
      <c r="C486">
        <v>9</v>
      </c>
      <c r="D486">
        <v>23.47</v>
      </c>
      <c r="E486">
        <v>18.669999999999998</v>
      </c>
      <c r="F486" s="34"/>
      <c r="G486"/>
      <c r="H486">
        <v>12</v>
      </c>
      <c r="I486" s="34"/>
      <c r="J486" s="58" t="s">
        <v>2503</v>
      </c>
      <c r="K486" s="61" t="s">
        <v>106</v>
      </c>
      <c r="L486" s="113"/>
      <c r="M486"/>
      <c r="N486">
        <v>126</v>
      </c>
      <c r="O486" s="34"/>
      <c r="P486">
        <f>VLOOKUP(表格2_45[[#This Row],[name]],odds!$A$1:$H$200,4,0)</f>
        <v>16</v>
      </c>
      <c r="Q486">
        <v>13</v>
      </c>
      <c r="R486" s="34"/>
      <c r="S486" s="37" t="s">
        <v>409</v>
      </c>
      <c r="T486">
        <v>1400</v>
      </c>
      <c r="U486">
        <v>1</v>
      </c>
      <c r="V486">
        <v>7</v>
      </c>
      <c r="W486">
        <v>12</v>
      </c>
      <c r="X486">
        <v>25</v>
      </c>
      <c r="Y486" t="s">
        <v>479</v>
      </c>
      <c r="Z486">
        <v>1160</v>
      </c>
      <c r="AA486" s="33" t="s">
        <v>417</v>
      </c>
      <c r="AB486">
        <v>4</v>
      </c>
      <c r="AC486">
        <v>50</v>
      </c>
      <c r="AD486" s="19" t="s">
        <v>81</v>
      </c>
      <c r="AE486">
        <v>8</v>
      </c>
      <c r="AF486">
        <v>4</v>
      </c>
      <c r="AG486">
        <v>4</v>
      </c>
      <c r="AH486">
        <v>8</v>
      </c>
      <c r="AI486">
        <v>9</v>
      </c>
      <c r="AL486" t="s">
        <v>17</v>
      </c>
    </row>
    <row r="487" spans="1:38" hidden="1" x14ac:dyDescent="0.25">
      <c r="A487" s="17" t="s">
        <v>79</v>
      </c>
      <c r="B487" s="19" t="s">
        <v>2489</v>
      </c>
      <c r="C487" s="30">
        <v>5</v>
      </c>
      <c r="D487">
        <v>39.44</v>
      </c>
      <c r="E487">
        <v>34.839999999999996</v>
      </c>
      <c r="F487" s="34"/>
      <c r="G487"/>
      <c r="H487">
        <v>9</v>
      </c>
      <c r="I487" s="34"/>
      <c r="J487" s="58" t="s">
        <v>2503</v>
      </c>
      <c r="K487" s="61" t="s">
        <v>106</v>
      </c>
      <c r="L487" s="113"/>
      <c r="M487"/>
      <c r="N487">
        <v>126</v>
      </c>
      <c r="O487" s="34"/>
      <c r="P487">
        <f>VLOOKUP(表格2_45[[#This Row],[name]],odds!$A$1:$H$200,4,0)</f>
        <v>16</v>
      </c>
      <c r="Q487">
        <v>14</v>
      </c>
      <c r="R487" s="34"/>
      <c r="S487" s="35" t="s">
        <v>408</v>
      </c>
      <c r="T487" s="41">
        <v>1650</v>
      </c>
      <c r="U487">
        <v>1</v>
      </c>
      <c r="V487">
        <v>12</v>
      </c>
      <c r="W487">
        <v>11</v>
      </c>
      <c r="X487">
        <v>25</v>
      </c>
      <c r="Y487" s="32" t="s">
        <v>432</v>
      </c>
      <c r="Z487">
        <v>1158</v>
      </c>
      <c r="AA487" s="33" t="s">
        <v>427</v>
      </c>
      <c r="AB487">
        <v>4</v>
      </c>
      <c r="AC487">
        <v>50</v>
      </c>
      <c r="AD487" s="19" t="s">
        <v>81</v>
      </c>
      <c r="AE487" s="12" t="s">
        <v>418</v>
      </c>
      <c r="AF487">
        <v>2</v>
      </c>
      <c r="AG487">
        <v>2</v>
      </c>
      <c r="AH487">
        <v>2</v>
      </c>
      <c r="AI487">
        <v>5</v>
      </c>
      <c r="AL487" t="s">
        <v>17</v>
      </c>
    </row>
    <row r="488" spans="1:38" hidden="1" x14ac:dyDescent="0.25">
      <c r="A488" s="17" t="s">
        <v>79</v>
      </c>
      <c r="B488" s="19" t="s">
        <v>2489</v>
      </c>
      <c r="C488" s="28">
        <v>2</v>
      </c>
      <c r="D488">
        <v>21.29</v>
      </c>
      <c r="E488">
        <v>16.989999999999998</v>
      </c>
      <c r="F488" s="34"/>
      <c r="G488"/>
      <c r="H488">
        <v>7</v>
      </c>
      <c r="I488" s="34"/>
      <c r="J488" s="58" t="s">
        <v>2503</v>
      </c>
      <c r="K488" s="61" t="s">
        <v>106</v>
      </c>
      <c r="L488" s="113"/>
      <c r="M488"/>
      <c r="N488">
        <v>124</v>
      </c>
      <c r="O488" s="34"/>
      <c r="P488">
        <f>VLOOKUP(表格2_45[[#This Row],[name]],odds!$A$1:$H$200,4,0)</f>
        <v>16</v>
      </c>
      <c r="Q488">
        <v>26</v>
      </c>
      <c r="R488" s="34"/>
      <c r="S488" s="35" t="s">
        <v>408</v>
      </c>
      <c r="T488">
        <v>1400</v>
      </c>
      <c r="U488">
        <v>1</v>
      </c>
      <c r="V488">
        <v>26</v>
      </c>
      <c r="W488">
        <v>10</v>
      </c>
      <c r="X488">
        <v>25</v>
      </c>
      <c r="Y488" t="s">
        <v>483</v>
      </c>
      <c r="Z488">
        <v>1160</v>
      </c>
      <c r="AA488" s="33" t="s">
        <v>427</v>
      </c>
      <c r="AB488">
        <v>4</v>
      </c>
      <c r="AC488">
        <v>49</v>
      </c>
      <c r="AD488" s="19" t="s">
        <v>81</v>
      </c>
      <c r="AE488" s="12" t="s">
        <v>423</v>
      </c>
      <c r="AF488">
        <v>3</v>
      </c>
      <c r="AG488">
        <v>4</v>
      </c>
      <c r="AH488">
        <v>4</v>
      </c>
      <c r="AI488">
        <v>2</v>
      </c>
      <c r="AL488" t="s">
        <v>17</v>
      </c>
    </row>
    <row r="489" spans="1:38" hidden="1" x14ac:dyDescent="0.25">
      <c r="A489" s="17" t="s">
        <v>79</v>
      </c>
      <c r="B489" s="19" t="s">
        <v>2489</v>
      </c>
      <c r="C489">
        <v>10</v>
      </c>
      <c r="D489">
        <v>9.74</v>
      </c>
      <c r="E489">
        <v>5.14</v>
      </c>
      <c r="F489" s="34"/>
      <c r="G489"/>
      <c r="H489">
        <v>11</v>
      </c>
      <c r="I489" s="34"/>
      <c r="J489" s="58" t="s">
        <v>2503</v>
      </c>
      <c r="K489" s="61" t="s">
        <v>106</v>
      </c>
      <c r="L489" s="113"/>
      <c r="M489"/>
      <c r="N489">
        <v>127</v>
      </c>
      <c r="O489" s="34"/>
      <c r="P489">
        <f>VLOOKUP(表格2_45[[#This Row],[name]],odds!$A$1:$H$200,4,0)</f>
        <v>16</v>
      </c>
      <c r="Q489">
        <v>36</v>
      </c>
      <c r="R489" s="34"/>
      <c r="S489" s="37" t="s">
        <v>409</v>
      </c>
      <c r="T489">
        <v>1200</v>
      </c>
      <c r="U489">
        <v>1</v>
      </c>
      <c r="V489">
        <v>28</v>
      </c>
      <c r="W489">
        <v>9</v>
      </c>
      <c r="X489">
        <v>25</v>
      </c>
      <c r="Y489" t="s">
        <v>479</v>
      </c>
      <c r="Z489">
        <v>1166</v>
      </c>
      <c r="AA489" s="33" t="s">
        <v>427</v>
      </c>
      <c r="AB489">
        <v>4</v>
      </c>
      <c r="AC489">
        <v>51</v>
      </c>
      <c r="AD489" s="19" t="s">
        <v>81</v>
      </c>
      <c r="AE489" t="s">
        <v>516</v>
      </c>
      <c r="AF489">
        <v>6</v>
      </c>
      <c r="AG489">
        <v>8</v>
      </c>
      <c r="AH489">
        <v>10</v>
      </c>
      <c r="AL489" t="s">
        <v>17</v>
      </c>
    </row>
    <row r="490" spans="1:38" hidden="1" x14ac:dyDescent="0.25">
      <c r="A490" s="17" t="s">
        <v>79</v>
      </c>
      <c r="B490" s="19" t="s">
        <v>2489</v>
      </c>
      <c r="C490" s="28">
        <v>3</v>
      </c>
      <c r="D490">
        <v>34.79</v>
      </c>
      <c r="E490">
        <v>30.389999999999997</v>
      </c>
      <c r="F490" s="34"/>
      <c r="G490"/>
      <c r="H490">
        <v>4</v>
      </c>
      <c r="I490" s="34"/>
      <c r="J490" s="58" t="s">
        <v>2503</v>
      </c>
      <c r="K490" s="47" t="s">
        <v>504</v>
      </c>
      <c r="L490" s="108"/>
      <c r="M490"/>
      <c r="N490">
        <v>125</v>
      </c>
      <c r="O490" s="34"/>
      <c r="P490">
        <f>VLOOKUP(表格2_45[[#This Row],[name]],odds!$A$1:$H$200,4,0)</f>
        <v>16</v>
      </c>
      <c r="Q490">
        <v>9.6999999999999993</v>
      </c>
      <c r="R490" s="34"/>
      <c r="S490" s="37" t="s">
        <v>409</v>
      </c>
      <c r="T490">
        <v>1600</v>
      </c>
      <c r="U490">
        <v>1</v>
      </c>
      <c r="V490">
        <v>13</v>
      </c>
      <c r="W490">
        <v>7</v>
      </c>
      <c r="X490">
        <v>25</v>
      </c>
      <c r="Y490" t="s">
        <v>483</v>
      </c>
      <c r="Z490">
        <v>1155</v>
      </c>
      <c r="AA490" s="33" t="s">
        <v>427</v>
      </c>
      <c r="AB490">
        <v>4</v>
      </c>
      <c r="AC490">
        <v>52</v>
      </c>
      <c r="AD490" s="19" t="s">
        <v>81</v>
      </c>
      <c r="AE490" s="12">
        <v>1</v>
      </c>
      <c r="AF490">
        <v>7</v>
      </c>
      <c r="AG490">
        <v>9</v>
      </c>
      <c r="AH490">
        <v>9</v>
      </c>
      <c r="AI490">
        <v>3</v>
      </c>
      <c r="AL490" t="s">
        <v>17</v>
      </c>
    </row>
    <row r="491" spans="1:38" hidden="1" x14ac:dyDescent="0.25">
      <c r="A491" s="17" t="s">
        <v>79</v>
      </c>
      <c r="B491" s="19" t="s">
        <v>2489</v>
      </c>
      <c r="C491" s="30">
        <v>4</v>
      </c>
      <c r="D491">
        <v>35.090000000000003</v>
      </c>
      <c r="E491">
        <v>30.79</v>
      </c>
      <c r="F491" s="34"/>
      <c r="G491"/>
      <c r="H491">
        <v>6</v>
      </c>
      <c r="I491" s="34"/>
      <c r="J491" s="58" t="s">
        <v>2503</v>
      </c>
      <c r="K491" s="47" t="s">
        <v>504</v>
      </c>
      <c r="L491" s="108"/>
      <c r="M491"/>
      <c r="N491">
        <v>124</v>
      </c>
      <c r="O491" s="34"/>
      <c r="P491">
        <f>VLOOKUP(表格2_45[[#This Row],[name]],odds!$A$1:$H$200,4,0)</f>
        <v>16</v>
      </c>
      <c r="Q491">
        <v>102</v>
      </c>
      <c r="R491" s="34"/>
      <c r="S491" s="37" t="s">
        <v>409</v>
      </c>
      <c r="T491">
        <v>1600</v>
      </c>
      <c r="U491">
        <v>1</v>
      </c>
      <c r="V491">
        <v>22</v>
      </c>
      <c r="W491">
        <v>6</v>
      </c>
      <c r="X491">
        <v>25</v>
      </c>
      <c r="Y491" t="s">
        <v>483</v>
      </c>
      <c r="Z491">
        <v>1149</v>
      </c>
      <c r="AA491" s="33" t="s">
        <v>417</v>
      </c>
      <c r="AB491">
        <v>4</v>
      </c>
      <c r="AC491">
        <v>51</v>
      </c>
      <c r="AD491" s="19" t="s">
        <v>81</v>
      </c>
      <c r="AE491" s="12" t="s">
        <v>446</v>
      </c>
      <c r="AF491">
        <v>5</v>
      </c>
      <c r="AG491">
        <v>5</v>
      </c>
      <c r="AH491">
        <v>5</v>
      </c>
      <c r="AI491">
        <v>4</v>
      </c>
      <c r="AL491" t="s">
        <v>1090</v>
      </c>
    </row>
    <row r="492" spans="1:38" hidden="1" x14ac:dyDescent="0.25">
      <c r="A492" s="17" t="s">
        <v>79</v>
      </c>
      <c r="B492" s="19" t="s">
        <v>2489</v>
      </c>
      <c r="C492">
        <v>10</v>
      </c>
      <c r="D492">
        <v>35.549999999999997</v>
      </c>
      <c r="E492">
        <v>30.95</v>
      </c>
      <c r="F492" s="34"/>
      <c r="G492"/>
      <c r="H492">
        <v>10</v>
      </c>
      <c r="I492" s="34"/>
      <c r="J492" s="58" t="s">
        <v>2503</v>
      </c>
      <c r="K492" s="47" t="s">
        <v>504</v>
      </c>
      <c r="L492" s="108"/>
      <c r="M492"/>
      <c r="N492">
        <v>126</v>
      </c>
      <c r="O492" s="34"/>
      <c r="P492">
        <f>VLOOKUP(表格2_45[[#This Row],[name]],odds!$A$1:$H$200,4,0)</f>
        <v>16</v>
      </c>
      <c r="Q492">
        <v>65</v>
      </c>
      <c r="R492" s="34"/>
      <c r="S492" s="38" t="s">
        <v>411</v>
      </c>
      <c r="T492">
        <v>1600</v>
      </c>
      <c r="U492">
        <v>1</v>
      </c>
      <c r="V492">
        <v>3</v>
      </c>
      <c r="W492">
        <v>11</v>
      </c>
      <c r="X492">
        <v>24</v>
      </c>
      <c r="Y492" t="s">
        <v>479</v>
      </c>
      <c r="Z492">
        <v>1128</v>
      </c>
      <c r="AA492" s="33" t="s">
        <v>427</v>
      </c>
      <c r="AB492">
        <v>4</v>
      </c>
      <c r="AC492">
        <v>53</v>
      </c>
      <c r="AD492" s="19" t="s">
        <v>81</v>
      </c>
      <c r="AE492" t="s">
        <v>505</v>
      </c>
      <c r="AF492">
        <v>12</v>
      </c>
      <c r="AG492">
        <v>13</v>
      </c>
      <c r="AH492">
        <v>11</v>
      </c>
      <c r="AI492">
        <v>10</v>
      </c>
      <c r="AL492" t="s">
        <v>141</v>
      </c>
    </row>
    <row r="493" spans="1:38" hidden="1" x14ac:dyDescent="0.25">
      <c r="A493" s="17" t="s">
        <v>79</v>
      </c>
      <c r="B493" s="19" t="s">
        <v>2489</v>
      </c>
      <c r="C493">
        <v>6</v>
      </c>
      <c r="D493">
        <v>22.49</v>
      </c>
      <c r="E493">
        <v>17.89</v>
      </c>
      <c r="F493" s="34"/>
      <c r="G493"/>
      <c r="H493">
        <v>11</v>
      </c>
      <c r="I493" s="34"/>
      <c r="J493" s="58" t="s">
        <v>2503</v>
      </c>
      <c r="K493" s="47" t="s">
        <v>504</v>
      </c>
      <c r="L493" s="108"/>
      <c r="M493"/>
      <c r="N493">
        <v>126</v>
      </c>
      <c r="O493" s="34"/>
      <c r="P493">
        <f>VLOOKUP(表格2_45[[#This Row],[name]],odds!$A$1:$H$200,4,0)</f>
        <v>16</v>
      </c>
      <c r="Q493">
        <v>44</v>
      </c>
      <c r="R493" s="34"/>
      <c r="S493" s="38" t="s">
        <v>411</v>
      </c>
      <c r="T493">
        <v>1400</v>
      </c>
      <c r="U493">
        <v>1</v>
      </c>
      <c r="V493">
        <v>28</v>
      </c>
      <c r="W493">
        <v>9</v>
      </c>
      <c r="X493">
        <v>24</v>
      </c>
      <c r="Y493" t="s">
        <v>508</v>
      </c>
      <c r="Z493">
        <v>1114</v>
      </c>
      <c r="AA493" s="33" t="s">
        <v>417</v>
      </c>
      <c r="AB493">
        <v>4</v>
      </c>
      <c r="AC493">
        <v>54</v>
      </c>
      <c r="AD493" s="19" t="s">
        <v>81</v>
      </c>
      <c r="AE493" t="s">
        <v>589</v>
      </c>
      <c r="AF493">
        <v>12</v>
      </c>
      <c r="AG493">
        <v>12</v>
      </c>
      <c r="AH493">
        <v>12</v>
      </c>
      <c r="AI493">
        <v>6</v>
      </c>
      <c r="AL493" t="s">
        <v>141</v>
      </c>
    </row>
    <row r="494" spans="1:38" hidden="1" x14ac:dyDescent="0.25">
      <c r="A494" s="17" t="s">
        <v>79</v>
      </c>
      <c r="B494" s="19" t="s">
        <v>2489</v>
      </c>
      <c r="C494" s="28">
        <v>3</v>
      </c>
      <c r="D494">
        <v>9.7200000000000006</v>
      </c>
      <c r="E494">
        <v>5.22</v>
      </c>
      <c r="F494" s="34"/>
      <c r="G494"/>
      <c r="H494">
        <v>11</v>
      </c>
      <c r="I494" s="34"/>
      <c r="J494" s="58" t="s">
        <v>2503</v>
      </c>
      <c r="K494" s="47" t="s">
        <v>504</v>
      </c>
      <c r="L494" s="108"/>
      <c r="M494"/>
      <c r="N494">
        <v>123</v>
      </c>
      <c r="O494" s="34"/>
      <c r="P494">
        <f>VLOOKUP(表格2_45[[#This Row],[name]],odds!$A$1:$H$200,4,0)</f>
        <v>16</v>
      </c>
      <c r="Q494">
        <v>138</v>
      </c>
      <c r="R494" s="34"/>
      <c r="S494" s="38" t="s">
        <v>411</v>
      </c>
      <c r="T494">
        <v>1200</v>
      </c>
      <c r="U494">
        <v>1</v>
      </c>
      <c r="V494">
        <v>6</v>
      </c>
      <c r="W494">
        <v>7</v>
      </c>
      <c r="X494">
        <v>24</v>
      </c>
      <c r="Y494" t="s">
        <v>508</v>
      </c>
      <c r="Z494">
        <v>1131</v>
      </c>
      <c r="AA494" s="33" t="s">
        <v>427</v>
      </c>
      <c r="AB494" t="s">
        <v>638</v>
      </c>
      <c r="AC494" t="s">
        <v>624</v>
      </c>
      <c r="AD494" s="19" t="s">
        <v>81</v>
      </c>
      <c r="AE494" s="12" t="s">
        <v>446</v>
      </c>
      <c r="AF494">
        <v>12</v>
      </c>
      <c r="AG494">
        <v>11</v>
      </c>
      <c r="AH494">
        <v>3</v>
      </c>
      <c r="AL494" t="s">
        <v>141</v>
      </c>
    </row>
    <row r="495" spans="1:38" hidden="1" x14ac:dyDescent="0.25">
      <c r="A495" s="17" t="s">
        <v>79</v>
      </c>
      <c r="B495" s="19" t="s">
        <v>2489</v>
      </c>
      <c r="C495">
        <v>7</v>
      </c>
      <c r="D495">
        <v>58.44</v>
      </c>
      <c r="E495">
        <v>53.94</v>
      </c>
      <c r="F495" s="34"/>
      <c r="G495"/>
      <c r="H495">
        <v>8</v>
      </c>
      <c r="I495" s="34"/>
      <c r="J495" s="58" t="s">
        <v>2503</v>
      </c>
      <c r="K495" s="47" t="s">
        <v>504</v>
      </c>
      <c r="L495" s="108"/>
      <c r="M495"/>
      <c r="N495">
        <v>123</v>
      </c>
      <c r="O495" s="34"/>
      <c r="P495">
        <f>VLOOKUP(表格2_45[[#This Row],[name]],odds!$A$1:$H$200,4,0)</f>
        <v>16</v>
      </c>
      <c r="Q495">
        <v>85</v>
      </c>
      <c r="R495" s="34"/>
      <c r="S495" s="38" t="s">
        <v>411</v>
      </c>
      <c r="T495">
        <v>1000</v>
      </c>
      <c r="U495">
        <v>0</v>
      </c>
      <c r="V495">
        <v>15</v>
      </c>
      <c r="W495">
        <v>6</v>
      </c>
      <c r="X495">
        <v>24</v>
      </c>
      <c r="Y495" t="s">
        <v>479</v>
      </c>
      <c r="Z495">
        <v>1131</v>
      </c>
      <c r="AA495" s="34" t="s">
        <v>755</v>
      </c>
      <c r="AB495" t="s">
        <v>638</v>
      </c>
      <c r="AC495" t="s">
        <v>624</v>
      </c>
      <c r="AD495" s="19" t="s">
        <v>81</v>
      </c>
      <c r="AE495" t="s">
        <v>643</v>
      </c>
      <c r="AF495">
        <v>13</v>
      </c>
      <c r="AG495">
        <v>14</v>
      </c>
      <c r="AH495">
        <v>7</v>
      </c>
      <c r="AL495" t="s">
        <v>141</v>
      </c>
    </row>
    <row r="496" spans="1:38" hidden="1" x14ac:dyDescent="0.25">
      <c r="A496" s="17" t="s">
        <v>79</v>
      </c>
      <c r="B496" s="19" t="s">
        <v>2489</v>
      </c>
      <c r="C496">
        <v>9</v>
      </c>
      <c r="D496">
        <v>10.29</v>
      </c>
      <c r="E496">
        <v>5.7899999999999983</v>
      </c>
      <c r="F496" s="34"/>
      <c r="G496"/>
      <c r="H496">
        <v>8</v>
      </c>
      <c r="I496" s="34"/>
      <c r="J496" s="58" t="s">
        <v>2503</v>
      </c>
      <c r="K496" s="47" t="s">
        <v>504</v>
      </c>
      <c r="L496" s="108"/>
      <c r="M496"/>
      <c r="N496">
        <v>123</v>
      </c>
      <c r="O496" s="34"/>
      <c r="P496">
        <f>VLOOKUP(表格2_45[[#This Row],[name]],odds!$A$1:$H$200,4,0)</f>
        <v>16</v>
      </c>
      <c r="Q496">
        <v>159</v>
      </c>
      <c r="R496" s="34"/>
      <c r="S496" s="36" t="s">
        <v>410</v>
      </c>
      <c r="T496">
        <v>1200</v>
      </c>
      <c r="U496">
        <v>1</v>
      </c>
      <c r="V496">
        <v>26</v>
      </c>
      <c r="W496">
        <v>5</v>
      </c>
      <c r="X496">
        <v>24</v>
      </c>
      <c r="Y496" t="s">
        <v>483</v>
      </c>
      <c r="Z496">
        <v>1117</v>
      </c>
      <c r="AA496" s="33" t="s">
        <v>417</v>
      </c>
      <c r="AB496" t="s">
        <v>638</v>
      </c>
      <c r="AC496" t="s">
        <v>624</v>
      </c>
      <c r="AD496" s="19" t="s">
        <v>81</v>
      </c>
      <c r="AE496" t="s">
        <v>474</v>
      </c>
      <c r="AF496">
        <v>8</v>
      </c>
      <c r="AG496">
        <v>9</v>
      </c>
      <c r="AH496">
        <v>9</v>
      </c>
      <c r="AL496" t="s">
        <v>141</v>
      </c>
    </row>
    <row r="497" spans="1:38" hidden="1" x14ac:dyDescent="0.25">
      <c r="A497" s="17" t="s">
        <v>79</v>
      </c>
      <c r="B497" s="19" t="s">
        <v>2489</v>
      </c>
      <c r="C497">
        <v>6</v>
      </c>
      <c r="D497">
        <v>58.68</v>
      </c>
      <c r="E497">
        <v>54.08</v>
      </c>
      <c r="F497" s="34"/>
      <c r="G497"/>
      <c r="H497">
        <v>8</v>
      </c>
      <c r="I497" s="34"/>
      <c r="J497" s="58" t="s">
        <v>2503</v>
      </c>
      <c r="K497" s="67" t="s">
        <v>195</v>
      </c>
      <c r="L497" s="95"/>
      <c r="M497"/>
      <c r="N497">
        <v>126</v>
      </c>
      <c r="O497" s="34"/>
      <c r="P497">
        <f>VLOOKUP(表格2_45[[#This Row],[name]],odds!$A$1:$H$200,4,0)</f>
        <v>16</v>
      </c>
      <c r="Q497">
        <v>80</v>
      </c>
      <c r="R497" s="34"/>
      <c r="S497" s="37" t="s">
        <v>409</v>
      </c>
      <c r="T497">
        <v>1000</v>
      </c>
      <c r="U497">
        <v>0</v>
      </c>
      <c r="V497">
        <v>5</v>
      </c>
      <c r="W497">
        <v>5</v>
      </c>
      <c r="X497">
        <v>24</v>
      </c>
      <c r="Y497" t="s">
        <v>477</v>
      </c>
      <c r="Z497">
        <v>1122</v>
      </c>
      <c r="AA497" s="34" t="s">
        <v>438</v>
      </c>
      <c r="AB497" t="s">
        <v>638</v>
      </c>
      <c r="AC497" t="s">
        <v>624</v>
      </c>
      <c r="AD497" s="19" t="s">
        <v>81</v>
      </c>
      <c r="AE497" t="s">
        <v>513</v>
      </c>
      <c r="AF497">
        <v>6</v>
      </c>
      <c r="AG497">
        <v>7</v>
      </c>
      <c r="AH497">
        <v>6</v>
      </c>
      <c r="AL497" t="s">
        <v>125</v>
      </c>
    </row>
    <row r="498" spans="1:38" hidden="1" x14ac:dyDescent="0.25">
      <c r="A498" s="17" t="s">
        <v>79</v>
      </c>
      <c r="B498" s="19" t="s">
        <v>2489</v>
      </c>
      <c r="C498">
        <v>8</v>
      </c>
      <c r="D498">
        <v>57.26</v>
      </c>
      <c r="E498">
        <v>52.66</v>
      </c>
      <c r="F498" s="34"/>
      <c r="G498"/>
      <c r="H498">
        <v>9</v>
      </c>
      <c r="I498" s="34"/>
      <c r="J498" s="58" t="s">
        <v>2503</v>
      </c>
      <c r="K498" s="67" t="s">
        <v>195</v>
      </c>
      <c r="L498" s="95"/>
      <c r="M498"/>
      <c r="N498">
        <v>126</v>
      </c>
      <c r="O498" s="34"/>
      <c r="P498">
        <f>VLOOKUP(表格2_45[[#This Row],[name]],odds!$A$1:$H$200,4,0)</f>
        <v>16</v>
      </c>
      <c r="Q498">
        <v>42</v>
      </c>
      <c r="R498" s="34"/>
      <c r="S498" s="36" t="s">
        <v>410</v>
      </c>
      <c r="T498">
        <v>1000</v>
      </c>
      <c r="U498">
        <v>0</v>
      </c>
      <c r="V498">
        <v>14</v>
      </c>
      <c r="W498">
        <v>4</v>
      </c>
      <c r="X498">
        <v>24</v>
      </c>
      <c r="Y498" t="s">
        <v>508</v>
      </c>
      <c r="Z498">
        <v>1130</v>
      </c>
      <c r="AA498" s="33" t="s">
        <v>417</v>
      </c>
      <c r="AB498" t="s">
        <v>638</v>
      </c>
      <c r="AC498" t="s">
        <v>624</v>
      </c>
      <c r="AD498" s="19" t="s">
        <v>81</v>
      </c>
      <c r="AE498" t="s">
        <v>533</v>
      </c>
      <c r="AF498">
        <v>8</v>
      </c>
      <c r="AG498">
        <v>9</v>
      </c>
      <c r="AH498">
        <v>8</v>
      </c>
      <c r="AL498" t="s">
        <v>639</v>
      </c>
    </row>
    <row r="499" spans="1:38" x14ac:dyDescent="0.25">
      <c r="A499" s="18" t="s">
        <v>127</v>
      </c>
      <c r="B499" s="21" t="s">
        <v>131</v>
      </c>
      <c r="C499" s="28">
        <v>2</v>
      </c>
      <c r="D499">
        <v>9.48</v>
      </c>
      <c r="E499">
        <v>9.3800000000000008</v>
      </c>
      <c r="F499" s="34"/>
      <c r="G499">
        <v>1</v>
      </c>
      <c r="H499">
        <v>5</v>
      </c>
      <c r="I499" s="34"/>
      <c r="J499" s="47" t="s">
        <v>504</v>
      </c>
      <c r="K499" s="47" t="s">
        <v>504</v>
      </c>
      <c r="L499" s="108"/>
      <c r="M499">
        <v>128</v>
      </c>
      <c r="N499">
        <v>125</v>
      </c>
      <c r="O499" s="34"/>
      <c r="P499">
        <f>VLOOKUP(表格2_45[[#This Row],[name]],odds!$A$1:$H$200,4,0)</f>
        <v>3</v>
      </c>
      <c r="Q499">
        <v>16</v>
      </c>
      <c r="R499" s="34"/>
      <c r="S499" s="37" t="s">
        <v>409</v>
      </c>
      <c r="T499" s="40">
        <v>1200</v>
      </c>
      <c r="U499">
        <v>1</v>
      </c>
      <c r="V499">
        <v>23</v>
      </c>
      <c r="W499">
        <v>12</v>
      </c>
      <c r="X499">
        <v>25</v>
      </c>
      <c r="Y499" s="32" t="s">
        <v>416</v>
      </c>
      <c r="Z499">
        <v>1107</v>
      </c>
      <c r="AA499" s="33" t="s">
        <v>417</v>
      </c>
      <c r="AB499">
        <v>4</v>
      </c>
      <c r="AC499">
        <v>52</v>
      </c>
      <c r="AD499" s="17" t="s">
        <v>21</v>
      </c>
      <c r="AE499" s="12" t="s">
        <v>989</v>
      </c>
      <c r="AF499">
        <v>6</v>
      </c>
      <c r="AG499">
        <v>7</v>
      </c>
      <c r="AH499">
        <v>2</v>
      </c>
      <c r="AL499" t="s">
        <v>639</v>
      </c>
    </row>
    <row r="500" spans="1:38" x14ac:dyDescent="0.25">
      <c r="A500" s="18" t="s">
        <v>127</v>
      </c>
      <c r="B500" s="19" t="s">
        <v>172</v>
      </c>
      <c r="C500" s="28">
        <v>3</v>
      </c>
      <c r="D500">
        <v>9.6199999999999992</v>
      </c>
      <c r="E500">
        <v>9.52</v>
      </c>
      <c r="F500" s="34"/>
      <c r="G500">
        <v>4</v>
      </c>
      <c r="H500">
        <v>6</v>
      </c>
      <c r="I500" s="34"/>
      <c r="J500" s="66" t="s">
        <v>173</v>
      </c>
      <c r="K500" s="66" t="s">
        <v>173</v>
      </c>
      <c r="L500" s="104"/>
      <c r="M500">
        <v>118</v>
      </c>
      <c r="N500">
        <v>120</v>
      </c>
      <c r="O500" s="34"/>
      <c r="P500">
        <f>VLOOKUP(表格2_45[[#This Row],[name]],odds!$A$1:$H$200,4,0)</f>
        <v>6.2</v>
      </c>
      <c r="Q500">
        <v>20</v>
      </c>
      <c r="R500" s="34"/>
      <c r="S500" s="35" t="s">
        <v>408</v>
      </c>
      <c r="T500" s="40">
        <v>1200</v>
      </c>
      <c r="U500">
        <v>1</v>
      </c>
      <c r="V500">
        <v>2</v>
      </c>
      <c r="W500">
        <v>11</v>
      </c>
      <c r="X500">
        <v>25</v>
      </c>
      <c r="Y500" s="32" t="s">
        <v>416</v>
      </c>
      <c r="Z500">
        <v>1275</v>
      </c>
      <c r="AA500" s="33" t="s">
        <v>427</v>
      </c>
      <c r="AB500">
        <v>4</v>
      </c>
      <c r="AC500">
        <v>44</v>
      </c>
      <c r="AD500" s="16" t="s">
        <v>70</v>
      </c>
      <c r="AE500" s="12" t="s">
        <v>552</v>
      </c>
      <c r="AF500">
        <v>2</v>
      </c>
      <c r="AG500">
        <v>2</v>
      </c>
      <c r="AH500">
        <v>3</v>
      </c>
      <c r="AL500" t="s">
        <v>1144</v>
      </c>
    </row>
    <row r="501" spans="1:38" x14ac:dyDescent="0.25">
      <c r="A501" s="18" t="s">
        <v>127</v>
      </c>
      <c r="B501" s="19" t="s">
        <v>172</v>
      </c>
      <c r="C501" s="30">
        <v>4</v>
      </c>
      <c r="D501">
        <v>9.98</v>
      </c>
      <c r="E501">
        <v>9.58</v>
      </c>
      <c r="F501" s="34"/>
      <c r="G501">
        <v>4</v>
      </c>
      <c r="H501">
        <v>12</v>
      </c>
      <c r="I501" s="34"/>
      <c r="J501" s="66" t="s">
        <v>173</v>
      </c>
      <c r="K501" s="54" t="s">
        <v>58</v>
      </c>
      <c r="L501" s="110"/>
      <c r="M501">
        <v>118</v>
      </c>
      <c r="N501">
        <v>119</v>
      </c>
      <c r="O501" s="34"/>
      <c r="P501">
        <f>VLOOKUP(表格2_45[[#This Row],[name]],odds!$A$1:$H$200,4,0)</f>
        <v>6.2</v>
      </c>
      <c r="Q501">
        <v>13</v>
      </c>
      <c r="R501" s="34"/>
      <c r="S501" s="35" t="s">
        <v>408</v>
      </c>
      <c r="T501" s="40">
        <v>1200</v>
      </c>
      <c r="U501">
        <v>1</v>
      </c>
      <c r="V501">
        <v>26</v>
      </c>
      <c r="W501">
        <v>11</v>
      </c>
      <c r="X501">
        <v>25</v>
      </c>
      <c r="Y501" s="32" t="s">
        <v>416</v>
      </c>
      <c r="Z501">
        <v>1262</v>
      </c>
      <c r="AA501" s="33" t="s">
        <v>427</v>
      </c>
      <c r="AB501">
        <v>4</v>
      </c>
      <c r="AC501">
        <v>44</v>
      </c>
      <c r="AD501" s="16" t="s">
        <v>70</v>
      </c>
      <c r="AE501" s="12" t="s">
        <v>446</v>
      </c>
      <c r="AF501">
        <v>2</v>
      </c>
      <c r="AG501">
        <v>2</v>
      </c>
      <c r="AH501">
        <v>4</v>
      </c>
      <c r="AL501" t="s">
        <v>685</v>
      </c>
    </row>
    <row r="502" spans="1:38" x14ac:dyDescent="0.25">
      <c r="A502" s="18" t="s">
        <v>127</v>
      </c>
      <c r="B502" s="22" t="s">
        <v>134</v>
      </c>
      <c r="C502" s="28">
        <v>3</v>
      </c>
      <c r="D502">
        <v>9.65</v>
      </c>
      <c r="E502">
        <v>9.65</v>
      </c>
      <c r="F502" s="34"/>
      <c r="G502">
        <v>3</v>
      </c>
      <c r="H502">
        <v>5</v>
      </c>
      <c r="I502" s="34"/>
      <c r="J502" s="52" t="s">
        <v>49</v>
      </c>
      <c r="K502" s="52" t="s">
        <v>49</v>
      </c>
      <c r="L502" s="118"/>
      <c r="M502">
        <v>129</v>
      </c>
      <c r="N502">
        <v>129</v>
      </c>
      <c r="O502" s="34"/>
      <c r="P502">
        <f>VLOOKUP(表格2_45[[#This Row],[name]],odds!$A$1:$H$200,4,0)</f>
        <v>4</v>
      </c>
      <c r="Q502">
        <v>39</v>
      </c>
      <c r="R502" s="34"/>
      <c r="S502" s="37" t="s">
        <v>409</v>
      </c>
      <c r="T502" s="40">
        <v>1200</v>
      </c>
      <c r="U502">
        <v>1</v>
      </c>
      <c r="V502">
        <v>5</v>
      </c>
      <c r="W502">
        <v>11</v>
      </c>
      <c r="X502">
        <v>25</v>
      </c>
      <c r="Y502" s="32" t="s">
        <v>426</v>
      </c>
      <c r="Z502">
        <v>1173</v>
      </c>
      <c r="AA502" s="33" t="s">
        <v>417</v>
      </c>
      <c r="AB502">
        <v>4</v>
      </c>
      <c r="AC502">
        <v>52</v>
      </c>
      <c r="AD502" s="22" t="s">
        <v>135</v>
      </c>
      <c r="AE502" s="12">
        <v>1</v>
      </c>
      <c r="AF502">
        <v>7</v>
      </c>
      <c r="AG502">
        <v>8</v>
      </c>
      <c r="AH502">
        <v>3</v>
      </c>
      <c r="AL502" t="s">
        <v>639</v>
      </c>
    </row>
    <row r="503" spans="1:38" hidden="1" x14ac:dyDescent="0.25">
      <c r="A503" s="18" t="s">
        <v>127</v>
      </c>
      <c r="B503" s="20" t="s">
        <v>128</v>
      </c>
      <c r="C503">
        <v>11</v>
      </c>
      <c r="D503">
        <v>9.43</v>
      </c>
      <c r="E503">
        <v>9.93</v>
      </c>
      <c r="F503" s="34"/>
      <c r="G503">
        <v>6</v>
      </c>
      <c r="H503">
        <v>9</v>
      </c>
      <c r="I503" s="34"/>
      <c r="J503" s="62" t="s">
        <v>120</v>
      </c>
      <c r="K503" s="62" t="s">
        <v>120</v>
      </c>
      <c r="L503" s="109"/>
      <c r="M503">
        <v>135</v>
      </c>
      <c r="N503">
        <v>119</v>
      </c>
      <c r="O503" s="34"/>
      <c r="P503">
        <f>VLOOKUP(表格2_45[[#This Row],[name]],odds!$A$1:$H$200,4,0)</f>
        <v>8.1</v>
      </c>
      <c r="Q503">
        <v>51</v>
      </c>
      <c r="R503" s="34"/>
      <c r="S503" s="35" t="s">
        <v>408</v>
      </c>
      <c r="T503" s="40">
        <v>1200</v>
      </c>
      <c r="U503">
        <v>1</v>
      </c>
      <c r="V503">
        <v>1</v>
      </c>
      <c r="W503">
        <v>10</v>
      </c>
      <c r="X503">
        <v>25</v>
      </c>
      <c r="Y503" t="s">
        <v>465</v>
      </c>
      <c r="Z503">
        <v>1085</v>
      </c>
      <c r="AA503" s="33" t="s">
        <v>427</v>
      </c>
      <c r="AB503">
        <v>3</v>
      </c>
      <c r="AC503">
        <v>64</v>
      </c>
      <c r="AD503" s="19" t="s">
        <v>81</v>
      </c>
      <c r="AE503" t="s">
        <v>589</v>
      </c>
      <c r="AF503">
        <v>1</v>
      </c>
      <c r="AG503">
        <v>1</v>
      </c>
      <c r="AH503">
        <v>11</v>
      </c>
      <c r="AL503" t="s">
        <v>17</v>
      </c>
    </row>
    <row r="504" spans="1:38" x14ac:dyDescent="0.25">
      <c r="A504" s="18" t="s">
        <v>127</v>
      </c>
      <c r="B504" s="23" t="s">
        <v>139</v>
      </c>
      <c r="C504" s="28">
        <v>2</v>
      </c>
      <c r="D504">
        <v>9.6300000000000008</v>
      </c>
      <c r="E504">
        <v>9.73</v>
      </c>
      <c r="F504" s="34"/>
      <c r="G504">
        <v>11</v>
      </c>
      <c r="H504">
        <v>8</v>
      </c>
      <c r="I504" s="34"/>
      <c r="J504" s="63" t="s">
        <v>140</v>
      </c>
      <c r="K504" s="63" t="s">
        <v>140</v>
      </c>
      <c r="L504" s="100"/>
      <c r="M504">
        <v>128</v>
      </c>
      <c r="N504">
        <v>126</v>
      </c>
      <c r="O504" s="34"/>
      <c r="P504">
        <f>VLOOKUP(表格2_45[[#This Row],[name]],odds!$A$1:$H$200,4,0)</f>
        <v>17</v>
      </c>
      <c r="Q504">
        <v>18</v>
      </c>
      <c r="R504" s="34"/>
      <c r="S504" s="37" t="s">
        <v>409</v>
      </c>
      <c r="T504" s="40">
        <v>1200</v>
      </c>
      <c r="U504">
        <v>1</v>
      </c>
      <c r="V504">
        <v>23</v>
      </c>
      <c r="W504">
        <v>12</v>
      </c>
      <c r="X504">
        <v>25</v>
      </c>
      <c r="Y504" s="32" t="s">
        <v>416</v>
      </c>
      <c r="Z504">
        <v>1120</v>
      </c>
      <c r="AA504" s="33" t="s">
        <v>417</v>
      </c>
      <c r="AB504">
        <v>4</v>
      </c>
      <c r="AC504">
        <v>50</v>
      </c>
      <c r="AD504" s="26" t="s">
        <v>59</v>
      </c>
      <c r="AE504" s="12" t="s">
        <v>446</v>
      </c>
      <c r="AF504">
        <v>5</v>
      </c>
      <c r="AG504">
        <v>5</v>
      </c>
      <c r="AH504">
        <v>2</v>
      </c>
      <c r="AL504" t="s">
        <v>141</v>
      </c>
    </row>
    <row r="505" spans="1:38" hidden="1" x14ac:dyDescent="0.25">
      <c r="A505" s="18" t="s">
        <v>127</v>
      </c>
      <c r="B505" s="20" t="s">
        <v>128</v>
      </c>
      <c r="C505">
        <v>13</v>
      </c>
      <c r="D505">
        <v>10.19</v>
      </c>
      <c r="E505">
        <v>10.19</v>
      </c>
      <c r="F505" s="34"/>
      <c r="G505">
        <v>6</v>
      </c>
      <c r="H505">
        <v>14</v>
      </c>
      <c r="I505" s="34"/>
      <c r="J505" s="62" t="s">
        <v>120</v>
      </c>
      <c r="K505" s="61" t="s">
        <v>106</v>
      </c>
      <c r="L505" s="113"/>
      <c r="M505">
        <v>135</v>
      </c>
      <c r="N505">
        <v>122</v>
      </c>
      <c r="O505" s="34"/>
      <c r="P505">
        <f>VLOOKUP(表格2_45[[#This Row],[name]],odds!$A$1:$H$200,4,0)</f>
        <v>8.1</v>
      </c>
      <c r="Q505">
        <v>72</v>
      </c>
      <c r="R505" s="34"/>
      <c r="S505" s="37" t="s">
        <v>409</v>
      </c>
      <c r="T505" s="40">
        <v>1200</v>
      </c>
      <c r="U505">
        <v>1</v>
      </c>
      <c r="V505">
        <v>13</v>
      </c>
      <c r="W505">
        <v>7</v>
      </c>
      <c r="X505">
        <v>25</v>
      </c>
      <c r="Y505" t="s">
        <v>483</v>
      </c>
      <c r="Z505">
        <v>1071</v>
      </c>
      <c r="AA505" s="33" t="s">
        <v>427</v>
      </c>
      <c r="AB505">
        <v>3</v>
      </c>
      <c r="AC505">
        <v>65</v>
      </c>
      <c r="AD505" s="19" t="s">
        <v>81</v>
      </c>
      <c r="AE505" t="s">
        <v>468</v>
      </c>
      <c r="AF505">
        <v>5</v>
      </c>
      <c r="AG505">
        <v>7</v>
      </c>
      <c r="AH505">
        <v>13</v>
      </c>
      <c r="AL505" t="s">
        <v>17</v>
      </c>
    </row>
    <row r="506" spans="1:38" hidden="1" x14ac:dyDescent="0.25">
      <c r="A506" s="18" t="s">
        <v>127</v>
      </c>
      <c r="B506" s="20" t="s">
        <v>128</v>
      </c>
      <c r="C506">
        <v>11</v>
      </c>
      <c r="D506">
        <v>11.27</v>
      </c>
      <c r="E506">
        <v>11.969999999999999</v>
      </c>
      <c r="F506" s="34"/>
      <c r="G506">
        <v>6</v>
      </c>
      <c r="H506">
        <v>1</v>
      </c>
      <c r="I506" s="34"/>
      <c r="J506" s="62" t="s">
        <v>120</v>
      </c>
      <c r="K506" s="61" t="s">
        <v>106</v>
      </c>
      <c r="L506" s="113"/>
      <c r="M506">
        <v>135</v>
      </c>
      <c r="N506">
        <v>120</v>
      </c>
      <c r="O506" s="34"/>
      <c r="P506">
        <f>VLOOKUP(表格2_45[[#This Row],[name]],odds!$A$1:$H$200,4,0)</f>
        <v>8.1</v>
      </c>
      <c r="Q506">
        <v>16</v>
      </c>
      <c r="R506" s="34"/>
      <c r="S506" s="35" t="s">
        <v>408</v>
      </c>
      <c r="T506" s="40">
        <v>1200</v>
      </c>
      <c r="U506">
        <v>1</v>
      </c>
      <c r="V506">
        <v>14</v>
      </c>
      <c r="W506">
        <v>6</v>
      </c>
      <c r="X506">
        <v>25</v>
      </c>
      <c r="Y506" t="s">
        <v>457</v>
      </c>
      <c r="Z506">
        <v>1071</v>
      </c>
      <c r="AA506" s="34" t="s">
        <v>1098</v>
      </c>
      <c r="AB506">
        <v>3</v>
      </c>
      <c r="AC506">
        <v>65</v>
      </c>
      <c r="AD506" s="19" t="s">
        <v>81</v>
      </c>
      <c r="AE506">
        <v>19</v>
      </c>
      <c r="AF506">
        <v>3</v>
      </c>
      <c r="AG506">
        <v>4</v>
      </c>
      <c r="AH506">
        <v>11</v>
      </c>
      <c r="AL506" t="s">
        <v>17</v>
      </c>
    </row>
    <row r="507" spans="1:38" x14ac:dyDescent="0.25">
      <c r="A507" s="18" t="s">
        <v>127</v>
      </c>
      <c r="B507" s="18" t="s">
        <v>166</v>
      </c>
      <c r="C507" s="30">
        <v>5</v>
      </c>
      <c r="D507">
        <v>10.050000000000001</v>
      </c>
      <c r="E507">
        <v>9.7500000000000018</v>
      </c>
      <c r="F507" s="34"/>
      <c r="G507">
        <v>8</v>
      </c>
      <c r="H507">
        <v>12</v>
      </c>
      <c r="I507" s="34"/>
      <c r="J507" s="65" t="s">
        <v>167</v>
      </c>
      <c r="K507" s="65" t="s">
        <v>167</v>
      </c>
      <c r="L507" s="117"/>
      <c r="M507">
        <v>119</v>
      </c>
      <c r="N507">
        <v>122</v>
      </c>
      <c r="O507" s="34"/>
      <c r="P507">
        <f>VLOOKUP(表格2_45[[#This Row],[name]],odds!$A$1:$H$200,4,0)</f>
        <v>20</v>
      </c>
      <c r="Q507">
        <v>73</v>
      </c>
      <c r="R507" s="34"/>
      <c r="S507" s="35" t="s">
        <v>408</v>
      </c>
      <c r="T507" s="40">
        <v>1200</v>
      </c>
      <c r="U507">
        <v>1</v>
      </c>
      <c r="V507">
        <v>3</v>
      </c>
      <c r="W507">
        <v>12</v>
      </c>
      <c r="X507">
        <v>25</v>
      </c>
      <c r="Y507" s="32" t="s">
        <v>426</v>
      </c>
      <c r="Z507">
        <v>1257</v>
      </c>
      <c r="AA507" s="33" t="s">
        <v>417</v>
      </c>
      <c r="AB507">
        <v>4</v>
      </c>
      <c r="AC507">
        <v>46</v>
      </c>
      <c r="AD507" s="21" t="s">
        <v>168</v>
      </c>
      <c r="AE507" s="12" t="s">
        <v>471</v>
      </c>
      <c r="AF507">
        <v>3</v>
      </c>
      <c r="AG507">
        <v>3</v>
      </c>
      <c r="AH507">
        <v>5</v>
      </c>
      <c r="AL507" t="s">
        <v>99</v>
      </c>
    </row>
    <row r="508" spans="1:38" hidden="1" x14ac:dyDescent="0.25">
      <c r="A508" s="18" t="s">
        <v>127</v>
      </c>
      <c r="B508" s="20" t="s">
        <v>128</v>
      </c>
      <c r="C508" s="28">
        <v>1</v>
      </c>
      <c r="D508">
        <v>9.64</v>
      </c>
      <c r="E508">
        <v>9.84</v>
      </c>
      <c r="F508" s="34"/>
      <c r="G508">
        <v>6</v>
      </c>
      <c r="H508">
        <v>8</v>
      </c>
      <c r="I508" s="34"/>
      <c r="J508" s="62" t="s">
        <v>120</v>
      </c>
      <c r="K508" s="61" t="s">
        <v>106</v>
      </c>
      <c r="L508" s="113"/>
      <c r="M508">
        <v>135</v>
      </c>
      <c r="N508">
        <v>130</v>
      </c>
      <c r="O508" s="34"/>
      <c r="P508">
        <f>VLOOKUP(表格2_45[[#This Row],[name]],odds!$A$1:$H$200,4,0)</f>
        <v>8.1</v>
      </c>
      <c r="Q508">
        <v>4.9000000000000004</v>
      </c>
      <c r="R508" s="34"/>
      <c r="S508" s="35" t="s">
        <v>408</v>
      </c>
      <c r="T508" s="40">
        <v>1200</v>
      </c>
      <c r="U508">
        <v>1</v>
      </c>
      <c r="V508">
        <v>16</v>
      </c>
      <c r="W508">
        <v>4</v>
      </c>
      <c r="X508">
        <v>25</v>
      </c>
      <c r="Y508" s="31" t="s">
        <v>420</v>
      </c>
      <c r="Z508">
        <v>1084</v>
      </c>
      <c r="AA508" s="33" t="s">
        <v>427</v>
      </c>
      <c r="AB508">
        <v>4</v>
      </c>
      <c r="AC508">
        <v>54</v>
      </c>
      <c r="AD508" s="19" t="s">
        <v>81</v>
      </c>
      <c r="AE508">
        <v>4</v>
      </c>
      <c r="AF508">
        <v>1</v>
      </c>
      <c r="AG508">
        <v>1</v>
      </c>
      <c r="AH508">
        <v>1</v>
      </c>
      <c r="AL508" t="s">
        <v>17</v>
      </c>
    </row>
    <row r="509" spans="1:38" hidden="1" x14ac:dyDescent="0.25">
      <c r="A509" s="18" t="s">
        <v>127</v>
      </c>
      <c r="B509" s="20" t="s">
        <v>128</v>
      </c>
      <c r="C509" s="28">
        <v>1</v>
      </c>
      <c r="D509">
        <v>8.6300000000000008</v>
      </c>
      <c r="E509">
        <v>9.1300000000000008</v>
      </c>
      <c r="F509" s="34"/>
      <c r="G509">
        <v>6</v>
      </c>
      <c r="H509">
        <v>9</v>
      </c>
      <c r="I509" s="34"/>
      <c r="J509" s="62" t="s">
        <v>120</v>
      </c>
      <c r="K509" s="61" t="s">
        <v>106</v>
      </c>
      <c r="L509" s="113"/>
      <c r="M509">
        <v>135</v>
      </c>
      <c r="N509">
        <v>121</v>
      </c>
      <c r="O509" s="34"/>
      <c r="P509">
        <f>VLOOKUP(表格2_45[[#This Row],[name]],odds!$A$1:$H$200,4,0)</f>
        <v>8.1</v>
      </c>
      <c r="Q509">
        <v>29</v>
      </c>
      <c r="R509" s="34"/>
      <c r="S509" s="35" t="s">
        <v>408</v>
      </c>
      <c r="T509" s="40">
        <v>1200</v>
      </c>
      <c r="U509">
        <v>1</v>
      </c>
      <c r="V509">
        <v>23</v>
      </c>
      <c r="W509">
        <v>3</v>
      </c>
      <c r="X509">
        <v>25</v>
      </c>
      <c r="Y509" t="s">
        <v>483</v>
      </c>
      <c r="Z509">
        <v>1084</v>
      </c>
      <c r="AA509" s="33" t="s">
        <v>427</v>
      </c>
      <c r="AB509">
        <v>4</v>
      </c>
      <c r="AC509">
        <v>46</v>
      </c>
      <c r="AD509" s="19" t="s">
        <v>81</v>
      </c>
      <c r="AE509" s="12" t="s">
        <v>471</v>
      </c>
      <c r="AF509">
        <v>1</v>
      </c>
      <c r="AG509">
        <v>1</v>
      </c>
      <c r="AH509">
        <v>1</v>
      </c>
      <c r="AL509" t="s">
        <v>17</v>
      </c>
    </row>
    <row r="510" spans="1:38" hidden="1" x14ac:dyDescent="0.25">
      <c r="A510" s="18" t="s">
        <v>127</v>
      </c>
      <c r="B510" s="20" t="s">
        <v>128</v>
      </c>
      <c r="C510" s="28">
        <v>3</v>
      </c>
      <c r="D510">
        <v>10.08</v>
      </c>
      <c r="E510">
        <v>10.68</v>
      </c>
      <c r="F510" s="34"/>
      <c r="G510">
        <v>6</v>
      </c>
      <c r="H510">
        <v>1</v>
      </c>
      <c r="I510" s="34"/>
      <c r="J510" s="62" t="s">
        <v>120</v>
      </c>
      <c r="K510" s="61" t="s">
        <v>106</v>
      </c>
      <c r="L510" s="113"/>
      <c r="M510">
        <v>135</v>
      </c>
      <c r="N510">
        <v>122</v>
      </c>
      <c r="O510" s="34"/>
      <c r="P510">
        <f>VLOOKUP(表格2_45[[#This Row],[name]],odds!$A$1:$H$200,4,0)</f>
        <v>8.1</v>
      </c>
      <c r="Q510">
        <v>3.3</v>
      </c>
      <c r="R510" s="34"/>
      <c r="S510" s="35" t="s">
        <v>408</v>
      </c>
      <c r="T510" s="40">
        <v>1200</v>
      </c>
      <c r="U510">
        <v>1</v>
      </c>
      <c r="V510">
        <v>5</v>
      </c>
      <c r="W510">
        <v>3</v>
      </c>
      <c r="X510">
        <v>25</v>
      </c>
      <c r="Y510" s="32" t="s">
        <v>426</v>
      </c>
      <c r="Z510">
        <v>1080</v>
      </c>
      <c r="AA510" s="33" t="s">
        <v>417</v>
      </c>
      <c r="AB510">
        <v>4</v>
      </c>
      <c r="AC510">
        <v>46</v>
      </c>
      <c r="AD510" s="19" t="s">
        <v>81</v>
      </c>
      <c r="AE510" s="12" t="s">
        <v>471</v>
      </c>
      <c r="AF510">
        <v>3</v>
      </c>
      <c r="AG510">
        <v>3</v>
      </c>
      <c r="AH510">
        <v>3</v>
      </c>
      <c r="AL510" t="s">
        <v>17</v>
      </c>
    </row>
    <row r="511" spans="1:38" x14ac:dyDescent="0.25">
      <c r="A511" s="18" t="s">
        <v>127</v>
      </c>
      <c r="B511" s="24" t="s">
        <v>143</v>
      </c>
      <c r="C511" s="30">
        <v>5</v>
      </c>
      <c r="D511">
        <v>9.7200000000000006</v>
      </c>
      <c r="E511">
        <v>9.82</v>
      </c>
      <c r="F511" s="34"/>
      <c r="G511">
        <v>10</v>
      </c>
      <c r="H511">
        <v>7</v>
      </c>
      <c r="I511" s="34"/>
      <c r="J511" s="49" t="s">
        <v>31</v>
      </c>
      <c r="K511" s="50" t="s">
        <v>565</v>
      </c>
      <c r="L511" s="98"/>
      <c r="M511">
        <v>127</v>
      </c>
      <c r="N511">
        <v>125</v>
      </c>
      <c r="O511" s="34"/>
      <c r="P511">
        <f>VLOOKUP(表格2_45[[#This Row],[name]],odds!$A$1:$H$200,4,0)</f>
        <v>16</v>
      </c>
      <c r="Q511">
        <v>18</v>
      </c>
      <c r="R511" s="34"/>
      <c r="S511" s="37" t="s">
        <v>409</v>
      </c>
      <c r="T511" s="40">
        <v>1200</v>
      </c>
      <c r="U511">
        <v>1</v>
      </c>
      <c r="V511">
        <v>16</v>
      </c>
      <c r="W511">
        <v>7</v>
      </c>
      <c r="X511">
        <v>25</v>
      </c>
      <c r="Y511" s="31" t="s">
        <v>420</v>
      </c>
      <c r="Z511">
        <v>1037</v>
      </c>
      <c r="AA511" s="33" t="s">
        <v>427</v>
      </c>
      <c r="AB511">
        <v>4</v>
      </c>
      <c r="AC511">
        <v>51</v>
      </c>
      <c r="AD511" s="21" t="s">
        <v>158</v>
      </c>
      <c r="AE511" s="12" t="s">
        <v>471</v>
      </c>
      <c r="AF511">
        <v>4</v>
      </c>
      <c r="AG511">
        <v>4</v>
      </c>
      <c r="AH511">
        <v>5</v>
      </c>
      <c r="AL511" t="s">
        <v>624</v>
      </c>
    </row>
    <row r="512" spans="1:38" x14ac:dyDescent="0.25">
      <c r="A512" s="18" t="s">
        <v>127</v>
      </c>
      <c r="B512" s="17" t="s">
        <v>163</v>
      </c>
      <c r="C512">
        <v>8</v>
      </c>
      <c r="D512">
        <v>10.15</v>
      </c>
      <c r="E512">
        <v>9.8500000000000014</v>
      </c>
      <c r="F512" s="34"/>
      <c r="G512">
        <v>2</v>
      </c>
      <c r="H512">
        <v>7</v>
      </c>
      <c r="I512" s="34"/>
      <c r="J512" s="59" t="s">
        <v>85</v>
      </c>
      <c r="K512" s="67" t="s">
        <v>195</v>
      </c>
      <c r="L512" s="95"/>
      <c r="M512">
        <v>120</v>
      </c>
      <c r="N512">
        <v>122</v>
      </c>
      <c r="O512" s="34"/>
      <c r="P512">
        <f>VLOOKUP(表格2_45[[#This Row],[name]],odds!$A$1:$H$200,4,0)</f>
        <v>26</v>
      </c>
      <c r="Q512">
        <v>67</v>
      </c>
      <c r="R512" s="34"/>
      <c r="S512" s="37" t="s">
        <v>409</v>
      </c>
      <c r="T512" s="40">
        <v>1200</v>
      </c>
      <c r="U512">
        <v>1</v>
      </c>
      <c r="V512">
        <v>23</v>
      </c>
      <c r="W512">
        <v>12</v>
      </c>
      <c r="X512">
        <v>25</v>
      </c>
      <c r="Y512" s="32" t="s">
        <v>416</v>
      </c>
      <c r="Z512">
        <v>1083</v>
      </c>
      <c r="AA512" s="33" t="s">
        <v>417</v>
      </c>
      <c r="AB512">
        <v>4</v>
      </c>
      <c r="AC512">
        <v>46</v>
      </c>
      <c r="AD512" s="25" t="s">
        <v>54</v>
      </c>
      <c r="AE512" t="s">
        <v>474</v>
      </c>
      <c r="AF512">
        <v>7</v>
      </c>
      <c r="AG512">
        <v>7</v>
      </c>
      <c r="AH512">
        <v>8</v>
      </c>
      <c r="AL512" t="s">
        <v>87</v>
      </c>
    </row>
    <row r="513" spans="1:38" x14ac:dyDescent="0.25">
      <c r="A513" s="18" t="s">
        <v>127</v>
      </c>
      <c r="B513" s="26" t="s">
        <v>149</v>
      </c>
      <c r="C513">
        <v>7</v>
      </c>
      <c r="D513">
        <v>9.91</v>
      </c>
      <c r="E513">
        <v>9.91</v>
      </c>
      <c r="F513" s="34"/>
      <c r="G513">
        <v>7</v>
      </c>
      <c r="H513">
        <v>4</v>
      </c>
      <c r="I513" s="34"/>
      <c r="J513" s="64" t="s">
        <v>150</v>
      </c>
      <c r="K513" s="50" t="s">
        <v>565</v>
      </c>
      <c r="L513" s="98"/>
      <c r="M513">
        <v>124</v>
      </c>
      <c r="N513">
        <v>123</v>
      </c>
      <c r="O513" s="34"/>
      <c r="P513">
        <f>VLOOKUP(表格2_45[[#This Row],[name]],odds!$A$1:$H$200,4,0)</f>
        <v>21</v>
      </c>
      <c r="Q513">
        <v>7.7</v>
      </c>
      <c r="R513" s="34"/>
      <c r="S513" s="35" t="s">
        <v>408</v>
      </c>
      <c r="T513" s="40">
        <v>1200</v>
      </c>
      <c r="U513">
        <v>1</v>
      </c>
      <c r="V513">
        <v>23</v>
      </c>
      <c r="W513">
        <v>12</v>
      </c>
      <c r="X513">
        <v>25</v>
      </c>
      <c r="Y513" s="32" t="s">
        <v>416</v>
      </c>
      <c r="Z513">
        <v>1097</v>
      </c>
      <c r="AA513" s="33" t="s">
        <v>417</v>
      </c>
      <c r="AB513">
        <v>4</v>
      </c>
      <c r="AC513">
        <v>50</v>
      </c>
      <c r="AD513" s="18" t="s">
        <v>76</v>
      </c>
      <c r="AE513">
        <v>3</v>
      </c>
      <c r="AF513">
        <v>2</v>
      </c>
      <c r="AG513">
        <v>2</v>
      </c>
      <c r="AH513">
        <v>7</v>
      </c>
      <c r="AL513" t="s">
        <v>161</v>
      </c>
    </row>
    <row r="514" spans="1:38" hidden="1" x14ac:dyDescent="0.25">
      <c r="A514" s="18" t="s">
        <v>127</v>
      </c>
      <c r="B514" s="20" t="s">
        <v>128</v>
      </c>
      <c r="C514" s="28">
        <v>1</v>
      </c>
      <c r="D514">
        <v>9.17</v>
      </c>
      <c r="E514">
        <v>9.9699999999999989</v>
      </c>
      <c r="F514" s="34"/>
      <c r="G514">
        <v>6</v>
      </c>
      <c r="H514">
        <v>1</v>
      </c>
      <c r="I514" s="34"/>
      <c r="J514" s="62" t="s">
        <v>120</v>
      </c>
      <c r="K514" s="61" t="s">
        <v>106</v>
      </c>
      <c r="L514" s="113"/>
      <c r="M514">
        <v>135</v>
      </c>
      <c r="N514">
        <v>117</v>
      </c>
      <c r="O514" s="34"/>
      <c r="P514">
        <f>VLOOKUP(表格2_45[[#This Row],[name]],odds!$A$1:$H$200,4,0)</f>
        <v>8.1</v>
      </c>
      <c r="Q514">
        <v>2.6</v>
      </c>
      <c r="R514" s="34"/>
      <c r="S514" s="35" t="s">
        <v>408</v>
      </c>
      <c r="T514" s="40">
        <v>1200</v>
      </c>
      <c r="U514">
        <v>1</v>
      </c>
      <c r="V514">
        <v>10</v>
      </c>
      <c r="W514">
        <v>7</v>
      </c>
      <c r="X514">
        <v>24</v>
      </c>
      <c r="Y514" s="31" t="s">
        <v>420</v>
      </c>
      <c r="Z514">
        <v>1085</v>
      </c>
      <c r="AA514" s="33" t="s">
        <v>427</v>
      </c>
      <c r="AB514">
        <v>4</v>
      </c>
      <c r="AC514">
        <v>40</v>
      </c>
      <c r="AD514" s="26" t="s">
        <v>59</v>
      </c>
      <c r="AE514" s="12" t="s">
        <v>552</v>
      </c>
      <c r="AF514">
        <v>1</v>
      </c>
      <c r="AG514">
        <v>1</v>
      </c>
      <c r="AH514">
        <v>1</v>
      </c>
      <c r="AL514" t="s">
        <v>17</v>
      </c>
    </row>
    <row r="515" spans="1:38" x14ac:dyDescent="0.25">
      <c r="A515" s="18" t="s">
        <v>127</v>
      </c>
      <c r="B515" s="22" t="s">
        <v>134</v>
      </c>
      <c r="C515" s="28">
        <v>3</v>
      </c>
      <c r="D515">
        <v>9.93</v>
      </c>
      <c r="E515">
        <v>10.029999999999999</v>
      </c>
      <c r="F515" s="34"/>
      <c r="G515">
        <v>3</v>
      </c>
      <c r="H515">
        <v>6</v>
      </c>
      <c r="I515" s="34"/>
      <c r="J515" s="52" t="s">
        <v>49</v>
      </c>
      <c r="K515" s="52" t="s">
        <v>49</v>
      </c>
      <c r="L515" s="118"/>
      <c r="M515">
        <v>129</v>
      </c>
      <c r="N515">
        <v>127</v>
      </c>
      <c r="O515" s="34"/>
      <c r="P515">
        <f>VLOOKUP(表格2_45[[#This Row],[name]],odds!$A$1:$H$200,4,0)</f>
        <v>4</v>
      </c>
      <c r="Q515">
        <v>3.8</v>
      </c>
      <c r="R515" s="34"/>
      <c r="S515" s="37" t="s">
        <v>409</v>
      </c>
      <c r="T515" s="40">
        <v>1200</v>
      </c>
      <c r="U515">
        <v>1</v>
      </c>
      <c r="V515">
        <v>26</v>
      </c>
      <c r="W515">
        <v>11</v>
      </c>
      <c r="X515">
        <v>25</v>
      </c>
      <c r="Y515" s="32" t="s">
        <v>416</v>
      </c>
      <c r="Z515">
        <v>1167</v>
      </c>
      <c r="AA515" s="33" t="s">
        <v>427</v>
      </c>
      <c r="AB515">
        <v>4</v>
      </c>
      <c r="AC515">
        <v>52</v>
      </c>
      <c r="AD515" s="22" t="s">
        <v>135</v>
      </c>
      <c r="AE515" s="12" t="s">
        <v>989</v>
      </c>
      <c r="AF515">
        <v>5</v>
      </c>
      <c r="AG515">
        <v>5</v>
      </c>
      <c r="AH515">
        <v>3</v>
      </c>
      <c r="AL515" t="s">
        <v>46</v>
      </c>
    </row>
    <row r="516" spans="1:38" hidden="1" x14ac:dyDescent="0.25">
      <c r="A516" s="18" t="s">
        <v>127</v>
      </c>
      <c r="B516" s="20" t="s">
        <v>128</v>
      </c>
      <c r="C516" s="30">
        <v>5</v>
      </c>
      <c r="D516">
        <v>21.92</v>
      </c>
      <c r="E516">
        <v>22.320000000000004</v>
      </c>
      <c r="F516" s="34"/>
      <c r="G516">
        <v>6</v>
      </c>
      <c r="H516">
        <v>12</v>
      </c>
      <c r="I516" s="34"/>
      <c r="J516" s="62" t="s">
        <v>120</v>
      </c>
      <c r="K516" s="61" t="s">
        <v>106</v>
      </c>
      <c r="L516" s="113"/>
      <c r="M516">
        <v>135</v>
      </c>
      <c r="N516">
        <v>118</v>
      </c>
      <c r="O516" s="34"/>
      <c r="P516">
        <f>VLOOKUP(表格2_45[[#This Row],[name]],odds!$A$1:$H$200,4,0)</f>
        <v>8.1</v>
      </c>
      <c r="Q516">
        <v>24</v>
      </c>
      <c r="R516" s="34"/>
      <c r="S516" s="35" t="s">
        <v>408</v>
      </c>
      <c r="T516">
        <v>1400</v>
      </c>
      <c r="U516">
        <v>1</v>
      </c>
      <c r="V516">
        <v>23</v>
      </c>
      <c r="W516">
        <v>6</v>
      </c>
      <c r="X516">
        <v>24</v>
      </c>
      <c r="Y516" t="s">
        <v>483</v>
      </c>
      <c r="Z516">
        <v>1081</v>
      </c>
      <c r="AA516" s="33" t="s">
        <v>427</v>
      </c>
      <c r="AB516">
        <v>4</v>
      </c>
      <c r="AC516">
        <v>42</v>
      </c>
      <c r="AD516" s="26" t="s">
        <v>59</v>
      </c>
      <c r="AE516" s="12">
        <v>2</v>
      </c>
      <c r="AF516">
        <v>2</v>
      </c>
      <c r="AG516">
        <v>2</v>
      </c>
      <c r="AH516">
        <v>2</v>
      </c>
      <c r="AI516">
        <v>5</v>
      </c>
      <c r="AL516" t="s">
        <v>17</v>
      </c>
    </row>
    <row r="517" spans="1:38" hidden="1" x14ac:dyDescent="0.25">
      <c r="A517" s="18" t="s">
        <v>127</v>
      </c>
      <c r="B517" s="20" t="s">
        <v>128</v>
      </c>
      <c r="C517">
        <v>7</v>
      </c>
      <c r="D517">
        <v>9.3800000000000008</v>
      </c>
      <c r="E517">
        <v>9.8800000000000008</v>
      </c>
      <c r="F517" s="34"/>
      <c r="G517">
        <v>6</v>
      </c>
      <c r="H517">
        <v>5</v>
      </c>
      <c r="I517" s="34"/>
      <c r="J517" s="62" t="s">
        <v>120</v>
      </c>
      <c r="K517" s="59" t="s">
        <v>85</v>
      </c>
      <c r="L517" s="96"/>
      <c r="M517">
        <v>135</v>
      </c>
      <c r="N517">
        <v>119</v>
      </c>
      <c r="O517" s="34"/>
      <c r="P517">
        <f>VLOOKUP(表格2_45[[#This Row],[name]],odds!$A$1:$H$200,4,0)</f>
        <v>8.1</v>
      </c>
      <c r="Q517">
        <v>11</v>
      </c>
      <c r="R517" s="34"/>
      <c r="S517" s="35" t="s">
        <v>408</v>
      </c>
      <c r="T517" s="40">
        <v>1200</v>
      </c>
      <c r="U517">
        <v>1</v>
      </c>
      <c r="V517">
        <v>26</v>
      </c>
      <c r="W517">
        <v>5</v>
      </c>
      <c r="X517">
        <v>24</v>
      </c>
      <c r="Y517" t="s">
        <v>483</v>
      </c>
      <c r="Z517">
        <v>1083</v>
      </c>
      <c r="AA517" s="33" t="s">
        <v>417</v>
      </c>
      <c r="AB517">
        <v>4</v>
      </c>
      <c r="AC517">
        <v>44</v>
      </c>
      <c r="AD517" s="26" t="s">
        <v>59</v>
      </c>
      <c r="AE517" s="12" t="s">
        <v>552</v>
      </c>
      <c r="AF517">
        <v>3</v>
      </c>
      <c r="AG517">
        <v>3</v>
      </c>
      <c r="AH517">
        <v>7</v>
      </c>
      <c r="AL517" t="s">
        <v>17</v>
      </c>
    </row>
    <row r="518" spans="1:38" hidden="1" x14ac:dyDescent="0.25">
      <c r="A518" s="18" t="s">
        <v>127</v>
      </c>
      <c r="B518" s="20" t="s">
        <v>128</v>
      </c>
      <c r="C518" s="30">
        <v>4</v>
      </c>
      <c r="D518">
        <v>9.42</v>
      </c>
      <c r="E518">
        <v>9.7200000000000006</v>
      </c>
      <c r="F518" s="34"/>
      <c r="G518">
        <v>6</v>
      </c>
      <c r="H518">
        <v>11</v>
      </c>
      <c r="I518" s="34"/>
      <c r="J518" s="62" t="s">
        <v>120</v>
      </c>
      <c r="K518" s="59" t="s">
        <v>85</v>
      </c>
      <c r="L518" s="96"/>
      <c r="M518">
        <v>135</v>
      </c>
      <c r="N518">
        <v>119</v>
      </c>
      <c r="O518" s="34"/>
      <c r="P518">
        <f>VLOOKUP(表格2_45[[#This Row],[name]],odds!$A$1:$H$200,4,0)</f>
        <v>8.1</v>
      </c>
      <c r="Q518">
        <v>12</v>
      </c>
      <c r="R518" s="34"/>
      <c r="S518" s="35" t="s">
        <v>408</v>
      </c>
      <c r="T518" s="40">
        <v>1200</v>
      </c>
      <c r="U518">
        <v>1</v>
      </c>
      <c r="V518">
        <v>24</v>
      </c>
      <c r="W518">
        <v>3</v>
      </c>
      <c r="X518">
        <v>24</v>
      </c>
      <c r="Y518" t="s">
        <v>483</v>
      </c>
      <c r="Z518">
        <v>1089</v>
      </c>
      <c r="AA518" s="33" t="s">
        <v>417</v>
      </c>
      <c r="AB518">
        <v>4</v>
      </c>
      <c r="AC518">
        <v>44</v>
      </c>
      <c r="AD518" s="26" t="s">
        <v>59</v>
      </c>
      <c r="AE518" s="12" t="s">
        <v>549</v>
      </c>
      <c r="AF518">
        <v>2</v>
      </c>
      <c r="AG518">
        <v>2</v>
      </c>
      <c r="AH518">
        <v>4</v>
      </c>
      <c r="AL518" t="s">
        <v>151</v>
      </c>
    </row>
    <row r="519" spans="1:38" hidden="1" x14ac:dyDescent="0.25">
      <c r="A519" s="18" t="s">
        <v>127</v>
      </c>
      <c r="B519" s="20" t="s">
        <v>128</v>
      </c>
      <c r="C519" s="28">
        <v>2</v>
      </c>
      <c r="D519">
        <v>11.09</v>
      </c>
      <c r="E519">
        <v>11.59</v>
      </c>
      <c r="F519" s="34"/>
      <c r="G519">
        <v>6</v>
      </c>
      <c r="H519">
        <v>9</v>
      </c>
      <c r="I519" s="34"/>
      <c r="J519" s="62" t="s">
        <v>120</v>
      </c>
      <c r="K519" s="59" t="s">
        <v>85</v>
      </c>
      <c r="L519" s="96"/>
      <c r="M519">
        <v>135</v>
      </c>
      <c r="N519">
        <v>119</v>
      </c>
      <c r="O519" s="34"/>
      <c r="P519">
        <f>VLOOKUP(表格2_45[[#This Row],[name]],odds!$A$1:$H$200,4,0)</f>
        <v>8.1</v>
      </c>
      <c r="Q519">
        <v>8</v>
      </c>
      <c r="R519" s="34"/>
      <c r="S519" s="35" t="s">
        <v>408</v>
      </c>
      <c r="T519" s="40">
        <v>1200</v>
      </c>
      <c r="U519">
        <v>1</v>
      </c>
      <c r="V519">
        <v>6</v>
      </c>
      <c r="W519">
        <v>3</v>
      </c>
      <c r="X519">
        <v>24</v>
      </c>
      <c r="Y519" s="31" t="s">
        <v>420</v>
      </c>
      <c r="Z519">
        <v>1070</v>
      </c>
      <c r="AA519" s="33" t="s">
        <v>417</v>
      </c>
      <c r="AB519">
        <v>4</v>
      </c>
      <c r="AC519">
        <v>44</v>
      </c>
      <c r="AD519" s="26" t="s">
        <v>59</v>
      </c>
      <c r="AE519" s="12">
        <v>2</v>
      </c>
      <c r="AF519">
        <v>3</v>
      </c>
      <c r="AG519">
        <v>4</v>
      </c>
      <c r="AH519">
        <v>2</v>
      </c>
      <c r="AL519" t="s">
        <v>161</v>
      </c>
    </row>
    <row r="520" spans="1:38" hidden="1" x14ac:dyDescent="0.25">
      <c r="A520" s="18" t="s">
        <v>127</v>
      </c>
      <c r="B520" s="20" t="s">
        <v>128</v>
      </c>
      <c r="C520">
        <v>7</v>
      </c>
      <c r="D520">
        <v>22.88</v>
      </c>
      <c r="E520">
        <v>23.38</v>
      </c>
      <c r="F520" s="34"/>
      <c r="G520">
        <v>6</v>
      </c>
      <c r="H520">
        <v>3</v>
      </c>
      <c r="I520" s="34"/>
      <c r="J520" s="62" t="s">
        <v>120</v>
      </c>
      <c r="K520" s="56" t="s">
        <v>69</v>
      </c>
      <c r="L520" s="105"/>
      <c r="M520">
        <v>135</v>
      </c>
      <c r="N520">
        <v>119</v>
      </c>
      <c r="O520" s="34"/>
      <c r="P520">
        <f>VLOOKUP(表格2_45[[#This Row],[name]],odds!$A$1:$H$200,4,0)</f>
        <v>8.1</v>
      </c>
      <c r="Q520">
        <v>4.0999999999999996</v>
      </c>
      <c r="R520" s="34"/>
      <c r="S520" s="37" t="s">
        <v>409</v>
      </c>
      <c r="T520">
        <v>1400</v>
      </c>
      <c r="U520">
        <v>1</v>
      </c>
      <c r="V520">
        <v>21</v>
      </c>
      <c r="W520">
        <v>1</v>
      </c>
      <c r="X520">
        <v>24</v>
      </c>
      <c r="Y520" t="s">
        <v>483</v>
      </c>
      <c r="Z520">
        <v>1076</v>
      </c>
      <c r="AA520" s="33" t="s">
        <v>417</v>
      </c>
      <c r="AB520">
        <v>4</v>
      </c>
      <c r="AC520">
        <v>44</v>
      </c>
      <c r="AD520" s="26" t="s">
        <v>59</v>
      </c>
      <c r="AE520" t="s">
        <v>435</v>
      </c>
      <c r="AF520">
        <v>6</v>
      </c>
      <c r="AG520">
        <v>6</v>
      </c>
      <c r="AH520">
        <v>5</v>
      </c>
      <c r="AI520">
        <v>7</v>
      </c>
      <c r="AL520" t="s">
        <v>161</v>
      </c>
    </row>
    <row r="521" spans="1:38" hidden="1" x14ac:dyDescent="0.25">
      <c r="A521" s="18" t="s">
        <v>127</v>
      </c>
      <c r="B521" s="20" t="s">
        <v>128</v>
      </c>
      <c r="C521" s="28">
        <v>2</v>
      </c>
      <c r="D521">
        <v>23.83</v>
      </c>
      <c r="E521">
        <v>24.529999999999998</v>
      </c>
      <c r="F521" s="34"/>
      <c r="G521">
        <v>6</v>
      </c>
      <c r="H521">
        <v>1</v>
      </c>
      <c r="I521" s="34"/>
      <c r="J521" s="62" t="s">
        <v>120</v>
      </c>
      <c r="K521" s="56" t="s">
        <v>69</v>
      </c>
      <c r="L521" s="105"/>
      <c r="M521">
        <v>135</v>
      </c>
      <c r="N521">
        <v>119</v>
      </c>
      <c r="O521" s="34"/>
      <c r="P521">
        <f>VLOOKUP(表格2_45[[#This Row],[name]],odds!$A$1:$H$200,4,0)</f>
        <v>8.1</v>
      </c>
      <c r="Q521">
        <v>4.7</v>
      </c>
      <c r="R521" s="34"/>
      <c r="S521" s="35" t="s">
        <v>408</v>
      </c>
      <c r="T521">
        <v>1400</v>
      </c>
      <c r="U521">
        <v>1</v>
      </c>
      <c r="V521">
        <v>1</v>
      </c>
      <c r="W521">
        <v>1</v>
      </c>
      <c r="X521">
        <v>24</v>
      </c>
      <c r="Y521" t="s">
        <v>483</v>
      </c>
      <c r="Z521">
        <v>1086</v>
      </c>
      <c r="AA521" s="33" t="s">
        <v>417</v>
      </c>
      <c r="AB521">
        <v>4</v>
      </c>
      <c r="AC521">
        <v>43</v>
      </c>
      <c r="AD521" s="26" t="s">
        <v>59</v>
      </c>
      <c r="AE521" s="12" t="s">
        <v>446</v>
      </c>
      <c r="AF521">
        <v>3</v>
      </c>
      <c r="AG521">
        <v>3</v>
      </c>
      <c r="AH521">
        <v>3</v>
      </c>
      <c r="AI521">
        <v>2</v>
      </c>
      <c r="AL521" t="s">
        <v>161</v>
      </c>
    </row>
    <row r="522" spans="1:38" hidden="1" x14ac:dyDescent="0.25">
      <c r="A522" s="18" t="s">
        <v>127</v>
      </c>
      <c r="B522" s="20" t="s">
        <v>128</v>
      </c>
      <c r="C522" s="28">
        <v>3</v>
      </c>
      <c r="D522">
        <v>10.47</v>
      </c>
      <c r="E522">
        <v>10.97</v>
      </c>
      <c r="F522" s="34"/>
      <c r="G522">
        <v>6</v>
      </c>
      <c r="H522">
        <v>3</v>
      </c>
      <c r="I522" s="34"/>
      <c r="J522" s="62" t="s">
        <v>120</v>
      </c>
      <c r="K522" s="56" t="s">
        <v>69</v>
      </c>
      <c r="L522" s="105"/>
      <c r="M522">
        <v>135</v>
      </c>
      <c r="N522">
        <v>120</v>
      </c>
      <c r="O522" s="34"/>
      <c r="P522">
        <f>VLOOKUP(表格2_45[[#This Row],[name]],odds!$A$1:$H$200,4,0)</f>
        <v>8.1</v>
      </c>
      <c r="Q522">
        <v>11</v>
      </c>
      <c r="R522" s="34"/>
      <c r="S522" s="36" t="s">
        <v>410</v>
      </c>
      <c r="T522" s="40">
        <v>1200</v>
      </c>
      <c r="U522">
        <v>1</v>
      </c>
      <c r="V522">
        <v>10</v>
      </c>
      <c r="W522">
        <v>12</v>
      </c>
      <c r="X522">
        <v>23</v>
      </c>
      <c r="Y522" t="s">
        <v>483</v>
      </c>
      <c r="Z522">
        <v>1084</v>
      </c>
      <c r="AA522" s="33" t="s">
        <v>417</v>
      </c>
      <c r="AB522">
        <v>4</v>
      </c>
      <c r="AC522">
        <v>44</v>
      </c>
      <c r="AD522" s="26" t="s">
        <v>59</v>
      </c>
      <c r="AE522" t="s">
        <v>429</v>
      </c>
      <c r="AF522">
        <v>10</v>
      </c>
      <c r="AG522">
        <v>8</v>
      </c>
      <c r="AH522">
        <v>3</v>
      </c>
      <c r="AL522" t="s">
        <v>161</v>
      </c>
    </row>
    <row r="523" spans="1:38" x14ac:dyDescent="0.25">
      <c r="A523" s="18" t="s">
        <v>127</v>
      </c>
      <c r="B523" s="24" t="s">
        <v>143</v>
      </c>
      <c r="C523" s="28">
        <v>2</v>
      </c>
      <c r="D523">
        <v>9.57</v>
      </c>
      <c r="E523">
        <v>10.07</v>
      </c>
      <c r="F523" s="34"/>
      <c r="G523">
        <v>10</v>
      </c>
      <c r="H523">
        <v>3</v>
      </c>
      <c r="I523" s="34"/>
      <c r="J523" s="49" t="s">
        <v>31</v>
      </c>
      <c r="K523" s="78" t="s">
        <v>687</v>
      </c>
      <c r="L523" s="123"/>
      <c r="M523">
        <v>127</v>
      </c>
      <c r="N523">
        <v>118</v>
      </c>
      <c r="O523" s="34"/>
      <c r="P523">
        <f>VLOOKUP(表格2_45[[#This Row],[name]],odds!$A$1:$H$200,4,0)</f>
        <v>16</v>
      </c>
      <c r="Q523">
        <v>8.6999999999999993</v>
      </c>
      <c r="R523" s="34"/>
      <c r="S523" s="35" t="s">
        <v>408</v>
      </c>
      <c r="T523" s="40">
        <v>1200</v>
      </c>
      <c r="U523">
        <v>1</v>
      </c>
      <c r="V523">
        <v>5</v>
      </c>
      <c r="W523">
        <v>11</v>
      </c>
      <c r="X523">
        <v>25</v>
      </c>
      <c r="Y523" s="32" t="s">
        <v>426</v>
      </c>
      <c r="Z523">
        <v>1060</v>
      </c>
      <c r="AA523" s="33" t="s">
        <v>427</v>
      </c>
      <c r="AB523">
        <v>4</v>
      </c>
      <c r="AC523">
        <v>50</v>
      </c>
      <c r="AD523" s="20" t="s">
        <v>121</v>
      </c>
      <c r="AE523" s="12">
        <v>1</v>
      </c>
      <c r="AF523">
        <v>1</v>
      </c>
      <c r="AG523">
        <v>1</v>
      </c>
      <c r="AH523">
        <v>2</v>
      </c>
      <c r="AL523" t="s">
        <v>624</v>
      </c>
    </row>
    <row r="524" spans="1:38" x14ac:dyDescent="0.25">
      <c r="A524" s="18" t="s">
        <v>127</v>
      </c>
      <c r="B524" s="18" t="s">
        <v>166</v>
      </c>
      <c r="C524">
        <v>10</v>
      </c>
      <c r="D524">
        <v>10.1</v>
      </c>
      <c r="E524">
        <v>10.1</v>
      </c>
      <c r="F524" s="34"/>
      <c r="G524">
        <v>8</v>
      </c>
      <c r="H524">
        <v>8</v>
      </c>
      <c r="I524" s="34"/>
      <c r="J524" s="65" t="s">
        <v>167</v>
      </c>
      <c r="K524" s="65" t="s">
        <v>167</v>
      </c>
      <c r="L524" s="117"/>
      <c r="M524">
        <v>119</v>
      </c>
      <c r="N524">
        <v>120</v>
      </c>
      <c r="O524" s="34"/>
      <c r="P524">
        <f>VLOOKUP(表格2_45[[#This Row],[name]],odds!$A$1:$H$200,4,0)</f>
        <v>20</v>
      </c>
      <c r="Q524">
        <v>17</v>
      </c>
      <c r="R524" s="34"/>
      <c r="S524" s="36" t="s">
        <v>410</v>
      </c>
      <c r="T524" s="40">
        <v>1200</v>
      </c>
      <c r="U524">
        <v>1</v>
      </c>
      <c r="V524">
        <v>23</v>
      </c>
      <c r="W524">
        <v>12</v>
      </c>
      <c r="X524">
        <v>25</v>
      </c>
      <c r="Y524" s="32" t="s">
        <v>416</v>
      </c>
      <c r="Z524">
        <v>1252</v>
      </c>
      <c r="AA524" s="33" t="s">
        <v>417</v>
      </c>
      <c r="AB524">
        <v>4</v>
      </c>
      <c r="AC524">
        <v>45</v>
      </c>
      <c r="AD524" s="21" t="s">
        <v>168</v>
      </c>
      <c r="AE524">
        <v>4</v>
      </c>
      <c r="AF524">
        <v>8</v>
      </c>
      <c r="AG524">
        <v>9</v>
      </c>
      <c r="AH524">
        <v>10</v>
      </c>
      <c r="AL524" t="s">
        <v>99</v>
      </c>
    </row>
    <row r="525" spans="1:38" hidden="1" x14ac:dyDescent="0.25">
      <c r="A525" s="18" t="s">
        <v>127</v>
      </c>
      <c r="B525" s="20" t="s">
        <v>128</v>
      </c>
      <c r="C525">
        <v>13</v>
      </c>
      <c r="D525">
        <v>23.23</v>
      </c>
      <c r="E525">
        <v>23.63</v>
      </c>
      <c r="F525" s="34"/>
      <c r="G525">
        <v>6</v>
      </c>
      <c r="H525">
        <v>5</v>
      </c>
      <c r="I525" s="34"/>
      <c r="J525" s="62" t="s">
        <v>120</v>
      </c>
      <c r="K525" s="63" t="s">
        <v>140</v>
      </c>
      <c r="L525" s="100"/>
      <c r="M525">
        <v>135</v>
      </c>
      <c r="N525">
        <v>124</v>
      </c>
      <c r="O525" s="34"/>
      <c r="P525">
        <f>VLOOKUP(表格2_45[[#This Row],[name]],odds!$A$1:$H$200,4,0)</f>
        <v>8.1</v>
      </c>
      <c r="Q525">
        <v>10</v>
      </c>
      <c r="R525" s="34"/>
      <c r="S525" s="37" t="s">
        <v>409</v>
      </c>
      <c r="T525">
        <v>1400</v>
      </c>
      <c r="U525">
        <v>1</v>
      </c>
      <c r="V525">
        <v>1</v>
      </c>
      <c r="W525">
        <v>10</v>
      </c>
      <c r="X525">
        <v>23</v>
      </c>
      <c r="Y525" t="s">
        <v>479</v>
      </c>
      <c r="Z525">
        <v>1077</v>
      </c>
      <c r="AA525" s="33" t="s">
        <v>417</v>
      </c>
      <c r="AB525">
        <v>4</v>
      </c>
      <c r="AC525">
        <v>48</v>
      </c>
      <c r="AD525" s="26" t="s">
        <v>59</v>
      </c>
      <c r="AE525" t="s">
        <v>516</v>
      </c>
      <c r="AF525">
        <v>4</v>
      </c>
      <c r="AG525">
        <v>6</v>
      </c>
      <c r="AH525">
        <v>6</v>
      </c>
      <c r="AI525">
        <v>13</v>
      </c>
      <c r="AL525" t="s">
        <v>535</v>
      </c>
    </row>
    <row r="526" spans="1:38" x14ac:dyDescent="0.25">
      <c r="A526" s="18" t="s">
        <v>127</v>
      </c>
      <c r="B526" s="23" t="s">
        <v>139</v>
      </c>
      <c r="C526">
        <v>8</v>
      </c>
      <c r="D526">
        <v>10.119999999999999</v>
      </c>
      <c r="E526">
        <v>10.119999999999999</v>
      </c>
      <c r="F526" s="34"/>
      <c r="G526">
        <v>11</v>
      </c>
      <c r="H526">
        <v>9</v>
      </c>
      <c r="I526" s="34"/>
      <c r="J526" s="63" t="s">
        <v>140</v>
      </c>
      <c r="K526" s="63" t="s">
        <v>140</v>
      </c>
      <c r="L526" s="100"/>
      <c r="M526">
        <v>128</v>
      </c>
      <c r="N526">
        <v>127</v>
      </c>
      <c r="O526" s="34"/>
      <c r="P526">
        <f>VLOOKUP(表格2_45[[#This Row],[name]],odds!$A$1:$H$200,4,0)</f>
        <v>17</v>
      </c>
      <c r="Q526">
        <v>33</v>
      </c>
      <c r="R526" s="34"/>
      <c r="S526" s="38" t="s">
        <v>411</v>
      </c>
      <c r="T526" s="40">
        <v>1200</v>
      </c>
      <c r="U526">
        <v>1</v>
      </c>
      <c r="V526">
        <v>3</v>
      </c>
      <c r="W526">
        <v>12</v>
      </c>
      <c r="X526">
        <v>25</v>
      </c>
      <c r="Y526" s="32" t="s">
        <v>426</v>
      </c>
      <c r="Z526">
        <v>1128</v>
      </c>
      <c r="AA526" s="33" t="s">
        <v>417</v>
      </c>
      <c r="AB526">
        <v>4</v>
      </c>
      <c r="AC526">
        <v>51</v>
      </c>
      <c r="AD526" s="26" t="s">
        <v>59</v>
      </c>
      <c r="AE526" s="12" t="s">
        <v>552</v>
      </c>
      <c r="AF526">
        <v>12</v>
      </c>
      <c r="AG526">
        <v>11</v>
      </c>
      <c r="AH526">
        <v>8</v>
      </c>
      <c r="AL526" t="s">
        <v>1113</v>
      </c>
    </row>
    <row r="527" spans="1:38" x14ac:dyDescent="0.25">
      <c r="A527" s="18" t="s">
        <v>127</v>
      </c>
      <c r="B527" s="19" t="s">
        <v>172</v>
      </c>
      <c r="C527">
        <v>11</v>
      </c>
      <c r="D527">
        <v>10.18</v>
      </c>
      <c r="E527">
        <v>10.18</v>
      </c>
      <c r="F527" s="34"/>
      <c r="G527">
        <v>4</v>
      </c>
      <c r="H527">
        <v>6</v>
      </c>
      <c r="I527" s="34"/>
      <c r="J527" s="66" t="s">
        <v>173</v>
      </c>
      <c r="K527" s="54" t="s">
        <v>58</v>
      </c>
      <c r="L527" s="110"/>
      <c r="M527">
        <v>118</v>
      </c>
      <c r="N527">
        <v>119</v>
      </c>
      <c r="O527" s="34"/>
      <c r="P527">
        <f>VLOOKUP(表格2_45[[#This Row],[name]],odds!$A$1:$H$200,4,0)</f>
        <v>6.2</v>
      </c>
      <c r="Q527">
        <v>3.9</v>
      </c>
      <c r="R527" s="34"/>
      <c r="S527" s="37" t="s">
        <v>409</v>
      </c>
      <c r="T527" s="40">
        <v>1200</v>
      </c>
      <c r="U527">
        <v>1</v>
      </c>
      <c r="V527">
        <v>23</v>
      </c>
      <c r="W527">
        <v>12</v>
      </c>
      <c r="X527">
        <v>25</v>
      </c>
      <c r="Y527" s="32" t="s">
        <v>416</v>
      </c>
      <c r="Z527">
        <v>1258</v>
      </c>
      <c r="AA527" s="33" t="s">
        <v>417</v>
      </c>
      <c r="AB527">
        <v>4</v>
      </c>
      <c r="AC527">
        <v>44</v>
      </c>
      <c r="AD527" s="16" t="s">
        <v>70</v>
      </c>
      <c r="AE527" t="s">
        <v>502</v>
      </c>
      <c r="AF527">
        <v>5</v>
      </c>
      <c r="AG527">
        <v>3</v>
      </c>
      <c r="AH527">
        <v>11</v>
      </c>
      <c r="AL527" t="s">
        <v>685</v>
      </c>
    </row>
    <row r="528" spans="1:38" x14ac:dyDescent="0.25">
      <c r="A528" s="18" t="s">
        <v>127</v>
      </c>
      <c r="B528" s="20" t="s">
        <v>128</v>
      </c>
      <c r="C528" s="28">
        <v>3</v>
      </c>
      <c r="D528">
        <v>9.6</v>
      </c>
      <c r="E528">
        <v>10.199999999999999</v>
      </c>
      <c r="F528" s="34"/>
      <c r="G528">
        <v>6</v>
      </c>
      <c r="H528">
        <v>5</v>
      </c>
      <c r="I528" s="34"/>
      <c r="J528" s="62" t="s">
        <v>120</v>
      </c>
      <c r="K528" s="62" t="s">
        <v>120</v>
      </c>
      <c r="L528" s="109"/>
      <c r="M528">
        <v>135</v>
      </c>
      <c r="N528">
        <v>118</v>
      </c>
      <c r="O528" s="34"/>
      <c r="P528">
        <f>VLOOKUP(表格2_45[[#This Row],[name]],odds!$A$1:$H$200,4,0)</f>
        <v>8.1</v>
      </c>
      <c r="Q528">
        <v>20</v>
      </c>
      <c r="R528" s="34"/>
      <c r="S528" s="35" t="s">
        <v>408</v>
      </c>
      <c r="T528" s="40">
        <v>1200</v>
      </c>
      <c r="U528">
        <v>1</v>
      </c>
      <c r="V528">
        <v>15</v>
      </c>
      <c r="W528">
        <v>10</v>
      </c>
      <c r="X528">
        <v>25</v>
      </c>
      <c r="Y528" s="32" t="s">
        <v>432</v>
      </c>
      <c r="Z528">
        <v>1090</v>
      </c>
      <c r="AA528" s="33" t="s">
        <v>427</v>
      </c>
      <c r="AB528">
        <v>3</v>
      </c>
      <c r="AC528">
        <v>62</v>
      </c>
      <c r="AD528" s="19" t="s">
        <v>81</v>
      </c>
      <c r="AE528" s="12">
        <v>1</v>
      </c>
      <c r="AF528">
        <v>1</v>
      </c>
      <c r="AG528">
        <v>1</v>
      </c>
      <c r="AH528">
        <v>3</v>
      </c>
      <c r="AL528" t="s">
        <v>17</v>
      </c>
    </row>
    <row r="529" spans="1:38" x14ac:dyDescent="0.25">
      <c r="A529" s="18" t="s">
        <v>127</v>
      </c>
      <c r="B529" s="20" t="s">
        <v>128</v>
      </c>
      <c r="C529" s="28">
        <v>3</v>
      </c>
      <c r="D529">
        <v>9.5500000000000007</v>
      </c>
      <c r="E529">
        <v>10.25</v>
      </c>
      <c r="F529" s="34"/>
      <c r="G529">
        <v>6</v>
      </c>
      <c r="H529">
        <v>4</v>
      </c>
      <c r="I529" s="34"/>
      <c r="J529" s="62" t="s">
        <v>120</v>
      </c>
      <c r="K529" s="62" t="s">
        <v>120</v>
      </c>
      <c r="L529" s="109"/>
      <c r="M529">
        <v>135</v>
      </c>
      <c r="N529">
        <v>115</v>
      </c>
      <c r="O529" s="34"/>
      <c r="P529">
        <f>VLOOKUP(表格2_45[[#This Row],[name]],odds!$A$1:$H$200,4,0)</f>
        <v>8.1</v>
      </c>
      <c r="Q529">
        <v>12</v>
      </c>
      <c r="R529" s="34"/>
      <c r="S529" s="35" t="s">
        <v>408</v>
      </c>
      <c r="T529" s="40">
        <v>1200</v>
      </c>
      <c r="U529">
        <v>1</v>
      </c>
      <c r="V529">
        <v>23</v>
      </c>
      <c r="W529">
        <v>12</v>
      </c>
      <c r="X529">
        <v>25</v>
      </c>
      <c r="Y529" s="32" t="s">
        <v>416</v>
      </c>
      <c r="Z529">
        <v>1091</v>
      </c>
      <c r="AA529" s="33" t="s">
        <v>417</v>
      </c>
      <c r="AB529">
        <v>3</v>
      </c>
      <c r="AC529">
        <v>60</v>
      </c>
      <c r="AD529" s="19" t="s">
        <v>81</v>
      </c>
      <c r="AE529">
        <v>3</v>
      </c>
      <c r="AF529">
        <v>1</v>
      </c>
      <c r="AG529">
        <v>1</v>
      </c>
      <c r="AH529">
        <v>3</v>
      </c>
      <c r="AL529" t="s">
        <v>17</v>
      </c>
    </row>
    <row r="530" spans="1:38" x14ac:dyDescent="0.25">
      <c r="A530" s="18" t="s">
        <v>127</v>
      </c>
      <c r="B530" s="26" t="s">
        <v>149</v>
      </c>
      <c r="C530" s="30">
        <v>4</v>
      </c>
      <c r="D530">
        <v>10.15</v>
      </c>
      <c r="E530">
        <v>10.25</v>
      </c>
      <c r="F530" s="34"/>
      <c r="G530">
        <v>7</v>
      </c>
      <c r="H530">
        <v>3</v>
      </c>
      <c r="I530" s="34"/>
      <c r="J530" s="64" t="s">
        <v>150</v>
      </c>
      <c r="K530" s="50" t="s">
        <v>565</v>
      </c>
      <c r="L530" s="98"/>
      <c r="M530">
        <v>124</v>
      </c>
      <c r="N530">
        <v>126</v>
      </c>
      <c r="O530" s="34"/>
      <c r="P530">
        <f>VLOOKUP(表格2_45[[#This Row],[name]],odds!$A$1:$H$200,4,0)</f>
        <v>21</v>
      </c>
      <c r="Q530">
        <v>4</v>
      </c>
      <c r="R530" s="34"/>
      <c r="S530" s="35" t="s">
        <v>408</v>
      </c>
      <c r="T530" s="40">
        <v>1200</v>
      </c>
      <c r="U530">
        <v>1</v>
      </c>
      <c r="V530">
        <v>19</v>
      </c>
      <c r="W530">
        <v>11</v>
      </c>
      <c r="X530">
        <v>25</v>
      </c>
      <c r="Y530" s="31" t="s">
        <v>420</v>
      </c>
      <c r="Z530">
        <v>1103</v>
      </c>
      <c r="AA530" s="33" t="s">
        <v>417</v>
      </c>
      <c r="AB530">
        <v>4</v>
      </c>
      <c r="AC530">
        <v>52</v>
      </c>
      <c r="AD530" s="18" t="s">
        <v>76</v>
      </c>
      <c r="AE530">
        <v>3</v>
      </c>
      <c r="AF530">
        <v>3</v>
      </c>
      <c r="AG530">
        <v>3</v>
      </c>
      <c r="AH530">
        <v>4</v>
      </c>
      <c r="AL530" t="s">
        <v>161</v>
      </c>
    </row>
    <row r="531" spans="1:38" hidden="1" x14ac:dyDescent="0.25">
      <c r="A531" s="18" t="s">
        <v>127</v>
      </c>
      <c r="B531" s="23" t="s">
        <v>139</v>
      </c>
      <c r="C531">
        <v>14</v>
      </c>
      <c r="D531">
        <v>59.21</v>
      </c>
      <c r="E531">
        <v>59.410000000000004</v>
      </c>
      <c r="F531" s="34"/>
      <c r="G531">
        <v>11</v>
      </c>
      <c r="H531">
        <v>6</v>
      </c>
      <c r="I531" s="34"/>
      <c r="J531" s="63" t="s">
        <v>140</v>
      </c>
      <c r="K531" s="67" t="s">
        <v>195</v>
      </c>
      <c r="L531" s="95"/>
      <c r="M531">
        <v>128</v>
      </c>
      <c r="N531">
        <v>127</v>
      </c>
      <c r="O531" s="34"/>
      <c r="P531">
        <f>VLOOKUP(表格2_45[[#This Row],[name]],odds!$A$1:$H$200,4,0)</f>
        <v>17</v>
      </c>
      <c r="Q531">
        <v>20</v>
      </c>
      <c r="R531" s="34"/>
      <c r="S531" s="35" t="s">
        <v>408</v>
      </c>
      <c r="T531">
        <v>1000</v>
      </c>
      <c r="U531">
        <v>0</v>
      </c>
      <c r="V531">
        <v>9</v>
      </c>
      <c r="W531">
        <v>11</v>
      </c>
      <c r="X531">
        <v>25</v>
      </c>
      <c r="Y531" t="s">
        <v>479</v>
      </c>
      <c r="Z531">
        <v>1139</v>
      </c>
      <c r="AA531" s="33" t="s">
        <v>417</v>
      </c>
      <c r="AB531">
        <v>4</v>
      </c>
      <c r="AC531">
        <v>52</v>
      </c>
      <c r="AD531" s="26" t="s">
        <v>59</v>
      </c>
      <c r="AE531" t="s">
        <v>468</v>
      </c>
      <c r="AF531">
        <v>1</v>
      </c>
      <c r="AG531">
        <v>1</v>
      </c>
      <c r="AH531">
        <v>14</v>
      </c>
      <c r="AL531" t="s">
        <v>161</v>
      </c>
    </row>
    <row r="532" spans="1:38" hidden="1" x14ac:dyDescent="0.25">
      <c r="A532" s="18" t="s">
        <v>127</v>
      </c>
      <c r="B532" s="23" t="s">
        <v>139</v>
      </c>
      <c r="C532" s="30">
        <v>4</v>
      </c>
      <c r="D532">
        <v>57.08</v>
      </c>
      <c r="E532">
        <v>57.18</v>
      </c>
      <c r="F532" s="34"/>
      <c r="G532">
        <v>11</v>
      </c>
      <c r="H532">
        <v>9</v>
      </c>
      <c r="I532" s="34"/>
      <c r="J532" s="63" t="s">
        <v>140</v>
      </c>
      <c r="K532" s="67" t="s">
        <v>195</v>
      </c>
      <c r="L532" s="95"/>
      <c r="M532">
        <v>128</v>
      </c>
      <c r="N532">
        <v>125</v>
      </c>
      <c r="O532" s="34"/>
      <c r="P532">
        <f>VLOOKUP(表格2_45[[#This Row],[name]],odds!$A$1:$H$200,4,0)</f>
        <v>17</v>
      </c>
      <c r="Q532">
        <v>72</v>
      </c>
      <c r="R532" s="34"/>
      <c r="S532" s="36" t="s">
        <v>410</v>
      </c>
      <c r="T532">
        <v>1000</v>
      </c>
      <c r="U532">
        <v>0</v>
      </c>
      <c r="V532">
        <v>19</v>
      </c>
      <c r="W532">
        <v>10</v>
      </c>
      <c r="X532">
        <v>25</v>
      </c>
      <c r="Y532" t="s">
        <v>479</v>
      </c>
      <c r="Z532">
        <v>1143</v>
      </c>
      <c r="AA532" s="33" t="s">
        <v>427</v>
      </c>
      <c r="AB532">
        <v>4</v>
      </c>
      <c r="AC532">
        <v>52</v>
      </c>
      <c r="AD532" s="26" t="s">
        <v>59</v>
      </c>
      <c r="AE532" s="12" t="s">
        <v>471</v>
      </c>
      <c r="AF532">
        <v>10</v>
      </c>
      <c r="AG532">
        <v>9</v>
      </c>
      <c r="AH532">
        <v>4</v>
      </c>
      <c r="AL532" t="s">
        <v>450</v>
      </c>
    </row>
    <row r="533" spans="1:38" x14ac:dyDescent="0.25">
      <c r="A533" s="18" t="s">
        <v>127</v>
      </c>
      <c r="B533" s="24" t="s">
        <v>143</v>
      </c>
      <c r="C533" s="28">
        <v>3</v>
      </c>
      <c r="D533">
        <v>10.1</v>
      </c>
      <c r="E533">
        <v>10.299999999999999</v>
      </c>
      <c r="F533" s="34"/>
      <c r="G533">
        <v>10</v>
      </c>
      <c r="H533">
        <v>4</v>
      </c>
      <c r="I533" s="34"/>
      <c r="J533" s="49" t="s">
        <v>31</v>
      </c>
      <c r="K533" s="74" t="s">
        <v>404</v>
      </c>
      <c r="L533" s="106"/>
      <c r="M533">
        <v>127</v>
      </c>
      <c r="N533">
        <v>127</v>
      </c>
      <c r="O533" s="34"/>
      <c r="P533">
        <f>VLOOKUP(表格2_45[[#This Row],[name]],odds!$A$1:$H$200,4,0)</f>
        <v>16</v>
      </c>
      <c r="Q533">
        <v>8.6999999999999993</v>
      </c>
      <c r="R533" s="34"/>
      <c r="S533" s="37" t="s">
        <v>409</v>
      </c>
      <c r="T533" s="40">
        <v>1200</v>
      </c>
      <c r="U533">
        <v>1</v>
      </c>
      <c r="V533">
        <v>17</v>
      </c>
      <c r="W533">
        <v>12</v>
      </c>
      <c r="X533">
        <v>25</v>
      </c>
      <c r="Y533" s="31" t="s">
        <v>420</v>
      </c>
      <c r="Z533">
        <v>1079</v>
      </c>
      <c r="AA533" s="33" t="s">
        <v>417</v>
      </c>
      <c r="AB533">
        <v>4</v>
      </c>
      <c r="AC533">
        <v>51</v>
      </c>
      <c r="AD533" s="20" t="s">
        <v>121</v>
      </c>
      <c r="AE533" s="12" t="s">
        <v>423</v>
      </c>
      <c r="AF533">
        <v>4</v>
      </c>
      <c r="AG533">
        <v>3</v>
      </c>
      <c r="AH533">
        <v>3</v>
      </c>
      <c r="AL533" t="s">
        <v>624</v>
      </c>
    </row>
    <row r="534" spans="1:38" x14ac:dyDescent="0.25">
      <c r="A534" s="18" t="s">
        <v>127</v>
      </c>
      <c r="B534" s="20" t="s">
        <v>128</v>
      </c>
      <c r="C534">
        <v>6</v>
      </c>
      <c r="D534">
        <v>10.16</v>
      </c>
      <c r="E534">
        <v>10.46</v>
      </c>
      <c r="F534" s="34"/>
      <c r="G534">
        <v>6</v>
      </c>
      <c r="H534">
        <v>12</v>
      </c>
      <c r="I534" s="34"/>
      <c r="J534" s="62" t="s">
        <v>120</v>
      </c>
      <c r="K534" s="62" t="s">
        <v>120</v>
      </c>
      <c r="L534" s="109"/>
      <c r="M534">
        <v>135</v>
      </c>
      <c r="N534">
        <v>120</v>
      </c>
      <c r="O534" s="34"/>
      <c r="P534">
        <f>VLOOKUP(表格2_45[[#This Row],[name]],odds!$A$1:$H$200,4,0)</f>
        <v>8.1</v>
      </c>
      <c r="Q534">
        <v>47</v>
      </c>
      <c r="R534" s="34"/>
      <c r="S534" s="35" t="s">
        <v>408</v>
      </c>
      <c r="T534" s="40">
        <v>1200</v>
      </c>
      <c r="U534">
        <v>1</v>
      </c>
      <c r="V534">
        <v>26</v>
      </c>
      <c r="W534">
        <v>11</v>
      </c>
      <c r="X534">
        <v>25</v>
      </c>
      <c r="Y534" s="32" t="s">
        <v>416</v>
      </c>
      <c r="Z534">
        <v>1091</v>
      </c>
      <c r="AA534" s="33" t="s">
        <v>427</v>
      </c>
      <c r="AB534">
        <v>3</v>
      </c>
      <c r="AC534">
        <v>60</v>
      </c>
      <c r="AD534" s="19" t="s">
        <v>81</v>
      </c>
      <c r="AE534" s="12" t="s">
        <v>446</v>
      </c>
      <c r="AF534">
        <v>2</v>
      </c>
      <c r="AG534">
        <v>2</v>
      </c>
      <c r="AH534">
        <v>6</v>
      </c>
      <c r="AL534" t="s">
        <v>17</v>
      </c>
    </row>
    <row r="535" spans="1:38" x14ac:dyDescent="0.25">
      <c r="A535" s="18" t="s">
        <v>127</v>
      </c>
      <c r="B535" s="24" t="s">
        <v>143</v>
      </c>
      <c r="C535" s="28">
        <v>1</v>
      </c>
      <c r="D535">
        <v>10.119999999999999</v>
      </c>
      <c r="E535">
        <v>10.52</v>
      </c>
      <c r="F535" s="34"/>
      <c r="G535">
        <v>10</v>
      </c>
      <c r="H535">
        <v>11</v>
      </c>
      <c r="I535" s="34"/>
      <c r="J535" s="49" t="s">
        <v>31</v>
      </c>
      <c r="K535" s="68" t="s">
        <v>316</v>
      </c>
      <c r="L535" s="122"/>
      <c r="M535">
        <v>127</v>
      </c>
      <c r="N535">
        <v>114</v>
      </c>
      <c r="O535" s="34"/>
      <c r="P535">
        <f>VLOOKUP(表格2_45[[#This Row],[name]],odds!$A$1:$H$200,4,0)</f>
        <v>16</v>
      </c>
      <c r="Q535">
        <v>20</v>
      </c>
      <c r="R535" s="34"/>
      <c r="S535" s="35" t="s">
        <v>408</v>
      </c>
      <c r="T535" s="40">
        <v>1200</v>
      </c>
      <c r="U535">
        <v>1</v>
      </c>
      <c r="V535">
        <v>28</v>
      </c>
      <c r="W535">
        <v>5</v>
      </c>
      <c r="X535">
        <v>25</v>
      </c>
      <c r="Y535" s="32" t="s">
        <v>426</v>
      </c>
      <c r="Z535">
        <v>1045</v>
      </c>
      <c r="AA535" s="33" t="s">
        <v>427</v>
      </c>
      <c r="AB535">
        <v>4</v>
      </c>
      <c r="AC535">
        <v>46</v>
      </c>
      <c r="AD535" s="21" t="s">
        <v>158</v>
      </c>
      <c r="AE535" s="12" t="s">
        <v>581</v>
      </c>
      <c r="AF535">
        <v>2</v>
      </c>
      <c r="AG535">
        <v>2</v>
      </c>
      <c r="AH535">
        <v>1</v>
      </c>
      <c r="AL535" t="s">
        <v>624</v>
      </c>
    </row>
    <row r="536" spans="1:38" hidden="1" x14ac:dyDescent="0.25">
      <c r="A536" s="18" t="s">
        <v>127</v>
      </c>
      <c r="B536" s="24" t="s">
        <v>143</v>
      </c>
      <c r="C536">
        <v>7</v>
      </c>
      <c r="D536">
        <v>10.61</v>
      </c>
      <c r="E536">
        <v>10.709999999999999</v>
      </c>
      <c r="F536" s="34"/>
      <c r="G536">
        <v>10</v>
      </c>
      <c r="H536">
        <v>7</v>
      </c>
      <c r="I536" s="34"/>
      <c r="J536" s="49" t="s">
        <v>31</v>
      </c>
      <c r="K536" s="78" t="s">
        <v>687</v>
      </c>
      <c r="L536" s="123"/>
      <c r="M536">
        <v>127</v>
      </c>
      <c r="N536">
        <v>124</v>
      </c>
      <c r="O536" s="34"/>
      <c r="P536">
        <f>VLOOKUP(表格2_45[[#This Row],[name]],odds!$A$1:$H$200,4,0)</f>
        <v>16</v>
      </c>
      <c r="Q536">
        <v>11</v>
      </c>
      <c r="R536" s="34"/>
      <c r="S536" s="37" t="s">
        <v>409</v>
      </c>
      <c r="T536" s="40">
        <v>1200</v>
      </c>
      <c r="U536">
        <v>1</v>
      </c>
      <c r="V536">
        <v>12</v>
      </c>
      <c r="W536">
        <v>10</v>
      </c>
      <c r="X536">
        <v>25</v>
      </c>
      <c r="Y536" t="s">
        <v>457</v>
      </c>
      <c r="Z536">
        <v>1058</v>
      </c>
      <c r="AA536" s="34" t="s">
        <v>671</v>
      </c>
      <c r="AB536">
        <v>4</v>
      </c>
      <c r="AC536">
        <v>51</v>
      </c>
      <c r="AD536" s="20" t="s">
        <v>121</v>
      </c>
      <c r="AE536" t="s">
        <v>516</v>
      </c>
      <c r="AF536">
        <v>6</v>
      </c>
      <c r="AG536">
        <v>6</v>
      </c>
      <c r="AH536">
        <v>7</v>
      </c>
      <c r="AL536" t="s">
        <v>624</v>
      </c>
    </row>
    <row r="537" spans="1:38" x14ac:dyDescent="0.25">
      <c r="A537" s="18" t="s">
        <v>127</v>
      </c>
      <c r="B537" s="24" t="s">
        <v>143</v>
      </c>
      <c r="C537">
        <v>7</v>
      </c>
      <c r="D537">
        <v>10.43</v>
      </c>
      <c r="E537">
        <v>10.629999999999999</v>
      </c>
      <c r="F537" s="34"/>
      <c r="G537">
        <v>10</v>
      </c>
      <c r="H537">
        <v>5</v>
      </c>
      <c r="I537" s="34"/>
      <c r="J537" s="49" t="s">
        <v>31</v>
      </c>
      <c r="K537" s="49" t="s">
        <v>31</v>
      </c>
      <c r="L537" s="107"/>
      <c r="M537">
        <v>127</v>
      </c>
      <c r="N537">
        <v>126</v>
      </c>
      <c r="O537" s="34"/>
      <c r="P537">
        <f>VLOOKUP(表格2_45[[#This Row],[name]],odds!$A$1:$H$200,4,0)</f>
        <v>16</v>
      </c>
      <c r="Q537">
        <v>5.8</v>
      </c>
      <c r="R537" s="34"/>
      <c r="S537" s="37" t="s">
        <v>409</v>
      </c>
      <c r="T537" s="40">
        <v>1200</v>
      </c>
      <c r="U537">
        <v>1</v>
      </c>
      <c r="V537">
        <v>26</v>
      </c>
      <c r="W537">
        <v>11</v>
      </c>
      <c r="X537">
        <v>25</v>
      </c>
      <c r="Y537" s="32" t="s">
        <v>416</v>
      </c>
      <c r="Z537">
        <v>1068</v>
      </c>
      <c r="AA537" s="33" t="s">
        <v>427</v>
      </c>
      <c r="AB537">
        <v>4</v>
      </c>
      <c r="AC537">
        <v>51</v>
      </c>
      <c r="AD537" s="20" t="s">
        <v>121</v>
      </c>
      <c r="AE537" t="s">
        <v>435</v>
      </c>
      <c r="AF537">
        <v>6</v>
      </c>
      <c r="AG537">
        <v>6</v>
      </c>
      <c r="AH537">
        <v>7</v>
      </c>
      <c r="AL537" t="s">
        <v>624</v>
      </c>
    </row>
    <row r="538" spans="1:38" x14ac:dyDescent="0.25">
      <c r="A538" s="18" t="s">
        <v>127</v>
      </c>
      <c r="B538" s="27" t="s">
        <v>153</v>
      </c>
      <c r="C538">
        <v>12</v>
      </c>
      <c r="D538">
        <v>11.04</v>
      </c>
      <c r="E538">
        <v>10.64</v>
      </c>
      <c r="F538" s="34"/>
      <c r="G538">
        <v>5</v>
      </c>
      <c r="H538">
        <v>9</v>
      </c>
      <c r="I538" s="34"/>
      <c r="J538" s="57" t="s">
        <v>326</v>
      </c>
      <c r="K538" s="65" t="s">
        <v>167</v>
      </c>
      <c r="L538" s="117"/>
      <c r="M538">
        <v>120</v>
      </c>
      <c r="N538">
        <v>125</v>
      </c>
      <c r="O538" s="34"/>
      <c r="P538">
        <f>VLOOKUP(表格2_45[[#This Row],[name]],odds!$A$1:$H$200,4,0)</f>
        <v>25</v>
      </c>
      <c r="Q538">
        <v>65</v>
      </c>
      <c r="R538" s="34"/>
      <c r="S538" s="38" t="s">
        <v>411</v>
      </c>
      <c r="T538" s="40">
        <v>1200</v>
      </c>
      <c r="U538">
        <v>1</v>
      </c>
      <c r="V538">
        <v>26</v>
      </c>
      <c r="W538">
        <v>11</v>
      </c>
      <c r="X538">
        <v>25</v>
      </c>
      <c r="Y538" s="32" t="s">
        <v>416</v>
      </c>
      <c r="Z538">
        <v>1212</v>
      </c>
      <c r="AA538" s="33" t="s">
        <v>427</v>
      </c>
      <c r="AB538">
        <v>4</v>
      </c>
      <c r="AC538">
        <v>50</v>
      </c>
      <c r="AD538" s="23" t="s">
        <v>154</v>
      </c>
      <c r="AE538" t="s">
        <v>533</v>
      </c>
      <c r="AF538">
        <v>11</v>
      </c>
      <c r="AG538">
        <v>10</v>
      </c>
      <c r="AH538">
        <v>12</v>
      </c>
      <c r="AL538" t="s">
        <v>46</v>
      </c>
    </row>
    <row r="539" spans="1:38" hidden="1" x14ac:dyDescent="0.25">
      <c r="A539" s="18" t="s">
        <v>127</v>
      </c>
      <c r="B539" s="24" t="s">
        <v>143</v>
      </c>
      <c r="C539">
        <v>8</v>
      </c>
      <c r="D539">
        <v>10.49</v>
      </c>
      <c r="E539">
        <v>10.69</v>
      </c>
      <c r="F539" s="34"/>
      <c r="G539">
        <v>10</v>
      </c>
      <c r="H539">
        <v>9</v>
      </c>
      <c r="I539" s="34"/>
      <c r="J539" s="49" t="s">
        <v>31</v>
      </c>
      <c r="K539" s="63" t="s">
        <v>140</v>
      </c>
      <c r="L539" s="100"/>
      <c r="M539">
        <v>127</v>
      </c>
      <c r="N539">
        <v>120</v>
      </c>
      <c r="O539" s="34"/>
      <c r="P539">
        <f>VLOOKUP(表格2_45[[#This Row],[name]],odds!$A$1:$H$200,4,0)</f>
        <v>16</v>
      </c>
      <c r="Q539">
        <v>56</v>
      </c>
      <c r="R539" s="34"/>
      <c r="S539" s="37" t="s">
        <v>409</v>
      </c>
      <c r="T539" s="40">
        <v>1200</v>
      </c>
      <c r="U539">
        <v>1</v>
      </c>
      <c r="V539">
        <v>30</v>
      </c>
      <c r="W539">
        <v>10</v>
      </c>
      <c r="X539">
        <v>24</v>
      </c>
      <c r="Y539" s="32" t="s">
        <v>426</v>
      </c>
      <c r="Z539">
        <v>1039</v>
      </c>
      <c r="AA539" s="33" t="s">
        <v>417</v>
      </c>
      <c r="AB539">
        <v>3</v>
      </c>
      <c r="AC539">
        <v>60</v>
      </c>
      <c r="AD539" s="21" t="s">
        <v>158</v>
      </c>
      <c r="AE539" t="s">
        <v>533</v>
      </c>
      <c r="AF539">
        <v>7</v>
      </c>
      <c r="AG539">
        <v>7</v>
      </c>
      <c r="AH539">
        <v>8</v>
      </c>
      <c r="AL539" t="s">
        <v>1119</v>
      </c>
    </row>
    <row r="540" spans="1:38" x14ac:dyDescent="0.25">
      <c r="A540" s="18" t="s">
        <v>127</v>
      </c>
      <c r="B540" s="24" t="s">
        <v>143</v>
      </c>
      <c r="C540">
        <v>6</v>
      </c>
      <c r="D540">
        <v>10.6</v>
      </c>
      <c r="E540">
        <v>10.7</v>
      </c>
      <c r="F540" s="34"/>
      <c r="G540">
        <v>10</v>
      </c>
      <c r="H540">
        <v>7</v>
      </c>
      <c r="I540" s="34"/>
      <c r="J540" s="49" t="s">
        <v>31</v>
      </c>
      <c r="K540" s="47" t="s">
        <v>504</v>
      </c>
      <c r="L540" s="108"/>
      <c r="M540">
        <v>127</v>
      </c>
      <c r="N540">
        <v>124</v>
      </c>
      <c r="O540" s="34"/>
      <c r="P540">
        <f>VLOOKUP(表格2_45[[#This Row],[name]],odds!$A$1:$H$200,4,0)</f>
        <v>16</v>
      </c>
      <c r="Q540">
        <v>19</v>
      </c>
      <c r="R540" s="34"/>
      <c r="S540" s="37" t="s">
        <v>409</v>
      </c>
      <c r="T540" s="40">
        <v>1200</v>
      </c>
      <c r="U540">
        <v>1</v>
      </c>
      <c r="V540">
        <v>25</v>
      </c>
      <c r="W540">
        <v>6</v>
      </c>
      <c r="X540">
        <v>25</v>
      </c>
      <c r="Y540" s="32" t="s">
        <v>416</v>
      </c>
      <c r="Z540">
        <v>1043</v>
      </c>
      <c r="AA540" s="33" t="s">
        <v>427</v>
      </c>
      <c r="AB540">
        <v>4</v>
      </c>
      <c r="AC540">
        <v>51</v>
      </c>
      <c r="AD540" s="21" t="s">
        <v>158</v>
      </c>
      <c r="AE540" t="s">
        <v>589</v>
      </c>
      <c r="AF540">
        <v>6</v>
      </c>
      <c r="AG540">
        <v>6</v>
      </c>
      <c r="AH540">
        <v>6</v>
      </c>
      <c r="AL540" t="s">
        <v>624</v>
      </c>
    </row>
    <row r="541" spans="1:38" hidden="1" x14ac:dyDescent="0.25">
      <c r="A541" s="18" t="s">
        <v>127</v>
      </c>
      <c r="B541" s="24" t="s">
        <v>143</v>
      </c>
      <c r="C541">
        <v>8</v>
      </c>
      <c r="D541">
        <v>10.77</v>
      </c>
      <c r="E541">
        <v>10.969999999999999</v>
      </c>
      <c r="F541" s="34"/>
      <c r="G541">
        <v>10</v>
      </c>
      <c r="H541">
        <v>12</v>
      </c>
      <c r="I541" s="34"/>
      <c r="J541" s="49" t="s">
        <v>31</v>
      </c>
      <c r="K541" s="50" t="s">
        <v>565</v>
      </c>
      <c r="L541" s="98"/>
      <c r="M541">
        <v>127</v>
      </c>
      <c r="N541">
        <v>121</v>
      </c>
      <c r="O541" s="34"/>
      <c r="P541">
        <f>VLOOKUP(表格2_45[[#This Row],[name]],odds!$A$1:$H$200,4,0)</f>
        <v>16</v>
      </c>
      <c r="Q541">
        <v>78</v>
      </c>
      <c r="R541" s="34"/>
      <c r="S541" s="37" t="s">
        <v>409</v>
      </c>
      <c r="T541" s="40">
        <v>1200</v>
      </c>
      <c r="U541">
        <v>1</v>
      </c>
      <c r="V541">
        <v>19</v>
      </c>
      <c r="W541">
        <v>2</v>
      </c>
      <c r="X541">
        <v>25</v>
      </c>
      <c r="Y541" s="31" t="s">
        <v>420</v>
      </c>
      <c r="Z541">
        <v>1050</v>
      </c>
      <c r="AA541" s="33" t="s">
        <v>417</v>
      </c>
      <c r="AB541">
        <v>4</v>
      </c>
      <c r="AC541">
        <v>48</v>
      </c>
      <c r="AD541" s="21" t="s">
        <v>158</v>
      </c>
      <c r="AE541" t="s">
        <v>519</v>
      </c>
      <c r="AF541">
        <v>5</v>
      </c>
      <c r="AG541">
        <v>7</v>
      </c>
      <c r="AH541">
        <v>8</v>
      </c>
      <c r="AL541" t="s">
        <v>107</v>
      </c>
    </row>
    <row r="542" spans="1:38" hidden="1" x14ac:dyDescent="0.25">
      <c r="A542" s="18" t="s">
        <v>127</v>
      </c>
      <c r="B542" s="24" t="s">
        <v>143</v>
      </c>
      <c r="C542">
        <v>6</v>
      </c>
      <c r="D542">
        <v>10.68</v>
      </c>
      <c r="E542">
        <v>10.78</v>
      </c>
      <c r="F542" s="34"/>
      <c r="G542">
        <v>10</v>
      </c>
      <c r="H542">
        <v>7</v>
      </c>
      <c r="I542" s="34"/>
      <c r="J542" s="49" t="s">
        <v>31</v>
      </c>
      <c r="K542" s="50" t="s">
        <v>565</v>
      </c>
      <c r="L542" s="98"/>
      <c r="M542">
        <v>127</v>
      </c>
      <c r="N542">
        <v>123</v>
      </c>
      <c r="O542" s="34"/>
      <c r="P542">
        <f>VLOOKUP(表格2_45[[#This Row],[name]],odds!$A$1:$H$200,4,0)</f>
        <v>16</v>
      </c>
      <c r="Q542">
        <v>108</v>
      </c>
      <c r="R542" s="34"/>
      <c r="S542" s="37" t="s">
        <v>409</v>
      </c>
      <c r="T542" s="40">
        <v>1200</v>
      </c>
      <c r="U542">
        <v>1</v>
      </c>
      <c r="V542">
        <v>5</v>
      </c>
      <c r="W542">
        <v>2</v>
      </c>
      <c r="X542">
        <v>25</v>
      </c>
      <c r="Y542" s="32" t="s">
        <v>432</v>
      </c>
      <c r="Z542">
        <v>1031</v>
      </c>
      <c r="AA542" s="33" t="s">
        <v>417</v>
      </c>
      <c r="AB542">
        <v>4</v>
      </c>
      <c r="AC542">
        <v>50</v>
      </c>
      <c r="AD542" s="21" t="s">
        <v>158</v>
      </c>
      <c r="AE542" t="s">
        <v>502</v>
      </c>
      <c r="AF542">
        <v>4</v>
      </c>
      <c r="AG542">
        <v>5</v>
      </c>
      <c r="AH542">
        <v>6</v>
      </c>
      <c r="AL542" t="s">
        <v>107</v>
      </c>
    </row>
    <row r="543" spans="1:38" hidden="1" x14ac:dyDescent="0.25">
      <c r="A543" s="18" t="s">
        <v>127</v>
      </c>
      <c r="B543" s="24" t="s">
        <v>143</v>
      </c>
      <c r="C543">
        <v>9</v>
      </c>
      <c r="D543">
        <v>10.9</v>
      </c>
      <c r="E543">
        <v>10.700000000000001</v>
      </c>
      <c r="F543" s="34"/>
      <c r="G543">
        <v>10</v>
      </c>
      <c r="H543">
        <v>8</v>
      </c>
      <c r="I543" s="34"/>
      <c r="J543" s="49" t="s">
        <v>31</v>
      </c>
      <c r="K543" s="63" t="s">
        <v>140</v>
      </c>
      <c r="L543" s="100"/>
      <c r="M543">
        <v>127</v>
      </c>
      <c r="N543">
        <v>133</v>
      </c>
      <c r="O543" s="34"/>
      <c r="P543">
        <f>VLOOKUP(表格2_45[[#This Row],[name]],odds!$A$1:$H$200,4,0)</f>
        <v>16</v>
      </c>
      <c r="Q543">
        <v>44</v>
      </c>
      <c r="R543" s="34"/>
      <c r="S543" s="37" t="s">
        <v>409</v>
      </c>
      <c r="T543" s="40">
        <v>1200</v>
      </c>
      <c r="U543">
        <v>1</v>
      </c>
      <c r="V543">
        <v>11</v>
      </c>
      <c r="W543">
        <v>12</v>
      </c>
      <c r="X543">
        <v>24</v>
      </c>
      <c r="Y543" s="31" t="s">
        <v>420</v>
      </c>
      <c r="Z543">
        <v>1048</v>
      </c>
      <c r="AA543" s="33" t="s">
        <v>417</v>
      </c>
      <c r="AB543">
        <v>4</v>
      </c>
      <c r="AC543">
        <v>58</v>
      </c>
      <c r="AD543" s="21" t="s">
        <v>158</v>
      </c>
      <c r="AE543">
        <v>5</v>
      </c>
      <c r="AF543">
        <v>6</v>
      </c>
      <c r="AG543">
        <v>6</v>
      </c>
      <c r="AH543">
        <v>9</v>
      </c>
      <c r="AL543" t="s">
        <v>107</v>
      </c>
    </row>
    <row r="544" spans="1:38" hidden="1" x14ac:dyDescent="0.25">
      <c r="A544" s="18" t="s">
        <v>127</v>
      </c>
      <c r="B544" s="24" t="s">
        <v>143</v>
      </c>
      <c r="C544">
        <v>9</v>
      </c>
      <c r="D544">
        <v>57.78</v>
      </c>
      <c r="E544">
        <v>57.88</v>
      </c>
      <c r="F544" s="34"/>
      <c r="G544">
        <v>10</v>
      </c>
      <c r="H544">
        <v>3</v>
      </c>
      <c r="I544" s="34"/>
      <c r="J544" s="49" t="s">
        <v>31</v>
      </c>
      <c r="K544" s="56" t="s">
        <v>69</v>
      </c>
      <c r="L544" s="105"/>
      <c r="M544">
        <v>127</v>
      </c>
      <c r="N544">
        <v>129</v>
      </c>
      <c r="O544" s="34"/>
      <c r="P544">
        <f>VLOOKUP(表格2_45[[#This Row],[name]],odds!$A$1:$H$200,4,0)</f>
        <v>16</v>
      </c>
      <c r="Q544">
        <v>16</v>
      </c>
      <c r="R544" s="34"/>
      <c r="S544" s="37" t="s">
        <v>409</v>
      </c>
      <c r="T544">
        <v>1000</v>
      </c>
      <c r="U544">
        <v>0</v>
      </c>
      <c r="V544">
        <v>15</v>
      </c>
      <c r="W544">
        <v>1</v>
      </c>
      <c r="X544">
        <v>25</v>
      </c>
      <c r="Y544" s="31" t="s">
        <v>420</v>
      </c>
      <c r="Z544">
        <v>1047</v>
      </c>
      <c r="AA544" s="33" t="s">
        <v>417</v>
      </c>
      <c r="AB544">
        <v>4</v>
      </c>
      <c r="AC544">
        <v>54</v>
      </c>
      <c r="AD544" s="21" t="s">
        <v>158</v>
      </c>
      <c r="AE544" t="s">
        <v>474</v>
      </c>
      <c r="AF544">
        <v>7</v>
      </c>
      <c r="AG544">
        <v>7</v>
      </c>
      <c r="AH544">
        <v>9</v>
      </c>
      <c r="AL544" t="s">
        <v>107</v>
      </c>
    </row>
    <row r="545" spans="1:38" hidden="1" x14ac:dyDescent="0.25">
      <c r="A545" s="18" t="s">
        <v>127</v>
      </c>
      <c r="B545" s="24" t="s">
        <v>143</v>
      </c>
      <c r="C545" s="30">
        <v>5</v>
      </c>
      <c r="D545">
        <v>57.7</v>
      </c>
      <c r="E545">
        <v>57.5</v>
      </c>
      <c r="F545" s="34"/>
      <c r="G545">
        <v>10</v>
      </c>
      <c r="H545">
        <v>11</v>
      </c>
      <c r="I545" s="34"/>
      <c r="J545" s="49" t="s">
        <v>31</v>
      </c>
      <c r="K545" s="63" t="s">
        <v>140</v>
      </c>
      <c r="L545" s="100"/>
      <c r="M545">
        <v>127</v>
      </c>
      <c r="N545">
        <v>132</v>
      </c>
      <c r="O545" s="34"/>
      <c r="P545">
        <f>VLOOKUP(表格2_45[[#This Row],[name]],odds!$A$1:$H$200,4,0)</f>
        <v>16</v>
      </c>
      <c r="Q545">
        <v>98</v>
      </c>
      <c r="R545" s="34"/>
      <c r="S545" s="36" t="s">
        <v>410</v>
      </c>
      <c r="T545">
        <v>1000</v>
      </c>
      <c r="U545">
        <v>0</v>
      </c>
      <c r="V545">
        <v>26</v>
      </c>
      <c r="W545">
        <v>12</v>
      </c>
      <c r="X545">
        <v>24</v>
      </c>
      <c r="Y545" s="32" t="s">
        <v>426</v>
      </c>
      <c r="Z545">
        <v>1045</v>
      </c>
      <c r="AA545" s="33" t="s">
        <v>417</v>
      </c>
      <c r="AB545">
        <v>4</v>
      </c>
      <c r="AC545">
        <v>56</v>
      </c>
      <c r="AD545" s="21" t="s">
        <v>158</v>
      </c>
      <c r="AE545" t="s">
        <v>474</v>
      </c>
      <c r="AF545">
        <v>10</v>
      </c>
      <c r="AG545">
        <v>8</v>
      </c>
      <c r="AH545">
        <v>5</v>
      </c>
      <c r="AL545" t="s">
        <v>107</v>
      </c>
    </row>
    <row r="546" spans="1:38" hidden="1" x14ac:dyDescent="0.25">
      <c r="A546" s="18" t="s">
        <v>127</v>
      </c>
      <c r="B546" s="20" t="s">
        <v>128</v>
      </c>
      <c r="C546" s="30">
        <v>4</v>
      </c>
      <c r="D546">
        <v>10.43</v>
      </c>
      <c r="E546">
        <v>10.73</v>
      </c>
      <c r="F546" s="34"/>
      <c r="G546">
        <v>6</v>
      </c>
      <c r="H546">
        <v>12</v>
      </c>
      <c r="I546" s="34"/>
      <c r="J546" s="62" t="s">
        <v>120</v>
      </c>
      <c r="K546" s="56" t="s">
        <v>69</v>
      </c>
      <c r="L546" s="105"/>
      <c r="M546">
        <v>135</v>
      </c>
      <c r="N546">
        <v>120</v>
      </c>
      <c r="O546" s="34"/>
      <c r="P546">
        <f>VLOOKUP(表格2_45[[#This Row],[name]],odds!$A$1:$H$200,4,0)</f>
        <v>8.1</v>
      </c>
      <c r="Q546">
        <v>10</v>
      </c>
      <c r="R546" s="34"/>
      <c r="S546" s="36" t="s">
        <v>410</v>
      </c>
      <c r="T546" s="40">
        <v>1200</v>
      </c>
      <c r="U546">
        <v>1</v>
      </c>
      <c r="V546">
        <v>15</v>
      </c>
      <c r="W546">
        <v>11</v>
      </c>
      <c r="X546">
        <v>23</v>
      </c>
      <c r="Y546" s="31" t="s">
        <v>420</v>
      </c>
      <c r="Z546">
        <v>1085</v>
      </c>
      <c r="AA546" s="33" t="s">
        <v>417</v>
      </c>
      <c r="AB546">
        <v>4</v>
      </c>
      <c r="AC546">
        <v>45</v>
      </c>
      <c r="AD546" s="26" t="s">
        <v>59</v>
      </c>
      <c r="AE546" s="12" t="s">
        <v>552</v>
      </c>
      <c r="AF546">
        <v>9</v>
      </c>
      <c r="AG546">
        <v>9</v>
      </c>
      <c r="AH546">
        <v>4</v>
      </c>
      <c r="AL546" t="s">
        <v>161</v>
      </c>
    </row>
    <row r="547" spans="1:38" x14ac:dyDescent="0.25">
      <c r="A547" s="18" t="s">
        <v>127</v>
      </c>
      <c r="B547" s="17" t="s">
        <v>163</v>
      </c>
      <c r="C547">
        <v>12</v>
      </c>
      <c r="D547">
        <v>11.13</v>
      </c>
      <c r="E547">
        <v>10.730000000000002</v>
      </c>
      <c r="F547" s="34"/>
      <c r="G547">
        <v>2</v>
      </c>
      <c r="H547">
        <v>7</v>
      </c>
      <c r="I547" s="34"/>
      <c r="J547" s="59" t="s">
        <v>85</v>
      </c>
      <c r="K547" s="64" t="s">
        <v>150</v>
      </c>
      <c r="L547" s="119"/>
      <c r="M547">
        <v>120</v>
      </c>
      <c r="N547">
        <v>126</v>
      </c>
      <c r="O547" s="34"/>
      <c r="P547">
        <f>VLOOKUP(表格2_45[[#This Row],[name]],odds!$A$1:$H$200,4,0)</f>
        <v>26</v>
      </c>
      <c r="Q547">
        <v>52</v>
      </c>
      <c r="R547" s="34"/>
      <c r="S547" s="38" t="s">
        <v>411</v>
      </c>
      <c r="T547" s="40">
        <v>1200</v>
      </c>
      <c r="U547">
        <v>1</v>
      </c>
      <c r="V547">
        <v>2</v>
      </c>
      <c r="W547">
        <v>11</v>
      </c>
      <c r="X547">
        <v>25</v>
      </c>
      <c r="Y547" s="32" t="s">
        <v>416</v>
      </c>
      <c r="Z547">
        <v>1090</v>
      </c>
      <c r="AA547" s="33" t="s">
        <v>427</v>
      </c>
      <c r="AB547">
        <v>4</v>
      </c>
      <c r="AC547">
        <v>51</v>
      </c>
      <c r="AD547" s="25" t="s">
        <v>54</v>
      </c>
      <c r="AE547" t="s">
        <v>516</v>
      </c>
      <c r="AF547">
        <v>12</v>
      </c>
      <c r="AG547">
        <v>11</v>
      </c>
      <c r="AH547">
        <v>12</v>
      </c>
      <c r="AL547" t="s">
        <v>680</v>
      </c>
    </row>
    <row r="548" spans="1:38" hidden="1" x14ac:dyDescent="0.25">
      <c r="A548" s="18" t="s">
        <v>127</v>
      </c>
      <c r="B548" s="24" t="s">
        <v>143</v>
      </c>
      <c r="C548">
        <v>11</v>
      </c>
      <c r="D548">
        <v>9.81</v>
      </c>
      <c r="E548">
        <v>10.209999999999999</v>
      </c>
      <c r="F548" s="34"/>
      <c r="G548">
        <v>10</v>
      </c>
      <c r="H548">
        <v>5</v>
      </c>
      <c r="I548" s="34"/>
      <c r="J548" s="49" t="s">
        <v>31</v>
      </c>
      <c r="K548" s="52" t="s">
        <v>49</v>
      </c>
      <c r="L548" s="118"/>
      <c r="M548">
        <v>127</v>
      </c>
      <c r="N548">
        <v>121</v>
      </c>
      <c r="O548" s="34"/>
      <c r="P548">
        <f>VLOOKUP(表格2_45[[#This Row],[name]],odds!$A$1:$H$200,4,0)</f>
        <v>16</v>
      </c>
      <c r="Q548">
        <v>87</v>
      </c>
      <c r="R548" s="34"/>
      <c r="S548" s="36" t="s">
        <v>410</v>
      </c>
      <c r="T548" s="40">
        <v>1200</v>
      </c>
      <c r="U548">
        <v>1</v>
      </c>
      <c r="V548">
        <v>6</v>
      </c>
      <c r="W548">
        <v>10</v>
      </c>
      <c r="X548">
        <v>24</v>
      </c>
      <c r="Y548" t="s">
        <v>483</v>
      </c>
      <c r="Z548">
        <v>1056</v>
      </c>
      <c r="AA548" s="33" t="s">
        <v>427</v>
      </c>
      <c r="AB548">
        <v>3</v>
      </c>
      <c r="AC548">
        <v>62</v>
      </c>
      <c r="AD548" s="21" t="s">
        <v>158</v>
      </c>
      <c r="AE548">
        <v>6</v>
      </c>
      <c r="AF548">
        <v>8</v>
      </c>
      <c r="AG548">
        <v>7</v>
      </c>
      <c r="AH548">
        <v>11</v>
      </c>
      <c r="AL548" t="s">
        <v>1121</v>
      </c>
    </row>
    <row r="549" spans="1:38" hidden="1" x14ac:dyDescent="0.25">
      <c r="A549" s="18" t="s">
        <v>127</v>
      </c>
      <c r="B549" s="24" t="s">
        <v>143</v>
      </c>
      <c r="C549">
        <v>11</v>
      </c>
      <c r="D549">
        <v>57.81</v>
      </c>
      <c r="E549">
        <v>58.210000000000008</v>
      </c>
      <c r="F549" s="34"/>
      <c r="G549">
        <v>10</v>
      </c>
      <c r="H549">
        <v>4</v>
      </c>
      <c r="I549" s="34"/>
      <c r="J549" s="49" t="s">
        <v>31</v>
      </c>
      <c r="K549" s="62" t="s">
        <v>120</v>
      </c>
      <c r="L549" s="109"/>
      <c r="M549">
        <v>127</v>
      </c>
      <c r="N549">
        <v>121</v>
      </c>
      <c r="O549" s="34"/>
      <c r="P549">
        <f>VLOOKUP(表格2_45[[#This Row],[name]],odds!$A$1:$H$200,4,0)</f>
        <v>16</v>
      </c>
      <c r="Q549">
        <v>26</v>
      </c>
      <c r="R549" s="34"/>
      <c r="S549" s="37" t="s">
        <v>409</v>
      </c>
      <c r="T549">
        <v>1000</v>
      </c>
      <c r="U549">
        <v>0</v>
      </c>
      <c r="V549">
        <v>25</v>
      </c>
      <c r="W549">
        <v>9</v>
      </c>
      <c r="X549">
        <v>24</v>
      </c>
      <c r="Y549" s="32" t="s">
        <v>416</v>
      </c>
      <c r="Z549">
        <v>1070</v>
      </c>
      <c r="AA549" s="33" t="s">
        <v>417</v>
      </c>
      <c r="AB549">
        <v>3</v>
      </c>
      <c r="AC549">
        <v>64</v>
      </c>
      <c r="AD549" s="21" t="s">
        <v>158</v>
      </c>
      <c r="AE549" t="s">
        <v>533</v>
      </c>
      <c r="AF549">
        <v>6</v>
      </c>
      <c r="AG549">
        <v>9</v>
      </c>
      <c r="AH549">
        <v>11</v>
      </c>
      <c r="AL549" t="s">
        <v>669</v>
      </c>
    </row>
    <row r="550" spans="1:38" hidden="1" x14ac:dyDescent="0.25">
      <c r="A550" s="18" t="s">
        <v>127</v>
      </c>
      <c r="B550" s="24" t="s">
        <v>143</v>
      </c>
      <c r="C550">
        <v>13</v>
      </c>
      <c r="D550">
        <v>10.96</v>
      </c>
      <c r="E550">
        <v>10.96</v>
      </c>
      <c r="F550" s="34"/>
      <c r="G550">
        <v>10</v>
      </c>
      <c r="H550">
        <v>14</v>
      </c>
      <c r="I550" s="34"/>
      <c r="J550" s="49" t="s">
        <v>31</v>
      </c>
      <c r="K550" s="56" t="s">
        <v>69</v>
      </c>
      <c r="L550" s="105"/>
      <c r="M550">
        <v>127</v>
      </c>
      <c r="N550">
        <v>120</v>
      </c>
      <c r="O550" s="34"/>
      <c r="P550">
        <f>VLOOKUP(表格2_45[[#This Row],[name]],odds!$A$1:$H$200,4,0)</f>
        <v>16</v>
      </c>
      <c r="Q550">
        <v>23</v>
      </c>
      <c r="R550" s="34"/>
      <c r="S550" s="35" t="s">
        <v>408</v>
      </c>
      <c r="T550" s="40">
        <v>1200</v>
      </c>
      <c r="U550">
        <v>1</v>
      </c>
      <c r="V550">
        <v>14</v>
      </c>
      <c r="W550">
        <v>7</v>
      </c>
      <c r="X550">
        <v>24</v>
      </c>
      <c r="Y550" t="s">
        <v>483</v>
      </c>
      <c r="Z550">
        <v>1051</v>
      </c>
      <c r="AA550" s="33" t="s">
        <v>417</v>
      </c>
      <c r="AB550">
        <v>3</v>
      </c>
      <c r="AC550">
        <v>65</v>
      </c>
      <c r="AD550" s="21" t="s">
        <v>158</v>
      </c>
      <c r="AE550" t="s">
        <v>1123</v>
      </c>
      <c r="AF550">
        <v>1</v>
      </c>
      <c r="AG550">
        <v>2</v>
      </c>
      <c r="AH550">
        <v>13</v>
      </c>
      <c r="AL550" t="s">
        <v>680</v>
      </c>
    </row>
    <row r="551" spans="1:38" hidden="1" x14ac:dyDescent="0.25">
      <c r="A551" s="18" t="s">
        <v>127</v>
      </c>
      <c r="B551" s="25" t="s">
        <v>146</v>
      </c>
      <c r="C551">
        <v>7</v>
      </c>
      <c r="D551">
        <v>22.23</v>
      </c>
      <c r="E551">
        <v>22.43</v>
      </c>
      <c r="F551" s="34"/>
      <c r="G551">
        <v>12</v>
      </c>
      <c r="H551">
        <v>5</v>
      </c>
      <c r="I551" s="34"/>
      <c r="J551" s="50" t="s">
        <v>565</v>
      </c>
      <c r="K551" s="50" t="s">
        <v>565</v>
      </c>
      <c r="L551" s="98"/>
      <c r="M551">
        <v>122</v>
      </c>
      <c r="N551">
        <v>123</v>
      </c>
      <c r="O551" s="34"/>
      <c r="P551">
        <f>VLOOKUP(表格2_45[[#This Row],[name]],odds!$A$1:$H$200,4,0)</f>
        <v>31</v>
      </c>
      <c r="Q551">
        <v>26</v>
      </c>
      <c r="R551" s="34"/>
      <c r="S551" s="35" t="s">
        <v>408</v>
      </c>
      <c r="T551">
        <v>1400</v>
      </c>
      <c r="U551">
        <v>1</v>
      </c>
      <c r="V551">
        <v>27</v>
      </c>
      <c r="W551">
        <v>12</v>
      </c>
      <c r="X551">
        <v>25</v>
      </c>
      <c r="Y551" t="s">
        <v>465</v>
      </c>
      <c r="Z551">
        <v>1089</v>
      </c>
      <c r="AA551" s="33" t="s">
        <v>417</v>
      </c>
      <c r="AB551" t="s">
        <v>635</v>
      </c>
      <c r="AC551">
        <v>50</v>
      </c>
      <c r="AD551" s="22" t="s">
        <v>147</v>
      </c>
      <c r="AE551" t="s">
        <v>519</v>
      </c>
      <c r="AF551">
        <v>2</v>
      </c>
      <c r="AG551">
        <v>6</v>
      </c>
      <c r="AH551">
        <v>5</v>
      </c>
      <c r="AI551">
        <v>7</v>
      </c>
      <c r="AL551" t="s">
        <v>46</v>
      </c>
    </row>
    <row r="552" spans="1:38" hidden="1" x14ac:dyDescent="0.25">
      <c r="A552" s="18" t="s">
        <v>127</v>
      </c>
      <c r="B552" s="25" t="s">
        <v>146</v>
      </c>
      <c r="C552">
        <v>7</v>
      </c>
      <c r="D552">
        <v>10.39</v>
      </c>
      <c r="E552">
        <v>10.39</v>
      </c>
      <c r="F552" s="34"/>
      <c r="G552">
        <v>12</v>
      </c>
      <c r="H552">
        <v>13</v>
      </c>
      <c r="I552" s="34"/>
      <c r="J552" s="50" t="s">
        <v>565</v>
      </c>
      <c r="K552" s="50" t="s">
        <v>565</v>
      </c>
      <c r="L552" s="98"/>
      <c r="M552">
        <v>122</v>
      </c>
      <c r="N552">
        <v>122</v>
      </c>
      <c r="O552" s="34"/>
      <c r="P552">
        <f>VLOOKUP(表格2_45[[#This Row],[name]],odds!$A$1:$H$200,4,0)</f>
        <v>31</v>
      </c>
      <c r="Q552">
        <v>114</v>
      </c>
      <c r="R552" s="34"/>
      <c r="S552" s="38" t="s">
        <v>411</v>
      </c>
      <c r="T552" s="40">
        <v>1200</v>
      </c>
      <c r="U552">
        <v>1</v>
      </c>
      <c r="V552">
        <v>15</v>
      </c>
      <c r="W552">
        <v>11</v>
      </c>
      <c r="X552">
        <v>25</v>
      </c>
      <c r="Y552" t="s">
        <v>465</v>
      </c>
      <c r="Z552">
        <v>1087</v>
      </c>
      <c r="AA552" s="33" t="s">
        <v>417</v>
      </c>
      <c r="AB552" t="s">
        <v>635</v>
      </c>
      <c r="AC552">
        <v>52</v>
      </c>
      <c r="AD552" s="22" t="s">
        <v>147</v>
      </c>
      <c r="AE552" t="s">
        <v>516</v>
      </c>
      <c r="AF552">
        <v>12</v>
      </c>
      <c r="AG552">
        <v>13</v>
      </c>
      <c r="AH552">
        <v>7</v>
      </c>
      <c r="AL552" t="s">
        <v>639</v>
      </c>
    </row>
    <row r="553" spans="1:38" hidden="1" x14ac:dyDescent="0.25">
      <c r="A553" s="18" t="s">
        <v>127</v>
      </c>
      <c r="B553" s="25" t="s">
        <v>146</v>
      </c>
      <c r="C553">
        <v>9</v>
      </c>
      <c r="D553">
        <v>11.15</v>
      </c>
      <c r="E553">
        <v>11.450000000000001</v>
      </c>
      <c r="F553" s="34"/>
      <c r="G553">
        <v>12</v>
      </c>
      <c r="H553">
        <v>4</v>
      </c>
      <c r="I553" s="34"/>
      <c r="J553" s="50" t="s">
        <v>565</v>
      </c>
      <c r="K553" s="50" t="s">
        <v>565</v>
      </c>
      <c r="L553" s="98"/>
      <c r="M553">
        <v>122</v>
      </c>
      <c r="N553">
        <v>124</v>
      </c>
      <c r="O553" s="34"/>
      <c r="P553">
        <f>VLOOKUP(表格2_45[[#This Row],[name]],odds!$A$1:$H$200,4,0)</f>
        <v>31</v>
      </c>
      <c r="Q553">
        <v>36</v>
      </c>
      <c r="R553" s="34"/>
      <c r="S553" s="37" t="s">
        <v>409</v>
      </c>
      <c r="T553" s="40">
        <v>1200</v>
      </c>
      <c r="U553">
        <v>1</v>
      </c>
      <c r="V553">
        <v>21</v>
      </c>
      <c r="W553">
        <v>9</v>
      </c>
      <c r="X553">
        <v>25</v>
      </c>
      <c r="Y553" t="s">
        <v>508</v>
      </c>
      <c r="Z553">
        <v>1074</v>
      </c>
      <c r="AA553" s="34" t="s">
        <v>755</v>
      </c>
      <c r="AB553" t="s">
        <v>635</v>
      </c>
      <c r="AC553">
        <v>52</v>
      </c>
      <c r="AD553" s="22" t="s">
        <v>147</v>
      </c>
      <c r="AE553" t="s">
        <v>505</v>
      </c>
      <c r="AF553">
        <v>6</v>
      </c>
      <c r="AG553">
        <v>7</v>
      </c>
      <c r="AH553">
        <v>9</v>
      </c>
      <c r="AL553" t="s">
        <v>624</v>
      </c>
    </row>
    <row r="554" spans="1:38" x14ac:dyDescent="0.25">
      <c r="A554" s="18" t="s">
        <v>127</v>
      </c>
      <c r="B554" s="24" t="s">
        <v>143</v>
      </c>
      <c r="C554" s="28">
        <v>3</v>
      </c>
      <c r="D554">
        <v>10.45</v>
      </c>
      <c r="E554">
        <v>10.85</v>
      </c>
      <c r="F554" s="34"/>
      <c r="G554">
        <v>10</v>
      </c>
      <c r="H554">
        <v>7</v>
      </c>
      <c r="I554" s="34"/>
      <c r="J554" s="49" t="s">
        <v>31</v>
      </c>
      <c r="K554" s="68" t="s">
        <v>316</v>
      </c>
      <c r="L554" s="122"/>
      <c r="M554">
        <v>127</v>
      </c>
      <c r="N554">
        <v>115</v>
      </c>
      <c r="O554" s="34"/>
      <c r="P554">
        <f>VLOOKUP(表格2_45[[#This Row],[name]],odds!$A$1:$H$200,4,0)</f>
        <v>16</v>
      </c>
      <c r="Q554">
        <v>35</v>
      </c>
      <c r="R554" s="34"/>
      <c r="S554" s="37" t="s">
        <v>409</v>
      </c>
      <c r="T554" s="40">
        <v>1200</v>
      </c>
      <c r="U554">
        <v>1</v>
      </c>
      <c r="V554">
        <v>7</v>
      </c>
      <c r="W554">
        <v>5</v>
      </c>
      <c r="X554">
        <v>25</v>
      </c>
      <c r="Y554" s="32" t="s">
        <v>432</v>
      </c>
      <c r="Z554">
        <v>1040</v>
      </c>
      <c r="AA554" s="33" t="s">
        <v>417</v>
      </c>
      <c r="AB554">
        <v>4</v>
      </c>
      <c r="AC554">
        <v>46</v>
      </c>
      <c r="AD554" s="21" t="s">
        <v>158</v>
      </c>
      <c r="AE554" s="12" t="s">
        <v>446</v>
      </c>
      <c r="AF554">
        <v>4</v>
      </c>
      <c r="AG554">
        <v>1</v>
      </c>
      <c r="AH554">
        <v>3</v>
      </c>
      <c r="AL554" t="s">
        <v>455</v>
      </c>
    </row>
    <row r="555" spans="1:38" x14ac:dyDescent="0.25">
      <c r="A555" s="18" t="s">
        <v>127</v>
      </c>
      <c r="B555" s="20" t="s">
        <v>128</v>
      </c>
      <c r="C555">
        <v>9</v>
      </c>
      <c r="D555">
        <v>10.45</v>
      </c>
      <c r="E555">
        <v>10.95</v>
      </c>
      <c r="F555" s="34"/>
      <c r="G555">
        <v>6</v>
      </c>
      <c r="H555">
        <v>7</v>
      </c>
      <c r="I555" s="34"/>
      <c r="J555" s="62" t="s">
        <v>120</v>
      </c>
      <c r="K555" s="61" t="s">
        <v>106</v>
      </c>
      <c r="L555" s="113"/>
      <c r="M555">
        <v>135</v>
      </c>
      <c r="N555">
        <v>120</v>
      </c>
      <c r="O555" s="34"/>
      <c r="P555">
        <f>VLOOKUP(表格2_45[[#This Row],[name]],odds!$A$1:$H$200,4,0)</f>
        <v>8.1</v>
      </c>
      <c r="Q555">
        <v>5.2</v>
      </c>
      <c r="R555" s="34"/>
      <c r="S555" s="35" t="s">
        <v>408</v>
      </c>
      <c r="T555" s="40">
        <v>1200</v>
      </c>
      <c r="U555">
        <v>1</v>
      </c>
      <c r="V555">
        <v>7</v>
      </c>
      <c r="W555">
        <v>5</v>
      </c>
      <c r="X555">
        <v>25</v>
      </c>
      <c r="Y555" s="32" t="s">
        <v>432</v>
      </c>
      <c r="Z555">
        <v>1072</v>
      </c>
      <c r="AA555" s="33" t="s">
        <v>417</v>
      </c>
      <c r="AB555">
        <v>3</v>
      </c>
      <c r="AC555">
        <v>65</v>
      </c>
      <c r="AD555" s="19" t="s">
        <v>81</v>
      </c>
      <c r="AE555" t="s">
        <v>513</v>
      </c>
      <c r="AF555">
        <v>2</v>
      </c>
      <c r="AG555">
        <v>2</v>
      </c>
      <c r="AH555">
        <v>9</v>
      </c>
      <c r="AL555" t="s">
        <v>17</v>
      </c>
    </row>
    <row r="556" spans="1:38" hidden="1" x14ac:dyDescent="0.25">
      <c r="A556" s="18" t="s">
        <v>127</v>
      </c>
      <c r="B556" s="26" t="s">
        <v>149</v>
      </c>
      <c r="C556">
        <v>10</v>
      </c>
      <c r="D556">
        <v>9.6</v>
      </c>
      <c r="E556">
        <v>9.3000000000000007</v>
      </c>
      <c r="F556" s="34"/>
      <c r="G556">
        <v>7</v>
      </c>
      <c r="H556">
        <v>14</v>
      </c>
      <c r="I556" s="34"/>
      <c r="J556" s="64" t="s">
        <v>150</v>
      </c>
      <c r="K556" s="66" t="s">
        <v>173</v>
      </c>
      <c r="L556" s="104"/>
      <c r="M556">
        <v>124</v>
      </c>
      <c r="N556">
        <v>126</v>
      </c>
      <c r="O556" s="34"/>
      <c r="P556">
        <f>VLOOKUP(表格2_45[[#This Row],[name]],odds!$A$1:$H$200,4,0)</f>
        <v>21</v>
      </c>
      <c r="Q556">
        <v>104</v>
      </c>
      <c r="R556" s="34"/>
      <c r="S556" s="35" t="s">
        <v>408</v>
      </c>
      <c r="T556" s="40">
        <v>1200</v>
      </c>
      <c r="U556">
        <v>1</v>
      </c>
      <c r="V556">
        <v>26</v>
      </c>
      <c r="W556">
        <v>10</v>
      </c>
      <c r="X556">
        <v>25</v>
      </c>
      <c r="Y556" t="s">
        <v>483</v>
      </c>
      <c r="Z556">
        <v>1094</v>
      </c>
      <c r="AA556" s="33" t="s">
        <v>427</v>
      </c>
      <c r="AB556">
        <v>4</v>
      </c>
      <c r="AC556">
        <v>52</v>
      </c>
      <c r="AD556" s="18" t="s">
        <v>76</v>
      </c>
      <c r="AE556" t="s">
        <v>533</v>
      </c>
      <c r="AF556">
        <v>1</v>
      </c>
      <c r="AG556">
        <v>3</v>
      </c>
      <c r="AH556">
        <v>10</v>
      </c>
      <c r="AL556" t="s">
        <v>450</v>
      </c>
    </row>
    <row r="557" spans="1:38" x14ac:dyDescent="0.25">
      <c r="A557" s="18" t="s">
        <v>127</v>
      </c>
      <c r="B557" s="27" t="s">
        <v>153</v>
      </c>
      <c r="C557">
        <v>12</v>
      </c>
      <c r="D557">
        <v>11.27</v>
      </c>
      <c r="E557">
        <v>10.97</v>
      </c>
      <c r="F557" s="34"/>
      <c r="G557">
        <v>5</v>
      </c>
      <c r="H557">
        <v>11</v>
      </c>
      <c r="I557" s="34"/>
      <c r="J557" s="57" t="s">
        <v>326</v>
      </c>
      <c r="K557" s="65" t="s">
        <v>167</v>
      </c>
      <c r="L557" s="117"/>
      <c r="M557">
        <v>120</v>
      </c>
      <c r="N557">
        <v>124</v>
      </c>
      <c r="O557" s="34"/>
      <c r="P557">
        <f>VLOOKUP(表格2_45[[#This Row],[name]],odds!$A$1:$H$200,4,0)</f>
        <v>25</v>
      </c>
      <c r="Q557">
        <v>97</v>
      </c>
      <c r="R557" s="34"/>
      <c r="S557" s="36" t="s">
        <v>410</v>
      </c>
      <c r="T557" s="40">
        <v>1200</v>
      </c>
      <c r="U557">
        <v>1</v>
      </c>
      <c r="V557">
        <v>17</v>
      </c>
      <c r="W557">
        <v>12</v>
      </c>
      <c r="X557">
        <v>25</v>
      </c>
      <c r="Y557" s="31" t="s">
        <v>420</v>
      </c>
      <c r="Z557">
        <v>1205</v>
      </c>
      <c r="AA557" s="33" t="s">
        <v>417</v>
      </c>
      <c r="AB557">
        <v>4</v>
      </c>
      <c r="AC557">
        <v>48</v>
      </c>
      <c r="AD557" s="23" t="s">
        <v>154</v>
      </c>
      <c r="AE557" t="s">
        <v>487</v>
      </c>
      <c r="AF557">
        <v>9</v>
      </c>
      <c r="AG557">
        <v>9</v>
      </c>
      <c r="AH557">
        <v>12</v>
      </c>
      <c r="AL557" t="s">
        <v>46</v>
      </c>
    </row>
    <row r="558" spans="1:38" x14ac:dyDescent="0.25">
      <c r="A558" s="18" t="s">
        <v>127</v>
      </c>
      <c r="B558" s="20" t="s">
        <v>128</v>
      </c>
      <c r="C558">
        <v>8</v>
      </c>
      <c r="D558">
        <v>10.54</v>
      </c>
      <c r="E558">
        <v>11.04</v>
      </c>
      <c r="F558" s="34"/>
      <c r="G558">
        <v>6</v>
      </c>
      <c r="H558">
        <v>8</v>
      </c>
      <c r="I558" s="34"/>
      <c r="J558" s="62" t="s">
        <v>120</v>
      </c>
      <c r="K558" s="62" t="s">
        <v>120</v>
      </c>
      <c r="L558" s="109"/>
      <c r="M558">
        <v>135</v>
      </c>
      <c r="N558">
        <v>119</v>
      </c>
      <c r="O558" s="34"/>
      <c r="P558">
        <f>VLOOKUP(表格2_45[[#This Row],[name]],odds!$A$1:$H$200,4,0)</f>
        <v>8.1</v>
      </c>
      <c r="Q558">
        <v>52</v>
      </c>
      <c r="R558" s="34"/>
      <c r="S558" s="37" t="s">
        <v>409</v>
      </c>
      <c r="T558" s="40">
        <v>1200</v>
      </c>
      <c r="U558">
        <v>1</v>
      </c>
      <c r="V558">
        <v>10</v>
      </c>
      <c r="W558">
        <v>9</v>
      </c>
      <c r="X558">
        <v>25</v>
      </c>
      <c r="Y558" s="32" t="s">
        <v>432</v>
      </c>
      <c r="Z558">
        <v>1065</v>
      </c>
      <c r="AA558" s="33" t="s">
        <v>417</v>
      </c>
      <c r="AB558">
        <v>3</v>
      </c>
      <c r="AC558">
        <v>64</v>
      </c>
      <c r="AD558" s="19" t="s">
        <v>81</v>
      </c>
      <c r="AE558">
        <v>4</v>
      </c>
      <c r="AF558">
        <v>7</v>
      </c>
      <c r="AG558">
        <v>3</v>
      </c>
      <c r="AH558">
        <v>8</v>
      </c>
      <c r="AL558" t="s">
        <v>17</v>
      </c>
    </row>
    <row r="559" spans="1:38" hidden="1" x14ac:dyDescent="0.25">
      <c r="A559" s="18" t="s">
        <v>127</v>
      </c>
      <c r="B559" s="27" t="s">
        <v>153</v>
      </c>
      <c r="C559">
        <v>8</v>
      </c>
      <c r="D559">
        <v>58.77</v>
      </c>
      <c r="E559">
        <v>58.57</v>
      </c>
      <c r="F559" s="34"/>
      <c r="G559">
        <v>5</v>
      </c>
      <c r="H559">
        <v>7</v>
      </c>
      <c r="I559" s="34"/>
      <c r="J559" s="57" t="s">
        <v>326</v>
      </c>
      <c r="K559" s="65" t="s">
        <v>167</v>
      </c>
      <c r="L559" s="117"/>
      <c r="M559">
        <v>120</v>
      </c>
      <c r="N559">
        <v>127</v>
      </c>
      <c r="O559" s="34"/>
      <c r="P559">
        <f>VLOOKUP(表格2_45[[#This Row],[name]],odds!$A$1:$H$200,4,0)</f>
        <v>25</v>
      </c>
      <c r="Q559">
        <v>151</v>
      </c>
      <c r="R559" s="34"/>
      <c r="S559" s="37" t="s">
        <v>409</v>
      </c>
      <c r="T559">
        <v>1000</v>
      </c>
      <c r="U559">
        <v>0</v>
      </c>
      <c r="V559">
        <v>9</v>
      </c>
      <c r="W559">
        <v>11</v>
      </c>
      <c r="X559">
        <v>25</v>
      </c>
      <c r="Y559" t="s">
        <v>479</v>
      </c>
      <c r="Z559">
        <v>1220</v>
      </c>
      <c r="AA559" s="33" t="s">
        <v>417</v>
      </c>
      <c r="AB559">
        <v>4</v>
      </c>
      <c r="AC559">
        <v>52</v>
      </c>
      <c r="AD559" s="23" t="s">
        <v>154</v>
      </c>
      <c r="AE559" t="s">
        <v>516</v>
      </c>
      <c r="AF559">
        <v>7</v>
      </c>
      <c r="AG559">
        <v>12</v>
      </c>
      <c r="AH559">
        <v>8</v>
      </c>
      <c r="AL559" t="s">
        <v>46</v>
      </c>
    </row>
    <row r="560" spans="1:38" hidden="1" x14ac:dyDescent="0.25">
      <c r="A560" s="18" t="s">
        <v>127</v>
      </c>
      <c r="B560" s="27" t="s">
        <v>153</v>
      </c>
      <c r="C560">
        <v>12</v>
      </c>
      <c r="D560">
        <v>57.89</v>
      </c>
      <c r="E560">
        <v>57.79</v>
      </c>
      <c r="F560" s="34"/>
      <c r="G560">
        <v>5</v>
      </c>
      <c r="H560">
        <v>2</v>
      </c>
      <c r="I560" s="34"/>
      <c r="J560" s="57" t="s">
        <v>326</v>
      </c>
      <c r="K560" s="57" t="s">
        <v>326</v>
      </c>
      <c r="L560" s="121"/>
      <c r="M560">
        <v>120</v>
      </c>
      <c r="N560">
        <v>123</v>
      </c>
      <c r="O560" s="34"/>
      <c r="P560">
        <f>VLOOKUP(表格2_45[[#This Row],[name]],odds!$A$1:$H$200,4,0)</f>
        <v>25</v>
      </c>
      <c r="Q560">
        <v>105</v>
      </c>
      <c r="R560" s="34"/>
      <c r="S560" s="37" t="s">
        <v>409</v>
      </c>
      <c r="T560">
        <v>1000</v>
      </c>
      <c r="U560">
        <v>0</v>
      </c>
      <c r="V560">
        <v>19</v>
      </c>
      <c r="W560">
        <v>10</v>
      </c>
      <c r="X560">
        <v>25</v>
      </c>
      <c r="Y560" t="s">
        <v>479</v>
      </c>
      <c r="Z560">
        <v>1222</v>
      </c>
      <c r="AA560" s="33" t="s">
        <v>427</v>
      </c>
      <c r="AB560">
        <v>4</v>
      </c>
      <c r="AC560">
        <v>52</v>
      </c>
      <c r="AD560" s="23" t="s">
        <v>154</v>
      </c>
      <c r="AE560" t="s">
        <v>505</v>
      </c>
      <c r="AF560">
        <v>6</v>
      </c>
      <c r="AG560">
        <v>7</v>
      </c>
      <c r="AH560">
        <v>12</v>
      </c>
      <c r="AL560" t="s">
        <v>639</v>
      </c>
    </row>
    <row r="561" spans="1:38" hidden="1" x14ac:dyDescent="0.25">
      <c r="A561" s="18" t="s">
        <v>127</v>
      </c>
      <c r="B561" s="16" t="s">
        <v>157</v>
      </c>
      <c r="C561">
        <v>11</v>
      </c>
      <c r="D561">
        <v>22.9</v>
      </c>
      <c r="E561">
        <v>22.7</v>
      </c>
      <c r="F561" s="34"/>
      <c r="G561">
        <v>9</v>
      </c>
      <c r="H561">
        <v>14</v>
      </c>
      <c r="I561" s="34"/>
      <c r="J561" s="56" t="s">
        <v>69</v>
      </c>
      <c r="K561" s="50" t="s">
        <v>565</v>
      </c>
      <c r="L561" s="98"/>
      <c r="M561">
        <v>121</v>
      </c>
      <c r="N561">
        <v>121</v>
      </c>
      <c r="O561" s="34"/>
      <c r="P561">
        <f>VLOOKUP(表格2_45[[#This Row],[name]],odds!$A$1:$H$200,4,0)</f>
        <v>42</v>
      </c>
      <c r="Q561">
        <v>99</v>
      </c>
      <c r="R561" s="34"/>
      <c r="S561" s="38" t="s">
        <v>411</v>
      </c>
      <c r="T561">
        <v>1400</v>
      </c>
      <c r="U561">
        <v>1</v>
      </c>
      <c r="V561">
        <v>1</v>
      </c>
      <c r="W561">
        <v>1</v>
      </c>
      <c r="X561">
        <v>26</v>
      </c>
      <c r="Y561" t="s">
        <v>501</v>
      </c>
      <c r="Z561">
        <v>1049</v>
      </c>
      <c r="AA561" s="33" t="s">
        <v>417</v>
      </c>
      <c r="AB561">
        <v>4</v>
      </c>
      <c r="AC561">
        <v>47</v>
      </c>
      <c r="AD561" s="21" t="s">
        <v>158</v>
      </c>
      <c r="AE561">
        <v>5</v>
      </c>
      <c r="AF561">
        <v>12</v>
      </c>
      <c r="AG561">
        <v>10</v>
      </c>
      <c r="AH561">
        <v>10</v>
      </c>
      <c r="AI561">
        <v>11</v>
      </c>
      <c r="AL561" t="s">
        <v>161</v>
      </c>
    </row>
    <row r="562" spans="1:38" hidden="1" x14ac:dyDescent="0.25">
      <c r="A562" s="18" t="s">
        <v>127</v>
      </c>
      <c r="B562" s="16" t="s">
        <v>157</v>
      </c>
      <c r="C562">
        <v>11</v>
      </c>
      <c r="D562">
        <v>10.15</v>
      </c>
      <c r="E562">
        <v>10.050000000000001</v>
      </c>
      <c r="F562" s="34"/>
      <c r="G562">
        <v>9</v>
      </c>
      <c r="H562">
        <v>12</v>
      </c>
      <c r="I562" s="34"/>
      <c r="J562" s="56" t="s">
        <v>69</v>
      </c>
      <c r="K562" s="54" t="s">
        <v>58</v>
      </c>
      <c r="L562" s="110"/>
      <c r="M562">
        <v>121</v>
      </c>
      <c r="N562">
        <v>125</v>
      </c>
      <c r="O562" s="34"/>
      <c r="P562">
        <f>VLOOKUP(表格2_45[[#This Row],[name]],odds!$A$1:$H$200,4,0)</f>
        <v>42</v>
      </c>
      <c r="Q562">
        <v>71</v>
      </c>
      <c r="R562" s="34"/>
      <c r="S562" s="35" t="s">
        <v>408</v>
      </c>
      <c r="T562" s="40">
        <v>1200</v>
      </c>
      <c r="U562">
        <v>1</v>
      </c>
      <c r="V562">
        <v>7</v>
      </c>
      <c r="W562">
        <v>12</v>
      </c>
      <c r="X562">
        <v>25</v>
      </c>
      <c r="Y562" t="s">
        <v>457</v>
      </c>
      <c r="Z562">
        <v>1039</v>
      </c>
      <c r="AA562" s="33" t="s">
        <v>417</v>
      </c>
      <c r="AB562">
        <v>4</v>
      </c>
      <c r="AC562">
        <v>49</v>
      </c>
      <c r="AD562" s="21" t="s">
        <v>158</v>
      </c>
      <c r="AE562" t="s">
        <v>487</v>
      </c>
      <c r="AF562">
        <v>3</v>
      </c>
      <c r="AG562">
        <v>3</v>
      </c>
      <c r="AH562">
        <v>11</v>
      </c>
      <c r="AL562" t="s">
        <v>669</v>
      </c>
    </row>
    <row r="563" spans="1:38" hidden="1" x14ac:dyDescent="0.25">
      <c r="A563" s="18" t="s">
        <v>127</v>
      </c>
      <c r="B563" s="20" t="s">
        <v>128</v>
      </c>
      <c r="C563" s="28">
        <v>3</v>
      </c>
      <c r="D563">
        <v>10.38</v>
      </c>
      <c r="E563">
        <v>11.08</v>
      </c>
      <c r="F563" s="34"/>
      <c r="G563">
        <v>6</v>
      </c>
      <c r="H563">
        <v>2</v>
      </c>
      <c r="I563" s="34"/>
      <c r="J563" s="62" t="s">
        <v>120</v>
      </c>
      <c r="K563" s="76" t="s">
        <v>407</v>
      </c>
      <c r="L563" s="115"/>
      <c r="M563">
        <v>135</v>
      </c>
      <c r="N563">
        <v>121</v>
      </c>
      <c r="O563" s="34"/>
      <c r="P563">
        <f>VLOOKUP(表格2_45[[#This Row],[name]],odds!$A$1:$H$200,4,0)</f>
        <v>8.1</v>
      </c>
      <c r="Q563">
        <v>4.8</v>
      </c>
      <c r="R563" s="34"/>
      <c r="S563" s="37" t="s">
        <v>409</v>
      </c>
      <c r="T563" s="40">
        <v>1200</v>
      </c>
      <c r="U563">
        <v>1</v>
      </c>
      <c r="V563">
        <v>29</v>
      </c>
      <c r="W563">
        <v>10</v>
      </c>
      <c r="X563">
        <v>23</v>
      </c>
      <c r="Y563" s="32" t="s">
        <v>416</v>
      </c>
      <c r="Z563">
        <v>1085</v>
      </c>
      <c r="AA563" s="33" t="s">
        <v>417</v>
      </c>
      <c r="AB563">
        <v>4</v>
      </c>
      <c r="AC563">
        <v>46</v>
      </c>
      <c r="AD563" s="26" t="s">
        <v>59</v>
      </c>
      <c r="AE563">
        <v>4</v>
      </c>
      <c r="AF563">
        <v>6</v>
      </c>
      <c r="AG563">
        <v>3</v>
      </c>
      <c r="AH563">
        <v>3</v>
      </c>
      <c r="AL563" t="s">
        <v>1112</v>
      </c>
    </row>
    <row r="564" spans="1:38" hidden="1" x14ac:dyDescent="0.25">
      <c r="A564" s="18" t="s">
        <v>127</v>
      </c>
      <c r="B564" s="16" t="s">
        <v>157</v>
      </c>
      <c r="C564">
        <v>8</v>
      </c>
      <c r="D564">
        <v>56.8</v>
      </c>
      <c r="E564">
        <v>57</v>
      </c>
      <c r="F564" s="34"/>
      <c r="G564">
        <v>9</v>
      </c>
      <c r="H564">
        <v>4</v>
      </c>
      <c r="I564" s="34"/>
      <c r="J564" s="56" t="s">
        <v>69</v>
      </c>
      <c r="K564" s="68" t="s">
        <v>316</v>
      </c>
      <c r="L564" s="122"/>
      <c r="M564">
        <v>121</v>
      </c>
      <c r="N564">
        <v>121</v>
      </c>
      <c r="O564" s="34"/>
      <c r="P564">
        <f>VLOOKUP(表格2_45[[#This Row],[name]],odds!$A$1:$H$200,4,0)</f>
        <v>42</v>
      </c>
      <c r="Q564">
        <v>38</v>
      </c>
      <c r="R564" s="34"/>
      <c r="S564" s="37" t="s">
        <v>409</v>
      </c>
      <c r="T564">
        <v>1000</v>
      </c>
      <c r="U564">
        <v>0</v>
      </c>
      <c r="V564">
        <v>8</v>
      </c>
      <c r="W564">
        <v>6</v>
      </c>
      <c r="X564">
        <v>25</v>
      </c>
      <c r="Y564" t="s">
        <v>508</v>
      </c>
      <c r="Z564">
        <v>1053</v>
      </c>
      <c r="AA564" s="33" t="s">
        <v>427</v>
      </c>
      <c r="AB564">
        <v>4</v>
      </c>
      <c r="AC564">
        <v>52</v>
      </c>
      <c r="AD564" s="21" t="s">
        <v>158</v>
      </c>
      <c r="AE564" t="s">
        <v>429</v>
      </c>
      <c r="AF564">
        <v>7</v>
      </c>
      <c r="AG564">
        <v>7</v>
      </c>
      <c r="AH564">
        <v>8</v>
      </c>
      <c r="AL564" t="s">
        <v>624</v>
      </c>
    </row>
    <row r="565" spans="1:38" hidden="1" x14ac:dyDescent="0.25">
      <c r="A565" s="18" t="s">
        <v>127</v>
      </c>
      <c r="B565" s="20" t="s">
        <v>128</v>
      </c>
      <c r="C565">
        <v>7</v>
      </c>
      <c r="D565">
        <v>10.8</v>
      </c>
      <c r="E565">
        <v>11.200000000000001</v>
      </c>
      <c r="F565" s="34"/>
      <c r="G565">
        <v>6</v>
      </c>
      <c r="H565">
        <v>3</v>
      </c>
      <c r="I565" s="34"/>
      <c r="J565" s="62" t="s">
        <v>120</v>
      </c>
      <c r="K565" s="61" t="s">
        <v>106</v>
      </c>
      <c r="L565" s="113"/>
      <c r="M565">
        <v>135</v>
      </c>
      <c r="N565">
        <v>124</v>
      </c>
      <c r="O565" s="34"/>
      <c r="P565">
        <f>VLOOKUP(表格2_45[[#This Row],[name]],odds!$A$1:$H$200,4,0)</f>
        <v>8.1</v>
      </c>
      <c r="Q565">
        <v>2.9</v>
      </c>
      <c r="R565" s="34"/>
      <c r="S565" s="35" t="s">
        <v>408</v>
      </c>
      <c r="T565" s="40">
        <v>1200</v>
      </c>
      <c r="U565">
        <v>1</v>
      </c>
      <c r="V565">
        <v>18</v>
      </c>
      <c r="W565">
        <v>9</v>
      </c>
      <c r="X565">
        <v>24</v>
      </c>
      <c r="Y565" s="31" t="s">
        <v>420</v>
      </c>
      <c r="Z565">
        <v>1084</v>
      </c>
      <c r="AA565" s="33" t="s">
        <v>417</v>
      </c>
      <c r="AB565">
        <v>4</v>
      </c>
      <c r="AC565">
        <v>49</v>
      </c>
      <c r="AD565" s="26" t="s">
        <v>59</v>
      </c>
      <c r="AE565" t="s">
        <v>502</v>
      </c>
      <c r="AF565">
        <v>1</v>
      </c>
      <c r="AG565">
        <v>1</v>
      </c>
      <c r="AH565">
        <v>7</v>
      </c>
      <c r="AL565" t="s">
        <v>17</v>
      </c>
    </row>
    <row r="566" spans="1:38" hidden="1" x14ac:dyDescent="0.25">
      <c r="A566" s="18" t="s">
        <v>127</v>
      </c>
      <c r="B566" s="17" t="s">
        <v>163</v>
      </c>
      <c r="C566">
        <v>9</v>
      </c>
      <c r="D566">
        <v>10.94</v>
      </c>
      <c r="E566">
        <v>10.74</v>
      </c>
      <c r="F566" s="34"/>
      <c r="G566">
        <v>2</v>
      </c>
      <c r="H566">
        <v>1</v>
      </c>
      <c r="I566" s="34"/>
      <c r="J566" s="59" t="s">
        <v>85</v>
      </c>
      <c r="K566" s="64" t="s">
        <v>150</v>
      </c>
      <c r="L566" s="119"/>
      <c r="M566">
        <v>120</v>
      </c>
      <c r="N566">
        <v>126</v>
      </c>
      <c r="O566" s="34"/>
      <c r="P566">
        <f>VLOOKUP(表格2_45[[#This Row],[name]],odds!$A$1:$H$200,4,0)</f>
        <v>26</v>
      </c>
      <c r="Q566">
        <v>36</v>
      </c>
      <c r="R566" s="34"/>
      <c r="S566" s="36" t="s">
        <v>410</v>
      </c>
      <c r="T566" s="40">
        <v>1200</v>
      </c>
      <c r="U566">
        <v>1</v>
      </c>
      <c r="V566">
        <v>30</v>
      </c>
      <c r="W566">
        <v>11</v>
      </c>
      <c r="X566">
        <v>25</v>
      </c>
      <c r="Y566" t="s">
        <v>457</v>
      </c>
      <c r="Z566">
        <v>1077</v>
      </c>
      <c r="AA566" s="33" t="s">
        <v>417</v>
      </c>
      <c r="AB566">
        <v>4</v>
      </c>
      <c r="AC566">
        <v>49</v>
      </c>
      <c r="AD566" s="25" t="s">
        <v>54</v>
      </c>
      <c r="AE566">
        <v>14</v>
      </c>
      <c r="AF566">
        <v>9</v>
      </c>
      <c r="AG566">
        <v>8</v>
      </c>
      <c r="AH566">
        <v>9</v>
      </c>
      <c r="AL566" t="s">
        <v>87</v>
      </c>
    </row>
    <row r="567" spans="1:38" x14ac:dyDescent="0.25">
      <c r="A567" s="18" t="s">
        <v>127</v>
      </c>
      <c r="B567" s="20" t="s">
        <v>128</v>
      </c>
      <c r="C567">
        <v>10</v>
      </c>
      <c r="D567">
        <v>10.51</v>
      </c>
      <c r="E567">
        <v>11.31</v>
      </c>
      <c r="F567" s="34"/>
      <c r="G567">
        <v>6</v>
      </c>
      <c r="H567">
        <v>4</v>
      </c>
      <c r="I567" s="34"/>
      <c r="J567" s="62" t="s">
        <v>120</v>
      </c>
      <c r="K567" s="78" t="s">
        <v>687</v>
      </c>
      <c r="L567" s="123"/>
      <c r="M567">
        <v>135</v>
      </c>
      <c r="N567">
        <v>111</v>
      </c>
      <c r="O567" s="34"/>
      <c r="P567">
        <f>VLOOKUP(表格2_45[[#This Row],[name]],odds!$A$1:$H$200,4,0)</f>
        <v>8.1</v>
      </c>
      <c r="Q567">
        <v>7.1</v>
      </c>
      <c r="R567" s="34"/>
      <c r="S567" s="35" t="s">
        <v>408</v>
      </c>
      <c r="T567" s="40">
        <v>1200</v>
      </c>
      <c r="U567">
        <v>1</v>
      </c>
      <c r="V567">
        <v>2</v>
      </c>
      <c r="W567">
        <v>11</v>
      </c>
      <c r="X567">
        <v>25</v>
      </c>
      <c r="Y567" s="32" t="s">
        <v>416</v>
      </c>
      <c r="Z567">
        <v>1093</v>
      </c>
      <c r="AA567" s="33" t="s">
        <v>427</v>
      </c>
      <c r="AB567">
        <v>3</v>
      </c>
      <c r="AC567">
        <v>62</v>
      </c>
      <c r="AD567" s="19" t="s">
        <v>81</v>
      </c>
      <c r="AE567" t="s">
        <v>522</v>
      </c>
      <c r="AF567">
        <v>1</v>
      </c>
      <c r="AG567">
        <v>1</v>
      </c>
      <c r="AH567">
        <v>10</v>
      </c>
      <c r="AL567" t="s">
        <v>17</v>
      </c>
    </row>
    <row r="568" spans="1:38" hidden="1" x14ac:dyDescent="0.25">
      <c r="A568" s="18" t="s">
        <v>127</v>
      </c>
      <c r="B568" s="17" t="s">
        <v>163</v>
      </c>
      <c r="C568">
        <v>12</v>
      </c>
      <c r="D568">
        <v>12.99</v>
      </c>
      <c r="E568">
        <v>12.590000000000002</v>
      </c>
      <c r="F568" s="34"/>
      <c r="G568">
        <v>2</v>
      </c>
      <c r="H568">
        <v>6</v>
      </c>
      <c r="I568" s="34"/>
      <c r="J568" s="59" t="s">
        <v>85</v>
      </c>
      <c r="K568" s="55" t="s">
        <v>64</v>
      </c>
      <c r="L568" s="99"/>
      <c r="M568">
        <v>120</v>
      </c>
      <c r="N568">
        <v>127</v>
      </c>
      <c r="O568" s="34"/>
      <c r="P568">
        <f>VLOOKUP(表格2_45[[#This Row],[name]],odds!$A$1:$H$200,4,0)</f>
        <v>26</v>
      </c>
      <c r="Q568">
        <v>23</v>
      </c>
      <c r="R568" s="34"/>
      <c r="S568" s="37" t="s">
        <v>409</v>
      </c>
      <c r="T568" s="40">
        <v>1200</v>
      </c>
      <c r="U568">
        <v>1</v>
      </c>
      <c r="V568">
        <v>5</v>
      </c>
      <c r="W568">
        <v>7</v>
      </c>
      <c r="X568">
        <v>25</v>
      </c>
      <c r="Y568" t="s">
        <v>479</v>
      </c>
      <c r="Z568">
        <v>1075</v>
      </c>
      <c r="AA568" s="33" t="s">
        <v>427</v>
      </c>
      <c r="AB568">
        <v>4</v>
      </c>
      <c r="AC568">
        <v>52</v>
      </c>
      <c r="AD568" s="25" t="s">
        <v>54</v>
      </c>
      <c r="AE568" t="s">
        <v>1133</v>
      </c>
      <c r="AF568">
        <v>7</v>
      </c>
      <c r="AG568">
        <v>6</v>
      </c>
      <c r="AH568">
        <v>12</v>
      </c>
      <c r="AL568" t="s">
        <v>624</v>
      </c>
    </row>
    <row r="569" spans="1:38" hidden="1" x14ac:dyDescent="0.25">
      <c r="A569" s="18" t="s">
        <v>127</v>
      </c>
      <c r="B569" s="17" t="s">
        <v>163</v>
      </c>
      <c r="C569">
        <v>9</v>
      </c>
      <c r="D569">
        <v>57.67</v>
      </c>
      <c r="E569">
        <v>57.07</v>
      </c>
      <c r="F569" s="34"/>
      <c r="G569">
        <v>2</v>
      </c>
      <c r="H569">
        <v>12</v>
      </c>
      <c r="I569" s="34"/>
      <c r="J569" s="59" t="s">
        <v>85</v>
      </c>
      <c r="K569" s="49" t="s">
        <v>31</v>
      </c>
      <c r="L569" s="107"/>
      <c r="M569">
        <v>120</v>
      </c>
      <c r="N569">
        <v>127</v>
      </c>
      <c r="O569" s="34"/>
      <c r="P569">
        <f>VLOOKUP(表格2_45[[#This Row],[name]],odds!$A$1:$H$200,4,0)</f>
        <v>26</v>
      </c>
      <c r="Q569">
        <v>13</v>
      </c>
      <c r="R569" s="34"/>
      <c r="S569" s="36" t="s">
        <v>410</v>
      </c>
      <c r="T569">
        <v>1000</v>
      </c>
      <c r="U569">
        <v>0</v>
      </c>
      <c r="V569">
        <v>11</v>
      </c>
      <c r="W569">
        <v>6</v>
      </c>
      <c r="X569">
        <v>25</v>
      </c>
      <c r="Y569" s="31" t="s">
        <v>420</v>
      </c>
      <c r="Z569">
        <v>1073</v>
      </c>
      <c r="AA569" s="33" t="s">
        <v>427</v>
      </c>
      <c r="AB569">
        <v>4</v>
      </c>
      <c r="AC569">
        <v>52</v>
      </c>
      <c r="AD569" s="25" t="s">
        <v>54</v>
      </c>
      <c r="AE569">
        <v>5</v>
      </c>
      <c r="AF569">
        <v>9</v>
      </c>
      <c r="AG569">
        <v>11</v>
      </c>
      <c r="AH569">
        <v>9</v>
      </c>
      <c r="AL569" t="s">
        <v>624</v>
      </c>
    </row>
    <row r="570" spans="1:38" hidden="1" x14ac:dyDescent="0.25">
      <c r="A570" s="18" t="s">
        <v>127</v>
      </c>
      <c r="B570" s="20" t="s">
        <v>128</v>
      </c>
      <c r="C570">
        <v>6</v>
      </c>
      <c r="D570">
        <v>10.86</v>
      </c>
      <c r="E570">
        <v>11.36</v>
      </c>
      <c r="F570" s="34"/>
      <c r="G570">
        <v>6</v>
      </c>
      <c r="H570">
        <v>1</v>
      </c>
      <c r="I570" s="34"/>
      <c r="J570" s="62" t="s">
        <v>120</v>
      </c>
      <c r="K570" s="59" t="s">
        <v>85</v>
      </c>
      <c r="L570" s="96"/>
      <c r="M570">
        <v>135</v>
      </c>
      <c r="N570">
        <v>125</v>
      </c>
      <c r="O570" s="34"/>
      <c r="P570">
        <f>VLOOKUP(表格2_45[[#This Row],[name]],odds!$A$1:$H$200,4,0)</f>
        <v>8.1</v>
      </c>
      <c r="Q570">
        <v>2.5</v>
      </c>
      <c r="R570" s="34"/>
      <c r="S570" s="35" t="s">
        <v>408</v>
      </c>
      <c r="T570" s="40">
        <v>1200</v>
      </c>
      <c r="U570">
        <v>1</v>
      </c>
      <c r="V570">
        <v>27</v>
      </c>
      <c r="W570">
        <v>10</v>
      </c>
      <c r="X570">
        <v>24</v>
      </c>
      <c r="Y570" s="32" t="s">
        <v>416</v>
      </c>
      <c r="Z570">
        <v>1057</v>
      </c>
      <c r="AA570" s="33" t="s">
        <v>417</v>
      </c>
      <c r="AB570">
        <v>4</v>
      </c>
      <c r="AC570">
        <v>49</v>
      </c>
      <c r="AD570" s="26" t="s">
        <v>59</v>
      </c>
      <c r="AE570" t="s">
        <v>453</v>
      </c>
      <c r="AF570">
        <v>1</v>
      </c>
      <c r="AG570">
        <v>1</v>
      </c>
      <c r="AH570">
        <v>6</v>
      </c>
      <c r="AL570" t="s">
        <v>17</v>
      </c>
    </row>
    <row r="571" spans="1:38" hidden="1" x14ac:dyDescent="0.25">
      <c r="A571" s="18" t="s">
        <v>127</v>
      </c>
      <c r="B571" s="20" t="s">
        <v>128</v>
      </c>
      <c r="C571">
        <v>11</v>
      </c>
      <c r="D571">
        <v>11.46</v>
      </c>
      <c r="E571">
        <v>11.560000000000002</v>
      </c>
      <c r="F571" s="34"/>
      <c r="G571">
        <v>6</v>
      </c>
      <c r="H571">
        <v>11</v>
      </c>
      <c r="I571" s="34"/>
      <c r="J571" s="62" t="s">
        <v>120</v>
      </c>
      <c r="K571" s="67" t="s">
        <v>195</v>
      </c>
      <c r="L571" s="95"/>
      <c r="M571">
        <v>135</v>
      </c>
      <c r="N571">
        <v>127</v>
      </c>
      <c r="O571" s="34"/>
      <c r="P571">
        <f>VLOOKUP(表格2_45[[#This Row],[name]],odds!$A$1:$H$200,4,0)</f>
        <v>8.1</v>
      </c>
      <c r="Q571">
        <v>34</v>
      </c>
      <c r="R571" s="34"/>
      <c r="S571" s="35" t="s">
        <v>408</v>
      </c>
      <c r="T571" s="40">
        <v>1200</v>
      </c>
      <c r="U571">
        <v>1</v>
      </c>
      <c r="V571">
        <v>20</v>
      </c>
      <c r="W571">
        <v>11</v>
      </c>
      <c r="X571">
        <v>24</v>
      </c>
      <c r="Y571" s="32" t="s">
        <v>416</v>
      </c>
      <c r="Z571">
        <v>1071</v>
      </c>
      <c r="AA571" s="34" t="s">
        <v>438</v>
      </c>
      <c r="AB571">
        <v>4</v>
      </c>
      <c r="AC571">
        <v>49</v>
      </c>
      <c r="AD571" s="26" t="s">
        <v>59</v>
      </c>
      <c r="AE571">
        <v>10</v>
      </c>
      <c r="AF571">
        <v>3</v>
      </c>
      <c r="AG571">
        <v>3</v>
      </c>
      <c r="AH571">
        <v>11</v>
      </c>
      <c r="AL571" t="s">
        <v>17</v>
      </c>
    </row>
    <row r="572" spans="1:38" hidden="1" x14ac:dyDescent="0.25">
      <c r="A572" s="18" t="s">
        <v>127</v>
      </c>
      <c r="B572" s="18" t="s">
        <v>166</v>
      </c>
      <c r="C572" s="30">
        <v>5</v>
      </c>
      <c r="D572">
        <v>57.76</v>
      </c>
      <c r="E572">
        <v>57.66</v>
      </c>
      <c r="F572" s="34"/>
      <c r="G572">
        <v>8</v>
      </c>
      <c r="H572">
        <v>5</v>
      </c>
      <c r="I572" s="34"/>
      <c r="J572" s="65" t="s">
        <v>167</v>
      </c>
      <c r="K572" s="63" t="s">
        <v>140</v>
      </c>
      <c r="L572" s="100"/>
      <c r="M572">
        <v>119</v>
      </c>
      <c r="N572">
        <v>122</v>
      </c>
      <c r="O572" s="34"/>
      <c r="P572">
        <f>VLOOKUP(表格2_45[[#This Row],[name]],odds!$A$1:$H$200,4,0)</f>
        <v>20</v>
      </c>
      <c r="Q572">
        <v>101</v>
      </c>
      <c r="R572" s="34"/>
      <c r="S572" s="36" t="s">
        <v>410</v>
      </c>
      <c r="T572">
        <v>1000</v>
      </c>
      <c r="U572">
        <v>0</v>
      </c>
      <c r="V572">
        <v>19</v>
      </c>
      <c r="W572">
        <v>11</v>
      </c>
      <c r="X572">
        <v>25</v>
      </c>
      <c r="Y572" s="31" t="s">
        <v>420</v>
      </c>
      <c r="Z572">
        <v>1262</v>
      </c>
      <c r="AA572" s="33" t="s">
        <v>417</v>
      </c>
      <c r="AB572">
        <v>4</v>
      </c>
      <c r="AC572">
        <v>47</v>
      </c>
      <c r="AD572" s="21" t="s">
        <v>168</v>
      </c>
      <c r="AE572">
        <v>3</v>
      </c>
      <c r="AF572">
        <v>8</v>
      </c>
      <c r="AG572">
        <v>6</v>
      </c>
      <c r="AH572">
        <v>5</v>
      </c>
      <c r="AL572" t="s">
        <v>99</v>
      </c>
    </row>
    <row r="573" spans="1:38" hidden="1" x14ac:dyDescent="0.25">
      <c r="A573" s="18" t="s">
        <v>127</v>
      </c>
      <c r="B573" s="18" t="s">
        <v>166</v>
      </c>
      <c r="C573">
        <v>9</v>
      </c>
      <c r="D573">
        <v>10.47</v>
      </c>
      <c r="E573">
        <v>10.17</v>
      </c>
      <c r="F573" s="34"/>
      <c r="G573">
        <v>8</v>
      </c>
      <c r="H573">
        <v>8</v>
      </c>
      <c r="I573" s="34"/>
      <c r="J573" s="65" t="s">
        <v>167</v>
      </c>
      <c r="K573" s="51" t="s">
        <v>43</v>
      </c>
      <c r="L573" s="111"/>
      <c r="M573">
        <v>119</v>
      </c>
      <c r="N573">
        <v>129</v>
      </c>
      <c r="O573" s="34"/>
      <c r="P573">
        <f>VLOOKUP(表格2_45[[#This Row],[name]],odds!$A$1:$H$200,4,0)</f>
        <v>20</v>
      </c>
      <c r="Q573">
        <v>267</v>
      </c>
      <c r="R573" s="34"/>
      <c r="S573" s="37" t="s">
        <v>409</v>
      </c>
      <c r="T573" s="40">
        <v>1200</v>
      </c>
      <c r="U573">
        <v>1</v>
      </c>
      <c r="V573">
        <v>12</v>
      </c>
      <c r="W573">
        <v>10</v>
      </c>
      <c r="X573">
        <v>25</v>
      </c>
      <c r="Y573" t="s">
        <v>508</v>
      </c>
      <c r="Z573">
        <v>1257</v>
      </c>
      <c r="AA573" s="33" t="s">
        <v>417</v>
      </c>
      <c r="AB573">
        <v>4</v>
      </c>
      <c r="AC573">
        <v>50</v>
      </c>
      <c r="AD573" s="21" t="s">
        <v>168</v>
      </c>
      <c r="AE573" t="s">
        <v>468</v>
      </c>
      <c r="AF573">
        <v>7</v>
      </c>
      <c r="AG573">
        <v>9</v>
      </c>
      <c r="AH573">
        <v>9</v>
      </c>
      <c r="AL573" t="s">
        <v>99</v>
      </c>
    </row>
    <row r="574" spans="1:38" hidden="1" x14ac:dyDescent="0.25">
      <c r="A574" s="18" t="s">
        <v>127</v>
      </c>
      <c r="B574" s="18" t="s">
        <v>166</v>
      </c>
      <c r="C574">
        <v>10</v>
      </c>
      <c r="D574">
        <v>57.22</v>
      </c>
      <c r="E574">
        <v>57.120000000000005</v>
      </c>
      <c r="F574" s="34"/>
      <c r="G574">
        <v>8</v>
      </c>
      <c r="H574">
        <v>3</v>
      </c>
      <c r="I574" s="34"/>
      <c r="J574" s="65" t="s">
        <v>167</v>
      </c>
      <c r="K574" s="51" t="s">
        <v>43</v>
      </c>
      <c r="L574" s="111"/>
      <c r="M574">
        <v>119</v>
      </c>
      <c r="N574">
        <v>127</v>
      </c>
      <c r="O574" s="34"/>
      <c r="P574">
        <f>VLOOKUP(表格2_45[[#This Row],[name]],odds!$A$1:$H$200,4,0)</f>
        <v>20</v>
      </c>
      <c r="Q574">
        <v>185</v>
      </c>
      <c r="R574" s="34"/>
      <c r="S574" s="36" t="s">
        <v>410</v>
      </c>
      <c r="T574">
        <v>1000</v>
      </c>
      <c r="U574">
        <v>0</v>
      </c>
      <c r="V574">
        <v>28</v>
      </c>
      <c r="W574">
        <v>9</v>
      </c>
      <c r="X574">
        <v>25</v>
      </c>
      <c r="Y574" t="s">
        <v>479</v>
      </c>
      <c r="Z574">
        <v>1273</v>
      </c>
      <c r="AA574" s="33" t="s">
        <v>417</v>
      </c>
      <c r="AB574">
        <v>4</v>
      </c>
      <c r="AC574">
        <v>52</v>
      </c>
      <c r="AD574" s="21" t="s">
        <v>168</v>
      </c>
      <c r="AE574" t="s">
        <v>519</v>
      </c>
      <c r="AF574">
        <v>9</v>
      </c>
      <c r="AG574">
        <v>11</v>
      </c>
      <c r="AH574">
        <v>10</v>
      </c>
      <c r="AL574" t="s">
        <v>1137</v>
      </c>
    </row>
    <row r="575" spans="1:38" hidden="1" x14ac:dyDescent="0.25">
      <c r="A575" s="18" t="s">
        <v>127</v>
      </c>
      <c r="B575" s="18" t="s">
        <v>166</v>
      </c>
      <c r="C575">
        <v>12</v>
      </c>
      <c r="D575">
        <v>10.87</v>
      </c>
      <c r="E575">
        <v>10.569999999999999</v>
      </c>
      <c r="F575" s="34"/>
      <c r="G575">
        <v>8</v>
      </c>
      <c r="H575">
        <v>7</v>
      </c>
      <c r="I575" s="34"/>
      <c r="J575" s="65" t="s">
        <v>167</v>
      </c>
      <c r="K575" s="50" t="s">
        <v>565</v>
      </c>
      <c r="L575" s="98"/>
      <c r="M575">
        <v>119</v>
      </c>
      <c r="N575">
        <v>129</v>
      </c>
      <c r="O575" s="34"/>
      <c r="P575">
        <f>VLOOKUP(表格2_45[[#This Row],[name]],odds!$A$1:$H$200,4,0)</f>
        <v>20</v>
      </c>
      <c r="Q575">
        <v>33</v>
      </c>
      <c r="R575" s="34"/>
      <c r="S575" s="37" t="s">
        <v>409</v>
      </c>
      <c r="T575" s="40">
        <v>1200</v>
      </c>
      <c r="U575">
        <v>1</v>
      </c>
      <c r="V575">
        <v>25</v>
      </c>
      <c r="W575">
        <v>5</v>
      </c>
      <c r="X575">
        <v>25</v>
      </c>
      <c r="Y575" t="s">
        <v>483</v>
      </c>
      <c r="Z575">
        <v>1256</v>
      </c>
      <c r="AA575" s="33" t="s">
        <v>417</v>
      </c>
      <c r="AB575">
        <v>4</v>
      </c>
      <c r="AC575">
        <v>56</v>
      </c>
      <c r="AD575" s="21" t="s">
        <v>168</v>
      </c>
      <c r="AE575" t="s">
        <v>643</v>
      </c>
      <c r="AF575">
        <v>6</v>
      </c>
      <c r="AG575">
        <v>11</v>
      </c>
      <c r="AH575">
        <v>12</v>
      </c>
      <c r="AL575" t="s">
        <v>1138</v>
      </c>
    </row>
    <row r="576" spans="1:38" hidden="1" x14ac:dyDescent="0.25">
      <c r="A576" s="18" t="s">
        <v>127</v>
      </c>
      <c r="B576" s="18" t="s">
        <v>166</v>
      </c>
      <c r="C576">
        <v>14</v>
      </c>
      <c r="D576">
        <v>58.23</v>
      </c>
      <c r="E576">
        <v>57.93</v>
      </c>
      <c r="F576" s="34"/>
      <c r="G576">
        <v>8</v>
      </c>
      <c r="H576">
        <v>3</v>
      </c>
      <c r="I576" s="34"/>
      <c r="J576" s="65" t="s">
        <v>167</v>
      </c>
      <c r="K576" s="62" t="s">
        <v>120</v>
      </c>
      <c r="L576" s="109"/>
      <c r="M576">
        <v>119</v>
      </c>
      <c r="N576">
        <v>134</v>
      </c>
      <c r="O576" s="34"/>
      <c r="P576">
        <f>VLOOKUP(表格2_45[[#This Row],[name]],odds!$A$1:$H$200,4,0)</f>
        <v>20</v>
      </c>
      <c r="Q576">
        <v>137</v>
      </c>
      <c r="R576" s="34"/>
      <c r="S576" s="36" t="s">
        <v>410</v>
      </c>
      <c r="T576">
        <v>1000</v>
      </c>
      <c r="U576">
        <v>0</v>
      </c>
      <c r="V576">
        <v>10</v>
      </c>
      <c r="W576">
        <v>5</v>
      </c>
      <c r="X576">
        <v>25</v>
      </c>
      <c r="Y576" t="s">
        <v>508</v>
      </c>
      <c r="Z576">
        <v>1258</v>
      </c>
      <c r="AA576" s="33" t="s">
        <v>417</v>
      </c>
      <c r="AB576">
        <v>4</v>
      </c>
      <c r="AC576">
        <v>59</v>
      </c>
      <c r="AD576" s="21" t="s">
        <v>168</v>
      </c>
      <c r="AE576" t="s">
        <v>753</v>
      </c>
      <c r="AF576">
        <v>10</v>
      </c>
      <c r="AG576">
        <v>9</v>
      </c>
      <c r="AH576">
        <v>14</v>
      </c>
      <c r="AL576" t="s">
        <v>1138</v>
      </c>
    </row>
    <row r="577" spans="1:38" hidden="1" x14ac:dyDescent="0.25">
      <c r="A577" s="18" t="s">
        <v>127</v>
      </c>
      <c r="B577" s="18" t="s">
        <v>166</v>
      </c>
      <c r="C577">
        <v>11</v>
      </c>
      <c r="D577">
        <v>57.45</v>
      </c>
      <c r="E577">
        <v>57.25</v>
      </c>
      <c r="F577" s="34"/>
      <c r="G577">
        <v>8</v>
      </c>
      <c r="H577">
        <v>12</v>
      </c>
      <c r="I577" s="34"/>
      <c r="J577" s="65" t="s">
        <v>167</v>
      </c>
      <c r="K577" s="65" t="s">
        <v>167</v>
      </c>
      <c r="L577" s="117"/>
      <c r="M577">
        <v>119</v>
      </c>
      <c r="N577">
        <v>119</v>
      </c>
      <c r="O577" s="34"/>
      <c r="P577">
        <f>VLOOKUP(表格2_45[[#This Row],[name]],odds!$A$1:$H$200,4,0)</f>
        <v>20</v>
      </c>
      <c r="Q577">
        <v>139</v>
      </c>
      <c r="R577" s="34"/>
      <c r="S577" s="38" t="s">
        <v>411</v>
      </c>
      <c r="T577">
        <v>1000</v>
      </c>
      <c r="U577">
        <v>0</v>
      </c>
      <c r="V577">
        <v>13</v>
      </c>
      <c r="W577">
        <v>4</v>
      </c>
      <c r="X577">
        <v>25</v>
      </c>
      <c r="Y577" t="s">
        <v>508</v>
      </c>
      <c r="Z577">
        <v>1249</v>
      </c>
      <c r="AA577" s="33" t="s">
        <v>417</v>
      </c>
      <c r="AB577">
        <v>3</v>
      </c>
      <c r="AC577">
        <v>61</v>
      </c>
      <c r="AD577" s="21" t="s">
        <v>168</v>
      </c>
      <c r="AE577" t="s">
        <v>589</v>
      </c>
      <c r="AF577">
        <v>12</v>
      </c>
      <c r="AG577">
        <v>11</v>
      </c>
      <c r="AH577">
        <v>11</v>
      </c>
      <c r="AL577" t="s">
        <v>1138</v>
      </c>
    </row>
    <row r="578" spans="1:38" hidden="1" x14ac:dyDescent="0.25">
      <c r="A578" s="18" t="s">
        <v>127</v>
      </c>
      <c r="B578" s="18" t="s">
        <v>166</v>
      </c>
      <c r="C578">
        <v>11</v>
      </c>
      <c r="D578">
        <v>10.130000000000001</v>
      </c>
      <c r="E578">
        <v>9.9300000000000015</v>
      </c>
      <c r="F578" s="34"/>
      <c r="G578">
        <v>8</v>
      </c>
      <c r="H578">
        <v>12</v>
      </c>
      <c r="I578" s="34"/>
      <c r="J578" s="65" t="s">
        <v>167</v>
      </c>
      <c r="K578" s="62" t="s">
        <v>120</v>
      </c>
      <c r="L578" s="109"/>
      <c r="M578">
        <v>119</v>
      </c>
      <c r="N578">
        <v>119</v>
      </c>
      <c r="O578" s="34"/>
      <c r="P578">
        <f>VLOOKUP(表格2_45[[#This Row],[name]],odds!$A$1:$H$200,4,0)</f>
        <v>20</v>
      </c>
      <c r="Q578">
        <v>231</v>
      </c>
      <c r="R578" s="34"/>
      <c r="S578" s="37" t="s">
        <v>409</v>
      </c>
      <c r="T578" s="40">
        <v>1200</v>
      </c>
      <c r="U578">
        <v>1</v>
      </c>
      <c r="V578">
        <v>23</v>
      </c>
      <c r="W578">
        <v>3</v>
      </c>
      <c r="X578">
        <v>25</v>
      </c>
      <c r="Y578" t="s">
        <v>483</v>
      </c>
      <c r="Z578">
        <v>1265</v>
      </c>
      <c r="AA578" s="33" t="s">
        <v>427</v>
      </c>
      <c r="AB578">
        <v>3</v>
      </c>
      <c r="AC578">
        <v>63</v>
      </c>
      <c r="AD578" s="21" t="s">
        <v>168</v>
      </c>
      <c r="AE578">
        <v>10</v>
      </c>
      <c r="AF578">
        <v>6</v>
      </c>
      <c r="AG578">
        <v>9</v>
      </c>
      <c r="AH578">
        <v>11</v>
      </c>
      <c r="AL578" t="s">
        <v>1141</v>
      </c>
    </row>
    <row r="579" spans="1:38" hidden="1" x14ac:dyDescent="0.25">
      <c r="A579" s="18" t="s">
        <v>127</v>
      </c>
      <c r="B579" s="18" t="s">
        <v>166</v>
      </c>
      <c r="C579">
        <v>12</v>
      </c>
      <c r="D579">
        <v>10.51</v>
      </c>
      <c r="E579">
        <v>10.51</v>
      </c>
      <c r="F579" s="34"/>
      <c r="G579">
        <v>8</v>
      </c>
      <c r="H579">
        <v>10</v>
      </c>
      <c r="I579" s="34"/>
      <c r="J579" s="65" t="s">
        <v>167</v>
      </c>
      <c r="K579" s="84" t="s">
        <v>1142</v>
      </c>
      <c r="L579" s="129"/>
      <c r="M579">
        <v>119</v>
      </c>
      <c r="N579">
        <v>120</v>
      </c>
      <c r="O579" s="34"/>
      <c r="P579">
        <f>VLOOKUP(表格2_45[[#This Row],[name]],odds!$A$1:$H$200,4,0)</f>
        <v>20</v>
      </c>
      <c r="Q579">
        <v>91</v>
      </c>
      <c r="R579" s="34"/>
      <c r="S579" s="36" t="s">
        <v>410</v>
      </c>
      <c r="T579" s="40">
        <v>1200</v>
      </c>
      <c r="U579">
        <v>1</v>
      </c>
      <c r="V579">
        <v>9</v>
      </c>
      <c r="W579">
        <v>3</v>
      </c>
      <c r="X579">
        <v>25</v>
      </c>
      <c r="Y579" t="s">
        <v>457</v>
      </c>
      <c r="Z579">
        <v>1250</v>
      </c>
      <c r="AA579" s="33" t="s">
        <v>417</v>
      </c>
      <c r="AB579">
        <v>3</v>
      </c>
      <c r="AC579">
        <v>63</v>
      </c>
      <c r="AD579" s="21" t="s">
        <v>168</v>
      </c>
      <c r="AE579" t="s">
        <v>738</v>
      </c>
      <c r="AF579">
        <v>8</v>
      </c>
      <c r="AG579">
        <v>12</v>
      </c>
      <c r="AH579">
        <v>12</v>
      </c>
      <c r="AL579" t="s">
        <v>1143</v>
      </c>
    </row>
    <row r="580" spans="1:38" x14ac:dyDescent="0.25">
      <c r="A580" s="18" t="s">
        <v>127</v>
      </c>
      <c r="B580" s="24" t="s">
        <v>143</v>
      </c>
      <c r="C580">
        <v>12</v>
      </c>
      <c r="D580">
        <v>11.58</v>
      </c>
      <c r="E580">
        <v>11.58</v>
      </c>
      <c r="F580" s="34"/>
      <c r="G580">
        <v>10</v>
      </c>
      <c r="H580">
        <v>12</v>
      </c>
      <c r="I580" s="34"/>
      <c r="J580" s="49" t="s">
        <v>31</v>
      </c>
      <c r="K580" s="72" t="s">
        <v>434</v>
      </c>
      <c r="L580" s="101"/>
      <c r="M580">
        <v>127</v>
      </c>
      <c r="N580">
        <v>127</v>
      </c>
      <c r="O580" s="34"/>
      <c r="P580">
        <f>VLOOKUP(表格2_45[[#This Row],[name]],odds!$A$1:$H$200,4,0)</f>
        <v>16</v>
      </c>
      <c r="Q580">
        <v>115</v>
      </c>
      <c r="R580" s="34"/>
      <c r="S580" s="36" t="s">
        <v>410</v>
      </c>
      <c r="T580" s="40">
        <v>1200</v>
      </c>
      <c r="U580">
        <v>1</v>
      </c>
      <c r="V580">
        <v>22</v>
      </c>
      <c r="W580">
        <v>1</v>
      </c>
      <c r="X580">
        <v>25</v>
      </c>
      <c r="Y580" s="32" t="s">
        <v>416</v>
      </c>
      <c r="Z580">
        <v>1046</v>
      </c>
      <c r="AA580" s="33" t="s">
        <v>417</v>
      </c>
      <c r="AB580">
        <v>4</v>
      </c>
      <c r="AC580">
        <v>52</v>
      </c>
      <c r="AD580" s="21" t="s">
        <v>158</v>
      </c>
      <c r="AE580">
        <v>10</v>
      </c>
      <c r="AF580">
        <v>10</v>
      </c>
      <c r="AG580">
        <v>8</v>
      </c>
      <c r="AH580">
        <v>12</v>
      </c>
      <c r="AL580" t="s">
        <v>107</v>
      </c>
    </row>
    <row r="581" spans="1:38" x14ac:dyDescent="0.25">
      <c r="A581" s="18" t="s">
        <v>127</v>
      </c>
      <c r="B581" s="20" t="s">
        <v>128</v>
      </c>
      <c r="C581">
        <v>9</v>
      </c>
      <c r="D581">
        <v>11.26</v>
      </c>
      <c r="E581">
        <v>11.66</v>
      </c>
      <c r="F581" s="34"/>
      <c r="G581">
        <v>6</v>
      </c>
      <c r="H581">
        <v>4</v>
      </c>
      <c r="I581" s="34"/>
      <c r="J581" s="62" t="s">
        <v>120</v>
      </c>
      <c r="K581" s="77" t="s">
        <v>648</v>
      </c>
      <c r="L581" s="120"/>
      <c r="M581">
        <v>135</v>
      </c>
      <c r="N581">
        <v>124</v>
      </c>
      <c r="O581" s="34"/>
      <c r="P581">
        <f>VLOOKUP(表格2_45[[#This Row],[name]],odds!$A$1:$H$200,4,0)</f>
        <v>8.1</v>
      </c>
      <c r="Q581">
        <v>23</v>
      </c>
      <c r="R581" s="34"/>
      <c r="S581" s="37" t="s">
        <v>409</v>
      </c>
      <c r="T581" s="40">
        <v>1200</v>
      </c>
      <c r="U581">
        <v>1</v>
      </c>
      <c r="V581">
        <v>8</v>
      </c>
      <c r="W581">
        <v>1</v>
      </c>
      <c r="X581">
        <v>25</v>
      </c>
      <c r="Y581" s="32" t="s">
        <v>432</v>
      </c>
      <c r="Z581">
        <v>1064</v>
      </c>
      <c r="AA581" s="33" t="s">
        <v>417</v>
      </c>
      <c r="AB581">
        <v>4</v>
      </c>
      <c r="AC581">
        <v>48</v>
      </c>
      <c r="AD581" s="26" t="s">
        <v>59</v>
      </c>
      <c r="AE581" t="s">
        <v>519</v>
      </c>
      <c r="AF581">
        <v>5</v>
      </c>
      <c r="AG581">
        <v>7</v>
      </c>
      <c r="AH581">
        <v>9</v>
      </c>
      <c r="AL581" t="s">
        <v>17</v>
      </c>
    </row>
    <row r="582" spans="1:38" x14ac:dyDescent="0.25">
      <c r="A582" s="18" t="s">
        <v>127</v>
      </c>
      <c r="B582" s="16" t="s">
        <v>157</v>
      </c>
      <c r="C582">
        <v>11</v>
      </c>
      <c r="D582">
        <v>11.87</v>
      </c>
      <c r="E582">
        <v>11.87</v>
      </c>
      <c r="F582" s="34"/>
      <c r="G582">
        <v>9</v>
      </c>
      <c r="H582">
        <v>10</v>
      </c>
      <c r="I582" s="34"/>
      <c r="J582" s="56" t="s">
        <v>69</v>
      </c>
      <c r="K582" s="68" t="s">
        <v>316</v>
      </c>
      <c r="L582" s="122"/>
      <c r="M582">
        <v>121</v>
      </c>
      <c r="N582">
        <v>121</v>
      </c>
      <c r="O582" s="34"/>
      <c r="P582">
        <f>VLOOKUP(表格2_45[[#This Row],[name]],odds!$A$1:$H$200,4,0)</f>
        <v>42</v>
      </c>
      <c r="Q582">
        <v>78</v>
      </c>
      <c r="R582" s="34"/>
      <c r="S582" s="37" t="s">
        <v>409</v>
      </c>
      <c r="T582" s="40">
        <v>1200</v>
      </c>
      <c r="U582">
        <v>1</v>
      </c>
      <c r="V582">
        <v>5</v>
      </c>
      <c r="W582">
        <v>11</v>
      </c>
      <c r="X582">
        <v>25</v>
      </c>
      <c r="Y582" s="32" t="s">
        <v>426</v>
      </c>
      <c r="Z582">
        <v>1042</v>
      </c>
      <c r="AA582" s="33" t="s">
        <v>427</v>
      </c>
      <c r="AB582">
        <v>4</v>
      </c>
      <c r="AC582">
        <v>51</v>
      </c>
      <c r="AD582" s="21" t="s">
        <v>158</v>
      </c>
      <c r="AE582" t="s">
        <v>1130</v>
      </c>
      <c r="AF582">
        <v>5</v>
      </c>
      <c r="AG582">
        <v>7</v>
      </c>
      <c r="AH582">
        <v>11</v>
      </c>
      <c r="AL582" t="s">
        <v>680</v>
      </c>
    </row>
    <row r="583" spans="1:38" hidden="1" x14ac:dyDescent="0.25">
      <c r="A583" s="18" t="s">
        <v>127</v>
      </c>
      <c r="B583" s="19" t="s">
        <v>172</v>
      </c>
      <c r="C583" s="30">
        <v>5</v>
      </c>
      <c r="D583">
        <v>9.9</v>
      </c>
      <c r="E583">
        <v>9.8000000000000007</v>
      </c>
      <c r="F583" s="34"/>
      <c r="G583">
        <v>4</v>
      </c>
      <c r="H583">
        <v>4</v>
      </c>
      <c r="I583" s="34"/>
      <c r="J583" s="66" t="s">
        <v>173</v>
      </c>
      <c r="K583" s="64" t="s">
        <v>150</v>
      </c>
      <c r="L583" s="119"/>
      <c r="M583">
        <v>118</v>
      </c>
      <c r="N583">
        <v>121</v>
      </c>
      <c r="O583" s="34"/>
      <c r="P583">
        <f>VLOOKUP(表格2_45[[#This Row],[name]],odds!$A$1:$H$200,4,0)</f>
        <v>6.2</v>
      </c>
      <c r="Q583">
        <v>54</v>
      </c>
      <c r="R583" s="34"/>
      <c r="S583" s="37" t="s">
        <v>409</v>
      </c>
      <c r="T583" s="40">
        <v>1200</v>
      </c>
      <c r="U583">
        <v>1</v>
      </c>
      <c r="V583">
        <v>26</v>
      </c>
      <c r="W583">
        <v>2</v>
      </c>
      <c r="X583">
        <v>25</v>
      </c>
      <c r="Y583" s="32" t="s">
        <v>416</v>
      </c>
      <c r="Z583">
        <v>1200</v>
      </c>
      <c r="AA583" s="33" t="s">
        <v>417</v>
      </c>
      <c r="AB583">
        <v>4</v>
      </c>
      <c r="AC583">
        <v>46</v>
      </c>
      <c r="AD583" s="16" t="s">
        <v>70</v>
      </c>
      <c r="AE583" s="12" t="s">
        <v>423</v>
      </c>
      <c r="AF583">
        <v>7</v>
      </c>
      <c r="AG583">
        <v>7</v>
      </c>
      <c r="AH583">
        <v>5</v>
      </c>
      <c r="AL583" t="s">
        <v>1145</v>
      </c>
    </row>
    <row r="584" spans="1:38" hidden="1" x14ac:dyDescent="0.25">
      <c r="A584" s="18" t="s">
        <v>127</v>
      </c>
      <c r="B584" s="19" t="s">
        <v>172</v>
      </c>
      <c r="C584">
        <v>12</v>
      </c>
      <c r="D584">
        <v>58.79</v>
      </c>
      <c r="E584">
        <v>58.19</v>
      </c>
      <c r="F584" s="34"/>
      <c r="G584">
        <v>4</v>
      </c>
      <c r="H584">
        <v>13</v>
      </c>
      <c r="I584" s="34"/>
      <c r="J584" s="66" t="s">
        <v>173</v>
      </c>
      <c r="K584" s="66" t="s">
        <v>173</v>
      </c>
      <c r="L584" s="104"/>
      <c r="M584">
        <v>118</v>
      </c>
      <c r="N584">
        <v>123</v>
      </c>
      <c r="O584" s="34"/>
      <c r="P584">
        <f>VLOOKUP(表格2_45[[#This Row],[name]],odds!$A$1:$H$200,4,0)</f>
        <v>6.2</v>
      </c>
      <c r="Q584">
        <v>38</v>
      </c>
      <c r="R584" s="34"/>
      <c r="S584" s="37" t="s">
        <v>409</v>
      </c>
      <c r="T584">
        <v>1000</v>
      </c>
      <c r="U584">
        <v>0</v>
      </c>
      <c r="V584">
        <v>26</v>
      </c>
      <c r="W584">
        <v>1</v>
      </c>
      <c r="X584">
        <v>25</v>
      </c>
      <c r="Y584" t="s">
        <v>465</v>
      </c>
      <c r="Z584">
        <v>1203</v>
      </c>
      <c r="AA584" s="33" t="s">
        <v>417</v>
      </c>
      <c r="AB584">
        <v>4</v>
      </c>
      <c r="AC584">
        <v>48</v>
      </c>
      <c r="AD584" s="16" t="s">
        <v>70</v>
      </c>
      <c r="AE584" t="s">
        <v>603</v>
      </c>
      <c r="AF584">
        <v>4</v>
      </c>
      <c r="AG584">
        <v>8</v>
      </c>
      <c r="AH584">
        <v>12</v>
      </c>
      <c r="AL584" t="s">
        <v>125</v>
      </c>
    </row>
    <row r="585" spans="1:38" hidden="1" x14ac:dyDescent="0.25">
      <c r="A585" s="18" t="s">
        <v>127</v>
      </c>
      <c r="B585" s="19" t="s">
        <v>172</v>
      </c>
      <c r="C585">
        <v>6</v>
      </c>
      <c r="D585">
        <v>57.45</v>
      </c>
      <c r="E585">
        <v>57.15</v>
      </c>
      <c r="F585" s="34"/>
      <c r="G585">
        <v>4</v>
      </c>
      <c r="H585">
        <v>8</v>
      </c>
      <c r="I585" s="34"/>
      <c r="J585" s="66" t="s">
        <v>173</v>
      </c>
      <c r="K585" s="52" t="s">
        <v>49</v>
      </c>
      <c r="L585" s="118"/>
      <c r="M585">
        <v>118</v>
      </c>
      <c r="N585">
        <v>122</v>
      </c>
      <c r="O585" s="34"/>
      <c r="P585">
        <f>VLOOKUP(表格2_45[[#This Row],[name]],odds!$A$1:$H$200,4,0)</f>
        <v>6.2</v>
      </c>
      <c r="Q585">
        <v>34</v>
      </c>
      <c r="R585" s="34"/>
      <c r="S585" s="36" t="s">
        <v>410</v>
      </c>
      <c r="T585">
        <v>1000</v>
      </c>
      <c r="U585">
        <v>0</v>
      </c>
      <c r="V585">
        <v>5</v>
      </c>
      <c r="W585">
        <v>1</v>
      </c>
      <c r="X585">
        <v>25</v>
      </c>
      <c r="Y585" t="s">
        <v>479</v>
      </c>
      <c r="Z585">
        <v>1195</v>
      </c>
      <c r="AA585" s="33" t="s">
        <v>417</v>
      </c>
      <c r="AB585">
        <v>4</v>
      </c>
      <c r="AC585">
        <v>50</v>
      </c>
      <c r="AD585" s="16" t="s">
        <v>70</v>
      </c>
      <c r="AE585" t="s">
        <v>429</v>
      </c>
      <c r="AF585">
        <v>9</v>
      </c>
      <c r="AG585">
        <v>12</v>
      </c>
      <c r="AH585">
        <v>6</v>
      </c>
      <c r="AL585" t="s">
        <v>46</v>
      </c>
    </row>
    <row r="586" spans="1:38" hidden="1" x14ac:dyDescent="0.25">
      <c r="A586" s="18" t="s">
        <v>127</v>
      </c>
      <c r="B586" s="19" t="s">
        <v>172</v>
      </c>
      <c r="C586">
        <v>11</v>
      </c>
      <c r="D586">
        <v>10.35</v>
      </c>
      <c r="E586">
        <v>10.049999999999999</v>
      </c>
      <c r="F586" s="34"/>
      <c r="G586">
        <v>4</v>
      </c>
      <c r="H586">
        <v>7</v>
      </c>
      <c r="I586" s="34"/>
      <c r="J586" s="66" t="s">
        <v>173</v>
      </c>
      <c r="K586" s="52" t="s">
        <v>49</v>
      </c>
      <c r="L586" s="118"/>
      <c r="M586">
        <v>118</v>
      </c>
      <c r="N586">
        <v>128</v>
      </c>
      <c r="O586" s="34"/>
      <c r="P586">
        <f>VLOOKUP(表格2_45[[#This Row],[name]],odds!$A$1:$H$200,4,0)</f>
        <v>6.2</v>
      </c>
      <c r="Q586">
        <v>27</v>
      </c>
      <c r="R586" s="34"/>
      <c r="S586" s="36" t="s">
        <v>410</v>
      </c>
      <c r="T586" s="40">
        <v>1200</v>
      </c>
      <c r="U586">
        <v>1</v>
      </c>
      <c r="V586">
        <v>8</v>
      </c>
      <c r="W586">
        <v>12</v>
      </c>
      <c r="X586">
        <v>24</v>
      </c>
      <c r="Y586" t="s">
        <v>483</v>
      </c>
      <c r="Z586">
        <v>1209</v>
      </c>
      <c r="AA586" s="33" t="s">
        <v>417</v>
      </c>
      <c r="AB586">
        <v>4</v>
      </c>
      <c r="AC586">
        <v>52</v>
      </c>
      <c r="AD586" s="16" t="s">
        <v>70</v>
      </c>
      <c r="AE586" t="s">
        <v>505</v>
      </c>
      <c r="AF586">
        <v>10</v>
      </c>
      <c r="AG586">
        <v>11</v>
      </c>
      <c r="AH586">
        <v>11</v>
      </c>
      <c r="AL586" t="s">
        <v>46</v>
      </c>
    </row>
    <row r="587" spans="1:38" hidden="1" x14ac:dyDescent="0.25">
      <c r="A587" s="18" t="s">
        <v>127</v>
      </c>
      <c r="B587" s="19" t="s">
        <v>172</v>
      </c>
      <c r="C587">
        <v>9</v>
      </c>
      <c r="D587">
        <v>10.41</v>
      </c>
      <c r="E587">
        <v>9.61</v>
      </c>
      <c r="F587" s="34"/>
      <c r="G587">
        <v>4</v>
      </c>
      <c r="H587">
        <v>14</v>
      </c>
      <c r="I587" s="34"/>
      <c r="J587" s="66" t="s">
        <v>173</v>
      </c>
      <c r="K587" s="52" t="s">
        <v>49</v>
      </c>
      <c r="L587" s="118"/>
      <c r="M587">
        <v>118</v>
      </c>
      <c r="N587">
        <v>130</v>
      </c>
      <c r="O587" s="34"/>
      <c r="P587">
        <f>VLOOKUP(表格2_45[[#This Row],[name]],odds!$A$1:$H$200,4,0)</f>
        <v>6.2</v>
      </c>
      <c r="Q587">
        <v>15</v>
      </c>
      <c r="R587" s="34"/>
      <c r="S587" s="38" t="s">
        <v>411</v>
      </c>
      <c r="T587" s="40">
        <v>1200</v>
      </c>
      <c r="U587">
        <v>1</v>
      </c>
      <c r="V587">
        <v>9</v>
      </c>
      <c r="W587">
        <v>11</v>
      </c>
      <c r="X587">
        <v>24</v>
      </c>
      <c r="Y587" t="s">
        <v>465</v>
      </c>
      <c r="Z587">
        <v>1211</v>
      </c>
      <c r="AA587" s="33" t="s">
        <v>417</v>
      </c>
      <c r="AB587" t="s">
        <v>635</v>
      </c>
      <c r="AC587">
        <v>52</v>
      </c>
      <c r="AD587" s="16" t="s">
        <v>70</v>
      </c>
      <c r="AE587" t="s">
        <v>589</v>
      </c>
      <c r="AF587">
        <v>14</v>
      </c>
      <c r="AG587">
        <v>14</v>
      </c>
      <c r="AH587">
        <v>9</v>
      </c>
      <c r="AL587" t="s">
        <v>639</v>
      </c>
    </row>
    <row r="588" spans="1:38" hidden="1" x14ac:dyDescent="0.25">
      <c r="A588" s="18" t="s">
        <v>127</v>
      </c>
      <c r="B588" s="20" t="s">
        <v>2490</v>
      </c>
      <c r="C588">
        <v>12</v>
      </c>
      <c r="D588">
        <v>9.7899999999999991</v>
      </c>
      <c r="E588">
        <v>5.3899999999999988</v>
      </c>
      <c r="F588" s="34"/>
      <c r="G588"/>
      <c r="H588">
        <v>8</v>
      </c>
      <c r="I588" s="34"/>
      <c r="J588" s="58" t="s">
        <v>2503</v>
      </c>
      <c r="K588" s="47" t="s">
        <v>504</v>
      </c>
      <c r="L588" s="108"/>
      <c r="M588"/>
      <c r="N588">
        <v>121</v>
      </c>
      <c r="O588" s="34"/>
      <c r="P588"/>
      <c r="Q588">
        <v>291</v>
      </c>
      <c r="R588" s="34"/>
      <c r="S588" s="36" t="s">
        <v>410</v>
      </c>
      <c r="T588" s="40">
        <v>1200</v>
      </c>
      <c r="U588">
        <v>1</v>
      </c>
      <c r="V588">
        <v>26</v>
      </c>
      <c r="W588">
        <v>10</v>
      </c>
      <c r="X588">
        <v>25</v>
      </c>
      <c r="Y588" t="s">
        <v>483</v>
      </c>
      <c r="Z588">
        <v>1095</v>
      </c>
      <c r="AA588" s="33" t="s">
        <v>427</v>
      </c>
      <c r="AB588">
        <v>4</v>
      </c>
      <c r="AC588">
        <v>49</v>
      </c>
      <c r="AD588" s="17" t="s">
        <v>21</v>
      </c>
      <c r="AE588" t="s">
        <v>513</v>
      </c>
      <c r="AF588">
        <v>10</v>
      </c>
      <c r="AG588">
        <v>14</v>
      </c>
      <c r="AH588">
        <v>12</v>
      </c>
      <c r="AL588" t="s">
        <v>46</v>
      </c>
    </row>
    <row r="589" spans="1:38" hidden="1" x14ac:dyDescent="0.25">
      <c r="A589" s="18" t="s">
        <v>127</v>
      </c>
      <c r="B589" s="20" t="s">
        <v>2490</v>
      </c>
      <c r="C589">
        <v>12</v>
      </c>
      <c r="D589">
        <v>25.99</v>
      </c>
      <c r="E589">
        <v>21.289999999999996</v>
      </c>
      <c r="F589" s="34"/>
      <c r="G589"/>
      <c r="H589">
        <v>13</v>
      </c>
      <c r="I589" s="34"/>
      <c r="J589" s="58" t="s">
        <v>2503</v>
      </c>
      <c r="K589" s="47" t="s">
        <v>504</v>
      </c>
      <c r="L589" s="108"/>
      <c r="M589"/>
      <c r="N589">
        <v>124</v>
      </c>
      <c r="O589" s="34"/>
      <c r="P589"/>
      <c r="Q589">
        <v>140</v>
      </c>
      <c r="R589" s="34"/>
      <c r="S589" s="36" t="s">
        <v>410</v>
      </c>
      <c r="T589">
        <v>1400</v>
      </c>
      <c r="U589">
        <v>1</v>
      </c>
      <c r="V589">
        <v>22</v>
      </c>
      <c r="W589">
        <v>6</v>
      </c>
      <c r="X589">
        <v>25</v>
      </c>
      <c r="Y589" t="s">
        <v>483</v>
      </c>
      <c r="Z589">
        <v>1087</v>
      </c>
      <c r="AA589" s="33" t="s">
        <v>417</v>
      </c>
      <c r="AB589">
        <v>4</v>
      </c>
      <c r="AC589">
        <v>52</v>
      </c>
      <c r="AD589" s="17" t="s">
        <v>21</v>
      </c>
      <c r="AE589">
        <v>29</v>
      </c>
      <c r="AF589">
        <v>8</v>
      </c>
      <c r="AG589">
        <v>7</v>
      </c>
      <c r="AH589">
        <v>11</v>
      </c>
      <c r="AI589">
        <v>12</v>
      </c>
      <c r="AL589" t="s">
        <v>46</v>
      </c>
    </row>
    <row r="590" spans="1:38" hidden="1" x14ac:dyDescent="0.25">
      <c r="A590" s="18" t="s">
        <v>127</v>
      </c>
      <c r="B590" s="20" t="s">
        <v>2490</v>
      </c>
      <c r="C590">
        <v>12</v>
      </c>
      <c r="D590">
        <v>11.29</v>
      </c>
      <c r="E590">
        <v>6.6899999999999986</v>
      </c>
      <c r="F590" s="34"/>
      <c r="G590"/>
      <c r="H590">
        <v>8</v>
      </c>
      <c r="I590" s="34"/>
      <c r="J590" s="58" t="s">
        <v>2503</v>
      </c>
      <c r="K590" s="47" t="s">
        <v>504</v>
      </c>
      <c r="L590" s="108"/>
      <c r="M590"/>
      <c r="N590">
        <v>126</v>
      </c>
      <c r="O590" s="34"/>
      <c r="P590"/>
      <c r="Q590">
        <v>79</v>
      </c>
      <c r="R590" s="34"/>
      <c r="S590" s="37" t="s">
        <v>409</v>
      </c>
      <c r="T590" s="40">
        <v>1200</v>
      </c>
      <c r="U590">
        <v>1</v>
      </c>
      <c r="V590">
        <v>9</v>
      </c>
      <c r="W590">
        <v>4</v>
      </c>
      <c r="X590">
        <v>25</v>
      </c>
      <c r="Y590" s="32" t="s">
        <v>432</v>
      </c>
      <c r="Z590">
        <v>1075</v>
      </c>
      <c r="AA590" s="33" t="s">
        <v>427</v>
      </c>
      <c r="AB590">
        <v>4</v>
      </c>
      <c r="AC590">
        <v>52</v>
      </c>
      <c r="AD590" s="17" t="s">
        <v>21</v>
      </c>
      <c r="AE590">
        <v>11</v>
      </c>
      <c r="AF590">
        <v>7</v>
      </c>
      <c r="AG590">
        <v>7</v>
      </c>
      <c r="AH590">
        <v>12</v>
      </c>
      <c r="AL590" t="s">
        <v>639</v>
      </c>
    </row>
    <row r="591" spans="1:38" hidden="1" x14ac:dyDescent="0.25">
      <c r="A591" s="18" t="s">
        <v>127</v>
      </c>
      <c r="B591" s="21" t="s">
        <v>2491</v>
      </c>
      <c r="C591">
        <v>6</v>
      </c>
      <c r="D591">
        <v>40.18</v>
      </c>
      <c r="E591">
        <v>36.18</v>
      </c>
      <c r="F591" s="34"/>
      <c r="G591"/>
      <c r="H591">
        <v>2</v>
      </c>
      <c r="I591" s="34"/>
      <c r="J591" s="58" t="s">
        <v>2503</v>
      </c>
      <c r="K591" s="59" t="s">
        <v>85</v>
      </c>
      <c r="L591" s="96"/>
      <c r="M591"/>
      <c r="N591">
        <v>120</v>
      </c>
      <c r="O591" s="34"/>
      <c r="P591"/>
      <c r="Q591">
        <v>7.6</v>
      </c>
      <c r="R591" s="34"/>
      <c r="S591" s="37" t="s">
        <v>409</v>
      </c>
      <c r="T591">
        <v>1650</v>
      </c>
      <c r="U591">
        <v>1</v>
      </c>
      <c r="V591">
        <v>27</v>
      </c>
      <c r="W591">
        <v>12</v>
      </c>
      <c r="X591">
        <v>25</v>
      </c>
      <c r="Y591" t="s">
        <v>457</v>
      </c>
      <c r="Z591">
        <v>1246</v>
      </c>
      <c r="AA591" s="33" t="s">
        <v>417</v>
      </c>
      <c r="AB591">
        <v>4</v>
      </c>
      <c r="AC591">
        <v>44</v>
      </c>
      <c r="AD591" s="25" t="s">
        <v>54</v>
      </c>
      <c r="AE591">
        <v>4</v>
      </c>
      <c r="AF591">
        <v>4</v>
      </c>
      <c r="AG591">
        <v>5</v>
      </c>
      <c r="AH591">
        <v>4</v>
      </c>
      <c r="AI591">
        <v>6</v>
      </c>
      <c r="AL591" t="s">
        <v>87</v>
      </c>
    </row>
    <row r="592" spans="1:38" hidden="1" x14ac:dyDescent="0.25">
      <c r="A592" s="18" t="s">
        <v>127</v>
      </c>
      <c r="B592" s="21" t="s">
        <v>2491</v>
      </c>
      <c r="C592" s="30">
        <v>5</v>
      </c>
      <c r="D592">
        <v>39.549999999999997</v>
      </c>
      <c r="E592">
        <v>35.549999999999997</v>
      </c>
      <c r="F592" s="34"/>
      <c r="G592"/>
      <c r="H592">
        <v>2</v>
      </c>
      <c r="I592" s="34"/>
      <c r="J592" s="58" t="s">
        <v>2503</v>
      </c>
      <c r="K592" s="53" t="s">
        <v>53</v>
      </c>
      <c r="L592" s="102"/>
      <c r="M592"/>
      <c r="N592">
        <v>121</v>
      </c>
      <c r="O592" s="34"/>
      <c r="P592"/>
      <c r="Q592">
        <v>4.4000000000000004</v>
      </c>
      <c r="R592" s="34"/>
      <c r="S592" s="37" t="s">
        <v>409</v>
      </c>
      <c r="T592">
        <v>1650</v>
      </c>
      <c r="U592">
        <v>1</v>
      </c>
      <c r="V592">
        <v>15</v>
      </c>
      <c r="W592">
        <v>11</v>
      </c>
      <c r="X592">
        <v>25</v>
      </c>
      <c r="Y592" t="s">
        <v>457</v>
      </c>
      <c r="Z592">
        <v>1226</v>
      </c>
      <c r="AA592" s="33" t="s">
        <v>417</v>
      </c>
      <c r="AB592">
        <v>4</v>
      </c>
      <c r="AC592">
        <v>44</v>
      </c>
      <c r="AD592" s="25" t="s">
        <v>54</v>
      </c>
      <c r="AE592" t="s">
        <v>474</v>
      </c>
      <c r="AF592">
        <v>7</v>
      </c>
      <c r="AG592">
        <v>7</v>
      </c>
      <c r="AH592">
        <v>8</v>
      </c>
      <c r="AI592">
        <v>5</v>
      </c>
      <c r="AL592" t="s">
        <v>87</v>
      </c>
    </row>
    <row r="593" spans="1:38" hidden="1" x14ac:dyDescent="0.25">
      <c r="A593" s="18" t="s">
        <v>127</v>
      </c>
      <c r="B593" s="21" t="s">
        <v>2491</v>
      </c>
      <c r="C593" s="28">
        <v>1</v>
      </c>
      <c r="D593">
        <v>41.53</v>
      </c>
      <c r="E593">
        <v>36.630000000000003</v>
      </c>
      <c r="F593" s="34"/>
      <c r="G593"/>
      <c r="H593">
        <v>9</v>
      </c>
      <c r="I593" s="34"/>
      <c r="J593" s="58" t="s">
        <v>2503</v>
      </c>
      <c r="K593" s="53" t="s">
        <v>53</v>
      </c>
      <c r="L593" s="102"/>
      <c r="M593"/>
      <c r="N593">
        <v>134</v>
      </c>
      <c r="O593" s="34"/>
      <c r="P593"/>
      <c r="Q593">
        <v>1.9</v>
      </c>
      <c r="R593" s="34"/>
      <c r="S593" s="37" t="s">
        <v>409</v>
      </c>
      <c r="T593">
        <v>1650</v>
      </c>
      <c r="U593">
        <v>1</v>
      </c>
      <c r="V593">
        <v>30</v>
      </c>
      <c r="W593">
        <v>10</v>
      </c>
      <c r="X593">
        <v>25</v>
      </c>
      <c r="Y593" t="s">
        <v>457</v>
      </c>
      <c r="Z593">
        <v>1210</v>
      </c>
      <c r="AA593" s="33" t="s">
        <v>417</v>
      </c>
      <c r="AB593">
        <v>5</v>
      </c>
      <c r="AC593">
        <v>39</v>
      </c>
      <c r="AD593" s="25" t="s">
        <v>54</v>
      </c>
      <c r="AE593" s="12" t="s">
        <v>581</v>
      </c>
      <c r="AF593">
        <v>6</v>
      </c>
      <c r="AG593">
        <v>5</v>
      </c>
      <c r="AH593">
        <v>5</v>
      </c>
      <c r="AI593">
        <v>1</v>
      </c>
      <c r="AL593" t="s">
        <v>87</v>
      </c>
    </row>
    <row r="594" spans="1:38" hidden="1" x14ac:dyDescent="0.25">
      <c r="A594" s="18" t="s">
        <v>127</v>
      </c>
      <c r="B594" s="21" t="s">
        <v>2491</v>
      </c>
      <c r="C594" s="28">
        <v>2</v>
      </c>
      <c r="D594">
        <v>39.630000000000003</v>
      </c>
      <c r="E594">
        <v>34.830000000000005</v>
      </c>
      <c r="F594" s="34"/>
      <c r="G594"/>
      <c r="H594">
        <v>8</v>
      </c>
      <c r="I594" s="34"/>
      <c r="J594" s="58" t="s">
        <v>2503</v>
      </c>
      <c r="K594" s="53" t="s">
        <v>53</v>
      </c>
      <c r="L594" s="102"/>
      <c r="M594"/>
      <c r="N594">
        <v>133</v>
      </c>
      <c r="O594" s="34"/>
      <c r="P594"/>
      <c r="Q594">
        <v>9.4</v>
      </c>
      <c r="R594" s="34"/>
      <c r="S594" s="37" t="s">
        <v>409</v>
      </c>
      <c r="T594">
        <v>1650</v>
      </c>
      <c r="U594">
        <v>1</v>
      </c>
      <c r="V594">
        <v>4</v>
      </c>
      <c r="W594">
        <v>10</v>
      </c>
      <c r="X594">
        <v>25</v>
      </c>
      <c r="Y594" t="s">
        <v>457</v>
      </c>
      <c r="Z594">
        <v>1224</v>
      </c>
      <c r="AA594" s="33" t="s">
        <v>417</v>
      </c>
      <c r="AB594">
        <v>5</v>
      </c>
      <c r="AC594">
        <v>38</v>
      </c>
      <c r="AD594" s="25" t="s">
        <v>54</v>
      </c>
      <c r="AE594" s="12" t="s">
        <v>423</v>
      </c>
      <c r="AF594">
        <v>7</v>
      </c>
      <c r="AG594">
        <v>5</v>
      </c>
      <c r="AH594">
        <v>3</v>
      </c>
      <c r="AI594">
        <v>2</v>
      </c>
      <c r="AL594" t="s">
        <v>87</v>
      </c>
    </row>
    <row r="595" spans="1:38" hidden="1" x14ac:dyDescent="0.25">
      <c r="A595" s="18" t="s">
        <v>127</v>
      </c>
      <c r="B595" s="21" t="s">
        <v>2491</v>
      </c>
      <c r="C595">
        <v>12</v>
      </c>
      <c r="D595">
        <v>22.44</v>
      </c>
      <c r="E595">
        <v>17.540000000000003</v>
      </c>
      <c r="F595" s="34"/>
      <c r="G595"/>
      <c r="H595">
        <v>9</v>
      </c>
      <c r="I595" s="34"/>
      <c r="J595" s="58" t="s">
        <v>2503</v>
      </c>
      <c r="K595" s="53" t="s">
        <v>53</v>
      </c>
      <c r="L595" s="102"/>
      <c r="M595"/>
      <c r="N595">
        <v>135</v>
      </c>
      <c r="O595" s="34"/>
      <c r="P595"/>
      <c r="Q595">
        <v>9.9</v>
      </c>
      <c r="R595" s="34"/>
      <c r="S595" s="38" t="s">
        <v>411</v>
      </c>
      <c r="T595">
        <v>1400</v>
      </c>
      <c r="U595">
        <v>1</v>
      </c>
      <c r="V595">
        <v>14</v>
      </c>
      <c r="W595">
        <v>9</v>
      </c>
      <c r="X595">
        <v>25</v>
      </c>
      <c r="Y595" t="s">
        <v>477</v>
      </c>
      <c r="Z595">
        <v>1226</v>
      </c>
      <c r="AA595" s="33" t="s">
        <v>427</v>
      </c>
      <c r="AB595">
        <v>5</v>
      </c>
      <c r="AC595">
        <v>39</v>
      </c>
      <c r="AD595" s="25" t="s">
        <v>54</v>
      </c>
      <c r="AE595" t="s">
        <v>513</v>
      </c>
      <c r="AF595">
        <v>12</v>
      </c>
      <c r="AG595">
        <v>11</v>
      </c>
      <c r="AH595">
        <v>12</v>
      </c>
      <c r="AI595">
        <v>12</v>
      </c>
      <c r="AL595" t="s">
        <v>87</v>
      </c>
    </row>
    <row r="596" spans="1:38" hidden="1" x14ac:dyDescent="0.25">
      <c r="A596" s="18" t="s">
        <v>127</v>
      </c>
      <c r="B596" s="21" t="s">
        <v>2491</v>
      </c>
      <c r="C596">
        <v>8</v>
      </c>
      <c r="D596">
        <v>10</v>
      </c>
      <c r="E596">
        <v>5.9</v>
      </c>
      <c r="F596" s="34"/>
      <c r="G596"/>
      <c r="H596">
        <v>6</v>
      </c>
      <c r="I596" s="34"/>
      <c r="J596" s="58" t="s">
        <v>2503</v>
      </c>
      <c r="K596" s="73" t="s">
        <v>452</v>
      </c>
      <c r="L596" s="97"/>
      <c r="M596"/>
      <c r="N596">
        <v>118</v>
      </c>
      <c r="O596" s="34"/>
      <c r="P596"/>
      <c r="Q596">
        <v>48</v>
      </c>
      <c r="R596" s="34"/>
      <c r="S596" s="36" t="s">
        <v>410</v>
      </c>
      <c r="T596" s="40">
        <v>1200</v>
      </c>
      <c r="U596">
        <v>1</v>
      </c>
      <c r="V596">
        <v>16</v>
      </c>
      <c r="W596">
        <v>7</v>
      </c>
      <c r="X596">
        <v>25</v>
      </c>
      <c r="Y596" s="31" t="s">
        <v>420</v>
      </c>
      <c r="Z596">
        <v>1213</v>
      </c>
      <c r="AA596" s="33" t="s">
        <v>427</v>
      </c>
      <c r="AB596">
        <v>4</v>
      </c>
      <c r="AC596">
        <v>43</v>
      </c>
      <c r="AD596" s="25" t="s">
        <v>54</v>
      </c>
      <c r="AE596">
        <v>6</v>
      </c>
      <c r="AF596">
        <v>10</v>
      </c>
      <c r="AG596">
        <v>8</v>
      </c>
      <c r="AH596">
        <v>8</v>
      </c>
      <c r="AL596" t="s">
        <v>87</v>
      </c>
    </row>
    <row r="597" spans="1:38" hidden="1" x14ac:dyDescent="0.25">
      <c r="A597" s="18" t="s">
        <v>127</v>
      </c>
      <c r="B597" s="21" t="s">
        <v>2491</v>
      </c>
      <c r="C597">
        <v>7</v>
      </c>
      <c r="D597">
        <v>10.9</v>
      </c>
      <c r="E597">
        <v>6.5</v>
      </c>
      <c r="F597" s="34"/>
      <c r="G597"/>
      <c r="H597">
        <v>8</v>
      </c>
      <c r="I597" s="34"/>
      <c r="J597" s="58" t="s">
        <v>2503</v>
      </c>
      <c r="K597" s="73" t="s">
        <v>452</v>
      </c>
      <c r="L597" s="97"/>
      <c r="M597"/>
      <c r="N597">
        <v>120</v>
      </c>
      <c r="O597" s="34"/>
      <c r="P597"/>
      <c r="Q597">
        <v>37</v>
      </c>
      <c r="R597" s="34"/>
      <c r="S597" s="36" t="s">
        <v>410</v>
      </c>
      <c r="T597" s="40">
        <v>1200</v>
      </c>
      <c r="U597">
        <v>1</v>
      </c>
      <c r="V597">
        <v>11</v>
      </c>
      <c r="W597">
        <v>6</v>
      </c>
      <c r="X597">
        <v>25</v>
      </c>
      <c r="Y597" s="31" t="s">
        <v>420</v>
      </c>
      <c r="Z597">
        <v>1214</v>
      </c>
      <c r="AA597" s="33" t="s">
        <v>427</v>
      </c>
      <c r="AB597">
        <v>4</v>
      </c>
      <c r="AC597">
        <v>45</v>
      </c>
      <c r="AD597" s="25" t="s">
        <v>54</v>
      </c>
      <c r="AE597">
        <v>5</v>
      </c>
      <c r="AF597">
        <v>10</v>
      </c>
      <c r="AG597">
        <v>10</v>
      </c>
      <c r="AH597">
        <v>7</v>
      </c>
      <c r="AL597" t="s">
        <v>87</v>
      </c>
    </row>
    <row r="598" spans="1:38" hidden="1" x14ac:dyDescent="0.25">
      <c r="A598" s="18" t="s">
        <v>127</v>
      </c>
      <c r="B598" s="21" t="s">
        <v>2491</v>
      </c>
      <c r="C598">
        <v>10</v>
      </c>
      <c r="D598">
        <v>22.63</v>
      </c>
      <c r="E598">
        <v>18.529999999999998</v>
      </c>
      <c r="F598" s="34"/>
      <c r="G598"/>
      <c r="H598">
        <v>3</v>
      </c>
      <c r="I598" s="34"/>
      <c r="J598" s="58" t="s">
        <v>2503</v>
      </c>
      <c r="K598" s="64" t="s">
        <v>150</v>
      </c>
      <c r="L598" s="119"/>
      <c r="M598"/>
      <c r="N598">
        <v>123</v>
      </c>
      <c r="O598" s="34"/>
      <c r="P598"/>
      <c r="Q598">
        <v>21</v>
      </c>
      <c r="R598" s="34"/>
      <c r="S598" s="37" t="s">
        <v>409</v>
      </c>
      <c r="T598">
        <v>1400</v>
      </c>
      <c r="U598">
        <v>1</v>
      </c>
      <c r="V598">
        <v>13</v>
      </c>
      <c r="W598">
        <v>4</v>
      </c>
      <c r="X598">
        <v>25</v>
      </c>
      <c r="Y598" t="s">
        <v>508</v>
      </c>
      <c r="Z598">
        <v>1224</v>
      </c>
      <c r="AA598" s="33" t="s">
        <v>417</v>
      </c>
      <c r="AB598">
        <v>4</v>
      </c>
      <c r="AC598">
        <v>47</v>
      </c>
      <c r="AD598" s="25" t="s">
        <v>54</v>
      </c>
      <c r="AE598" t="s">
        <v>429</v>
      </c>
      <c r="AF598">
        <v>5</v>
      </c>
      <c r="AG598">
        <v>4</v>
      </c>
      <c r="AH598">
        <v>3</v>
      </c>
      <c r="AI598">
        <v>10</v>
      </c>
      <c r="AL598" t="s">
        <v>680</v>
      </c>
    </row>
    <row r="599" spans="1:38" hidden="1" x14ac:dyDescent="0.25">
      <c r="A599" s="18" t="s">
        <v>127</v>
      </c>
      <c r="B599" s="21" t="s">
        <v>2491</v>
      </c>
      <c r="C599">
        <v>7</v>
      </c>
      <c r="D599">
        <v>57.23</v>
      </c>
      <c r="E599">
        <v>52.929999999999993</v>
      </c>
      <c r="F599" s="34"/>
      <c r="G599"/>
      <c r="H599">
        <v>5</v>
      </c>
      <c r="I599" s="34"/>
      <c r="J599" s="58" t="s">
        <v>2503</v>
      </c>
      <c r="K599" s="73" t="s">
        <v>452</v>
      </c>
      <c r="L599" s="97"/>
      <c r="M599"/>
      <c r="N599">
        <v>124</v>
      </c>
      <c r="O599" s="34"/>
      <c r="P599"/>
      <c r="Q599">
        <v>21</v>
      </c>
      <c r="R599" s="34"/>
      <c r="S599" s="36" t="s">
        <v>410</v>
      </c>
      <c r="T599">
        <v>1000</v>
      </c>
      <c r="U599">
        <v>0</v>
      </c>
      <c r="V599">
        <v>19</v>
      </c>
      <c r="W599">
        <v>3</v>
      </c>
      <c r="X599">
        <v>25</v>
      </c>
      <c r="Y599" s="31" t="s">
        <v>420</v>
      </c>
      <c r="Z599">
        <v>1224</v>
      </c>
      <c r="AA599" s="33" t="s">
        <v>427</v>
      </c>
      <c r="AB599">
        <v>4</v>
      </c>
      <c r="AC599">
        <v>49</v>
      </c>
      <c r="AD599" s="25" t="s">
        <v>54</v>
      </c>
      <c r="AE599" t="s">
        <v>441</v>
      </c>
      <c r="AF599">
        <v>10</v>
      </c>
      <c r="AG599">
        <v>8</v>
      </c>
      <c r="AH599">
        <v>7</v>
      </c>
      <c r="AL599" t="s">
        <v>624</v>
      </c>
    </row>
    <row r="600" spans="1:38" hidden="1" x14ac:dyDescent="0.25">
      <c r="A600" s="18" t="s">
        <v>127</v>
      </c>
      <c r="B600" s="21" t="s">
        <v>2491</v>
      </c>
      <c r="C600">
        <v>11</v>
      </c>
      <c r="D600">
        <v>10.35</v>
      </c>
      <c r="E600">
        <v>5.8500000000000005</v>
      </c>
      <c r="F600" s="34"/>
      <c r="G600"/>
      <c r="H600">
        <v>5</v>
      </c>
      <c r="I600" s="34"/>
      <c r="J600" s="58" t="s">
        <v>2503</v>
      </c>
      <c r="K600" s="81" t="s">
        <v>869</v>
      </c>
      <c r="L600" s="126"/>
      <c r="M600"/>
      <c r="N600">
        <v>128</v>
      </c>
      <c r="O600" s="34"/>
      <c r="P600"/>
      <c r="Q600">
        <v>60</v>
      </c>
      <c r="R600" s="34"/>
      <c r="S600" s="38" t="s">
        <v>411</v>
      </c>
      <c r="T600" s="40">
        <v>1200</v>
      </c>
      <c r="U600">
        <v>1</v>
      </c>
      <c r="V600">
        <v>31</v>
      </c>
      <c r="W600">
        <v>1</v>
      </c>
      <c r="X600">
        <v>25</v>
      </c>
      <c r="Y600" t="s">
        <v>501</v>
      </c>
      <c r="Z600">
        <v>1240</v>
      </c>
      <c r="AA600" s="33" t="s">
        <v>417</v>
      </c>
      <c r="AB600">
        <v>4</v>
      </c>
      <c r="AC600">
        <v>50</v>
      </c>
      <c r="AD600" s="25" t="s">
        <v>54</v>
      </c>
      <c r="AE600" t="s">
        <v>441</v>
      </c>
      <c r="AF600">
        <v>11</v>
      </c>
      <c r="AG600">
        <v>11</v>
      </c>
      <c r="AH600">
        <v>11</v>
      </c>
      <c r="AL600" t="s">
        <v>624</v>
      </c>
    </row>
    <row r="601" spans="1:38" hidden="1" x14ac:dyDescent="0.25">
      <c r="A601" s="18" t="s">
        <v>127</v>
      </c>
      <c r="B601" s="21" t="s">
        <v>2491</v>
      </c>
      <c r="C601">
        <v>6</v>
      </c>
      <c r="D601">
        <v>10.69</v>
      </c>
      <c r="E601">
        <v>6.089999999999999</v>
      </c>
      <c r="F601" s="34"/>
      <c r="G601"/>
      <c r="H601">
        <v>8</v>
      </c>
      <c r="I601" s="34"/>
      <c r="J601" s="58" t="s">
        <v>2503</v>
      </c>
      <c r="K601" s="64" t="s">
        <v>150</v>
      </c>
      <c r="L601" s="119"/>
      <c r="M601"/>
      <c r="N601">
        <v>127</v>
      </c>
      <c r="O601" s="34"/>
      <c r="P601"/>
      <c r="Q601">
        <v>61</v>
      </c>
      <c r="R601" s="34"/>
      <c r="S601" s="36" t="s">
        <v>410</v>
      </c>
      <c r="T601" s="40">
        <v>1200</v>
      </c>
      <c r="U601">
        <v>1</v>
      </c>
      <c r="V601">
        <v>8</v>
      </c>
      <c r="W601">
        <v>1</v>
      </c>
      <c r="X601">
        <v>25</v>
      </c>
      <c r="Y601" s="32" t="s">
        <v>432</v>
      </c>
      <c r="Z601">
        <v>1225</v>
      </c>
      <c r="AA601" s="33" t="s">
        <v>417</v>
      </c>
      <c r="AB601">
        <v>4</v>
      </c>
      <c r="AC601">
        <v>52</v>
      </c>
      <c r="AD601" s="25" t="s">
        <v>54</v>
      </c>
      <c r="AE601" t="s">
        <v>519</v>
      </c>
      <c r="AF601">
        <v>8</v>
      </c>
      <c r="AG601">
        <v>8</v>
      </c>
      <c r="AH601">
        <v>6</v>
      </c>
      <c r="AL601" t="s">
        <v>624</v>
      </c>
    </row>
    <row r="602" spans="1:38" hidden="1" x14ac:dyDescent="0.25">
      <c r="A602" s="18" t="s">
        <v>127</v>
      </c>
      <c r="B602" s="21" t="s">
        <v>2491</v>
      </c>
      <c r="C602">
        <v>11</v>
      </c>
      <c r="D602">
        <v>11.38</v>
      </c>
      <c r="E602">
        <v>6.58</v>
      </c>
      <c r="F602" s="34"/>
      <c r="G602"/>
      <c r="H602">
        <v>8</v>
      </c>
      <c r="I602" s="34"/>
      <c r="J602" s="58" t="s">
        <v>2503</v>
      </c>
      <c r="K602" s="65" t="s">
        <v>167</v>
      </c>
      <c r="L602" s="117"/>
      <c r="M602"/>
      <c r="N602">
        <v>132</v>
      </c>
      <c r="O602" s="34"/>
      <c r="P602"/>
      <c r="Q602">
        <v>123</v>
      </c>
      <c r="R602" s="34"/>
      <c r="S602" s="36" t="s">
        <v>410</v>
      </c>
      <c r="T602" s="40">
        <v>1200</v>
      </c>
      <c r="U602">
        <v>1</v>
      </c>
      <c r="V602">
        <v>1</v>
      </c>
      <c r="W602">
        <v>10</v>
      </c>
      <c r="X602">
        <v>24</v>
      </c>
      <c r="Y602" t="s">
        <v>479</v>
      </c>
      <c r="Z602">
        <v>1253</v>
      </c>
      <c r="AA602" s="33" t="s">
        <v>427</v>
      </c>
      <c r="AB602">
        <v>4</v>
      </c>
      <c r="AC602">
        <v>52</v>
      </c>
      <c r="AD602" s="25" t="s">
        <v>54</v>
      </c>
      <c r="AE602" t="s">
        <v>1155</v>
      </c>
      <c r="AF602">
        <v>8</v>
      </c>
      <c r="AG602">
        <v>9</v>
      </c>
      <c r="AH602">
        <v>11</v>
      </c>
      <c r="AL602" t="s">
        <v>624</v>
      </c>
    </row>
    <row r="603" spans="1:38" hidden="1" x14ac:dyDescent="0.25">
      <c r="A603" s="19" t="s">
        <v>177</v>
      </c>
      <c r="B603" s="22" t="s">
        <v>178</v>
      </c>
      <c r="C603">
        <v>9</v>
      </c>
      <c r="D603">
        <v>35.74</v>
      </c>
      <c r="E603">
        <v>36.440000000000005</v>
      </c>
      <c r="F603" s="34"/>
      <c r="G603">
        <v>10</v>
      </c>
      <c r="H603">
        <v>5</v>
      </c>
      <c r="I603" s="34"/>
      <c r="J603" s="48" t="s">
        <v>26</v>
      </c>
      <c r="K603" s="48" t="s">
        <v>26</v>
      </c>
      <c r="L603" s="112"/>
      <c r="M603">
        <v>135</v>
      </c>
      <c r="N603">
        <v>119</v>
      </c>
      <c r="O603" s="34"/>
      <c r="P603">
        <f>VLOOKUP(表格2_45[[#This Row],[name]],odds!$A$1:$H$200,4,0)</f>
        <v>9.8000000000000007</v>
      </c>
      <c r="Q603">
        <v>47</v>
      </c>
      <c r="R603" s="34"/>
      <c r="S603" s="38" t="s">
        <v>411</v>
      </c>
      <c r="T603">
        <v>1600</v>
      </c>
      <c r="U603">
        <v>1</v>
      </c>
      <c r="V603">
        <v>4</v>
      </c>
      <c r="W603">
        <v>1</v>
      </c>
      <c r="X603">
        <v>26</v>
      </c>
      <c r="Y603" t="s">
        <v>508</v>
      </c>
      <c r="Z603">
        <v>1035</v>
      </c>
      <c r="AA603" s="33" t="s">
        <v>417</v>
      </c>
      <c r="AB603">
        <v>3</v>
      </c>
      <c r="AC603">
        <v>62</v>
      </c>
      <c r="AD603" s="24" t="s">
        <v>179</v>
      </c>
      <c r="AE603">
        <v>7</v>
      </c>
      <c r="AF603">
        <v>12</v>
      </c>
      <c r="AG603">
        <v>11</v>
      </c>
      <c r="AH603">
        <v>7</v>
      </c>
      <c r="AI603">
        <v>9</v>
      </c>
      <c r="AL603" t="s">
        <v>46</v>
      </c>
    </row>
    <row r="604" spans="1:38" x14ac:dyDescent="0.25">
      <c r="A604" s="19" t="s">
        <v>177</v>
      </c>
      <c r="B604" s="18" t="s">
        <v>204</v>
      </c>
      <c r="C604">
        <v>7</v>
      </c>
      <c r="D604">
        <v>39.549999999999997</v>
      </c>
      <c r="E604">
        <v>38.85</v>
      </c>
      <c r="F604" s="34"/>
      <c r="G604">
        <v>1</v>
      </c>
      <c r="H604">
        <v>10</v>
      </c>
      <c r="I604" s="34"/>
      <c r="J604" s="62" t="s">
        <v>120</v>
      </c>
      <c r="K604" s="49" t="s">
        <v>31</v>
      </c>
      <c r="L604" s="107"/>
      <c r="M604">
        <v>121</v>
      </c>
      <c r="N604">
        <v>130</v>
      </c>
      <c r="O604" s="34"/>
      <c r="P604">
        <f>VLOOKUP(表格2_45[[#This Row],[name]],odds!$A$1:$H$200,4,0)</f>
        <v>16</v>
      </c>
      <c r="Q604">
        <v>12</v>
      </c>
      <c r="R604" s="34"/>
      <c r="S604" s="36" t="s">
        <v>410</v>
      </c>
      <c r="T604" s="41">
        <v>1650</v>
      </c>
      <c r="U604">
        <v>1</v>
      </c>
      <c r="V604">
        <v>5</v>
      </c>
      <c r="W604">
        <v>11</v>
      </c>
      <c r="X604">
        <v>25</v>
      </c>
      <c r="Y604" s="32" t="s">
        <v>426</v>
      </c>
      <c r="Z604">
        <v>1120</v>
      </c>
      <c r="AA604" s="33" t="s">
        <v>427</v>
      </c>
      <c r="AB604">
        <v>4</v>
      </c>
      <c r="AC604">
        <v>51</v>
      </c>
      <c r="AD604" s="17" t="s">
        <v>91</v>
      </c>
      <c r="AE604" t="s">
        <v>505</v>
      </c>
      <c r="AF604">
        <v>10</v>
      </c>
      <c r="AG604">
        <v>10</v>
      </c>
      <c r="AH604">
        <v>12</v>
      </c>
      <c r="AI604">
        <v>7</v>
      </c>
      <c r="AL604" t="s">
        <v>141</v>
      </c>
    </row>
    <row r="605" spans="1:38" hidden="1" x14ac:dyDescent="0.25">
      <c r="A605" s="19" t="s">
        <v>177</v>
      </c>
      <c r="B605" s="22" t="s">
        <v>178</v>
      </c>
      <c r="C605">
        <v>12</v>
      </c>
      <c r="D605">
        <v>40.799999999999997</v>
      </c>
      <c r="E605">
        <v>41.8</v>
      </c>
      <c r="F605" s="34"/>
      <c r="G605">
        <v>10</v>
      </c>
      <c r="H605">
        <v>2</v>
      </c>
      <c r="I605" s="34"/>
      <c r="J605" s="48" t="s">
        <v>26</v>
      </c>
      <c r="K605" s="62" t="s">
        <v>120</v>
      </c>
      <c r="L605" s="109"/>
      <c r="M605">
        <v>135</v>
      </c>
      <c r="N605">
        <v>118</v>
      </c>
      <c r="O605" s="34"/>
      <c r="P605">
        <f>VLOOKUP(表格2_45[[#This Row],[name]],odds!$A$1:$H$200,4,0)</f>
        <v>9.8000000000000007</v>
      </c>
      <c r="Q605">
        <v>20</v>
      </c>
      <c r="R605" s="34"/>
      <c r="S605" s="36" t="s">
        <v>410</v>
      </c>
      <c r="T605" s="41">
        <v>1650</v>
      </c>
      <c r="U605">
        <v>1</v>
      </c>
      <c r="V605">
        <v>30</v>
      </c>
      <c r="W605">
        <v>10</v>
      </c>
      <c r="X605">
        <v>25</v>
      </c>
      <c r="Y605" t="s">
        <v>457</v>
      </c>
      <c r="Z605">
        <v>1028</v>
      </c>
      <c r="AA605" s="33" t="s">
        <v>417</v>
      </c>
      <c r="AB605">
        <v>3</v>
      </c>
      <c r="AC605">
        <v>66</v>
      </c>
      <c r="AD605" s="24" t="s">
        <v>179</v>
      </c>
      <c r="AE605" t="s">
        <v>490</v>
      </c>
      <c r="AF605">
        <v>8</v>
      </c>
      <c r="AG605">
        <v>9</v>
      </c>
      <c r="AH605">
        <v>11</v>
      </c>
      <c r="AI605">
        <v>12</v>
      </c>
      <c r="AL605" t="s">
        <v>46</v>
      </c>
    </row>
    <row r="606" spans="1:38" hidden="1" x14ac:dyDescent="0.25">
      <c r="A606" s="19" t="s">
        <v>177</v>
      </c>
      <c r="B606" s="24" t="s">
        <v>185</v>
      </c>
      <c r="C606" s="28">
        <v>2</v>
      </c>
      <c r="D606">
        <v>38.81</v>
      </c>
      <c r="E606">
        <v>39.01</v>
      </c>
      <c r="F606" s="34"/>
      <c r="G606">
        <v>2</v>
      </c>
      <c r="H606">
        <v>6</v>
      </c>
      <c r="I606" s="34"/>
      <c r="J606" s="52" t="s">
        <v>49</v>
      </c>
      <c r="K606" s="61" t="s">
        <v>106</v>
      </c>
      <c r="L606" s="113"/>
      <c r="M606">
        <v>131</v>
      </c>
      <c r="N606">
        <v>120</v>
      </c>
      <c r="O606" s="34"/>
      <c r="P606">
        <f>VLOOKUP(表格2_45[[#This Row],[name]],odds!$A$1:$H$200,4,0)</f>
        <v>5.5</v>
      </c>
      <c r="Q606">
        <v>16</v>
      </c>
      <c r="R606" s="34"/>
      <c r="S606" s="37" t="s">
        <v>409</v>
      </c>
      <c r="T606" s="41">
        <v>1650</v>
      </c>
      <c r="U606">
        <v>1</v>
      </c>
      <c r="V606">
        <v>16</v>
      </c>
      <c r="W606">
        <v>10</v>
      </c>
      <c r="X606">
        <v>24</v>
      </c>
      <c r="Y606" s="31" t="s">
        <v>420</v>
      </c>
      <c r="Z606">
        <v>1045</v>
      </c>
      <c r="AA606" s="33" t="s">
        <v>427</v>
      </c>
      <c r="AB606">
        <v>3</v>
      </c>
      <c r="AC606">
        <v>63</v>
      </c>
      <c r="AD606" s="18" t="s">
        <v>76</v>
      </c>
      <c r="AE606" s="12" t="s">
        <v>581</v>
      </c>
      <c r="AF606">
        <v>7</v>
      </c>
      <c r="AG606">
        <v>7</v>
      </c>
      <c r="AH606">
        <v>7</v>
      </c>
      <c r="AI606">
        <v>2</v>
      </c>
      <c r="AL606" t="s">
        <v>46</v>
      </c>
    </row>
    <row r="607" spans="1:38" x14ac:dyDescent="0.25">
      <c r="A607" s="19" t="s">
        <v>177</v>
      </c>
      <c r="B607" s="27" t="s">
        <v>194</v>
      </c>
      <c r="C607" s="28">
        <v>2</v>
      </c>
      <c r="D607">
        <v>38.74</v>
      </c>
      <c r="E607">
        <v>39.040000000000006</v>
      </c>
      <c r="F607" s="34"/>
      <c r="G607">
        <v>9</v>
      </c>
      <c r="H607">
        <v>3</v>
      </c>
      <c r="I607" s="34"/>
      <c r="J607" s="67" t="s">
        <v>195</v>
      </c>
      <c r="K607" s="67" t="s">
        <v>195</v>
      </c>
      <c r="L607" s="95"/>
      <c r="M607">
        <v>123</v>
      </c>
      <c r="N607">
        <v>121</v>
      </c>
      <c r="O607" s="34"/>
      <c r="P607">
        <f>VLOOKUP(表格2_45[[#This Row],[name]],odds!$A$1:$H$200,4,0)</f>
        <v>4.3</v>
      </c>
      <c r="Q607">
        <v>3.8</v>
      </c>
      <c r="R607" s="34"/>
      <c r="S607" s="36" t="s">
        <v>410</v>
      </c>
      <c r="T607" s="41">
        <v>1650</v>
      </c>
      <c r="U607">
        <v>1</v>
      </c>
      <c r="V607">
        <v>8</v>
      </c>
      <c r="W607">
        <v>10</v>
      </c>
      <c r="X607">
        <v>25</v>
      </c>
      <c r="Y607" s="32" t="s">
        <v>426</v>
      </c>
      <c r="Z607">
        <v>1119</v>
      </c>
      <c r="AA607" s="33" t="s">
        <v>427</v>
      </c>
      <c r="AB607">
        <v>4</v>
      </c>
      <c r="AC607">
        <v>45</v>
      </c>
      <c r="AD607" s="19" t="s">
        <v>32</v>
      </c>
      <c r="AE607" s="12" t="s">
        <v>539</v>
      </c>
      <c r="AF607">
        <v>8</v>
      </c>
      <c r="AG607">
        <v>7</v>
      </c>
      <c r="AH607">
        <v>6</v>
      </c>
      <c r="AI607">
        <v>2</v>
      </c>
      <c r="AL607" t="s">
        <v>46</v>
      </c>
    </row>
    <row r="608" spans="1:38" x14ac:dyDescent="0.25">
      <c r="A608" s="19" t="s">
        <v>177</v>
      </c>
      <c r="B608" s="20" t="s">
        <v>211</v>
      </c>
      <c r="C608" s="30">
        <v>5</v>
      </c>
      <c r="D608">
        <v>39.35</v>
      </c>
      <c r="E608">
        <v>39.050000000000004</v>
      </c>
      <c r="F608" s="34"/>
      <c r="G608">
        <v>5</v>
      </c>
      <c r="H608">
        <v>3</v>
      </c>
      <c r="I608" s="34"/>
      <c r="J608" s="59" t="s">
        <v>85</v>
      </c>
      <c r="K608" s="67" t="s">
        <v>195</v>
      </c>
      <c r="L608" s="95"/>
      <c r="M608">
        <v>118</v>
      </c>
      <c r="N608">
        <v>126</v>
      </c>
      <c r="O608" s="34"/>
      <c r="P608">
        <f>VLOOKUP(表格2_45[[#This Row],[name]],odds!$A$1:$H$200,4,0)</f>
        <v>8</v>
      </c>
      <c r="Q608">
        <v>3.7</v>
      </c>
      <c r="R608" s="34"/>
      <c r="S608" s="37" t="s">
        <v>409</v>
      </c>
      <c r="T608" s="41">
        <v>1650</v>
      </c>
      <c r="U608">
        <v>1</v>
      </c>
      <c r="V608">
        <v>5</v>
      </c>
      <c r="W608">
        <v>11</v>
      </c>
      <c r="X608">
        <v>25</v>
      </c>
      <c r="Y608" s="32" t="s">
        <v>426</v>
      </c>
      <c r="Z608">
        <v>1130</v>
      </c>
      <c r="AA608" s="33" t="s">
        <v>427</v>
      </c>
      <c r="AB608">
        <v>4</v>
      </c>
      <c r="AC608">
        <v>47</v>
      </c>
      <c r="AD608" s="25" t="s">
        <v>54</v>
      </c>
      <c r="AE608" t="s">
        <v>519</v>
      </c>
      <c r="AF608">
        <v>7</v>
      </c>
      <c r="AG608">
        <v>8</v>
      </c>
      <c r="AH608">
        <v>7</v>
      </c>
      <c r="AI608">
        <v>5</v>
      </c>
      <c r="AL608" t="s">
        <v>624</v>
      </c>
    </row>
    <row r="609" spans="1:38" x14ac:dyDescent="0.25">
      <c r="A609" s="19" t="s">
        <v>177</v>
      </c>
      <c r="B609" s="18" t="s">
        <v>204</v>
      </c>
      <c r="C609" s="30">
        <v>4</v>
      </c>
      <c r="D609">
        <v>39.46</v>
      </c>
      <c r="E609">
        <v>39.059999999999995</v>
      </c>
      <c r="F609" s="34"/>
      <c r="G609">
        <v>1</v>
      </c>
      <c r="H609">
        <v>8</v>
      </c>
      <c r="I609" s="34"/>
      <c r="J609" s="62" t="s">
        <v>120</v>
      </c>
      <c r="K609" s="56" t="s">
        <v>69</v>
      </c>
      <c r="L609" s="105"/>
      <c r="M609">
        <v>121</v>
      </c>
      <c r="N609">
        <v>126</v>
      </c>
      <c r="O609" s="34"/>
      <c r="P609">
        <f>VLOOKUP(表格2_45[[#This Row],[name]],odds!$A$1:$H$200,4,0)</f>
        <v>16</v>
      </c>
      <c r="Q609">
        <v>7.9</v>
      </c>
      <c r="R609" s="34"/>
      <c r="S609" s="35" t="s">
        <v>408</v>
      </c>
      <c r="T609" s="41">
        <v>1650</v>
      </c>
      <c r="U609">
        <v>1</v>
      </c>
      <c r="V609">
        <v>9</v>
      </c>
      <c r="W609">
        <v>7</v>
      </c>
      <c r="X609">
        <v>25</v>
      </c>
      <c r="Y609" s="32" t="s">
        <v>432</v>
      </c>
      <c r="Z609">
        <v>1118</v>
      </c>
      <c r="AA609" s="33" t="s">
        <v>427</v>
      </c>
      <c r="AB609">
        <v>4</v>
      </c>
      <c r="AC609">
        <v>51</v>
      </c>
      <c r="AD609" s="17" t="s">
        <v>91</v>
      </c>
      <c r="AE609" s="12" t="s">
        <v>471</v>
      </c>
      <c r="AF609">
        <v>2</v>
      </c>
      <c r="AG609">
        <v>2</v>
      </c>
      <c r="AH609">
        <v>2</v>
      </c>
      <c r="AI609">
        <v>4</v>
      </c>
      <c r="AL609" t="s">
        <v>141</v>
      </c>
    </row>
    <row r="610" spans="1:38" x14ac:dyDescent="0.25">
      <c r="A610" s="19" t="s">
        <v>177</v>
      </c>
      <c r="B610" s="21" t="s">
        <v>215</v>
      </c>
      <c r="C610" s="28">
        <v>1</v>
      </c>
      <c r="D610">
        <v>39.57</v>
      </c>
      <c r="E610">
        <v>39.07</v>
      </c>
      <c r="F610" s="34"/>
      <c r="G610">
        <v>3</v>
      </c>
      <c r="H610">
        <v>4</v>
      </c>
      <c r="I610" s="34"/>
      <c r="J610" s="63" t="s">
        <v>140</v>
      </c>
      <c r="K610" s="55" t="s">
        <v>64</v>
      </c>
      <c r="L610" s="99"/>
      <c r="M610">
        <v>116</v>
      </c>
      <c r="N610">
        <v>131</v>
      </c>
      <c r="O610" s="34"/>
      <c r="P610">
        <f>VLOOKUP(表格2_45[[#This Row],[name]],odds!$A$1:$H$200,4,0)</f>
        <v>10</v>
      </c>
      <c r="Q610">
        <v>13</v>
      </c>
      <c r="R610" s="34"/>
      <c r="S610" s="35" t="s">
        <v>408</v>
      </c>
      <c r="T610" s="41">
        <v>1650</v>
      </c>
      <c r="U610">
        <v>1</v>
      </c>
      <c r="V610">
        <v>9</v>
      </c>
      <c r="W610">
        <v>7</v>
      </c>
      <c r="X610">
        <v>25</v>
      </c>
      <c r="Y610" s="32" t="s">
        <v>432</v>
      </c>
      <c r="Z610">
        <v>1146</v>
      </c>
      <c r="AA610" s="33" t="s">
        <v>427</v>
      </c>
      <c r="AB610">
        <v>5</v>
      </c>
      <c r="AC610">
        <v>36</v>
      </c>
      <c r="AD610" s="26" t="s">
        <v>59</v>
      </c>
      <c r="AE610" s="12" t="s">
        <v>581</v>
      </c>
      <c r="AF610">
        <v>1</v>
      </c>
      <c r="AG610">
        <v>1</v>
      </c>
      <c r="AH610">
        <v>1</v>
      </c>
      <c r="AI610">
        <v>1</v>
      </c>
      <c r="AL610" t="s">
        <v>141</v>
      </c>
    </row>
    <row r="611" spans="1:38" hidden="1" x14ac:dyDescent="0.25">
      <c r="A611" s="19" t="s">
        <v>177</v>
      </c>
      <c r="B611" s="22" t="s">
        <v>178</v>
      </c>
      <c r="C611" s="28">
        <v>1</v>
      </c>
      <c r="D611">
        <v>48.72</v>
      </c>
      <c r="E611">
        <v>48.72</v>
      </c>
      <c r="F611" s="34"/>
      <c r="G611">
        <v>10</v>
      </c>
      <c r="H611">
        <v>11</v>
      </c>
      <c r="I611" s="34"/>
      <c r="J611" s="48" t="s">
        <v>26</v>
      </c>
      <c r="K611" s="53" t="s">
        <v>53</v>
      </c>
      <c r="L611" s="102"/>
      <c r="M611">
        <v>135</v>
      </c>
      <c r="N611">
        <v>135</v>
      </c>
      <c r="O611" s="34"/>
      <c r="P611">
        <f>VLOOKUP(表格2_45[[#This Row],[name]],odds!$A$1:$H$200,4,0)</f>
        <v>9.8000000000000007</v>
      </c>
      <c r="Q611">
        <v>20</v>
      </c>
      <c r="R611" s="34"/>
      <c r="S611" s="38" t="s">
        <v>411</v>
      </c>
      <c r="T611">
        <v>1800</v>
      </c>
      <c r="U611">
        <v>1</v>
      </c>
      <c r="V611">
        <v>30</v>
      </c>
      <c r="W611">
        <v>4</v>
      </c>
      <c r="X611">
        <v>25</v>
      </c>
      <c r="Y611" s="32" t="s">
        <v>426</v>
      </c>
      <c r="Z611">
        <v>1027</v>
      </c>
      <c r="AA611" s="33" t="s">
        <v>427</v>
      </c>
      <c r="AB611">
        <v>4</v>
      </c>
      <c r="AC611">
        <v>60</v>
      </c>
      <c r="AD611" s="24" t="s">
        <v>179</v>
      </c>
      <c r="AE611" s="12" t="s">
        <v>423</v>
      </c>
      <c r="AF611">
        <v>12</v>
      </c>
      <c r="AG611">
        <v>12</v>
      </c>
      <c r="AH611">
        <v>12</v>
      </c>
      <c r="AI611">
        <v>12</v>
      </c>
      <c r="AJ611">
        <v>1</v>
      </c>
      <c r="AL611" t="s">
        <v>46</v>
      </c>
    </row>
    <row r="612" spans="1:38" hidden="1" x14ac:dyDescent="0.25">
      <c r="A612" s="19" t="s">
        <v>177</v>
      </c>
      <c r="B612" s="22" t="s">
        <v>178</v>
      </c>
      <c r="C612" s="28">
        <v>1</v>
      </c>
      <c r="D612">
        <v>49.36</v>
      </c>
      <c r="E612">
        <v>49.46</v>
      </c>
      <c r="F612" s="34"/>
      <c r="G612">
        <v>10</v>
      </c>
      <c r="H612">
        <v>10</v>
      </c>
      <c r="I612" s="34"/>
      <c r="J612" s="48" t="s">
        <v>26</v>
      </c>
      <c r="K612" s="55" t="s">
        <v>64</v>
      </c>
      <c r="L612" s="99"/>
      <c r="M612">
        <v>135</v>
      </c>
      <c r="N612">
        <v>133</v>
      </c>
      <c r="O612" s="34"/>
      <c r="P612">
        <f>VLOOKUP(表格2_45[[#This Row],[name]],odds!$A$1:$H$200,4,0)</f>
        <v>9.8000000000000007</v>
      </c>
      <c r="Q612">
        <v>3.6</v>
      </c>
      <c r="R612" s="34"/>
      <c r="S612" s="38" t="s">
        <v>411</v>
      </c>
      <c r="T612">
        <v>1800</v>
      </c>
      <c r="U612">
        <v>1</v>
      </c>
      <c r="V612">
        <v>9</v>
      </c>
      <c r="W612">
        <v>4</v>
      </c>
      <c r="X612">
        <v>25</v>
      </c>
      <c r="Y612" s="32" t="s">
        <v>432</v>
      </c>
      <c r="Z612">
        <v>1034</v>
      </c>
      <c r="AA612" s="33" t="s">
        <v>427</v>
      </c>
      <c r="AB612">
        <v>4</v>
      </c>
      <c r="AC612">
        <v>55</v>
      </c>
      <c r="AD612" s="24" t="s">
        <v>179</v>
      </c>
      <c r="AE612" s="12" t="s">
        <v>581</v>
      </c>
      <c r="AF612">
        <v>11</v>
      </c>
      <c r="AG612">
        <v>11</v>
      </c>
      <c r="AH612">
        <v>11</v>
      </c>
      <c r="AI612">
        <v>8</v>
      </c>
      <c r="AJ612">
        <v>1</v>
      </c>
      <c r="AL612" t="s">
        <v>46</v>
      </c>
    </row>
    <row r="613" spans="1:38" hidden="1" x14ac:dyDescent="0.25">
      <c r="A613" s="19" t="s">
        <v>177</v>
      </c>
      <c r="B613" s="22" t="s">
        <v>178</v>
      </c>
      <c r="C613" s="28">
        <v>2</v>
      </c>
      <c r="D613">
        <v>38.5</v>
      </c>
      <c r="E613">
        <v>38.900000000000006</v>
      </c>
      <c r="F613" s="34"/>
      <c r="G613">
        <v>10</v>
      </c>
      <c r="H613">
        <v>5</v>
      </c>
      <c r="I613" s="34"/>
      <c r="J613" s="48" t="s">
        <v>26</v>
      </c>
      <c r="K613" s="53" t="s">
        <v>53</v>
      </c>
      <c r="L613" s="102"/>
      <c r="M613">
        <v>135</v>
      </c>
      <c r="N613">
        <v>129</v>
      </c>
      <c r="O613" s="34"/>
      <c r="P613">
        <f>VLOOKUP(表格2_45[[#This Row],[name]],odds!$A$1:$H$200,4,0)</f>
        <v>9.8000000000000007</v>
      </c>
      <c r="Q613">
        <v>4.5</v>
      </c>
      <c r="R613" s="34"/>
      <c r="S613" s="36" t="s">
        <v>410</v>
      </c>
      <c r="T613" s="41">
        <v>1650</v>
      </c>
      <c r="U613">
        <v>1</v>
      </c>
      <c r="V613">
        <v>2</v>
      </c>
      <c r="W613">
        <v>4</v>
      </c>
      <c r="X613">
        <v>25</v>
      </c>
      <c r="Y613" s="32" t="s">
        <v>426</v>
      </c>
      <c r="Z613">
        <v>1041</v>
      </c>
      <c r="AA613" s="33" t="s">
        <v>427</v>
      </c>
      <c r="AB613">
        <v>4</v>
      </c>
      <c r="AC613">
        <v>54</v>
      </c>
      <c r="AD613" s="24" t="s">
        <v>179</v>
      </c>
      <c r="AE613" s="12" t="s">
        <v>446</v>
      </c>
      <c r="AF613">
        <v>8</v>
      </c>
      <c r="AG613">
        <v>8</v>
      </c>
      <c r="AH613">
        <v>6</v>
      </c>
      <c r="AI613">
        <v>2</v>
      </c>
      <c r="AL613" t="s">
        <v>46</v>
      </c>
    </row>
    <row r="614" spans="1:38" hidden="1" x14ac:dyDescent="0.25">
      <c r="A614" s="19" t="s">
        <v>177</v>
      </c>
      <c r="B614" s="22" t="s">
        <v>178</v>
      </c>
      <c r="C614" s="30">
        <v>5</v>
      </c>
      <c r="D614">
        <v>39.79</v>
      </c>
      <c r="E614">
        <v>39.89</v>
      </c>
      <c r="F614" s="34"/>
      <c r="G614">
        <v>10</v>
      </c>
      <c r="H614">
        <v>12</v>
      </c>
      <c r="I614" s="34"/>
      <c r="J614" s="48" t="s">
        <v>26</v>
      </c>
      <c r="K614" s="62" t="s">
        <v>120</v>
      </c>
      <c r="L614" s="109"/>
      <c r="M614">
        <v>135</v>
      </c>
      <c r="N614">
        <v>131</v>
      </c>
      <c r="O614" s="34"/>
      <c r="P614">
        <f>VLOOKUP(表格2_45[[#This Row],[name]],odds!$A$1:$H$200,4,0)</f>
        <v>9.8000000000000007</v>
      </c>
      <c r="Q614">
        <v>20</v>
      </c>
      <c r="R614" s="34"/>
      <c r="S614" s="38" t="s">
        <v>411</v>
      </c>
      <c r="T614" s="41">
        <v>1650</v>
      </c>
      <c r="U614">
        <v>1</v>
      </c>
      <c r="V614">
        <v>19</v>
      </c>
      <c r="W614">
        <v>3</v>
      </c>
      <c r="X614">
        <v>25</v>
      </c>
      <c r="Y614" s="31" t="s">
        <v>420</v>
      </c>
      <c r="Z614">
        <v>1039</v>
      </c>
      <c r="AA614" s="33" t="s">
        <v>427</v>
      </c>
      <c r="AB614">
        <v>4</v>
      </c>
      <c r="AC614">
        <v>56</v>
      </c>
      <c r="AD614" s="24" t="s">
        <v>179</v>
      </c>
      <c r="AE614" s="12" t="s">
        <v>549</v>
      </c>
      <c r="AF614">
        <v>12</v>
      </c>
      <c r="AG614">
        <v>12</v>
      </c>
      <c r="AH614">
        <v>12</v>
      </c>
      <c r="AI614">
        <v>5</v>
      </c>
      <c r="AL614" t="s">
        <v>46</v>
      </c>
    </row>
    <row r="615" spans="1:38" hidden="1" x14ac:dyDescent="0.25">
      <c r="A615" s="19" t="s">
        <v>177</v>
      </c>
      <c r="B615" s="22" t="s">
        <v>178</v>
      </c>
      <c r="C615">
        <v>7</v>
      </c>
      <c r="D615">
        <v>40.76</v>
      </c>
      <c r="E615">
        <v>41.06</v>
      </c>
      <c r="F615" s="34"/>
      <c r="G615">
        <v>10</v>
      </c>
      <c r="H615">
        <v>6</v>
      </c>
      <c r="I615" s="34"/>
      <c r="J615" s="48" t="s">
        <v>26</v>
      </c>
      <c r="K615" s="84" t="s">
        <v>1142</v>
      </c>
      <c r="L615" s="129"/>
      <c r="M615">
        <v>135</v>
      </c>
      <c r="N615">
        <v>133</v>
      </c>
      <c r="O615" s="34"/>
      <c r="P615">
        <f>VLOOKUP(表格2_45[[#This Row],[name]],odds!$A$1:$H$200,4,0)</f>
        <v>9.8000000000000007</v>
      </c>
      <c r="Q615">
        <v>12</v>
      </c>
      <c r="R615" s="34"/>
      <c r="S615" s="36" t="s">
        <v>410</v>
      </c>
      <c r="T615" s="41">
        <v>1650</v>
      </c>
      <c r="U615">
        <v>1</v>
      </c>
      <c r="V615">
        <v>26</v>
      </c>
      <c r="W615">
        <v>2</v>
      </c>
      <c r="X615">
        <v>25</v>
      </c>
      <c r="Y615" s="32" t="s">
        <v>416</v>
      </c>
      <c r="Z615">
        <v>1043</v>
      </c>
      <c r="AA615" s="33" t="s">
        <v>417</v>
      </c>
      <c r="AB615">
        <v>4</v>
      </c>
      <c r="AC615">
        <v>58</v>
      </c>
      <c r="AD615" s="24" t="s">
        <v>179</v>
      </c>
      <c r="AE615" t="s">
        <v>484</v>
      </c>
      <c r="AF615">
        <v>8</v>
      </c>
      <c r="AG615">
        <v>8</v>
      </c>
      <c r="AH615">
        <v>8</v>
      </c>
      <c r="AI615">
        <v>7</v>
      </c>
      <c r="AL615" t="s">
        <v>46</v>
      </c>
    </row>
    <row r="616" spans="1:38" x14ac:dyDescent="0.25">
      <c r="A616" s="19" t="s">
        <v>177</v>
      </c>
      <c r="B616" s="26" t="s">
        <v>191</v>
      </c>
      <c r="C616">
        <v>6</v>
      </c>
      <c r="D616">
        <v>39.32</v>
      </c>
      <c r="E616">
        <v>39.32</v>
      </c>
      <c r="F616" s="34"/>
      <c r="G616">
        <v>6</v>
      </c>
      <c r="H616">
        <v>9</v>
      </c>
      <c r="I616" s="34"/>
      <c r="J616" s="60" t="s">
        <v>90</v>
      </c>
      <c r="K616" s="50" t="s">
        <v>565</v>
      </c>
      <c r="L616" s="98"/>
      <c r="M616">
        <v>128</v>
      </c>
      <c r="N616">
        <v>128</v>
      </c>
      <c r="O616" s="34"/>
      <c r="P616">
        <f>VLOOKUP(表格2_45[[#This Row],[name]],odds!$A$1:$H$200,4,0)</f>
        <v>20</v>
      </c>
      <c r="Q616">
        <v>30</v>
      </c>
      <c r="R616" s="34"/>
      <c r="S616" s="38" t="s">
        <v>411</v>
      </c>
      <c r="T616" s="41">
        <v>1650</v>
      </c>
      <c r="U616">
        <v>1</v>
      </c>
      <c r="V616">
        <v>8</v>
      </c>
      <c r="W616">
        <v>10</v>
      </c>
      <c r="X616">
        <v>25</v>
      </c>
      <c r="Y616" s="32" t="s">
        <v>426</v>
      </c>
      <c r="Z616">
        <v>1047</v>
      </c>
      <c r="AA616" s="33" t="s">
        <v>427</v>
      </c>
      <c r="AB616">
        <v>4</v>
      </c>
      <c r="AC616">
        <v>55</v>
      </c>
      <c r="AD616" s="19" t="s">
        <v>81</v>
      </c>
      <c r="AE616">
        <v>5</v>
      </c>
      <c r="AF616">
        <v>11</v>
      </c>
      <c r="AG616">
        <v>11</v>
      </c>
      <c r="AH616">
        <v>11</v>
      </c>
      <c r="AI616">
        <v>6</v>
      </c>
      <c r="AL616" t="s">
        <v>46</v>
      </c>
    </row>
    <row r="617" spans="1:38" x14ac:dyDescent="0.25">
      <c r="A617" s="19" t="s">
        <v>177</v>
      </c>
      <c r="B617" s="19" t="s">
        <v>208</v>
      </c>
      <c r="C617" s="28">
        <v>2</v>
      </c>
      <c r="D617">
        <v>39.729999999999997</v>
      </c>
      <c r="E617">
        <v>39.33</v>
      </c>
      <c r="F617" s="34"/>
      <c r="G617">
        <v>7</v>
      </c>
      <c r="H617">
        <v>5</v>
      </c>
      <c r="I617" s="34"/>
      <c r="J617" s="50" t="s">
        <v>565</v>
      </c>
      <c r="K617" s="50" t="s">
        <v>565</v>
      </c>
      <c r="L617" s="98"/>
      <c r="M617">
        <v>118</v>
      </c>
      <c r="N617">
        <v>130</v>
      </c>
      <c r="O617" s="34"/>
      <c r="P617"/>
      <c r="Q617">
        <v>3.7</v>
      </c>
      <c r="R617" s="34"/>
      <c r="S617" s="37" t="s">
        <v>409</v>
      </c>
      <c r="T617" s="41">
        <v>1650</v>
      </c>
      <c r="U617">
        <v>1</v>
      </c>
      <c r="V617">
        <v>12</v>
      </c>
      <c r="W617">
        <v>11</v>
      </c>
      <c r="X617">
        <v>25</v>
      </c>
      <c r="Y617" s="32" t="s">
        <v>432</v>
      </c>
      <c r="Z617">
        <v>1049</v>
      </c>
      <c r="AA617" s="33" t="s">
        <v>417</v>
      </c>
      <c r="AB617">
        <v>5</v>
      </c>
      <c r="AC617">
        <v>37</v>
      </c>
      <c r="AD617" s="20" t="s">
        <v>39</v>
      </c>
      <c r="AE617" s="12" t="s">
        <v>581</v>
      </c>
      <c r="AF617">
        <v>6</v>
      </c>
      <c r="AG617">
        <v>6</v>
      </c>
      <c r="AH617">
        <v>5</v>
      </c>
      <c r="AI617">
        <v>2</v>
      </c>
      <c r="AL617" t="s">
        <v>17</v>
      </c>
    </row>
    <row r="618" spans="1:38" x14ac:dyDescent="0.25">
      <c r="A618" s="19" t="s">
        <v>177</v>
      </c>
      <c r="B618" s="20" t="s">
        <v>211</v>
      </c>
      <c r="C618" s="28">
        <v>2</v>
      </c>
      <c r="D618">
        <v>39.659999999999997</v>
      </c>
      <c r="E618">
        <v>39.359999999999992</v>
      </c>
      <c r="F618" s="34"/>
      <c r="G618">
        <v>5</v>
      </c>
      <c r="H618">
        <v>11</v>
      </c>
      <c r="I618" s="34"/>
      <c r="J618" s="59" t="s">
        <v>85</v>
      </c>
      <c r="K618" s="67" t="s">
        <v>195</v>
      </c>
      <c r="L618" s="95"/>
      <c r="M618">
        <v>118</v>
      </c>
      <c r="N618">
        <v>121</v>
      </c>
      <c r="O618" s="34"/>
      <c r="P618">
        <f>VLOOKUP(表格2_45[[#This Row],[name]],odds!$A$1:$H$200,4,0)</f>
        <v>8</v>
      </c>
      <c r="Q618">
        <v>19</v>
      </c>
      <c r="R618" s="34"/>
      <c r="S618" s="36" t="s">
        <v>410</v>
      </c>
      <c r="T618" s="41">
        <v>1650</v>
      </c>
      <c r="U618">
        <v>1</v>
      </c>
      <c r="V618">
        <v>22</v>
      </c>
      <c r="W618">
        <v>10</v>
      </c>
      <c r="X618">
        <v>25</v>
      </c>
      <c r="Y618" s="31" t="s">
        <v>420</v>
      </c>
      <c r="Z618">
        <v>1112</v>
      </c>
      <c r="AA618" s="33" t="s">
        <v>417</v>
      </c>
      <c r="AB618">
        <v>4</v>
      </c>
      <c r="AC618">
        <v>46</v>
      </c>
      <c r="AD618" s="25" t="s">
        <v>54</v>
      </c>
      <c r="AE618" s="12" t="s">
        <v>423</v>
      </c>
      <c r="AF618">
        <v>8</v>
      </c>
      <c r="AG618">
        <v>8</v>
      </c>
      <c r="AH618">
        <v>8</v>
      </c>
      <c r="AI618">
        <v>2</v>
      </c>
      <c r="AL618" t="s">
        <v>624</v>
      </c>
    </row>
    <row r="619" spans="1:38" x14ac:dyDescent="0.25">
      <c r="A619" s="19" t="s">
        <v>177</v>
      </c>
      <c r="B619" s="24" t="s">
        <v>185</v>
      </c>
      <c r="C619">
        <v>7</v>
      </c>
      <c r="D619">
        <v>39.770000000000003</v>
      </c>
      <c r="E619">
        <v>39.370000000000005</v>
      </c>
      <c r="F619" s="34"/>
      <c r="G619">
        <v>2</v>
      </c>
      <c r="H619">
        <v>10</v>
      </c>
      <c r="I619" s="34"/>
      <c r="J619" s="52" t="s">
        <v>49</v>
      </c>
      <c r="K619" s="61" t="s">
        <v>106</v>
      </c>
      <c r="L619" s="113"/>
      <c r="M619">
        <v>131</v>
      </c>
      <c r="N619">
        <v>132</v>
      </c>
      <c r="O619" s="34"/>
      <c r="P619">
        <f>VLOOKUP(表格2_45[[#This Row],[name]],odds!$A$1:$H$200,4,0)</f>
        <v>5.5</v>
      </c>
      <c r="Q619">
        <v>15</v>
      </c>
      <c r="R619" s="34"/>
      <c r="S619" s="38" t="s">
        <v>411</v>
      </c>
      <c r="T619" s="41">
        <v>1650</v>
      </c>
      <c r="U619">
        <v>1</v>
      </c>
      <c r="V619">
        <v>9</v>
      </c>
      <c r="W619">
        <v>7</v>
      </c>
      <c r="X619">
        <v>25</v>
      </c>
      <c r="Y619" s="32" t="s">
        <v>432</v>
      </c>
      <c r="Z619">
        <v>1041</v>
      </c>
      <c r="AA619" s="33" t="s">
        <v>427</v>
      </c>
      <c r="AB619">
        <v>4</v>
      </c>
      <c r="AC619">
        <v>57</v>
      </c>
      <c r="AD619" s="18" t="s">
        <v>76</v>
      </c>
      <c r="AE619" t="s">
        <v>474</v>
      </c>
      <c r="AF619">
        <v>11</v>
      </c>
      <c r="AG619">
        <v>11</v>
      </c>
      <c r="AH619">
        <v>10</v>
      </c>
      <c r="AI619">
        <v>7</v>
      </c>
      <c r="AL619" t="s">
        <v>46</v>
      </c>
    </row>
    <row r="620" spans="1:38" hidden="1" x14ac:dyDescent="0.25">
      <c r="A620" s="19" t="s">
        <v>177</v>
      </c>
      <c r="B620" s="22" t="s">
        <v>178</v>
      </c>
      <c r="C620">
        <v>12</v>
      </c>
      <c r="D620">
        <v>23.23</v>
      </c>
      <c r="E620">
        <v>23.330000000000002</v>
      </c>
      <c r="F620" s="34"/>
      <c r="G620">
        <v>10</v>
      </c>
      <c r="H620">
        <v>12</v>
      </c>
      <c r="I620" s="34"/>
      <c r="J620" s="48" t="s">
        <v>26</v>
      </c>
      <c r="K620" s="50" t="s">
        <v>565</v>
      </c>
      <c r="L620" s="98"/>
      <c r="M620">
        <v>135</v>
      </c>
      <c r="N620">
        <v>133</v>
      </c>
      <c r="O620" s="34"/>
      <c r="P620">
        <f>VLOOKUP(表格2_45[[#This Row],[name]],odds!$A$1:$H$200,4,0)</f>
        <v>9.8000000000000007</v>
      </c>
      <c r="Q620">
        <v>60</v>
      </c>
      <c r="R620" s="34"/>
      <c r="S620" s="36" t="s">
        <v>410</v>
      </c>
      <c r="T620">
        <v>1400</v>
      </c>
      <c r="U620">
        <v>1</v>
      </c>
      <c r="V620">
        <v>6</v>
      </c>
      <c r="W620">
        <v>10</v>
      </c>
      <c r="X620">
        <v>24</v>
      </c>
      <c r="Y620" t="s">
        <v>483</v>
      </c>
      <c r="Z620">
        <v>1012</v>
      </c>
      <c r="AA620" s="33" t="s">
        <v>427</v>
      </c>
      <c r="AB620">
        <v>4</v>
      </c>
      <c r="AC620">
        <v>59</v>
      </c>
      <c r="AD620" s="24" t="s">
        <v>179</v>
      </c>
      <c r="AE620" t="s">
        <v>753</v>
      </c>
      <c r="AF620">
        <v>9</v>
      </c>
      <c r="AG620">
        <v>9</v>
      </c>
      <c r="AH620">
        <v>8</v>
      </c>
      <c r="AI620">
        <v>12</v>
      </c>
      <c r="AL620" t="s">
        <v>46</v>
      </c>
    </row>
    <row r="621" spans="1:38" hidden="1" x14ac:dyDescent="0.25">
      <c r="A621" s="19" t="s">
        <v>177</v>
      </c>
      <c r="B621" s="22" t="s">
        <v>178</v>
      </c>
      <c r="C621">
        <v>6</v>
      </c>
      <c r="D621">
        <v>22.74</v>
      </c>
      <c r="E621">
        <v>23.24</v>
      </c>
      <c r="F621" s="34"/>
      <c r="G621">
        <v>10</v>
      </c>
      <c r="H621">
        <v>3</v>
      </c>
      <c r="I621" s="34"/>
      <c r="J621" s="48" t="s">
        <v>26</v>
      </c>
      <c r="K621" s="78" t="s">
        <v>687</v>
      </c>
      <c r="L621" s="123"/>
      <c r="M621">
        <v>135</v>
      </c>
      <c r="N621">
        <v>125</v>
      </c>
      <c r="O621" s="34"/>
      <c r="P621">
        <f>VLOOKUP(表格2_45[[#This Row],[name]],odds!$A$1:$H$200,4,0)</f>
        <v>9.8000000000000007</v>
      </c>
      <c r="Q621">
        <v>51</v>
      </c>
      <c r="R621" s="34"/>
      <c r="S621" s="37" t="s">
        <v>409</v>
      </c>
      <c r="T621">
        <v>1400</v>
      </c>
      <c r="U621">
        <v>1</v>
      </c>
      <c r="V621">
        <v>15</v>
      </c>
      <c r="W621">
        <v>9</v>
      </c>
      <c r="X621">
        <v>24</v>
      </c>
      <c r="Y621" t="s">
        <v>465</v>
      </c>
      <c r="Z621">
        <v>1029</v>
      </c>
      <c r="AA621" s="33" t="s">
        <v>427</v>
      </c>
      <c r="AB621">
        <v>4</v>
      </c>
      <c r="AC621">
        <v>60</v>
      </c>
      <c r="AD621" s="24" t="s">
        <v>179</v>
      </c>
      <c r="AE621" t="s">
        <v>589</v>
      </c>
      <c r="AF621">
        <v>4</v>
      </c>
      <c r="AG621">
        <v>5</v>
      </c>
      <c r="AH621">
        <v>3</v>
      </c>
      <c r="AI621">
        <v>6</v>
      </c>
      <c r="AL621" t="s">
        <v>46</v>
      </c>
    </row>
    <row r="622" spans="1:38" hidden="1" x14ac:dyDescent="0.25">
      <c r="A622" s="19" t="s">
        <v>177</v>
      </c>
      <c r="B622" s="22" t="s">
        <v>178</v>
      </c>
      <c r="C622">
        <v>9</v>
      </c>
      <c r="D622">
        <v>22.18</v>
      </c>
      <c r="E622">
        <v>22.68</v>
      </c>
      <c r="F622" s="34"/>
      <c r="G622">
        <v>10</v>
      </c>
      <c r="H622">
        <v>8</v>
      </c>
      <c r="I622" s="34"/>
      <c r="J622" s="48" t="s">
        <v>26</v>
      </c>
      <c r="K622" s="62" t="s">
        <v>120</v>
      </c>
      <c r="L622" s="109"/>
      <c r="M622">
        <v>135</v>
      </c>
      <c r="N622">
        <v>121</v>
      </c>
      <c r="O622" s="34"/>
      <c r="P622">
        <f>VLOOKUP(表格2_45[[#This Row],[name]],odds!$A$1:$H$200,4,0)</f>
        <v>9.8000000000000007</v>
      </c>
      <c r="Q622">
        <v>124</v>
      </c>
      <c r="R622" s="34"/>
      <c r="S622" s="38" t="s">
        <v>411</v>
      </c>
      <c r="T622">
        <v>1400</v>
      </c>
      <c r="U622">
        <v>1</v>
      </c>
      <c r="V622">
        <v>6</v>
      </c>
      <c r="W622">
        <v>7</v>
      </c>
      <c r="X622">
        <v>24</v>
      </c>
      <c r="Y622" t="s">
        <v>508</v>
      </c>
      <c r="Z622">
        <v>1055</v>
      </c>
      <c r="AA622" s="33" t="s">
        <v>427</v>
      </c>
      <c r="AB622">
        <v>3</v>
      </c>
      <c r="AC622">
        <v>64</v>
      </c>
      <c r="AD622" s="24" t="s">
        <v>179</v>
      </c>
      <c r="AE622" t="s">
        <v>505</v>
      </c>
      <c r="AF622">
        <v>11</v>
      </c>
      <c r="AG622">
        <v>13</v>
      </c>
      <c r="AH622">
        <v>13</v>
      </c>
      <c r="AI622">
        <v>9</v>
      </c>
      <c r="AL622" t="s">
        <v>46</v>
      </c>
    </row>
    <row r="623" spans="1:38" hidden="1" x14ac:dyDescent="0.25">
      <c r="A623" s="19" t="s">
        <v>177</v>
      </c>
      <c r="B623" s="22" t="s">
        <v>178</v>
      </c>
      <c r="C623">
        <v>11</v>
      </c>
      <c r="D623">
        <v>23.47</v>
      </c>
      <c r="E623">
        <v>23.97</v>
      </c>
      <c r="F623" s="34"/>
      <c r="G623">
        <v>10</v>
      </c>
      <c r="H623">
        <v>13</v>
      </c>
      <c r="I623" s="34"/>
      <c r="J623" s="48" t="s">
        <v>26</v>
      </c>
      <c r="K623" s="50" t="s">
        <v>565</v>
      </c>
      <c r="L623" s="98"/>
      <c r="M623">
        <v>135</v>
      </c>
      <c r="N623">
        <v>121</v>
      </c>
      <c r="O623" s="34"/>
      <c r="P623">
        <f>VLOOKUP(表格2_45[[#This Row],[name]],odds!$A$1:$H$200,4,0)</f>
        <v>9.8000000000000007</v>
      </c>
      <c r="Q623">
        <v>57</v>
      </c>
      <c r="R623" s="34"/>
      <c r="S623" s="36" t="s">
        <v>410</v>
      </c>
      <c r="T623">
        <v>1400</v>
      </c>
      <c r="U623">
        <v>1</v>
      </c>
      <c r="V623">
        <v>23</v>
      </c>
      <c r="W623">
        <v>6</v>
      </c>
      <c r="X623">
        <v>24</v>
      </c>
      <c r="Y623" t="s">
        <v>483</v>
      </c>
      <c r="Z623">
        <v>1059</v>
      </c>
      <c r="AA623" s="33" t="s">
        <v>417</v>
      </c>
      <c r="AB623">
        <v>3</v>
      </c>
      <c r="AC623">
        <v>66</v>
      </c>
      <c r="AD623" s="24" t="s">
        <v>179</v>
      </c>
      <c r="AE623">
        <v>10</v>
      </c>
      <c r="AF623">
        <v>10</v>
      </c>
      <c r="AG623">
        <v>12</v>
      </c>
      <c r="AH623">
        <v>14</v>
      </c>
      <c r="AI623">
        <v>11</v>
      </c>
      <c r="AL623" t="s">
        <v>46</v>
      </c>
    </row>
    <row r="624" spans="1:38" hidden="1" x14ac:dyDescent="0.25">
      <c r="A624" s="19" t="s">
        <v>177</v>
      </c>
      <c r="B624" s="22" t="s">
        <v>178</v>
      </c>
      <c r="C624">
        <v>8</v>
      </c>
      <c r="D624">
        <v>22.56</v>
      </c>
      <c r="E624">
        <v>23.06</v>
      </c>
      <c r="F624" s="34"/>
      <c r="G624">
        <v>10</v>
      </c>
      <c r="H624">
        <v>3</v>
      </c>
      <c r="I624" s="34"/>
      <c r="J624" s="48" t="s">
        <v>26</v>
      </c>
      <c r="K624" s="62" t="s">
        <v>120</v>
      </c>
      <c r="L624" s="109"/>
      <c r="M624">
        <v>135</v>
      </c>
      <c r="N624">
        <v>126</v>
      </c>
      <c r="O624" s="34"/>
      <c r="P624">
        <f>VLOOKUP(表格2_45[[#This Row],[name]],odds!$A$1:$H$200,4,0)</f>
        <v>9.8000000000000007</v>
      </c>
      <c r="Q624">
        <v>118</v>
      </c>
      <c r="R624" s="34"/>
      <c r="S624" s="36" t="s">
        <v>410</v>
      </c>
      <c r="T624">
        <v>1400</v>
      </c>
      <c r="U624">
        <v>1</v>
      </c>
      <c r="V624">
        <v>2</v>
      </c>
      <c r="W624">
        <v>6</v>
      </c>
      <c r="X624">
        <v>24</v>
      </c>
      <c r="Y624" t="s">
        <v>477</v>
      </c>
      <c r="Z624">
        <v>1063</v>
      </c>
      <c r="AA624" s="33" t="s">
        <v>427</v>
      </c>
      <c r="AB624">
        <v>3</v>
      </c>
      <c r="AC624">
        <v>68</v>
      </c>
      <c r="AD624" s="24" t="s">
        <v>179</v>
      </c>
      <c r="AE624" t="s">
        <v>453</v>
      </c>
      <c r="AF624">
        <v>9</v>
      </c>
      <c r="AG624">
        <v>8</v>
      </c>
      <c r="AH624">
        <v>11</v>
      </c>
      <c r="AI624">
        <v>8</v>
      </c>
      <c r="AL624" t="s">
        <v>46</v>
      </c>
    </row>
    <row r="625" spans="1:38" hidden="1" x14ac:dyDescent="0.25">
      <c r="A625" s="19" t="s">
        <v>177</v>
      </c>
      <c r="B625" s="22" t="s">
        <v>178</v>
      </c>
      <c r="C625">
        <v>13</v>
      </c>
      <c r="D625">
        <v>24.44</v>
      </c>
      <c r="E625">
        <v>24.84</v>
      </c>
      <c r="F625" s="34"/>
      <c r="G625">
        <v>10</v>
      </c>
      <c r="H625">
        <v>7</v>
      </c>
      <c r="I625" s="34"/>
      <c r="J625" s="48" t="s">
        <v>26</v>
      </c>
      <c r="K625" s="74" t="s">
        <v>404</v>
      </c>
      <c r="L625" s="106"/>
      <c r="M625">
        <v>135</v>
      </c>
      <c r="N625">
        <v>124</v>
      </c>
      <c r="O625" s="34"/>
      <c r="P625">
        <f>VLOOKUP(表格2_45[[#This Row],[name]],odds!$A$1:$H$200,4,0)</f>
        <v>9.8000000000000007</v>
      </c>
      <c r="Q625">
        <v>40</v>
      </c>
      <c r="R625" s="34"/>
      <c r="S625" s="36" t="s">
        <v>410</v>
      </c>
      <c r="T625">
        <v>1400</v>
      </c>
      <c r="U625">
        <v>1</v>
      </c>
      <c r="V625">
        <v>28</v>
      </c>
      <c r="W625">
        <v>4</v>
      </c>
      <c r="X625">
        <v>24</v>
      </c>
      <c r="Y625" t="s">
        <v>483</v>
      </c>
      <c r="Z625">
        <v>1049</v>
      </c>
      <c r="AA625" s="34" t="s">
        <v>755</v>
      </c>
      <c r="AB625">
        <v>3</v>
      </c>
      <c r="AC625">
        <v>68</v>
      </c>
      <c r="AD625" s="24" t="s">
        <v>179</v>
      </c>
      <c r="AE625" t="s">
        <v>643</v>
      </c>
      <c r="AF625">
        <v>10</v>
      </c>
      <c r="AG625">
        <v>9</v>
      </c>
      <c r="AH625">
        <v>10</v>
      </c>
      <c r="AI625">
        <v>13</v>
      </c>
      <c r="AL625" t="s">
        <v>639</v>
      </c>
    </row>
    <row r="626" spans="1:38" x14ac:dyDescent="0.25">
      <c r="A626" s="19" t="s">
        <v>177</v>
      </c>
      <c r="B626" s="22" t="s">
        <v>178</v>
      </c>
      <c r="C626" s="30">
        <v>4</v>
      </c>
      <c r="D626">
        <v>38.89</v>
      </c>
      <c r="E626">
        <v>39.49</v>
      </c>
      <c r="F626" s="34"/>
      <c r="G626">
        <v>10</v>
      </c>
      <c r="H626">
        <v>6</v>
      </c>
      <c r="I626" s="34"/>
      <c r="J626" s="48" t="s">
        <v>26</v>
      </c>
      <c r="K626" s="48" t="s">
        <v>26</v>
      </c>
      <c r="L626" s="112"/>
      <c r="M626">
        <v>135</v>
      </c>
      <c r="N626">
        <v>122</v>
      </c>
      <c r="O626" s="34"/>
      <c r="P626">
        <f>VLOOKUP(表格2_45[[#This Row],[name]],odds!$A$1:$H$200,4,0)</f>
        <v>9.8000000000000007</v>
      </c>
      <c r="Q626">
        <v>25</v>
      </c>
      <c r="R626" s="34"/>
      <c r="S626" s="37" t="s">
        <v>409</v>
      </c>
      <c r="T626" s="41">
        <v>1650</v>
      </c>
      <c r="U626">
        <v>1</v>
      </c>
      <c r="V626">
        <v>8</v>
      </c>
      <c r="W626">
        <v>10</v>
      </c>
      <c r="X626">
        <v>25</v>
      </c>
      <c r="Y626" s="32" t="s">
        <v>426</v>
      </c>
      <c r="Z626">
        <v>1028</v>
      </c>
      <c r="AA626" s="33" t="s">
        <v>427</v>
      </c>
      <c r="AB626">
        <v>3</v>
      </c>
      <c r="AC626">
        <v>67</v>
      </c>
      <c r="AD626" s="24" t="s">
        <v>179</v>
      </c>
      <c r="AE626" s="12" t="s">
        <v>552</v>
      </c>
      <c r="AF626">
        <v>7</v>
      </c>
      <c r="AG626">
        <v>6</v>
      </c>
      <c r="AH626">
        <v>5</v>
      </c>
      <c r="AI626">
        <v>4</v>
      </c>
      <c r="AL626" t="s">
        <v>46</v>
      </c>
    </row>
    <row r="627" spans="1:38" hidden="1" x14ac:dyDescent="0.25">
      <c r="A627" s="19" t="s">
        <v>177</v>
      </c>
      <c r="B627" s="23" t="s">
        <v>182</v>
      </c>
      <c r="C627">
        <v>10</v>
      </c>
      <c r="D627">
        <v>50.12</v>
      </c>
      <c r="E627">
        <v>50.62</v>
      </c>
      <c r="F627" s="34"/>
      <c r="G627">
        <v>11</v>
      </c>
      <c r="H627">
        <v>9</v>
      </c>
      <c r="I627" s="34"/>
      <c r="J627" s="55" t="s">
        <v>64</v>
      </c>
      <c r="K627" s="64" t="s">
        <v>150</v>
      </c>
      <c r="L627" s="119"/>
      <c r="M627">
        <v>133</v>
      </c>
      <c r="N627">
        <v>119</v>
      </c>
      <c r="O627" s="34"/>
      <c r="P627">
        <f>VLOOKUP(表格2_45[[#This Row],[name]],odds!$A$1:$H$200,4,0)</f>
        <v>11</v>
      </c>
      <c r="Q627">
        <v>45</v>
      </c>
      <c r="R627" s="34"/>
      <c r="S627" s="37" t="s">
        <v>409</v>
      </c>
      <c r="T627">
        <v>1800</v>
      </c>
      <c r="U627">
        <v>1</v>
      </c>
      <c r="V627">
        <v>12</v>
      </c>
      <c r="W627">
        <v>11</v>
      </c>
      <c r="X627">
        <v>25</v>
      </c>
      <c r="Y627" s="32" t="s">
        <v>432</v>
      </c>
      <c r="Z627">
        <v>1184</v>
      </c>
      <c r="AA627" s="33" t="s">
        <v>427</v>
      </c>
      <c r="AB627">
        <v>3</v>
      </c>
      <c r="AC627">
        <v>62</v>
      </c>
      <c r="AD627" s="27" t="s">
        <v>65</v>
      </c>
      <c r="AE627" t="s">
        <v>435</v>
      </c>
      <c r="AF627">
        <v>7</v>
      </c>
      <c r="AG627">
        <v>8</v>
      </c>
      <c r="AH627">
        <v>9</v>
      </c>
      <c r="AI627">
        <v>11</v>
      </c>
      <c r="AJ627">
        <v>10</v>
      </c>
      <c r="AL627" t="s">
        <v>46</v>
      </c>
    </row>
    <row r="628" spans="1:38" x14ac:dyDescent="0.25">
      <c r="A628" s="19" t="s">
        <v>177</v>
      </c>
      <c r="B628" s="19" t="s">
        <v>208</v>
      </c>
      <c r="C628" s="28">
        <v>1</v>
      </c>
      <c r="D628">
        <v>39.72</v>
      </c>
      <c r="E628">
        <v>39.519999999999996</v>
      </c>
      <c r="F628" s="34"/>
      <c r="G628">
        <v>7</v>
      </c>
      <c r="H628">
        <v>5</v>
      </c>
      <c r="I628" s="34"/>
      <c r="J628" s="50" t="s">
        <v>565</v>
      </c>
      <c r="K628" s="50" t="s">
        <v>565</v>
      </c>
      <c r="L628" s="98"/>
      <c r="M628">
        <v>118</v>
      </c>
      <c r="N628">
        <v>123</v>
      </c>
      <c r="O628" s="34"/>
      <c r="P628"/>
      <c r="Q628">
        <v>9.9</v>
      </c>
      <c r="R628" s="34"/>
      <c r="S628" s="37" t="s">
        <v>409</v>
      </c>
      <c r="T628" s="41">
        <v>1650</v>
      </c>
      <c r="U628">
        <v>1</v>
      </c>
      <c r="V628">
        <v>15</v>
      </c>
      <c r="W628">
        <v>10</v>
      </c>
      <c r="X628">
        <v>25</v>
      </c>
      <c r="Y628" s="32" t="s">
        <v>432</v>
      </c>
      <c r="Z628">
        <v>1049</v>
      </c>
      <c r="AA628" s="33" t="s">
        <v>427</v>
      </c>
      <c r="AB628">
        <v>5</v>
      </c>
      <c r="AC628">
        <v>28</v>
      </c>
      <c r="AD628" s="20" t="s">
        <v>39</v>
      </c>
      <c r="AE628" t="s">
        <v>474</v>
      </c>
      <c r="AF628">
        <v>7</v>
      </c>
      <c r="AG628">
        <v>7</v>
      </c>
      <c r="AH628">
        <v>7</v>
      </c>
      <c r="AI628">
        <v>1</v>
      </c>
      <c r="AL628" t="s">
        <v>17</v>
      </c>
    </row>
    <row r="629" spans="1:38" x14ac:dyDescent="0.25">
      <c r="A629" s="19" t="s">
        <v>177</v>
      </c>
      <c r="B629" s="27" t="s">
        <v>194</v>
      </c>
      <c r="C629" s="30">
        <v>4</v>
      </c>
      <c r="D629">
        <v>39.53</v>
      </c>
      <c r="E629">
        <v>39.53</v>
      </c>
      <c r="F629" s="34"/>
      <c r="G629">
        <v>9</v>
      </c>
      <c r="H629">
        <v>10</v>
      </c>
      <c r="I629" s="34"/>
      <c r="J629" s="67" t="s">
        <v>195</v>
      </c>
      <c r="K629" s="67" t="s">
        <v>195</v>
      </c>
      <c r="L629" s="95"/>
      <c r="M629">
        <v>123</v>
      </c>
      <c r="N629">
        <v>122</v>
      </c>
      <c r="O629" s="34"/>
      <c r="P629">
        <f>VLOOKUP(表格2_45[[#This Row],[name]],odds!$A$1:$H$200,4,0)</f>
        <v>4.3</v>
      </c>
      <c r="Q629">
        <v>2.8</v>
      </c>
      <c r="R629" s="34"/>
      <c r="S629" s="38" t="s">
        <v>411</v>
      </c>
      <c r="T629" s="41">
        <v>1650</v>
      </c>
      <c r="U629">
        <v>1</v>
      </c>
      <c r="V629">
        <v>5</v>
      </c>
      <c r="W629">
        <v>11</v>
      </c>
      <c r="X629">
        <v>25</v>
      </c>
      <c r="Y629" s="32" t="s">
        <v>426</v>
      </c>
      <c r="Z629">
        <v>1132</v>
      </c>
      <c r="AA629" s="33" t="s">
        <v>427</v>
      </c>
      <c r="AB629">
        <v>4</v>
      </c>
      <c r="AC629">
        <v>47</v>
      </c>
      <c r="AD629" s="19" t="s">
        <v>32</v>
      </c>
      <c r="AE629" s="12" t="s">
        <v>418</v>
      </c>
      <c r="AF629">
        <v>12</v>
      </c>
      <c r="AG629">
        <v>12</v>
      </c>
      <c r="AH629">
        <v>11</v>
      </c>
      <c r="AI629">
        <v>4</v>
      </c>
      <c r="AL629" t="s">
        <v>46</v>
      </c>
    </row>
    <row r="630" spans="1:38" hidden="1" x14ac:dyDescent="0.25">
      <c r="A630" s="19" t="s">
        <v>177</v>
      </c>
      <c r="B630" s="18" t="s">
        <v>204</v>
      </c>
      <c r="C630" s="30">
        <v>4</v>
      </c>
      <c r="D630">
        <v>40.270000000000003</v>
      </c>
      <c r="E630">
        <v>39.570000000000007</v>
      </c>
      <c r="F630" s="34"/>
      <c r="G630">
        <v>1</v>
      </c>
      <c r="H630">
        <v>10</v>
      </c>
      <c r="I630" s="34"/>
      <c r="J630" s="62" t="s">
        <v>120</v>
      </c>
      <c r="K630" s="62" t="s">
        <v>120</v>
      </c>
      <c r="L630" s="109"/>
      <c r="M630">
        <v>121</v>
      </c>
      <c r="N630">
        <v>129</v>
      </c>
      <c r="O630" s="34"/>
      <c r="P630">
        <f>VLOOKUP(表格2_45[[#This Row],[name]],odds!$A$1:$H$200,4,0)</f>
        <v>16</v>
      </c>
      <c r="Q630">
        <v>43</v>
      </c>
      <c r="R630" s="34"/>
      <c r="S630" s="36" t="s">
        <v>410</v>
      </c>
      <c r="T630" s="41">
        <v>1650</v>
      </c>
      <c r="U630">
        <v>1</v>
      </c>
      <c r="V630">
        <v>13</v>
      </c>
      <c r="W630">
        <v>11</v>
      </c>
      <c r="X630">
        <v>24</v>
      </c>
      <c r="Y630" s="31" t="s">
        <v>420</v>
      </c>
      <c r="Z630">
        <v>1105</v>
      </c>
      <c r="AA630" s="33" t="s">
        <v>417</v>
      </c>
      <c r="AB630">
        <v>4</v>
      </c>
      <c r="AC630">
        <v>56</v>
      </c>
      <c r="AD630" s="17" t="s">
        <v>91</v>
      </c>
      <c r="AE630" s="12" t="s">
        <v>552</v>
      </c>
      <c r="AF630">
        <v>8</v>
      </c>
      <c r="AG630">
        <v>9</v>
      </c>
      <c r="AH630">
        <v>9</v>
      </c>
      <c r="AI630">
        <v>4</v>
      </c>
      <c r="AL630" t="s">
        <v>141</v>
      </c>
    </row>
    <row r="631" spans="1:38" hidden="1" x14ac:dyDescent="0.25">
      <c r="A631" s="19" t="s">
        <v>177</v>
      </c>
      <c r="B631" s="23" t="s">
        <v>182</v>
      </c>
      <c r="C631">
        <v>13</v>
      </c>
      <c r="D631">
        <v>41.37</v>
      </c>
      <c r="E631">
        <v>41.67</v>
      </c>
      <c r="F631" s="34"/>
      <c r="G631">
        <v>11</v>
      </c>
      <c r="H631">
        <v>6</v>
      </c>
      <c r="I631" s="34"/>
      <c r="J631" s="55" t="s">
        <v>64</v>
      </c>
      <c r="K631" s="67" t="s">
        <v>195</v>
      </c>
      <c r="L631" s="95"/>
      <c r="M631">
        <v>133</v>
      </c>
      <c r="N631">
        <v>129</v>
      </c>
      <c r="O631" s="34"/>
      <c r="P631">
        <f>VLOOKUP(表格2_45[[#This Row],[name]],odds!$A$1:$H$200,4,0)</f>
        <v>11</v>
      </c>
      <c r="Q631">
        <v>63</v>
      </c>
      <c r="R631" s="34"/>
      <c r="S631" s="38" t="s">
        <v>411</v>
      </c>
      <c r="T631" s="41">
        <v>1650</v>
      </c>
      <c r="U631">
        <v>1</v>
      </c>
      <c r="V631">
        <v>28</v>
      </c>
      <c r="W631">
        <v>6</v>
      </c>
      <c r="X631">
        <v>25</v>
      </c>
      <c r="Y631" t="s">
        <v>457</v>
      </c>
      <c r="Z631">
        <v>1185</v>
      </c>
      <c r="AA631" s="34" t="s">
        <v>671</v>
      </c>
      <c r="AB631">
        <v>3</v>
      </c>
      <c r="AC631">
        <v>70</v>
      </c>
      <c r="AD631" s="27" t="s">
        <v>65</v>
      </c>
      <c r="AE631" t="s">
        <v>694</v>
      </c>
      <c r="AF631">
        <v>12</v>
      </c>
      <c r="AG631">
        <v>13</v>
      </c>
      <c r="AH631">
        <v>14</v>
      </c>
      <c r="AI631">
        <v>13</v>
      </c>
      <c r="AL631" t="s">
        <v>46</v>
      </c>
    </row>
    <row r="632" spans="1:38" hidden="1" x14ac:dyDescent="0.25">
      <c r="A632" s="19" t="s">
        <v>177</v>
      </c>
      <c r="B632" s="19" t="s">
        <v>208</v>
      </c>
      <c r="C632">
        <v>6</v>
      </c>
      <c r="D632">
        <v>40.06</v>
      </c>
      <c r="E632">
        <v>39.660000000000004</v>
      </c>
      <c r="F632" s="34"/>
      <c r="G632">
        <v>7</v>
      </c>
      <c r="H632">
        <v>6</v>
      </c>
      <c r="I632" s="34"/>
      <c r="J632" s="50" t="s">
        <v>565</v>
      </c>
      <c r="K632" s="52" t="s">
        <v>49</v>
      </c>
      <c r="L632" s="118"/>
      <c r="M632">
        <v>118</v>
      </c>
      <c r="N632">
        <v>129</v>
      </c>
      <c r="O632" s="34"/>
      <c r="P632"/>
      <c r="Q632">
        <v>84</v>
      </c>
      <c r="R632" s="34"/>
      <c r="S632" s="38" t="s">
        <v>411</v>
      </c>
      <c r="T632" s="41">
        <v>1650</v>
      </c>
      <c r="U632">
        <v>1</v>
      </c>
      <c r="V632">
        <v>16</v>
      </c>
      <c r="W632">
        <v>10</v>
      </c>
      <c r="X632">
        <v>24</v>
      </c>
      <c r="Y632" s="31" t="s">
        <v>420</v>
      </c>
      <c r="Z632">
        <v>1058</v>
      </c>
      <c r="AA632" s="33" t="s">
        <v>417</v>
      </c>
      <c r="AB632">
        <v>4</v>
      </c>
      <c r="AC632">
        <v>52</v>
      </c>
      <c r="AD632" s="20" t="s">
        <v>39</v>
      </c>
      <c r="AE632" s="12" t="s">
        <v>552</v>
      </c>
      <c r="AF632">
        <v>11</v>
      </c>
      <c r="AG632">
        <v>11</v>
      </c>
      <c r="AH632">
        <v>6</v>
      </c>
      <c r="AI632">
        <v>6</v>
      </c>
      <c r="AL632" t="s">
        <v>1298</v>
      </c>
    </row>
    <row r="633" spans="1:38" hidden="1" x14ac:dyDescent="0.25">
      <c r="A633" s="19" t="s">
        <v>177</v>
      </c>
      <c r="B633" s="23" t="s">
        <v>182</v>
      </c>
      <c r="C633">
        <v>12</v>
      </c>
      <c r="D633">
        <v>36.049999999999997</v>
      </c>
      <c r="E633">
        <v>36.349999999999994</v>
      </c>
      <c r="F633" s="34"/>
      <c r="G633">
        <v>11</v>
      </c>
      <c r="H633">
        <v>14</v>
      </c>
      <c r="I633" s="34"/>
      <c r="J633" s="55" t="s">
        <v>64</v>
      </c>
      <c r="K633" s="68" t="s">
        <v>316</v>
      </c>
      <c r="L633" s="122"/>
      <c r="M633">
        <v>133</v>
      </c>
      <c r="N633">
        <v>125</v>
      </c>
      <c r="O633" s="34"/>
      <c r="P633">
        <f>VLOOKUP(表格2_45[[#This Row],[name]],odds!$A$1:$H$200,4,0)</f>
        <v>11</v>
      </c>
      <c r="Q633">
        <v>92</v>
      </c>
      <c r="R633" s="34"/>
      <c r="S633" s="38" t="s">
        <v>411</v>
      </c>
      <c r="T633">
        <v>1600</v>
      </c>
      <c r="U633">
        <v>1</v>
      </c>
      <c r="V633">
        <v>18</v>
      </c>
      <c r="W633">
        <v>5</v>
      </c>
      <c r="X633">
        <v>25</v>
      </c>
      <c r="Y633" t="s">
        <v>479</v>
      </c>
      <c r="Z633">
        <v>1179</v>
      </c>
      <c r="AA633" s="33" t="s">
        <v>427</v>
      </c>
      <c r="AB633">
        <v>3</v>
      </c>
      <c r="AC633">
        <v>74</v>
      </c>
      <c r="AD633" s="27" t="s">
        <v>65</v>
      </c>
      <c r="AE633" t="s">
        <v>505</v>
      </c>
      <c r="AF633">
        <v>14</v>
      </c>
      <c r="AG633">
        <v>13</v>
      </c>
      <c r="AH633">
        <v>14</v>
      </c>
      <c r="AI633">
        <v>12</v>
      </c>
      <c r="AL633" t="s">
        <v>46</v>
      </c>
    </row>
    <row r="634" spans="1:38" hidden="1" x14ac:dyDescent="0.25">
      <c r="A634" s="19" t="s">
        <v>177</v>
      </c>
      <c r="B634" s="23" t="s">
        <v>182</v>
      </c>
      <c r="C634">
        <v>9</v>
      </c>
      <c r="D634">
        <v>40.08</v>
      </c>
      <c r="E634">
        <v>40.58</v>
      </c>
      <c r="F634" s="34"/>
      <c r="G634">
        <v>11</v>
      </c>
      <c r="H634">
        <v>3</v>
      </c>
      <c r="I634" s="34"/>
      <c r="J634" s="55" t="s">
        <v>64</v>
      </c>
      <c r="K634" s="67" t="s">
        <v>195</v>
      </c>
      <c r="L634" s="95"/>
      <c r="M634">
        <v>133</v>
      </c>
      <c r="N634">
        <v>131</v>
      </c>
      <c r="O634" s="34"/>
      <c r="P634">
        <f>VLOOKUP(表格2_45[[#This Row],[name]],odds!$A$1:$H$200,4,0)</f>
        <v>11</v>
      </c>
      <c r="Q634">
        <v>16</v>
      </c>
      <c r="R634" s="34"/>
      <c r="S634" s="37" t="s">
        <v>409</v>
      </c>
      <c r="T634" s="41">
        <v>1650</v>
      </c>
      <c r="U634">
        <v>1</v>
      </c>
      <c r="V634">
        <v>16</v>
      </c>
      <c r="W634">
        <v>4</v>
      </c>
      <c r="X634">
        <v>25</v>
      </c>
      <c r="Y634" s="31" t="s">
        <v>420</v>
      </c>
      <c r="Z634">
        <v>1170</v>
      </c>
      <c r="AA634" s="33" t="s">
        <v>427</v>
      </c>
      <c r="AB634">
        <v>3</v>
      </c>
      <c r="AC634">
        <v>76</v>
      </c>
      <c r="AD634" s="27" t="s">
        <v>65</v>
      </c>
      <c r="AE634" t="s">
        <v>533</v>
      </c>
      <c r="AF634">
        <v>4</v>
      </c>
      <c r="AG634">
        <v>4</v>
      </c>
      <c r="AH634">
        <v>3</v>
      </c>
      <c r="AI634">
        <v>9</v>
      </c>
      <c r="AL634" t="s">
        <v>46</v>
      </c>
    </row>
    <row r="635" spans="1:38" hidden="1" x14ac:dyDescent="0.25">
      <c r="A635" s="19" t="s">
        <v>177</v>
      </c>
      <c r="B635" s="23" t="s">
        <v>182</v>
      </c>
      <c r="C635">
        <v>11</v>
      </c>
      <c r="D635">
        <v>2.11</v>
      </c>
      <c r="E635">
        <v>2.71</v>
      </c>
      <c r="F635" s="34"/>
      <c r="G635">
        <v>11</v>
      </c>
      <c r="H635">
        <v>6</v>
      </c>
      <c r="I635" s="34"/>
      <c r="J635" s="55" t="s">
        <v>64</v>
      </c>
      <c r="K635" s="85" t="s">
        <v>1179</v>
      </c>
      <c r="L635" s="130"/>
      <c r="M635">
        <v>133</v>
      </c>
      <c r="N635">
        <v>122</v>
      </c>
      <c r="O635" s="34"/>
      <c r="P635">
        <f>VLOOKUP(表格2_45[[#This Row],[name]],odds!$A$1:$H$200,4,0)</f>
        <v>11</v>
      </c>
      <c r="Q635">
        <v>20</v>
      </c>
      <c r="R635" s="34"/>
      <c r="S635" s="36" t="s">
        <v>410</v>
      </c>
      <c r="T635">
        <v>2000</v>
      </c>
      <c r="U635">
        <v>2</v>
      </c>
      <c r="V635">
        <v>19</v>
      </c>
      <c r="W635">
        <v>1</v>
      </c>
      <c r="X635">
        <v>25</v>
      </c>
      <c r="Y635" t="s">
        <v>483</v>
      </c>
      <c r="Z635">
        <v>1187</v>
      </c>
      <c r="AA635" s="33" t="s">
        <v>427</v>
      </c>
      <c r="AB635">
        <v>2</v>
      </c>
      <c r="AC635">
        <v>78</v>
      </c>
      <c r="AD635" s="27" t="s">
        <v>65</v>
      </c>
      <c r="AE635" t="s">
        <v>490</v>
      </c>
      <c r="AF635">
        <v>8</v>
      </c>
      <c r="AG635">
        <v>8</v>
      </c>
      <c r="AH635">
        <v>8</v>
      </c>
      <c r="AI635">
        <v>10</v>
      </c>
      <c r="AJ635">
        <v>11</v>
      </c>
      <c r="AL635" t="s">
        <v>46</v>
      </c>
    </row>
    <row r="636" spans="1:38" hidden="1" x14ac:dyDescent="0.25">
      <c r="A636" s="19" t="s">
        <v>177</v>
      </c>
      <c r="B636" s="23" t="s">
        <v>182</v>
      </c>
      <c r="C636" s="30">
        <v>4</v>
      </c>
      <c r="D636">
        <v>49.92</v>
      </c>
      <c r="E636">
        <v>50.02</v>
      </c>
      <c r="F636" s="34"/>
      <c r="G636">
        <v>11</v>
      </c>
      <c r="H636">
        <v>4</v>
      </c>
      <c r="I636" s="34"/>
      <c r="J636" s="55" t="s">
        <v>64</v>
      </c>
      <c r="K636" s="55" t="s">
        <v>64</v>
      </c>
      <c r="L636" s="99"/>
      <c r="M636">
        <v>133</v>
      </c>
      <c r="N636">
        <v>135</v>
      </c>
      <c r="O636" s="34"/>
      <c r="P636">
        <f>VLOOKUP(表格2_45[[#This Row],[name]],odds!$A$1:$H$200,4,0)</f>
        <v>11</v>
      </c>
      <c r="Q636">
        <v>7</v>
      </c>
      <c r="R636" s="34"/>
      <c r="S636" s="36" t="s">
        <v>410</v>
      </c>
      <c r="T636">
        <v>1800</v>
      </c>
      <c r="U636">
        <v>1</v>
      </c>
      <c r="V636">
        <v>8</v>
      </c>
      <c r="W636">
        <v>1</v>
      </c>
      <c r="X636">
        <v>25</v>
      </c>
      <c r="Y636" s="32" t="s">
        <v>432</v>
      </c>
      <c r="Z636">
        <v>1188</v>
      </c>
      <c r="AA636" s="33" t="s">
        <v>417</v>
      </c>
      <c r="AB636">
        <v>3</v>
      </c>
      <c r="AC636">
        <v>79</v>
      </c>
      <c r="AD636" s="27" t="s">
        <v>65</v>
      </c>
      <c r="AE636" s="12" t="s">
        <v>552</v>
      </c>
      <c r="AF636">
        <v>9</v>
      </c>
      <c r="AG636">
        <v>11</v>
      </c>
      <c r="AH636">
        <v>11</v>
      </c>
      <c r="AI636">
        <v>10</v>
      </c>
      <c r="AJ636">
        <v>4</v>
      </c>
      <c r="AL636" t="s">
        <v>46</v>
      </c>
    </row>
    <row r="637" spans="1:38" hidden="1" x14ac:dyDescent="0.25">
      <c r="A637" s="19" t="s">
        <v>177</v>
      </c>
      <c r="B637" s="23" t="s">
        <v>182</v>
      </c>
      <c r="C637" s="30">
        <v>5</v>
      </c>
      <c r="D637">
        <v>49.21</v>
      </c>
      <c r="E637">
        <v>49.610000000000007</v>
      </c>
      <c r="F637" s="34"/>
      <c r="G637">
        <v>11</v>
      </c>
      <c r="H637">
        <v>5</v>
      </c>
      <c r="I637" s="34"/>
      <c r="J637" s="55" t="s">
        <v>64</v>
      </c>
      <c r="K637" s="68" t="s">
        <v>316</v>
      </c>
      <c r="L637" s="122"/>
      <c r="M637">
        <v>133</v>
      </c>
      <c r="N637">
        <v>128</v>
      </c>
      <c r="O637" s="34"/>
      <c r="P637">
        <f>VLOOKUP(表格2_45[[#This Row],[name]],odds!$A$1:$H$200,4,0)</f>
        <v>11</v>
      </c>
      <c r="Q637">
        <v>7.4</v>
      </c>
      <c r="R637" s="34"/>
      <c r="S637" s="37" t="s">
        <v>409</v>
      </c>
      <c r="T637">
        <v>1800</v>
      </c>
      <c r="U637">
        <v>1</v>
      </c>
      <c r="V637">
        <v>6</v>
      </c>
      <c r="W637">
        <v>11</v>
      </c>
      <c r="X637">
        <v>24</v>
      </c>
      <c r="Y637" s="32" t="s">
        <v>432</v>
      </c>
      <c r="Z637">
        <v>1192</v>
      </c>
      <c r="AA637" s="33" t="s">
        <v>417</v>
      </c>
      <c r="AB637">
        <v>3</v>
      </c>
      <c r="AC637">
        <v>79</v>
      </c>
      <c r="AD637" s="27" t="s">
        <v>65</v>
      </c>
      <c r="AE637" s="12" t="s">
        <v>552</v>
      </c>
      <c r="AF637">
        <v>6</v>
      </c>
      <c r="AG637">
        <v>6</v>
      </c>
      <c r="AH637">
        <v>6</v>
      </c>
      <c r="AI637">
        <v>7</v>
      </c>
      <c r="AJ637">
        <v>5</v>
      </c>
      <c r="AL637" t="s">
        <v>46</v>
      </c>
    </row>
    <row r="638" spans="1:38" hidden="1" x14ac:dyDescent="0.25">
      <c r="A638" s="19" t="s">
        <v>177</v>
      </c>
      <c r="B638" s="23" t="s">
        <v>182</v>
      </c>
      <c r="C638" s="30">
        <v>4</v>
      </c>
      <c r="D638">
        <v>49.34</v>
      </c>
      <c r="E638">
        <v>49.64</v>
      </c>
      <c r="F638" s="34"/>
      <c r="G638">
        <v>11</v>
      </c>
      <c r="H638">
        <v>3</v>
      </c>
      <c r="I638" s="34"/>
      <c r="J638" s="55" t="s">
        <v>64</v>
      </c>
      <c r="K638" s="55" t="s">
        <v>64</v>
      </c>
      <c r="L638" s="99"/>
      <c r="M638">
        <v>133</v>
      </c>
      <c r="N638">
        <v>135</v>
      </c>
      <c r="O638" s="34"/>
      <c r="P638">
        <f>VLOOKUP(表格2_45[[#This Row],[name]],odds!$A$1:$H$200,4,0)</f>
        <v>11</v>
      </c>
      <c r="Q638">
        <v>2.1</v>
      </c>
      <c r="R638" s="34"/>
      <c r="S638" s="37" t="s">
        <v>409</v>
      </c>
      <c r="T638">
        <v>1800</v>
      </c>
      <c r="U638">
        <v>1</v>
      </c>
      <c r="V638">
        <v>27</v>
      </c>
      <c r="W638">
        <v>10</v>
      </c>
      <c r="X638">
        <v>24</v>
      </c>
      <c r="Y638" s="32" t="s">
        <v>416</v>
      </c>
      <c r="Z638">
        <v>1184</v>
      </c>
      <c r="AA638" s="33" t="s">
        <v>417</v>
      </c>
      <c r="AB638">
        <v>3</v>
      </c>
      <c r="AC638">
        <v>79</v>
      </c>
      <c r="AD638" s="27" t="s">
        <v>65</v>
      </c>
      <c r="AE638" s="12" t="s">
        <v>471</v>
      </c>
      <c r="AF638">
        <v>6</v>
      </c>
      <c r="AG638">
        <v>6</v>
      </c>
      <c r="AH638">
        <v>5</v>
      </c>
      <c r="AI638">
        <v>6</v>
      </c>
      <c r="AJ638">
        <v>4</v>
      </c>
      <c r="AL638" t="s">
        <v>46</v>
      </c>
    </row>
    <row r="639" spans="1:38" x14ac:dyDescent="0.25">
      <c r="A639" s="19" t="s">
        <v>177</v>
      </c>
      <c r="B639" s="18" t="s">
        <v>204</v>
      </c>
      <c r="C639" s="28">
        <v>1</v>
      </c>
      <c r="D639">
        <v>39.69</v>
      </c>
      <c r="E639">
        <v>39.69</v>
      </c>
      <c r="F639" s="34"/>
      <c r="G639">
        <v>1</v>
      </c>
      <c r="H639">
        <v>2</v>
      </c>
      <c r="I639" s="34"/>
      <c r="J639" s="62" t="s">
        <v>120</v>
      </c>
      <c r="K639" s="56" t="s">
        <v>69</v>
      </c>
      <c r="L639" s="105"/>
      <c r="M639">
        <v>121</v>
      </c>
      <c r="N639">
        <v>121</v>
      </c>
      <c r="O639" s="34"/>
      <c r="P639">
        <f>VLOOKUP(表格2_45[[#This Row],[name]],odds!$A$1:$H$200,4,0)</f>
        <v>16</v>
      </c>
      <c r="Q639">
        <v>6.9</v>
      </c>
      <c r="R639" s="34"/>
      <c r="S639" s="37" t="s">
        <v>409</v>
      </c>
      <c r="T639" s="41">
        <v>1650</v>
      </c>
      <c r="U639">
        <v>1</v>
      </c>
      <c r="V639">
        <v>11</v>
      </c>
      <c r="W639">
        <v>6</v>
      </c>
      <c r="X639">
        <v>25</v>
      </c>
      <c r="Y639" s="31" t="s">
        <v>420</v>
      </c>
      <c r="Z639">
        <v>1119</v>
      </c>
      <c r="AA639" s="33" t="s">
        <v>427</v>
      </c>
      <c r="AB639">
        <v>4</v>
      </c>
      <c r="AC639">
        <v>43</v>
      </c>
      <c r="AD639" s="17" t="s">
        <v>91</v>
      </c>
      <c r="AE639" s="12" t="s">
        <v>549</v>
      </c>
      <c r="AF639">
        <v>4</v>
      </c>
      <c r="AG639">
        <v>4</v>
      </c>
      <c r="AH639">
        <v>3</v>
      </c>
      <c r="AI639">
        <v>1</v>
      </c>
      <c r="AL639" t="s">
        <v>141</v>
      </c>
    </row>
    <row r="640" spans="1:38" hidden="1" x14ac:dyDescent="0.25">
      <c r="A640" s="19" t="s">
        <v>177</v>
      </c>
      <c r="B640" s="23" t="s">
        <v>182</v>
      </c>
      <c r="C640">
        <v>6</v>
      </c>
      <c r="D640">
        <v>50.03</v>
      </c>
      <c r="E640">
        <v>50.430000000000007</v>
      </c>
      <c r="F640" s="34"/>
      <c r="G640">
        <v>11</v>
      </c>
      <c r="H640">
        <v>6</v>
      </c>
      <c r="I640" s="34"/>
      <c r="J640" s="55" t="s">
        <v>64</v>
      </c>
      <c r="K640" s="55" t="s">
        <v>64</v>
      </c>
      <c r="L640" s="99"/>
      <c r="M640">
        <v>133</v>
      </c>
      <c r="N640">
        <v>128</v>
      </c>
      <c r="O640" s="34"/>
      <c r="P640">
        <f>VLOOKUP(表格2_45[[#This Row],[name]],odds!$A$1:$H$200,4,0)</f>
        <v>11</v>
      </c>
      <c r="Q640">
        <v>3.2</v>
      </c>
      <c r="R640" s="34"/>
      <c r="S640" s="37" t="s">
        <v>409</v>
      </c>
      <c r="T640">
        <v>1800</v>
      </c>
      <c r="U640">
        <v>1</v>
      </c>
      <c r="V640">
        <v>15</v>
      </c>
      <c r="W640">
        <v>5</v>
      </c>
      <c r="X640">
        <v>24</v>
      </c>
      <c r="Y640" s="32" t="s">
        <v>416</v>
      </c>
      <c r="Z640">
        <v>1182</v>
      </c>
      <c r="AA640" s="33" t="s">
        <v>417</v>
      </c>
      <c r="AB640">
        <v>3</v>
      </c>
      <c r="AC640">
        <v>72</v>
      </c>
      <c r="AD640" s="27" t="s">
        <v>65</v>
      </c>
      <c r="AE640" t="s">
        <v>533</v>
      </c>
      <c r="AF640">
        <v>4</v>
      </c>
      <c r="AG640">
        <v>5</v>
      </c>
      <c r="AH640">
        <v>5</v>
      </c>
      <c r="AI640">
        <v>5</v>
      </c>
      <c r="AJ640">
        <v>6</v>
      </c>
      <c r="AL640" t="s">
        <v>46</v>
      </c>
    </row>
    <row r="641" spans="1:38" hidden="1" x14ac:dyDescent="0.25">
      <c r="A641" s="19" t="s">
        <v>177</v>
      </c>
      <c r="B641" s="23" t="s">
        <v>182</v>
      </c>
      <c r="C641" s="28">
        <v>3</v>
      </c>
      <c r="D641">
        <v>50.36</v>
      </c>
      <c r="E641">
        <v>50.96</v>
      </c>
      <c r="F641" s="34"/>
      <c r="G641">
        <v>11</v>
      </c>
      <c r="H641">
        <v>1</v>
      </c>
      <c r="I641" s="34"/>
      <c r="J641" s="55" t="s">
        <v>64</v>
      </c>
      <c r="K641" s="54" t="s">
        <v>58</v>
      </c>
      <c r="L641" s="110"/>
      <c r="M641">
        <v>133</v>
      </c>
      <c r="N641">
        <v>127</v>
      </c>
      <c r="O641" s="34"/>
      <c r="P641">
        <f>VLOOKUP(表格2_45[[#This Row],[name]],odds!$A$1:$H$200,4,0)</f>
        <v>11</v>
      </c>
      <c r="Q641">
        <v>3.3</v>
      </c>
      <c r="R641" s="34"/>
      <c r="S641" s="37" t="s">
        <v>409</v>
      </c>
      <c r="T641">
        <v>1800</v>
      </c>
      <c r="U641">
        <v>1</v>
      </c>
      <c r="V641">
        <v>24</v>
      </c>
      <c r="W641">
        <v>4</v>
      </c>
      <c r="X641">
        <v>24</v>
      </c>
      <c r="Y641" s="32" t="s">
        <v>426</v>
      </c>
      <c r="Z641">
        <v>1164</v>
      </c>
      <c r="AA641" s="33" t="s">
        <v>417</v>
      </c>
      <c r="AB641">
        <v>3</v>
      </c>
      <c r="AC641">
        <v>71</v>
      </c>
      <c r="AD641" s="27" t="s">
        <v>65</v>
      </c>
      <c r="AE641" s="12" t="s">
        <v>423</v>
      </c>
      <c r="AF641">
        <v>4</v>
      </c>
      <c r="AG641">
        <v>5</v>
      </c>
      <c r="AH641">
        <v>5</v>
      </c>
      <c r="AI641">
        <v>6</v>
      </c>
      <c r="AJ641">
        <v>3</v>
      </c>
      <c r="AL641" t="s">
        <v>46</v>
      </c>
    </row>
    <row r="642" spans="1:38" hidden="1" x14ac:dyDescent="0.25">
      <c r="A642" s="19" t="s">
        <v>177</v>
      </c>
      <c r="B642" s="23" t="s">
        <v>182</v>
      </c>
      <c r="C642" s="30">
        <v>4</v>
      </c>
      <c r="D642">
        <v>41.2</v>
      </c>
      <c r="E642">
        <v>41.600000000000009</v>
      </c>
      <c r="F642" s="34"/>
      <c r="G642">
        <v>11</v>
      </c>
      <c r="H642">
        <v>7</v>
      </c>
      <c r="I642" s="34"/>
      <c r="J642" s="55" t="s">
        <v>64</v>
      </c>
      <c r="K642" s="52" t="s">
        <v>49</v>
      </c>
      <c r="L642" s="118"/>
      <c r="M642">
        <v>133</v>
      </c>
      <c r="N642">
        <v>126</v>
      </c>
      <c r="O642" s="34"/>
      <c r="P642">
        <f>VLOOKUP(表格2_45[[#This Row],[name]],odds!$A$1:$H$200,4,0)</f>
        <v>11</v>
      </c>
      <c r="Q642">
        <v>11</v>
      </c>
      <c r="R642" s="34"/>
      <c r="S642" s="38" t="s">
        <v>411</v>
      </c>
      <c r="T642" s="41">
        <v>1650</v>
      </c>
      <c r="U642">
        <v>1</v>
      </c>
      <c r="V642">
        <v>10</v>
      </c>
      <c r="W642">
        <v>4</v>
      </c>
      <c r="X642">
        <v>24</v>
      </c>
      <c r="Y642" s="31" t="s">
        <v>420</v>
      </c>
      <c r="Z642">
        <v>1163</v>
      </c>
      <c r="AA642" s="33" t="s">
        <v>417</v>
      </c>
      <c r="AB642">
        <v>3</v>
      </c>
      <c r="AC642">
        <v>71</v>
      </c>
      <c r="AD642" s="27" t="s">
        <v>65</v>
      </c>
      <c r="AE642" s="12" t="s">
        <v>423</v>
      </c>
      <c r="AF642">
        <v>11</v>
      </c>
      <c r="AG642">
        <v>10</v>
      </c>
      <c r="AH642">
        <v>10</v>
      </c>
      <c r="AI642">
        <v>4</v>
      </c>
      <c r="AL642" t="s">
        <v>46</v>
      </c>
    </row>
    <row r="643" spans="1:38" hidden="1" x14ac:dyDescent="0.25">
      <c r="A643" s="19" t="s">
        <v>177</v>
      </c>
      <c r="B643" s="23" t="s">
        <v>182</v>
      </c>
      <c r="C643">
        <v>12</v>
      </c>
      <c r="D643">
        <v>4.34</v>
      </c>
      <c r="E643">
        <v>4.9400000000000004</v>
      </c>
      <c r="F643" s="34"/>
      <c r="G643">
        <v>11</v>
      </c>
      <c r="H643">
        <v>2</v>
      </c>
      <c r="I643" s="34"/>
      <c r="J643" s="55" t="s">
        <v>64</v>
      </c>
      <c r="K643" s="55" t="s">
        <v>64</v>
      </c>
      <c r="L643" s="99"/>
      <c r="M643">
        <v>133</v>
      </c>
      <c r="N643">
        <v>128</v>
      </c>
      <c r="O643" s="34"/>
      <c r="P643">
        <f>VLOOKUP(表格2_45[[#This Row],[name]],odds!$A$1:$H$200,4,0)</f>
        <v>11</v>
      </c>
      <c r="Q643">
        <v>2.9</v>
      </c>
      <c r="R643" s="34"/>
      <c r="S643" s="36" t="s">
        <v>410</v>
      </c>
      <c r="T643">
        <v>2000</v>
      </c>
      <c r="U643">
        <v>2</v>
      </c>
      <c r="V643">
        <v>3</v>
      </c>
      <c r="W643">
        <v>3</v>
      </c>
      <c r="X643">
        <v>24</v>
      </c>
      <c r="Y643" t="s">
        <v>501</v>
      </c>
      <c r="Z643">
        <v>1169</v>
      </c>
      <c r="AA643" s="33" t="s">
        <v>417</v>
      </c>
      <c r="AB643">
        <v>3</v>
      </c>
      <c r="AC643">
        <v>71</v>
      </c>
      <c r="AD643" s="27" t="s">
        <v>65</v>
      </c>
      <c r="AE643" t="s">
        <v>1187</v>
      </c>
      <c r="AF643">
        <v>8</v>
      </c>
      <c r="AG643">
        <v>9</v>
      </c>
      <c r="AH643">
        <v>3</v>
      </c>
      <c r="AI643">
        <v>3</v>
      </c>
      <c r="AJ643">
        <v>12</v>
      </c>
      <c r="AL643" t="s">
        <v>46</v>
      </c>
    </row>
    <row r="644" spans="1:38" hidden="1" x14ac:dyDescent="0.25">
      <c r="A644" s="19" t="s">
        <v>177</v>
      </c>
      <c r="B644" s="23" t="s">
        <v>182</v>
      </c>
      <c r="C644" s="28">
        <v>1</v>
      </c>
      <c r="D644">
        <v>50.78</v>
      </c>
      <c r="E644">
        <v>51.480000000000004</v>
      </c>
      <c r="F644" s="34"/>
      <c r="G644">
        <v>11</v>
      </c>
      <c r="H644">
        <v>4</v>
      </c>
      <c r="I644" s="34"/>
      <c r="J644" s="55" t="s">
        <v>64</v>
      </c>
      <c r="K644" s="66" t="s">
        <v>173</v>
      </c>
      <c r="L644" s="104"/>
      <c r="M644">
        <v>133</v>
      </c>
      <c r="N644">
        <v>119</v>
      </c>
      <c r="O644" s="34"/>
      <c r="P644">
        <f>VLOOKUP(表格2_45[[#This Row],[name]],odds!$A$1:$H$200,4,0)</f>
        <v>11</v>
      </c>
      <c r="Q644">
        <v>4.7</v>
      </c>
      <c r="R644" s="34"/>
      <c r="S644" s="37" t="s">
        <v>409</v>
      </c>
      <c r="T644">
        <v>1800</v>
      </c>
      <c r="U644">
        <v>1</v>
      </c>
      <c r="V644">
        <v>15</v>
      </c>
      <c r="W644">
        <v>2</v>
      </c>
      <c r="X644">
        <v>24</v>
      </c>
      <c r="Y644" s="32" t="s">
        <v>416</v>
      </c>
      <c r="Z644">
        <v>1166</v>
      </c>
      <c r="AA644" s="33" t="s">
        <v>417</v>
      </c>
      <c r="AB644">
        <v>3</v>
      </c>
      <c r="AC644">
        <v>64</v>
      </c>
      <c r="AD644" s="27" t="s">
        <v>65</v>
      </c>
      <c r="AE644" s="12" t="s">
        <v>418</v>
      </c>
      <c r="AF644">
        <v>4</v>
      </c>
      <c r="AG644">
        <v>5</v>
      </c>
      <c r="AH644">
        <v>6</v>
      </c>
      <c r="AI644">
        <v>3</v>
      </c>
      <c r="AJ644">
        <v>1</v>
      </c>
      <c r="AL644" t="s">
        <v>46</v>
      </c>
    </row>
    <row r="645" spans="1:38" x14ac:dyDescent="0.25">
      <c r="A645" s="19" t="s">
        <v>177</v>
      </c>
      <c r="B645" s="27" t="s">
        <v>194</v>
      </c>
      <c r="C645" s="28">
        <v>2</v>
      </c>
      <c r="D645">
        <v>39.61</v>
      </c>
      <c r="E645">
        <v>39.71</v>
      </c>
      <c r="F645" s="34"/>
      <c r="G645">
        <v>9</v>
      </c>
      <c r="H645">
        <v>12</v>
      </c>
      <c r="I645" s="34"/>
      <c r="J645" s="67" t="s">
        <v>195</v>
      </c>
      <c r="K645" s="67" t="s">
        <v>195</v>
      </c>
      <c r="L645" s="95"/>
      <c r="M645">
        <v>123</v>
      </c>
      <c r="N645">
        <v>121</v>
      </c>
      <c r="O645" s="34"/>
      <c r="P645">
        <f>VLOOKUP(表格2_45[[#This Row],[name]],odds!$A$1:$H$200,4,0)</f>
        <v>4.3</v>
      </c>
      <c r="Q645">
        <v>18</v>
      </c>
      <c r="R645" s="34"/>
      <c r="S645" s="38" t="s">
        <v>411</v>
      </c>
      <c r="T645" s="41">
        <v>1650</v>
      </c>
      <c r="U645">
        <v>1</v>
      </c>
      <c r="V645">
        <v>25</v>
      </c>
      <c r="W645">
        <v>6</v>
      </c>
      <c r="X645">
        <v>25</v>
      </c>
      <c r="Y645" s="32" t="s">
        <v>416</v>
      </c>
      <c r="Z645">
        <v>1106</v>
      </c>
      <c r="AA645" s="33" t="s">
        <v>427</v>
      </c>
      <c r="AB645">
        <v>4</v>
      </c>
      <c r="AC645">
        <v>46</v>
      </c>
      <c r="AD645" s="19" t="s">
        <v>32</v>
      </c>
      <c r="AE645" s="12" t="s">
        <v>418</v>
      </c>
      <c r="AF645">
        <v>12</v>
      </c>
      <c r="AG645">
        <v>12</v>
      </c>
      <c r="AH645">
        <v>12</v>
      </c>
      <c r="AI645">
        <v>2</v>
      </c>
      <c r="AL645" t="s">
        <v>46</v>
      </c>
    </row>
    <row r="646" spans="1:38" hidden="1" x14ac:dyDescent="0.25">
      <c r="A646" s="19" t="s">
        <v>177</v>
      </c>
      <c r="B646" s="23" t="s">
        <v>182</v>
      </c>
      <c r="C646">
        <v>11</v>
      </c>
      <c r="D646">
        <v>23.07</v>
      </c>
      <c r="E646">
        <v>22.97</v>
      </c>
      <c r="F646" s="34"/>
      <c r="G646">
        <v>11</v>
      </c>
      <c r="H646">
        <v>11</v>
      </c>
      <c r="I646" s="34"/>
      <c r="J646" s="55" t="s">
        <v>64</v>
      </c>
      <c r="K646" s="55" t="s">
        <v>64</v>
      </c>
      <c r="L646" s="99"/>
      <c r="M646">
        <v>133</v>
      </c>
      <c r="N646">
        <v>135</v>
      </c>
      <c r="O646" s="34"/>
      <c r="P646">
        <f>VLOOKUP(表格2_45[[#This Row],[name]],odds!$A$1:$H$200,4,0)</f>
        <v>11</v>
      </c>
      <c r="Q646">
        <v>3.8</v>
      </c>
      <c r="R646" s="34"/>
      <c r="S646" s="38" t="s">
        <v>411</v>
      </c>
      <c r="T646">
        <v>1400</v>
      </c>
      <c r="U646">
        <v>1</v>
      </c>
      <c r="V646">
        <v>11</v>
      </c>
      <c r="W646">
        <v>11</v>
      </c>
      <c r="X646">
        <v>23</v>
      </c>
      <c r="Y646" t="s">
        <v>465</v>
      </c>
      <c r="Z646">
        <v>1135</v>
      </c>
      <c r="AA646" s="33" t="s">
        <v>417</v>
      </c>
      <c r="AB646">
        <v>4</v>
      </c>
      <c r="AC646">
        <v>57</v>
      </c>
      <c r="AD646" s="27" t="s">
        <v>65</v>
      </c>
      <c r="AE646" t="s">
        <v>502</v>
      </c>
      <c r="AF646">
        <v>14</v>
      </c>
      <c r="AG646">
        <v>13</v>
      </c>
      <c r="AH646">
        <v>12</v>
      </c>
      <c r="AI646">
        <v>11</v>
      </c>
      <c r="AL646" t="s">
        <v>46</v>
      </c>
    </row>
    <row r="647" spans="1:38" hidden="1" x14ac:dyDescent="0.25">
      <c r="A647" s="19" t="s">
        <v>177</v>
      </c>
      <c r="B647" s="23" t="s">
        <v>182</v>
      </c>
      <c r="C647" s="28">
        <v>1</v>
      </c>
      <c r="D647">
        <v>22.22</v>
      </c>
      <c r="E647">
        <v>22.419999999999998</v>
      </c>
      <c r="F647" s="34"/>
      <c r="G647">
        <v>11</v>
      </c>
      <c r="H647">
        <v>11</v>
      </c>
      <c r="I647" s="34"/>
      <c r="J647" s="55" t="s">
        <v>64</v>
      </c>
      <c r="K647" s="55" t="s">
        <v>64</v>
      </c>
      <c r="L647" s="99"/>
      <c r="M647">
        <v>133</v>
      </c>
      <c r="N647">
        <v>127</v>
      </c>
      <c r="O647" s="34"/>
      <c r="P647">
        <f>VLOOKUP(表格2_45[[#This Row],[name]],odds!$A$1:$H$200,4,0)</f>
        <v>11</v>
      </c>
      <c r="Q647">
        <v>6.9</v>
      </c>
      <c r="R647" s="34"/>
      <c r="S647" s="38" t="s">
        <v>411</v>
      </c>
      <c r="T647">
        <v>1400</v>
      </c>
      <c r="U647">
        <v>1</v>
      </c>
      <c r="V647">
        <v>15</v>
      </c>
      <c r="W647">
        <v>10</v>
      </c>
      <c r="X647">
        <v>23</v>
      </c>
      <c r="Y647" t="s">
        <v>465</v>
      </c>
      <c r="Z647">
        <v>1133</v>
      </c>
      <c r="AA647" s="33" t="s">
        <v>417</v>
      </c>
      <c r="AB647">
        <v>4</v>
      </c>
      <c r="AC647">
        <v>51</v>
      </c>
      <c r="AD647" s="27" t="s">
        <v>65</v>
      </c>
      <c r="AE647" s="12" t="s">
        <v>654</v>
      </c>
      <c r="AF647">
        <v>11</v>
      </c>
      <c r="AG647">
        <v>9</v>
      </c>
      <c r="AH647">
        <v>10</v>
      </c>
      <c r="AI647">
        <v>1</v>
      </c>
      <c r="AL647" t="s">
        <v>46</v>
      </c>
    </row>
    <row r="648" spans="1:38" hidden="1" x14ac:dyDescent="0.25">
      <c r="A648" s="19" t="s">
        <v>177</v>
      </c>
      <c r="B648" s="23" t="s">
        <v>182</v>
      </c>
      <c r="C648" s="30">
        <v>4</v>
      </c>
      <c r="D648">
        <v>23</v>
      </c>
      <c r="E648">
        <v>23.599999999999998</v>
      </c>
      <c r="F648" s="34"/>
      <c r="G648">
        <v>11</v>
      </c>
      <c r="H648">
        <v>1</v>
      </c>
      <c r="I648" s="34"/>
      <c r="J648" s="55" t="s">
        <v>64</v>
      </c>
      <c r="K648" s="55" t="s">
        <v>64</v>
      </c>
      <c r="L648" s="99"/>
      <c r="M648">
        <v>133</v>
      </c>
      <c r="N648">
        <v>126</v>
      </c>
      <c r="O648" s="34"/>
      <c r="P648">
        <f>VLOOKUP(表格2_45[[#This Row],[name]],odds!$A$1:$H$200,4,0)</f>
        <v>11</v>
      </c>
      <c r="Q648">
        <v>13</v>
      </c>
      <c r="R648" s="34"/>
      <c r="S648" s="37" t="s">
        <v>409</v>
      </c>
      <c r="T648">
        <v>1400</v>
      </c>
      <c r="U648">
        <v>1</v>
      </c>
      <c r="V648">
        <v>24</v>
      </c>
      <c r="W648">
        <v>9</v>
      </c>
      <c r="X648">
        <v>23</v>
      </c>
      <c r="Y648" t="s">
        <v>508</v>
      </c>
      <c r="Z648">
        <v>1168</v>
      </c>
      <c r="AA648" s="33" t="s">
        <v>417</v>
      </c>
      <c r="AB648">
        <v>4</v>
      </c>
      <c r="AC648">
        <v>51</v>
      </c>
      <c r="AD648" s="27" t="s">
        <v>65</v>
      </c>
      <c r="AE648" s="12" t="s">
        <v>418</v>
      </c>
      <c r="AF648">
        <v>6</v>
      </c>
      <c r="AG648">
        <v>4</v>
      </c>
      <c r="AH648">
        <v>6</v>
      </c>
      <c r="AI648">
        <v>4</v>
      </c>
      <c r="AL648" t="s">
        <v>572</v>
      </c>
    </row>
    <row r="649" spans="1:38" x14ac:dyDescent="0.25">
      <c r="A649" s="19" t="s">
        <v>177</v>
      </c>
      <c r="B649" s="22" t="s">
        <v>178</v>
      </c>
      <c r="C649" s="28">
        <v>3</v>
      </c>
      <c r="D649">
        <v>39.229999999999997</v>
      </c>
      <c r="E649">
        <v>39.729999999999997</v>
      </c>
      <c r="F649" s="34"/>
      <c r="G649">
        <v>10</v>
      </c>
      <c r="H649">
        <v>3</v>
      </c>
      <c r="I649" s="34"/>
      <c r="J649" s="48" t="s">
        <v>26</v>
      </c>
      <c r="K649" s="53" t="s">
        <v>53</v>
      </c>
      <c r="L649" s="102"/>
      <c r="M649">
        <v>135</v>
      </c>
      <c r="N649">
        <v>126</v>
      </c>
      <c r="O649" s="34"/>
      <c r="P649">
        <f>VLOOKUP(表格2_45[[#This Row],[name]],odds!$A$1:$H$200,4,0)</f>
        <v>9.8000000000000007</v>
      </c>
      <c r="Q649">
        <v>11</v>
      </c>
      <c r="R649" s="34"/>
      <c r="S649" s="37" t="s">
        <v>409</v>
      </c>
      <c r="T649" s="41">
        <v>1650</v>
      </c>
      <c r="U649">
        <v>1</v>
      </c>
      <c r="V649">
        <v>25</v>
      </c>
      <c r="W649">
        <v>6</v>
      </c>
      <c r="X649">
        <v>25</v>
      </c>
      <c r="Y649" s="32" t="s">
        <v>416</v>
      </c>
      <c r="Z649">
        <v>1013</v>
      </c>
      <c r="AA649" s="33" t="s">
        <v>427</v>
      </c>
      <c r="AB649">
        <v>3</v>
      </c>
      <c r="AC649">
        <v>67</v>
      </c>
      <c r="AD649" s="24" t="s">
        <v>179</v>
      </c>
      <c r="AE649" s="12" t="s">
        <v>423</v>
      </c>
      <c r="AF649">
        <v>6</v>
      </c>
      <c r="AG649">
        <v>6</v>
      </c>
      <c r="AH649">
        <v>5</v>
      </c>
      <c r="AI649">
        <v>3</v>
      </c>
      <c r="AL649" t="s">
        <v>46</v>
      </c>
    </row>
    <row r="650" spans="1:38" hidden="1" x14ac:dyDescent="0.25">
      <c r="A650" s="19" t="s">
        <v>177</v>
      </c>
      <c r="B650" s="22" t="s">
        <v>178</v>
      </c>
      <c r="C650" s="28">
        <v>3</v>
      </c>
      <c r="D650">
        <v>39.75</v>
      </c>
      <c r="E650">
        <v>39.75</v>
      </c>
      <c r="F650" s="34"/>
      <c r="G650">
        <v>10</v>
      </c>
      <c r="H650">
        <v>12</v>
      </c>
      <c r="I650" s="34"/>
      <c r="J650" s="48" t="s">
        <v>26</v>
      </c>
      <c r="K650" s="62" t="s">
        <v>120</v>
      </c>
      <c r="L650" s="109"/>
      <c r="M650">
        <v>135</v>
      </c>
      <c r="N650">
        <v>135</v>
      </c>
      <c r="O650" s="34"/>
      <c r="P650">
        <f>VLOOKUP(表格2_45[[#This Row],[name]],odds!$A$1:$H$200,4,0)</f>
        <v>9.8000000000000007</v>
      </c>
      <c r="Q650">
        <v>48</v>
      </c>
      <c r="R650" s="34"/>
      <c r="S650" s="38" t="s">
        <v>411</v>
      </c>
      <c r="T650" s="41">
        <v>1650</v>
      </c>
      <c r="U650">
        <v>1</v>
      </c>
      <c r="V650">
        <v>26</v>
      </c>
      <c r="W650">
        <v>12</v>
      </c>
      <c r="X650">
        <v>24</v>
      </c>
      <c r="Y650" s="32" t="s">
        <v>426</v>
      </c>
      <c r="Z650">
        <v>1023</v>
      </c>
      <c r="AA650" s="33" t="s">
        <v>417</v>
      </c>
      <c r="AB650">
        <v>4</v>
      </c>
      <c r="AC650">
        <v>58</v>
      </c>
      <c r="AD650" s="24" t="s">
        <v>179</v>
      </c>
      <c r="AE650" s="12" t="s">
        <v>581</v>
      </c>
      <c r="AF650">
        <v>12</v>
      </c>
      <c r="AG650">
        <v>12</v>
      </c>
      <c r="AH650">
        <v>12</v>
      </c>
      <c r="AI650">
        <v>3</v>
      </c>
      <c r="AL650" t="s">
        <v>46</v>
      </c>
    </row>
    <row r="651" spans="1:38" hidden="1" x14ac:dyDescent="0.25">
      <c r="A651" s="19" t="s">
        <v>177</v>
      </c>
      <c r="B651" s="24" t="s">
        <v>185</v>
      </c>
      <c r="C651" s="30">
        <v>4</v>
      </c>
      <c r="D651">
        <v>41.03</v>
      </c>
      <c r="E651">
        <v>41.03</v>
      </c>
      <c r="F651" s="34"/>
      <c r="G651">
        <v>2</v>
      </c>
      <c r="H651">
        <v>6</v>
      </c>
      <c r="I651" s="34"/>
      <c r="J651" s="52" t="s">
        <v>49</v>
      </c>
      <c r="K651" s="52" t="s">
        <v>49</v>
      </c>
      <c r="L651" s="118"/>
      <c r="M651">
        <v>131</v>
      </c>
      <c r="N651">
        <v>125</v>
      </c>
      <c r="O651" s="34"/>
      <c r="P651">
        <f>VLOOKUP(表格2_45[[#This Row],[name]],odds!$A$1:$H$200,4,0)</f>
        <v>5.5</v>
      </c>
      <c r="Q651">
        <v>8.6999999999999993</v>
      </c>
      <c r="R651" s="34"/>
      <c r="S651" s="36" t="s">
        <v>410</v>
      </c>
      <c r="T651" s="41">
        <v>1650</v>
      </c>
      <c r="U651">
        <v>1</v>
      </c>
      <c r="V651">
        <v>30</v>
      </c>
      <c r="W651">
        <v>10</v>
      </c>
      <c r="X651">
        <v>25</v>
      </c>
      <c r="Y651" t="s">
        <v>457</v>
      </c>
      <c r="Z651">
        <v>1047</v>
      </c>
      <c r="AA651" s="33" t="s">
        <v>417</v>
      </c>
      <c r="AB651">
        <v>4</v>
      </c>
      <c r="AC651">
        <v>49</v>
      </c>
      <c r="AD651" s="18" t="s">
        <v>76</v>
      </c>
      <c r="AE651" s="12" t="s">
        <v>539</v>
      </c>
      <c r="AF651">
        <v>9</v>
      </c>
      <c r="AG651">
        <v>9</v>
      </c>
      <c r="AH651">
        <v>7</v>
      </c>
      <c r="AI651">
        <v>4</v>
      </c>
      <c r="AL651" t="s">
        <v>46</v>
      </c>
    </row>
    <row r="652" spans="1:38" x14ac:dyDescent="0.25">
      <c r="A652" s="19" t="s">
        <v>177</v>
      </c>
      <c r="B652" s="21" t="s">
        <v>215</v>
      </c>
      <c r="C652">
        <v>6</v>
      </c>
      <c r="D652">
        <v>40.56</v>
      </c>
      <c r="E652">
        <v>39.76</v>
      </c>
      <c r="F652" s="34"/>
      <c r="G652">
        <v>3</v>
      </c>
      <c r="H652">
        <v>7</v>
      </c>
      <c r="I652" s="34"/>
      <c r="J652" s="63" t="s">
        <v>140</v>
      </c>
      <c r="K652" s="63" t="s">
        <v>140</v>
      </c>
      <c r="L652" s="100"/>
      <c r="M652">
        <v>116</v>
      </c>
      <c r="N652">
        <v>134</v>
      </c>
      <c r="O652" s="34"/>
      <c r="P652">
        <f>VLOOKUP(表格2_45[[#This Row],[name]],odds!$A$1:$H$200,4,0)</f>
        <v>10</v>
      </c>
      <c r="Q652">
        <v>18</v>
      </c>
      <c r="R652" s="34"/>
      <c r="S652" s="35" t="s">
        <v>408</v>
      </c>
      <c r="T652" s="41">
        <v>1650</v>
      </c>
      <c r="U652">
        <v>1</v>
      </c>
      <c r="V652">
        <v>11</v>
      </c>
      <c r="W652">
        <v>6</v>
      </c>
      <c r="X652">
        <v>25</v>
      </c>
      <c r="Y652" s="31" t="s">
        <v>420</v>
      </c>
      <c r="Z652">
        <v>1148</v>
      </c>
      <c r="AA652" s="33" t="s">
        <v>427</v>
      </c>
      <c r="AB652">
        <v>5</v>
      </c>
      <c r="AC652">
        <v>38</v>
      </c>
      <c r="AD652" s="26" t="s">
        <v>59</v>
      </c>
      <c r="AE652" s="12" t="s">
        <v>552</v>
      </c>
      <c r="AF652">
        <v>1</v>
      </c>
      <c r="AG652">
        <v>1</v>
      </c>
      <c r="AH652">
        <v>1</v>
      </c>
      <c r="AI652">
        <v>6</v>
      </c>
      <c r="AL652" t="s">
        <v>141</v>
      </c>
    </row>
    <row r="653" spans="1:38" hidden="1" x14ac:dyDescent="0.25">
      <c r="A653" s="19" t="s">
        <v>177</v>
      </c>
      <c r="B653" s="24" t="s">
        <v>185</v>
      </c>
      <c r="C653" s="30">
        <v>5</v>
      </c>
      <c r="D653">
        <v>40.32</v>
      </c>
      <c r="E653">
        <v>40.22</v>
      </c>
      <c r="F653" s="34"/>
      <c r="G653">
        <v>2</v>
      </c>
      <c r="H653">
        <v>9</v>
      </c>
      <c r="I653" s="34"/>
      <c r="J653" s="52" t="s">
        <v>49</v>
      </c>
      <c r="K653" s="61" t="s">
        <v>106</v>
      </c>
      <c r="L653" s="113"/>
      <c r="M653">
        <v>131</v>
      </c>
      <c r="N653">
        <v>129</v>
      </c>
      <c r="O653" s="34"/>
      <c r="P653">
        <f>VLOOKUP(表格2_45[[#This Row],[name]],odds!$A$1:$H$200,4,0)</f>
        <v>5.5</v>
      </c>
      <c r="Q653">
        <v>8.3000000000000007</v>
      </c>
      <c r="R653" s="34"/>
      <c r="S653" s="35" t="s">
        <v>408</v>
      </c>
      <c r="T653" s="41">
        <v>1650</v>
      </c>
      <c r="U653">
        <v>1</v>
      </c>
      <c r="V653">
        <v>21</v>
      </c>
      <c r="W653">
        <v>9</v>
      </c>
      <c r="X653">
        <v>25</v>
      </c>
      <c r="Y653" t="s">
        <v>457</v>
      </c>
      <c r="Z653">
        <v>1037</v>
      </c>
      <c r="AA653" s="34" t="s">
        <v>671</v>
      </c>
      <c r="AB653">
        <v>4</v>
      </c>
      <c r="AC653">
        <v>53</v>
      </c>
      <c r="AD653" s="18" t="s">
        <v>76</v>
      </c>
      <c r="AE653" t="s">
        <v>533</v>
      </c>
      <c r="AF653">
        <v>2</v>
      </c>
      <c r="AG653">
        <v>2</v>
      </c>
      <c r="AH653">
        <v>2</v>
      </c>
      <c r="AI653">
        <v>5</v>
      </c>
      <c r="AL653" t="s">
        <v>46</v>
      </c>
    </row>
    <row r="654" spans="1:38" x14ac:dyDescent="0.25">
      <c r="A654" s="19" t="s">
        <v>177</v>
      </c>
      <c r="B654" s="24" t="s">
        <v>185</v>
      </c>
      <c r="C654" s="28">
        <v>1</v>
      </c>
      <c r="D654">
        <v>39.9</v>
      </c>
      <c r="E654">
        <v>39.9</v>
      </c>
      <c r="F654" s="34"/>
      <c r="G654">
        <v>2</v>
      </c>
      <c r="H654">
        <v>9</v>
      </c>
      <c r="I654" s="34"/>
      <c r="J654" s="52" t="s">
        <v>49</v>
      </c>
      <c r="K654" s="52" t="s">
        <v>49</v>
      </c>
      <c r="L654" s="118"/>
      <c r="M654">
        <v>131</v>
      </c>
      <c r="N654">
        <v>124</v>
      </c>
      <c r="O654" s="34"/>
      <c r="P654">
        <f>VLOOKUP(表格2_45[[#This Row],[name]],odds!$A$1:$H$200,4,0)</f>
        <v>5.5</v>
      </c>
      <c r="Q654">
        <v>7.7</v>
      </c>
      <c r="R654" s="34"/>
      <c r="S654" s="36" t="s">
        <v>410</v>
      </c>
      <c r="T654" s="41">
        <v>1650</v>
      </c>
      <c r="U654">
        <v>1</v>
      </c>
      <c r="V654">
        <v>19</v>
      </c>
      <c r="W654">
        <v>11</v>
      </c>
      <c r="X654">
        <v>25</v>
      </c>
      <c r="Y654" s="31" t="s">
        <v>420</v>
      </c>
      <c r="Z654">
        <v>1048</v>
      </c>
      <c r="AA654" s="33" t="s">
        <v>417</v>
      </c>
      <c r="AB654">
        <v>4</v>
      </c>
      <c r="AC654">
        <v>49</v>
      </c>
      <c r="AD654" s="18" t="s">
        <v>76</v>
      </c>
      <c r="AE654" s="12" t="s">
        <v>418</v>
      </c>
      <c r="AF654">
        <v>8</v>
      </c>
      <c r="AG654">
        <v>8</v>
      </c>
      <c r="AH654">
        <v>7</v>
      </c>
      <c r="AI654">
        <v>1</v>
      </c>
      <c r="AL654" t="s">
        <v>46</v>
      </c>
    </row>
    <row r="655" spans="1:38" x14ac:dyDescent="0.25">
      <c r="A655" s="19" t="s">
        <v>177</v>
      </c>
      <c r="B655" s="26" t="s">
        <v>191</v>
      </c>
      <c r="C655" s="28">
        <v>2</v>
      </c>
      <c r="D655">
        <v>40.1</v>
      </c>
      <c r="E655">
        <v>39.9</v>
      </c>
      <c r="F655" s="34"/>
      <c r="G655">
        <v>6</v>
      </c>
      <c r="H655">
        <v>6</v>
      </c>
      <c r="I655" s="34"/>
      <c r="J655" s="60" t="s">
        <v>90</v>
      </c>
      <c r="K655" s="63" t="s">
        <v>140</v>
      </c>
      <c r="L655" s="100"/>
      <c r="M655">
        <v>128</v>
      </c>
      <c r="N655">
        <v>134</v>
      </c>
      <c r="O655" s="34"/>
      <c r="P655">
        <f>VLOOKUP(表格2_45[[#This Row],[name]],odds!$A$1:$H$200,4,0)</f>
        <v>20</v>
      </c>
      <c r="Q655">
        <v>21</v>
      </c>
      <c r="R655" s="34"/>
      <c r="S655" s="36" t="s">
        <v>410</v>
      </c>
      <c r="T655" s="41">
        <v>1650</v>
      </c>
      <c r="U655">
        <v>1</v>
      </c>
      <c r="V655">
        <v>11</v>
      </c>
      <c r="W655">
        <v>6</v>
      </c>
      <c r="X655">
        <v>25</v>
      </c>
      <c r="Y655" s="31" t="s">
        <v>420</v>
      </c>
      <c r="Z655">
        <v>1043</v>
      </c>
      <c r="AA655" s="33" t="s">
        <v>427</v>
      </c>
      <c r="AB655">
        <v>4</v>
      </c>
      <c r="AC655">
        <v>56</v>
      </c>
      <c r="AD655" s="19" t="s">
        <v>81</v>
      </c>
      <c r="AE655" s="12" t="s">
        <v>549</v>
      </c>
      <c r="AF655">
        <v>8</v>
      </c>
      <c r="AG655">
        <v>8</v>
      </c>
      <c r="AH655">
        <v>9</v>
      </c>
      <c r="AI655">
        <v>2</v>
      </c>
      <c r="AL655" t="s">
        <v>46</v>
      </c>
    </row>
    <row r="656" spans="1:38" hidden="1" x14ac:dyDescent="0.25">
      <c r="A656" s="19" t="s">
        <v>177</v>
      </c>
      <c r="B656" s="24" t="s">
        <v>185</v>
      </c>
      <c r="C656" s="28">
        <v>3</v>
      </c>
      <c r="D656">
        <v>51.53</v>
      </c>
      <c r="E656">
        <v>51.23</v>
      </c>
      <c r="F656" s="34"/>
      <c r="G656">
        <v>2</v>
      </c>
      <c r="H656">
        <v>8</v>
      </c>
      <c r="I656" s="34"/>
      <c r="J656" s="52" t="s">
        <v>49</v>
      </c>
      <c r="K656" s="53" t="s">
        <v>53</v>
      </c>
      <c r="L656" s="102"/>
      <c r="M656">
        <v>131</v>
      </c>
      <c r="N656">
        <v>135</v>
      </c>
      <c r="O656" s="34"/>
      <c r="P656">
        <f>VLOOKUP(表格2_45[[#This Row],[name]],odds!$A$1:$H$200,4,0)</f>
        <v>5.5</v>
      </c>
      <c r="Q656">
        <v>5.4</v>
      </c>
      <c r="R656" s="34"/>
      <c r="S656" s="35" t="s">
        <v>408</v>
      </c>
      <c r="T656">
        <v>1800</v>
      </c>
      <c r="U656">
        <v>1</v>
      </c>
      <c r="V656">
        <v>12</v>
      </c>
      <c r="W656">
        <v>2</v>
      </c>
      <c r="X656">
        <v>25</v>
      </c>
      <c r="Y656" t="s">
        <v>457</v>
      </c>
      <c r="Z656">
        <v>1043</v>
      </c>
      <c r="AA656" s="34" t="s">
        <v>671</v>
      </c>
      <c r="AB656">
        <v>4</v>
      </c>
      <c r="AC656">
        <v>60</v>
      </c>
      <c r="AD656" s="18" t="s">
        <v>76</v>
      </c>
      <c r="AE656" t="s">
        <v>589</v>
      </c>
      <c r="AF656">
        <v>3</v>
      </c>
      <c r="AG656">
        <v>3</v>
      </c>
      <c r="AH656">
        <v>2</v>
      </c>
      <c r="AI656">
        <v>1</v>
      </c>
      <c r="AJ656">
        <v>3</v>
      </c>
      <c r="AL656" t="s">
        <v>46</v>
      </c>
    </row>
    <row r="657" spans="1:38" hidden="1" x14ac:dyDescent="0.25">
      <c r="A657" s="19" t="s">
        <v>177</v>
      </c>
      <c r="B657" s="24" t="s">
        <v>185</v>
      </c>
      <c r="C657">
        <v>10</v>
      </c>
      <c r="D657">
        <v>40.869999999999997</v>
      </c>
      <c r="E657">
        <v>41.069999999999993</v>
      </c>
      <c r="F657" s="34"/>
      <c r="G657">
        <v>2</v>
      </c>
      <c r="H657">
        <v>9</v>
      </c>
      <c r="I657" s="34"/>
      <c r="J657" s="52" t="s">
        <v>49</v>
      </c>
      <c r="K657" s="62" t="s">
        <v>120</v>
      </c>
      <c r="L657" s="109"/>
      <c r="M657">
        <v>131</v>
      </c>
      <c r="N657">
        <v>118</v>
      </c>
      <c r="O657" s="34"/>
      <c r="P657">
        <f>VLOOKUP(表格2_45[[#This Row],[name]],odds!$A$1:$H$200,4,0)</f>
        <v>5.5</v>
      </c>
      <c r="Q657">
        <v>20</v>
      </c>
      <c r="R657" s="34"/>
      <c r="S657" s="37" t="s">
        <v>409</v>
      </c>
      <c r="T657" s="41">
        <v>1650</v>
      </c>
      <c r="U657">
        <v>1</v>
      </c>
      <c r="V657">
        <v>5</v>
      </c>
      <c r="W657">
        <v>2</v>
      </c>
      <c r="X657">
        <v>25</v>
      </c>
      <c r="Y657" s="32" t="s">
        <v>432</v>
      </c>
      <c r="Z657">
        <v>1044</v>
      </c>
      <c r="AA657" s="33" t="s">
        <v>417</v>
      </c>
      <c r="AB657">
        <v>3</v>
      </c>
      <c r="AC657">
        <v>62</v>
      </c>
      <c r="AD657" s="18" t="s">
        <v>76</v>
      </c>
      <c r="AE657" t="s">
        <v>533</v>
      </c>
      <c r="AF657">
        <v>7</v>
      </c>
      <c r="AG657">
        <v>7</v>
      </c>
      <c r="AH657">
        <v>8</v>
      </c>
      <c r="AI657">
        <v>10</v>
      </c>
      <c r="AL657" t="s">
        <v>46</v>
      </c>
    </row>
    <row r="658" spans="1:38" x14ac:dyDescent="0.25">
      <c r="A658" s="19" t="s">
        <v>177</v>
      </c>
      <c r="B658" s="26" t="s">
        <v>191</v>
      </c>
      <c r="C658">
        <v>10</v>
      </c>
      <c r="D658">
        <v>40.11</v>
      </c>
      <c r="E658">
        <v>39.909999999999997</v>
      </c>
      <c r="F658" s="34"/>
      <c r="G658">
        <v>6</v>
      </c>
      <c r="H658">
        <v>11</v>
      </c>
      <c r="I658" s="34"/>
      <c r="J658" s="60" t="s">
        <v>90</v>
      </c>
      <c r="K658" s="55" t="s">
        <v>64</v>
      </c>
      <c r="L658" s="99"/>
      <c r="M658">
        <v>128</v>
      </c>
      <c r="N658">
        <v>129</v>
      </c>
      <c r="O658" s="34"/>
      <c r="P658">
        <f>VLOOKUP(表格2_45[[#This Row],[name]],odds!$A$1:$H$200,4,0)</f>
        <v>20</v>
      </c>
      <c r="Q658">
        <v>19</v>
      </c>
      <c r="R658" s="34"/>
      <c r="S658" s="38" t="s">
        <v>411</v>
      </c>
      <c r="T658" s="41">
        <v>1650</v>
      </c>
      <c r="U658">
        <v>1</v>
      </c>
      <c r="V658">
        <v>12</v>
      </c>
      <c r="W658">
        <v>11</v>
      </c>
      <c r="X658">
        <v>25</v>
      </c>
      <c r="Y658" s="32" t="s">
        <v>432</v>
      </c>
      <c r="Z658">
        <v>1048</v>
      </c>
      <c r="AA658" s="33" t="s">
        <v>427</v>
      </c>
      <c r="AB658">
        <v>4</v>
      </c>
      <c r="AC658">
        <v>53</v>
      </c>
      <c r="AD658" s="19" t="s">
        <v>81</v>
      </c>
      <c r="AE658" t="s">
        <v>519</v>
      </c>
      <c r="AF658">
        <v>11</v>
      </c>
      <c r="AG658">
        <v>10</v>
      </c>
      <c r="AH658">
        <v>9</v>
      </c>
      <c r="AI658">
        <v>10</v>
      </c>
      <c r="AL658" t="s">
        <v>46</v>
      </c>
    </row>
    <row r="659" spans="1:38" x14ac:dyDescent="0.25">
      <c r="A659" s="19" t="s">
        <v>177</v>
      </c>
      <c r="B659" s="18" t="s">
        <v>204</v>
      </c>
      <c r="C659">
        <v>8</v>
      </c>
      <c r="D659">
        <v>40.659999999999997</v>
      </c>
      <c r="E659">
        <v>39.96</v>
      </c>
      <c r="F659" s="34"/>
      <c r="G659">
        <v>1</v>
      </c>
      <c r="H659">
        <v>12</v>
      </c>
      <c r="I659" s="34"/>
      <c r="J659" s="62" t="s">
        <v>120</v>
      </c>
      <c r="K659" s="62" t="s">
        <v>120</v>
      </c>
      <c r="L659" s="109"/>
      <c r="M659">
        <v>121</v>
      </c>
      <c r="N659">
        <v>130</v>
      </c>
      <c r="O659" s="34"/>
      <c r="P659">
        <f>VLOOKUP(表格2_45[[#This Row],[name]],odds!$A$1:$H$200,4,0)</f>
        <v>16</v>
      </c>
      <c r="Q659">
        <v>18</v>
      </c>
      <c r="R659" s="34"/>
      <c r="S659" s="36" t="s">
        <v>410</v>
      </c>
      <c r="T659" s="41">
        <v>1650</v>
      </c>
      <c r="U659">
        <v>1</v>
      </c>
      <c r="V659">
        <v>22</v>
      </c>
      <c r="W659">
        <v>1</v>
      </c>
      <c r="X659">
        <v>25</v>
      </c>
      <c r="Y659" s="32" t="s">
        <v>416</v>
      </c>
      <c r="Z659">
        <v>1128</v>
      </c>
      <c r="AA659" s="33" t="s">
        <v>417</v>
      </c>
      <c r="AB659">
        <v>4</v>
      </c>
      <c r="AC659">
        <v>53</v>
      </c>
      <c r="AD659" s="17" t="s">
        <v>91</v>
      </c>
      <c r="AE659" t="s">
        <v>589</v>
      </c>
      <c r="AF659">
        <v>9</v>
      </c>
      <c r="AG659">
        <v>7</v>
      </c>
      <c r="AH659">
        <v>7</v>
      </c>
      <c r="AI659">
        <v>8</v>
      </c>
      <c r="AL659" t="s">
        <v>141</v>
      </c>
    </row>
    <row r="660" spans="1:38" hidden="1" x14ac:dyDescent="0.25">
      <c r="A660" s="19" t="s">
        <v>177</v>
      </c>
      <c r="B660" s="19" t="s">
        <v>208</v>
      </c>
      <c r="C660" s="30">
        <v>4</v>
      </c>
      <c r="D660">
        <v>40.08</v>
      </c>
      <c r="E660">
        <v>39.980000000000004</v>
      </c>
      <c r="F660" s="34"/>
      <c r="G660">
        <v>7</v>
      </c>
      <c r="H660">
        <v>2</v>
      </c>
      <c r="I660" s="34"/>
      <c r="J660" s="50" t="s">
        <v>565</v>
      </c>
      <c r="K660" s="54" t="s">
        <v>58</v>
      </c>
      <c r="L660" s="110"/>
      <c r="M660">
        <v>118</v>
      </c>
      <c r="N660">
        <v>126</v>
      </c>
      <c r="O660" s="34"/>
      <c r="P660"/>
      <c r="Q660">
        <v>13</v>
      </c>
      <c r="R660" s="34"/>
      <c r="S660" s="36" t="s">
        <v>410</v>
      </c>
      <c r="T660" s="41">
        <v>1650</v>
      </c>
      <c r="U660">
        <v>1</v>
      </c>
      <c r="V660">
        <v>20</v>
      </c>
      <c r="W660">
        <v>11</v>
      </c>
      <c r="X660">
        <v>24</v>
      </c>
      <c r="Y660" s="32" t="s">
        <v>416</v>
      </c>
      <c r="Z660">
        <v>1052</v>
      </c>
      <c r="AA660" s="34" t="s">
        <v>438</v>
      </c>
      <c r="AB660">
        <v>4</v>
      </c>
      <c r="AC660">
        <v>49</v>
      </c>
      <c r="AD660" s="20" t="s">
        <v>39</v>
      </c>
      <c r="AE660" s="12" t="s">
        <v>549</v>
      </c>
      <c r="AF660">
        <v>8</v>
      </c>
      <c r="AG660">
        <v>8</v>
      </c>
      <c r="AH660">
        <v>9</v>
      </c>
      <c r="AI660">
        <v>4</v>
      </c>
      <c r="AL660" t="s">
        <v>661</v>
      </c>
    </row>
    <row r="661" spans="1:38" x14ac:dyDescent="0.25">
      <c r="A661" s="19" t="s">
        <v>177</v>
      </c>
      <c r="B661" s="23" t="s">
        <v>182</v>
      </c>
      <c r="C661">
        <v>10</v>
      </c>
      <c r="D661">
        <v>39.64</v>
      </c>
      <c r="E661">
        <v>40.04</v>
      </c>
      <c r="F661" s="34"/>
      <c r="G661">
        <v>11</v>
      </c>
      <c r="H661">
        <v>8</v>
      </c>
      <c r="I661" s="34"/>
      <c r="J661" s="55" t="s">
        <v>64</v>
      </c>
      <c r="K661" s="66" t="s">
        <v>173</v>
      </c>
      <c r="L661" s="104"/>
      <c r="M661">
        <v>133</v>
      </c>
      <c r="N661">
        <v>120</v>
      </c>
      <c r="O661" s="34"/>
      <c r="P661">
        <f>VLOOKUP(表格2_45[[#This Row],[name]],odds!$A$1:$H$200,4,0)</f>
        <v>11</v>
      </c>
      <c r="Q661">
        <v>42</v>
      </c>
      <c r="R661" s="34"/>
      <c r="S661" s="36" t="s">
        <v>410</v>
      </c>
      <c r="T661" s="41">
        <v>1650</v>
      </c>
      <c r="U661">
        <v>1</v>
      </c>
      <c r="V661">
        <v>5</v>
      </c>
      <c r="W661">
        <v>11</v>
      </c>
      <c r="X661">
        <v>25</v>
      </c>
      <c r="Y661" s="32" t="s">
        <v>426</v>
      </c>
      <c r="Z661">
        <v>1207</v>
      </c>
      <c r="AA661" s="33" t="s">
        <v>427</v>
      </c>
      <c r="AB661">
        <v>3</v>
      </c>
      <c r="AC661">
        <v>64</v>
      </c>
      <c r="AD661" s="27" t="s">
        <v>65</v>
      </c>
      <c r="AE661" t="s">
        <v>474</v>
      </c>
      <c r="AF661">
        <v>9</v>
      </c>
      <c r="AG661">
        <v>10</v>
      </c>
      <c r="AH661">
        <v>11</v>
      </c>
      <c r="AI661">
        <v>10</v>
      </c>
      <c r="AL661" t="s">
        <v>46</v>
      </c>
    </row>
    <row r="662" spans="1:38" hidden="1" x14ac:dyDescent="0.25">
      <c r="A662" s="19" t="s">
        <v>177</v>
      </c>
      <c r="B662" s="23" t="s">
        <v>182</v>
      </c>
      <c r="C662" s="28">
        <v>1</v>
      </c>
      <c r="D662">
        <v>39.549999999999997</v>
      </c>
      <c r="E662">
        <v>40.049999999999997</v>
      </c>
      <c r="F662" s="34"/>
      <c r="G662">
        <v>11</v>
      </c>
      <c r="H662">
        <v>2</v>
      </c>
      <c r="I662" s="34"/>
      <c r="J662" s="55" t="s">
        <v>64</v>
      </c>
      <c r="K662" s="55" t="s">
        <v>64</v>
      </c>
      <c r="L662" s="99"/>
      <c r="M662">
        <v>133</v>
      </c>
      <c r="N662">
        <v>129</v>
      </c>
      <c r="O662" s="34"/>
      <c r="P662">
        <f>VLOOKUP(表格2_45[[#This Row],[name]],odds!$A$1:$H$200,4,0)</f>
        <v>11</v>
      </c>
      <c r="Q662">
        <v>3.4</v>
      </c>
      <c r="R662" s="34"/>
      <c r="S662" s="36" t="s">
        <v>410</v>
      </c>
      <c r="T662" s="41">
        <v>1650</v>
      </c>
      <c r="U662">
        <v>1</v>
      </c>
      <c r="V662">
        <v>25</v>
      </c>
      <c r="W662">
        <v>9</v>
      </c>
      <c r="X662">
        <v>24</v>
      </c>
      <c r="Y662" s="32" t="s">
        <v>416</v>
      </c>
      <c r="Z662">
        <v>1181</v>
      </c>
      <c r="AA662" s="33" t="s">
        <v>417</v>
      </c>
      <c r="AB662">
        <v>3</v>
      </c>
      <c r="AC662">
        <v>72</v>
      </c>
      <c r="AD662" s="27" t="s">
        <v>65</v>
      </c>
      <c r="AE662" s="12" t="s">
        <v>539</v>
      </c>
      <c r="AF662">
        <v>9</v>
      </c>
      <c r="AG662">
        <v>7</v>
      </c>
      <c r="AH662">
        <v>3</v>
      </c>
      <c r="AI662">
        <v>1</v>
      </c>
      <c r="AL662" t="s">
        <v>46</v>
      </c>
    </row>
    <row r="663" spans="1:38" x14ac:dyDescent="0.25">
      <c r="A663" s="19" t="s">
        <v>177</v>
      </c>
      <c r="B663" s="16" t="s">
        <v>198</v>
      </c>
      <c r="C663">
        <v>9</v>
      </c>
      <c r="D663">
        <v>40.049999999999997</v>
      </c>
      <c r="E663">
        <v>40.049999999999997</v>
      </c>
      <c r="F663" s="34"/>
      <c r="G663">
        <v>12</v>
      </c>
      <c r="H663">
        <v>8</v>
      </c>
      <c r="I663" s="34"/>
      <c r="J663" s="47" t="s">
        <v>504</v>
      </c>
      <c r="K663" s="80" t="s">
        <v>406</v>
      </c>
      <c r="L663" s="103"/>
      <c r="M663">
        <v>121</v>
      </c>
      <c r="N663">
        <v>127</v>
      </c>
      <c r="O663" s="34"/>
      <c r="P663">
        <f>VLOOKUP(表格2_45[[#This Row],[name]],odds!$A$1:$H$200,4,0)</f>
        <v>10</v>
      </c>
      <c r="Q663">
        <v>26</v>
      </c>
      <c r="R663" s="34"/>
      <c r="S663" s="36" t="s">
        <v>410</v>
      </c>
      <c r="T663" s="41">
        <v>1650</v>
      </c>
      <c r="U663">
        <v>1</v>
      </c>
      <c r="V663">
        <v>12</v>
      </c>
      <c r="W663">
        <v>11</v>
      </c>
      <c r="X663">
        <v>25</v>
      </c>
      <c r="Y663" s="32" t="s">
        <v>432</v>
      </c>
      <c r="Z663">
        <v>1104</v>
      </c>
      <c r="AA663" s="33" t="s">
        <v>427</v>
      </c>
      <c r="AB663">
        <v>4</v>
      </c>
      <c r="AC663">
        <v>51</v>
      </c>
      <c r="AD663" s="18" t="s">
        <v>27</v>
      </c>
      <c r="AE663" t="s">
        <v>533</v>
      </c>
      <c r="AF663">
        <v>8</v>
      </c>
      <c r="AG663">
        <v>9</v>
      </c>
      <c r="AH663">
        <v>10</v>
      </c>
      <c r="AI663">
        <v>9</v>
      </c>
      <c r="AL663" t="s">
        <v>17</v>
      </c>
    </row>
    <row r="664" spans="1:38" hidden="1" x14ac:dyDescent="0.25">
      <c r="A664" s="19" t="s">
        <v>177</v>
      </c>
      <c r="B664" s="24" t="s">
        <v>185</v>
      </c>
      <c r="C664">
        <v>9</v>
      </c>
      <c r="D664">
        <v>40.06</v>
      </c>
      <c r="E664">
        <v>40.06</v>
      </c>
      <c r="F664" s="34"/>
      <c r="G664">
        <v>2</v>
      </c>
      <c r="H664">
        <v>7</v>
      </c>
      <c r="I664" s="34"/>
      <c r="J664" s="52" t="s">
        <v>49</v>
      </c>
      <c r="K664" s="61" t="s">
        <v>106</v>
      </c>
      <c r="L664" s="113"/>
      <c r="M664">
        <v>131</v>
      </c>
      <c r="N664">
        <v>125</v>
      </c>
      <c r="O664" s="34"/>
      <c r="P664">
        <f>VLOOKUP(表格2_45[[#This Row],[name]],odds!$A$1:$H$200,4,0)</f>
        <v>5.5</v>
      </c>
      <c r="Q664">
        <v>7.4</v>
      </c>
      <c r="R664" s="34"/>
      <c r="S664" s="36" t="s">
        <v>410</v>
      </c>
      <c r="T664" s="41">
        <v>1650</v>
      </c>
      <c r="U664">
        <v>1</v>
      </c>
      <c r="V664">
        <v>26</v>
      </c>
      <c r="W664">
        <v>12</v>
      </c>
      <c r="X664">
        <v>24</v>
      </c>
      <c r="Y664" s="32" t="s">
        <v>426</v>
      </c>
      <c r="Z664">
        <v>1048</v>
      </c>
      <c r="AA664" s="33" t="s">
        <v>417</v>
      </c>
      <c r="AB664">
        <v>3</v>
      </c>
      <c r="AC664">
        <v>65</v>
      </c>
      <c r="AD664" s="18" t="s">
        <v>76</v>
      </c>
      <c r="AE664">
        <v>4</v>
      </c>
      <c r="AF664">
        <v>9</v>
      </c>
      <c r="AG664">
        <v>9</v>
      </c>
      <c r="AH664">
        <v>7</v>
      </c>
      <c r="AI664">
        <v>9</v>
      </c>
      <c r="AL664" t="s">
        <v>46</v>
      </c>
    </row>
    <row r="665" spans="1:38" hidden="1" x14ac:dyDescent="0.25">
      <c r="A665" s="19" t="s">
        <v>177</v>
      </c>
      <c r="B665" s="24" t="s">
        <v>185</v>
      </c>
      <c r="C665" s="30">
        <v>5</v>
      </c>
      <c r="D665">
        <v>39.979999999999997</v>
      </c>
      <c r="E665">
        <v>40.079999999999991</v>
      </c>
      <c r="F665" s="34"/>
      <c r="G665">
        <v>2</v>
      </c>
      <c r="H665">
        <v>7</v>
      </c>
      <c r="I665" s="34"/>
      <c r="J665" s="52" t="s">
        <v>49</v>
      </c>
      <c r="K665" s="61" t="s">
        <v>106</v>
      </c>
      <c r="L665" s="113"/>
      <c r="M665">
        <v>131</v>
      </c>
      <c r="N665">
        <v>121</v>
      </c>
      <c r="O665" s="34"/>
      <c r="P665">
        <f>VLOOKUP(表格2_45[[#This Row],[name]],odds!$A$1:$H$200,4,0)</f>
        <v>5.5</v>
      </c>
      <c r="Q665">
        <v>22</v>
      </c>
      <c r="R665" s="34"/>
      <c r="S665" s="38" t="s">
        <v>411</v>
      </c>
      <c r="T665" s="41">
        <v>1650</v>
      </c>
      <c r="U665">
        <v>1</v>
      </c>
      <c r="V665">
        <v>25</v>
      </c>
      <c r="W665">
        <v>9</v>
      </c>
      <c r="X665">
        <v>24</v>
      </c>
      <c r="Y665" s="32" t="s">
        <v>416</v>
      </c>
      <c r="Z665">
        <v>1055</v>
      </c>
      <c r="AA665" s="33" t="s">
        <v>417</v>
      </c>
      <c r="AB665">
        <v>3</v>
      </c>
      <c r="AC665">
        <v>64</v>
      </c>
      <c r="AD665" s="18" t="s">
        <v>76</v>
      </c>
      <c r="AE665" t="s">
        <v>441</v>
      </c>
      <c r="AF665">
        <v>11</v>
      </c>
      <c r="AG665">
        <v>12</v>
      </c>
      <c r="AH665">
        <v>8</v>
      </c>
      <c r="AI665">
        <v>5</v>
      </c>
      <c r="AL665" t="s">
        <v>46</v>
      </c>
    </row>
    <row r="666" spans="1:38" hidden="1" x14ac:dyDescent="0.25">
      <c r="A666" s="19" t="s">
        <v>177</v>
      </c>
      <c r="B666" s="18" t="s">
        <v>204</v>
      </c>
      <c r="C666" s="28">
        <v>3</v>
      </c>
      <c r="D666">
        <v>40.57</v>
      </c>
      <c r="E666">
        <v>40.17</v>
      </c>
      <c r="F666" s="34"/>
      <c r="G666">
        <v>1</v>
      </c>
      <c r="H666">
        <v>4</v>
      </c>
      <c r="I666" s="34"/>
      <c r="J666" s="62" t="s">
        <v>120</v>
      </c>
      <c r="K666" s="62" t="s">
        <v>120</v>
      </c>
      <c r="L666" s="109"/>
      <c r="M666">
        <v>121</v>
      </c>
      <c r="N666">
        <v>133</v>
      </c>
      <c r="O666" s="34"/>
      <c r="P666">
        <f>VLOOKUP(表格2_45[[#This Row],[name]],odds!$A$1:$H$200,4,0)</f>
        <v>16</v>
      </c>
      <c r="Q666">
        <v>10</v>
      </c>
      <c r="R666" s="34"/>
      <c r="S666" s="35" t="s">
        <v>408</v>
      </c>
      <c r="T666" s="41">
        <v>1650</v>
      </c>
      <c r="U666">
        <v>1</v>
      </c>
      <c r="V666">
        <v>20</v>
      </c>
      <c r="W666">
        <v>11</v>
      </c>
      <c r="X666">
        <v>24</v>
      </c>
      <c r="Y666" s="32" t="s">
        <v>416</v>
      </c>
      <c r="Z666">
        <v>1101</v>
      </c>
      <c r="AA666" s="34" t="s">
        <v>438</v>
      </c>
      <c r="AB666">
        <v>4</v>
      </c>
      <c r="AC666">
        <v>55</v>
      </c>
      <c r="AD666" s="17" t="s">
        <v>91</v>
      </c>
      <c r="AE666" s="12">
        <v>1</v>
      </c>
      <c r="AF666">
        <v>3</v>
      </c>
      <c r="AG666">
        <v>3</v>
      </c>
      <c r="AH666">
        <v>3</v>
      </c>
      <c r="AI666">
        <v>3</v>
      </c>
      <c r="AL666" t="s">
        <v>141</v>
      </c>
    </row>
    <row r="667" spans="1:38" x14ac:dyDescent="0.25">
      <c r="A667" s="19" t="s">
        <v>177</v>
      </c>
      <c r="B667" s="24" t="s">
        <v>185</v>
      </c>
      <c r="C667">
        <v>6</v>
      </c>
      <c r="D667">
        <v>39.78</v>
      </c>
      <c r="E667">
        <v>40.18</v>
      </c>
      <c r="F667" s="34"/>
      <c r="G667">
        <v>2</v>
      </c>
      <c r="H667">
        <v>5</v>
      </c>
      <c r="I667" s="34"/>
      <c r="J667" s="52" t="s">
        <v>49</v>
      </c>
      <c r="K667" s="62" t="s">
        <v>120</v>
      </c>
      <c r="L667" s="109"/>
      <c r="M667">
        <v>131</v>
      </c>
      <c r="N667">
        <v>119</v>
      </c>
      <c r="O667" s="34"/>
      <c r="P667">
        <f>VLOOKUP(表格2_45[[#This Row],[name]],odds!$A$1:$H$200,4,0)</f>
        <v>5.5</v>
      </c>
      <c r="Q667">
        <v>8.5</v>
      </c>
      <c r="R667" s="34"/>
      <c r="S667" s="37" t="s">
        <v>409</v>
      </c>
      <c r="T667" s="41">
        <v>1650</v>
      </c>
      <c r="U667">
        <v>1</v>
      </c>
      <c r="V667">
        <v>15</v>
      </c>
      <c r="W667">
        <v>1</v>
      </c>
      <c r="X667">
        <v>25</v>
      </c>
      <c r="Y667" s="31" t="s">
        <v>420</v>
      </c>
      <c r="Z667">
        <v>1050</v>
      </c>
      <c r="AA667" s="33" t="s">
        <v>417</v>
      </c>
      <c r="AB667">
        <v>3</v>
      </c>
      <c r="AC667">
        <v>63</v>
      </c>
      <c r="AD667" s="18" t="s">
        <v>76</v>
      </c>
      <c r="AE667" s="12" t="s">
        <v>539</v>
      </c>
      <c r="AF667">
        <v>6</v>
      </c>
      <c r="AG667">
        <v>5</v>
      </c>
      <c r="AH667">
        <v>6</v>
      </c>
      <c r="AI667">
        <v>6</v>
      </c>
      <c r="AL667" t="s">
        <v>46</v>
      </c>
    </row>
    <row r="668" spans="1:38" hidden="1" x14ac:dyDescent="0.25">
      <c r="A668" s="19" t="s">
        <v>177</v>
      </c>
      <c r="B668" s="24" t="s">
        <v>185</v>
      </c>
      <c r="C668" s="28">
        <v>1</v>
      </c>
      <c r="D668">
        <v>40.54</v>
      </c>
      <c r="E668">
        <v>40.04</v>
      </c>
      <c r="F668" s="34"/>
      <c r="G668">
        <v>2</v>
      </c>
      <c r="H668">
        <v>12</v>
      </c>
      <c r="I668" s="34"/>
      <c r="J668" s="52" t="s">
        <v>49</v>
      </c>
      <c r="K668" s="61" t="s">
        <v>106</v>
      </c>
      <c r="L668" s="113"/>
      <c r="M668">
        <v>131</v>
      </c>
      <c r="N668">
        <v>135</v>
      </c>
      <c r="O668" s="34"/>
      <c r="P668">
        <f>VLOOKUP(表格2_45[[#This Row],[name]],odds!$A$1:$H$200,4,0)</f>
        <v>5.5</v>
      </c>
      <c r="Q668">
        <v>38</v>
      </c>
      <c r="R668" s="34"/>
      <c r="S668" s="38" t="s">
        <v>411</v>
      </c>
      <c r="T668" s="41">
        <v>1650</v>
      </c>
      <c r="U668">
        <v>1</v>
      </c>
      <c r="V668">
        <v>10</v>
      </c>
      <c r="W668">
        <v>4</v>
      </c>
      <c r="X668">
        <v>24</v>
      </c>
      <c r="Y668" s="31" t="s">
        <v>420</v>
      </c>
      <c r="Z668">
        <v>1018</v>
      </c>
      <c r="AA668" s="33" t="s">
        <v>417</v>
      </c>
      <c r="AB668">
        <v>4</v>
      </c>
      <c r="AC668">
        <v>60</v>
      </c>
      <c r="AD668" s="18" t="s">
        <v>76</v>
      </c>
      <c r="AE668" s="12" t="s">
        <v>446</v>
      </c>
      <c r="AF668">
        <v>12</v>
      </c>
      <c r="AG668">
        <v>12</v>
      </c>
      <c r="AH668">
        <v>8</v>
      </c>
      <c r="AI668">
        <v>1</v>
      </c>
      <c r="AL668" t="s">
        <v>46</v>
      </c>
    </row>
    <row r="669" spans="1:38" hidden="1" x14ac:dyDescent="0.25">
      <c r="A669" s="19" t="s">
        <v>177</v>
      </c>
      <c r="B669" s="24" t="s">
        <v>185</v>
      </c>
      <c r="C669">
        <v>8</v>
      </c>
      <c r="D669">
        <v>41.68</v>
      </c>
      <c r="E669">
        <v>41.879999999999995</v>
      </c>
      <c r="F669" s="34"/>
      <c r="G669">
        <v>2</v>
      </c>
      <c r="H669">
        <v>9</v>
      </c>
      <c r="I669" s="34"/>
      <c r="J669" s="52" t="s">
        <v>49</v>
      </c>
      <c r="K669" s="61" t="s">
        <v>106</v>
      </c>
      <c r="L669" s="113"/>
      <c r="M669">
        <v>131</v>
      </c>
      <c r="N669">
        <v>118</v>
      </c>
      <c r="O669" s="34"/>
      <c r="P669">
        <f>VLOOKUP(表格2_45[[#This Row],[name]],odds!$A$1:$H$200,4,0)</f>
        <v>5.5</v>
      </c>
      <c r="Q669">
        <v>42</v>
      </c>
      <c r="R669" s="34"/>
      <c r="S669" s="36" t="s">
        <v>410</v>
      </c>
      <c r="T669" s="41">
        <v>1650</v>
      </c>
      <c r="U669">
        <v>1</v>
      </c>
      <c r="V669">
        <v>20</v>
      </c>
      <c r="W669">
        <v>3</v>
      </c>
      <c r="X669">
        <v>24</v>
      </c>
      <c r="Y669" s="32" t="s">
        <v>426</v>
      </c>
      <c r="Z669">
        <v>1017</v>
      </c>
      <c r="AA669" s="33" t="s">
        <v>417</v>
      </c>
      <c r="AB669">
        <v>3</v>
      </c>
      <c r="AC669">
        <v>61</v>
      </c>
      <c r="AD669" s="18" t="s">
        <v>76</v>
      </c>
      <c r="AE669" s="12" t="s">
        <v>552</v>
      </c>
      <c r="AF669">
        <v>10</v>
      </c>
      <c r="AG669">
        <v>10</v>
      </c>
      <c r="AH669">
        <v>10</v>
      </c>
      <c r="AI669">
        <v>8</v>
      </c>
      <c r="AL669" t="s">
        <v>639</v>
      </c>
    </row>
    <row r="670" spans="1:38" hidden="1" x14ac:dyDescent="0.25">
      <c r="A670" s="19" t="s">
        <v>177</v>
      </c>
      <c r="B670" s="24" t="s">
        <v>185</v>
      </c>
      <c r="C670">
        <v>9</v>
      </c>
      <c r="D670">
        <v>40.35</v>
      </c>
      <c r="E670">
        <v>40.65</v>
      </c>
      <c r="F670" s="34"/>
      <c r="G670">
        <v>2</v>
      </c>
      <c r="H670">
        <v>6</v>
      </c>
      <c r="I670" s="34"/>
      <c r="J670" s="52" t="s">
        <v>49</v>
      </c>
      <c r="K670" s="61" t="s">
        <v>106</v>
      </c>
      <c r="L670" s="113"/>
      <c r="M670">
        <v>131</v>
      </c>
      <c r="N670">
        <v>115</v>
      </c>
      <c r="O670" s="34"/>
      <c r="P670">
        <f>VLOOKUP(表格2_45[[#This Row],[name]],odds!$A$1:$H$200,4,0)</f>
        <v>5.5</v>
      </c>
      <c r="Q670">
        <v>21</v>
      </c>
      <c r="R670" s="34"/>
      <c r="S670" s="37" t="s">
        <v>409</v>
      </c>
      <c r="T670" s="41">
        <v>1650</v>
      </c>
      <c r="U670">
        <v>1</v>
      </c>
      <c r="V670">
        <v>21</v>
      </c>
      <c r="W670">
        <v>2</v>
      </c>
      <c r="X670">
        <v>24</v>
      </c>
      <c r="Y670" s="32" t="s">
        <v>426</v>
      </c>
      <c r="Z670">
        <v>1016</v>
      </c>
      <c r="AA670" s="33" t="s">
        <v>417</v>
      </c>
      <c r="AB670">
        <v>3</v>
      </c>
      <c r="AC670">
        <v>63</v>
      </c>
      <c r="AD670" s="18" t="s">
        <v>76</v>
      </c>
      <c r="AE670">
        <v>6</v>
      </c>
      <c r="AF670">
        <v>4</v>
      </c>
      <c r="AG670">
        <v>4</v>
      </c>
      <c r="AH670">
        <v>4</v>
      </c>
      <c r="AI670">
        <v>9</v>
      </c>
      <c r="AL670" t="s">
        <v>624</v>
      </c>
    </row>
    <row r="671" spans="1:38" hidden="1" x14ac:dyDescent="0.25">
      <c r="A671" s="19" t="s">
        <v>177</v>
      </c>
      <c r="B671" s="24" t="s">
        <v>185</v>
      </c>
      <c r="C671">
        <v>6</v>
      </c>
      <c r="D671">
        <v>11.1</v>
      </c>
      <c r="E671">
        <v>11.4</v>
      </c>
      <c r="F671" s="34"/>
      <c r="G671">
        <v>2</v>
      </c>
      <c r="H671">
        <v>1</v>
      </c>
      <c r="I671" s="34"/>
      <c r="J671" s="52" t="s">
        <v>49</v>
      </c>
      <c r="K671" s="61" t="s">
        <v>106</v>
      </c>
      <c r="L671" s="113"/>
      <c r="M671">
        <v>131</v>
      </c>
      <c r="N671">
        <v>123</v>
      </c>
      <c r="O671" s="34"/>
      <c r="P671">
        <f>VLOOKUP(表格2_45[[#This Row],[name]],odds!$A$1:$H$200,4,0)</f>
        <v>5.5</v>
      </c>
      <c r="Q671">
        <v>11</v>
      </c>
      <c r="R671" s="34"/>
      <c r="S671" s="37" t="s">
        <v>409</v>
      </c>
      <c r="T671">
        <v>1200</v>
      </c>
      <c r="U671">
        <v>1</v>
      </c>
      <c r="V671">
        <v>7</v>
      </c>
      <c r="W671">
        <v>2</v>
      </c>
      <c r="X671">
        <v>24</v>
      </c>
      <c r="Y671" s="31" t="s">
        <v>420</v>
      </c>
      <c r="Z671">
        <v>1011</v>
      </c>
      <c r="AA671" s="33" t="s">
        <v>417</v>
      </c>
      <c r="AB671">
        <v>3</v>
      </c>
      <c r="AC671">
        <v>63</v>
      </c>
      <c r="AD671" s="18" t="s">
        <v>76</v>
      </c>
      <c r="AE671" t="s">
        <v>474</v>
      </c>
      <c r="AF671">
        <v>5</v>
      </c>
      <c r="AG671">
        <v>5</v>
      </c>
      <c r="AH671">
        <v>6</v>
      </c>
      <c r="AL671" t="s">
        <v>624</v>
      </c>
    </row>
    <row r="672" spans="1:38" x14ac:dyDescent="0.25">
      <c r="A672" s="19" t="s">
        <v>177</v>
      </c>
      <c r="B672" s="23" t="s">
        <v>182</v>
      </c>
      <c r="C672" s="30">
        <v>5</v>
      </c>
      <c r="D672">
        <v>40.159999999999997</v>
      </c>
      <c r="E672">
        <v>40.26</v>
      </c>
      <c r="F672" s="34"/>
      <c r="G672">
        <v>11</v>
      </c>
      <c r="H672">
        <v>6</v>
      </c>
      <c r="I672" s="34"/>
      <c r="J672" s="55" t="s">
        <v>64</v>
      </c>
      <c r="K672" s="55" t="s">
        <v>64</v>
      </c>
      <c r="L672" s="99"/>
      <c r="M672">
        <v>133</v>
      </c>
      <c r="N672">
        <v>135</v>
      </c>
      <c r="O672" s="34"/>
      <c r="P672">
        <f>VLOOKUP(表格2_45[[#This Row],[name]],odds!$A$1:$H$200,4,0)</f>
        <v>11</v>
      </c>
      <c r="Q672">
        <v>10</v>
      </c>
      <c r="R672" s="34"/>
      <c r="S672" s="37" t="s">
        <v>409</v>
      </c>
      <c r="T672" s="41">
        <v>1650</v>
      </c>
      <c r="U672">
        <v>1</v>
      </c>
      <c r="V672">
        <v>23</v>
      </c>
      <c r="W672">
        <v>12</v>
      </c>
      <c r="X672">
        <v>25</v>
      </c>
      <c r="Y672" s="32" t="s">
        <v>416</v>
      </c>
      <c r="Z672">
        <v>1204</v>
      </c>
      <c r="AA672" s="33" t="s">
        <v>417</v>
      </c>
      <c r="AB672">
        <v>4</v>
      </c>
      <c r="AC672">
        <v>60</v>
      </c>
      <c r="AD672" s="27" t="s">
        <v>65</v>
      </c>
      <c r="AE672" t="s">
        <v>435</v>
      </c>
      <c r="AF672">
        <v>6</v>
      </c>
      <c r="AG672">
        <v>7</v>
      </c>
      <c r="AH672">
        <v>6</v>
      </c>
      <c r="AI672">
        <v>5</v>
      </c>
      <c r="AL672" t="s">
        <v>46</v>
      </c>
    </row>
    <row r="673" spans="1:38" hidden="1" x14ac:dyDescent="0.25">
      <c r="A673" s="19" t="s">
        <v>177</v>
      </c>
      <c r="B673" s="25" t="s">
        <v>188</v>
      </c>
      <c r="C673">
        <v>10</v>
      </c>
      <c r="D673">
        <v>23.64</v>
      </c>
      <c r="E673">
        <v>23.54</v>
      </c>
      <c r="F673" s="34"/>
      <c r="G673">
        <v>8</v>
      </c>
      <c r="H673">
        <v>10</v>
      </c>
      <c r="I673" s="34"/>
      <c r="J673" s="64" t="s">
        <v>150</v>
      </c>
      <c r="K673" s="50" t="s">
        <v>565</v>
      </c>
      <c r="L673" s="98"/>
      <c r="M673">
        <v>130</v>
      </c>
      <c r="N673">
        <v>133</v>
      </c>
      <c r="O673" s="34"/>
      <c r="P673"/>
      <c r="Q673">
        <v>20</v>
      </c>
      <c r="R673" s="34"/>
      <c r="S673" s="36" t="s">
        <v>410</v>
      </c>
      <c r="T673">
        <v>1400</v>
      </c>
      <c r="U673">
        <v>1</v>
      </c>
      <c r="V673">
        <v>7</v>
      </c>
      <c r="W673">
        <v>12</v>
      </c>
      <c r="X673">
        <v>25</v>
      </c>
      <c r="Y673" t="s">
        <v>479</v>
      </c>
      <c r="Z673">
        <v>1148</v>
      </c>
      <c r="AA673" s="33" t="s">
        <v>417</v>
      </c>
      <c r="AB673">
        <v>4</v>
      </c>
      <c r="AC673">
        <v>59</v>
      </c>
      <c r="AD673" s="21" t="s">
        <v>168</v>
      </c>
      <c r="AE673">
        <v>9</v>
      </c>
      <c r="AF673">
        <v>8</v>
      </c>
      <c r="AG673">
        <v>8</v>
      </c>
      <c r="AH673">
        <v>9</v>
      </c>
      <c r="AI673">
        <v>10</v>
      </c>
      <c r="AL673" t="s">
        <v>141</v>
      </c>
    </row>
    <row r="674" spans="1:38" hidden="1" x14ac:dyDescent="0.25">
      <c r="A674" s="19" t="s">
        <v>177</v>
      </c>
      <c r="B674" s="25" t="s">
        <v>188</v>
      </c>
      <c r="C674">
        <v>11</v>
      </c>
      <c r="D674">
        <v>11.05</v>
      </c>
      <c r="E674">
        <v>10.850000000000001</v>
      </c>
      <c r="F674" s="34"/>
      <c r="G674">
        <v>8</v>
      </c>
      <c r="H674">
        <v>7</v>
      </c>
      <c r="I674" s="34"/>
      <c r="J674" s="64" t="s">
        <v>150</v>
      </c>
      <c r="K674" s="55" t="s">
        <v>64</v>
      </c>
      <c r="L674" s="99"/>
      <c r="M674">
        <v>130</v>
      </c>
      <c r="N674">
        <v>135</v>
      </c>
      <c r="O674" s="34"/>
      <c r="P674"/>
      <c r="Q674">
        <v>11</v>
      </c>
      <c r="R674" s="34"/>
      <c r="S674" s="36" t="s">
        <v>410</v>
      </c>
      <c r="T674">
        <v>1200</v>
      </c>
      <c r="U674">
        <v>1</v>
      </c>
      <c r="V674">
        <v>5</v>
      </c>
      <c r="W674">
        <v>11</v>
      </c>
      <c r="X674">
        <v>25</v>
      </c>
      <c r="Y674" s="32" t="s">
        <v>426</v>
      </c>
      <c r="Z674">
        <v>1155</v>
      </c>
      <c r="AA674" s="33" t="s">
        <v>427</v>
      </c>
      <c r="AB674">
        <v>4</v>
      </c>
      <c r="AC674">
        <v>60</v>
      </c>
      <c r="AD674" s="21" t="s">
        <v>168</v>
      </c>
      <c r="AE674">
        <v>6</v>
      </c>
      <c r="AF674">
        <v>8</v>
      </c>
      <c r="AG674">
        <v>3</v>
      </c>
      <c r="AH674">
        <v>11</v>
      </c>
      <c r="AL674" t="s">
        <v>1212</v>
      </c>
    </row>
    <row r="675" spans="1:38" hidden="1" x14ac:dyDescent="0.25">
      <c r="A675" s="19" t="s">
        <v>177</v>
      </c>
      <c r="B675" s="25" t="s">
        <v>188</v>
      </c>
      <c r="C675" s="30">
        <v>4</v>
      </c>
      <c r="D675">
        <v>21.79</v>
      </c>
      <c r="E675">
        <v>21.889999999999997</v>
      </c>
      <c r="F675" s="34"/>
      <c r="G675">
        <v>8</v>
      </c>
      <c r="H675">
        <v>3</v>
      </c>
      <c r="I675" s="34"/>
      <c r="J675" s="64" t="s">
        <v>150</v>
      </c>
      <c r="K675" s="50" t="s">
        <v>565</v>
      </c>
      <c r="L675" s="98"/>
      <c r="M675">
        <v>130</v>
      </c>
      <c r="N675">
        <v>133</v>
      </c>
      <c r="O675" s="34"/>
      <c r="P675"/>
      <c r="Q675">
        <v>2.7</v>
      </c>
      <c r="R675" s="34"/>
      <c r="S675" s="35" t="s">
        <v>408</v>
      </c>
      <c r="T675">
        <v>1400</v>
      </c>
      <c r="U675">
        <v>1</v>
      </c>
      <c r="V675">
        <v>19</v>
      </c>
      <c r="W675">
        <v>10</v>
      </c>
      <c r="X675">
        <v>25</v>
      </c>
      <c r="Y675" t="s">
        <v>479</v>
      </c>
      <c r="Z675">
        <v>1149</v>
      </c>
      <c r="AA675" s="33" t="s">
        <v>427</v>
      </c>
      <c r="AB675">
        <v>4</v>
      </c>
      <c r="AC675">
        <v>60</v>
      </c>
      <c r="AD675" s="21" t="s">
        <v>168</v>
      </c>
      <c r="AE675" s="12" t="s">
        <v>539</v>
      </c>
      <c r="AF675">
        <v>3</v>
      </c>
      <c r="AG675">
        <v>4</v>
      </c>
      <c r="AH675">
        <v>4</v>
      </c>
      <c r="AI675">
        <v>4</v>
      </c>
      <c r="AL675" t="s">
        <v>46</v>
      </c>
    </row>
    <row r="676" spans="1:38" hidden="1" x14ac:dyDescent="0.25">
      <c r="A676" s="19" t="s">
        <v>177</v>
      </c>
      <c r="B676" s="25" t="s">
        <v>188</v>
      </c>
      <c r="C676" s="30">
        <v>4</v>
      </c>
      <c r="D676">
        <v>21.83</v>
      </c>
      <c r="E676">
        <v>21.729999999999997</v>
      </c>
      <c r="F676" s="34"/>
      <c r="G676">
        <v>8</v>
      </c>
      <c r="H676">
        <v>10</v>
      </c>
      <c r="I676" s="34"/>
      <c r="J676" s="64" t="s">
        <v>150</v>
      </c>
      <c r="K676" s="50" t="s">
        <v>565</v>
      </c>
      <c r="L676" s="98"/>
      <c r="M676">
        <v>130</v>
      </c>
      <c r="N676">
        <v>133</v>
      </c>
      <c r="O676" s="34"/>
      <c r="P676"/>
      <c r="Q676">
        <v>8.1999999999999993</v>
      </c>
      <c r="R676" s="34"/>
      <c r="S676" s="37" t="s">
        <v>409</v>
      </c>
      <c r="T676">
        <v>1400</v>
      </c>
      <c r="U676">
        <v>1</v>
      </c>
      <c r="V676">
        <v>4</v>
      </c>
      <c r="W676">
        <v>10</v>
      </c>
      <c r="X676">
        <v>25</v>
      </c>
      <c r="Y676" t="s">
        <v>501</v>
      </c>
      <c r="Z676">
        <v>1153</v>
      </c>
      <c r="AA676" s="33" t="s">
        <v>427</v>
      </c>
      <c r="AB676">
        <v>4</v>
      </c>
      <c r="AC676">
        <v>60</v>
      </c>
      <c r="AD676" s="21" t="s">
        <v>168</v>
      </c>
      <c r="AE676" s="12" t="s">
        <v>418</v>
      </c>
      <c r="AF676">
        <v>5</v>
      </c>
      <c r="AG676">
        <v>5</v>
      </c>
      <c r="AH676">
        <v>5</v>
      </c>
      <c r="AI676">
        <v>4</v>
      </c>
      <c r="AL676" t="s">
        <v>1215</v>
      </c>
    </row>
    <row r="677" spans="1:38" hidden="1" x14ac:dyDescent="0.25">
      <c r="A677" s="19" t="s">
        <v>177</v>
      </c>
      <c r="B677" s="25" t="s">
        <v>188</v>
      </c>
      <c r="C677">
        <v>6</v>
      </c>
      <c r="D677">
        <v>22.37</v>
      </c>
      <c r="E677">
        <v>22.47</v>
      </c>
      <c r="F677" s="34"/>
      <c r="G677">
        <v>8</v>
      </c>
      <c r="H677">
        <v>4</v>
      </c>
      <c r="I677" s="34"/>
      <c r="J677" s="64" t="s">
        <v>150</v>
      </c>
      <c r="K677" s="50" t="s">
        <v>565</v>
      </c>
      <c r="L677" s="98"/>
      <c r="M677">
        <v>130</v>
      </c>
      <c r="N677">
        <v>133</v>
      </c>
      <c r="O677" s="34"/>
      <c r="P677"/>
      <c r="Q677">
        <v>4</v>
      </c>
      <c r="R677" s="34"/>
      <c r="S677" s="37" t="s">
        <v>409</v>
      </c>
      <c r="T677">
        <v>1400</v>
      </c>
      <c r="U677">
        <v>1</v>
      </c>
      <c r="V677">
        <v>13</v>
      </c>
      <c r="W677">
        <v>7</v>
      </c>
      <c r="X677">
        <v>25</v>
      </c>
      <c r="Y677" t="s">
        <v>483</v>
      </c>
      <c r="Z677">
        <v>1165</v>
      </c>
      <c r="AA677" s="33" t="s">
        <v>427</v>
      </c>
      <c r="AB677">
        <v>4</v>
      </c>
      <c r="AC677">
        <v>60</v>
      </c>
      <c r="AD677" s="25" t="s">
        <v>1216</v>
      </c>
      <c r="AE677">
        <v>3</v>
      </c>
      <c r="AF677">
        <v>4</v>
      </c>
      <c r="AG677">
        <v>5</v>
      </c>
      <c r="AH677">
        <v>6</v>
      </c>
      <c r="AI677">
        <v>6</v>
      </c>
      <c r="AL677" t="s">
        <v>141</v>
      </c>
    </row>
    <row r="678" spans="1:38" hidden="1" x14ac:dyDescent="0.25">
      <c r="A678" s="19" t="s">
        <v>177</v>
      </c>
      <c r="B678" s="25" t="s">
        <v>188</v>
      </c>
      <c r="C678" s="28">
        <v>1</v>
      </c>
      <c r="D678">
        <v>21.36</v>
      </c>
      <c r="E678">
        <v>21.56</v>
      </c>
      <c r="F678" s="34"/>
      <c r="G678">
        <v>8</v>
      </c>
      <c r="H678">
        <v>6</v>
      </c>
      <c r="I678" s="34"/>
      <c r="J678" s="64" t="s">
        <v>150</v>
      </c>
      <c r="K678" s="50" t="s">
        <v>565</v>
      </c>
      <c r="L678" s="98"/>
      <c r="M678">
        <v>130</v>
      </c>
      <c r="N678">
        <v>125</v>
      </c>
      <c r="O678" s="34"/>
      <c r="P678"/>
      <c r="Q678">
        <v>5.6</v>
      </c>
      <c r="R678" s="34"/>
      <c r="S678" s="37" t="s">
        <v>409</v>
      </c>
      <c r="T678">
        <v>1400</v>
      </c>
      <c r="U678">
        <v>1</v>
      </c>
      <c r="V678">
        <v>22</v>
      </c>
      <c r="W678">
        <v>6</v>
      </c>
      <c r="X678">
        <v>25</v>
      </c>
      <c r="Y678" t="s">
        <v>483</v>
      </c>
      <c r="Z678">
        <v>1164</v>
      </c>
      <c r="AA678" s="33" t="s">
        <v>417</v>
      </c>
      <c r="AB678">
        <v>4</v>
      </c>
      <c r="AC678">
        <v>53</v>
      </c>
      <c r="AD678" s="25" t="s">
        <v>1216</v>
      </c>
      <c r="AE678" s="12" t="s">
        <v>539</v>
      </c>
      <c r="AF678">
        <v>4</v>
      </c>
      <c r="AG678">
        <v>6</v>
      </c>
      <c r="AH678">
        <v>4</v>
      </c>
      <c r="AI678">
        <v>1</v>
      </c>
      <c r="AL678" t="s">
        <v>141</v>
      </c>
    </row>
    <row r="679" spans="1:38" hidden="1" x14ac:dyDescent="0.25">
      <c r="A679" s="19" t="s">
        <v>177</v>
      </c>
      <c r="B679" s="25" t="s">
        <v>188</v>
      </c>
      <c r="C679" s="28">
        <v>2</v>
      </c>
      <c r="D679">
        <v>21.76</v>
      </c>
      <c r="E679">
        <v>22.16</v>
      </c>
      <c r="F679" s="34"/>
      <c r="G679">
        <v>8</v>
      </c>
      <c r="H679">
        <v>4</v>
      </c>
      <c r="I679" s="34"/>
      <c r="J679" s="64" t="s">
        <v>150</v>
      </c>
      <c r="K679" s="50" t="s">
        <v>565</v>
      </c>
      <c r="L679" s="98"/>
      <c r="M679">
        <v>130</v>
      </c>
      <c r="N679">
        <v>125</v>
      </c>
      <c r="O679" s="34"/>
      <c r="P679"/>
      <c r="Q679">
        <v>16</v>
      </c>
      <c r="R679" s="34"/>
      <c r="S679" s="35" t="s">
        <v>408</v>
      </c>
      <c r="T679">
        <v>1400</v>
      </c>
      <c r="U679">
        <v>1</v>
      </c>
      <c r="V679">
        <v>31</v>
      </c>
      <c r="W679">
        <v>5</v>
      </c>
      <c r="X679">
        <v>25</v>
      </c>
      <c r="Y679" t="s">
        <v>477</v>
      </c>
      <c r="Z679">
        <v>1156</v>
      </c>
      <c r="AA679" s="33" t="s">
        <v>417</v>
      </c>
      <c r="AB679">
        <v>4</v>
      </c>
      <c r="AC679">
        <v>52</v>
      </c>
      <c r="AD679" s="25" t="s">
        <v>1216</v>
      </c>
      <c r="AE679" s="12" t="s">
        <v>539</v>
      </c>
      <c r="AF679">
        <v>2</v>
      </c>
      <c r="AG679">
        <v>5</v>
      </c>
      <c r="AH679">
        <v>2</v>
      </c>
      <c r="AI679">
        <v>2</v>
      </c>
      <c r="AL679" t="s">
        <v>141</v>
      </c>
    </row>
    <row r="680" spans="1:38" hidden="1" x14ac:dyDescent="0.25">
      <c r="A680" s="19" t="s">
        <v>177</v>
      </c>
      <c r="B680" s="25" t="s">
        <v>188</v>
      </c>
      <c r="C680">
        <v>8</v>
      </c>
      <c r="D680">
        <v>22.85</v>
      </c>
      <c r="E680">
        <v>22.85</v>
      </c>
      <c r="F680" s="34"/>
      <c r="G680">
        <v>8</v>
      </c>
      <c r="H680">
        <v>8</v>
      </c>
      <c r="I680" s="34"/>
      <c r="J680" s="64" t="s">
        <v>150</v>
      </c>
      <c r="K680" s="50" t="s">
        <v>565</v>
      </c>
      <c r="L680" s="98"/>
      <c r="M680">
        <v>130</v>
      </c>
      <c r="N680">
        <v>129</v>
      </c>
      <c r="O680" s="34"/>
      <c r="P680"/>
      <c r="Q680">
        <v>17</v>
      </c>
      <c r="R680" s="34"/>
      <c r="S680" s="38" t="s">
        <v>411</v>
      </c>
      <c r="T680">
        <v>1400</v>
      </c>
      <c r="U680">
        <v>1</v>
      </c>
      <c r="V680">
        <v>10</v>
      </c>
      <c r="W680">
        <v>5</v>
      </c>
      <c r="X680">
        <v>25</v>
      </c>
      <c r="Y680" t="s">
        <v>508</v>
      </c>
      <c r="Z680">
        <v>1159</v>
      </c>
      <c r="AA680" s="33" t="s">
        <v>417</v>
      </c>
      <c r="AB680">
        <v>4</v>
      </c>
      <c r="AC680">
        <v>54</v>
      </c>
      <c r="AD680" s="25" t="s">
        <v>1216</v>
      </c>
      <c r="AE680" t="s">
        <v>533</v>
      </c>
      <c r="AF680">
        <v>11</v>
      </c>
      <c r="AG680">
        <v>9</v>
      </c>
      <c r="AH680">
        <v>9</v>
      </c>
      <c r="AI680">
        <v>8</v>
      </c>
      <c r="AL680" t="s">
        <v>141</v>
      </c>
    </row>
    <row r="681" spans="1:38" hidden="1" x14ac:dyDescent="0.25">
      <c r="A681" s="19" t="s">
        <v>177</v>
      </c>
      <c r="B681" s="25" t="s">
        <v>188</v>
      </c>
      <c r="C681">
        <v>9</v>
      </c>
      <c r="D681">
        <v>22.36</v>
      </c>
      <c r="E681">
        <v>22.36</v>
      </c>
      <c r="F681" s="34"/>
      <c r="G681">
        <v>8</v>
      </c>
      <c r="H681">
        <v>14</v>
      </c>
      <c r="I681" s="34"/>
      <c r="J681" s="64" t="s">
        <v>150</v>
      </c>
      <c r="K681" s="78" t="s">
        <v>687</v>
      </c>
      <c r="L681" s="123"/>
      <c r="M681">
        <v>130</v>
      </c>
      <c r="N681">
        <v>123</v>
      </c>
      <c r="O681" s="34"/>
      <c r="P681"/>
      <c r="Q681">
        <v>15</v>
      </c>
      <c r="R681" s="34"/>
      <c r="S681" s="35" t="s">
        <v>408</v>
      </c>
      <c r="T681">
        <v>1400</v>
      </c>
      <c r="U681">
        <v>1</v>
      </c>
      <c r="V681">
        <v>6</v>
      </c>
      <c r="W681">
        <v>4</v>
      </c>
      <c r="X681">
        <v>25</v>
      </c>
      <c r="Y681" t="s">
        <v>501</v>
      </c>
      <c r="Z681">
        <v>1159</v>
      </c>
      <c r="AA681" s="33" t="s">
        <v>417</v>
      </c>
      <c r="AB681">
        <v>4</v>
      </c>
      <c r="AC681">
        <v>56</v>
      </c>
      <c r="AD681" s="25" t="s">
        <v>1216</v>
      </c>
      <c r="AE681">
        <v>4</v>
      </c>
      <c r="AF681">
        <v>2</v>
      </c>
      <c r="AG681">
        <v>2</v>
      </c>
      <c r="AH681">
        <v>1</v>
      </c>
      <c r="AI681">
        <v>9</v>
      </c>
      <c r="AL681" t="s">
        <v>141</v>
      </c>
    </row>
    <row r="682" spans="1:38" hidden="1" x14ac:dyDescent="0.25">
      <c r="A682" s="19" t="s">
        <v>177</v>
      </c>
      <c r="B682" s="25" t="s">
        <v>188</v>
      </c>
      <c r="C682">
        <v>8</v>
      </c>
      <c r="D682">
        <v>24.89</v>
      </c>
      <c r="E682">
        <v>25.09</v>
      </c>
      <c r="F682" s="34"/>
      <c r="G682">
        <v>8</v>
      </c>
      <c r="H682">
        <v>10</v>
      </c>
      <c r="I682" s="34"/>
      <c r="J682" s="64" t="s">
        <v>150</v>
      </c>
      <c r="K682" s="78" t="s">
        <v>687</v>
      </c>
      <c r="L682" s="123"/>
      <c r="M682">
        <v>130</v>
      </c>
      <c r="N682">
        <v>125</v>
      </c>
      <c r="O682" s="34"/>
      <c r="P682"/>
      <c r="Q682">
        <v>7.6</v>
      </c>
      <c r="R682" s="34"/>
      <c r="S682" s="37" t="s">
        <v>409</v>
      </c>
      <c r="T682">
        <v>1400</v>
      </c>
      <c r="U682">
        <v>1</v>
      </c>
      <c r="V682">
        <v>15</v>
      </c>
      <c r="W682">
        <v>3</v>
      </c>
      <c r="X682">
        <v>25</v>
      </c>
      <c r="Y682" t="s">
        <v>479</v>
      </c>
      <c r="Z682">
        <v>1150</v>
      </c>
      <c r="AA682" s="34" t="s">
        <v>438</v>
      </c>
      <c r="AB682">
        <v>4</v>
      </c>
      <c r="AC682">
        <v>58</v>
      </c>
      <c r="AD682" s="25" t="s">
        <v>1216</v>
      </c>
      <c r="AE682" t="s">
        <v>484</v>
      </c>
      <c r="AF682">
        <v>4</v>
      </c>
      <c r="AG682">
        <v>2</v>
      </c>
      <c r="AH682">
        <v>1</v>
      </c>
      <c r="AI682">
        <v>8</v>
      </c>
      <c r="AL682" t="s">
        <v>141</v>
      </c>
    </row>
    <row r="683" spans="1:38" hidden="1" x14ac:dyDescent="0.25">
      <c r="A683" s="19" t="s">
        <v>177</v>
      </c>
      <c r="B683" s="25" t="s">
        <v>188</v>
      </c>
      <c r="C683">
        <v>7</v>
      </c>
      <c r="D683">
        <v>22.57</v>
      </c>
      <c r="E683">
        <v>22.669999999999998</v>
      </c>
      <c r="F683" s="34"/>
      <c r="G683">
        <v>8</v>
      </c>
      <c r="H683">
        <v>3</v>
      </c>
      <c r="I683" s="34"/>
      <c r="J683" s="64" t="s">
        <v>150</v>
      </c>
      <c r="K683" s="50" t="s">
        <v>565</v>
      </c>
      <c r="L683" s="98"/>
      <c r="M683">
        <v>130</v>
      </c>
      <c r="N683">
        <v>133</v>
      </c>
      <c r="O683" s="34"/>
      <c r="P683"/>
      <c r="Q683">
        <v>3.7</v>
      </c>
      <c r="R683" s="34"/>
      <c r="S683" s="35" t="s">
        <v>408</v>
      </c>
      <c r="T683">
        <v>1400</v>
      </c>
      <c r="U683">
        <v>1</v>
      </c>
      <c r="V683">
        <v>9</v>
      </c>
      <c r="W683">
        <v>2</v>
      </c>
      <c r="X683">
        <v>25</v>
      </c>
      <c r="Y683" t="s">
        <v>508</v>
      </c>
      <c r="Z683">
        <v>1153</v>
      </c>
      <c r="AA683" s="33" t="s">
        <v>417</v>
      </c>
      <c r="AB683">
        <v>4</v>
      </c>
      <c r="AC683">
        <v>60</v>
      </c>
      <c r="AD683" s="25" t="s">
        <v>1216</v>
      </c>
      <c r="AE683" t="s">
        <v>474</v>
      </c>
      <c r="AF683">
        <v>2</v>
      </c>
      <c r="AG683">
        <v>2</v>
      </c>
      <c r="AH683">
        <v>2</v>
      </c>
      <c r="AI683">
        <v>7</v>
      </c>
      <c r="AL683" t="s">
        <v>141</v>
      </c>
    </row>
    <row r="684" spans="1:38" hidden="1" x14ac:dyDescent="0.25">
      <c r="A684" s="19" t="s">
        <v>177</v>
      </c>
      <c r="B684" s="25" t="s">
        <v>188</v>
      </c>
      <c r="C684">
        <v>14</v>
      </c>
      <c r="D684">
        <v>23.15</v>
      </c>
      <c r="E684">
        <v>22.75</v>
      </c>
      <c r="F684" s="34"/>
      <c r="G684">
        <v>8</v>
      </c>
      <c r="H684">
        <v>12</v>
      </c>
      <c r="I684" s="34"/>
      <c r="J684" s="64" t="s">
        <v>150</v>
      </c>
      <c r="K684" s="67" t="s">
        <v>195</v>
      </c>
      <c r="L684" s="95"/>
      <c r="M684">
        <v>130</v>
      </c>
      <c r="N684">
        <v>135</v>
      </c>
      <c r="O684" s="34"/>
      <c r="P684"/>
      <c r="Q684">
        <v>14</v>
      </c>
      <c r="R684" s="34"/>
      <c r="S684" s="37" t="s">
        <v>409</v>
      </c>
      <c r="T684">
        <v>1400</v>
      </c>
      <c r="U684">
        <v>1</v>
      </c>
      <c r="V684">
        <v>19</v>
      </c>
      <c r="W684">
        <v>1</v>
      </c>
      <c r="X684">
        <v>25</v>
      </c>
      <c r="Y684" t="s">
        <v>483</v>
      </c>
      <c r="Z684">
        <v>1154</v>
      </c>
      <c r="AA684" s="33" t="s">
        <v>417</v>
      </c>
      <c r="AB684">
        <v>4</v>
      </c>
      <c r="AC684">
        <v>60</v>
      </c>
      <c r="AD684" s="25" t="s">
        <v>1216</v>
      </c>
      <c r="AE684">
        <v>9</v>
      </c>
      <c r="AF684">
        <v>6</v>
      </c>
      <c r="AG684">
        <v>2</v>
      </c>
      <c r="AH684">
        <v>2</v>
      </c>
      <c r="AI684">
        <v>14</v>
      </c>
      <c r="AL684" t="s">
        <v>141</v>
      </c>
    </row>
    <row r="685" spans="1:38" hidden="1" x14ac:dyDescent="0.25">
      <c r="A685" s="19" t="s">
        <v>177</v>
      </c>
      <c r="B685" s="25" t="s">
        <v>188</v>
      </c>
      <c r="C685" s="28">
        <v>2</v>
      </c>
      <c r="D685">
        <v>22.46</v>
      </c>
      <c r="E685">
        <v>22.36</v>
      </c>
      <c r="F685" s="34"/>
      <c r="G685">
        <v>8</v>
      </c>
      <c r="H685">
        <v>10</v>
      </c>
      <c r="I685" s="34"/>
      <c r="J685" s="64" t="s">
        <v>150</v>
      </c>
      <c r="K685" s="67" t="s">
        <v>195</v>
      </c>
      <c r="L685" s="95"/>
      <c r="M685">
        <v>130</v>
      </c>
      <c r="N685">
        <v>134</v>
      </c>
      <c r="O685" s="34"/>
      <c r="P685"/>
      <c r="Q685">
        <v>10</v>
      </c>
      <c r="R685" s="34"/>
      <c r="S685" s="35" t="s">
        <v>408</v>
      </c>
      <c r="T685">
        <v>1400</v>
      </c>
      <c r="U685">
        <v>1</v>
      </c>
      <c r="V685">
        <v>1</v>
      </c>
      <c r="W685">
        <v>1</v>
      </c>
      <c r="X685">
        <v>25</v>
      </c>
      <c r="Y685" t="s">
        <v>508</v>
      </c>
      <c r="Z685">
        <v>1148</v>
      </c>
      <c r="AA685" s="33" t="s">
        <v>417</v>
      </c>
      <c r="AB685">
        <v>4</v>
      </c>
      <c r="AC685">
        <v>59</v>
      </c>
      <c r="AD685" s="25" t="s">
        <v>1216</v>
      </c>
      <c r="AE685" s="12" t="s">
        <v>423</v>
      </c>
      <c r="AF685">
        <v>2</v>
      </c>
      <c r="AG685">
        <v>1</v>
      </c>
      <c r="AH685">
        <v>1</v>
      </c>
      <c r="AI685">
        <v>2</v>
      </c>
      <c r="AL685" t="s">
        <v>141</v>
      </c>
    </row>
    <row r="686" spans="1:38" hidden="1" x14ac:dyDescent="0.25">
      <c r="A686" s="19" t="s">
        <v>177</v>
      </c>
      <c r="B686" s="25" t="s">
        <v>188</v>
      </c>
      <c r="C686">
        <v>12</v>
      </c>
      <c r="D686">
        <v>39.950000000000003</v>
      </c>
      <c r="E686">
        <v>40.450000000000003</v>
      </c>
      <c r="F686" s="34"/>
      <c r="G686">
        <v>8</v>
      </c>
      <c r="H686">
        <v>3</v>
      </c>
      <c r="I686" s="34"/>
      <c r="J686" s="64" t="s">
        <v>150</v>
      </c>
      <c r="K686" s="61" t="s">
        <v>106</v>
      </c>
      <c r="L686" s="113"/>
      <c r="M686">
        <v>130</v>
      </c>
      <c r="N686">
        <v>120</v>
      </c>
      <c r="O686" s="34"/>
      <c r="P686"/>
      <c r="Q686">
        <v>14</v>
      </c>
      <c r="R686" s="34"/>
      <c r="S686" s="35" t="s">
        <v>408</v>
      </c>
      <c r="T686" s="41">
        <v>1650</v>
      </c>
      <c r="U686">
        <v>1</v>
      </c>
      <c r="V686">
        <v>1</v>
      </c>
      <c r="W686">
        <v>12</v>
      </c>
      <c r="X686">
        <v>24</v>
      </c>
      <c r="Y686" t="s">
        <v>457</v>
      </c>
      <c r="Z686">
        <v>1145</v>
      </c>
      <c r="AA686" s="33" t="s">
        <v>417</v>
      </c>
      <c r="AB686">
        <v>3</v>
      </c>
      <c r="AC686">
        <v>61</v>
      </c>
      <c r="AD686" s="25" t="s">
        <v>1216</v>
      </c>
      <c r="AE686" t="s">
        <v>561</v>
      </c>
      <c r="AF686">
        <v>1</v>
      </c>
      <c r="AG686">
        <v>1</v>
      </c>
      <c r="AH686">
        <v>1</v>
      </c>
      <c r="AI686">
        <v>12</v>
      </c>
      <c r="AL686" t="s">
        <v>141</v>
      </c>
    </row>
    <row r="687" spans="1:38" hidden="1" x14ac:dyDescent="0.25">
      <c r="A687" s="19" t="s">
        <v>177</v>
      </c>
      <c r="B687" s="25" t="s">
        <v>188</v>
      </c>
      <c r="C687">
        <v>11</v>
      </c>
      <c r="D687">
        <v>34.590000000000003</v>
      </c>
      <c r="E687">
        <v>34.79</v>
      </c>
      <c r="F687" s="34"/>
      <c r="G687">
        <v>8</v>
      </c>
      <c r="H687">
        <v>14</v>
      </c>
      <c r="I687" s="34"/>
      <c r="J687" s="64" t="s">
        <v>150</v>
      </c>
      <c r="K687" s="72" t="s">
        <v>434</v>
      </c>
      <c r="L687" s="101"/>
      <c r="M687">
        <v>130</v>
      </c>
      <c r="N687">
        <v>118</v>
      </c>
      <c r="O687" s="34"/>
      <c r="P687"/>
      <c r="Q687">
        <v>46</v>
      </c>
      <c r="R687" s="34"/>
      <c r="S687" s="35" t="s">
        <v>408</v>
      </c>
      <c r="T687">
        <v>1600</v>
      </c>
      <c r="U687">
        <v>1</v>
      </c>
      <c r="V687">
        <v>9</v>
      </c>
      <c r="W687">
        <v>11</v>
      </c>
      <c r="X687">
        <v>24</v>
      </c>
      <c r="Y687" t="s">
        <v>465</v>
      </c>
      <c r="Z687">
        <v>1142</v>
      </c>
      <c r="AA687" s="33" t="s">
        <v>427</v>
      </c>
      <c r="AB687">
        <v>3</v>
      </c>
      <c r="AC687">
        <v>63</v>
      </c>
      <c r="AD687" s="25" t="s">
        <v>1216</v>
      </c>
      <c r="AE687" t="s">
        <v>502</v>
      </c>
      <c r="AF687">
        <v>1</v>
      </c>
      <c r="AG687">
        <v>1</v>
      </c>
      <c r="AH687">
        <v>1</v>
      </c>
      <c r="AI687">
        <v>11</v>
      </c>
      <c r="AL687" t="s">
        <v>141</v>
      </c>
    </row>
    <row r="688" spans="1:38" hidden="1" x14ac:dyDescent="0.25">
      <c r="A688" s="19" t="s">
        <v>177</v>
      </c>
      <c r="B688" s="25" t="s">
        <v>188</v>
      </c>
      <c r="C688">
        <v>6</v>
      </c>
      <c r="D688">
        <v>34.96</v>
      </c>
      <c r="E688">
        <v>35.36</v>
      </c>
      <c r="F688" s="34"/>
      <c r="G688">
        <v>8</v>
      </c>
      <c r="H688">
        <v>10</v>
      </c>
      <c r="I688" s="34"/>
      <c r="J688" s="64" t="s">
        <v>150</v>
      </c>
      <c r="K688" s="50" t="s">
        <v>565</v>
      </c>
      <c r="L688" s="98"/>
      <c r="M688">
        <v>130</v>
      </c>
      <c r="N688">
        <v>119</v>
      </c>
      <c r="O688" s="34"/>
      <c r="P688"/>
      <c r="Q688">
        <v>40</v>
      </c>
      <c r="R688" s="34"/>
      <c r="S688" s="35" t="s">
        <v>408</v>
      </c>
      <c r="T688">
        <v>1600</v>
      </c>
      <c r="U688">
        <v>1</v>
      </c>
      <c r="V688">
        <v>20</v>
      </c>
      <c r="W688">
        <v>10</v>
      </c>
      <c r="X688">
        <v>24</v>
      </c>
      <c r="Y688" t="s">
        <v>501</v>
      </c>
      <c r="Z688">
        <v>1132</v>
      </c>
      <c r="AA688" s="33" t="s">
        <v>427</v>
      </c>
      <c r="AB688">
        <v>3</v>
      </c>
      <c r="AC688">
        <v>64</v>
      </c>
      <c r="AD688" s="25" t="s">
        <v>1216</v>
      </c>
      <c r="AE688" s="12" t="s">
        <v>471</v>
      </c>
      <c r="AF688">
        <v>1</v>
      </c>
      <c r="AG688">
        <v>1</v>
      </c>
      <c r="AH688">
        <v>1</v>
      </c>
      <c r="AI688">
        <v>6</v>
      </c>
      <c r="AL688" t="s">
        <v>141</v>
      </c>
    </row>
    <row r="689" spans="1:38" hidden="1" x14ac:dyDescent="0.25">
      <c r="A689" s="19" t="s">
        <v>177</v>
      </c>
      <c r="B689" s="25" t="s">
        <v>188</v>
      </c>
      <c r="C689">
        <v>8</v>
      </c>
      <c r="D689">
        <v>22.5</v>
      </c>
      <c r="E689">
        <v>23</v>
      </c>
      <c r="F689" s="34"/>
      <c r="G689">
        <v>8</v>
      </c>
      <c r="H689">
        <v>1</v>
      </c>
      <c r="I689" s="34"/>
      <c r="J689" s="64" t="s">
        <v>150</v>
      </c>
      <c r="K689" s="50" t="s">
        <v>565</v>
      </c>
      <c r="L689" s="98"/>
      <c r="M689">
        <v>130</v>
      </c>
      <c r="N689">
        <v>120</v>
      </c>
      <c r="O689" s="34"/>
      <c r="P689"/>
      <c r="Q689">
        <v>13</v>
      </c>
      <c r="R689" s="34"/>
      <c r="S689" s="36" t="s">
        <v>410</v>
      </c>
      <c r="T689">
        <v>1400</v>
      </c>
      <c r="U689">
        <v>1</v>
      </c>
      <c r="V689">
        <v>1</v>
      </c>
      <c r="W689">
        <v>10</v>
      </c>
      <c r="X689">
        <v>24</v>
      </c>
      <c r="Y689" t="s">
        <v>479</v>
      </c>
      <c r="Z689">
        <v>1129</v>
      </c>
      <c r="AA689" s="33" t="s">
        <v>427</v>
      </c>
      <c r="AB689">
        <v>3</v>
      </c>
      <c r="AC689">
        <v>66</v>
      </c>
      <c r="AD689" s="25" t="s">
        <v>1216</v>
      </c>
      <c r="AE689" t="s">
        <v>484</v>
      </c>
      <c r="AF689">
        <v>10</v>
      </c>
      <c r="AG689">
        <v>7</v>
      </c>
      <c r="AH689">
        <v>7</v>
      </c>
      <c r="AI689">
        <v>8</v>
      </c>
      <c r="AL689" t="s">
        <v>141</v>
      </c>
    </row>
    <row r="690" spans="1:38" hidden="1" x14ac:dyDescent="0.25">
      <c r="A690" s="19" t="s">
        <v>177</v>
      </c>
      <c r="B690" s="25" t="s">
        <v>188</v>
      </c>
      <c r="C690">
        <v>10</v>
      </c>
      <c r="D690">
        <v>21.86</v>
      </c>
      <c r="E690">
        <v>22.16</v>
      </c>
      <c r="F690" s="34"/>
      <c r="G690">
        <v>8</v>
      </c>
      <c r="H690">
        <v>7</v>
      </c>
      <c r="I690" s="34"/>
      <c r="J690" s="64" t="s">
        <v>150</v>
      </c>
      <c r="K690" s="63" t="s">
        <v>140</v>
      </c>
      <c r="L690" s="100"/>
      <c r="M690">
        <v>130</v>
      </c>
      <c r="N690">
        <v>122</v>
      </c>
      <c r="O690" s="34"/>
      <c r="P690"/>
      <c r="Q690">
        <v>21</v>
      </c>
      <c r="R690" s="34"/>
      <c r="S690" s="37" t="s">
        <v>409</v>
      </c>
      <c r="T690">
        <v>1400</v>
      </c>
      <c r="U690">
        <v>1</v>
      </c>
      <c r="V690">
        <v>15</v>
      </c>
      <c r="W690">
        <v>9</v>
      </c>
      <c r="X690">
        <v>24</v>
      </c>
      <c r="Y690" t="s">
        <v>465</v>
      </c>
      <c r="Z690">
        <v>1138</v>
      </c>
      <c r="AA690" s="33" t="s">
        <v>427</v>
      </c>
      <c r="AB690">
        <v>3</v>
      </c>
      <c r="AC690">
        <v>67</v>
      </c>
      <c r="AD690" s="25" t="s">
        <v>1216</v>
      </c>
      <c r="AE690" t="s">
        <v>589</v>
      </c>
      <c r="AF690">
        <v>4</v>
      </c>
      <c r="AG690">
        <v>5</v>
      </c>
      <c r="AH690">
        <v>5</v>
      </c>
      <c r="AI690">
        <v>10</v>
      </c>
      <c r="AL690" t="s">
        <v>141</v>
      </c>
    </row>
    <row r="691" spans="1:38" hidden="1" x14ac:dyDescent="0.25">
      <c r="A691" s="19" t="s">
        <v>177</v>
      </c>
      <c r="B691" s="25" t="s">
        <v>188</v>
      </c>
      <c r="C691" s="30">
        <v>5</v>
      </c>
      <c r="D691">
        <v>35.130000000000003</v>
      </c>
      <c r="E691">
        <v>35.43</v>
      </c>
      <c r="F691" s="34"/>
      <c r="G691">
        <v>8</v>
      </c>
      <c r="H691">
        <v>6</v>
      </c>
      <c r="I691" s="34"/>
      <c r="J691" s="64" t="s">
        <v>150</v>
      </c>
      <c r="K691" s="50" t="s">
        <v>565</v>
      </c>
      <c r="L691" s="98"/>
      <c r="M691">
        <v>130</v>
      </c>
      <c r="N691">
        <v>122</v>
      </c>
      <c r="O691" s="34"/>
      <c r="P691"/>
      <c r="Q691">
        <v>15</v>
      </c>
      <c r="R691" s="34"/>
      <c r="S691" s="37" t="s">
        <v>409</v>
      </c>
      <c r="T691">
        <v>1600</v>
      </c>
      <c r="U691">
        <v>1</v>
      </c>
      <c r="V691">
        <v>19</v>
      </c>
      <c r="W691">
        <v>5</v>
      </c>
      <c r="X691">
        <v>24</v>
      </c>
      <c r="Y691" t="s">
        <v>479</v>
      </c>
      <c r="Z691">
        <v>1140</v>
      </c>
      <c r="AA691" s="33" t="s">
        <v>417</v>
      </c>
      <c r="AB691">
        <v>3</v>
      </c>
      <c r="AC691">
        <v>69</v>
      </c>
      <c r="AD691" s="25" t="s">
        <v>1216</v>
      </c>
      <c r="AE691">
        <v>3</v>
      </c>
      <c r="AF691">
        <v>4</v>
      </c>
      <c r="AG691">
        <v>5</v>
      </c>
      <c r="AH691">
        <v>5</v>
      </c>
      <c r="AI691">
        <v>5</v>
      </c>
      <c r="AL691" t="s">
        <v>141</v>
      </c>
    </row>
    <row r="692" spans="1:38" hidden="1" x14ac:dyDescent="0.25">
      <c r="A692" s="19" t="s">
        <v>177</v>
      </c>
      <c r="B692" s="25" t="s">
        <v>188</v>
      </c>
      <c r="C692">
        <v>10</v>
      </c>
      <c r="D692">
        <v>23.21</v>
      </c>
      <c r="E692">
        <v>23.41</v>
      </c>
      <c r="F692" s="34"/>
      <c r="G692">
        <v>8</v>
      </c>
      <c r="H692">
        <v>10</v>
      </c>
      <c r="I692" s="34"/>
      <c r="J692" s="64" t="s">
        <v>150</v>
      </c>
      <c r="K692" s="50" t="s">
        <v>565</v>
      </c>
      <c r="L692" s="98"/>
      <c r="M692">
        <v>130</v>
      </c>
      <c r="N692">
        <v>125</v>
      </c>
      <c r="O692" s="34"/>
      <c r="P692"/>
      <c r="Q692">
        <v>18</v>
      </c>
      <c r="R692" s="34"/>
      <c r="S692" s="36" t="s">
        <v>410</v>
      </c>
      <c r="T692">
        <v>1400</v>
      </c>
      <c r="U692">
        <v>1</v>
      </c>
      <c r="V692">
        <v>20</v>
      </c>
      <c r="W692">
        <v>4</v>
      </c>
      <c r="X692">
        <v>24</v>
      </c>
      <c r="Y692" t="s">
        <v>479</v>
      </c>
      <c r="Z692">
        <v>1142</v>
      </c>
      <c r="AA692" s="33" t="s">
        <v>417</v>
      </c>
      <c r="AB692">
        <v>3</v>
      </c>
      <c r="AC692">
        <v>70</v>
      </c>
      <c r="AD692" s="25" t="s">
        <v>1216</v>
      </c>
      <c r="AE692" t="s">
        <v>516</v>
      </c>
      <c r="AF692">
        <v>9</v>
      </c>
      <c r="AG692">
        <v>11</v>
      </c>
      <c r="AH692">
        <v>12</v>
      </c>
      <c r="AI692">
        <v>10</v>
      </c>
      <c r="AL692" t="s">
        <v>141</v>
      </c>
    </row>
    <row r="693" spans="1:38" hidden="1" x14ac:dyDescent="0.25">
      <c r="A693" s="19" t="s">
        <v>177</v>
      </c>
      <c r="B693" s="25" t="s">
        <v>188</v>
      </c>
      <c r="C693">
        <v>6</v>
      </c>
      <c r="D693">
        <v>21.79</v>
      </c>
      <c r="E693">
        <v>21.89</v>
      </c>
      <c r="F693" s="34"/>
      <c r="G693">
        <v>8</v>
      </c>
      <c r="H693">
        <v>10</v>
      </c>
      <c r="I693" s="34"/>
      <c r="J693" s="64" t="s">
        <v>150</v>
      </c>
      <c r="K693" s="50" t="s">
        <v>565</v>
      </c>
      <c r="L693" s="98"/>
      <c r="M693">
        <v>130</v>
      </c>
      <c r="N693">
        <v>128</v>
      </c>
      <c r="O693" s="34"/>
      <c r="P693"/>
      <c r="Q693">
        <v>25</v>
      </c>
      <c r="R693" s="34"/>
      <c r="S693" s="37" t="s">
        <v>409</v>
      </c>
      <c r="T693">
        <v>1400</v>
      </c>
      <c r="U693">
        <v>1</v>
      </c>
      <c r="V693">
        <v>24</v>
      </c>
      <c r="W693">
        <v>3</v>
      </c>
      <c r="X693">
        <v>24</v>
      </c>
      <c r="Y693" t="s">
        <v>483</v>
      </c>
      <c r="Z693">
        <v>1135</v>
      </c>
      <c r="AA693" s="33" t="s">
        <v>427</v>
      </c>
      <c r="AB693">
        <v>3</v>
      </c>
      <c r="AC693">
        <v>70</v>
      </c>
      <c r="AD693" s="25" t="s">
        <v>1216</v>
      </c>
      <c r="AE693" s="12" t="s">
        <v>539</v>
      </c>
      <c r="AF693">
        <v>4</v>
      </c>
      <c r="AG693">
        <v>3</v>
      </c>
      <c r="AH693">
        <v>3</v>
      </c>
      <c r="AI693">
        <v>6</v>
      </c>
      <c r="AL693" t="s">
        <v>141</v>
      </c>
    </row>
    <row r="694" spans="1:38" hidden="1" x14ac:dyDescent="0.25">
      <c r="A694" s="19" t="s">
        <v>177</v>
      </c>
      <c r="B694" s="25" t="s">
        <v>188</v>
      </c>
      <c r="C694" s="30">
        <v>4</v>
      </c>
      <c r="D694">
        <v>22.65</v>
      </c>
      <c r="E694">
        <v>22.65</v>
      </c>
      <c r="F694" s="34"/>
      <c r="G694">
        <v>8</v>
      </c>
      <c r="H694">
        <v>13</v>
      </c>
      <c r="I694" s="34"/>
      <c r="J694" s="64" t="s">
        <v>150</v>
      </c>
      <c r="K694" s="50" t="s">
        <v>565</v>
      </c>
      <c r="L694" s="98"/>
      <c r="M694">
        <v>130</v>
      </c>
      <c r="N694">
        <v>125</v>
      </c>
      <c r="O694" s="34"/>
      <c r="P694"/>
      <c r="Q694">
        <v>6.8</v>
      </c>
      <c r="R694" s="34"/>
      <c r="S694" s="35" t="s">
        <v>408</v>
      </c>
      <c r="T694">
        <v>1400</v>
      </c>
      <c r="U694">
        <v>1</v>
      </c>
      <c r="V694">
        <v>25</v>
      </c>
      <c r="W694">
        <v>2</v>
      </c>
      <c r="X694">
        <v>24</v>
      </c>
      <c r="Y694" t="s">
        <v>465</v>
      </c>
      <c r="Z694">
        <v>1146</v>
      </c>
      <c r="AA694" s="33" t="s">
        <v>417</v>
      </c>
      <c r="AB694">
        <v>3</v>
      </c>
      <c r="AC694">
        <v>70</v>
      </c>
      <c r="AD694" s="25" t="s">
        <v>1216</v>
      </c>
      <c r="AE694" s="12" t="s">
        <v>418</v>
      </c>
      <c r="AF694">
        <v>3</v>
      </c>
      <c r="AG694">
        <v>1</v>
      </c>
      <c r="AH694">
        <v>1</v>
      </c>
      <c r="AI694">
        <v>4</v>
      </c>
      <c r="AL694" t="s">
        <v>141</v>
      </c>
    </row>
    <row r="695" spans="1:38" hidden="1" x14ac:dyDescent="0.25">
      <c r="A695" s="19" t="s">
        <v>177</v>
      </c>
      <c r="B695" s="25" t="s">
        <v>188</v>
      </c>
      <c r="C695">
        <v>9</v>
      </c>
      <c r="D695">
        <v>22.86</v>
      </c>
      <c r="E695">
        <v>22.86</v>
      </c>
      <c r="F695" s="34"/>
      <c r="G695">
        <v>8</v>
      </c>
      <c r="H695">
        <v>14</v>
      </c>
      <c r="I695" s="34"/>
      <c r="J695" s="64" t="s">
        <v>150</v>
      </c>
      <c r="K695" s="50" t="s">
        <v>565</v>
      </c>
      <c r="L695" s="98"/>
      <c r="M695">
        <v>130</v>
      </c>
      <c r="N695">
        <v>125</v>
      </c>
      <c r="O695" s="34"/>
      <c r="P695"/>
      <c r="Q695">
        <v>11</v>
      </c>
      <c r="R695" s="34"/>
      <c r="S695" s="37" t="s">
        <v>409</v>
      </c>
      <c r="T695">
        <v>1400</v>
      </c>
      <c r="U695">
        <v>1</v>
      </c>
      <c r="V695">
        <v>28</v>
      </c>
      <c r="W695">
        <v>1</v>
      </c>
      <c r="X695">
        <v>24</v>
      </c>
      <c r="Y695" t="s">
        <v>465</v>
      </c>
      <c r="Z695">
        <v>1154</v>
      </c>
      <c r="AA695" s="33" t="s">
        <v>417</v>
      </c>
      <c r="AB695">
        <v>3</v>
      </c>
      <c r="AC695">
        <v>70</v>
      </c>
      <c r="AD695" s="25" t="s">
        <v>1216</v>
      </c>
      <c r="AE695" s="12" t="s">
        <v>549</v>
      </c>
      <c r="AF695">
        <v>4</v>
      </c>
      <c r="AG695">
        <v>2</v>
      </c>
      <c r="AH695">
        <v>2</v>
      </c>
      <c r="AI695">
        <v>9</v>
      </c>
      <c r="AL695" t="s">
        <v>141</v>
      </c>
    </row>
    <row r="696" spans="1:38" hidden="1" x14ac:dyDescent="0.25">
      <c r="A696" s="19" t="s">
        <v>177</v>
      </c>
      <c r="B696" s="25" t="s">
        <v>188</v>
      </c>
      <c r="C696" s="28">
        <v>1</v>
      </c>
      <c r="D696">
        <v>23</v>
      </c>
      <c r="E696">
        <v>23.3</v>
      </c>
      <c r="F696" s="34"/>
      <c r="G696">
        <v>8</v>
      </c>
      <c r="H696">
        <v>6</v>
      </c>
      <c r="I696" s="34"/>
      <c r="J696" s="64" t="s">
        <v>150</v>
      </c>
      <c r="K696" s="50" t="s">
        <v>565</v>
      </c>
      <c r="L696" s="98"/>
      <c r="M696">
        <v>130</v>
      </c>
      <c r="N696">
        <v>121</v>
      </c>
      <c r="O696" s="34"/>
      <c r="P696"/>
      <c r="Q696">
        <v>6.5</v>
      </c>
      <c r="R696" s="34"/>
      <c r="S696" s="35" t="s">
        <v>408</v>
      </c>
      <c r="T696">
        <v>1400</v>
      </c>
      <c r="U696">
        <v>1</v>
      </c>
      <c r="V696">
        <v>1</v>
      </c>
      <c r="W696">
        <v>1</v>
      </c>
      <c r="X696">
        <v>24</v>
      </c>
      <c r="Y696" t="s">
        <v>483</v>
      </c>
      <c r="Z696">
        <v>1154</v>
      </c>
      <c r="AA696" s="33" t="s">
        <v>417</v>
      </c>
      <c r="AB696">
        <v>3</v>
      </c>
      <c r="AC696">
        <v>64</v>
      </c>
      <c r="AD696" s="25" t="s">
        <v>1216</v>
      </c>
      <c r="AE696" s="12" t="s">
        <v>446</v>
      </c>
      <c r="AF696">
        <v>2</v>
      </c>
      <c r="AG696">
        <v>2</v>
      </c>
      <c r="AH696">
        <v>2</v>
      </c>
      <c r="AI696">
        <v>1</v>
      </c>
      <c r="AL696" t="s">
        <v>141</v>
      </c>
    </row>
    <row r="697" spans="1:38" hidden="1" x14ac:dyDescent="0.25">
      <c r="A697" s="19" t="s">
        <v>177</v>
      </c>
      <c r="B697" s="25" t="s">
        <v>188</v>
      </c>
      <c r="C697" s="28">
        <v>1</v>
      </c>
      <c r="D697">
        <v>22.36</v>
      </c>
      <c r="E697">
        <v>22.259999999999998</v>
      </c>
      <c r="F697" s="34"/>
      <c r="G697">
        <v>8</v>
      </c>
      <c r="H697">
        <v>11</v>
      </c>
      <c r="I697" s="34"/>
      <c r="J697" s="64" t="s">
        <v>150</v>
      </c>
      <c r="K697" s="50" t="s">
        <v>565</v>
      </c>
      <c r="L697" s="98"/>
      <c r="M697">
        <v>130</v>
      </c>
      <c r="N697">
        <v>132</v>
      </c>
      <c r="O697" s="34"/>
      <c r="P697"/>
      <c r="Q697">
        <v>7</v>
      </c>
      <c r="R697" s="34"/>
      <c r="S697" s="35" t="s">
        <v>408</v>
      </c>
      <c r="T697">
        <v>1400</v>
      </c>
      <c r="U697">
        <v>1</v>
      </c>
      <c r="V697">
        <v>26</v>
      </c>
      <c r="W697">
        <v>11</v>
      </c>
      <c r="X697">
        <v>23</v>
      </c>
      <c r="Y697" t="s">
        <v>508</v>
      </c>
      <c r="Z697">
        <v>1148</v>
      </c>
      <c r="AA697" s="33" t="s">
        <v>417</v>
      </c>
      <c r="AB697">
        <v>4</v>
      </c>
      <c r="AC697">
        <v>58</v>
      </c>
      <c r="AD697" s="25" t="s">
        <v>1216</v>
      </c>
      <c r="AE697" s="12" t="s">
        <v>418</v>
      </c>
      <c r="AF697">
        <v>2</v>
      </c>
      <c r="AG697">
        <v>1</v>
      </c>
      <c r="AH697">
        <v>1</v>
      </c>
      <c r="AI697">
        <v>1</v>
      </c>
      <c r="AL697" t="s">
        <v>141</v>
      </c>
    </row>
    <row r="698" spans="1:38" hidden="1" x14ac:dyDescent="0.25">
      <c r="A698" s="19" t="s">
        <v>177</v>
      </c>
      <c r="B698" s="25" t="s">
        <v>188</v>
      </c>
      <c r="C698" s="28">
        <v>1</v>
      </c>
      <c r="D698">
        <v>22.03</v>
      </c>
      <c r="E698">
        <v>22.130000000000003</v>
      </c>
      <c r="F698" s="34"/>
      <c r="G698">
        <v>8</v>
      </c>
      <c r="H698">
        <v>7</v>
      </c>
      <c r="I698" s="34"/>
      <c r="J698" s="64" t="s">
        <v>150</v>
      </c>
      <c r="K698" s="50" t="s">
        <v>565</v>
      </c>
      <c r="L698" s="98"/>
      <c r="M698">
        <v>130</v>
      </c>
      <c r="N698">
        <v>127</v>
      </c>
      <c r="O698" s="34"/>
      <c r="P698"/>
      <c r="Q698">
        <v>19</v>
      </c>
      <c r="R698" s="34"/>
      <c r="S698" s="35" t="s">
        <v>408</v>
      </c>
      <c r="T698">
        <v>1400</v>
      </c>
      <c r="U698">
        <v>1</v>
      </c>
      <c r="V698">
        <v>22</v>
      </c>
      <c r="W698">
        <v>10</v>
      </c>
      <c r="X698">
        <v>23</v>
      </c>
      <c r="Y698" t="s">
        <v>501</v>
      </c>
      <c r="Z698">
        <v>1135</v>
      </c>
      <c r="AA698" s="33" t="s">
        <v>417</v>
      </c>
      <c r="AB698">
        <v>4</v>
      </c>
      <c r="AC698">
        <v>53</v>
      </c>
      <c r="AD698" s="25" t="s">
        <v>1216</v>
      </c>
      <c r="AE698" s="12" t="s">
        <v>446</v>
      </c>
      <c r="AF698">
        <v>2</v>
      </c>
      <c r="AG698">
        <v>4</v>
      </c>
      <c r="AH698">
        <v>4</v>
      </c>
      <c r="AI698">
        <v>1</v>
      </c>
      <c r="AL698" t="s">
        <v>141</v>
      </c>
    </row>
    <row r="699" spans="1:38" hidden="1" x14ac:dyDescent="0.25">
      <c r="A699" s="19" t="s">
        <v>177</v>
      </c>
      <c r="B699" s="25" t="s">
        <v>188</v>
      </c>
      <c r="C699" s="30">
        <v>5</v>
      </c>
      <c r="D699">
        <v>10.15</v>
      </c>
      <c r="E699">
        <v>10.25</v>
      </c>
      <c r="F699" s="34"/>
      <c r="G699">
        <v>8</v>
      </c>
      <c r="H699">
        <v>6</v>
      </c>
      <c r="I699" s="34"/>
      <c r="J699" s="64" t="s">
        <v>150</v>
      </c>
      <c r="K699" s="50" t="s">
        <v>565</v>
      </c>
      <c r="L699" s="98"/>
      <c r="M699">
        <v>130</v>
      </c>
      <c r="N699">
        <v>128</v>
      </c>
      <c r="O699" s="34"/>
      <c r="P699"/>
      <c r="Q699">
        <v>14</v>
      </c>
      <c r="R699" s="34"/>
      <c r="S699" s="36" t="s">
        <v>410</v>
      </c>
      <c r="T699">
        <v>1200</v>
      </c>
      <c r="U699">
        <v>1</v>
      </c>
      <c r="V699">
        <v>24</v>
      </c>
      <c r="W699">
        <v>9</v>
      </c>
      <c r="X699">
        <v>23</v>
      </c>
      <c r="Y699" t="s">
        <v>508</v>
      </c>
      <c r="Z699">
        <v>1139</v>
      </c>
      <c r="AA699" s="33" t="s">
        <v>417</v>
      </c>
      <c r="AB699">
        <v>4</v>
      </c>
      <c r="AC699">
        <v>54</v>
      </c>
      <c r="AD699" s="25" t="s">
        <v>1216</v>
      </c>
      <c r="AE699" s="12">
        <v>2</v>
      </c>
      <c r="AF699">
        <v>8</v>
      </c>
      <c r="AG699">
        <v>7</v>
      </c>
      <c r="AH699">
        <v>5</v>
      </c>
      <c r="AL699" t="s">
        <v>141</v>
      </c>
    </row>
    <row r="700" spans="1:38" x14ac:dyDescent="0.25">
      <c r="A700" s="19" t="s">
        <v>177</v>
      </c>
      <c r="B700" s="18" t="s">
        <v>204</v>
      </c>
      <c r="C700">
        <v>7</v>
      </c>
      <c r="D700">
        <v>40.86</v>
      </c>
      <c r="E700">
        <v>40.26</v>
      </c>
      <c r="F700" s="34"/>
      <c r="G700">
        <v>1</v>
      </c>
      <c r="H700">
        <v>10</v>
      </c>
      <c r="I700" s="34"/>
      <c r="J700" s="62" t="s">
        <v>120</v>
      </c>
      <c r="K700" s="62" t="s">
        <v>120</v>
      </c>
      <c r="L700" s="109"/>
      <c r="M700">
        <v>121</v>
      </c>
      <c r="N700">
        <v>128</v>
      </c>
      <c r="O700" s="34"/>
      <c r="P700">
        <f>VLOOKUP(表格2_45[[#This Row],[name]],odds!$A$1:$H$200,4,0)</f>
        <v>16</v>
      </c>
      <c r="Q700">
        <v>12</v>
      </c>
      <c r="R700" s="34"/>
      <c r="S700" s="36" t="s">
        <v>410</v>
      </c>
      <c r="T700" s="41">
        <v>1650</v>
      </c>
      <c r="U700">
        <v>1</v>
      </c>
      <c r="V700">
        <v>15</v>
      </c>
      <c r="W700">
        <v>10</v>
      </c>
      <c r="X700">
        <v>25</v>
      </c>
      <c r="Y700" s="32" t="s">
        <v>432</v>
      </c>
      <c r="Z700">
        <v>1113</v>
      </c>
      <c r="AA700" s="33" t="s">
        <v>427</v>
      </c>
      <c r="AB700">
        <v>4</v>
      </c>
      <c r="AC700">
        <v>51</v>
      </c>
      <c r="AD700" s="17" t="s">
        <v>91</v>
      </c>
      <c r="AE700" t="s">
        <v>441</v>
      </c>
      <c r="AF700">
        <v>8</v>
      </c>
      <c r="AG700">
        <v>3</v>
      </c>
      <c r="AH700">
        <v>1</v>
      </c>
      <c r="AI700">
        <v>7</v>
      </c>
      <c r="AL700" t="s">
        <v>141</v>
      </c>
    </row>
    <row r="701" spans="1:38" x14ac:dyDescent="0.25">
      <c r="A701" s="19" t="s">
        <v>177</v>
      </c>
      <c r="B701" s="21" t="s">
        <v>215</v>
      </c>
      <c r="C701" s="28">
        <v>2</v>
      </c>
      <c r="D701">
        <v>40.56</v>
      </c>
      <c r="E701">
        <v>40.26</v>
      </c>
      <c r="F701" s="34"/>
      <c r="G701">
        <v>3</v>
      </c>
      <c r="H701">
        <v>7</v>
      </c>
      <c r="I701" s="34"/>
      <c r="J701" s="63" t="s">
        <v>140</v>
      </c>
      <c r="K701" s="63" t="s">
        <v>140</v>
      </c>
      <c r="L701" s="100"/>
      <c r="M701">
        <v>116</v>
      </c>
      <c r="N701">
        <v>118</v>
      </c>
      <c r="O701" s="34"/>
      <c r="P701">
        <f>VLOOKUP(表格2_45[[#This Row],[name]],odds!$A$1:$H$200,4,0)</f>
        <v>10</v>
      </c>
      <c r="Q701">
        <v>21</v>
      </c>
      <c r="R701" s="34"/>
      <c r="S701" s="36" t="s">
        <v>410</v>
      </c>
      <c r="T701" s="41">
        <v>1650</v>
      </c>
      <c r="U701">
        <v>1</v>
      </c>
      <c r="V701">
        <v>23</v>
      </c>
      <c r="W701">
        <v>12</v>
      </c>
      <c r="X701">
        <v>25</v>
      </c>
      <c r="Y701" s="32" t="s">
        <v>416</v>
      </c>
      <c r="Z701">
        <v>1164</v>
      </c>
      <c r="AA701" s="33" t="s">
        <v>417</v>
      </c>
      <c r="AB701">
        <v>4</v>
      </c>
      <c r="AC701">
        <v>41</v>
      </c>
      <c r="AD701" s="26" t="s">
        <v>59</v>
      </c>
      <c r="AE701">
        <v>3</v>
      </c>
      <c r="AF701">
        <v>9</v>
      </c>
      <c r="AG701">
        <v>8</v>
      </c>
      <c r="AH701">
        <v>7</v>
      </c>
      <c r="AI701">
        <v>2</v>
      </c>
      <c r="AL701" t="s">
        <v>141</v>
      </c>
    </row>
    <row r="702" spans="1:38" hidden="1" x14ac:dyDescent="0.25">
      <c r="A702" s="19" t="s">
        <v>177</v>
      </c>
      <c r="B702" s="26" t="s">
        <v>191</v>
      </c>
      <c r="C702">
        <v>9</v>
      </c>
      <c r="D702">
        <v>21.98</v>
      </c>
      <c r="E702">
        <v>21.88</v>
      </c>
      <c r="F702" s="34"/>
      <c r="G702">
        <v>6</v>
      </c>
      <c r="H702">
        <v>7</v>
      </c>
      <c r="I702" s="34"/>
      <c r="J702" s="60" t="s">
        <v>90</v>
      </c>
      <c r="K702" s="61" t="s">
        <v>106</v>
      </c>
      <c r="L702" s="113"/>
      <c r="M702">
        <v>128</v>
      </c>
      <c r="N702">
        <v>132</v>
      </c>
      <c r="O702" s="34"/>
      <c r="P702">
        <f>VLOOKUP(表格2_45[[#This Row],[name]],odds!$A$1:$H$200,4,0)</f>
        <v>20</v>
      </c>
      <c r="Q702">
        <v>10</v>
      </c>
      <c r="R702" s="34"/>
      <c r="S702" s="36" t="s">
        <v>410</v>
      </c>
      <c r="T702">
        <v>1400</v>
      </c>
      <c r="U702">
        <v>1</v>
      </c>
      <c r="V702">
        <v>14</v>
      </c>
      <c r="W702">
        <v>9</v>
      </c>
      <c r="X702">
        <v>25</v>
      </c>
      <c r="Y702" t="s">
        <v>477</v>
      </c>
      <c r="Z702">
        <v>1044</v>
      </c>
      <c r="AA702" s="33" t="s">
        <v>427</v>
      </c>
      <c r="AB702">
        <v>4</v>
      </c>
      <c r="AC702">
        <v>56</v>
      </c>
      <c r="AD702" s="19" t="s">
        <v>81</v>
      </c>
      <c r="AE702" t="s">
        <v>519</v>
      </c>
      <c r="AF702">
        <v>8</v>
      </c>
      <c r="AG702">
        <v>10</v>
      </c>
      <c r="AH702">
        <v>11</v>
      </c>
      <c r="AI702">
        <v>9</v>
      </c>
      <c r="AL702" t="s">
        <v>46</v>
      </c>
    </row>
    <row r="703" spans="1:38" hidden="1" x14ac:dyDescent="0.25">
      <c r="A703" s="19" t="s">
        <v>177</v>
      </c>
      <c r="B703" s="26" t="s">
        <v>191</v>
      </c>
      <c r="C703" s="28">
        <v>3</v>
      </c>
      <c r="D703">
        <v>21.94</v>
      </c>
      <c r="E703">
        <v>22.14</v>
      </c>
      <c r="F703" s="34"/>
      <c r="G703">
        <v>6</v>
      </c>
      <c r="H703">
        <v>1</v>
      </c>
      <c r="I703" s="34"/>
      <c r="J703" s="60" t="s">
        <v>90</v>
      </c>
      <c r="K703" s="50" t="s">
        <v>565</v>
      </c>
      <c r="L703" s="98"/>
      <c r="M703">
        <v>128</v>
      </c>
      <c r="N703">
        <v>129</v>
      </c>
      <c r="O703" s="34"/>
      <c r="P703">
        <f>VLOOKUP(表格2_45[[#This Row],[name]],odds!$A$1:$H$200,4,0)</f>
        <v>20</v>
      </c>
      <c r="Q703">
        <v>14</v>
      </c>
      <c r="R703" s="34"/>
      <c r="S703" s="37" t="s">
        <v>409</v>
      </c>
      <c r="T703">
        <v>1400</v>
      </c>
      <c r="U703">
        <v>1</v>
      </c>
      <c r="V703">
        <v>5</v>
      </c>
      <c r="W703">
        <v>7</v>
      </c>
      <c r="X703">
        <v>25</v>
      </c>
      <c r="Y703" t="s">
        <v>479</v>
      </c>
      <c r="Z703">
        <v>1024</v>
      </c>
      <c r="AA703" s="33" t="s">
        <v>427</v>
      </c>
      <c r="AB703">
        <v>4</v>
      </c>
      <c r="AC703">
        <v>56</v>
      </c>
      <c r="AD703" s="19" t="s">
        <v>81</v>
      </c>
      <c r="AE703" s="12">
        <v>1</v>
      </c>
      <c r="AF703">
        <v>6</v>
      </c>
      <c r="AG703">
        <v>7</v>
      </c>
      <c r="AH703">
        <v>7</v>
      </c>
      <c r="AI703">
        <v>3</v>
      </c>
      <c r="AL703" t="s">
        <v>46</v>
      </c>
    </row>
    <row r="704" spans="1:38" x14ac:dyDescent="0.25">
      <c r="A704" s="19" t="s">
        <v>177</v>
      </c>
      <c r="B704" s="19" t="s">
        <v>208</v>
      </c>
      <c r="C704">
        <v>6</v>
      </c>
      <c r="D704">
        <v>40.69</v>
      </c>
      <c r="E704">
        <v>40.29</v>
      </c>
      <c r="F704" s="34"/>
      <c r="G704">
        <v>7</v>
      </c>
      <c r="H704">
        <v>8</v>
      </c>
      <c r="I704" s="34"/>
      <c r="J704" s="50" t="s">
        <v>565</v>
      </c>
      <c r="K704" s="47" t="s">
        <v>504</v>
      </c>
      <c r="L704" s="108"/>
      <c r="M704">
        <v>118</v>
      </c>
      <c r="N704">
        <v>130</v>
      </c>
      <c r="O704" s="34"/>
      <c r="P704"/>
      <c r="Q704">
        <v>24</v>
      </c>
      <c r="R704" s="34"/>
      <c r="S704" s="36" t="s">
        <v>410</v>
      </c>
      <c r="T704" s="41">
        <v>1650</v>
      </c>
      <c r="U704">
        <v>1</v>
      </c>
      <c r="V704">
        <v>21</v>
      </c>
      <c r="W704">
        <v>5</v>
      </c>
      <c r="X704">
        <v>25</v>
      </c>
      <c r="Y704" s="32" t="s">
        <v>416</v>
      </c>
      <c r="Z704">
        <v>1045</v>
      </c>
      <c r="AA704" s="33" t="s">
        <v>427</v>
      </c>
      <c r="AB704">
        <v>5</v>
      </c>
      <c r="AC704">
        <v>38</v>
      </c>
      <c r="AD704" s="20" t="s">
        <v>39</v>
      </c>
      <c r="AE704" t="s">
        <v>474</v>
      </c>
      <c r="AF704">
        <v>10</v>
      </c>
      <c r="AG704">
        <v>10</v>
      </c>
      <c r="AH704">
        <v>11</v>
      </c>
      <c r="AI704">
        <v>6</v>
      </c>
      <c r="AL704" t="s">
        <v>661</v>
      </c>
    </row>
    <row r="705" spans="1:38" hidden="1" x14ac:dyDescent="0.25">
      <c r="A705" s="19" t="s">
        <v>177</v>
      </c>
      <c r="B705" s="26" t="s">
        <v>191</v>
      </c>
      <c r="C705">
        <v>8</v>
      </c>
      <c r="D705">
        <v>22.7</v>
      </c>
      <c r="E705">
        <v>22.5</v>
      </c>
      <c r="F705" s="34"/>
      <c r="G705">
        <v>6</v>
      </c>
      <c r="H705">
        <v>5</v>
      </c>
      <c r="I705" s="34"/>
      <c r="J705" s="60" t="s">
        <v>90</v>
      </c>
      <c r="K705" s="72" t="s">
        <v>434</v>
      </c>
      <c r="L705" s="101"/>
      <c r="M705">
        <v>128</v>
      </c>
      <c r="N705">
        <v>133</v>
      </c>
      <c r="O705" s="34"/>
      <c r="P705">
        <f>VLOOKUP(表格2_45[[#This Row],[name]],odds!$A$1:$H$200,4,0)</f>
        <v>20</v>
      </c>
      <c r="Q705">
        <v>28</v>
      </c>
      <c r="R705" s="34"/>
      <c r="S705" s="35" t="s">
        <v>408</v>
      </c>
      <c r="T705">
        <v>1400</v>
      </c>
      <c r="U705">
        <v>1</v>
      </c>
      <c r="V705">
        <v>25</v>
      </c>
      <c r="W705">
        <v>5</v>
      </c>
      <c r="X705">
        <v>25</v>
      </c>
      <c r="Y705" t="s">
        <v>483</v>
      </c>
      <c r="Z705">
        <v>1050</v>
      </c>
      <c r="AA705" s="33" t="s">
        <v>417</v>
      </c>
      <c r="AB705">
        <v>4</v>
      </c>
      <c r="AC705">
        <v>57</v>
      </c>
      <c r="AD705" s="19" t="s">
        <v>81</v>
      </c>
      <c r="AE705" t="s">
        <v>490</v>
      </c>
      <c r="AF705">
        <v>2</v>
      </c>
      <c r="AG705">
        <v>4</v>
      </c>
      <c r="AH705">
        <v>3</v>
      </c>
      <c r="AI705">
        <v>8</v>
      </c>
      <c r="AL705" t="s">
        <v>46</v>
      </c>
    </row>
    <row r="706" spans="1:38" hidden="1" x14ac:dyDescent="0.25">
      <c r="A706" s="19" t="s">
        <v>177</v>
      </c>
      <c r="B706" s="26" t="s">
        <v>191</v>
      </c>
      <c r="C706">
        <v>8</v>
      </c>
      <c r="D706">
        <v>22.43</v>
      </c>
      <c r="E706">
        <v>22.13</v>
      </c>
      <c r="F706" s="34"/>
      <c r="G706">
        <v>6</v>
      </c>
      <c r="H706">
        <v>10</v>
      </c>
      <c r="I706" s="34"/>
      <c r="J706" s="60" t="s">
        <v>90</v>
      </c>
      <c r="K706" s="85" t="s">
        <v>1179</v>
      </c>
      <c r="L706" s="130"/>
      <c r="M706">
        <v>128</v>
      </c>
      <c r="N706">
        <v>132</v>
      </c>
      <c r="O706" s="34"/>
      <c r="P706">
        <f>VLOOKUP(表格2_45[[#This Row],[name]],odds!$A$1:$H$200,4,0)</f>
        <v>20</v>
      </c>
      <c r="Q706">
        <v>42</v>
      </c>
      <c r="R706" s="34"/>
      <c r="S706" s="38" t="s">
        <v>411</v>
      </c>
      <c r="T706">
        <v>1400</v>
      </c>
      <c r="U706">
        <v>1</v>
      </c>
      <c r="V706">
        <v>27</v>
      </c>
      <c r="W706">
        <v>4</v>
      </c>
      <c r="X706">
        <v>25</v>
      </c>
      <c r="Y706" t="s">
        <v>483</v>
      </c>
      <c r="Z706">
        <v>1046</v>
      </c>
      <c r="AA706" s="33" t="s">
        <v>417</v>
      </c>
      <c r="AB706">
        <v>4</v>
      </c>
      <c r="AC706">
        <v>57</v>
      </c>
      <c r="AD706" s="19" t="s">
        <v>81</v>
      </c>
      <c r="AE706" t="s">
        <v>513</v>
      </c>
      <c r="AF706">
        <v>11</v>
      </c>
      <c r="AG706">
        <v>12</v>
      </c>
      <c r="AH706">
        <v>12</v>
      </c>
      <c r="AI706">
        <v>8</v>
      </c>
      <c r="AL706" t="s">
        <v>46</v>
      </c>
    </row>
    <row r="707" spans="1:38" hidden="1" x14ac:dyDescent="0.25">
      <c r="A707" s="19" t="s">
        <v>177</v>
      </c>
      <c r="B707" s="26" t="s">
        <v>191</v>
      </c>
      <c r="C707">
        <v>9</v>
      </c>
      <c r="D707">
        <v>22.05</v>
      </c>
      <c r="E707">
        <v>21.75</v>
      </c>
      <c r="F707" s="34"/>
      <c r="G707">
        <v>6</v>
      </c>
      <c r="H707">
        <v>12</v>
      </c>
      <c r="I707" s="34"/>
      <c r="J707" s="60" t="s">
        <v>90</v>
      </c>
      <c r="K707" s="86" t="s">
        <v>1239</v>
      </c>
      <c r="L707" s="131"/>
      <c r="M707">
        <v>128</v>
      </c>
      <c r="N707">
        <v>132</v>
      </c>
      <c r="O707" s="34"/>
      <c r="P707">
        <f>VLOOKUP(表格2_45[[#This Row],[name]],odds!$A$1:$H$200,4,0)</f>
        <v>20</v>
      </c>
      <c r="Q707">
        <v>14</v>
      </c>
      <c r="R707" s="34"/>
      <c r="S707" s="38" t="s">
        <v>411</v>
      </c>
      <c r="T707">
        <v>1400</v>
      </c>
      <c r="U707">
        <v>1</v>
      </c>
      <c r="V707">
        <v>23</v>
      </c>
      <c r="W707">
        <v>3</v>
      </c>
      <c r="X707">
        <v>25</v>
      </c>
      <c r="Y707" t="s">
        <v>483</v>
      </c>
      <c r="Z707">
        <v>1054</v>
      </c>
      <c r="AA707" s="33" t="s">
        <v>427</v>
      </c>
      <c r="AB707">
        <v>4</v>
      </c>
      <c r="AC707">
        <v>57</v>
      </c>
      <c r="AD707" s="19" t="s">
        <v>81</v>
      </c>
      <c r="AE707" t="s">
        <v>453</v>
      </c>
      <c r="AF707">
        <v>14</v>
      </c>
      <c r="AG707">
        <v>14</v>
      </c>
      <c r="AH707">
        <v>13</v>
      </c>
      <c r="AI707">
        <v>9</v>
      </c>
      <c r="AL707" t="s">
        <v>46</v>
      </c>
    </row>
    <row r="708" spans="1:38" hidden="1" x14ac:dyDescent="0.25">
      <c r="A708" s="19" t="s">
        <v>177</v>
      </c>
      <c r="B708" s="26" t="s">
        <v>191</v>
      </c>
      <c r="C708" s="28">
        <v>2</v>
      </c>
      <c r="D708">
        <v>21.63</v>
      </c>
      <c r="E708">
        <v>21.729999999999997</v>
      </c>
      <c r="F708" s="34"/>
      <c r="G708">
        <v>6</v>
      </c>
      <c r="H708">
        <v>1</v>
      </c>
      <c r="I708" s="34"/>
      <c r="J708" s="60" t="s">
        <v>90</v>
      </c>
      <c r="K708" s="55" t="s">
        <v>64</v>
      </c>
      <c r="L708" s="99"/>
      <c r="M708">
        <v>128</v>
      </c>
      <c r="N708">
        <v>131</v>
      </c>
      <c r="O708" s="34"/>
      <c r="P708">
        <f>VLOOKUP(表格2_45[[#This Row],[name]],odds!$A$1:$H$200,4,0)</f>
        <v>20</v>
      </c>
      <c r="Q708">
        <v>4.5</v>
      </c>
      <c r="R708" s="34"/>
      <c r="S708" s="37" t="s">
        <v>409</v>
      </c>
      <c r="T708">
        <v>1400</v>
      </c>
      <c r="U708">
        <v>1</v>
      </c>
      <c r="V708">
        <v>16</v>
      </c>
      <c r="W708">
        <v>2</v>
      </c>
      <c r="X708">
        <v>25</v>
      </c>
      <c r="Y708" t="s">
        <v>479</v>
      </c>
      <c r="Z708">
        <v>1046</v>
      </c>
      <c r="AA708" s="33" t="s">
        <v>427</v>
      </c>
      <c r="AB708">
        <v>4</v>
      </c>
      <c r="AC708">
        <v>56</v>
      </c>
      <c r="AD708" s="19" t="s">
        <v>81</v>
      </c>
      <c r="AE708" s="12">
        <v>1</v>
      </c>
      <c r="AF708">
        <v>6</v>
      </c>
      <c r="AG708">
        <v>6</v>
      </c>
      <c r="AH708">
        <v>7</v>
      </c>
      <c r="AI708">
        <v>2</v>
      </c>
      <c r="AL708" t="s">
        <v>46</v>
      </c>
    </row>
    <row r="709" spans="1:38" hidden="1" x14ac:dyDescent="0.25">
      <c r="A709" s="19" t="s">
        <v>177</v>
      </c>
      <c r="B709" s="26" t="s">
        <v>191</v>
      </c>
      <c r="C709" s="28">
        <v>1</v>
      </c>
      <c r="D709">
        <v>21.69</v>
      </c>
      <c r="E709">
        <v>21.790000000000003</v>
      </c>
      <c r="F709" s="34"/>
      <c r="G709">
        <v>6</v>
      </c>
      <c r="H709">
        <v>7</v>
      </c>
      <c r="I709" s="34"/>
      <c r="J709" s="60" t="s">
        <v>90</v>
      </c>
      <c r="K709" s="85" t="s">
        <v>1179</v>
      </c>
      <c r="L709" s="130"/>
      <c r="M709">
        <v>128</v>
      </c>
      <c r="N709">
        <v>125</v>
      </c>
      <c r="O709" s="34"/>
      <c r="P709">
        <f>VLOOKUP(表格2_45[[#This Row],[name]],odds!$A$1:$H$200,4,0)</f>
        <v>20</v>
      </c>
      <c r="Q709">
        <v>9.3000000000000007</v>
      </c>
      <c r="R709" s="34"/>
      <c r="S709" s="38" t="s">
        <v>411</v>
      </c>
      <c r="T709">
        <v>1400</v>
      </c>
      <c r="U709">
        <v>1</v>
      </c>
      <c r="V709">
        <v>19</v>
      </c>
      <c r="W709">
        <v>1</v>
      </c>
      <c r="X709">
        <v>25</v>
      </c>
      <c r="Y709" t="s">
        <v>483</v>
      </c>
      <c r="Z709">
        <v>1038</v>
      </c>
      <c r="AA709" s="33" t="s">
        <v>417</v>
      </c>
      <c r="AB709">
        <v>4</v>
      </c>
      <c r="AC709">
        <v>50</v>
      </c>
      <c r="AD709" s="19" t="s">
        <v>81</v>
      </c>
      <c r="AE709" s="12" t="s">
        <v>989</v>
      </c>
      <c r="AF709">
        <v>12</v>
      </c>
      <c r="AG709">
        <v>13</v>
      </c>
      <c r="AH709">
        <v>9</v>
      </c>
      <c r="AI709">
        <v>1</v>
      </c>
      <c r="AL709" t="s">
        <v>46</v>
      </c>
    </row>
    <row r="710" spans="1:38" hidden="1" x14ac:dyDescent="0.25">
      <c r="A710" s="19" t="s">
        <v>177</v>
      </c>
      <c r="B710" s="26" t="s">
        <v>191</v>
      </c>
      <c r="C710" s="30">
        <v>5</v>
      </c>
      <c r="D710">
        <v>22.35</v>
      </c>
      <c r="E710">
        <v>22.150000000000002</v>
      </c>
      <c r="F710" s="34"/>
      <c r="G710">
        <v>6</v>
      </c>
      <c r="H710">
        <v>13</v>
      </c>
      <c r="I710" s="34"/>
      <c r="J710" s="60" t="s">
        <v>90</v>
      </c>
      <c r="K710" s="55" t="s">
        <v>64</v>
      </c>
      <c r="L710" s="99"/>
      <c r="M710">
        <v>128</v>
      </c>
      <c r="N710">
        <v>127</v>
      </c>
      <c r="O710" s="34"/>
      <c r="P710">
        <f>VLOOKUP(表格2_45[[#This Row],[name]],odds!$A$1:$H$200,4,0)</f>
        <v>20</v>
      </c>
      <c r="Q710">
        <v>6.8</v>
      </c>
      <c r="R710" s="34"/>
      <c r="S710" s="36" t="s">
        <v>410</v>
      </c>
      <c r="T710">
        <v>1400</v>
      </c>
      <c r="U710">
        <v>1</v>
      </c>
      <c r="V710">
        <v>29</v>
      </c>
      <c r="W710">
        <v>12</v>
      </c>
      <c r="X710">
        <v>24</v>
      </c>
      <c r="Y710" t="s">
        <v>501</v>
      </c>
      <c r="Z710">
        <v>1026</v>
      </c>
      <c r="AA710" s="33" t="s">
        <v>417</v>
      </c>
      <c r="AB710">
        <v>4</v>
      </c>
      <c r="AC710">
        <v>52</v>
      </c>
      <c r="AD710" s="19" t="s">
        <v>81</v>
      </c>
      <c r="AE710" t="s">
        <v>484</v>
      </c>
      <c r="AF710">
        <v>10</v>
      </c>
      <c r="AG710">
        <v>12</v>
      </c>
      <c r="AH710">
        <v>11</v>
      </c>
      <c r="AI710">
        <v>5</v>
      </c>
      <c r="AL710" t="s">
        <v>46</v>
      </c>
    </row>
    <row r="711" spans="1:38" hidden="1" x14ac:dyDescent="0.25">
      <c r="A711" s="19" t="s">
        <v>177</v>
      </c>
      <c r="B711" s="26" t="s">
        <v>191</v>
      </c>
      <c r="C711">
        <v>9</v>
      </c>
      <c r="D711">
        <v>22.55</v>
      </c>
      <c r="E711">
        <v>22.55</v>
      </c>
      <c r="F711" s="34"/>
      <c r="G711">
        <v>6</v>
      </c>
      <c r="H711">
        <v>9</v>
      </c>
      <c r="I711" s="34"/>
      <c r="J711" s="60" t="s">
        <v>90</v>
      </c>
      <c r="K711" s="49" t="s">
        <v>31</v>
      </c>
      <c r="L711" s="107"/>
      <c r="M711">
        <v>128</v>
      </c>
      <c r="N711">
        <v>127</v>
      </c>
      <c r="O711" s="34"/>
      <c r="P711">
        <f>VLOOKUP(表格2_45[[#This Row],[name]],odds!$A$1:$H$200,4,0)</f>
        <v>20</v>
      </c>
      <c r="Q711">
        <v>2.1</v>
      </c>
      <c r="R711" s="34"/>
      <c r="S711" s="38" t="s">
        <v>411</v>
      </c>
      <c r="T711">
        <v>1400</v>
      </c>
      <c r="U711">
        <v>1</v>
      </c>
      <c r="V711">
        <v>20</v>
      </c>
      <c r="W711">
        <v>10</v>
      </c>
      <c r="X711">
        <v>24</v>
      </c>
      <c r="Y711" t="s">
        <v>501</v>
      </c>
      <c r="Z711">
        <v>1023</v>
      </c>
      <c r="AA711" s="33" t="s">
        <v>427</v>
      </c>
      <c r="AB711">
        <v>4</v>
      </c>
      <c r="AC711">
        <v>52</v>
      </c>
      <c r="AD711" s="19" t="s">
        <v>81</v>
      </c>
      <c r="AE711" t="s">
        <v>516</v>
      </c>
      <c r="AF711">
        <v>12</v>
      </c>
      <c r="AG711">
        <v>12</v>
      </c>
      <c r="AH711">
        <v>10</v>
      </c>
      <c r="AI711">
        <v>9</v>
      </c>
      <c r="AL711" t="s">
        <v>46</v>
      </c>
    </row>
    <row r="712" spans="1:38" hidden="1" x14ac:dyDescent="0.25">
      <c r="A712" s="19" t="s">
        <v>177</v>
      </c>
      <c r="B712" s="26" t="s">
        <v>191</v>
      </c>
      <c r="C712" s="28">
        <v>2</v>
      </c>
      <c r="D712">
        <v>22.7</v>
      </c>
      <c r="E712">
        <v>22.7</v>
      </c>
      <c r="F712" s="34"/>
      <c r="G712">
        <v>6</v>
      </c>
      <c r="H712">
        <v>12</v>
      </c>
      <c r="I712" s="34"/>
      <c r="J712" s="60" t="s">
        <v>90</v>
      </c>
      <c r="K712" s="47" t="s">
        <v>504</v>
      </c>
      <c r="L712" s="108"/>
      <c r="M712">
        <v>128</v>
      </c>
      <c r="N712">
        <v>122</v>
      </c>
      <c r="O712" s="34"/>
      <c r="P712">
        <f>VLOOKUP(表格2_45[[#This Row],[name]],odds!$A$1:$H$200,4,0)</f>
        <v>20</v>
      </c>
      <c r="Q712">
        <v>8.1999999999999993</v>
      </c>
      <c r="R712" s="34"/>
      <c r="S712" s="38" t="s">
        <v>411</v>
      </c>
      <c r="T712">
        <v>1400</v>
      </c>
      <c r="U712">
        <v>1</v>
      </c>
      <c r="V712">
        <v>28</v>
      </c>
      <c r="W712">
        <v>9</v>
      </c>
      <c r="X712">
        <v>24</v>
      </c>
      <c r="Y712" t="s">
        <v>508</v>
      </c>
      <c r="Z712">
        <v>1021</v>
      </c>
      <c r="AA712" s="33" t="s">
        <v>417</v>
      </c>
      <c r="AB712">
        <v>4</v>
      </c>
      <c r="AC712">
        <v>50</v>
      </c>
      <c r="AD712" s="19" t="s">
        <v>81</v>
      </c>
      <c r="AE712" s="12" t="s">
        <v>654</v>
      </c>
      <c r="AF712">
        <v>12</v>
      </c>
      <c r="AG712">
        <v>12</v>
      </c>
      <c r="AH712">
        <v>12</v>
      </c>
      <c r="AI712">
        <v>2</v>
      </c>
      <c r="AL712" t="s">
        <v>46</v>
      </c>
    </row>
    <row r="713" spans="1:38" hidden="1" x14ac:dyDescent="0.25">
      <c r="A713" s="19" t="s">
        <v>177</v>
      </c>
      <c r="B713" s="26" t="s">
        <v>191</v>
      </c>
      <c r="C713" s="30">
        <v>4</v>
      </c>
      <c r="D713">
        <v>22.47</v>
      </c>
      <c r="E713">
        <v>22.47</v>
      </c>
      <c r="F713" s="34"/>
      <c r="G713">
        <v>6</v>
      </c>
      <c r="H713">
        <v>13</v>
      </c>
      <c r="I713" s="34"/>
      <c r="J713" s="60" t="s">
        <v>90</v>
      </c>
      <c r="K713" s="47" t="s">
        <v>504</v>
      </c>
      <c r="L713" s="108"/>
      <c r="M713">
        <v>128</v>
      </c>
      <c r="N713">
        <v>122</v>
      </c>
      <c r="O713" s="34"/>
      <c r="P713">
        <f>VLOOKUP(表格2_45[[#This Row],[name]],odds!$A$1:$H$200,4,0)</f>
        <v>20</v>
      </c>
      <c r="Q713">
        <v>6.8</v>
      </c>
      <c r="R713" s="34"/>
      <c r="S713" s="36" t="s">
        <v>410</v>
      </c>
      <c r="T713">
        <v>1400</v>
      </c>
      <c r="U713">
        <v>1</v>
      </c>
      <c r="V713">
        <v>8</v>
      </c>
      <c r="W713">
        <v>9</v>
      </c>
      <c r="X713">
        <v>24</v>
      </c>
      <c r="Y713" t="s">
        <v>483</v>
      </c>
      <c r="Z713">
        <v>1030</v>
      </c>
      <c r="AA713" s="34" t="s">
        <v>438</v>
      </c>
      <c r="AB713">
        <v>4</v>
      </c>
      <c r="AC713">
        <v>50</v>
      </c>
      <c r="AD713" s="19" t="s">
        <v>81</v>
      </c>
      <c r="AE713" t="s">
        <v>441</v>
      </c>
      <c r="AF713">
        <v>10</v>
      </c>
      <c r="AG713">
        <v>8</v>
      </c>
      <c r="AH713">
        <v>7</v>
      </c>
      <c r="AI713">
        <v>4</v>
      </c>
      <c r="AL713" t="s">
        <v>46</v>
      </c>
    </row>
    <row r="714" spans="1:38" hidden="1" x14ac:dyDescent="0.25">
      <c r="A714" s="19" t="s">
        <v>177</v>
      </c>
      <c r="B714" s="26" t="s">
        <v>191</v>
      </c>
      <c r="C714" s="28">
        <v>2</v>
      </c>
      <c r="D714">
        <v>21.86</v>
      </c>
      <c r="E714">
        <v>21.96</v>
      </c>
      <c r="F714" s="34"/>
      <c r="G714">
        <v>6</v>
      </c>
      <c r="H714">
        <v>4</v>
      </c>
      <c r="I714" s="34"/>
      <c r="J714" s="60" t="s">
        <v>90</v>
      </c>
      <c r="K714" s="55" t="s">
        <v>64</v>
      </c>
      <c r="L714" s="99"/>
      <c r="M714">
        <v>128</v>
      </c>
      <c r="N714">
        <v>125</v>
      </c>
      <c r="O714" s="34"/>
      <c r="P714">
        <f>VLOOKUP(表格2_45[[#This Row],[name]],odds!$A$1:$H$200,4,0)</f>
        <v>20</v>
      </c>
      <c r="Q714">
        <v>3</v>
      </c>
      <c r="R714" s="34"/>
      <c r="S714" s="36" t="s">
        <v>410</v>
      </c>
      <c r="T714">
        <v>1400</v>
      </c>
      <c r="U714">
        <v>1</v>
      </c>
      <c r="V714">
        <v>1</v>
      </c>
      <c r="W714">
        <v>7</v>
      </c>
      <c r="X714">
        <v>24</v>
      </c>
      <c r="Y714" t="s">
        <v>477</v>
      </c>
      <c r="Z714">
        <v>1031</v>
      </c>
      <c r="AA714" s="33" t="s">
        <v>417</v>
      </c>
      <c r="AB714">
        <v>4</v>
      </c>
      <c r="AC714">
        <v>49</v>
      </c>
      <c r="AD714" s="19" t="s">
        <v>81</v>
      </c>
      <c r="AE714" s="12" t="s">
        <v>584</v>
      </c>
      <c r="AF714">
        <v>8</v>
      </c>
      <c r="AG714">
        <v>8</v>
      </c>
      <c r="AH714">
        <v>8</v>
      </c>
      <c r="AI714">
        <v>2</v>
      </c>
      <c r="AL714" t="s">
        <v>46</v>
      </c>
    </row>
    <row r="715" spans="1:38" hidden="1" x14ac:dyDescent="0.25">
      <c r="A715" s="19" t="s">
        <v>177</v>
      </c>
      <c r="B715" s="26" t="s">
        <v>191</v>
      </c>
      <c r="C715" s="28">
        <v>2</v>
      </c>
      <c r="D715">
        <v>23.33</v>
      </c>
      <c r="E715">
        <v>23.63</v>
      </c>
      <c r="F715" s="34"/>
      <c r="G715">
        <v>6</v>
      </c>
      <c r="H715">
        <v>2</v>
      </c>
      <c r="I715" s="34"/>
      <c r="J715" s="60" t="s">
        <v>90</v>
      </c>
      <c r="K715" s="55" t="s">
        <v>64</v>
      </c>
      <c r="L715" s="99"/>
      <c r="M715">
        <v>128</v>
      </c>
      <c r="N715">
        <v>125</v>
      </c>
      <c r="O715" s="34"/>
      <c r="P715">
        <f>VLOOKUP(表格2_45[[#This Row],[name]],odds!$A$1:$H$200,4,0)</f>
        <v>20</v>
      </c>
      <c r="Q715">
        <v>3.9</v>
      </c>
      <c r="R715" s="34"/>
      <c r="S715" s="38" t="s">
        <v>411</v>
      </c>
      <c r="T715">
        <v>1400</v>
      </c>
      <c r="U715">
        <v>1</v>
      </c>
      <c r="V715">
        <v>15</v>
      </c>
      <c r="W715">
        <v>6</v>
      </c>
      <c r="X715">
        <v>24</v>
      </c>
      <c r="Y715" t="s">
        <v>479</v>
      </c>
      <c r="Z715">
        <v>1029</v>
      </c>
      <c r="AA715" s="34" t="s">
        <v>480</v>
      </c>
      <c r="AB715">
        <v>4</v>
      </c>
      <c r="AC715">
        <v>49</v>
      </c>
      <c r="AD715" s="19" t="s">
        <v>81</v>
      </c>
      <c r="AE715" s="12" t="s">
        <v>549</v>
      </c>
      <c r="AF715">
        <v>13</v>
      </c>
      <c r="AG715">
        <v>8</v>
      </c>
      <c r="AH715">
        <v>5</v>
      </c>
      <c r="AI715">
        <v>2</v>
      </c>
      <c r="AL715" t="s">
        <v>46</v>
      </c>
    </row>
    <row r="716" spans="1:38" hidden="1" x14ac:dyDescent="0.25">
      <c r="A716" s="19" t="s">
        <v>177</v>
      </c>
      <c r="B716" s="26" t="s">
        <v>191</v>
      </c>
      <c r="C716" s="28">
        <v>2</v>
      </c>
      <c r="D716">
        <v>21.93</v>
      </c>
      <c r="E716">
        <v>21.830000000000002</v>
      </c>
      <c r="F716" s="34"/>
      <c r="G716">
        <v>6</v>
      </c>
      <c r="H716">
        <v>11</v>
      </c>
      <c r="I716" s="34"/>
      <c r="J716" s="60" t="s">
        <v>90</v>
      </c>
      <c r="K716" s="72" t="s">
        <v>434</v>
      </c>
      <c r="L716" s="101"/>
      <c r="M716">
        <v>128</v>
      </c>
      <c r="N716">
        <v>125</v>
      </c>
      <c r="O716" s="34"/>
      <c r="P716">
        <f>VLOOKUP(表格2_45[[#This Row],[name]],odds!$A$1:$H$200,4,0)</f>
        <v>20</v>
      </c>
      <c r="Q716">
        <v>9</v>
      </c>
      <c r="R716" s="34"/>
      <c r="S716" s="36" t="s">
        <v>410</v>
      </c>
      <c r="T716">
        <v>1400</v>
      </c>
      <c r="U716">
        <v>1</v>
      </c>
      <c r="V716">
        <v>26</v>
      </c>
      <c r="W716">
        <v>5</v>
      </c>
      <c r="X716">
        <v>24</v>
      </c>
      <c r="Y716" t="s">
        <v>483</v>
      </c>
      <c r="Z716">
        <v>1026</v>
      </c>
      <c r="AA716" s="33" t="s">
        <v>417</v>
      </c>
      <c r="AB716">
        <v>4</v>
      </c>
      <c r="AC716">
        <v>49</v>
      </c>
      <c r="AD716" s="19" t="s">
        <v>81</v>
      </c>
      <c r="AE716" s="12" t="s">
        <v>418</v>
      </c>
      <c r="AF716">
        <v>8</v>
      </c>
      <c r="AG716">
        <v>7</v>
      </c>
      <c r="AH716">
        <v>6</v>
      </c>
      <c r="AI716">
        <v>2</v>
      </c>
      <c r="AL716" t="s">
        <v>46</v>
      </c>
    </row>
    <row r="717" spans="1:38" hidden="1" x14ac:dyDescent="0.25">
      <c r="A717" s="19" t="s">
        <v>177</v>
      </c>
      <c r="B717" s="26" t="s">
        <v>191</v>
      </c>
      <c r="C717" s="30">
        <v>4</v>
      </c>
      <c r="D717">
        <v>23.42</v>
      </c>
      <c r="E717">
        <v>23.320000000000004</v>
      </c>
      <c r="F717" s="34"/>
      <c r="G717">
        <v>6</v>
      </c>
      <c r="H717">
        <v>13</v>
      </c>
      <c r="I717" s="34"/>
      <c r="J717" s="60" t="s">
        <v>90</v>
      </c>
      <c r="K717" s="72" t="s">
        <v>434</v>
      </c>
      <c r="L717" s="101"/>
      <c r="M717">
        <v>128</v>
      </c>
      <c r="N717">
        <v>126</v>
      </c>
      <c r="O717" s="34"/>
      <c r="P717">
        <f>VLOOKUP(表格2_45[[#This Row],[name]],odds!$A$1:$H$200,4,0)</f>
        <v>20</v>
      </c>
      <c r="Q717">
        <v>22</v>
      </c>
      <c r="R717" s="34"/>
      <c r="S717" s="36" t="s">
        <v>410</v>
      </c>
      <c r="T717">
        <v>1400</v>
      </c>
      <c r="U717">
        <v>1</v>
      </c>
      <c r="V717">
        <v>28</v>
      </c>
      <c r="W717">
        <v>4</v>
      </c>
      <c r="X717">
        <v>24</v>
      </c>
      <c r="Y717" t="s">
        <v>483</v>
      </c>
      <c r="Z717">
        <v>1025</v>
      </c>
      <c r="AA717" s="34" t="s">
        <v>755</v>
      </c>
      <c r="AB717">
        <v>4</v>
      </c>
      <c r="AC717">
        <v>51</v>
      </c>
      <c r="AD717" s="19" t="s">
        <v>81</v>
      </c>
      <c r="AE717" t="s">
        <v>453</v>
      </c>
      <c r="AF717">
        <v>8</v>
      </c>
      <c r="AG717">
        <v>11</v>
      </c>
      <c r="AH717">
        <v>11</v>
      </c>
      <c r="AI717">
        <v>4</v>
      </c>
      <c r="AL717" t="s">
        <v>46</v>
      </c>
    </row>
    <row r="718" spans="1:38" hidden="1" x14ac:dyDescent="0.25">
      <c r="A718" s="19" t="s">
        <v>177</v>
      </c>
      <c r="B718" s="26" t="s">
        <v>191</v>
      </c>
      <c r="C718" s="28">
        <v>3</v>
      </c>
      <c r="D718">
        <v>23.16</v>
      </c>
      <c r="E718">
        <v>22.96</v>
      </c>
      <c r="F718" s="34"/>
      <c r="G718">
        <v>6</v>
      </c>
      <c r="H718">
        <v>10</v>
      </c>
      <c r="I718" s="34"/>
      <c r="J718" s="60" t="s">
        <v>90</v>
      </c>
      <c r="K718" s="72" t="s">
        <v>434</v>
      </c>
      <c r="L718" s="101"/>
      <c r="M718">
        <v>128</v>
      </c>
      <c r="N718">
        <v>127</v>
      </c>
      <c r="O718" s="34"/>
      <c r="P718">
        <f>VLOOKUP(表格2_45[[#This Row],[name]],odds!$A$1:$H$200,4,0)</f>
        <v>20</v>
      </c>
      <c r="Q718">
        <v>87</v>
      </c>
      <c r="R718" s="34"/>
      <c r="S718" s="38" t="s">
        <v>411</v>
      </c>
      <c r="T718">
        <v>1400</v>
      </c>
      <c r="U718">
        <v>1</v>
      </c>
      <c r="V718">
        <v>31</v>
      </c>
      <c r="W718">
        <v>3</v>
      </c>
      <c r="X718">
        <v>24</v>
      </c>
      <c r="Y718" t="s">
        <v>465</v>
      </c>
      <c r="Z718">
        <v>1015</v>
      </c>
      <c r="AA718" s="33" t="s">
        <v>417</v>
      </c>
      <c r="AB718">
        <v>4</v>
      </c>
      <c r="AC718">
        <v>52</v>
      </c>
      <c r="AD718" s="19" t="s">
        <v>81</v>
      </c>
      <c r="AE718" s="12" t="s">
        <v>471</v>
      </c>
      <c r="AF718">
        <v>12</v>
      </c>
      <c r="AG718">
        <v>12</v>
      </c>
      <c r="AH718">
        <v>9</v>
      </c>
      <c r="AI718">
        <v>3</v>
      </c>
      <c r="AL718" t="s">
        <v>46</v>
      </c>
    </row>
    <row r="719" spans="1:38" hidden="1" x14ac:dyDescent="0.25">
      <c r="A719" s="19" t="s">
        <v>177</v>
      </c>
      <c r="B719" s="26" t="s">
        <v>191</v>
      </c>
      <c r="C719">
        <v>7</v>
      </c>
      <c r="D719">
        <v>10.83</v>
      </c>
      <c r="E719">
        <v>11.03</v>
      </c>
      <c r="F719" s="34"/>
      <c r="G719">
        <v>6</v>
      </c>
      <c r="H719">
        <v>1</v>
      </c>
      <c r="I719" s="34"/>
      <c r="J719" s="60" t="s">
        <v>90</v>
      </c>
      <c r="K719" s="54" t="s">
        <v>58</v>
      </c>
      <c r="L719" s="110"/>
      <c r="M719">
        <v>128</v>
      </c>
      <c r="N719">
        <v>129</v>
      </c>
      <c r="O719" s="34"/>
      <c r="P719">
        <f>VLOOKUP(表格2_45[[#This Row],[name]],odds!$A$1:$H$200,4,0)</f>
        <v>20</v>
      </c>
      <c r="Q719">
        <v>60</v>
      </c>
      <c r="R719" s="34"/>
      <c r="S719" s="37" t="s">
        <v>409</v>
      </c>
      <c r="T719">
        <v>1200</v>
      </c>
      <c r="U719">
        <v>1</v>
      </c>
      <c r="V719">
        <v>10</v>
      </c>
      <c r="W719">
        <v>3</v>
      </c>
      <c r="X719">
        <v>24</v>
      </c>
      <c r="Y719" t="s">
        <v>508</v>
      </c>
      <c r="Z719">
        <v>1034</v>
      </c>
      <c r="AA719" s="33" t="s">
        <v>417</v>
      </c>
      <c r="AB719">
        <v>4</v>
      </c>
      <c r="AC719">
        <v>54</v>
      </c>
      <c r="AD719" s="19" t="s">
        <v>81</v>
      </c>
      <c r="AE719" t="s">
        <v>533</v>
      </c>
      <c r="AF719">
        <v>6</v>
      </c>
      <c r="AG719">
        <v>7</v>
      </c>
      <c r="AH719">
        <v>7</v>
      </c>
      <c r="AL719" t="s">
        <v>46</v>
      </c>
    </row>
    <row r="720" spans="1:38" hidden="1" x14ac:dyDescent="0.25">
      <c r="A720" s="19" t="s">
        <v>177</v>
      </c>
      <c r="B720" s="26" t="s">
        <v>191</v>
      </c>
      <c r="C720">
        <v>8</v>
      </c>
      <c r="D720">
        <v>23.47</v>
      </c>
      <c r="E720">
        <v>23.169999999999998</v>
      </c>
      <c r="F720" s="34"/>
      <c r="G720">
        <v>6</v>
      </c>
      <c r="H720">
        <v>12</v>
      </c>
      <c r="I720" s="34"/>
      <c r="J720" s="60" t="s">
        <v>90</v>
      </c>
      <c r="K720" s="53" t="s">
        <v>53</v>
      </c>
      <c r="L720" s="102"/>
      <c r="M720">
        <v>128</v>
      </c>
      <c r="N720">
        <v>132</v>
      </c>
      <c r="O720" s="34"/>
      <c r="P720">
        <f>VLOOKUP(表格2_45[[#This Row],[name]],odds!$A$1:$H$200,4,0)</f>
        <v>20</v>
      </c>
      <c r="Q720">
        <v>73</v>
      </c>
      <c r="R720" s="34"/>
      <c r="S720" s="38" t="s">
        <v>411</v>
      </c>
      <c r="T720">
        <v>1400</v>
      </c>
      <c r="U720">
        <v>1</v>
      </c>
      <c r="V720">
        <v>12</v>
      </c>
      <c r="W720">
        <v>2</v>
      </c>
      <c r="X720">
        <v>24</v>
      </c>
      <c r="Y720" t="s">
        <v>483</v>
      </c>
      <c r="Z720">
        <v>1031</v>
      </c>
      <c r="AA720" s="33" t="s">
        <v>417</v>
      </c>
      <c r="AB720">
        <v>4</v>
      </c>
      <c r="AC720">
        <v>56</v>
      </c>
      <c r="AD720" s="19" t="s">
        <v>81</v>
      </c>
      <c r="AE720">
        <v>4</v>
      </c>
      <c r="AF720">
        <v>11</v>
      </c>
      <c r="AG720">
        <v>11</v>
      </c>
      <c r="AH720">
        <v>8</v>
      </c>
      <c r="AI720">
        <v>8</v>
      </c>
      <c r="AL720" t="s">
        <v>639</v>
      </c>
    </row>
    <row r="721" spans="1:38" hidden="1" x14ac:dyDescent="0.25">
      <c r="A721" s="19" t="s">
        <v>177</v>
      </c>
      <c r="B721" s="26" t="s">
        <v>191</v>
      </c>
      <c r="C721">
        <v>7</v>
      </c>
      <c r="D721">
        <v>23.5</v>
      </c>
      <c r="E721">
        <v>23.4</v>
      </c>
      <c r="F721" s="34"/>
      <c r="G721">
        <v>6</v>
      </c>
      <c r="H721">
        <v>8</v>
      </c>
      <c r="I721" s="34"/>
      <c r="J721" s="60" t="s">
        <v>90</v>
      </c>
      <c r="K721" s="50" t="s">
        <v>565</v>
      </c>
      <c r="L721" s="98"/>
      <c r="M721">
        <v>128</v>
      </c>
      <c r="N721">
        <v>132</v>
      </c>
      <c r="O721" s="34"/>
      <c r="P721">
        <f>VLOOKUP(表格2_45[[#This Row],[name]],odds!$A$1:$H$200,4,0)</f>
        <v>20</v>
      </c>
      <c r="Q721">
        <v>25</v>
      </c>
      <c r="R721" s="34"/>
      <c r="S721" s="36" t="s">
        <v>410</v>
      </c>
      <c r="T721">
        <v>1400</v>
      </c>
      <c r="U721">
        <v>1</v>
      </c>
      <c r="V721">
        <v>10</v>
      </c>
      <c r="W721">
        <v>9</v>
      </c>
      <c r="X721">
        <v>23</v>
      </c>
      <c r="Y721" t="s">
        <v>483</v>
      </c>
      <c r="Z721">
        <v>1022</v>
      </c>
      <c r="AA721" s="34" t="s">
        <v>438</v>
      </c>
      <c r="AB721">
        <v>4</v>
      </c>
      <c r="AC721">
        <v>58</v>
      </c>
      <c r="AD721" s="25" t="s">
        <v>1216</v>
      </c>
      <c r="AE721">
        <v>5</v>
      </c>
      <c r="AF721">
        <v>10</v>
      </c>
      <c r="AG721">
        <v>10</v>
      </c>
      <c r="AH721">
        <v>10</v>
      </c>
      <c r="AI721">
        <v>7</v>
      </c>
      <c r="AL721" t="s">
        <v>624</v>
      </c>
    </row>
    <row r="722" spans="1:38" hidden="1" x14ac:dyDescent="0.25">
      <c r="A722" s="19" t="s">
        <v>177</v>
      </c>
      <c r="B722" s="27" t="s">
        <v>194</v>
      </c>
      <c r="C722">
        <v>12</v>
      </c>
      <c r="D722">
        <v>50.79</v>
      </c>
      <c r="E722">
        <v>50.79</v>
      </c>
      <c r="F722" s="34"/>
      <c r="G722">
        <v>9</v>
      </c>
      <c r="H722">
        <v>12</v>
      </c>
      <c r="I722" s="34"/>
      <c r="J722" s="67" t="s">
        <v>195</v>
      </c>
      <c r="K722" s="67" t="s">
        <v>195</v>
      </c>
      <c r="L722" s="95"/>
      <c r="M722">
        <v>123</v>
      </c>
      <c r="N722">
        <v>123</v>
      </c>
      <c r="O722" s="34"/>
      <c r="P722">
        <f>VLOOKUP(表格2_45[[#This Row],[name]],odds!$A$1:$H$200,4,0)</f>
        <v>4.3</v>
      </c>
      <c r="Q722">
        <v>4.4000000000000004</v>
      </c>
      <c r="R722" s="34"/>
      <c r="S722" s="38" t="s">
        <v>411</v>
      </c>
      <c r="T722">
        <v>1800</v>
      </c>
      <c r="U722">
        <v>1</v>
      </c>
      <c r="V722">
        <v>17</v>
      </c>
      <c r="W722">
        <v>12</v>
      </c>
      <c r="X722">
        <v>25</v>
      </c>
      <c r="Y722" s="31" t="s">
        <v>420</v>
      </c>
      <c r="Z722">
        <v>1130</v>
      </c>
      <c r="AA722" s="33" t="s">
        <v>417</v>
      </c>
      <c r="AB722">
        <v>4</v>
      </c>
      <c r="AC722">
        <v>48</v>
      </c>
      <c r="AD722" s="19" t="s">
        <v>32</v>
      </c>
      <c r="AE722" t="s">
        <v>429</v>
      </c>
      <c r="AF722">
        <v>11</v>
      </c>
      <c r="AG722">
        <v>11</v>
      </c>
      <c r="AH722">
        <v>12</v>
      </c>
      <c r="AI722">
        <v>11</v>
      </c>
      <c r="AJ722">
        <v>12</v>
      </c>
      <c r="AL722" t="s">
        <v>17</v>
      </c>
    </row>
    <row r="723" spans="1:38" x14ac:dyDescent="0.25">
      <c r="A723" s="19" t="s">
        <v>177</v>
      </c>
      <c r="B723" s="24" t="s">
        <v>185</v>
      </c>
      <c r="C723" s="30">
        <v>5</v>
      </c>
      <c r="D723">
        <v>40.65</v>
      </c>
      <c r="E723">
        <v>40.35</v>
      </c>
      <c r="F723" s="34"/>
      <c r="G723">
        <v>2</v>
      </c>
      <c r="H723">
        <v>10</v>
      </c>
      <c r="I723" s="34"/>
      <c r="J723" s="52" t="s">
        <v>49</v>
      </c>
      <c r="K723" s="61" t="s">
        <v>106</v>
      </c>
      <c r="L723" s="113"/>
      <c r="M723">
        <v>131</v>
      </c>
      <c r="N723">
        <v>128</v>
      </c>
      <c r="O723" s="34"/>
      <c r="P723">
        <f>VLOOKUP(表格2_45[[#This Row],[name]],odds!$A$1:$H$200,4,0)</f>
        <v>5.5</v>
      </c>
      <c r="Q723">
        <v>9.8000000000000007</v>
      </c>
      <c r="R723" s="34"/>
      <c r="S723" s="38" t="s">
        <v>411</v>
      </c>
      <c r="T723" s="41">
        <v>1650</v>
      </c>
      <c r="U723">
        <v>1</v>
      </c>
      <c r="V723">
        <v>15</v>
      </c>
      <c r="W723">
        <v>10</v>
      </c>
      <c r="X723">
        <v>25</v>
      </c>
      <c r="Y723" s="32" t="s">
        <v>432</v>
      </c>
      <c r="Z723">
        <v>1040</v>
      </c>
      <c r="AA723" s="33" t="s">
        <v>427</v>
      </c>
      <c r="AB723">
        <v>4</v>
      </c>
      <c r="AC723">
        <v>51</v>
      </c>
      <c r="AD723" s="18" t="s">
        <v>76</v>
      </c>
      <c r="AE723" t="s">
        <v>453</v>
      </c>
      <c r="AF723">
        <v>11</v>
      </c>
      <c r="AG723">
        <v>11</v>
      </c>
      <c r="AH723">
        <v>10</v>
      </c>
      <c r="AI723">
        <v>5</v>
      </c>
      <c r="AL723" t="s">
        <v>46</v>
      </c>
    </row>
    <row r="724" spans="1:38" x14ac:dyDescent="0.25">
      <c r="A724" s="19" t="s">
        <v>177</v>
      </c>
      <c r="B724" s="19" t="s">
        <v>208</v>
      </c>
      <c r="C724" s="28">
        <v>1</v>
      </c>
      <c r="D724">
        <v>40.68</v>
      </c>
      <c r="E724">
        <v>40.380000000000003</v>
      </c>
      <c r="F724" s="34"/>
      <c r="G724">
        <v>7</v>
      </c>
      <c r="H724">
        <v>1</v>
      </c>
      <c r="I724" s="34"/>
      <c r="J724" s="50" t="s">
        <v>565</v>
      </c>
      <c r="K724" s="50" t="s">
        <v>565</v>
      </c>
      <c r="L724" s="98"/>
      <c r="M724">
        <v>118</v>
      </c>
      <c r="N724">
        <v>132</v>
      </c>
      <c r="O724" s="34"/>
      <c r="P724"/>
      <c r="Q724">
        <v>3.8</v>
      </c>
      <c r="R724" s="34"/>
      <c r="S724" s="37" t="s">
        <v>409</v>
      </c>
      <c r="T724" s="41">
        <v>1650</v>
      </c>
      <c r="U724">
        <v>1</v>
      </c>
      <c r="V724">
        <v>19</v>
      </c>
      <c r="W724">
        <v>11</v>
      </c>
      <c r="X724">
        <v>25</v>
      </c>
      <c r="Y724" s="31" t="s">
        <v>420</v>
      </c>
      <c r="Z724">
        <v>1045</v>
      </c>
      <c r="AA724" s="33" t="s">
        <v>417</v>
      </c>
      <c r="AB724">
        <v>5</v>
      </c>
      <c r="AC724">
        <v>39</v>
      </c>
      <c r="AD724" s="20" t="s">
        <v>39</v>
      </c>
      <c r="AE724" s="12" t="s">
        <v>654</v>
      </c>
      <c r="AF724">
        <v>6</v>
      </c>
      <c r="AG724">
        <v>5</v>
      </c>
      <c r="AH724">
        <v>4</v>
      </c>
      <c r="AI724">
        <v>1</v>
      </c>
      <c r="AL724" t="s">
        <v>17</v>
      </c>
    </row>
    <row r="725" spans="1:38" x14ac:dyDescent="0.25">
      <c r="A725" s="19" t="s">
        <v>177</v>
      </c>
      <c r="B725" s="27" t="s">
        <v>194</v>
      </c>
      <c r="C725">
        <v>6</v>
      </c>
      <c r="D725">
        <v>40.409999999999997</v>
      </c>
      <c r="E725">
        <v>40.409999999999997</v>
      </c>
      <c r="F725" s="34"/>
      <c r="G725">
        <v>9</v>
      </c>
      <c r="H725">
        <v>8</v>
      </c>
      <c r="I725" s="34"/>
      <c r="J725" s="67" t="s">
        <v>195</v>
      </c>
      <c r="K725" s="63" t="s">
        <v>140</v>
      </c>
      <c r="L725" s="100"/>
      <c r="M725">
        <v>123</v>
      </c>
      <c r="N725">
        <v>123</v>
      </c>
      <c r="O725" s="34"/>
      <c r="P725">
        <f>VLOOKUP(表格2_45[[#This Row],[name]],odds!$A$1:$H$200,4,0)</f>
        <v>4.3</v>
      </c>
      <c r="Q725">
        <v>8.4</v>
      </c>
      <c r="R725" s="34"/>
      <c r="S725" s="36" t="s">
        <v>410</v>
      </c>
      <c r="T725" s="41">
        <v>1650</v>
      </c>
      <c r="U725">
        <v>1</v>
      </c>
      <c r="V725">
        <v>28</v>
      </c>
      <c r="W725">
        <v>5</v>
      </c>
      <c r="X725">
        <v>25</v>
      </c>
      <c r="Y725" s="32" t="s">
        <v>426</v>
      </c>
      <c r="Z725">
        <v>1100</v>
      </c>
      <c r="AA725" s="33" t="s">
        <v>427</v>
      </c>
      <c r="AB725">
        <v>4</v>
      </c>
      <c r="AC725">
        <v>48</v>
      </c>
      <c r="AD725" s="19" t="s">
        <v>32</v>
      </c>
      <c r="AE725" t="s">
        <v>484</v>
      </c>
      <c r="AF725">
        <v>9</v>
      </c>
      <c r="AG725">
        <v>10</v>
      </c>
      <c r="AH725">
        <v>10</v>
      </c>
      <c r="AI725">
        <v>6</v>
      </c>
      <c r="AL725" t="s">
        <v>46</v>
      </c>
    </row>
    <row r="726" spans="1:38" hidden="1" x14ac:dyDescent="0.25">
      <c r="A726" s="19" t="s">
        <v>177</v>
      </c>
      <c r="B726" s="18" t="s">
        <v>204</v>
      </c>
      <c r="C726">
        <v>10</v>
      </c>
      <c r="D726">
        <v>41.11</v>
      </c>
      <c r="E726">
        <v>40.410000000000004</v>
      </c>
      <c r="F726" s="34"/>
      <c r="G726">
        <v>1</v>
      </c>
      <c r="H726">
        <v>9</v>
      </c>
      <c r="I726" s="34"/>
      <c r="J726" s="62" t="s">
        <v>120</v>
      </c>
      <c r="K726" s="49" t="s">
        <v>31</v>
      </c>
      <c r="L726" s="107"/>
      <c r="M726">
        <v>121</v>
      </c>
      <c r="N726">
        <v>130</v>
      </c>
      <c r="O726" s="34"/>
      <c r="P726">
        <f>VLOOKUP(表格2_45[[#This Row],[name]],odds!$A$1:$H$200,4,0)</f>
        <v>16</v>
      </c>
      <c r="Q726">
        <v>9.5</v>
      </c>
      <c r="R726" s="34"/>
      <c r="S726" s="35" t="s">
        <v>408</v>
      </c>
      <c r="T726" s="41">
        <v>1650</v>
      </c>
      <c r="U726">
        <v>1</v>
      </c>
      <c r="V726">
        <v>26</v>
      </c>
      <c r="W726">
        <v>12</v>
      </c>
      <c r="X726">
        <v>24</v>
      </c>
      <c r="Y726" s="32" t="s">
        <v>426</v>
      </c>
      <c r="Z726">
        <v>1122</v>
      </c>
      <c r="AA726" s="33" t="s">
        <v>417</v>
      </c>
      <c r="AB726">
        <v>4</v>
      </c>
      <c r="AC726">
        <v>55</v>
      </c>
      <c r="AD726" s="17" t="s">
        <v>91</v>
      </c>
      <c r="AE726" t="s">
        <v>490</v>
      </c>
      <c r="AF726">
        <v>2</v>
      </c>
      <c r="AG726">
        <v>2</v>
      </c>
      <c r="AH726">
        <v>2</v>
      </c>
      <c r="AI726">
        <v>10</v>
      </c>
      <c r="AL726" t="s">
        <v>141</v>
      </c>
    </row>
    <row r="727" spans="1:38" x14ac:dyDescent="0.25">
      <c r="A727" s="19" t="s">
        <v>177</v>
      </c>
      <c r="B727" s="16" t="s">
        <v>198</v>
      </c>
      <c r="C727">
        <v>11</v>
      </c>
      <c r="D727">
        <v>40.67</v>
      </c>
      <c r="E727">
        <v>40.470000000000006</v>
      </c>
      <c r="F727" s="34"/>
      <c r="G727">
        <v>12</v>
      </c>
      <c r="H727">
        <v>8</v>
      </c>
      <c r="I727" s="34"/>
      <c r="J727" s="47" t="s">
        <v>504</v>
      </c>
      <c r="K727" s="47" t="s">
        <v>504</v>
      </c>
      <c r="L727" s="108"/>
      <c r="M727">
        <v>121</v>
      </c>
      <c r="N727">
        <v>132</v>
      </c>
      <c r="O727" s="34"/>
      <c r="P727">
        <f>VLOOKUP(表格2_45[[#This Row],[name]],odds!$A$1:$H$200,4,0)</f>
        <v>10</v>
      </c>
      <c r="Q727">
        <v>11</v>
      </c>
      <c r="R727" s="34"/>
      <c r="S727" s="37" t="s">
        <v>409</v>
      </c>
      <c r="T727" s="41">
        <v>1650</v>
      </c>
      <c r="U727">
        <v>1</v>
      </c>
      <c r="V727">
        <v>25</v>
      </c>
      <c r="W727">
        <v>6</v>
      </c>
      <c r="X727">
        <v>25</v>
      </c>
      <c r="Y727" s="32" t="s">
        <v>416</v>
      </c>
      <c r="Z727">
        <v>1088</v>
      </c>
      <c r="AA727" s="33" t="s">
        <v>427</v>
      </c>
      <c r="AB727">
        <v>4</v>
      </c>
      <c r="AC727">
        <v>59</v>
      </c>
      <c r="AD727" s="18" t="s">
        <v>27</v>
      </c>
      <c r="AE727" t="s">
        <v>487</v>
      </c>
      <c r="AF727">
        <v>7</v>
      </c>
      <c r="AG727">
        <v>9</v>
      </c>
      <c r="AH727">
        <v>11</v>
      </c>
      <c r="AI727">
        <v>11</v>
      </c>
      <c r="AL727" t="s">
        <v>17</v>
      </c>
    </row>
    <row r="728" spans="1:38" hidden="1" x14ac:dyDescent="0.25">
      <c r="A728" s="19" t="s">
        <v>177</v>
      </c>
      <c r="B728" s="27" t="s">
        <v>194</v>
      </c>
      <c r="C728">
        <v>7</v>
      </c>
      <c r="D728">
        <v>22.84</v>
      </c>
      <c r="E728">
        <v>22.939999999999998</v>
      </c>
      <c r="F728" s="34"/>
      <c r="G728">
        <v>9</v>
      </c>
      <c r="H728">
        <v>4</v>
      </c>
      <c r="I728" s="34"/>
      <c r="J728" s="67" t="s">
        <v>195</v>
      </c>
      <c r="K728" s="67" t="s">
        <v>195</v>
      </c>
      <c r="L728" s="95"/>
      <c r="M728">
        <v>123</v>
      </c>
      <c r="N728">
        <v>127</v>
      </c>
      <c r="O728" s="34"/>
      <c r="P728">
        <f>VLOOKUP(表格2_45[[#This Row],[name]],odds!$A$1:$H$200,4,0)</f>
        <v>4.3</v>
      </c>
      <c r="Q728">
        <v>15</v>
      </c>
      <c r="R728" s="34"/>
      <c r="S728" s="35" t="s">
        <v>408</v>
      </c>
      <c r="T728">
        <v>1400</v>
      </c>
      <c r="U728">
        <v>1</v>
      </c>
      <c r="V728">
        <v>10</v>
      </c>
      <c r="W728">
        <v>5</v>
      </c>
      <c r="X728">
        <v>25</v>
      </c>
      <c r="Y728" t="s">
        <v>508</v>
      </c>
      <c r="Z728">
        <v>1109</v>
      </c>
      <c r="AA728" s="33" t="s">
        <v>417</v>
      </c>
      <c r="AB728">
        <v>4</v>
      </c>
      <c r="AC728">
        <v>50</v>
      </c>
      <c r="AD728" s="19" t="s">
        <v>32</v>
      </c>
      <c r="AE728" t="s">
        <v>533</v>
      </c>
      <c r="AF728">
        <v>1</v>
      </c>
      <c r="AG728">
        <v>1</v>
      </c>
      <c r="AH728">
        <v>1</v>
      </c>
      <c r="AI728">
        <v>7</v>
      </c>
      <c r="AL728" t="s">
        <v>46</v>
      </c>
    </row>
    <row r="729" spans="1:38" hidden="1" x14ac:dyDescent="0.25">
      <c r="A729" s="19" t="s">
        <v>177</v>
      </c>
      <c r="B729" s="27" t="s">
        <v>194</v>
      </c>
      <c r="C729">
        <v>6</v>
      </c>
      <c r="D729">
        <v>21.4</v>
      </c>
      <c r="E729">
        <v>21.2</v>
      </c>
      <c r="F729" s="34"/>
      <c r="G729">
        <v>9</v>
      </c>
      <c r="H729">
        <v>10</v>
      </c>
      <c r="I729" s="34"/>
      <c r="J729" s="67" t="s">
        <v>195</v>
      </c>
      <c r="K729" s="67" t="s">
        <v>195</v>
      </c>
      <c r="L729" s="95"/>
      <c r="M729">
        <v>123</v>
      </c>
      <c r="N729">
        <v>129</v>
      </c>
      <c r="O729" s="34"/>
      <c r="P729">
        <f>VLOOKUP(表格2_45[[#This Row],[name]],odds!$A$1:$H$200,4,0)</f>
        <v>4.3</v>
      </c>
      <c r="Q729">
        <v>21</v>
      </c>
      <c r="R729" s="34"/>
      <c r="S729" s="36" t="s">
        <v>410</v>
      </c>
      <c r="T729">
        <v>1400</v>
      </c>
      <c r="U729">
        <v>1</v>
      </c>
      <c r="V729">
        <v>20</v>
      </c>
      <c r="W729">
        <v>4</v>
      </c>
      <c r="X729">
        <v>25</v>
      </c>
      <c r="Y729" t="s">
        <v>479</v>
      </c>
      <c r="Z729">
        <v>1119</v>
      </c>
      <c r="AA729" s="33" t="s">
        <v>427</v>
      </c>
      <c r="AB729">
        <v>4</v>
      </c>
      <c r="AC729">
        <v>52</v>
      </c>
      <c r="AD729" s="19" t="s">
        <v>32</v>
      </c>
      <c r="AE729">
        <v>4</v>
      </c>
      <c r="AF729">
        <v>10</v>
      </c>
      <c r="AG729">
        <v>10</v>
      </c>
      <c r="AH729">
        <v>12</v>
      </c>
      <c r="AI729">
        <v>6</v>
      </c>
      <c r="AL729" t="s">
        <v>46</v>
      </c>
    </row>
    <row r="730" spans="1:38" hidden="1" x14ac:dyDescent="0.25">
      <c r="A730" s="19" t="s">
        <v>177</v>
      </c>
      <c r="B730" s="27" t="s">
        <v>194</v>
      </c>
      <c r="C730" s="30">
        <v>5</v>
      </c>
      <c r="D730">
        <v>9.9</v>
      </c>
      <c r="E730">
        <v>9.8000000000000007</v>
      </c>
      <c r="F730" s="34"/>
      <c r="G730">
        <v>9</v>
      </c>
      <c r="H730">
        <v>9</v>
      </c>
      <c r="I730" s="34"/>
      <c r="J730" s="67" t="s">
        <v>195</v>
      </c>
      <c r="K730" s="67" t="s">
        <v>195</v>
      </c>
      <c r="L730" s="95"/>
      <c r="M730">
        <v>123</v>
      </c>
      <c r="N730">
        <v>127</v>
      </c>
      <c r="O730" s="34"/>
      <c r="P730">
        <f>VLOOKUP(表格2_45[[#This Row],[name]],odds!$A$1:$H$200,4,0)</f>
        <v>4.3</v>
      </c>
      <c r="Q730">
        <v>107</v>
      </c>
      <c r="R730" s="34"/>
      <c r="S730" s="36" t="s">
        <v>410</v>
      </c>
      <c r="T730">
        <v>1200</v>
      </c>
      <c r="U730">
        <v>1</v>
      </c>
      <c r="V730">
        <v>30</v>
      </c>
      <c r="W730">
        <v>3</v>
      </c>
      <c r="X730">
        <v>25</v>
      </c>
      <c r="Y730" t="s">
        <v>465</v>
      </c>
      <c r="Z730">
        <v>1116</v>
      </c>
      <c r="AA730" s="33" t="s">
        <v>417</v>
      </c>
      <c r="AB730">
        <v>4</v>
      </c>
      <c r="AC730">
        <v>52</v>
      </c>
      <c r="AD730" s="19" t="s">
        <v>32</v>
      </c>
      <c r="AE730" t="s">
        <v>435</v>
      </c>
      <c r="AF730">
        <v>9</v>
      </c>
      <c r="AG730">
        <v>8</v>
      </c>
      <c r="AH730">
        <v>5</v>
      </c>
      <c r="AL730" t="s">
        <v>639</v>
      </c>
    </row>
    <row r="731" spans="1:38" hidden="1" x14ac:dyDescent="0.25">
      <c r="A731" s="19" t="s">
        <v>177</v>
      </c>
      <c r="B731" s="16" t="s">
        <v>198</v>
      </c>
      <c r="C731" s="30">
        <v>5</v>
      </c>
      <c r="D731">
        <v>50.07</v>
      </c>
      <c r="E731">
        <v>50.27</v>
      </c>
      <c r="F731" s="34"/>
      <c r="G731">
        <v>12</v>
      </c>
      <c r="H731">
        <v>8</v>
      </c>
      <c r="I731" s="34"/>
      <c r="J731" s="47" t="s">
        <v>504</v>
      </c>
      <c r="K731" s="47" t="s">
        <v>504</v>
      </c>
      <c r="L731" s="108"/>
      <c r="M731">
        <v>121</v>
      </c>
      <c r="N731">
        <v>122</v>
      </c>
      <c r="O731" s="34"/>
      <c r="P731">
        <f>VLOOKUP(表格2_45[[#This Row],[name]],odds!$A$1:$H$200,4,0)</f>
        <v>10</v>
      </c>
      <c r="Q731">
        <v>43</v>
      </c>
      <c r="R731" s="34"/>
      <c r="S731" s="35" t="s">
        <v>408</v>
      </c>
      <c r="T731">
        <v>1800</v>
      </c>
      <c r="U731">
        <v>1</v>
      </c>
      <c r="V731">
        <v>17</v>
      </c>
      <c r="W731">
        <v>12</v>
      </c>
      <c r="X731">
        <v>25</v>
      </c>
      <c r="Y731" s="31" t="s">
        <v>420</v>
      </c>
      <c r="Z731">
        <v>1096</v>
      </c>
      <c r="AA731" s="33" t="s">
        <v>417</v>
      </c>
      <c r="AB731">
        <v>4</v>
      </c>
      <c r="AC731">
        <v>49</v>
      </c>
      <c r="AD731" s="18" t="s">
        <v>27</v>
      </c>
      <c r="AE731" s="12" t="s">
        <v>539</v>
      </c>
      <c r="AF731">
        <v>1</v>
      </c>
      <c r="AG731">
        <v>1</v>
      </c>
      <c r="AH731">
        <v>1</v>
      </c>
      <c r="AI731">
        <v>1</v>
      </c>
      <c r="AJ731">
        <v>5</v>
      </c>
      <c r="AL731" t="s">
        <v>17</v>
      </c>
    </row>
    <row r="732" spans="1:38" x14ac:dyDescent="0.25">
      <c r="A732" s="19" t="s">
        <v>177</v>
      </c>
      <c r="B732" s="17" t="s">
        <v>201</v>
      </c>
      <c r="C732" s="28">
        <v>3</v>
      </c>
      <c r="D732">
        <v>40.479999999999997</v>
      </c>
      <c r="E732">
        <v>40.479999999999997</v>
      </c>
      <c r="F732" s="34"/>
      <c r="G732">
        <v>4</v>
      </c>
      <c r="H732">
        <v>1</v>
      </c>
      <c r="I732" s="34"/>
      <c r="J732" s="49" t="s">
        <v>31</v>
      </c>
      <c r="K732" s="51" t="s">
        <v>43</v>
      </c>
      <c r="L732" s="111"/>
      <c r="M732">
        <v>122</v>
      </c>
      <c r="N732">
        <v>123</v>
      </c>
      <c r="O732" s="34"/>
      <c r="P732">
        <f>VLOOKUP(表格2_45[[#This Row],[name]],odds!$A$1:$H$200,4,0)</f>
        <v>13</v>
      </c>
      <c r="Q732">
        <v>32</v>
      </c>
      <c r="R732" s="34"/>
      <c r="S732" s="36" t="s">
        <v>410</v>
      </c>
      <c r="T732" s="41">
        <v>1650</v>
      </c>
      <c r="U732">
        <v>1</v>
      </c>
      <c r="V732">
        <v>10</v>
      </c>
      <c r="W732">
        <v>12</v>
      </c>
      <c r="X732">
        <v>25</v>
      </c>
      <c r="Y732" s="32" t="s">
        <v>432</v>
      </c>
      <c r="Z732">
        <v>1046</v>
      </c>
      <c r="AA732" s="33" t="s">
        <v>417</v>
      </c>
      <c r="AB732">
        <v>4</v>
      </c>
      <c r="AC732">
        <v>48</v>
      </c>
      <c r="AD732" s="20" t="s">
        <v>121</v>
      </c>
      <c r="AE732" s="12" t="s">
        <v>552</v>
      </c>
      <c r="AF732">
        <v>8</v>
      </c>
      <c r="AG732">
        <v>8</v>
      </c>
      <c r="AH732">
        <v>8</v>
      </c>
      <c r="AI732">
        <v>3</v>
      </c>
      <c r="AL732" t="s">
        <v>624</v>
      </c>
    </row>
    <row r="733" spans="1:38" x14ac:dyDescent="0.25">
      <c r="A733" s="19" t="s">
        <v>177</v>
      </c>
      <c r="B733" s="27" t="s">
        <v>194</v>
      </c>
      <c r="C733" s="28">
        <v>2</v>
      </c>
      <c r="D733">
        <v>40.51</v>
      </c>
      <c r="E733">
        <v>40.51</v>
      </c>
      <c r="F733" s="34"/>
      <c r="G733">
        <v>9</v>
      </c>
      <c r="H733">
        <v>9</v>
      </c>
      <c r="I733" s="34"/>
      <c r="J733" s="67" t="s">
        <v>195</v>
      </c>
      <c r="K733" s="67" t="s">
        <v>195</v>
      </c>
      <c r="L733" s="95"/>
      <c r="M733">
        <v>123</v>
      </c>
      <c r="N733">
        <v>122</v>
      </c>
      <c r="O733" s="34"/>
      <c r="P733">
        <f>VLOOKUP(表格2_45[[#This Row],[name]],odds!$A$1:$H$200,4,0)</f>
        <v>4.3</v>
      </c>
      <c r="Q733">
        <v>4.5999999999999996</v>
      </c>
      <c r="R733" s="34"/>
      <c r="S733" s="36" t="s">
        <v>410</v>
      </c>
      <c r="T733" s="41">
        <v>1650</v>
      </c>
      <c r="U733">
        <v>1</v>
      </c>
      <c r="V733">
        <v>26</v>
      </c>
      <c r="W733">
        <v>11</v>
      </c>
      <c r="X733">
        <v>25</v>
      </c>
      <c r="Y733" s="32" t="s">
        <v>416</v>
      </c>
      <c r="Z733">
        <v>1129</v>
      </c>
      <c r="AA733" s="33" t="s">
        <v>427</v>
      </c>
      <c r="AB733">
        <v>4</v>
      </c>
      <c r="AC733">
        <v>47</v>
      </c>
      <c r="AD733" s="19" t="s">
        <v>32</v>
      </c>
      <c r="AE733" s="12" t="s">
        <v>654</v>
      </c>
      <c r="AF733">
        <v>10</v>
      </c>
      <c r="AG733">
        <v>9</v>
      </c>
      <c r="AH733">
        <v>9</v>
      </c>
      <c r="AI733">
        <v>2</v>
      </c>
      <c r="AL733" t="s">
        <v>262</v>
      </c>
    </row>
    <row r="734" spans="1:38" hidden="1" x14ac:dyDescent="0.25">
      <c r="A734" s="19" t="s">
        <v>177</v>
      </c>
      <c r="B734" s="16" t="s">
        <v>198</v>
      </c>
      <c r="C734">
        <v>12</v>
      </c>
      <c r="D734">
        <v>23.2</v>
      </c>
      <c r="E734">
        <v>23.099999999999998</v>
      </c>
      <c r="F734" s="34"/>
      <c r="G734">
        <v>12</v>
      </c>
      <c r="H734">
        <v>8</v>
      </c>
      <c r="I734" s="34"/>
      <c r="J734" s="47" t="s">
        <v>504</v>
      </c>
      <c r="K734" s="47" t="s">
        <v>504</v>
      </c>
      <c r="L734" s="108"/>
      <c r="M734">
        <v>121</v>
      </c>
      <c r="N734">
        <v>129</v>
      </c>
      <c r="O734" s="34"/>
      <c r="P734">
        <f>VLOOKUP(表格2_45[[#This Row],[name]],odds!$A$1:$H$200,4,0)</f>
        <v>10</v>
      </c>
      <c r="Q734">
        <v>43</v>
      </c>
      <c r="R734" s="34"/>
      <c r="S734" s="37" t="s">
        <v>409</v>
      </c>
      <c r="T734">
        <v>1400</v>
      </c>
      <c r="U734">
        <v>1</v>
      </c>
      <c r="V734">
        <v>28</v>
      </c>
      <c r="W734">
        <v>9</v>
      </c>
      <c r="X734">
        <v>25</v>
      </c>
      <c r="Y734" t="s">
        <v>479</v>
      </c>
      <c r="Z734">
        <v>1097</v>
      </c>
      <c r="AA734" s="33" t="s">
        <v>427</v>
      </c>
      <c r="AB734">
        <v>4</v>
      </c>
      <c r="AC734">
        <v>55</v>
      </c>
      <c r="AD734" s="18" t="s">
        <v>27</v>
      </c>
      <c r="AE734" t="s">
        <v>468</v>
      </c>
      <c r="AF734">
        <v>6</v>
      </c>
      <c r="AG734">
        <v>8</v>
      </c>
      <c r="AH734">
        <v>9</v>
      </c>
      <c r="AI734">
        <v>12</v>
      </c>
      <c r="AL734" t="s">
        <v>17</v>
      </c>
    </row>
    <row r="735" spans="1:38" hidden="1" x14ac:dyDescent="0.25">
      <c r="A735" s="19" t="s">
        <v>177</v>
      </c>
      <c r="B735" s="16" t="s">
        <v>198</v>
      </c>
      <c r="C735">
        <v>11</v>
      </c>
      <c r="D735">
        <v>49.97</v>
      </c>
      <c r="E735">
        <v>49.57</v>
      </c>
      <c r="F735" s="34"/>
      <c r="G735">
        <v>12</v>
      </c>
      <c r="H735">
        <v>10</v>
      </c>
      <c r="I735" s="34"/>
      <c r="J735" s="47" t="s">
        <v>504</v>
      </c>
      <c r="K735" s="49" t="s">
        <v>31</v>
      </c>
      <c r="L735" s="107"/>
      <c r="M735">
        <v>121</v>
      </c>
      <c r="N735">
        <v>133</v>
      </c>
      <c r="O735" s="34"/>
      <c r="P735">
        <f>VLOOKUP(表格2_45[[#This Row],[name]],odds!$A$1:$H$200,4,0)</f>
        <v>10</v>
      </c>
      <c r="Q735">
        <v>10</v>
      </c>
      <c r="R735" s="34"/>
      <c r="S735" s="35" t="s">
        <v>408</v>
      </c>
      <c r="T735">
        <v>1800</v>
      </c>
      <c r="U735">
        <v>1</v>
      </c>
      <c r="V735">
        <v>16</v>
      </c>
      <c r="W735">
        <v>7</v>
      </c>
      <c r="X735">
        <v>25</v>
      </c>
      <c r="Y735" s="31" t="s">
        <v>420</v>
      </c>
      <c r="Z735">
        <v>1086</v>
      </c>
      <c r="AA735" s="33" t="s">
        <v>427</v>
      </c>
      <c r="AB735">
        <v>4</v>
      </c>
      <c r="AC735">
        <v>57</v>
      </c>
      <c r="AD735" s="18" t="s">
        <v>27</v>
      </c>
      <c r="AE735">
        <v>7</v>
      </c>
      <c r="AF735">
        <v>3</v>
      </c>
      <c r="AG735">
        <v>3</v>
      </c>
      <c r="AH735">
        <v>5</v>
      </c>
      <c r="AI735">
        <v>5</v>
      </c>
      <c r="AJ735">
        <v>11</v>
      </c>
      <c r="AL735" t="s">
        <v>17</v>
      </c>
    </row>
    <row r="736" spans="1:38" x14ac:dyDescent="0.25">
      <c r="A736" s="19" t="s">
        <v>177</v>
      </c>
      <c r="B736" s="16" t="s">
        <v>198</v>
      </c>
      <c r="C736" s="28">
        <v>3</v>
      </c>
      <c r="D736">
        <v>40.22</v>
      </c>
      <c r="E736">
        <v>40.519999999999996</v>
      </c>
      <c r="F736" s="34"/>
      <c r="G736">
        <v>12</v>
      </c>
      <c r="H736">
        <v>4</v>
      </c>
      <c r="I736" s="34"/>
      <c r="J736" s="47" t="s">
        <v>504</v>
      </c>
      <c r="K736" s="47" t="s">
        <v>504</v>
      </c>
      <c r="L736" s="108"/>
      <c r="M736">
        <v>121</v>
      </c>
      <c r="N736">
        <v>125</v>
      </c>
      <c r="O736" s="34"/>
      <c r="P736">
        <f>VLOOKUP(表格2_45[[#This Row],[name]],odds!$A$1:$H$200,4,0)</f>
        <v>10</v>
      </c>
      <c r="Q736">
        <v>5.9</v>
      </c>
      <c r="R736" s="34"/>
      <c r="S736" s="36" t="s">
        <v>410</v>
      </c>
      <c r="T736" s="41">
        <v>1650</v>
      </c>
      <c r="U736">
        <v>1</v>
      </c>
      <c r="V736">
        <v>22</v>
      </c>
      <c r="W736">
        <v>1</v>
      </c>
      <c r="X736">
        <v>25</v>
      </c>
      <c r="Y736" s="32" t="s">
        <v>416</v>
      </c>
      <c r="Z736">
        <v>1080</v>
      </c>
      <c r="AA736" s="33" t="s">
        <v>417</v>
      </c>
      <c r="AB736">
        <v>4</v>
      </c>
      <c r="AC736">
        <v>51</v>
      </c>
      <c r="AD736" s="18" t="s">
        <v>27</v>
      </c>
      <c r="AE736" s="12" t="s">
        <v>418</v>
      </c>
      <c r="AF736">
        <v>8</v>
      </c>
      <c r="AG736">
        <v>9</v>
      </c>
      <c r="AH736">
        <v>9</v>
      </c>
      <c r="AI736">
        <v>3</v>
      </c>
      <c r="AL736" t="s">
        <v>17</v>
      </c>
    </row>
    <row r="737" spans="1:38" hidden="1" x14ac:dyDescent="0.25">
      <c r="A737" s="19" t="s">
        <v>177</v>
      </c>
      <c r="B737" s="16" t="s">
        <v>198</v>
      </c>
      <c r="C737" s="30">
        <v>4</v>
      </c>
      <c r="D737">
        <v>52.14</v>
      </c>
      <c r="E737">
        <v>52.44</v>
      </c>
      <c r="F737" s="34"/>
      <c r="G737">
        <v>12</v>
      </c>
      <c r="H737">
        <v>10</v>
      </c>
      <c r="I737" s="34"/>
      <c r="J737" s="47" t="s">
        <v>504</v>
      </c>
      <c r="K737" s="47" t="s">
        <v>504</v>
      </c>
      <c r="L737" s="108"/>
      <c r="M737">
        <v>121</v>
      </c>
      <c r="N737">
        <v>113</v>
      </c>
      <c r="O737" s="34"/>
      <c r="P737">
        <f>VLOOKUP(表格2_45[[#This Row],[name]],odds!$A$1:$H$200,4,0)</f>
        <v>10</v>
      </c>
      <c r="Q737">
        <v>17</v>
      </c>
      <c r="R737" s="34"/>
      <c r="S737" s="35" t="s">
        <v>408</v>
      </c>
      <c r="T737">
        <v>1800</v>
      </c>
      <c r="U737">
        <v>1</v>
      </c>
      <c r="V737">
        <v>4</v>
      </c>
      <c r="W737">
        <v>6</v>
      </c>
      <c r="X737">
        <v>25</v>
      </c>
      <c r="Y737" s="32" t="s">
        <v>432</v>
      </c>
      <c r="Z737">
        <v>1089</v>
      </c>
      <c r="AA737" s="34" t="s">
        <v>438</v>
      </c>
      <c r="AB737">
        <v>3</v>
      </c>
      <c r="AC737">
        <v>60</v>
      </c>
      <c r="AD737" s="18" t="s">
        <v>27</v>
      </c>
      <c r="AE737" s="12" t="s">
        <v>552</v>
      </c>
      <c r="AF737">
        <v>2</v>
      </c>
      <c r="AG737">
        <v>2</v>
      </c>
      <c r="AH737">
        <v>2</v>
      </c>
      <c r="AI737">
        <v>2</v>
      </c>
      <c r="AJ737">
        <v>4</v>
      </c>
      <c r="AL737" t="s">
        <v>17</v>
      </c>
    </row>
    <row r="738" spans="1:38" hidden="1" x14ac:dyDescent="0.25">
      <c r="A738" s="19" t="s">
        <v>177</v>
      </c>
      <c r="B738" s="16" t="s">
        <v>198</v>
      </c>
      <c r="C738">
        <v>9</v>
      </c>
      <c r="D738">
        <v>49.36</v>
      </c>
      <c r="E738">
        <v>49.66</v>
      </c>
      <c r="F738" s="34"/>
      <c r="G738">
        <v>12</v>
      </c>
      <c r="H738">
        <v>9</v>
      </c>
      <c r="I738" s="34"/>
      <c r="J738" s="47" t="s">
        <v>504</v>
      </c>
      <c r="K738" s="47" t="s">
        <v>504</v>
      </c>
      <c r="L738" s="108"/>
      <c r="M738">
        <v>121</v>
      </c>
      <c r="N738">
        <v>112</v>
      </c>
      <c r="O738" s="34"/>
      <c r="P738">
        <f>VLOOKUP(表格2_45[[#This Row],[name]],odds!$A$1:$H$200,4,0)</f>
        <v>10</v>
      </c>
      <c r="Q738">
        <v>12</v>
      </c>
      <c r="R738" s="34"/>
      <c r="S738" s="35" t="s">
        <v>408</v>
      </c>
      <c r="T738">
        <v>1800</v>
      </c>
      <c r="U738">
        <v>1</v>
      </c>
      <c r="V738">
        <v>23</v>
      </c>
      <c r="W738">
        <v>4</v>
      </c>
      <c r="X738">
        <v>25</v>
      </c>
      <c r="Y738" s="32" t="s">
        <v>416</v>
      </c>
      <c r="Z738">
        <v>1087</v>
      </c>
      <c r="AA738" s="33" t="s">
        <v>417</v>
      </c>
      <c r="AB738">
        <v>3</v>
      </c>
      <c r="AC738">
        <v>60</v>
      </c>
      <c r="AD738" s="18" t="s">
        <v>27</v>
      </c>
      <c r="AE738" t="s">
        <v>516</v>
      </c>
      <c r="AF738">
        <v>2</v>
      </c>
      <c r="AG738">
        <v>3</v>
      </c>
      <c r="AH738">
        <v>3</v>
      </c>
      <c r="AI738">
        <v>4</v>
      </c>
      <c r="AJ738">
        <v>9</v>
      </c>
      <c r="AL738" t="s">
        <v>17</v>
      </c>
    </row>
    <row r="739" spans="1:38" hidden="1" x14ac:dyDescent="0.25">
      <c r="A739" s="19" t="s">
        <v>177</v>
      </c>
      <c r="B739" s="16" t="s">
        <v>198</v>
      </c>
      <c r="C739">
        <v>7</v>
      </c>
      <c r="D739">
        <v>40.06</v>
      </c>
      <c r="E739">
        <v>40.36</v>
      </c>
      <c r="F739" s="34"/>
      <c r="G739">
        <v>12</v>
      </c>
      <c r="H739">
        <v>10</v>
      </c>
      <c r="I739" s="34"/>
      <c r="J739" s="47" t="s">
        <v>504</v>
      </c>
      <c r="K739" s="47" t="s">
        <v>504</v>
      </c>
      <c r="L739" s="108"/>
      <c r="M739">
        <v>121</v>
      </c>
      <c r="N739">
        <v>113</v>
      </c>
      <c r="O739" s="34"/>
      <c r="P739">
        <f>VLOOKUP(表格2_45[[#This Row],[name]],odds!$A$1:$H$200,4,0)</f>
        <v>10</v>
      </c>
      <c r="Q739">
        <v>3.3</v>
      </c>
      <c r="R739" s="34"/>
      <c r="S739" s="37" t="s">
        <v>409</v>
      </c>
      <c r="T739" s="41">
        <v>1650</v>
      </c>
      <c r="U739">
        <v>1</v>
      </c>
      <c r="V739">
        <v>9</v>
      </c>
      <c r="W739">
        <v>4</v>
      </c>
      <c r="X739">
        <v>25</v>
      </c>
      <c r="Y739" s="32" t="s">
        <v>432</v>
      </c>
      <c r="Z739">
        <v>1096</v>
      </c>
      <c r="AA739" s="33" t="s">
        <v>427</v>
      </c>
      <c r="AB739">
        <v>3</v>
      </c>
      <c r="AC739">
        <v>60</v>
      </c>
      <c r="AD739" s="18" t="s">
        <v>27</v>
      </c>
      <c r="AE739">
        <v>5</v>
      </c>
      <c r="AF739">
        <v>4</v>
      </c>
      <c r="AG739">
        <v>5</v>
      </c>
      <c r="AH739">
        <v>6</v>
      </c>
      <c r="AI739">
        <v>7</v>
      </c>
      <c r="AL739" t="s">
        <v>17</v>
      </c>
    </row>
    <row r="740" spans="1:38" hidden="1" x14ac:dyDescent="0.25">
      <c r="A740" s="19" t="s">
        <v>177</v>
      </c>
      <c r="B740" s="16" t="s">
        <v>198</v>
      </c>
      <c r="C740" s="28">
        <v>1</v>
      </c>
      <c r="D740">
        <v>39.15</v>
      </c>
      <c r="E740">
        <v>39.049999999999997</v>
      </c>
      <c r="F740" s="34"/>
      <c r="G740">
        <v>12</v>
      </c>
      <c r="H740">
        <v>11</v>
      </c>
      <c r="I740" s="34"/>
      <c r="J740" s="47" t="s">
        <v>504</v>
      </c>
      <c r="K740" s="47" t="s">
        <v>504</v>
      </c>
      <c r="L740" s="108"/>
      <c r="M740">
        <v>121</v>
      </c>
      <c r="N740">
        <v>124</v>
      </c>
      <c r="O740" s="34"/>
      <c r="P740">
        <f>VLOOKUP(表格2_45[[#This Row],[name]],odds!$A$1:$H$200,4,0)</f>
        <v>10</v>
      </c>
      <c r="Q740">
        <v>5.6</v>
      </c>
      <c r="R740" s="34"/>
      <c r="S740" s="35" t="s">
        <v>408</v>
      </c>
      <c r="T740" s="41">
        <v>1650</v>
      </c>
      <c r="U740">
        <v>1</v>
      </c>
      <c r="V740">
        <v>12</v>
      </c>
      <c r="W740">
        <v>3</v>
      </c>
      <c r="X740">
        <v>25</v>
      </c>
      <c r="Y740" s="32" t="s">
        <v>432</v>
      </c>
      <c r="Z740">
        <v>1093</v>
      </c>
      <c r="AA740" s="33" t="s">
        <v>427</v>
      </c>
      <c r="AB740">
        <v>4</v>
      </c>
      <c r="AC740">
        <v>52</v>
      </c>
      <c r="AD740" s="18" t="s">
        <v>27</v>
      </c>
      <c r="AE740" s="12" t="s">
        <v>552</v>
      </c>
      <c r="AF740">
        <v>2</v>
      </c>
      <c r="AG740">
        <v>2</v>
      </c>
      <c r="AH740">
        <v>2</v>
      </c>
      <c r="AI740">
        <v>1</v>
      </c>
      <c r="AL740" t="s">
        <v>17</v>
      </c>
    </row>
    <row r="741" spans="1:38" hidden="1" x14ac:dyDescent="0.25">
      <c r="A741" s="19" t="s">
        <v>177</v>
      </c>
      <c r="B741" s="16" t="s">
        <v>198</v>
      </c>
      <c r="C741" s="28">
        <v>3</v>
      </c>
      <c r="D741">
        <v>40.24</v>
      </c>
      <c r="E741">
        <v>40.04</v>
      </c>
      <c r="F741" s="34"/>
      <c r="G741">
        <v>12</v>
      </c>
      <c r="H741">
        <v>12</v>
      </c>
      <c r="I741" s="34"/>
      <c r="J741" s="47" t="s">
        <v>504</v>
      </c>
      <c r="K741" s="59" t="s">
        <v>85</v>
      </c>
      <c r="L741" s="96"/>
      <c r="M741">
        <v>121</v>
      </c>
      <c r="N741">
        <v>126</v>
      </c>
      <c r="O741" s="34"/>
      <c r="P741">
        <f>VLOOKUP(表格2_45[[#This Row],[name]],odds!$A$1:$H$200,4,0)</f>
        <v>10</v>
      </c>
      <c r="Q741">
        <v>12</v>
      </c>
      <c r="R741" s="34"/>
      <c r="S741" s="35" t="s">
        <v>408</v>
      </c>
      <c r="T741" s="41">
        <v>1650</v>
      </c>
      <c r="U741">
        <v>1</v>
      </c>
      <c r="V741">
        <v>26</v>
      </c>
      <c r="W741">
        <v>2</v>
      </c>
      <c r="X741">
        <v>25</v>
      </c>
      <c r="Y741" s="32" t="s">
        <v>416</v>
      </c>
      <c r="Z741">
        <v>1088</v>
      </c>
      <c r="AA741" s="33" t="s">
        <v>417</v>
      </c>
      <c r="AB741">
        <v>4</v>
      </c>
      <c r="AC741">
        <v>51</v>
      </c>
      <c r="AD741" s="18" t="s">
        <v>27</v>
      </c>
      <c r="AE741" s="12" t="s">
        <v>654</v>
      </c>
      <c r="AF741">
        <v>2</v>
      </c>
      <c r="AG741">
        <v>3</v>
      </c>
      <c r="AH741">
        <v>3</v>
      </c>
      <c r="AI741">
        <v>3</v>
      </c>
      <c r="AL741" t="s">
        <v>17</v>
      </c>
    </row>
    <row r="742" spans="1:38" hidden="1" x14ac:dyDescent="0.25">
      <c r="A742" s="19" t="s">
        <v>177</v>
      </c>
      <c r="B742" s="19" t="s">
        <v>208</v>
      </c>
      <c r="C742">
        <v>7</v>
      </c>
      <c r="D742">
        <v>40.83</v>
      </c>
      <c r="E742">
        <v>40.53</v>
      </c>
      <c r="F742" s="34"/>
      <c r="G742">
        <v>7</v>
      </c>
      <c r="H742">
        <v>8</v>
      </c>
      <c r="I742" s="34"/>
      <c r="J742" s="50" t="s">
        <v>565</v>
      </c>
      <c r="K742" s="52" t="s">
        <v>49</v>
      </c>
      <c r="L742" s="118"/>
      <c r="M742">
        <v>118</v>
      </c>
      <c r="N742">
        <v>128</v>
      </c>
      <c r="O742" s="34"/>
      <c r="P742"/>
      <c r="Q742">
        <v>7.6</v>
      </c>
      <c r="R742" s="34"/>
      <c r="S742" s="37" t="s">
        <v>409</v>
      </c>
      <c r="T742" s="41">
        <v>1650</v>
      </c>
      <c r="U742">
        <v>1</v>
      </c>
      <c r="V742">
        <v>6</v>
      </c>
      <c r="W742">
        <v>11</v>
      </c>
      <c r="X742">
        <v>24</v>
      </c>
      <c r="Y742" s="32" t="s">
        <v>432</v>
      </c>
      <c r="Z742">
        <v>1070</v>
      </c>
      <c r="AA742" s="33" t="s">
        <v>417</v>
      </c>
      <c r="AB742">
        <v>4</v>
      </c>
      <c r="AC742">
        <v>51</v>
      </c>
      <c r="AD742" s="20" t="s">
        <v>39</v>
      </c>
      <c r="AE742">
        <v>4</v>
      </c>
      <c r="AF742">
        <v>7</v>
      </c>
      <c r="AG742">
        <v>7</v>
      </c>
      <c r="AH742">
        <v>6</v>
      </c>
      <c r="AI742">
        <v>7</v>
      </c>
      <c r="AL742" t="s">
        <v>141</v>
      </c>
    </row>
    <row r="743" spans="1:38" x14ac:dyDescent="0.25">
      <c r="A743" s="19" t="s">
        <v>177</v>
      </c>
      <c r="B743" s="18" t="s">
        <v>204</v>
      </c>
      <c r="C743">
        <v>8</v>
      </c>
      <c r="D743">
        <v>40.65</v>
      </c>
      <c r="E743">
        <v>40.549999999999997</v>
      </c>
      <c r="F743" s="34"/>
      <c r="G743">
        <v>1</v>
      </c>
      <c r="H743">
        <v>1</v>
      </c>
      <c r="I743" s="34"/>
      <c r="J743" s="62" t="s">
        <v>120</v>
      </c>
      <c r="K743" s="74" t="s">
        <v>404</v>
      </c>
      <c r="L743" s="106"/>
      <c r="M743">
        <v>121</v>
      </c>
      <c r="N743">
        <v>125</v>
      </c>
      <c r="O743" s="34"/>
      <c r="P743">
        <f>VLOOKUP(表格2_45[[#This Row],[name]],odds!$A$1:$H$200,4,0)</f>
        <v>16</v>
      </c>
      <c r="Q743">
        <v>4.7</v>
      </c>
      <c r="R743" s="34"/>
      <c r="S743" s="37" t="s">
        <v>409</v>
      </c>
      <c r="T743" s="41">
        <v>1650</v>
      </c>
      <c r="U743">
        <v>1</v>
      </c>
      <c r="V743">
        <v>19</v>
      </c>
      <c r="W743">
        <v>11</v>
      </c>
      <c r="X743">
        <v>25</v>
      </c>
      <c r="Y743" s="31" t="s">
        <v>420</v>
      </c>
      <c r="Z743">
        <v>1130</v>
      </c>
      <c r="AA743" s="33" t="s">
        <v>417</v>
      </c>
      <c r="AB743">
        <v>4</v>
      </c>
      <c r="AC743">
        <v>50</v>
      </c>
      <c r="AD743" s="17" t="s">
        <v>91</v>
      </c>
      <c r="AE743" t="s">
        <v>453</v>
      </c>
      <c r="AF743">
        <v>4</v>
      </c>
      <c r="AG743">
        <v>5</v>
      </c>
      <c r="AH743">
        <v>5</v>
      </c>
      <c r="AI743">
        <v>8</v>
      </c>
      <c r="AL743" t="s">
        <v>141</v>
      </c>
    </row>
    <row r="744" spans="1:38" x14ac:dyDescent="0.25">
      <c r="A744" s="19" t="s">
        <v>177</v>
      </c>
      <c r="B744" s="23" t="s">
        <v>182</v>
      </c>
      <c r="C744">
        <v>7</v>
      </c>
      <c r="D744">
        <v>40.090000000000003</v>
      </c>
      <c r="E744">
        <v>40.590000000000003</v>
      </c>
      <c r="F744" s="34"/>
      <c r="G744">
        <v>11</v>
      </c>
      <c r="H744">
        <v>5</v>
      </c>
      <c r="I744" s="34"/>
      <c r="J744" s="55" t="s">
        <v>64</v>
      </c>
      <c r="K744" s="67" t="s">
        <v>195</v>
      </c>
      <c r="L744" s="95"/>
      <c r="M744">
        <v>133</v>
      </c>
      <c r="N744">
        <v>125</v>
      </c>
      <c r="O744" s="34"/>
      <c r="P744">
        <f>VLOOKUP(表格2_45[[#This Row],[name]],odds!$A$1:$H$200,4,0)</f>
        <v>11</v>
      </c>
      <c r="Q744">
        <v>24</v>
      </c>
      <c r="R744" s="34"/>
      <c r="S744" s="36" t="s">
        <v>410</v>
      </c>
      <c r="T744" s="41">
        <v>1650</v>
      </c>
      <c r="U744">
        <v>1</v>
      </c>
      <c r="V744">
        <v>22</v>
      </c>
      <c r="W744">
        <v>10</v>
      </c>
      <c r="X744">
        <v>25</v>
      </c>
      <c r="Y744" s="31" t="s">
        <v>420</v>
      </c>
      <c r="Z744">
        <v>1207</v>
      </c>
      <c r="AA744" s="33" t="s">
        <v>417</v>
      </c>
      <c r="AB744">
        <v>3</v>
      </c>
      <c r="AC744">
        <v>66</v>
      </c>
      <c r="AD744" s="27" t="s">
        <v>65</v>
      </c>
      <c r="AE744" t="s">
        <v>474</v>
      </c>
      <c r="AF744">
        <v>9</v>
      </c>
      <c r="AG744">
        <v>9</v>
      </c>
      <c r="AH744">
        <v>10</v>
      </c>
      <c r="AI744">
        <v>7</v>
      </c>
      <c r="AL744" t="s">
        <v>46</v>
      </c>
    </row>
    <row r="745" spans="1:38" hidden="1" x14ac:dyDescent="0.25">
      <c r="A745" s="19" t="s">
        <v>177</v>
      </c>
      <c r="B745" s="16" t="s">
        <v>198</v>
      </c>
      <c r="C745">
        <v>11</v>
      </c>
      <c r="D745">
        <v>23.64</v>
      </c>
      <c r="E745">
        <v>24.04</v>
      </c>
      <c r="F745" s="34"/>
      <c r="G745">
        <v>12</v>
      </c>
      <c r="H745">
        <v>3</v>
      </c>
      <c r="I745" s="34"/>
      <c r="J745" s="47" t="s">
        <v>504</v>
      </c>
      <c r="K745" s="64" t="s">
        <v>150</v>
      </c>
      <c r="L745" s="119"/>
      <c r="M745">
        <v>121</v>
      </c>
      <c r="N745">
        <v>122</v>
      </c>
      <c r="O745" s="34"/>
      <c r="P745">
        <f>VLOOKUP(表格2_45[[#This Row],[name]],odds!$A$1:$H$200,4,0)</f>
        <v>10</v>
      </c>
      <c r="Q745">
        <v>79</v>
      </c>
      <c r="R745" s="34"/>
      <c r="S745" s="37" t="s">
        <v>409</v>
      </c>
      <c r="T745">
        <v>1400</v>
      </c>
      <c r="U745">
        <v>1</v>
      </c>
      <c r="V745">
        <v>17</v>
      </c>
      <c r="W745">
        <v>11</v>
      </c>
      <c r="X745">
        <v>24</v>
      </c>
      <c r="Y745" t="s">
        <v>501</v>
      </c>
      <c r="Z745">
        <v>1075</v>
      </c>
      <c r="AA745" s="33" t="s">
        <v>417</v>
      </c>
      <c r="AB745">
        <v>4</v>
      </c>
      <c r="AC745">
        <v>47</v>
      </c>
      <c r="AD745" s="18" t="s">
        <v>27</v>
      </c>
      <c r="AE745" t="s">
        <v>738</v>
      </c>
      <c r="AF745">
        <v>5</v>
      </c>
      <c r="AG745">
        <v>7</v>
      </c>
      <c r="AH745">
        <v>10</v>
      </c>
      <c r="AI745">
        <v>11</v>
      </c>
      <c r="AL745" t="s">
        <v>46</v>
      </c>
    </row>
    <row r="746" spans="1:38" hidden="1" x14ac:dyDescent="0.25">
      <c r="A746" s="19" t="s">
        <v>177</v>
      </c>
      <c r="B746" s="16" t="s">
        <v>198</v>
      </c>
      <c r="C746">
        <v>10</v>
      </c>
      <c r="D746">
        <v>10.06</v>
      </c>
      <c r="E746">
        <v>9.9600000000000009</v>
      </c>
      <c r="F746" s="34"/>
      <c r="G746">
        <v>12</v>
      </c>
      <c r="H746">
        <v>10</v>
      </c>
      <c r="I746" s="34"/>
      <c r="J746" s="47" t="s">
        <v>504</v>
      </c>
      <c r="K746" s="73" t="s">
        <v>452</v>
      </c>
      <c r="L746" s="97"/>
      <c r="M746">
        <v>121</v>
      </c>
      <c r="N746">
        <v>125</v>
      </c>
      <c r="O746" s="34"/>
      <c r="P746">
        <f>VLOOKUP(表格2_45[[#This Row],[name]],odds!$A$1:$H$200,4,0)</f>
        <v>10</v>
      </c>
      <c r="Q746">
        <v>73</v>
      </c>
      <c r="R746" s="34"/>
      <c r="S746" s="36" t="s">
        <v>410</v>
      </c>
      <c r="T746">
        <v>1200</v>
      </c>
      <c r="U746">
        <v>1</v>
      </c>
      <c r="V746">
        <v>3</v>
      </c>
      <c r="W746">
        <v>11</v>
      </c>
      <c r="X746">
        <v>24</v>
      </c>
      <c r="Y746" t="s">
        <v>479</v>
      </c>
      <c r="Z746">
        <v>1088</v>
      </c>
      <c r="AA746" s="33" t="s">
        <v>427</v>
      </c>
      <c r="AB746">
        <v>4</v>
      </c>
      <c r="AC746">
        <v>49</v>
      </c>
      <c r="AD746" s="18" t="s">
        <v>27</v>
      </c>
      <c r="AE746">
        <v>7</v>
      </c>
      <c r="AF746">
        <v>9</v>
      </c>
      <c r="AG746">
        <v>12</v>
      </c>
      <c r="AH746">
        <v>10</v>
      </c>
      <c r="AL746" t="s">
        <v>572</v>
      </c>
    </row>
    <row r="747" spans="1:38" hidden="1" x14ac:dyDescent="0.25">
      <c r="A747" s="19" t="s">
        <v>177</v>
      </c>
      <c r="B747" s="16" t="s">
        <v>198</v>
      </c>
      <c r="C747">
        <v>8</v>
      </c>
      <c r="D747">
        <v>9.82</v>
      </c>
      <c r="E747">
        <v>9.82</v>
      </c>
      <c r="F747" s="34"/>
      <c r="G747">
        <v>12</v>
      </c>
      <c r="H747">
        <v>5</v>
      </c>
      <c r="I747" s="34"/>
      <c r="J747" s="47" t="s">
        <v>504</v>
      </c>
      <c r="K747" s="73" t="s">
        <v>452</v>
      </c>
      <c r="L747" s="97"/>
      <c r="M747">
        <v>121</v>
      </c>
      <c r="N747">
        <v>127</v>
      </c>
      <c r="O747" s="34"/>
      <c r="P747">
        <f>VLOOKUP(表格2_45[[#This Row],[name]],odds!$A$1:$H$200,4,0)</f>
        <v>10</v>
      </c>
      <c r="Q747">
        <v>97</v>
      </c>
      <c r="R747" s="34"/>
      <c r="S747" s="36" t="s">
        <v>410</v>
      </c>
      <c r="T747">
        <v>1200</v>
      </c>
      <c r="U747">
        <v>1</v>
      </c>
      <c r="V747">
        <v>22</v>
      </c>
      <c r="W747">
        <v>9</v>
      </c>
      <c r="X747">
        <v>24</v>
      </c>
      <c r="Y747" t="s">
        <v>501</v>
      </c>
      <c r="Z747">
        <v>1110</v>
      </c>
      <c r="AA747" s="33" t="s">
        <v>417</v>
      </c>
      <c r="AB747">
        <v>4</v>
      </c>
      <c r="AC747">
        <v>51</v>
      </c>
      <c r="AD747" s="19" t="s">
        <v>32</v>
      </c>
      <c r="AE747" t="s">
        <v>453</v>
      </c>
      <c r="AF747">
        <v>9</v>
      </c>
      <c r="AG747">
        <v>9</v>
      </c>
      <c r="AH747">
        <v>8</v>
      </c>
      <c r="AL747" t="s">
        <v>569</v>
      </c>
    </row>
    <row r="748" spans="1:38" hidden="1" x14ac:dyDescent="0.25">
      <c r="A748" s="19" t="s">
        <v>177</v>
      </c>
      <c r="B748" s="16" t="s">
        <v>198</v>
      </c>
      <c r="C748">
        <v>11</v>
      </c>
      <c r="D748">
        <v>43.12</v>
      </c>
      <c r="E748">
        <v>43.12</v>
      </c>
      <c r="F748" s="34"/>
      <c r="G748">
        <v>12</v>
      </c>
      <c r="H748">
        <v>4</v>
      </c>
      <c r="I748" s="34"/>
      <c r="J748" s="47" t="s">
        <v>504</v>
      </c>
      <c r="K748" s="72" t="s">
        <v>434</v>
      </c>
      <c r="L748" s="101"/>
      <c r="M748">
        <v>121</v>
      </c>
      <c r="N748">
        <v>134</v>
      </c>
      <c r="O748" s="34"/>
      <c r="P748">
        <f>VLOOKUP(表格2_45[[#This Row],[name]],odds!$A$1:$H$200,4,0)</f>
        <v>10</v>
      </c>
      <c r="Q748">
        <v>62</v>
      </c>
      <c r="R748" s="34"/>
      <c r="S748" s="37" t="s">
        <v>409</v>
      </c>
      <c r="T748" s="41">
        <v>1650</v>
      </c>
      <c r="U748">
        <v>1</v>
      </c>
      <c r="V748">
        <v>24</v>
      </c>
      <c r="W748">
        <v>4</v>
      </c>
      <c r="X748">
        <v>24</v>
      </c>
      <c r="Y748" s="32" t="s">
        <v>426</v>
      </c>
      <c r="Z748">
        <v>1099</v>
      </c>
      <c r="AA748" s="33" t="s">
        <v>417</v>
      </c>
      <c r="AB748">
        <v>4</v>
      </c>
      <c r="AC748">
        <v>56</v>
      </c>
      <c r="AD748" s="19" t="s">
        <v>32</v>
      </c>
      <c r="AE748" t="s">
        <v>1267</v>
      </c>
      <c r="AF748">
        <v>4</v>
      </c>
      <c r="AG748">
        <v>4</v>
      </c>
      <c r="AH748">
        <v>8</v>
      </c>
      <c r="AI748">
        <v>11</v>
      </c>
      <c r="AL748" t="s">
        <v>572</v>
      </c>
    </row>
    <row r="749" spans="1:38" hidden="1" x14ac:dyDescent="0.25">
      <c r="A749" s="19" t="s">
        <v>177</v>
      </c>
      <c r="B749" s="16" t="s">
        <v>198</v>
      </c>
      <c r="C749">
        <v>12</v>
      </c>
      <c r="D749">
        <v>42.23</v>
      </c>
      <c r="E749">
        <v>42.03</v>
      </c>
      <c r="F749" s="34"/>
      <c r="G749">
        <v>12</v>
      </c>
      <c r="H749">
        <v>6</v>
      </c>
      <c r="I749" s="34"/>
      <c r="J749" s="47" t="s">
        <v>504</v>
      </c>
      <c r="K749" s="67" t="s">
        <v>195</v>
      </c>
      <c r="L749" s="95"/>
      <c r="M749">
        <v>121</v>
      </c>
      <c r="N749">
        <v>134</v>
      </c>
      <c r="O749" s="34"/>
      <c r="P749">
        <f>VLOOKUP(表格2_45[[#This Row],[name]],odds!$A$1:$H$200,4,0)</f>
        <v>10</v>
      </c>
      <c r="Q749">
        <v>94</v>
      </c>
      <c r="R749" s="34"/>
      <c r="S749" s="35" t="s">
        <v>408</v>
      </c>
      <c r="T749" s="41">
        <v>1650</v>
      </c>
      <c r="U749">
        <v>1</v>
      </c>
      <c r="V749">
        <v>10</v>
      </c>
      <c r="W749">
        <v>4</v>
      </c>
      <c r="X749">
        <v>24</v>
      </c>
      <c r="Y749" s="31" t="s">
        <v>420</v>
      </c>
      <c r="Z749">
        <v>1107</v>
      </c>
      <c r="AA749" s="33" t="s">
        <v>417</v>
      </c>
      <c r="AB749">
        <v>4</v>
      </c>
      <c r="AC749">
        <v>59</v>
      </c>
      <c r="AD749" s="19" t="s">
        <v>32</v>
      </c>
      <c r="AE749" t="s">
        <v>721</v>
      </c>
      <c r="AF749">
        <v>1</v>
      </c>
      <c r="AG749">
        <v>1</v>
      </c>
      <c r="AH749">
        <v>1</v>
      </c>
      <c r="AI749">
        <v>12</v>
      </c>
      <c r="AL749" t="s">
        <v>17</v>
      </c>
    </row>
    <row r="750" spans="1:38" hidden="1" x14ac:dyDescent="0.25">
      <c r="A750" s="19" t="s">
        <v>177</v>
      </c>
      <c r="B750" s="16" t="s">
        <v>198</v>
      </c>
      <c r="C750">
        <v>13</v>
      </c>
      <c r="D750">
        <v>22.88</v>
      </c>
      <c r="E750">
        <v>23.279999999999998</v>
      </c>
      <c r="F750" s="34"/>
      <c r="G750">
        <v>12</v>
      </c>
      <c r="H750">
        <v>4</v>
      </c>
      <c r="I750" s="34"/>
      <c r="J750" s="47" t="s">
        <v>504</v>
      </c>
      <c r="K750" s="66" t="s">
        <v>173</v>
      </c>
      <c r="L750" s="104"/>
      <c r="M750">
        <v>121</v>
      </c>
      <c r="N750">
        <v>121</v>
      </c>
      <c r="O750" s="34"/>
      <c r="P750">
        <f>VLOOKUP(表格2_45[[#This Row],[name]],odds!$A$1:$H$200,4,0)</f>
        <v>10</v>
      </c>
      <c r="Q750">
        <v>203</v>
      </c>
      <c r="R750" s="34"/>
      <c r="S750" s="37" t="s">
        <v>409</v>
      </c>
      <c r="T750">
        <v>1400</v>
      </c>
      <c r="U750">
        <v>1</v>
      </c>
      <c r="V750">
        <v>24</v>
      </c>
      <c r="W750">
        <v>3</v>
      </c>
      <c r="X750">
        <v>24</v>
      </c>
      <c r="Y750" t="s">
        <v>483</v>
      </c>
      <c r="Z750">
        <v>1099</v>
      </c>
      <c r="AA750" s="33" t="s">
        <v>427</v>
      </c>
      <c r="AB750">
        <v>3</v>
      </c>
      <c r="AC750">
        <v>61</v>
      </c>
      <c r="AD750" s="19" t="s">
        <v>32</v>
      </c>
      <c r="AE750" t="s">
        <v>487</v>
      </c>
      <c r="AF750">
        <v>6</v>
      </c>
      <c r="AG750">
        <v>6</v>
      </c>
      <c r="AH750">
        <v>13</v>
      </c>
      <c r="AI750">
        <v>13</v>
      </c>
      <c r="AL750" t="s">
        <v>17</v>
      </c>
    </row>
    <row r="751" spans="1:38" hidden="1" x14ac:dyDescent="0.25">
      <c r="A751" s="19" t="s">
        <v>177</v>
      </c>
      <c r="B751" s="16" t="s">
        <v>198</v>
      </c>
      <c r="C751">
        <v>8</v>
      </c>
      <c r="D751">
        <v>11.16</v>
      </c>
      <c r="E751">
        <v>11.36</v>
      </c>
      <c r="F751" s="34"/>
      <c r="G751">
        <v>12</v>
      </c>
      <c r="H751">
        <v>6</v>
      </c>
      <c r="I751" s="34"/>
      <c r="J751" s="47" t="s">
        <v>504</v>
      </c>
      <c r="K751" s="66" t="s">
        <v>173</v>
      </c>
      <c r="L751" s="104"/>
      <c r="M751">
        <v>121</v>
      </c>
      <c r="N751">
        <v>122</v>
      </c>
      <c r="O751" s="34"/>
      <c r="P751">
        <f>VLOOKUP(表格2_45[[#This Row],[name]],odds!$A$1:$H$200,4,0)</f>
        <v>10</v>
      </c>
      <c r="Q751">
        <v>63</v>
      </c>
      <c r="R751" s="34"/>
      <c r="S751" s="36" t="s">
        <v>410</v>
      </c>
      <c r="T751">
        <v>1200</v>
      </c>
      <c r="U751">
        <v>1</v>
      </c>
      <c r="V751">
        <v>6</v>
      </c>
      <c r="W751">
        <v>3</v>
      </c>
      <c r="X751">
        <v>24</v>
      </c>
      <c r="Y751" s="31" t="s">
        <v>420</v>
      </c>
      <c r="Z751">
        <v>1103</v>
      </c>
      <c r="AA751" s="33" t="s">
        <v>417</v>
      </c>
      <c r="AB751">
        <v>3</v>
      </c>
      <c r="AC751">
        <v>63</v>
      </c>
      <c r="AD751" s="19" t="s">
        <v>32</v>
      </c>
      <c r="AE751">
        <v>8</v>
      </c>
      <c r="AF751">
        <v>9</v>
      </c>
      <c r="AG751">
        <v>9</v>
      </c>
      <c r="AH751">
        <v>8</v>
      </c>
      <c r="AL751" t="s">
        <v>17</v>
      </c>
    </row>
    <row r="752" spans="1:38" hidden="1" x14ac:dyDescent="0.25">
      <c r="A752" s="19" t="s">
        <v>177</v>
      </c>
      <c r="B752" s="16" t="s">
        <v>198</v>
      </c>
      <c r="C752">
        <v>11</v>
      </c>
      <c r="D752">
        <v>10.18</v>
      </c>
      <c r="E752">
        <v>10.28</v>
      </c>
      <c r="F752" s="34"/>
      <c r="G752">
        <v>12</v>
      </c>
      <c r="H752">
        <v>6</v>
      </c>
      <c r="I752" s="34"/>
      <c r="J752" s="47" t="s">
        <v>504</v>
      </c>
      <c r="K752" s="66" t="s">
        <v>173</v>
      </c>
      <c r="L752" s="104"/>
      <c r="M752">
        <v>121</v>
      </c>
      <c r="N752">
        <v>123</v>
      </c>
      <c r="O752" s="34"/>
      <c r="P752">
        <f>VLOOKUP(表格2_45[[#This Row],[name]],odds!$A$1:$H$200,4,0)</f>
        <v>10</v>
      </c>
      <c r="Q752">
        <v>88</v>
      </c>
      <c r="R752" s="34"/>
      <c r="S752" s="38" t="s">
        <v>411</v>
      </c>
      <c r="T752">
        <v>1200</v>
      </c>
      <c r="U752">
        <v>1</v>
      </c>
      <c r="V752">
        <v>12</v>
      </c>
      <c r="W752">
        <v>2</v>
      </c>
      <c r="X752">
        <v>24</v>
      </c>
      <c r="Y752" t="s">
        <v>483</v>
      </c>
      <c r="Z752">
        <v>1087</v>
      </c>
      <c r="AA752" s="33" t="s">
        <v>417</v>
      </c>
      <c r="AB752">
        <v>3</v>
      </c>
      <c r="AC752">
        <v>63</v>
      </c>
      <c r="AD752" s="19" t="s">
        <v>32</v>
      </c>
      <c r="AE752" t="s">
        <v>522</v>
      </c>
      <c r="AF752">
        <v>13</v>
      </c>
      <c r="AG752">
        <v>13</v>
      </c>
      <c r="AH752">
        <v>11</v>
      </c>
      <c r="AL752" t="s">
        <v>521</v>
      </c>
    </row>
    <row r="753" spans="1:38" hidden="1" x14ac:dyDescent="0.25">
      <c r="A753" s="19" t="s">
        <v>177</v>
      </c>
      <c r="B753" s="21" t="s">
        <v>215</v>
      </c>
      <c r="C753">
        <v>10</v>
      </c>
      <c r="D753">
        <v>41.2</v>
      </c>
      <c r="E753">
        <v>40.6</v>
      </c>
      <c r="F753" s="34"/>
      <c r="G753">
        <v>3</v>
      </c>
      <c r="H753">
        <v>11</v>
      </c>
      <c r="I753" s="34"/>
      <c r="J753" s="63" t="s">
        <v>140</v>
      </c>
      <c r="K753" s="76" t="s">
        <v>407</v>
      </c>
      <c r="L753" s="115"/>
      <c r="M753">
        <v>116</v>
      </c>
      <c r="N753">
        <v>121</v>
      </c>
      <c r="O753" s="34"/>
      <c r="P753">
        <f>VLOOKUP(表格2_45[[#This Row],[name]],odds!$A$1:$H$200,4,0)</f>
        <v>10</v>
      </c>
      <c r="Q753">
        <v>16</v>
      </c>
      <c r="R753" s="34"/>
      <c r="S753" s="36" t="s">
        <v>410</v>
      </c>
      <c r="T753" s="41">
        <v>1650</v>
      </c>
      <c r="U753">
        <v>1</v>
      </c>
      <c r="V753">
        <v>8</v>
      </c>
      <c r="W753">
        <v>11</v>
      </c>
      <c r="X753">
        <v>23</v>
      </c>
      <c r="Y753" s="32" t="s">
        <v>432</v>
      </c>
      <c r="Z753">
        <v>1136</v>
      </c>
      <c r="AA753" s="33" t="s">
        <v>417</v>
      </c>
      <c r="AB753">
        <v>4</v>
      </c>
      <c r="AC753">
        <v>43</v>
      </c>
      <c r="AD753" s="26" t="s">
        <v>59</v>
      </c>
      <c r="AE753" t="s">
        <v>589</v>
      </c>
      <c r="AF753">
        <v>10</v>
      </c>
      <c r="AG753">
        <v>10</v>
      </c>
      <c r="AH753">
        <v>10</v>
      </c>
      <c r="AI753">
        <v>10</v>
      </c>
      <c r="AL753" t="s">
        <v>1312</v>
      </c>
    </row>
    <row r="754" spans="1:38" hidden="1" x14ac:dyDescent="0.25">
      <c r="A754" s="19" t="s">
        <v>177</v>
      </c>
      <c r="B754" s="17" t="s">
        <v>201</v>
      </c>
      <c r="C754">
        <v>8</v>
      </c>
      <c r="D754">
        <v>10.98</v>
      </c>
      <c r="E754">
        <v>10.780000000000001</v>
      </c>
      <c r="F754" s="34"/>
      <c r="G754">
        <v>4</v>
      </c>
      <c r="H754">
        <v>4</v>
      </c>
      <c r="I754" s="34"/>
      <c r="J754" s="49" t="s">
        <v>31</v>
      </c>
      <c r="K754" s="49" t="s">
        <v>31</v>
      </c>
      <c r="L754" s="107"/>
      <c r="M754">
        <v>122</v>
      </c>
      <c r="N754">
        <v>127</v>
      </c>
      <c r="O754" s="34"/>
      <c r="P754">
        <f>VLOOKUP(表格2_45[[#This Row],[name]],odds!$A$1:$H$200,4,0)</f>
        <v>13</v>
      </c>
      <c r="Q754">
        <v>8.1999999999999993</v>
      </c>
      <c r="R754" s="34"/>
      <c r="S754" s="36" t="s">
        <v>410</v>
      </c>
      <c r="T754">
        <v>1200</v>
      </c>
      <c r="U754">
        <v>1</v>
      </c>
      <c r="V754">
        <v>15</v>
      </c>
      <c r="W754">
        <v>10</v>
      </c>
      <c r="X754">
        <v>25</v>
      </c>
      <c r="Y754" s="32" t="s">
        <v>432</v>
      </c>
      <c r="Z754">
        <v>1020</v>
      </c>
      <c r="AA754" s="33" t="s">
        <v>427</v>
      </c>
      <c r="AB754">
        <v>4</v>
      </c>
      <c r="AC754">
        <v>50</v>
      </c>
      <c r="AD754" s="20" t="s">
        <v>121</v>
      </c>
      <c r="AE754">
        <v>4</v>
      </c>
      <c r="AF754">
        <v>10</v>
      </c>
      <c r="AG754">
        <v>10</v>
      </c>
      <c r="AH754">
        <v>8</v>
      </c>
      <c r="AL754" t="s">
        <v>624</v>
      </c>
    </row>
    <row r="755" spans="1:38" hidden="1" x14ac:dyDescent="0.25">
      <c r="A755" s="19" t="s">
        <v>177</v>
      </c>
      <c r="B755" s="17" t="s">
        <v>201</v>
      </c>
      <c r="C755">
        <v>7</v>
      </c>
      <c r="D755">
        <v>56.94</v>
      </c>
      <c r="E755">
        <v>56.839999999999996</v>
      </c>
      <c r="F755" s="34"/>
      <c r="G755">
        <v>4</v>
      </c>
      <c r="H755">
        <v>1</v>
      </c>
      <c r="I755" s="34"/>
      <c r="J755" s="49" t="s">
        <v>31</v>
      </c>
      <c r="K755" s="66" t="s">
        <v>173</v>
      </c>
      <c r="L755" s="104"/>
      <c r="M755">
        <v>122</v>
      </c>
      <c r="N755">
        <v>126</v>
      </c>
      <c r="O755" s="34"/>
      <c r="P755">
        <f>VLOOKUP(表格2_45[[#This Row],[name]],odds!$A$1:$H$200,4,0)</f>
        <v>13</v>
      </c>
      <c r="Q755">
        <v>48</v>
      </c>
      <c r="R755" s="34"/>
      <c r="S755" s="38" t="s">
        <v>411</v>
      </c>
      <c r="T755">
        <v>1000</v>
      </c>
      <c r="U755">
        <v>0</v>
      </c>
      <c r="V755">
        <v>28</v>
      </c>
      <c r="W755">
        <v>9</v>
      </c>
      <c r="X755">
        <v>25</v>
      </c>
      <c r="Y755" t="s">
        <v>479</v>
      </c>
      <c r="Z755">
        <v>1019</v>
      </c>
      <c r="AA755" s="33" t="s">
        <v>417</v>
      </c>
      <c r="AB755">
        <v>4</v>
      </c>
      <c r="AC755">
        <v>51</v>
      </c>
      <c r="AD755" s="20" t="s">
        <v>121</v>
      </c>
      <c r="AE755" t="s">
        <v>474</v>
      </c>
      <c r="AF755">
        <v>13</v>
      </c>
      <c r="AG755">
        <v>13</v>
      </c>
      <c r="AH755">
        <v>7</v>
      </c>
      <c r="AL755" t="s">
        <v>624</v>
      </c>
    </row>
    <row r="756" spans="1:38" hidden="1" x14ac:dyDescent="0.25">
      <c r="A756" s="19" t="s">
        <v>177</v>
      </c>
      <c r="B756" s="17" t="s">
        <v>201</v>
      </c>
      <c r="C756" s="30">
        <v>4</v>
      </c>
      <c r="D756">
        <v>11.24</v>
      </c>
      <c r="E756">
        <v>11.040000000000001</v>
      </c>
      <c r="F756" s="34"/>
      <c r="G756">
        <v>4</v>
      </c>
      <c r="H756">
        <v>7</v>
      </c>
      <c r="I756" s="34"/>
      <c r="J756" s="49" t="s">
        <v>31</v>
      </c>
      <c r="K756" s="66" t="s">
        <v>173</v>
      </c>
      <c r="L756" s="104"/>
      <c r="M756">
        <v>122</v>
      </c>
      <c r="N756">
        <v>128</v>
      </c>
      <c r="O756" s="34"/>
      <c r="P756">
        <f>VLOOKUP(表格2_45[[#This Row],[name]],odds!$A$1:$H$200,4,0)</f>
        <v>13</v>
      </c>
      <c r="Q756">
        <v>60</v>
      </c>
      <c r="R756" s="34"/>
      <c r="S756" s="38" t="s">
        <v>411</v>
      </c>
      <c r="T756">
        <v>1200</v>
      </c>
      <c r="U756">
        <v>1</v>
      </c>
      <c r="V756">
        <v>4</v>
      </c>
      <c r="W756">
        <v>6</v>
      </c>
      <c r="X756">
        <v>25</v>
      </c>
      <c r="Y756" s="32" t="s">
        <v>432</v>
      </c>
      <c r="Z756">
        <v>1023</v>
      </c>
      <c r="AA756" s="34" t="s">
        <v>438</v>
      </c>
      <c r="AB756">
        <v>4</v>
      </c>
      <c r="AC756">
        <v>52</v>
      </c>
      <c r="AD756" s="20" t="s">
        <v>121</v>
      </c>
      <c r="AE756" t="s">
        <v>513</v>
      </c>
      <c r="AF756">
        <v>12</v>
      </c>
      <c r="AG756">
        <v>12</v>
      </c>
      <c r="AH756">
        <v>4</v>
      </c>
      <c r="AL756" t="s">
        <v>624</v>
      </c>
    </row>
    <row r="757" spans="1:38" hidden="1" x14ac:dyDescent="0.25">
      <c r="A757" s="19" t="s">
        <v>177</v>
      </c>
      <c r="B757" s="24" t="s">
        <v>185</v>
      </c>
      <c r="C757" s="30">
        <v>4</v>
      </c>
      <c r="D757">
        <v>40.69</v>
      </c>
      <c r="E757">
        <v>40.69</v>
      </c>
      <c r="F757" s="34"/>
      <c r="G757">
        <v>2</v>
      </c>
      <c r="H757">
        <v>10</v>
      </c>
      <c r="I757" s="34"/>
      <c r="J757" s="52" t="s">
        <v>49</v>
      </c>
      <c r="K757" s="62" t="s">
        <v>120</v>
      </c>
      <c r="L757" s="109"/>
      <c r="M757">
        <v>131</v>
      </c>
      <c r="N757">
        <v>118</v>
      </c>
      <c r="O757" s="34"/>
      <c r="P757">
        <f>VLOOKUP(表格2_45[[#This Row],[name]],odds!$A$1:$H$200,4,0)</f>
        <v>5.5</v>
      </c>
      <c r="Q757">
        <v>43</v>
      </c>
      <c r="R757" s="34"/>
      <c r="S757" s="38" t="s">
        <v>411</v>
      </c>
      <c r="T757" s="41">
        <v>1650</v>
      </c>
      <c r="U757">
        <v>1</v>
      </c>
      <c r="V757">
        <v>4</v>
      </c>
      <c r="W757">
        <v>7</v>
      </c>
      <c r="X757">
        <v>24</v>
      </c>
      <c r="Y757" s="32" t="s">
        <v>432</v>
      </c>
      <c r="Z757">
        <v>1036</v>
      </c>
      <c r="AA757" s="33" t="s">
        <v>417</v>
      </c>
      <c r="AB757">
        <v>3</v>
      </c>
      <c r="AC757">
        <v>65</v>
      </c>
      <c r="AD757" s="18" t="s">
        <v>76</v>
      </c>
      <c r="AE757" s="12" t="s">
        <v>471</v>
      </c>
      <c r="AF757">
        <v>11</v>
      </c>
      <c r="AG757">
        <v>11</v>
      </c>
      <c r="AH757">
        <v>3</v>
      </c>
      <c r="AI757">
        <v>4</v>
      </c>
      <c r="AL757" t="s">
        <v>46</v>
      </c>
    </row>
    <row r="758" spans="1:38" hidden="1" x14ac:dyDescent="0.25">
      <c r="A758" s="19" t="s">
        <v>177</v>
      </c>
      <c r="B758" s="18" t="s">
        <v>204</v>
      </c>
      <c r="C758">
        <v>8</v>
      </c>
      <c r="D758">
        <v>41.09</v>
      </c>
      <c r="E758">
        <v>40.690000000000005</v>
      </c>
      <c r="F758" s="34"/>
      <c r="G758">
        <v>1</v>
      </c>
      <c r="H758">
        <v>3</v>
      </c>
      <c r="I758" s="34"/>
      <c r="J758" s="62" t="s">
        <v>120</v>
      </c>
      <c r="K758" s="64" t="s">
        <v>150</v>
      </c>
      <c r="L758" s="119"/>
      <c r="M758">
        <v>121</v>
      </c>
      <c r="N758">
        <v>134</v>
      </c>
      <c r="O758" s="34"/>
      <c r="P758">
        <f>VLOOKUP(表格2_45[[#This Row],[name]],odds!$A$1:$H$200,4,0)</f>
        <v>16</v>
      </c>
      <c r="Q758">
        <v>27</v>
      </c>
      <c r="R758" s="34"/>
      <c r="S758" s="37" t="s">
        <v>409</v>
      </c>
      <c r="T758" s="41">
        <v>1650</v>
      </c>
      <c r="U758">
        <v>1</v>
      </c>
      <c r="V758">
        <v>25</v>
      </c>
      <c r="W758">
        <v>9</v>
      </c>
      <c r="X758">
        <v>24</v>
      </c>
      <c r="Y758" s="32" t="s">
        <v>416</v>
      </c>
      <c r="Z758">
        <v>1087</v>
      </c>
      <c r="AA758" s="33" t="s">
        <v>417</v>
      </c>
      <c r="AB758">
        <v>4</v>
      </c>
      <c r="AC758">
        <v>58</v>
      </c>
      <c r="AD758" s="17" t="s">
        <v>91</v>
      </c>
      <c r="AE758">
        <v>5</v>
      </c>
      <c r="AF758">
        <v>4</v>
      </c>
      <c r="AG758">
        <v>5</v>
      </c>
      <c r="AH758">
        <v>6</v>
      </c>
      <c r="AI758">
        <v>8</v>
      </c>
      <c r="AL758" t="s">
        <v>141</v>
      </c>
    </row>
    <row r="759" spans="1:38" x14ac:dyDescent="0.25">
      <c r="A759" s="19" t="s">
        <v>177</v>
      </c>
      <c r="B759" s="23" t="s">
        <v>182</v>
      </c>
      <c r="C759">
        <v>7</v>
      </c>
      <c r="D759">
        <v>40.31</v>
      </c>
      <c r="E759">
        <v>40.71</v>
      </c>
      <c r="F759" s="34"/>
      <c r="G759">
        <v>11</v>
      </c>
      <c r="H759">
        <v>2</v>
      </c>
      <c r="I759" s="34"/>
      <c r="J759" s="55" t="s">
        <v>64</v>
      </c>
      <c r="K759" s="67" t="s">
        <v>195</v>
      </c>
      <c r="L759" s="95"/>
      <c r="M759">
        <v>133</v>
      </c>
      <c r="N759">
        <v>132</v>
      </c>
      <c r="O759" s="34"/>
      <c r="P759">
        <f>VLOOKUP(表格2_45[[#This Row],[name]],odds!$A$1:$H$200,4,0)</f>
        <v>11</v>
      </c>
      <c r="Q759">
        <v>16</v>
      </c>
      <c r="R759" s="34"/>
      <c r="S759" s="37" t="s">
        <v>409</v>
      </c>
      <c r="T759" s="41">
        <v>1650</v>
      </c>
      <c r="U759">
        <v>1</v>
      </c>
      <c r="V759">
        <v>11</v>
      </c>
      <c r="W759">
        <v>6</v>
      </c>
      <c r="X759">
        <v>25</v>
      </c>
      <c r="Y759" s="31" t="s">
        <v>420</v>
      </c>
      <c r="Z759">
        <v>1182</v>
      </c>
      <c r="AA759" s="33" t="s">
        <v>427</v>
      </c>
      <c r="AB759">
        <v>3</v>
      </c>
      <c r="AC759">
        <v>72</v>
      </c>
      <c r="AD759" s="27" t="s">
        <v>65</v>
      </c>
      <c r="AE759" s="12">
        <v>2</v>
      </c>
      <c r="AF759">
        <v>7</v>
      </c>
      <c r="AG759">
        <v>7</v>
      </c>
      <c r="AH759">
        <v>8</v>
      </c>
      <c r="AI759">
        <v>7</v>
      </c>
      <c r="AL759" t="s">
        <v>46</v>
      </c>
    </row>
    <row r="760" spans="1:38" x14ac:dyDescent="0.25">
      <c r="A760" s="19" t="s">
        <v>177</v>
      </c>
      <c r="B760" s="25" t="s">
        <v>188</v>
      </c>
      <c r="C760">
        <v>10</v>
      </c>
      <c r="D760">
        <v>40.549999999999997</v>
      </c>
      <c r="E760">
        <v>40.75</v>
      </c>
      <c r="F760" s="34"/>
      <c r="G760">
        <v>8</v>
      </c>
      <c r="H760">
        <v>3</v>
      </c>
      <c r="I760" s="34"/>
      <c r="J760" s="64" t="s">
        <v>150</v>
      </c>
      <c r="K760" s="50" t="s">
        <v>565</v>
      </c>
      <c r="L760" s="98"/>
      <c r="M760">
        <v>130</v>
      </c>
      <c r="N760">
        <v>130</v>
      </c>
      <c r="O760" s="34"/>
      <c r="P760"/>
      <c r="Q760">
        <v>8.1999999999999993</v>
      </c>
      <c r="R760" s="34"/>
      <c r="S760" s="35" t="s">
        <v>408</v>
      </c>
      <c r="T760" s="41">
        <v>1650</v>
      </c>
      <c r="U760">
        <v>1</v>
      </c>
      <c r="V760">
        <v>23</v>
      </c>
      <c r="W760">
        <v>12</v>
      </c>
      <c r="X760">
        <v>25</v>
      </c>
      <c r="Y760" s="32" t="s">
        <v>416</v>
      </c>
      <c r="Z760">
        <v>1151</v>
      </c>
      <c r="AA760" s="33" t="s">
        <v>417</v>
      </c>
      <c r="AB760">
        <v>4</v>
      </c>
      <c r="AC760">
        <v>57</v>
      </c>
      <c r="AD760" s="21" t="s">
        <v>168</v>
      </c>
      <c r="AE760" t="s">
        <v>429</v>
      </c>
      <c r="AF760">
        <v>1</v>
      </c>
      <c r="AG760">
        <v>1</v>
      </c>
      <c r="AH760">
        <v>1</v>
      </c>
      <c r="AI760">
        <v>10</v>
      </c>
      <c r="AL760" t="s">
        <v>141</v>
      </c>
    </row>
    <row r="761" spans="1:38" x14ac:dyDescent="0.25">
      <c r="A761" s="19" t="s">
        <v>177</v>
      </c>
      <c r="B761" s="23" t="s">
        <v>182</v>
      </c>
      <c r="C761">
        <v>7</v>
      </c>
      <c r="D761">
        <v>40.08</v>
      </c>
      <c r="E761">
        <v>40.879999999999995</v>
      </c>
      <c r="F761" s="34"/>
      <c r="G761">
        <v>11</v>
      </c>
      <c r="H761">
        <v>2</v>
      </c>
      <c r="I761" s="34"/>
      <c r="J761" s="55" t="s">
        <v>64</v>
      </c>
      <c r="K761" s="67" t="s">
        <v>195</v>
      </c>
      <c r="L761" s="95"/>
      <c r="M761">
        <v>133</v>
      </c>
      <c r="N761">
        <v>122</v>
      </c>
      <c r="O761" s="34"/>
      <c r="P761">
        <f>VLOOKUP(表格2_45[[#This Row],[name]],odds!$A$1:$H$200,4,0)</f>
        <v>11</v>
      </c>
      <c r="Q761">
        <v>12</v>
      </c>
      <c r="R761" s="34"/>
      <c r="S761" s="37" t="s">
        <v>409</v>
      </c>
      <c r="T761" s="41">
        <v>1650</v>
      </c>
      <c r="U761">
        <v>1</v>
      </c>
      <c r="V761">
        <v>10</v>
      </c>
      <c r="W761">
        <v>9</v>
      </c>
      <c r="X761">
        <v>25</v>
      </c>
      <c r="Y761" s="32" t="s">
        <v>432</v>
      </c>
      <c r="Z761">
        <v>1192</v>
      </c>
      <c r="AA761" s="33" t="s">
        <v>417</v>
      </c>
      <c r="AB761">
        <v>3</v>
      </c>
      <c r="AC761">
        <v>67</v>
      </c>
      <c r="AD761" s="27" t="s">
        <v>65</v>
      </c>
      <c r="AE761" t="s">
        <v>441</v>
      </c>
      <c r="AF761">
        <v>4</v>
      </c>
      <c r="AG761">
        <v>3</v>
      </c>
      <c r="AH761">
        <v>4</v>
      </c>
      <c r="AI761">
        <v>7</v>
      </c>
      <c r="AL761" t="s">
        <v>46</v>
      </c>
    </row>
    <row r="762" spans="1:38" x14ac:dyDescent="0.25">
      <c r="A762" s="19" t="s">
        <v>177</v>
      </c>
      <c r="B762" s="19" t="s">
        <v>208</v>
      </c>
      <c r="C762" s="30">
        <v>4</v>
      </c>
      <c r="D762">
        <v>40.81</v>
      </c>
      <c r="E762">
        <v>40.910000000000004</v>
      </c>
      <c r="F762" s="34"/>
      <c r="G762">
        <v>7</v>
      </c>
      <c r="H762">
        <v>3</v>
      </c>
      <c r="I762" s="34"/>
      <c r="J762" s="50" t="s">
        <v>565</v>
      </c>
      <c r="K762" s="77" t="s">
        <v>648</v>
      </c>
      <c r="L762" s="120"/>
      <c r="M762">
        <v>118</v>
      </c>
      <c r="N762">
        <v>120</v>
      </c>
      <c r="O762" s="34"/>
      <c r="P762"/>
      <c r="Q762">
        <v>15</v>
      </c>
      <c r="R762" s="34"/>
      <c r="S762" s="37" t="s">
        <v>409</v>
      </c>
      <c r="T762" s="41">
        <v>1650</v>
      </c>
      <c r="U762">
        <v>1</v>
      </c>
      <c r="V762">
        <v>8</v>
      </c>
      <c r="W762">
        <v>1</v>
      </c>
      <c r="X762">
        <v>25</v>
      </c>
      <c r="Y762" s="32" t="s">
        <v>432</v>
      </c>
      <c r="Z762">
        <v>1053</v>
      </c>
      <c r="AA762" s="33" t="s">
        <v>417</v>
      </c>
      <c r="AB762">
        <v>4</v>
      </c>
      <c r="AC762">
        <v>45</v>
      </c>
      <c r="AD762" s="20" t="s">
        <v>39</v>
      </c>
      <c r="AE762" s="12" t="s">
        <v>471</v>
      </c>
      <c r="AF762">
        <v>5</v>
      </c>
      <c r="AG762">
        <v>5</v>
      </c>
      <c r="AH762">
        <v>5</v>
      </c>
      <c r="AI762">
        <v>4</v>
      </c>
      <c r="AL762" t="s">
        <v>17</v>
      </c>
    </row>
    <row r="763" spans="1:38" hidden="1" x14ac:dyDescent="0.25">
      <c r="A763" s="19" t="s">
        <v>177</v>
      </c>
      <c r="B763" s="18" t="s">
        <v>204</v>
      </c>
      <c r="C763">
        <v>9</v>
      </c>
      <c r="D763">
        <v>35.090000000000003</v>
      </c>
      <c r="E763">
        <v>35.090000000000003</v>
      </c>
      <c r="F763" s="34"/>
      <c r="G763">
        <v>1</v>
      </c>
      <c r="H763">
        <v>2</v>
      </c>
      <c r="I763" s="34"/>
      <c r="J763" s="62" t="s">
        <v>120</v>
      </c>
      <c r="K763" s="62" t="s">
        <v>120</v>
      </c>
      <c r="L763" s="109"/>
      <c r="M763">
        <v>121</v>
      </c>
      <c r="N763">
        <v>121</v>
      </c>
      <c r="O763" s="34"/>
      <c r="P763">
        <f>VLOOKUP(表格2_45[[#This Row],[name]],odds!$A$1:$H$200,4,0)</f>
        <v>16</v>
      </c>
      <c r="Q763">
        <v>13</v>
      </c>
      <c r="R763" s="34"/>
      <c r="S763" s="35" t="s">
        <v>408</v>
      </c>
      <c r="T763">
        <v>1600</v>
      </c>
      <c r="U763">
        <v>1</v>
      </c>
      <c r="V763">
        <v>25</v>
      </c>
      <c r="W763">
        <v>5</v>
      </c>
      <c r="X763">
        <v>25</v>
      </c>
      <c r="Y763" t="s">
        <v>483</v>
      </c>
      <c r="Z763">
        <v>1111</v>
      </c>
      <c r="AA763" s="33" t="s">
        <v>417</v>
      </c>
      <c r="AB763">
        <v>4</v>
      </c>
      <c r="AC763">
        <v>45</v>
      </c>
      <c r="AD763" s="17" t="s">
        <v>91</v>
      </c>
      <c r="AE763" t="s">
        <v>643</v>
      </c>
      <c r="AF763">
        <v>3</v>
      </c>
      <c r="AG763">
        <v>5</v>
      </c>
      <c r="AH763">
        <v>7</v>
      </c>
      <c r="AI763">
        <v>9</v>
      </c>
      <c r="AL763" t="s">
        <v>1274</v>
      </c>
    </row>
    <row r="764" spans="1:38" hidden="1" x14ac:dyDescent="0.25">
      <c r="A764" s="19" t="s">
        <v>177</v>
      </c>
      <c r="B764" s="18" t="s">
        <v>204</v>
      </c>
      <c r="C764" s="30">
        <v>4</v>
      </c>
      <c r="D764">
        <v>39.82</v>
      </c>
      <c r="E764">
        <v>39.72</v>
      </c>
      <c r="F764" s="34"/>
      <c r="G764">
        <v>1</v>
      </c>
      <c r="H764">
        <v>4</v>
      </c>
      <c r="I764" s="34"/>
      <c r="J764" s="62" t="s">
        <v>120</v>
      </c>
      <c r="K764" s="62" t="s">
        <v>120</v>
      </c>
      <c r="L764" s="109"/>
      <c r="M764">
        <v>121</v>
      </c>
      <c r="N764">
        <v>123</v>
      </c>
      <c r="O764" s="34"/>
      <c r="P764">
        <f>VLOOKUP(表格2_45[[#This Row],[name]],odds!$A$1:$H$200,4,0)</f>
        <v>16</v>
      </c>
      <c r="Q764">
        <v>12</v>
      </c>
      <c r="R764" s="34"/>
      <c r="S764" s="37" t="s">
        <v>409</v>
      </c>
      <c r="T764" s="41">
        <v>1650</v>
      </c>
      <c r="U764">
        <v>1</v>
      </c>
      <c r="V764">
        <v>23</v>
      </c>
      <c r="W764">
        <v>4</v>
      </c>
      <c r="X764">
        <v>25</v>
      </c>
      <c r="Y764" s="32" t="s">
        <v>416</v>
      </c>
      <c r="Z764">
        <v>1109</v>
      </c>
      <c r="AA764" s="33" t="s">
        <v>417</v>
      </c>
      <c r="AB764">
        <v>4</v>
      </c>
      <c r="AC764">
        <v>47</v>
      </c>
      <c r="AD764" s="17" t="s">
        <v>91</v>
      </c>
      <c r="AE764" s="12" t="s">
        <v>552</v>
      </c>
      <c r="AF764">
        <v>6</v>
      </c>
      <c r="AG764">
        <v>6</v>
      </c>
      <c r="AH764">
        <v>5</v>
      </c>
      <c r="AI764">
        <v>4</v>
      </c>
      <c r="AL764" t="s">
        <v>803</v>
      </c>
    </row>
    <row r="765" spans="1:38" hidden="1" x14ac:dyDescent="0.25">
      <c r="A765" s="19" t="s">
        <v>177</v>
      </c>
      <c r="B765" s="18" t="s">
        <v>204</v>
      </c>
      <c r="C765">
        <v>7</v>
      </c>
      <c r="D765">
        <v>40.56</v>
      </c>
      <c r="E765">
        <v>40.06</v>
      </c>
      <c r="F765" s="34"/>
      <c r="G765">
        <v>1</v>
      </c>
      <c r="H765">
        <v>10</v>
      </c>
      <c r="I765" s="34"/>
      <c r="J765" s="62" t="s">
        <v>120</v>
      </c>
      <c r="K765" s="62" t="s">
        <v>120</v>
      </c>
      <c r="L765" s="109"/>
      <c r="M765">
        <v>121</v>
      </c>
      <c r="N765">
        <v>124</v>
      </c>
      <c r="O765" s="34"/>
      <c r="P765">
        <f>VLOOKUP(表格2_45[[#This Row],[name]],odds!$A$1:$H$200,4,0)</f>
        <v>16</v>
      </c>
      <c r="Q765">
        <v>13</v>
      </c>
      <c r="R765" s="34"/>
      <c r="S765" s="38" t="s">
        <v>411</v>
      </c>
      <c r="T765" s="41">
        <v>1650</v>
      </c>
      <c r="U765">
        <v>1</v>
      </c>
      <c r="V765">
        <v>12</v>
      </c>
      <c r="W765">
        <v>3</v>
      </c>
      <c r="X765">
        <v>25</v>
      </c>
      <c r="Y765" s="32" t="s">
        <v>432</v>
      </c>
      <c r="Z765">
        <v>1111</v>
      </c>
      <c r="AA765" s="33" t="s">
        <v>427</v>
      </c>
      <c r="AB765">
        <v>4</v>
      </c>
      <c r="AC765">
        <v>49</v>
      </c>
      <c r="AD765" s="17" t="s">
        <v>91</v>
      </c>
      <c r="AE765" t="s">
        <v>429</v>
      </c>
      <c r="AF765">
        <v>11</v>
      </c>
      <c r="AG765">
        <v>10</v>
      </c>
      <c r="AH765">
        <v>10</v>
      </c>
      <c r="AI765">
        <v>7</v>
      </c>
      <c r="AL765" t="s">
        <v>141</v>
      </c>
    </row>
    <row r="766" spans="1:38" hidden="1" x14ac:dyDescent="0.25">
      <c r="A766" s="19" t="s">
        <v>177</v>
      </c>
      <c r="B766" s="18" t="s">
        <v>204</v>
      </c>
      <c r="C766" s="30">
        <v>5</v>
      </c>
      <c r="D766">
        <v>49.94</v>
      </c>
      <c r="E766">
        <v>49.44</v>
      </c>
      <c r="F766" s="34"/>
      <c r="G766">
        <v>1</v>
      </c>
      <c r="H766">
        <v>5</v>
      </c>
      <c r="I766" s="34"/>
      <c r="J766" s="62" t="s">
        <v>120</v>
      </c>
      <c r="K766" s="62" t="s">
        <v>120</v>
      </c>
      <c r="L766" s="109"/>
      <c r="M766">
        <v>121</v>
      </c>
      <c r="N766">
        <v>129</v>
      </c>
      <c r="O766" s="34"/>
      <c r="P766">
        <f>VLOOKUP(表格2_45[[#This Row],[name]],odds!$A$1:$H$200,4,0)</f>
        <v>16</v>
      </c>
      <c r="Q766">
        <v>14</v>
      </c>
      <c r="R766" s="34"/>
      <c r="S766" s="35" t="s">
        <v>408</v>
      </c>
      <c r="T766">
        <v>1800</v>
      </c>
      <c r="U766">
        <v>1</v>
      </c>
      <c r="V766">
        <v>5</v>
      </c>
      <c r="W766">
        <v>2</v>
      </c>
      <c r="X766">
        <v>25</v>
      </c>
      <c r="Y766" s="32" t="s">
        <v>432</v>
      </c>
      <c r="Z766">
        <v>1121</v>
      </c>
      <c r="AA766" s="33" t="s">
        <v>417</v>
      </c>
      <c r="AB766">
        <v>4</v>
      </c>
      <c r="AC766">
        <v>51</v>
      </c>
      <c r="AD766" s="17" t="s">
        <v>91</v>
      </c>
      <c r="AE766" s="12" t="s">
        <v>552</v>
      </c>
      <c r="AF766">
        <v>3</v>
      </c>
      <c r="AG766">
        <v>4</v>
      </c>
      <c r="AH766">
        <v>4</v>
      </c>
      <c r="AI766">
        <v>4</v>
      </c>
      <c r="AJ766">
        <v>5</v>
      </c>
      <c r="AL766" t="s">
        <v>141</v>
      </c>
    </row>
    <row r="767" spans="1:38" x14ac:dyDescent="0.25">
      <c r="A767" s="19" t="s">
        <v>177</v>
      </c>
      <c r="B767" s="18" t="s">
        <v>204</v>
      </c>
      <c r="C767" s="28">
        <v>3</v>
      </c>
      <c r="D767">
        <v>41.23</v>
      </c>
      <c r="E767">
        <v>40.93</v>
      </c>
      <c r="F767" s="34"/>
      <c r="G767">
        <v>1</v>
      </c>
      <c r="H767">
        <v>3</v>
      </c>
      <c r="I767" s="34"/>
      <c r="J767" s="62" t="s">
        <v>120</v>
      </c>
      <c r="K767" s="62" t="s">
        <v>120</v>
      </c>
      <c r="L767" s="109"/>
      <c r="M767">
        <v>121</v>
      </c>
      <c r="N767">
        <v>129</v>
      </c>
      <c r="O767" s="34"/>
      <c r="P767">
        <f>VLOOKUP(表格2_45[[#This Row],[name]],odds!$A$1:$H$200,4,0)</f>
        <v>16</v>
      </c>
      <c r="Q767">
        <v>14</v>
      </c>
      <c r="R767" s="34"/>
      <c r="S767" s="37" t="s">
        <v>409</v>
      </c>
      <c r="T767" s="41">
        <v>1650</v>
      </c>
      <c r="U767">
        <v>1</v>
      </c>
      <c r="V767">
        <v>8</v>
      </c>
      <c r="W767">
        <v>1</v>
      </c>
      <c r="X767">
        <v>25</v>
      </c>
      <c r="Y767" s="32" t="s">
        <v>432</v>
      </c>
      <c r="Z767">
        <v>1118</v>
      </c>
      <c r="AA767" s="33" t="s">
        <v>417</v>
      </c>
      <c r="AB767">
        <v>4</v>
      </c>
      <c r="AC767">
        <v>53</v>
      </c>
      <c r="AD767" s="17" t="s">
        <v>91</v>
      </c>
      <c r="AE767" s="12" t="s">
        <v>539</v>
      </c>
      <c r="AF767">
        <v>6</v>
      </c>
      <c r="AG767">
        <v>7</v>
      </c>
      <c r="AH767">
        <v>7</v>
      </c>
      <c r="AI767">
        <v>3</v>
      </c>
      <c r="AL767" t="s">
        <v>141</v>
      </c>
    </row>
    <row r="768" spans="1:38" hidden="1" x14ac:dyDescent="0.25">
      <c r="A768" s="19" t="s">
        <v>177</v>
      </c>
      <c r="B768" s="24" t="s">
        <v>185</v>
      </c>
      <c r="C768">
        <v>8</v>
      </c>
      <c r="D768">
        <v>41.05</v>
      </c>
      <c r="E768">
        <v>40.949999999999996</v>
      </c>
      <c r="F768" s="34"/>
      <c r="G768">
        <v>2</v>
      </c>
      <c r="H768">
        <v>11</v>
      </c>
      <c r="I768" s="34"/>
      <c r="J768" s="52" t="s">
        <v>49</v>
      </c>
      <c r="K768" s="61" t="s">
        <v>106</v>
      </c>
      <c r="L768" s="113"/>
      <c r="M768">
        <v>131</v>
      </c>
      <c r="N768">
        <v>122</v>
      </c>
      <c r="O768" s="34"/>
      <c r="P768">
        <f>VLOOKUP(表格2_45[[#This Row],[name]],odds!$A$1:$H$200,4,0)</f>
        <v>5.5</v>
      </c>
      <c r="Q768">
        <v>40</v>
      </c>
      <c r="R768" s="34"/>
      <c r="S768" s="38" t="s">
        <v>411</v>
      </c>
      <c r="T768" s="41">
        <v>1650</v>
      </c>
      <c r="U768">
        <v>1</v>
      </c>
      <c r="V768">
        <v>22</v>
      </c>
      <c r="W768">
        <v>5</v>
      </c>
      <c r="X768">
        <v>24</v>
      </c>
      <c r="Y768" s="32" t="s">
        <v>426</v>
      </c>
      <c r="Z768">
        <v>1027</v>
      </c>
      <c r="AA768" s="33" t="s">
        <v>417</v>
      </c>
      <c r="AB768">
        <v>3</v>
      </c>
      <c r="AC768">
        <v>66</v>
      </c>
      <c r="AD768" s="18" t="s">
        <v>76</v>
      </c>
      <c r="AE768">
        <v>5</v>
      </c>
      <c r="AF768">
        <v>11</v>
      </c>
      <c r="AG768">
        <v>11</v>
      </c>
      <c r="AH768">
        <v>9</v>
      </c>
      <c r="AI768">
        <v>8</v>
      </c>
      <c r="AL768" t="s">
        <v>46</v>
      </c>
    </row>
    <row r="769" spans="1:38" x14ac:dyDescent="0.25">
      <c r="A769" s="19" t="s">
        <v>177</v>
      </c>
      <c r="B769" s="24" t="s">
        <v>185</v>
      </c>
      <c r="C769" s="28">
        <v>2</v>
      </c>
      <c r="D769">
        <v>40.950000000000003</v>
      </c>
      <c r="E769">
        <v>40.950000000000003</v>
      </c>
      <c r="F769" s="34"/>
      <c r="G769">
        <v>2</v>
      </c>
      <c r="H769">
        <v>3</v>
      </c>
      <c r="I769" s="34"/>
      <c r="J769" s="52" t="s">
        <v>49</v>
      </c>
      <c r="K769" s="52" t="s">
        <v>49</v>
      </c>
      <c r="L769" s="118"/>
      <c r="M769">
        <v>131</v>
      </c>
      <c r="N769">
        <v>131</v>
      </c>
      <c r="O769" s="34"/>
      <c r="P769">
        <f>VLOOKUP(表格2_45[[#This Row],[name]],odds!$A$1:$H$200,4,0)</f>
        <v>5.5</v>
      </c>
      <c r="Q769">
        <v>3.4</v>
      </c>
      <c r="R769" s="34"/>
      <c r="S769" s="36" t="s">
        <v>410</v>
      </c>
      <c r="T769" s="41">
        <v>1650</v>
      </c>
      <c r="U769">
        <v>1</v>
      </c>
      <c r="V769">
        <v>17</v>
      </c>
      <c r="W769">
        <v>12</v>
      </c>
      <c r="X769">
        <v>25</v>
      </c>
      <c r="Y769" s="31" t="s">
        <v>420</v>
      </c>
      <c r="Z769">
        <v>1054</v>
      </c>
      <c r="AA769" s="33" t="s">
        <v>417</v>
      </c>
      <c r="AB769">
        <v>4</v>
      </c>
      <c r="AC769">
        <v>56</v>
      </c>
      <c r="AD769" s="18" t="s">
        <v>76</v>
      </c>
      <c r="AE769" s="12" t="s">
        <v>471</v>
      </c>
      <c r="AF769">
        <v>9</v>
      </c>
      <c r="AG769">
        <v>10</v>
      </c>
      <c r="AH769">
        <v>11</v>
      </c>
      <c r="AI769">
        <v>2</v>
      </c>
      <c r="AL769" t="s">
        <v>46</v>
      </c>
    </row>
    <row r="770" spans="1:38" hidden="1" x14ac:dyDescent="0.25">
      <c r="A770" s="19" t="s">
        <v>177</v>
      </c>
      <c r="B770" s="22" t="s">
        <v>178</v>
      </c>
      <c r="C770" s="28">
        <v>2</v>
      </c>
      <c r="D770">
        <v>40.659999999999997</v>
      </c>
      <c r="E770">
        <v>40.96</v>
      </c>
      <c r="F770" s="34"/>
      <c r="G770">
        <v>10</v>
      </c>
      <c r="H770">
        <v>3</v>
      </c>
      <c r="I770" s="34"/>
      <c r="J770" s="48" t="s">
        <v>26</v>
      </c>
      <c r="K770" s="62" t="s">
        <v>120</v>
      </c>
      <c r="L770" s="109"/>
      <c r="M770">
        <v>135</v>
      </c>
      <c r="N770">
        <v>131</v>
      </c>
      <c r="O770" s="34"/>
      <c r="P770">
        <f>VLOOKUP(表格2_45[[#This Row],[name]],odds!$A$1:$H$200,4,0)</f>
        <v>9.8000000000000007</v>
      </c>
      <c r="Q770">
        <v>35</v>
      </c>
      <c r="R770" s="34"/>
      <c r="S770" s="35" t="s">
        <v>408</v>
      </c>
      <c r="T770" s="41">
        <v>1650</v>
      </c>
      <c r="U770">
        <v>1</v>
      </c>
      <c r="V770">
        <v>30</v>
      </c>
      <c r="W770">
        <v>10</v>
      </c>
      <c r="X770">
        <v>24</v>
      </c>
      <c r="Y770" s="32" t="s">
        <v>426</v>
      </c>
      <c r="Z770">
        <v>1020</v>
      </c>
      <c r="AA770" s="33" t="s">
        <v>417</v>
      </c>
      <c r="AB770">
        <v>4</v>
      </c>
      <c r="AC770">
        <v>57</v>
      </c>
      <c r="AD770" s="24" t="s">
        <v>179</v>
      </c>
      <c r="AE770" s="12" t="s">
        <v>654</v>
      </c>
      <c r="AF770">
        <v>3</v>
      </c>
      <c r="AG770">
        <v>4</v>
      </c>
      <c r="AH770">
        <v>3</v>
      </c>
      <c r="AI770">
        <v>2</v>
      </c>
      <c r="AL770" t="s">
        <v>46</v>
      </c>
    </row>
    <row r="771" spans="1:38" x14ac:dyDescent="0.25">
      <c r="A771" s="19" t="s">
        <v>177</v>
      </c>
      <c r="B771" s="22" t="s">
        <v>178</v>
      </c>
      <c r="C771">
        <v>7</v>
      </c>
      <c r="D771">
        <v>40.369999999999997</v>
      </c>
      <c r="E771">
        <v>40.97</v>
      </c>
      <c r="F771" s="34"/>
      <c r="G771">
        <v>10</v>
      </c>
      <c r="H771">
        <v>3</v>
      </c>
      <c r="I771" s="34"/>
      <c r="J771" s="48" t="s">
        <v>26</v>
      </c>
      <c r="K771" s="50" t="s">
        <v>565</v>
      </c>
      <c r="L771" s="98"/>
      <c r="M771">
        <v>135</v>
      </c>
      <c r="N771">
        <v>123</v>
      </c>
      <c r="O771" s="34"/>
      <c r="P771">
        <f>VLOOKUP(表格2_45[[#This Row],[name]],odds!$A$1:$H$200,4,0)</f>
        <v>9.8000000000000007</v>
      </c>
      <c r="Q771">
        <v>13</v>
      </c>
      <c r="R771" s="34"/>
      <c r="S771" s="37" t="s">
        <v>409</v>
      </c>
      <c r="T771" s="41">
        <v>1650</v>
      </c>
      <c r="U771">
        <v>1</v>
      </c>
      <c r="V771">
        <v>17</v>
      </c>
      <c r="W771">
        <v>9</v>
      </c>
      <c r="X771">
        <v>25</v>
      </c>
      <c r="Y771" s="31" t="s">
        <v>420</v>
      </c>
      <c r="Z771">
        <v>1027</v>
      </c>
      <c r="AA771" s="33" t="s">
        <v>427</v>
      </c>
      <c r="AB771">
        <v>3</v>
      </c>
      <c r="AC771">
        <v>68</v>
      </c>
      <c r="AD771" s="24" t="s">
        <v>179</v>
      </c>
      <c r="AE771" t="s">
        <v>441</v>
      </c>
      <c r="AF771">
        <v>5</v>
      </c>
      <c r="AG771">
        <v>5</v>
      </c>
      <c r="AH771">
        <v>5</v>
      </c>
      <c r="AI771">
        <v>7</v>
      </c>
      <c r="AL771" t="s">
        <v>46</v>
      </c>
    </row>
    <row r="772" spans="1:38" x14ac:dyDescent="0.25">
      <c r="A772" s="19" t="s">
        <v>177</v>
      </c>
      <c r="B772" s="16" t="s">
        <v>198</v>
      </c>
      <c r="C772" s="28">
        <v>3</v>
      </c>
      <c r="D772">
        <v>40.68</v>
      </c>
      <c r="E772">
        <v>40.98</v>
      </c>
      <c r="F772" s="34"/>
      <c r="G772">
        <v>12</v>
      </c>
      <c r="H772">
        <v>1</v>
      </c>
      <c r="I772" s="34"/>
      <c r="J772" s="47" t="s">
        <v>504</v>
      </c>
      <c r="K772" s="50" t="s">
        <v>565</v>
      </c>
      <c r="L772" s="98"/>
      <c r="M772">
        <v>121</v>
      </c>
      <c r="N772">
        <v>123</v>
      </c>
      <c r="O772" s="34"/>
      <c r="P772">
        <f>VLOOKUP(表格2_45[[#This Row],[name]],odds!$A$1:$H$200,4,0)</f>
        <v>10</v>
      </c>
      <c r="Q772">
        <v>14</v>
      </c>
      <c r="R772" s="34"/>
      <c r="S772" s="35" t="s">
        <v>408</v>
      </c>
      <c r="T772" s="41">
        <v>1650</v>
      </c>
      <c r="U772">
        <v>1</v>
      </c>
      <c r="V772">
        <v>8</v>
      </c>
      <c r="W772">
        <v>1</v>
      </c>
      <c r="X772">
        <v>25</v>
      </c>
      <c r="Y772" s="32" t="s">
        <v>432</v>
      </c>
      <c r="Z772">
        <v>1076</v>
      </c>
      <c r="AA772" s="33" t="s">
        <v>417</v>
      </c>
      <c r="AB772">
        <v>4</v>
      </c>
      <c r="AC772">
        <v>50</v>
      </c>
      <c r="AD772" s="18" t="s">
        <v>27</v>
      </c>
      <c r="AE772" s="12" t="s">
        <v>423</v>
      </c>
      <c r="AF772">
        <v>3</v>
      </c>
      <c r="AG772">
        <v>4</v>
      </c>
      <c r="AH772">
        <v>4</v>
      </c>
      <c r="AI772">
        <v>3</v>
      </c>
      <c r="AL772" t="s">
        <v>17</v>
      </c>
    </row>
    <row r="773" spans="1:38" hidden="1" x14ac:dyDescent="0.25">
      <c r="A773" s="19" t="s">
        <v>177</v>
      </c>
      <c r="B773" s="18" t="s">
        <v>204</v>
      </c>
      <c r="C773">
        <v>8</v>
      </c>
      <c r="D773">
        <v>34.76</v>
      </c>
      <c r="E773">
        <v>34.059999999999995</v>
      </c>
      <c r="F773" s="34"/>
      <c r="G773">
        <v>1</v>
      </c>
      <c r="H773">
        <v>8</v>
      </c>
      <c r="I773" s="34"/>
      <c r="J773" s="62" t="s">
        <v>120</v>
      </c>
      <c r="K773" s="64" t="s">
        <v>150</v>
      </c>
      <c r="L773" s="119"/>
      <c r="M773">
        <v>121</v>
      </c>
      <c r="N773">
        <v>135</v>
      </c>
      <c r="O773" s="34"/>
      <c r="P773">
        <f>VLOOKUP(表格2_45[[#This Row],[name]],odds!$A$1:$H$200,4,0)</f>
        <v>16</v>
      </c>
      <c r="Q773">
        <v>32</v>
      </c>
      <c r="R773" s="34"/>
      <c r="S773" s="35" t="s">
        <v>408</v>
      </c>
      <c r="T773">
        <v>1600</v>
      </c>
      <c r="U773">
        <v>1</v>
      </c>
      <c r="V773">
        <v>15</v>
      </c>
      <c r="W773">
        <v>9</v>
      </c>
      <c r="X773">
        <v>24</v>
      </c>
      <c r="Y773" t="s">
        <v>465</v>
      </c>
      <c r="Z773">
        <v>1087</v>
      </c>
      <c r="AA773" s="33" t="s">
        <v>427</v>
      </c>
      <c r="AB773">
        <v>4</v>
      </c>
      <c r="AC773">
        <v>60</v>
      </c>
      <c r="AD773" s="17" t="s">
        <v>91</v>
      </c>
      <c r="AE773" t="s">
        <v>505</v>
      </c>
      <c r="AF773">
        <v>3</v>
      </c>
      <c r="AG773">
        <v>2</v>
      </c>
      <c r="AH773">
        <v>2</v>
      </c>
      <c r="AI773">
        <v>8</v>
      </c>
      <c r="AL773" t="s">
        <v>1281</v>
      </c>
    </row>
    <row r="774" spans="1:38" hidden="1" x14ac:dyDescent="0.25">
      <c r="A774" s="19" t="s">
        <v>177</v>
      </c>
      <c r="B774" s="18" t="s">
        <v>204</v>
      </c>
      <c r="C774">
        <v>11</v>
      </c>
      <c r="D774">
        <v>36.6</v>
      </c>
      <c r="E774">
        <v>36.6</v>
      </c>
      <c r="F774" s="34"/>
      <c r="G774">
        <v>1</v>
      </c>
      <c r="H774">
        <v>7</v>
      </c>
      <c r="I774" s="34"/>
      <c r="J774" s="62" t="s">
        <v>120</v>
      </c>
      <c r="K774" s="62" t="s">
        <v>120</v>
      </c>
      <c r="L774" s="109"/>
      <c r="M774">
        <v>121</v>
      </c>
      <c r="N774">
        <v>116</v>
      </c>
      <c r="O774" s="34"/>
      <c r="P774">
        <f>VLOOKUP(表格2_45[[#This Row],[name]],odds!$A$1:$H$200,4,0)</f>
        <v>16</v>
      </c>
      <c r="Q774">
        <v>23</v>
      </c>
      <c r="R774" s="34"/>
      <c r="S774" s="35" t="s">
        <v>408</v>
      </c>
      <c r="T774">
        <v>1600</v>
      </c>
      <c r="U774">
        <v>1</v>
      </c>
      <c r="V774">
        <v>14</v>
      </c>
      <c r="W774">
        <v>7</v>
      </c>
      <c r="X774">
        <v>24</v>
      </c>
      <c r="Y774" t="s">
        <v>483</v>
      </c>
      <c r="Z774">
        <v>1115</v>
      </c>
      <c r="AA774" s="33" t="s">
        <v>417</v>
      </c>
      <c r="AB774">
        <v>3</v>
      </c>
      <c r="AC774">
        <v>61</v>
      </c>
      <c r="AD774" s="17" t="s">
        <v>91</v>
      </c>
      <c r="AE774">
        <v>12</v>
      </c>
      <c r="AF774">
        <v>2</v>
      </c>
      <c r="AG774">
        <v>3</v>
      </c>
      <c r="AH774">
        <v>7</v>
      </c>
      <c r="AI774">
        <v>11</v>
      </c>
      <c r="AL774" t="s">
        <v>87</v>
      </c>
    </row>
    <row r="775" spans="1:38" hidden="1" x14ac:dyDescent="0.25">
      <c r="A775" s="19" t="s">
        <v>177</v>
      </c>
      <c r="B775" s="18" t="s">
        <v>204</v>
      </c>
      <c r="C775" s="30">
        <v>5</v>
      </c>
      <c r="D775">
        <v>35.200000000000003</v>
      </c>
      <c r="E775">
        <v>35.300000000000004</v>
      </c>
      <c r="F775" s="34"/>
      <c r="G775">
        <v>1</v>
      </c>
      <c r="H775">
        <v>4</v>
      </c>
      <c r="I775" s="34"/>
      <c r="J775" s="62" t="s">
        <v>120</v>
      </c>
      <c r="K775" s="62" t="s">
        <v>120</v>
      </c>
      <c r="L775" s="109"/>
      <c r="M775">
        <v>121</v>
      </c>
      <c r="N775">
        <v>118</v>
      </c>
      <c r="O775" s="34"/>
      <c r="P775">
        <f>VLOOKUP(表格2_45[[#This Row],[name]],odds!$A$1:$H$200,4,0)</f>
        <v>16</v>
      </c>
      <c r="Q775">
        <v>63</v>
      </c>
      <c r="R775" s="34"/>
      <c r="S775" s="37" t="s">
        <v>409</v>
      </c>
      <c r="T775">
        <v>1600</v>
      </c>
      <c r="U775">
        <v>1</v>
      </c>
      <c r="V775">
        <v>1</v>
      </c>
      <c r="W775">
        <v>7</v>
      </c>
      <c r="X775">
        <v>24</v>
      </c>
      <c r="Y775" t="s">
        <v>477</v>
      </c>
      <c r="Z775">
        <v>1108</v>
      </c>
      <c r="AA775" s="33" t="s">
        <v>417</v>
      </c>
      <c r="AB775">
        <v>3</v>
      </c>
      <c r="AC775">
        <v>61</v>
      </c>
      <c r="AD775" s="17" t="s">
        <v>91</v>
      </c>
      <c r="AE775" s="12" t="s">
        <v>539</v>
      </c>
      <c r="AF775">
        <v>4</v>
      </c>
      <c r="AG775">
        <v>5</v>
      </c>
      <c r="AH775">
        <v>5</v>
      </c>
      <c r="AI775">
        <v>5</v>
      </c>
      <c r="AL775" t="s">
        <v>87</v>
      </c>
    </row>
    <row r="776" spans="1:38" hidden="1" x14ac:dyDescent="0.25">
      <c r="A776" s="19" t="s">
        <v>177</v>
      </c>
      <c r="B776" s="18" t="s">
        <v>204</v>
      </c>
      <c r="C776">
        <v>10</v>
      </c>
      <c r="D776">
        <v>12.91</v>
      </c>
      <c r="E776">
        <v>12.51</v>
      </c>
      <c r="F776" s="34"/>
      <c r="G776">
        <v>1</v>
      </c>
      <c r="H776">
        <v>11</v>
      </c>
      <c r="I776" s="34"/>
      <c r="J776" s="62" t="s">
        <v>120</v>
      </c>
      <c r="K776" s="72" t="s">
        <v>434</v>
      </c>
      <c r="L776" s="101"/>
      <c r="M776">
        <v>121</v>
      </c>
      <c r="N776">
        <v>120</v>
      </c>
      <c r="O776" s="34"/>
      <c r="P776">
        <f>VLOOKUP(表格2_45[[#This Row],[name]],odds!$A$1:$H$200,4,0)</f>
        <v>16</v>
      </c>
      <c r="Q776">
        <v>110</v>
      </c>
      <c r="R776" s="34"/>
      <c r="S776" s="36" t="s">
        <v>410</v>
      </c>
      <c r="T776">
        <v>1200</v>
      </c>
      <c r="U776">
        <v>1</v>
      </c>
      <c r="V776">
        <v>5</v>
      </c>
      <c r="W776">
        <v>5</v>
      </c>
      <c r="X776">
        <v>24</v>
      </c>
      <c r="Y776" t="s">
        <v>457</v>
      </c>
      <c r="Z776">
        <v>1120</v>
      </c>
      <c r="AA776" s="33" t="s">
        <v>417</v>
      </c>
      <c r="AB776">
        <v>3</v>
      </c>
      <c r="AC776">
        <v>63</v>
      </c>
      <c r="AD776" s="17" t="s">
        <v>91</v>
      </c>
      <c r="AE776" t="s">
        <v>1283</v>
      </c>
      <c r="AF776">
        <v>9</v>
      </c>
      <c r="AG776">
        <v>11</v>
      </c>
      <c r="AH776">
        <v>10</v>
      </c>
      <c r="AL776" t="s">
        <v>680</v>
      </c>
    </row>
    <row r="777" spans="1:38" hidden="1" x14ac:dyDescent="0.25">
      <c r="A777" s="19" t="s">
        <v>177</v>
      </c>
      <c r="B777" s="18" t="s">
        <v>204</v>
      </c>
      <c r="C777">
        <v>11</v>
      </c>
      <c r="D777">
        <v>23.42</v>
      </c>
      <c r="E777">
        <v>23.220000000000002</v>
      </c>
      <c r="F777" s="34"/>
      <c r="G777">
        <v>1</v>
      </c>
      <c r="H777">
        <v>6</v>
      </c>
      <c r="I777" s="34"/>
      <c r="J777" s="62" t="s">
        <v>120</v>
      </c>
      <c r="K777" s="72" t="s">
        <v>434</v>
      </c>
      <c r="L777" s="101"/>
      <c r="M777">
        <v>121</v>
      </c>
      <c r="N777">
        <v>120</v>
      </c>
      <c r="O777" s="34"/>
      <c r="P777">
        <f>VLOOKUP(表格2_45[[#This Row],[name]],odds!$A$1:$H$200,4,0)</f>
        <v>16</v>
      </c>
      <c r="Q777">
        <v>91</v>
      </c>
      <c r="R777" s="34"/>
      <c r="S777" s="37" t="s">
        <v>409</v>
      </c>
      <c r="T777">
        <v>1400</v>
      </c>
      <c r="U777">
        <v>1</v>
      </c>
      <c r="V777">
        <v>20</v>
      </c>
      <c r="W777">
        <v>4</v>
      </c>
      <c r="X777">
        <v>24</v>
      </c>
      <c r="Y777" t="s">
        <v>479</v>
      </c>
      <c r="Z777">
        <v>1143</v>
      </c>
      <c r="AA777" s="33" t="s">
        <v>417</v>
      </c>
      <c r="AB777">
        <v>3</v>
      </c>
      <c r="AC777">
        <v>63</v>
      </c>
      <c r="AD777" s="17" t="s">
        <v>91</v>
      </c>
      <c r="AE777" t="s">
        <v>522</v>
      </c>
      <c r="AF777">
        <v>5</v>
      </c>
      <c r="AG777">
        <v>6</v>
      </c>
      <c r="AH777">
        <v>6</v>
      </c>
      <c r="AI777">
        <v>11</v>
      </c>
      <c r="AL777" t="s">
        <v>624</v>
      </c>
    </row>
    <row r="778" spans="1:38" hidden="1" x14ac:dyDescent="0.25">
      <c r="A778" s="19" t="s">
        <v>177</v>
      </c>
      <c r="B778" s="19" t="s">
        <v>208</v>
      </c>
      <c r="C778">
        <v>14</v>
      </c>
      <c r="D778">
        <v>24.78</v>
      </c>
      <c r="E778">
        <v>24.48</v>
      </c>
      <c r="F778" s="34"/>
      <c r="G778">
        <v>7</v>
      </c>
      <c r="H778">
        <v>14</v>
      </c>
      <c r="I778" s="34"/>
      <c r="J778" s="50" t="s">
        <v>565</v>
      </c>
      <c r="K778" s="60" t="s">
        <v>90</v>
      </c>
      <c r="L778" s="125"/>
      <c r="M778">
        <v>118</v>
      </c>
      <c r="N778">
        <v>120</v>
      </c>
      <c r="O778" s="34"/>
      <c r="P778"/>
      <c r="Q778">
        <v>43</v>
      </c>
      <c r="R778" s="34"/>
      <c r="S778" s="38" t="s">
        <v>411</v>
      </c>
      <c r="T778">
        <v>1400</v>
      </c>
      <c r="U778">
        <v>1</v>
      </c>
      <c r="V778">
        <v>11</v>
      </c>
      <c r="W778">
        <v>1</v>
      </c>
      <c r="X778">
        <v>26</v>
      </c>
      <c r="Y778" t="s">
        <v>479</v>
      </c>
      <c r="Z778">
        <v>1049</v>
      </c>
      <c r="AA778" s="33" t="s">
        <v>427</v>
      </c>
      <c r="AB778">
        <v>4</v>
      </c>
      <c r="AC778">
        <v>45</v>
      </c>
      <c r="AD778" s="20" t="s">
        <v>39</v>
      </c>
      <c r="AE778" t="s">
        <v>1286</v>
      </c>
      <c r="AF778">
        <v>14</v>
      </c>
      <c r="AG778">
        <v>13</v>
      </c>
      <c r="AH778">
        <v>14</v>
      </c>
      <c r="AI778">
        <v>14</v>
      </c>
      <c r="AL778" t="s">
        <v>17</v>
      </c>
    </row>
    <row r="779" spans="1:38" x14ac:dyDescent="0.25">
      <c r="A779" s="19" t="s">
        <v>177</v>
      </c>
      <c r="B779" s="22" t="s">
        <v>178</v>
      </c>
      <c r="C779">
        <v>9</v>
      </c>
      <c r="D779">
        <v>40.39</v>
      </c>
      <c r="E779">
        <v>40.99</v>
      </c>
      <c r="F779" s="34"/>
      <c r="G779">
        <v>10</v>
      </c>
      <c r="H779">
        <v>5</v>
      </c>
      <c r="I779" s="34"/>
      <c r="J779" s="48" t="s">
        <v>26</v>
      </c>
      <c r="K779" s="53" t="s">
        <v>53</v>
      </c>
      <c r="L779" s="102"/>
      <c r="M779">
        <v>135</v>
      </c>
      <c r="N779">
        <v>123</v>
      </c>
      <c r="O779" s="34"/>
      <c r="P779">
        <f>VLOOKUP(表格2_45[[#This Row],[name]],odds!$A$1:$H$200,4,0)</f>
        <v>9.8000000000000007</v>
      </c>
      <c r="Q779">
        <v>14</v>
      </c>
      <c r="R779" s="34"/>
      <c r="S779" s="37" t="s">
        <v>409</v>
      </c>
      <c r="T779" s="41">
        <v>1650</v>
      </c>
      <c r="U779">
        <v>1</v>
      </c>
      <c r="V779">
        <v>10</v>
      </c>
      <c r="W779">
        <v>9</v>
      </c>
      <c r="X779">
        <v>25</v>
      </c>
      <c r="Y779" s="32" t="s">
        <v>432</v>
      </c>
      <c r="Z779">
        <v>1010</v>
      </c>
      <c r="AA779" s="33" t="s">
        <v>417</v>
      </c>
      <c r="AB779">
        <v>3</v>
      </c>
      <c r="AC779">
        <v>68</v>
      </c>
      <c r="AD779" s="24" t="s">
        <v>179</v>
      </c>
      <c r="AE779" t="s">
        <v>453</v>
      </c>
      <c r="AF779">
        <v>5</v>
      </c>
      <c r="AG779">
        <v>6</v>
      </c>
      <c r="AH779">
        <v>6</v>
      </c>
      <c r="AI779">
        <v>9</v>
      </c>
      <c r="AL779" t="s">
        <v>46</v>
      </c>
    </row>
    <row r="780" spans="1:38" x14ac:dyDescent="0.25">
      <c r="A780" s="19" t="s">
        <v>177</v>
      </c>
      <c r="B780" s="24" t="s">
        <v>185</v>
      </c>
      <c r="C780">
        <v>10</v>
      </c>
      <c r="D780">
        <v>41.11</v>
      </c>
      <c r="E780">
        <v>41.01</v>
      </c>
      <c r="F780" s="34"/>
      <c r="G780">
        <v>2</v>
      </c>
      <c r="H780">
        <v>5</v>
      </c>
      <c r="I780" s="34"/>
      <c r="J780" s="52" t="s">
        <v>49</v>
      </c>
      <c r="K780" s="49" t="s">
        <v>31</v>
      </c>
      <c r="L780" s="107"/>
      <c r="M780">
        <v>131</v>
      </c>
      <c r="N780">
        <v>135</v>
      </c>
      <c r="O780" s="34"/>
      <c r="P780">
        <f>VLOOKUP(表格2_45[[#This Row],[name]],odds!$A$1:$H$200,4,0)</f>
        <v>5.5</v>
      </c>
      <c r="Q780">
        <v>3</v>
      </c>
      <c r="R780" s="34"/>
      <c r="S780" s="37" t="s">
        <v>409</v>
      </c>
      <c r="T780" s="41">
        <v>1650</v>
      </c>
      <c r="U780">
        <v>1</v>
      </c>
      <c r="V780">
        <v>11</v>
      </c>
      <c r="W780">
        <v>6</v>
      </c>
      <c r="X780">
        <v>25</v>
      </c>
      <c r="Y780" s="31" t="s">
        <v>420</v>
      </c>
      <c r="Z780">
        <v>1050</v>
      </c>
      <c r="AA780" s="33" t="s">
        <v>427</v>
      </c>
      <c r="AB780">
        <v>4</v>
      </c>
      <c r="AC780">
        <v>59</v>
      </c>
      <c r="AD780" s="18" t="s">
        <v>76</v>
      </c>
      <c r="AE780" t="s">
        <v>1197</v>
      </c>
      <c r="AF780">
        <v>4</v>
      </c>
      <c r="AG780">
        <v>4</v>
      </c>
      <c r="AH780">
        <v>3</v>
      </c>
      <c r="AI780">
        <v>10</v>
      </c>
      <c r="AL780" t="s">
        <v>46</v>
      </c>
    </row>
    <row r="781" spans="1:38" hidden="1" x14ac:dyDescent="0.25">
      <c r="A781" s="19" t="s">
        <v>177</v>
      </c>
      <c r="B781" s="24" t="s">
        <v>185</v>
      </c>
      <c r="C781">
        <v>8</v>
      </c>
      <c r="D781">
        <v>40.950000000000003</v>
      </c>
      <c r="E781">
        <v>41.05</v>
      </c>
      <c r="F781" s="34"/>
      <c r="G781">
        <v>2</v>
      </c>
      <c r="H781">
        <v>9</v>
      </c>
      <c r="I781" s="34"/>
      <c r="J781" s="52" t="s">
        <v>49</v>
      </c>
      <c r="K781" s="61" t="s">
        <v>106</v>
      </c>
      <c r="L781" s="113"/>
      <c r="M781">
        <v>131</v>
      </c>
      <c r="N781">
        <v>122</v>
      </c>
      <c r="O781" s="34"/>
      <c r="P781">
        <f>VLOOKUP(表格2_45[[#This Row],[name]],odds!$A$1:$H$200,4,0)</f>
        <v>5.5</v>
      </c>
      <c r="Q781">
        <v>5.8</v>
      </c>
      <c r="R781" s="34"/>
      <c r="S781" s="36" t="s">
        <v>410</v>
      </c>
      <c r="T781" s="41">
        <v>1650</v>
      </c>
      <c r="U781">
        <v>1</v>
      </c>
      <c r="V781">
        <v>11</v>
      </c>
      <c r="W781">
        <v>12</v>
      </c>
      <c r="X781">
        <v>24</v>
      </c>
      <c r="Y781" s="31" t="s">
        <v>420</v>
      </c>
      <c r="Z781">
        <v>1055</v>
      </c>
      <c r="AA781" s="33" t="s">
        <v>417</v>
      </c>
      <c r="AB781">
        <v>3</v>
      </c>
      <c r="AC781">
        <v>65</v>
      </c>
      <c r="AD781" s="18" t="s">
        <v>76</v>
      </c>
      <c r="AE781">
        <v>3</v>
      </c>
      <c r="AF781">
        <v>9</v>
      </c>
      <c r="AG781">
        <v>9</v>
      </c>
      <c r="AH781">
        <v>5</v>
      </c>
      <c r="AI781">
        <v>8</v>
      </c>
      <c r="AL781" t="s">
        <v>46</v>
      </c>
    </row>
    <row r="782" spans="1:38" hidden="1" x14ac:dyDescent="0.25">
      <c r="A782" s="19" t="s">
        <v>177</v>
      </c>
      <c r="B782" s="19" t="s">
        <v>208</v>
      </c>
      <c r="C782">
        <v>8</v>
      </c>
      <c r="D782">
        <v>35.21</v>
      </c>
      <c r="E782">
        <v>35.01</v>
      </c>
      <c r="F782" s="34"/>
      <c r="G782">
        <v>7</v>
      </c>
      <c r="H782">
        <v>9</v>
      </c>
      <c r="I782" s="34"/>
      <c r="J782" s="50" t="s">
        <v>565</v>
      </c>
      <c r="K782" s="51" t="s">
        <v>43</v>
      </c>
      <c r="L782" s="111"/>
      <c r="M782">
        <v>118</v>
      </c>
      <c r="N782">
        <v>125</v>
      </c>
      <c r="O782" s="34"/>
      <c r="P782"/>
      <c r="Q782">
        <v>28</v>
      </c>
      <c r="R782" s="34"/>
      <c r="S782" s="36" t="s">
        <v>410</v>
      </c>
      <c r="T782">
        <v>1600</v>
      </c>
      <c r="U782">
        <v>1</v>
      </c>
      <c r="V782">
        <v>28</v>
      </c>
      <c r="W782">
        <v>9</v>
      </c>
      <c r="X782">
        <v>25</v>
      </c>
      <c r="Y782" t="s">
        <v>479</v>
      </c>
      <c r="Z782">
        <v>1050</v>
      </c>
      <c r="AA782" s="33" t="s">
        <v>417</v>
      </c>
      <c r="AB782">
        <v>5</v>
      </c>
      <c r="AC782">
        <v>30</v>
      </c>
      <c r="AD782" s="20" t="s">
        <v>39</v>
      </c>
      <c r="AE782" t="s">
        <v>533</v>
      </c>
      <c r="AF782">
        <v>10</v>
      </c>
      <c r="AG782">
        <v>12</v>
      </c>
      <c r="AH782">
        <v>11</v>
      </c>
      <c r="AI782">
        <v>8</v>
      </c>
      <c r="AL782" t="s">
        <v>17</v>
      </c>
    </row>
    <row r="783" spans="1:38" hidden="1" x14ac:dyDescent="0.25">
      <c r="A783" s="19" t="s">
        <v>177</v>
      </c>
      <c r="B783" s="19" t="s">
        <v>208</v>
      </c>
      <c r="C783" s="30">
        <v>4</v>
      </c>
      <c r="D783">
        <v>35.380000000000003</v>
      </c>
      <c r="E783">
        <v>35.080000000000005</v>
      </c>
      <c r="F783" s="34"/>
      <c r="G783">
        <v>7</v>
      </c>
      <c r="H783">
        <v>9</v>
      </c>
      <c r="I783" s="34"/>
      <c r="J783" s="50" t="s">
        <v>565</v>
      </c>
      <c r="K783" s="53" t="s">
        <v>53</v>
      </c>
      <c r="L783" s="102"/>
      <c r="M783">
        <v>118</v>
      </c>
      <c r="N783">
        <v>126</v>
      </c>
      <c r="O783" s="34"/>
      <c r="P783"/>
      <c r="Q783">
        <v>13</v>
      </c>
      <c r="R783" s="34"/>
      <c r="S783" s="36" t="s">
        <v>410</v>
      </c>
      <c r="T783">
        <v>1600</v>
      </c>
      <c r="U783">
        <v>1</v>
      </c>
      <c r="V783">
        <v>7</v>
      </c>
      <c r="W783">
        <v>9</v>
      </c>
      <c r="X783">
        <v>25</v>
      </c>
      <c r="Y783" t="s">
        <v>483</v>
      </c>
      <c r="Z783">
        <v>1051</v>
      </c>
      <c r="AA783" s="33" t="s">
        <v>417</v>
      </c>
      <c r="AB783">
        <v>5</v>
      </c>
      <c r="AC783">
        <v>31</v>
      </c>
      <c r="AD783" s="20" t="s">
        <v>39</v>
      </c>
      <c r="AE783" t="s">
        <v>435</v>
      </c>
      <c r="AF783">
        <v>10</v>
      </c>
      <c r="AG783">
        <v>9</v>
      </c>
      <c r="AH783">
        <v>7</v>
      </c>
      <c r="AI783">
        <v>4</v>
      </c>
      <c r="AL783" t="s">
        <v>17</v>
      </c>
    </row>
    <row r="784" spans="1:38" hidden="1" x14ac:dyDescent="0.25">
      <c r="A784" s="19" t="s">
        <v>177</v>
      </c>
      <c r="B784" s="19" t="s">
        <v>208</v>
      </c>
      <c r="C784">
        <v>9</v>
      </c>
      <c r="D784">
        <v>22.68</v>
      </c>
      <c r="E784">
        <v>22.28</v>
      </c>
      <c r="F784" s="34"/>
      <c r="G784">
        <v>7</v>
      </c>
      <c r="H784">
        <v>4</v>
      </c>
      <c r="I784" s="34"/>
      <c r="J784" s="50" t="s">
        <v>565</v>
      </c>
      <c r="K784" s="51" t="s">
        <v>43</v>
      </c>
      <c r="L784" s="111"/>
      <c r="M784">
        <v>118</v>
      </c>
      <c r="N784">
        <v>131</v>
      </c>
      <c r="O784" s="34"/>
      <c r="P784"/>
      <c r="Q784">
        <v>10</v>
      </c>
      <c r="R784" s="34"/>
      <c r="S784" s="37" t="s">
        <v>409</v>
      </c>
      <c r="T784">
        <v>1400</v>
      </c>
      <c r="U784">
        <v>1</v>
      </c>
      <c r="V784">
        <v>13</v>
      </c>
      <c r="W784">
        <v>7</v>
      </c>
      <c r="X784">
        <v>25</v>
      </c>
      <c r="Y784" t="s">
        <v>483</v>
      </c>
      <c r="Z784">
        <v>1040</v>
      </c>
      <c r="AA784" s="33" t="s">
        <v>427</v>
      </c>
      <c r="AB784">
        <v>5</v>
      </c>
      <c r="AC784">
        <v>36</v>
      </c>
      <c r="AD784" s="20" t="s">
        <v>39</v>
      </c>
      <c r="AE784" t="s">
        <v>513</v>
      </c>
      <c r="AF784">
        <v>6</v>
      </c>
      <c r="AG784">
        <v>6</v>
      </c>
      <c r="AH784">
        <v>7</v>
      </c>
      <c r="AI784">
        <v>9</v>
      </c>
      <c r="AL784" t="s">
        <v>17</v>
      </c>
    </row>
    <row r="785" spans="1:38" hidden="1" x14ac:dyDescent="0.25">
      <c r="A785" s="19" t="s">
        <v>177</v>
      </c>
      <c r="B785" s="19" t="s">
        <v>208</v>
      </c>
      <c r="C785" s="28">
        <v>3</v>
      </c>
      <c r="D785">
        <v>35.299999999999997</v>
      </c>
      <c r="E785">
        <v>34.9</v>
      </c>
      <c r="F785" s="34"/>
      <c r="G785">
        <v>7</v>
      </c>
      <c r="H785">
        <v>7</v>
      </c>
      <c r="I785" s="34"/>
      <c r="J785" s="50" t="s">
        <v>565</v>
      </c>
      <c r="K785" s="53" t="s">
        <v>53</v>
      </c>
      <c r="L785" s="102"/>
      <c r="M785">
        <v>118</v>
      </c>
      <c r="N785">
        <v>131</v>
      </c>
      <c r="O785" s="34"/>
      <c r="P785"/>
      <c r="Q785">
        <v>12</v>
      </c>
      <c r="R785" s="34"/>
      <c r="S785" s="36" t="s">
        <v>410</v>
      </c>
      <c r="T785">
        <v>1600</v>
      </c>
      <c r="U785">
        <v>1</v>
      </c>
      <c r="V785">
        <v>5</v>
      </c>
      <c r="W785">
        <v>7</v>
      </c>
      <c r="X785">
        <v>25</v>
      </c>
      <c r="Y785" t="s">
        <v>479</v>
      </c>
      <c r="Z785">
        <v>1040</v>
      </c>
      <c r="AA785" s="33" t="s">
        <v>427</v>
      </c>
      <c r="AB785">
        <v>5</v>
      </c>
      <c r="AC785">
        <v>36</v>
      </c>
      <c r="AD785" s="20" t="s">
        <v>39</v>
      </c>
      <c r="AE785" s="12" t="s">
        <v>471</v>
      </c>
      <c r="AF785">
        <v>9</v>
      </c>
      <c r="AG785">
        <v>9</v>
      </c>
      <c r="AH785">
        <v>8</v>
      </c>
      <c r="AI785">
        <v>3</v>
      </c>
      <c r="AL785" t="s">
        <v>17</v>
      </c>
    </row>
    <row r="786" spans="1:38" hidden="1" x14ac:dyDescent="0.25">
      <c r="A786" s="19" t="s">
        <v>177</v>
      </c>
      <c r="B786" s="19" t="s">
        <v>208</v>
      </c>
      <c r="C786" s="28">
        <v>3</v>
      </c>
      <c r="D786">
        <v>35.97</v>
      </c>
      <c r="E786">
        <v>35.770000000000003</v>
      </c>
      <c r="F786" s="34"/>
      <c r="G786">
        <v>7</v>
      </c>
      <c r="H786">
        <v>3</v>
      </c>
      <c r="I786" s="34"/>
      <c r="J786" s="50" t="s">
        <v>565</v>
      </c>
      <c r="K786" s="53" t="s">
        <v>53</v>
      </c>
      <c r="L786" s="102"/>
      <c r="M786">
        <v>118</v>
      </c>
      <c r="N786">
        <v>131</v>
      </c>
      <c r="O786" s="34"/>
      <c r="P786"/>
      <c r="Q786">
        <v>20</v>
      </c>
      <c r="R786" s="34"/>
      <c r="S786" s="37" t="s">
        <v>409</v>
      </c>
      <c r="T786">
        <v>1600</v>
      </c>
      <c r="U786">
        <v>1</v>
      </c>
      <c r="V786">
        <v>14</v>
      </c>
      <c r="W786">
        <v>6</v>
      </c>
      <c r="X786">
        <v>25</v>
      </c>
      <c r="Y786" t="s">
        <v>479</v>
      </c>
      <c r="Z786">
        <v>1041</v>
      </c>
      <c r="AA786" s="33" t="s">
        <v>417</v>
      </c>
      <c r="AB786">
        <v>5</v>
      </c>
      <c r="AC786">
        <v>36</v>
      </c>
      <c r="AD786" s="20" t="s">
        <v>39</v>
      </c>
      <c r="AE786" s="12" t="s">
        <v>418</v>
      </c>
      <c r="AF786">
        <v>7</v>
      </c>
      <c r="AG786">
        <v>7</v>
      </c>
      <c r="AH786">
        <v>5</v>
      </c>
      <c r="AI786">
        <v>3</v>
      </c>
      <c r="AL786" t="s">
        <v>17</v>
      </c>
    </row>
    <row r="787" spans="1:38" hidden="1" x14ac:dyDescent="0.25">
      <c r="A787" s="19" t="s">
        <v>177</v>
      </c>
      <c r="B787" s="16" t="s">
        <v>198</v>
      </c>
      <c r="C787" s="28">
        <v>1</v>
      </c>
      <c r="D787">
        <v>40.770000000000003</v>
      </c>
      <c r="E787">
        <v>41.070000000000007</v>
      </c>
      <c r="F787" s="34"/>
      <c r="G787">
        <v>12</v>
      </c>
      <c r="H787">
        <v>7</v>
      </c>
      <c r="I787" s="34"/>
      <c r="J787" s="47" t="s">
        <v>504</v>
      </c>
      <c r="K787" s="47" t="s">
        <v>504</v>
      </c>
      <c r="L787" s="108"/>
      <c r="M787">
        <v>121</v>
      </c>
      <c r="N787">
        <v>119</v>
      </c>
      <c r="O787" s="34"/>
      <c r="P787">
        <f>VLOOKUP(表格2_45[[#This Row],[name]],odds!$A$1:$H$200,4,0)</f>
        <v>10</v>
      </c>
      <c r="Q787">
        <v>96</v>
      </c>
      <c r="R787" s="34"/>
      <c r="S787" s="35" t="s">
        <v>408</v>
      </c>
      <c r="T787" s="41">
        <v>1650</v>
      </c>
      <c r="U787">
        <v>1</v>
      </c>
      <c r="V787">
        <v>11</v>
      </c>
      <c r="W787">
        <v>12</v>
      </c>
      <c r="X787">
        <v>24</v>
      </c>
      <c r="Y787" s="31" t="s">
        <v>420</v>
      </c>
      <c r="Z787">
        <v>1077</v>
      </c>
      <c r="AA787" s="33" t="s">
        <v>417</v>
      </c>
      <c r="AB787">
        <v>4</v>
      </c>
      <c r="AC787">
        <v>45</v>
      </c>
      <c r="AD787" s="18" t="s">
        <v>27</v>
      </c>
      <c r="AE787" s="12" t="s">
        <v>446</v>
      </c>
      <c r="AF787">
        <v>1</v>
      </c>
      <c r="AG787">
        <v>1</v>
      </c>
      <c r="AH787">
        <v>2</v>
      </c>
      <c r="AI787">
        <v>1</v>
      </c>
      <c r="AL787" t="s">
        <v>569</v>
      </c>
    </row>
    <row r="788" spans="1:38" hidden="1" x14ac:dyDescent="0.25">
      <c r="A788" s="19" t="s">
        <v>177</v>
      </c>
      <c r="B788" s="19" t="s">
        <v>208</v>
      </c>
      <c r="C788">
        <v>6</v>
      </c>
      <c r="D788">
        <v>50.58</v>
      </c>
      <c r="E788">
        <v>49.98</v>
      </c>
      <c r="F788" s="34"/>
      <c r="G788">
        <v>7</v>
      </c>
      <c r="H788">
        <v>4</v>
      </c>
      <c r="I788" s="34"/>
      <c r="J788" s="50" t="s">
        <v>565</v>
      </c>
      <c r="K788" s="56" t="s">
        <v>69</v>
      </c>
      <c r="L788" s="105"/>
      <c r="M788">
        <v>118</v>
      </c>
      <c r="N788">
        <v>135</v>
      </c>
      <c r="O788" s="34"/>
      <c r="P788"/>
      <c r="Q788">
        <v>15</v>
      </c>
      <c r="R788" s="34"/>
      <c r="S788" s="37" t="s">
        <v>409</v>
      </c>
      <c r="T788">
        <v>1800</v>
      </c>
      <c r="U788">
        <v>1</v>
      </c>
      <c r="V788">
        <v>23</v>
      </c>
      <c r="W788">
        <v>4</v>
      </c>
      <c r="X788">
        <v>25</v>
      </c>
      <c r="Y788" s="32" t="s">
        <v>416</v>
      </c>
      <c r="Z788">
        <v>1058</v>
      </c>
      <c r="AA788" s="33" t="s">
        <v>417</v>
      </c>
      <c r="AB788">
        <v>5</v>
      </c>
      <c r="AC788">
        <v>40</v>
      </c>
      <c r="AD788" s="20" t="s">
        <v>39</v>
      </c>
      <c r="AE788" t="s">
        <v>513</v>
      </c>
      <c r="AF788">
        <v>4</v>
      </c>
      <c r="AG788">
        <v>4</v>
      </c>
      <c r="AH788">
        <v>5</v>
      </c>
      <c r="AI788">
        <v>5</v>
      </c>
      <c r="AJ788">
        <v>6</v>
      </c>
      <c r="AL788" t="s">
        <v>1293</v>
      </c>
    </row>
    <row r="789" spans="1:38" hidden="1" x14ac:dyDescent="0.25">
      <c r="A789" s="19" t="s">
        <v>177</v>
      </c>
      <c r="B789" s="19" t="s">
        <v>208</v>
      </c>
      <c r="C789">
        <v>8</v>
      </c>
      <c r="D789">
        <v>39.299999999999997</v>
      </c>
      <c r="E789">
        <v>39.099999999999994</v>
      </c>
      <c r="F789" s="34"/>
      <c r="G789">
        <v>7</v>
      </c>
      <c r="H789">
        <v>12</v>
      </c>
      <c r="I789" s="34"/>
      <c r="J789" s="50" t="s">
        <v>565</v>
      </c>
      <c r="K789" s="56" t="s">
        <v>69</v>
      </c>
      <c r="L789" s="105"/>
      <c r="M789">
        <v>118</v>
      </c>
      <c r="N789">
        <v>118</v>
      </c>
      <c r="O789" s="34"/>
      <c r="P789"/>
      <c r="Q789">
        <v>26</v>
      </c>
      <c r="R789" s="34"/>
      <c r="S789" s="38" t="s">
        <v>411</v>
      </c>
      <c r="T789" s="41">
        <v>1650</v>
      </c>
      <c r="U789">
        <v>1</v>
      </c>
      <c r="V789">
        <v>26</v>
      </c>
      <c r="W789">
        <v>3</v>
      </c>
      <c r="X789">
        <v>25</v>
      </c>
      <c r="Y789" t="s">
        <v>457</v>
      </c>
      <c r="Z789">
        <v>1054</v>
      </c>
      <c r="AA789" s="33" t="s">
        <v>417</v>
      </c>
      <c r="AB789">
        <v>4</v>
      </c>
      <c r="AC789">
        <v>42</v>
      </c>
      <c r="AD789" s="20" t="s">
        <v>39</v>
      </c>
      <c r="AE789" t="s">
        <v>522</v>
      </c>
      <c r="AF789">
        <v>12</v>
      </c>
      <c r="AG789">
        <v>12</v>
      </c>
      <c r="AH789">
        <v>11</v>
      </c>
      <c r="AI789">
        <v>8</v>
      </c>
      <c r="AL789" t="s">
        <v>1295</v>
      </c>
    </row>
    <row r="790" spans="1:38" hidden="1" x14ac:dyDescent="0.25">
      <c r="A790" s="19" t="s">
        <v>177</v>
      </c>
      <c r="B790" s="19" t="s">
        <v>208</v>
      </c>
      <c r="C790">
        <v>11</v>
      </c>
      <c r="D790">
        <v>48.42</v>
      </c>
      <c r="E790">
        <v>48.32</v>
      </c>
      <c r="F790" s="34"/>
      <c r="G790">
        <v>7</v>
      </c>
      <c r="H790">
        <v>4</v>
      </c>
      <c r="I790" s="34"/>
      <c r="J790" s="50" t="s">
        <v>565</v>
      </c>
      <c r="K790" s="56" t="s">
        <v>69</v>
      </c>
      <c r="L790" s="105"/>
      <c r="M790">
        <v>118</v>
      </c>
      <c r="N790">
        <v>121</v>
      </c>
      <c r="O790" s="34"/>
      <c r="P790"/>
      <c r="Q790">
        <v>16</v>
      </c>
      <c r="R790" s="34"/>
      <c r="S790" s="36" t="s">
        <v>410</v>
      </c>
      <c r="T790">
        <v>1800</v>
      </c>
      <c r="U790">
        <v>1</v>
      </c>
      <c r="V790">
        <v>16</v>
      </c>
      <c r="W790">
        <v>2</v>
      </c>
      <c r="X790">
        <v>25</v>
      </c>
      <c r="Y790" t="s">
        <v>479</v>
      </c>
      <c r="Z790">
        <v>1052</v>
      </c>
      <c r="AA790" s="33" t="s">
        <v>427</v>
      </c>
      <c r="AB790">
        <v>4</v>
      </c>
      <c r="AC790">
        <v>44</v>
      </c>
      <c r="AD790" s="20" t="s">
        <v>39</v>
      </c>
      <c r="AE790" t="s">
        <v>721</v>
      </c>
      <c r="AF790">
        <v>8</v>
      </c>
      <c r="AG790">
        <v>7</v>
      </c>
      <c r="AH790">
        <v>4</v>
      </c>
      <c r="AI790">
        <v>3</v>
      </c>
      <c r="AJ790">
        <v>11</v>
      </c>
      <c r="AL790" t="s">
        <v>17</v>
      </c>
    </row>
    <row r="791" spans="1:38" hidden="1" x14ac:dyDescent="0.25">
      <c r="A791" s="19" t="s">
        <v>177</v>
      </c>
      <c r="B791" s="24" t="s">
        <v>185</v>
      </c>
      <c r="C791">
        <v>11</v>
      </c>
      <c r="D791">
        <v>41.13</v>
      </c>
      <c r="E791">
        <v>41.13</v>
      </c>
      <c r="F791" s="34"/>
      <c r="G791">
        <v>2</v>
      </c>
      <c r="H791">
        <v>7</v>
      </c>
      <c r="I791" s="34"/>
      <c r="J791" s="52" t="s">
        <v>49</v>
      </c>
      <c r="K791" s="61" t="s">
        <v>106</v>
      </c>
      <c r="L791" s="113"/>
      <c r="M791">
        <v>131</v>
      </c>
      <c r="N791">
        <v>126</v>
      </c>
      <c r="O791" s="34"/>
      <c r="P791">
        <f>VLOOKUP(表格2_45[[#This Row],[name]],odds!$A$1:$H$200,4,0)</f>
        <v>5.5</v>
      </c>
      <c r="Q791">
        <v>27</v>
      </c>
      <c r="R791" s="34"/>
      <c r="S791" s="36" t="s">
        <v>410</v>
      </c>
      <c r="T791" s="41">
        <v>1650</v>
      </c>
      <c r="U791">
        <v>1</v>
      </c>
      <c r="V791">
        <v>12</v>
      </c>
      <c r="W791">
        <v>6</v>
      </c>
      <c r="X791">
        <v>24</v>
      </c>
      <c r="Y791" s="31" t="s">
        <v>420</v>
      </c>
      <c r="Z791">
        <v>1038</v>
      </c>
      <c r="AA791" s="33" t="s">
        <v>417</v>
      </c>
      <c r="AB791">
        <v>3</v>
      </c>
      <c r="AC791">
        <v>66</v>
      </c>
      <c r="AD791" s="18" t="s">
        <v>76</v>
      </c>
      <c r="AE791" t="s">
        <v>589</v>
      </c>
      <c r="AF791">
        <v>8</v>
      </c>
      <c r="AG791">
        <v>8</v>
      </c>
      <c r="AH791">
        <v>8</v>
      </c>
      <c r="AI791">
        <v>11</v>
      </c>
      <c r="AL791" t="s">
        <v>46</v>
      </c>
    </row>
    <row r="792" spans="1:38" hidden="1" x14ac:dyDescent="0.25">
      <c r="A792" s="19" t="s">
        <v>177</v>
      </c>
      <c r="B792" s="19" t="s">
        <v>208</v>
      </c>
      <c r="C792">
        <v>10</v>
      </c>
      <c r="D792">
        <v>49.83</v>
      </c>
      <c r="E792">
        <v>49.629999999999995</v>
      </c>
      <c r="F792" s="34"/>
      <c r="G792">
        <v>7</v>
      </c>
      <c r="H792">
        <v>7</v>
      </c>
      <c r="I792" s="34"/>
      <c r="J792" s="50" t="s">
        <v>565</v>
      </c>
      <c r="K792" s="54" t="s">
        <v>58</v>
      </c>
      <c r="L792" s="110"/>
      <c r="M792">
        <v>118</v>
      </c>
      <c r="N792">
        <v>125</v>
      </c>
      <c r="O792" s="34"/>
      <c r="P792"/>
      <c r="Q792">
        <v>17</v>
      </c>
      <c r="R792" s="34"/>
      <c r="S792" s="36" t="s">
        <v>410</v>
      </c>
      <c r="T792">
        <v>1800</v>
      </c>
      <c r="U792">
        <v>1</v>
      </c>
      <c r="V792">
        <v>11</v>
      </c>
      <c r="W792">
        <v>12</v>
      </c>
      <c r="X792">
        <v>24</v>
      </c>
      <c r="Y792" s="31" t="s">
        <v>420</v>
      </c>
      <c r="Z792">
        <v>1062</v>
      </c>
      <c r="AA792" s="33" t="s">
        <v>417</v>
      </c>
      <c r="AB792">
        <v>4</v>
      </c>
      <c r="AC792">
        <v>47</v>
      </c>
      <c r="AD792" s="20" t="s">
        <v>39</v>
      </c>
      <c r="AE792">
        <v>6</v>
      </c>
      <c r="AF792">
        <v>10</v>
      </c>
      <c r="AG792">
        <v>10</v>
      </c>
      <c r="AH792">
        <v>11</v>
      </c>
      <c r="AI792">
        <v>11</v>
      </c>
      <c r="AJ792">
        <v>10</v>
      </c>
      <c r="AL792" t="s">
        <v>17</v>
      </c>
    </row>
    <row r="793" spans="1:38" x14ac:dyDescent="0.25">
      <c r="A793" s="19" t="s">
        <v>177</v>
      </c>
      <c r="B793" s="22" t="s">
        <v>178</v>
      </c>
      <c r="C793">
        <v>9</v>
      </c>
      <c r="D793">
        <v>40.729999999999997</v>
      </c>
      <c r="E793">
        <v>41.23</v>
      </c>
      <c r="F793" s="34"/>
      <c r="G793">
        <v>10</v>
      </c>
      <c r="H793">
        <v>3</v>
      </c>
      <c r="I793" s="34"/>
      <c r="J793" s="48" t="s">
        <v>26</v>
      </c>
      <c r="K793" s="53" t="s">
        <v>53</v>
      </c>
      <c r="L793" s="102"/>
      <c r="M793">
        <v>135</v>
      </c>
      <c r="N793">
        <v>125</v>
      </c>
      <c r="O793" s="34"/>
      <c r="P793">
        <f>VLOOKUP(表格2_45[[#This Row],[name]],odds!$A$1:$H$200,4,0)</f>
        <v>9.8000000000000007</v>
      </c>
      <c r="Q793">
        <v>17</v>
      </c>
      <c r="R793" s="34"/>
      <c r="S793" s="36" t="s">
        <v>410</v>
      </c>
      <c r="T793" s="41">
        <v>1650</v>
      </c>
      <c r="U793">
        <v>1</v>
      </c>
      <c r="V793">
        <v>4</v>
      </c>
      <c r="W793">
        <v>6</v>
      </c>
      <c r="X793">
        <v>25</v>
      </c>
      <c r="Y793" s="32" t="s">
        <v>432</v>
      </c>
      <c r="Z793">
        <v>1008</v>
      </c>
      <c r="AA793" s="34" t="s">
        <v>438</v>
      </c>
      <c r="AB793">
        <v>3</v>
      </c>
      <c r="AC793">
        <v>67</v>
      </c>
      <c r="AD793" s="24" t="s">
        <v>179</v>
      </c>
      <c r="AE793" t="s">
        <v>490</v>
      </c>
      <c r="AF793">
        <v>8</v>
      </c>
      <c r="AG793">
        <v>6</v>
      </c>
      <c r="AH793">
        <v>5</v>
      </c>
      <c r="AI793">
        <v>9</v>
      </c>
      <c r="AL793" t="s">
        <v>46</v>
      </c>
    </row>
    <row r="794" spans="1:38" hidden="1" x14ac:dyDescent="0.25">
      <c r="A794" s="19" t="s">
        <v>177</v>
      </c>
      <c r="B794" s="23" t="s">
        <v>182</v>
      </c>
      <c r="C794" s="28">
        <v>1</v>
      </c>
      <c r="D794">
        <v>41.32</v>
      </c>
      <c r="E794">
        <v>41.32</v>
      </c>
      <c r="F794" s="34"/>
      <c r="G794">
        <v>11</v>
      </c>
      <c r="H794">
        <v>9</v>
      </c>
      <c r="I794" s="34"/>
      <c r="J794" s="55" t="s">
        <v>64</v>
      </c>
      <c r="K794" s="55" t="s">
        <v>64</v>
      </c>
      <c r="L794" s="99"/>
      <c r="M794">
        <v>133</v>
      </c>
      <c r="N794">
        <v>133</v>
      </c>
      <c r="O794" s="34"/>
      <c r="P794">
        <f>VLOOKUP(表格2_45[[#This Row],[name]],odds!$A$1:$H$200,4,0)</f>
        <v>11</v>
      </c>
      <c r="Q794">
        <v>6.6</v>
      </c>
      <c r="R794" s="34"/>
      <c r="S794" s="37" t="s">
        <v>409</v>
      </c>
      <c r="T794" s="41">
        <v>1650</v>
      </c>
      <c r="U794">
        <v>1</v>
      </c>
      <c r="V794">
        <v>31</v>
      </c>
      <c r="W794">
        <v>1</v>
      </c>
      <c r="X794">
        <v>24</v>
      </c>
      <c r="Y794" s="32" t="s">
        <v>432</v>
      </c>
      <c r="Z794">
        <v>1160</v>
      </c>
      <c r="AA794" s="33" t="s">
        <v>417</v>
      </c>
      <c r="AB794">
        <v>4</v>
      </c>
      <c r="AC794">
        <v>57</v>
      </c>
      <c r="AD794" s="27" t="s">
        <v>65</v>
      </c>
      <c r="AE794" s="12" t="s">
        <v>539</v>
      </c>
      <c r="AF794">
        <v>5</v>
      </c>
      <c r="AG794">
        <v>4</v>
      </c>
      <c r="AH794">
        <v>4</v>
      </c>
      <c r="AI794">
        <v>1</v>
      </c>
      <c r="AL794" t="s">
        <v>46</v>
      </c>
    </row>
    <row r="795" spans="1:38" x14ac:dyDescent="0.25">
      <c r="A795" s="19" t="s">
        <v>177</v>
      </c>
      <c r="B795" s="18" t="s">
        <v>204</v>
      </c>
      <c r="C795">
        <v>10</v>
      </c>
      <c r="D795">
        <v>41.46</v>
      </c>
      <c r="E795">
        <v>41.36</v>
      </c>
      <c r="F795" s="34"/>
      <c r="G795">
        <v>1</v>
      </c>
      <c r="H795">
        <v>2</v>
      </c>
      <c r="I795" s="34"/>
      <c r="J795" s="62" t="s">
        <v>120</v>
      </c>
      <c r="K795" s="80" t="s">
        <v>406</v>
      </c>
      <c r="L795" s="103"/>
      <c r="M795">
        <v>121</v>
      </c>
      <c r="N795">
        <v>123</v>
      </c>
      <c r="O795" s="34"/>
      <c r="P795">
        <f>VLOOKUP(表格2_45[[#This Row],[name]],odds!$A$1:$H$200,4,0)</f>
        <v>16</v>
      </c>
      <c r="Q795">
        <v>12</v>
      </c>
      <c r="R795" s="34"/>
      <c r="S795" s="37" t="s">
        <v>409</v>
      </c>
      <c r="T795" s="41">
        <v>1650</v>
      </c>
      <c r="U795">
        <v>1</v>
      </c>
      <c r="V795">
        <v>17</v>
      </c>
      <c r="W795">
        <v>12</v>
      </c>
      <c r="X795">
        <v>25</v>
      </c>
      <c r="Y795" s="31" t="s">
        <v>420</v>
      </c>
      <c r="Z795">
        <v>1137</v>
      </c>
      <c r="AA795" s="33" t="s">
        <v>417</v>
      </c>
      <c r="AB795">
        <v>4</v>
      </c>
      <c r="AC795">
        <v>48</v>
      </c>
      <c r="AD795" s="17" t="s">
        <v>91</v>
      </c>
      <c r="AE795">
        <v>5</v>
      </c>
      <c r="AF795">
        <v>5</v>
      </c>
      <c r="AG795">
        <v>7</v>
      </c>
      <c r="AH795">
        <v>6</v>
      </c>
      <c r="AI795">
        <v>10</v>
      </c>
      <c r="AL795" t="s">
        <v>727</v>
      </c>
    </row>
    <row r="796" spans="1:38" hidden="1" x14ac:dyDescent="0.25">
      <c r="A796" s="19" t="s">
        <v>177</v>
      </c>
      <c r="B796" s="19" t="s">
        <v>208</v>
      </c>
      <c r="C796">
        <v>14</v>
      </c>
      <c r="D796">
        <v>24.45</v>
      </c>
      <c r="E796">
        <v>23.85</v>
      </c>
      <c r="F796" s="34"/>
      <c r="G796">
        <v>7</v>
      </c>
      <c r="H796">
        <v>12</v>
      </c>
      <c r="I796" s="34"/>
      <c r="J796" s="50" t="s">
        <v>565</v>
      </c>
      <c r="K796" s="57" t="s">
        <v>326</v>
      </c>
      <c r="L796" s="121"/>
      <c r="M796">
        <v>118</v>
      </c>
      <c r="N796">
        <v>130</v>
      </c>
      <c r="O796" s="34"/>
      <c r="P796"/>
      <c r="Q796">
        <v>201</v>
      </c>
      <c r="R796" s="34"/>
      <c r="S796" s="38" t="s">
        <v>411</v>
      </c>
      <c r="T796">
        <v>1400</v>
      </c>
      <c r="U796">
        <v>1</v>
      </c>
      <c r="V796">
        <v>23</v>
      </c>
      <c r="W796">
        <v>6</v>
      </c>
      <c r="X796">
        <v>24</v>
      </c>
      <c r="Y796" t="s">
        <v>483</v>
      </c>
      <c r="Z796">
        <v>1045</v>
      </c>
      <c r="AA796" s="33" t="s">
        <v>427</v>
      </c>
      <c r="AB796">
        <v>4</v>
      </c>
      <c r="AC796">
        <v>57</v>
      </c>
      <c r="AD796" s="17" t="s">
        <v>91</v>
      </c>
      <c r="AE796">
        <v>17</v>
      </c>
      <c r="AF796">
        <v>13</v>
      </c>
      <c r="AG796">
        <v>11</v>
      </c>
      <c r="AH796">
        <v>11</v>
      </c>
      <c r="AI796">
        <v>14</v>
      </c>
      <c r="AL796" t="s">
        <v>213</v>
      </c>
    </row>
    <row r="797" spans="1:38" x14ac:dyDescent="0.25">
      <c r="A797" s="19" t="s">
        <v>177</v>
      </c>
      <c r="B797" s="16" t="s">
        <v>198</v>
      </c>
      <c r="C797">
        <v>11</v>
      </c>
      <c r="D797">
        <v>41.58</v>
      </c>
      <c r="E797">
        <v>41.379999999999995</v>
      </c>
      <c r="F797" s="34"/>
      <c r="G797">
        <v>12</v>
      </c>
      <c r="H797">
        <v>9</v>
      </c>
      <c r="I797" s="34"/>
      <c r="J797" s="47" t="s">
        <v>504</v>
      </c>
      <c r="K797" s="47" t="s">
        <v>504</v>
      </c>
      <c r="L797" s="108"/>
      <c r="M797">
        <v>121</v>
      </c>
      <c r="N797">
        <v>126</v>
      </c>
      <c r="O797" s="34"/>
      <c r="P797">
        <f>VLOOKUP(表格2_45[[#This Row],[name]],odds!$A$1:$H$200,4,0)</f>
        <v>10</v>
      </c>
      <c r="Q797">
        <v>27</v>
      </c>
      <c r="R797" s="34"/>
      <c r="S797" s="36" t="s">
        <v>410</v>
      </c>
      <c r="T797" s="41">
        <v>1650</v>
      </c>
      <c r="U797">
        <v>1</v>
      </c>
      <c r="V797">
        <v>22</v>
      </c>
      <c r="W797">
        <v>10</v>
      </c>
      <c r="X797">
        <v>25</v>
      </c>
      <c r="Y797" s="31" t="s">
        <v>420</v>
      </c>
      <c r="Z797">
        <v>1095</v>
      </c>
      <c r="AA797" s="33" t="s">
        <v>417</v>
      </c>
      <c r="AB797">
        <v>4</v>
      </c>
      <c r="AC797">
        <v>53</v>
      </c>
      <c r="AD797" s="18" t="s">
        <v>27</v>
      </c>
      <c r="AE797" t="s">
        <v>1155</v>
      </c>
      <c r="AF797">
        <v>9</v>
      </c>
      <c r="AG797">
        <v>11</v>
      </c>
      <c r="AH797">
        <v>12</v>
      </c>
      <c r="AI797">
        <v>11</v>
      </c>
      <c r="AL797" t="s">
        <v>17</v>
      </c>
    </row>
    <row r="798" spans="1:38" hidden="1" x14ac:dyDescent="0.25">
      <c r="A798" s="19" t="s">
        <v>177</v>
      </c>
      <c r="B798" s="19" t="s">
        <v>208</v>
      </c>
      <c r="C798">
        <v>11</v>
      </c>
      <c r="D798">
        <v>11.15</v>
      </c>
      <c r="E798">
        <v>11.15</v>
      </c>
      <c r="F798" s="34"/>
      <c r="G798">
        <v>7</v>
      </c>
      <c r="H798">
        <v>9</v>
      </c>
      <c r="I798" s="34"/>
      <c r="J798" s="50" t="s">
        <v>565</v>
      </c>
      <c r="K798" s="57" t="s">
        <v>326</v>
      </c>
      <c r="L798" s="121"/>
      <c r="M798">
        <v>118</v>
      </c>
      <c r="N798">
        <v>117</v>
      </c>
      <c r="O798" s="34"/>
      <c r="P798"/>
      <c r="Q798">
        <v>231</v>
      </c>
      <c r="R798" s="34"/>
      <c r="S798" s="38" t="s">
        <v>411</v>
      </c>
      <c r="T798">
        <v>1200</v>
      </c>
      <c r="U798">
        <v>1</v>
      </c>
      <c r="V798">
        <v>20</v>
      </c>
      <c r="W798">
        <v>4</v>
      </c>
      <c r="X798">
        <v>24</v>
      </c>
      <c r="Y798" t="s">
        <v>479</v>
      </c>
      <c r="Z798">
        <v>1041</v>
      </c>
      <c r="AA798" s="33" t="s">
        <v>417</v>
      </c>
      <c r="AB798">
        <v>3</v>
      </c>
      <c r="AC798">
        <v>61</v>
      </c>
      <c r="AD798" s="17" t="s">
        <v>91</v>
      </c>
      <c r="AE798">
        <v>12</v>
      </c>
      <c r="AF798">
        <v>11</v>
      </c>
      <c r="AG798">
        <v>12</v>
      </c>
      <c r="AH798">
        <v>11</v>
      </c>
      <c r="AL798" t="s">
        <v>161</v>
      </c>
    </row>
    <row r="799" spans="1:38" hidden="1" x14ac:dyDescent="0.25">
      <c r="A799" s="19" t="s">
        <v>177</v>
      </c>
      <c r="B799" s="19" t="s">
        <v>208</v>
      </c>
      <c r="C799">
        <v>8</v>
      </c>
      <c r="D799">
        <v>10.64</v>
      </c>
      <c r="E799">
        <v>10.74</v>
      </c>
      <c r="F799" s="34"/>
      <c r="G799">
        <v>7</v>
      </c>
      <c r="H799">
        <v>2</v>
      </c>
      <c r="I799" s="34"/>
      <c r="J799" s="50" t="s">
        <v>565</v>
      </c>
      <c r="K799" s="62" t="s">
        <v>120</v>
      </c>
      <c r="L799" s="109"/>
      <c r="M799">
        <v>118</v>
      </c>
      <c r="N799">
        <v>120</v>
      </c>
      <c r="O799" s="34"/>
      <c r="P799"/>
      <c r="Q799">
        <v>102</v>
      </c>
      <c r="R799" s="34"/>
      <c r="S799" s="37" t="s">
        <v>409</v>
      </c>
      <c r="T799">
        <v>1200</v>
      </c>
      <c r="U799">
        <v>1</v>
      </c>
      <c r="V799">
        <v>7</v>
      </c>
      <c r="W799">
        <v>4</v>
      </c>
      <c r="X799">
        <v>24</v>
      </c>
      <c r="Y799" t="s">
        <v>501</v>
      </c>
      <c r="Z799">
        <v>1039</v>
      </c>
      <c r="AA799" s="33" t="s">
        <v>417</v>
      </c>
      <c r="AB799">
        <v>3</v>
      </c>
      <c r="AC799">
        <v>63</v>
      </c>
      <c r="AD799" s="17" t="s">
        <v>91</v>
      </c>
      <c r="AE799" t="s">
        <v>725</v>
      </c>
      <c r="AF799">
        <v>7</v>
      </c>
      <c r="AG799">
        <v>7</v>
      </c>
      <c r="AH799">
        <v>8</v>
      </c>
      <c r="AL799" t="s">
        <v>450</v>
      </c>
    </row>
    <row r="800" spans="1:38" hidden="1" x14ac:dyDescent="0.25">
      <c r="A800" s="19" t="s">
        <v>177</v>
      </c>
      <c r="B800" s="19" t="s">
        <v>208</v>
      </c>
      <c r="C800">
        <v>10</v>
      </c>
      <c r="D800">
        <v>11.12</v>
      </c>
      <c r="E800">
        <v>11.12</v>
      </c>
      <c r="F800" s="34"/>
      <c r="G800">
        <v>7</v>
      </c>
      <c r="H800">
        <v>7</v>
      </c>
      <c r="I800" s="34"/>
      <c r="J800" s="50" t="s">
        <v>565</v>
      </c>
      <c r="K800" s="57" t="s">
        <v>326</v>
      </c>
      <c r="L800" s="121"/>
      <c r="M800">
        <v>118</v>
      </c>
      <c r="N800">
        <v>119</v>
      </c>
      <c r="O800" s="34"/>
      <c r="P800"/>
      <c r="Q800">
        <v>145</v>
      </c>
      <c r="R800" s="34"/>
      <c r="S800" s="36" t="s">
        <v>410</v>
      </c>
      <c r="T800">
        <v>1200</v>
      </c>
      <c r="U800">
        <v>1</v>
      </c>
      <c r="V800">
        <v>10</v>
      </c>
      <c r="W800">
        <v>3</v>
      </c>
      <c r="X800">
        <v>24</v>
      </c>
      <c r="Y800" t="s">
        <v>508</v>
      </c>
      <c r="Z800">
        <v>1050</v>
      </c>
      <c r="AA800" s="33" t="s">
        <v>417</v>
      </c>
      <c r="AB800">
        <v>3</v>
      </c>
      <c r="AC800">
        <v>63</v>
      </c>
      <c r="AD800" s="17" t="s">
        <v>91</v>
      </c>
      <c r="AE800" t="s">
        <v>505</v>
      </c>
      <c r="AF800">
        <v>8</v>
      </c>
      <c r="AG800">
        <v>10</v>
      </c>
      <c r="AH800">
        <v>10</v>
      </c>
      <c r="AL800" t="s">
        <v>624</v>
      </c>
    </row>
    <row r="801" spans="1:38" hidden="1" x14ac:dyDescent="0.25">
      <c r="A801" s="19" t="s">
        <v>177</v>
      </c>
      <c r="B801" s="20" t="s">
        <v>211</v>
      </c>
      <c r="C801">
        <v>8</v>
      </c>
      <c r="D801">
        <v>34.909999999999997</v>
      </c>
      <c r="E801">
        <v>34.809999999999995</v>
      </c>
      <c r="F801" s="34"/>
      <c r="G801">
        <v>5</v>
      </c>
      <c r="H801">
        <v>8</v>
      </c>
      <c r="I801" s="34"/>
      <c r="J801" s="59" t="s">
        <v>85</v>
      </c>
      <c r="K801" s="59" t="s">
        <v>85</v>
      </c>
      <c r="L801" s="96"/>
      <c r="M801">
        <v>118</v>
      </c>
      <c r="N801">
        <v>120</v>
      </c>
      <c r="O801" s="34"/>
      <c r="P801">
        <f>VLOOKUP(表格2_45[[#This Row],[name]],odds!$A$1:$H$200,4,0)</f>
        <v>8</v>
      </c>
      <c r="Q801">
        <v>54</v>
      </c>
      <c r="R801" s="34"/>
      <c r="S801" s="38" t="s">
        <v>411</v>
      </c>
      <c r="T801">
        <v>1600</v>
      </c>
      <c r="U801">
        <v>1</v>
      </c>
      <c r="V801">
        <v>1</v>
      </c>
      <c r="W801">
        <v>1</v>
      </c>
      <c r="X801">
        <v>26</v>
      </c>
      <c r="Y801" t="s">
        <v>501</v>
      </c>
      <c r="Z801">
        <v>1125</v>
      </c>
      <c r="AA801" s="33" t="s">
        <v>417</v>
      </c>
      <c r="AB801">
        <v>4</v>
      </c>
      <c r="AC801">
        <v>45</v>
      </c>
      <c r="AD801" s="25" t="s">
        <v>54</v>
      </c>
      <c r="AE801">
        <v>4</v>
      </c>
      <c r="AF801">
        <v>11</v>
      </c>
      <c r="AG801">
        <v>11</v>
      </c>
      <c r="AH801">
        <v>11</v>
      </c>
      <c r="AI801">
        <v>8</v>
      </c>
      <c r="AL801" t="s">
        <v>161</v>
      </c>
    </row>
    <row r="802" spans="1:38" hidden="1" x14ac:dyDescent="0.25">
      <c r="A802" s="19" t="s">
        <v>177</v>
      </c>
      <c r="B802" s="20" t="s">
        <v>211</v>
      </c>
      <c r="C802">
        <v>11</v>
      </c>
      <c r="D802">
        <v>35.82</v>
      </c>
      <c r="E802">
        <v>35.619999999999997</v>
      </c>
      <c r="F802" s="34"/>
      <c r="G802">
        <v>5</v>
      </c>
      <c r="H802">
        <v>7</v>
      </c>
      <c r="I802" s="34"/>
      <c r="J802" s="59" t="s">
        <v>85</v>
      </c>
      <c r="K802" s="54" t="s">
        <v>58</v>
      </c>
      <c r="L802" s="110"/>
      <c r="M802">
        <v>118</v>
      </c>
      <c r="N802">
        <v>124</v>
      </c>
      <c r="O802" s="34"/>
      <c r="P802">
        <f>VLOOKUP(表格2_45[[#This Row],[name]],odds!$A$1:$H$200,4,0)</f>
        <v>8</v>
      </c>
      <c r="Q802">
        <v>36</v>
      </c>
      <c r="R802" s="34"/>
      <c r="S802" s="37" t="s">
        <v>409</v>
      </c>
      <c r="T802">
        <v>1600</v>
      </c>
      <c r="U802">
        <v>1</v>
      </c>
      <c r="V802">
        <v>30</v>
      </c>
      <c r="W802">
        <v>11</v>
      </c>
      <c r="X802">
        <v>25</v>
      </c>
      <c r="Y802" t="s">
        <v>508</v>
      </c>
      <c r="Z802">
        <v>1118</v>
      </c>
      <c r="AA802" s="33" t="s">
        <v>417</v>
      </c>
      <c r="AB802">
        <v>4</v>
      </c>
      <c r="AC802">
        <v>47</v>
      </c>
      <c r="AD802" s="25" t="s">
        <v>54</v>
      </c>
      <c r="AE802" t="s">
        <v>453</v>
      </c>
      <c r="AF802">
        <v>5</v>
      </c>
      <c r="AG802">
        <v>6</v>
      </c>
      <c r="AH802">
        <v>8</v>
      </c>
      <c r="AI802">
        <v>11</v>
      </c>
      <c r="AL802" t="s">
        <v>450</v>
      </c>
    </row>
    <row r="803" spans="1:38" x14ac:dyDescent="0.25">
      <c r="A803" s="19" t="s">
        <v>177</v>
      </c>
      <c r="B803" s="22" t="s">
        <v>178</v>
      </c>
      <c r="C803">
        <v>6</v>
      </c>
      <c r="D803">
        <v>41.43</v>
      </c>
      <c r="E803">
        <v>41.43</v>
      </c>
      <c r="F803" s="34"/>
      <c r="G803">
        <v>10</v>
      </c>
      <c r="H803">
        <v>7</v>
      </c>
      <c r="I803" s="34"/>
      <c r="J803" s="48" t="s">
        <v>26</v>
      </c>
      <c r="K803" s="55" t="s">
        <v>64</v>
      </c>
      <c r="L803" s="99"/>
      <c r="M803">
        <v>135</v>
      </c>
      <c r="N803">
        <v>135</v>
      </c>
      <c r="O803" s="34"/>
      <c r="P803">
        <f>VLOOKUP(表格2_45[[#This Row],[name]],odds!$A$1:$H$200,4,0)</f>
        <v>9.8000000000000007</v>
      </c>
      <c r="Q803">
        <v>4</v>
      </c>
      <c r="R803" s="34"/>
      <c r="S803" s="35" t="s">
        <v>408</v>
      </c>
      <c r="T803" s="41">
        <v>1650</v>
      </c>
      <c r="U803">
        <v>1</v>
      </c>
      <c r="V803">
        <v>8</v>
      </c>
      <c r="W803">
        <v>1</v>
      </c>
      <c r="X803">
        <v>25</v>
      </c>
      <c r="Y803" s="32" t="s">
        <v>432</v>
      </c>
      <c r="Z803">
        <v>1033</v>
      </c>
      <c r="AA803" s="33" t="s">
        <v>417</v>
      </c>
      <c r="AB803">
        <v>4</v>
      </c>
      <c r="AC803">
        <v>59</v>
      </c>
      <c r="AD803" s="24" t="s">
        <v>179</v>
      </c>
      <c r="AE803" s="12" t="s">
        <v>549</v>
      </c>
      <c r="AF803">
        <v>3</v>
      </c>
      <c r="AG803">
        <v>4</v>
      </c>
      <c r="AH803">
        <v>4</v>
      </c>
      <c r="AI803">
        <v>6</v>
      </c>
      <c r="AL803" t="s">
        <v>46</v>
      </c>
    </row>
    <row r="804" spans="1:38" hidden="1" x14ac:dyDescent="0.25">
      <c r="A804" s="19" t="s">
        <v>177</v>
      </c>
      <c r="B804" s="24" t="s">
        <v>185</v>
      </c>
      <c r="C804">
        <v>6</v>
      </c>
      <c r="D804">
        <v>41.35</v>
      </c>
      <c r="E804">
        <v>41.449999999999996</v>
      </c>
      <c r="F804" s="34"/>
      <c r="G804">
        <v>2</v>
      </c>
      <c r="H804">
        <v>6</v>
      </c>
      <c r="I804" s="34"/>
      <c r="J804" s="52" t="s">
        <v>49</v>
      </c>
      <c r="K804" s="61" t="s">
        <v>106</v>
      </c>
      <c r="L804" s="113"/>
      <c r="M804">
        <v>131</v>
      </c>
      <c r="N804">
        <v>121</v>
      </c>
      <c r="O804" s="34"/>
      <c r="P804">
        <f>VLOOKUP(表格2_45[[#This Row],[name]],odds!$A$1:$H$200,4,0)</f>
        <v>5.5</v>
      </c>
      <c r="Q804">
        <v>7.3</v>
      </c>
      <c r="R804" s="34"/>
      <c r="S804" s="37" t="s">
        <v>409</v>
      </c>
      <c r="T804" s="41">
        <v>1650</v>
      </c>
      <c r="U804">
        <v>1</v>
      </c>
      <c r="V804">
        <v>1</v>
      </c>
      <c r="W804">
        <v>5</v>
      </c>
      <c r="X804">
        <v>24</v>
      </c>
      <c r="Y804" s="32" t="s">
        <v>432</v>
      </c>
      <c r="Z804">
        <v>1027</v>
      </c>
      <c r="AA804" s="34" t="s">
        <v>438</v>
      </c>
      <c r="AB804">
        <v>3</v>
      </c>
      <c r="AC804">
        <v>66</v>
      </c>
      <c r="AD804" s="18" t="s">
        <v>76</v>
      </c>
      <c r="AE804" t="s">
        <v>513</v>
      </c>
      <c r="AF804">
        <v>5</v>
      </c>
      <c r="AG804">
        <v>5</v>
      </c>
      <c r="AH804">
        <v>6</v>
      </c>
      <c r="AI804">
        <v>6</v>
      </c>
      <c r="AL804" t="s">
        <v>46</v>
      </c>
    </row>
    <row r="805" spans="1:38" hidden="1" x14ac:dyDescent="0.25">
      <c r="A805" s="19" t="s">
        <v>177</v>
      </c>
      <c r="B805" s="20" t="s">
        <v>211</v>
      </c>
      <c r="C805">
        <v>6</v>
      </c>
      <c r="D805">
        <v>22.24</v>
      </c>
      <c r="E805">
        <v>22.04</v>
      </c>
      <c r="F805" s="34"/>
      <c r="G805">
        <v>5</v>
      </c>
      <c r="H805">
        <v>4</v>
      </c>
      <c r="I805" s="34"/>
      <c r="J805" s="59" t="s">
        <v>85</v>
      </c>
      <c r="K805" s="49" t="s">
        <v>31</v>
      </c>
      <c r="L805" s="107"/>
      <c r="M805">
        <v>118</v>
      </c>
      <c r="N805">
        <v>124</v>
      </c>
      <c r="O805" s="34"/>
      <c r="P805">
        <f>VLOOKUP(表格2_45[[#This Row],[name]],odds!$A$1:$H$200,4,0)</f>
        <v>8</v>
      </c>
      <c r="Q805">
        <v>15</v>
      </c>
      <c r="R805" s="34"/>
      <c r="S805" s="37" t="s">
        <v>409</v>
      </c>
      <c r="T805">
        <v>1400</v>
      </c>
      <c r="U805">
        <v>1</v>
      </c>
      <c r="V805">
        <v>28</v>
      </c>
      <c r="W805">
        <v>9</v>
      </c>
      <c r="X805">
        <v>25</v>
      </c>
      <c r="Y805" t="s">
        <v>479</v>
      </c>
      <c r="Z805">
        <v>1103</v>
      </c>
      <c r="AA805" s="33" t="s">
        <v>427</v>
      </c>
      <c r="AB805">
        <v>4</v>
      </c>
      <c r="AC805">
        <v>48</v>
      </c>
      <c r="AD805" s="25" t="s">
        <v>54</v>
      </c>
      <c r="AE805" t="s">
        <v>435</v>
      </c>
      <c r="AF805">
        <v>4</v>
      </c>
      <c r="AG805">
        <v>4</v>
      </c>
      <c r="AH805">
        <v>4</v>
      </c>
      <c r="AI805">
        <v>6</v>
      </c>
      <c r="AL805" t="s">
        <v>624</v>
      </c>
    </row>
    <row r="806" spans="1:38" hidden="1" x14ac:dyDescent="0.25">
      <c r="A806" s="19" t="s">
        <v>177</v>
      </c>
      <c r="B806" s="20" t="s">
        <v>211</v>
      </c>
      <c r="C806">
        <v>9</v>
      </c>
      <c r="D806">
        <v>9.5299999999999994</v>
      </c>
      <c r="E806">
        <v>9.0299999999999994</v>
      </c>
      <c r="F806" s="34"/>
      <c r="G806">
        <v>5</v>
      </c>
      <c r="H806">
        <v>9</v>
      </c>
      <c r="I806" s="34"/>
      <c r="J806" s="59" t="s">
        <v>85</v>
      </c>
      <c r="K806" s="63" t="s">
        <v>140</v>
      </c>
      <c r="L806" s="100"/>
      <c r="M806">
        <v>118</v>
      </c>
      <c r="N806">
        <v>128</v>
      </c>
      <c r="O806" s="34"/>
      <c r="P806">
        <f>VLOOKUP(表格2_45[[#This Row],[name]],odds!$A$1:$H$200,4,0)</f>
        <v>8</v>
      </c>
      <c r="Q806">
        <v>31</v>
      </c>
      <c r="R806" s="34"/>
      <c r="S806" s="38" t="s">
        <v>411</v>
      </c>
      <c r="T806">
        <v>1200</v>
      </c>
      <c r="U806">
        <v>1</v>
      </c>
      <c r="V806">
        <v>14</v>
      </c>
      <c r="W806">
        <v>9</v>
      </c>
      <c r="X806">
        <v>25</v>
      </c>
      <c r="Y806" t="s">
        <v>477</v>
      </c>
      <c r="Z806">
        <v>1094</v>
      </c>
      <c r="AA806" s="33" t="s">
        <v>427</v>
      </c>
      <c r="AB806">
        <v>4</v>
      </c>
      <c r="AC806">
        <v>48</v>
      </c>
      <c r="AD806" s="25" t="s">
        <v>54</v>
      </c>
      <c r="AE806" t="s">
        <v>484</v>
      </c>
      <c r="AF806">
        <v>11</v>
      </c>
      <c r="AG806">
        <v>10</v>
      </c>
      <c r="AH806">
        <v>9</v>
      </c>
      <c r="AL806" t="s">
        <v>624</v>
      </c>
    </row>
    <row r="807" spans="1:38" hidden="1" x14ac:dyDescent="0.25">
      <c r="A807" s="19" t="s">
        <v>177</v>
      </c>
      <c r="B807" s="20" t="s">
        <v>211</v>
      </c>
      <c r="C807">
        <v>7</v>
      </c>
      <c r="D807">
        <v>10.23</v>
      </c>
      <c r="E807">
        <v>10.030000000000001</v>
      </c>
      <c r="F807" s="34"/>
      <c r="G807">
        <v>5</v>
      </c>
      <c r="H807">
        <v>4</v>
      </c>
      <c r="I807" s="34"/>
      <c r="J807" s="59" t="s">
        <v>85</v>
      </c>
      <c r="K807" s="73" t="s">
        <v>452</v>
      </c>
      <c r="L807" s="97"/>
      <c r="M807">
        <v>118</v>
      </c>
      <c r="N807">
        <v>125</v>
      </c>
      <c r="O807" s="34"/>
      <c r="P807">
        <f>VLOOKUP(表格2_45[[#This Row],[name]],odds!$A$1:$H$200,4,0)</f>
        <v>8</v>
      </c>
      <c r="Q807">
        <v>33</v>
      </c>
      <c r="R807" s="34"/>
      <c r="S807" s="38" t="s">
        <v>411</v>
      </c>
      <c r="T807">
        <v>1200</v>
      </c>
      <c r="U807">
        <v>1</v>
      </c>
      <c r="V807">
        <v>28</v>
      </c>
      <c r="W807">
        <v>6</v>
      </c>
      <c r="X807">
        <v>25</v>
      </c>
      <c r="Y807" t="s">
        <v>477</v>
      </c>
      <c r="Z807">
        <v>1069</v>
      </c>
      <c r="AA807" s="33" t="s">
        <v>417</v>
      </c>
      <c r="AB807">
        <v>4</v>
      </c>
      <c r="AC807">
        <v>50</v>
      </c>
      <c r="AD807" s="25" t="s">
        <v>54</v>
      </c>
      <c r="AE807" t="s">
        <v>484</v>
      </c>
      <c r="AF807">
        <v>13</v>
      </c>
      <c r="AG807">
        <v>9</v>
      </c>
      <c r="AH807">
        <v>7</v>
      </c>
      <c r="AL807" t="s">
        <v>624</v>
      </c>
    </row>
    <row r="808" spans="1:38" hidden="1" x14ac:dyDescent="0.25">
      <c r="A808" s="19" t="s">
        <v>177</v>
      </c>
      <c r="B808" s="20" t="s">
        <v>211</v>
      </c>
      <c r="C808">
        <v>13</v>
      </c>
      <c r="D808">
        <v>26.31</v>
      </c>
      <c r="E808">
        <v>25.91</v>
      </c>
      <c r="F808" s="34"/>
      <c r="G808">
        <v>5</v>
      </c>
      <c r="H808">
        <v>5</v>
      </c>
      <c r="I808" s="34"/>
      <c r="J808" s="59" t="s">
        <v>85</v>
      </c>
      <c r="K808" s="84" t="s">
        <v>1142</v>
      </c>
      <c r="L808" s="129"/>
      <c r="M808">
        <v>118</v>
      </c>
      <c r="N808">
        <v>129</v>
      </c>
      <c r="O808" s="34"/>
      <c r="P808">
        <f>VLOOKUP(表格2_45[[#This Row],[name]],odds!$A$1:$H$200,4,0)</f>
        <v>8</v>
      </c>
      <c r="Q808">
        <v>54</v>
      </c>
      <c r="R808" s="34"/>
      <c r="S808" s="38" t="s">
        <v>411</v>
      </c>
      <c r="T808">
        <v>1400</v>
      </c>
      <c r="U808">
        <v>1</v>
      </c>
      <c r="V808">
        <v>15</v>
      </c>
      <c r="W808">
        <v>3</v>
      </c>
      <c r="X808">
        <v>25</v>
      </c>
      <c r="Y808" t="s">
        <v>479</v>
      </c>
      <c r="Z808">
        <v>1079</v>
      </c>
      <c r="AA808" s="34" t="s">
        <v>438</v>
      </c>
      <c r="AB808">
        <v>4</v>
      </c>
      <c r="AC808">
        <v>52</v>
      </c>
      <c r="AD808" s="25" t="s">
        <v>54</v>
      </c>
      <c r="AE808" t="s">
        <v>1187</v>
      </c>
      <c r="AF808">
        <v>11</v>
      </c>
      <c r="AG808">
        <v>9</v>
      </c>
      <c r="AH808">
        <v>11</v>
      </c>
      <c r="AI808">
        <v>13</v>
      </c>
      <c r="AL808" t="s">
        <v>624</v>
      </c>
    </row>
    <row r="809" spans="1:38" hidden="1" x14ac:dyDescent="0.25">
      <c r="A809" s="19" t="s">
        <v>177</v>
      </c>
      <c r="B809" s="20" t="s">
        <v>211</v>
      </c>
      <c r="C809">
        <v>9</v>
      </c>
      <c r="D809">
        <v>22.13</v>
      </c>
      <c r="E809">
        <v>21.43</v>
      </c>
      <c r="F809" s="34"/>
      <c r="G809">
        <v>5</v>
      </c>
      <c r="H809">
        <v>13</v>
      </c>
      <c r="I809" s="34"/>
      <c r="J809" s="59" t="s">
        <v>85</v>
      </c>
      <c r="K809" s="55" t="s">
        <v>64</v>
      </c>
      <c r="L809" s="99"/>
      <c r="M809">
        <v>118</v>
      </c>
      <c r="N809">
        <v>127</v>
      </c>
      <c r="O809" s="34"/>
      <c r="P809">
        <f>VLOOKUP(表格2_45[[#This Row],[name]],odds!$A$1:$H$200,4,0)</f>
        <v>8</v>
      </c>
      <c r="Q809">
        <v>48</v>
      </c>
      <c r="R809" s="34"/>
      <c r="S809" s="37" t="s">
        <v>409</v>
      </c>
      <c r="T809">
        <v>1400</v>
      </c>
      <c r="U809">
        <v>1</v>
      </c>
      <c r="V809">
        <v>16</v>
      </c>
      <c r="W809">
        <v>2</v>
      </c>
      <c r="X809">
        <v>25</v>
      </c>
      <c r="Y809" t="s">
        <v>479</v>
      </c>
      <c r="Z809">
        <v>1110</v>
      </c>
      <c r="AA809" s="33" t="s">
        <v>427</v>
      </c>
      <c r="AB809">
        <v>4</v>
      </c>
      <c r="AC809">
        <v>52</v>
      </c>
      <c r="AD809" s="25" t="s">
        <v>54</v>
      </c>
      <c r="AE809" t="s">
        <v>589</v>
      </c>
      <c r="AF809">
        <v>6</v>
      </c>
      <c r="AG809">
        <v>7</v>
      </c>
      <c r="AH809">
        <v>7</v>
      </c>
      <c r="AI809">
        <v>9</v>
      </c>
      <c r="AL809" t="s">
        <v>624</v>
      </c>
    </row>
    <row r="810" spans="1:38" x14ac:dyDescent="0.25">
      <c r="A810" s="19" t="s">
        <v>177</v>
      </c>
      <c r="B810" s="22" t="s">
        <v>178</v>
      </c>
      <c r="C810">
        <v>9</v>
      </c>
      <c r="D810">
        <v>40.78</v>
      </c>
      <c r="E810">
        <v>41.68</v>
      </c>
      <c r="F810" s="34"/>
      <c r="G810">
        <v>10</v>
      </c>
      <c r="H810">
        <v>2</v>
      </c>
      <c r="I810" s="34"/>
      <c r="J810" s="48" t="s">
        <v>26</v>
      </c>
      <c r="K810" s="62" t="s">
        <v>120</v>
      </c>
      <c r="L810" s="109"/>
      <c r="M810">
        <v>135</v>
      </c>
      <c r="N810">
        <v>121</v>
      </c>
      <c r="O810" s="34"/>
      <c r="P810">
        <f>VLOOKUP(表格2_45[[#This Row],[name]],odds!$A$1:$H$200,4,0)</f>
        <v>9.8000000000000007</v>
      </c>
      <c r="Q810">
        <v>13</v>
      </c>
      <c r="R810" s="34"/>
      <c r="S810" s="36" t="s">
        <v>410</v>
      </c>
      <c r="T810" s="41">
        <v>1650</v>
      </c>
      <c r="U810">
        <v>1</v>
      </c>
      <c r="V810">
        <v>26</v>
      </c>
      <c r="W810">
        <v>11</v>
      </c>
      <c r="X810">
        <v>25</v>
      </c>
      <c r="Y810" s="32" t="s">
        <v>416</v>
      </c>
      <c r="Z810">
        <v>1025</v>
      </c>
      <c r="AA810" s="33" t="s">
        <v>427</v>
      </c>
      <c r="AB810">
        <v>3</v>
      </c>
      <c r="AC810">
        <v>64</v>
      </c>
      <c r="AD810" s="24" t="s">
        <v>179</v>
      </c>
      <c r="AE810">
        <v>3</v>
      </c>
      <c r="AF810">
        <v>8</v>
      </c>
      <c r="AG810">
        <v>10</v>
      </c>
      <c r="AH810">
        <v>11</v>
      </c>
      <c r="AI810">
        <v>9</v>
      </c>
      <c r="AL810" t="s">
        <v>46</v>
      </c>
    </row>
    <row r="811" spans="1:38" hidden="1" x14ac:dyDescent="0.25">
      <c r="A811" s="19" t="s">
        <v>177</v>
      </c>
      <c r="B811" s="22" t="s">
        <v>178</v>
      </c>
      <c r="C811">
        <v>11</v>
      </c>
      <c r="D811">
        <v>41.84</v>
      </c>
      <c r="E811">
        <v>41.84</v>
      </c>
      <c r="F811" s="34"/>
      <c r="G811">
        <v>10</v>
      </c>
      <c r="H811">
        <v>7</v>
      </c>
      <c r="I811" s="34"/>
      <c r="J811" s="48" t="s">
        <v>26</v>
      </c>
      <c r="K811" s="74" t="s">
        <v>404</v>
      </c>
      <c r="L811" s="106"/>
      <c r="M811">
        <v>135</v>
      </c>
      <c r="N811">
        <v>135</v>
      </c>
      <c r="O811" s="34"/>
      <c r="P811">
        <f>VLOOKUP(表格2_45[[#This Row],[name]],odds!$A$1:$H$200,4,0)</f>
        <v>9.8000000000000007</v>
      </c>
      <c r="Q811">
        <v>10</v>
      </c>
      <c r="R811" s="34"/>
      <c r="S811" s="35" t="s">
        <v>408</v>
      </c>
      <c r="T811" s="41">
        <v>1650</v>
      </c>
      <c r="U811">
        <v>1</v>
      </c>
      <c r="V811">
        <v>20</v>
      </c>
      <c r="W811">
        <v>11</v>
      </c>
      <c r="X811">
        <v>24</v>
      </c>
      <c r="Y811" s="32" t="s">
        <v>416</v>
      </c>
      <c r="Z811">
        <v>1024</v>
      </c>
      <c r="AA811" s="34" t="s">
        <v>438</v>
      </c>
      <c r="AB811">
        <v>4</v>
      </c>
      <c r="AC811">
        <v>58</v>
      </c>
      <c r="AD811" s="24" t="s">
        <v>179</v>
      </c>
      <c r="AE811" t="s">
        <v>688</v>
      </c>
      <c r="AF811">
        <v>1</v>
      </c>
      <c r="AG811">
        <v>2</v>
      </c>
      <c r="AH811">
        <v>1</v>
      </c>
      <c r="AI811">
        <v>11</v>
      </c>
      <c r="AL811" t="s">
        <v>46</v>
      </c>
    </row>
    <row r="812" spans="1:38" hidden="1" x14ac:dyDescent="0.25">
      <c r="A812" s="19" t="s">
        <v>177</v>
      </c>
      <c r="B812" s="24" t="s">
        <v>185</v>
      </c>
      <c r="C812">
        <v>8</v>
      </c>
      <c r="D812">
        <v>41.72</v>
      </c>
      <c r="E812">
        <v>41.919999999999995</v>
      </c>
      <c r="F812" s="34"/>
      <c r="G812">
        <v>2</v>
      </c>
      <c r="H812">
        <v>6</v>
      </c>
      <c r="I812" s="34"/>
      <c r="J812" s="52" t="s">
        <v>49</v>
      </c>
      <c r="K812" s="62" t="s">
        <v>120</v>
      </c>
      <c r="L812" s="109"/>
      <c r="M812">
        <v>131</v>
      </c>
      <c r="N812">
        <v>119</v>
      </c>
      <c r="O812" s="34"/>
      <c r="P812">
        <f>VLOOKUP(表格2_45[[#This Row],[name]],odds!$A$1:$H$200,4,0)</f>
        <v>5.5</v>
      </c>
      <c r="Q812">
        <v>20</v>
      </c>
      <c r="R812" s="34"/>
      <c r="S812" s="38" t="s">
        <v>411</v>
      </c>
      <c r="T812" s="41">
        <v>1650</v>
      </c>
      <c r="U812">
        <v>1</v>
      </c>
      <c r="V812">
        <v>11</v>
      </c>
      <c r="W812">
        <v>9</v>
      </c>
      <c r="X812">
        <v>24</v>
      </c>
      <c r="Y812" s="32" t="s">
        <v>432</v>
      </c>
      <c r="Z812">
        <v>1043</v>
      </c>
      <c r="AA812" s="33" t="s">
        <v>417</v>
      </c>
      <c r="AB812">
        <v>3</v>
      </c>
      <c r="AC812">
        <v>65</v>
      </c>
      <c r="AD812" s="18" t="s">
        <v>76</v>
      </c>
      <c r="AE812" t="s">
        <v>589</v>
      </c>
      <c r="AF812">
        <v>11</v>
      </c>
      <c r="AG812">
        <v>11</v>
      </c>
      <c r="AH812">
        <v>11</v>
      </c>
      <c r="AI812">
        <v>8</v>
      </c>
      <c r="AL812" t="s">
        <v>46</v>
      </c>
    </row>
    <row r="813" spans="1:38" hidden="1" x14ac:dyDescent="0.25">
      <c r="A813" s="19" t="s">
        <v>177</v>
      </c>
      <c r="B813" s="21" t="s">
        <v>215</v>
      </c>
      <c r="C813">
        <v>7</v>
      </c>
      <c r="D813">
        <v>10.29</v>
      </c>
      <c r="E813">
        <v>9.8899999999999988</v>
      </c>
      <c r="F813" s="34"/>
      <c r="G813">
        <v>3</v>
      </c>
      <c r="H813">
        <v>11</v>
      </c>
      <c r="I813" s="34"/>
      <c r="J813" s="63" t="s">
        <v>140</v>
      </c>
      <c r="K813" s="61" t="s">
        <v>106</v>
      </c>
      <c r="L813" s="113"/>
      <c r="M813">
        <v>116</v>
      </c>
      <c r="N813">
        <v>116</v>
      </c>
      <c r="O813" s="34"/>
      <c r="P813">
        <f>VLOOKUP(表格2_45[[#This Row],[name]],odds!$A$1:$H$200,4,0)</f>
        <v>10</v>
      </c>
      <c r="Q813">
        <v>25</v>
      </c>
      <c r="R813" s="34"/>
      <c r="S813" s="38" t="s">
        <v>411</v>
      </c>
      <c r="T813">
        <v>1200</v>
      </c>
      <c r="U813">
        <v>1</v>
      </c>
      <c r="V813">
        <v>14</v>
      </c>
      <c r="W813">
        <v>5</v>
      </c>
      <c r="X813">
        <v>25</v>
      </c>
      <c r="Y813" s="31" t="s">
        <v>420</v>
      </c>
      <c r="Z813">
        <v>1155</v>
      </c>
      <c r="AA813" s="33" t="s">
        <v>427</v>
      </c>
      <c r="AB813">
        <v>4</v>
      </c>
      <c r="AC813">
        <v>40</v>
      </c>
      <c r="AD813" s="26" t="s">
        <v>59</v>
      </c>
      <c r="AE813" t="s">
        <v>441</v>
      </c>
      <c r="AF813">
        <v>12</v>
      </c>
      <c r="AG813">
        <v>11</v>
      </c>
      <c r="AH813">
        <v>7</v>
      </c>
      <c r="AL813" t="s">
        <v>141</v>
      </c>
    </row>
    <row r="814" spans="1:38" hidden="1" x14ac:dyDescent="0.25">
      <c r="A814" s="19" t="s">
        <v>177</v>
      </c>
      <c r="B814" s="21" t="s">
        <v>215</v>
      </c>
      <c r="C814" s="30">
        <v>5</v>
      </c>
      <c r="D814">
        <v>9.9499999999999993</v>
      </c>
      <c r="E814">
        <v>9.75</v>
      </c>
      <c r="F814" s="34"/>
      <c r="G814">
        <v>3</v>
      </c>
      <c r="H814">
        <v>7</v>
      </c>
      <c r="I814" s="34"/>
      <c r="J814" s="63" t="s">
        <v>140</v>
      </c>
      <c r="K814" s="56" t="s">
        <v>69</v>
      </c>
      <c r="L814" s="105"/>
      <c r="M814">
        <v>116</v>
      </c>
      <c r="N814">
        <v>116</v>
      </c>
      <c r="O814" s="34"/>
      <c r="P814">
        <f>VLOOKUP(表格2_45[[#This Row],[name]],odds!$A$1:$H$200,4,0)</f>
        <v>10</v>
      </c>
      <c r="Q814">
        <v>12</v>
      </c>
      <c r="R814" s="34"/>
      <c r="S814" s="36" t="s">
        <v>410</v>
      </c>
      <c r="T814">
        <v>1200</v>
      </c>
      <c r="U814">
        <v>1</v>
      </c>
      <c r="V814">
        <v>2</v>
      </c>
      <c r="W814">
        <v>4</v>
      </c>
      <c r="X814">
        <v>25</v>
      </c>
      <c r="Y814" s="32" t="s">
        <v>426</v>
      </c>
      <c r="Z814">
        <v>1158</v>
      </c>
      <c r="AA814" s="33" t="s">
        <v>427</v>
      </c>
      <c r="AB814">
        <v>4</v>
      </c>
      <c r="AC814">
        <v>40</v>
      </c>
      <c r="AD814" s="26" t="s">
        <v>59</v>
      </c>
      <c r="AE814" s="12">
        <v>2</v>
      </c>
      <c r="AF814">
        <v>9</v>
      </c>
      <c r="AG814">
        <v>9</v>
      </c>
      <c r="AH814">
        <v>5</v>
      </c>
      <c r="AL814" t="s">
        <v>1307</v>
      </c>
    </row>
    <row r="815" spans="1:38" hidden="1" x14ac:dyDescent="0.25">
      <c r="A815" s="19" t="s">
        <v>177</v>
      </c>
      <c r="B815" s="21" t="s">
        <v>215</v>
      </c>
      <c r="C815">
        <v>11</v>
      </c>
      <c r="D815">
        <v>23.02</v>
      </c>
      <c r="E815">
        <v>23.02</v>
      </c>
      <c r="F815" s="34"/>
      <c r="G815">
        <v>3</v>
      </c>
      <c r="H815">
        <v>5</v>
      </c>
      <c r="I815" s="34"/>
      <c r="J815" s="63" t="s">
        <v>140</v>
      </c>
      <c r="K815" s="59" t="s">
        <v>85</v>
      </c>
      <c r="L815" s="96"/>
      <c r="M815">
        <v>116</v>
      </c>
      <c r="N815">
        <v>117</v>
      </c>
      <c r="O815" s="34"/>
      <c r="P815">
        <f>VLOOKUP(表格2_45[[#This Row],[name]],odds!$A$1:$H$200,4,0)</f>
        <v>10</v>
      </c>
      <c r="Q815">
        <v>69</v>
      </c>
      <c r="R815" s="34"/>
      <c r="S815" s="38" t="s">
        <v>411</v>
      </c>
      <c r="T815">
        <v>1400</v>
      </c>
      <c r="U815">
        <v>1</v>
      </c>
      <c r="V815">
        <v>23</v>
      </c>
      <c r="W815">
        <v>2</v>
      </c>
      <c r="X815">
        <v>25</v>
      </c>
      <c r="Y815" t="s">
        <v>483</v>
      </c>
      <c r="Z815">
        <v>1151</v>
      </c>
      <c r="AA815" s="33" t="s">
        <v>417</v>
      </c>
      <c r="AB815">
        <v>4</v>
      </c>
      <c r="AC815">
        <v>42</v>
      </c>
      <c r="AD815" s="26" t="s">
        <v>59</v>
      </c>
      <c r="AE815" t="s">
        <v>533</v>
      </c>
      <c r="AF815">
        <v>12</v>
      </c>
      <c r="AG815">
        <v>9</v>
      </c>
      <c r="AH815">
        <v>11</v>
      </c>
      <c r="AI815">
        <v>11</v>
      </c>
      <c r="AL815" t="s">
        <v>1309</v>
      </c>
    </row>
    <row r="816" spans="1:38" hidden="1" x14ac:dyDescent="0.25">
      <c r="A816" s="19" t="s">
        <v>177</v>
      </c>
      <c r="B816" s="21" t="s">
        <v>215</v>
      </c>
      <c r="C816">
        <v>10</v>
      </c>
      <c r="D816">
        <v>10.32</v>
      </c>
      <c r="E816">
        <v>9.7200000000000006</v>
      </c>
      <c r="F816" s="34"/>
      <c r="G816">
        <v>3</v>
      </c>
      <c r="H816">
        <v>12</v>
      </c>
      <c r="I816" s="34"/>
      <c r="J816" s="63" t="s">
        <v>140</v>
      </c>
      <c r="K816" s="54" t="s">
        <v>58</v>
      </c>
      <c r="L816" s="110"/>
      <c r="M816">
        <v>116</v>
      </c>
      <c r="N816">
        <v>122</v>
      </c>
      <c r="O816" s="34"/>
      <c r="P816">
        <f>VLOOKUP(表格2_45[[#This Row],[name]],odds!$A$1:$H$200,4,0)</f>
        <v>10</v>
      </c>
      <c r="Q816">
        <v>43</v>
      </c>
      <c r="R816" s="34"/>
      <c r="S816" s="36" t="s">
        <v>410</v>
      </c>
      <c r="T816">
        <v>1200</v>
      </c>
      <c r="U816">
        <v>1</v>
      </c>
      <c r="V816">
        <v>31</v>
      </c>
      <c r="W816">
        <v>1</v>
      </c>
      <c r="X816">
        <v>25</v>
      </c>
      <c r="Y816" t="s">
        <v>501</v>
      </c>
      <c r="Z816">
        <v>1152</v>
      </c>
      <c r="AA816" s="33" t="s">
        <v>417</v>
      </c>
      <c r="AB816">
        <v>4</v>
      </c>
      <c r="AC816">
        <v>44</v>
      </c>
      <c r="AD816" s="26" t="s">
        <v>59</v>
      </c>
      <c r="AE816" s="12" t="s">
        <v>549</v>
      </c>
      <c r="AF816">
        <v>10</v>
      </c>
      <c r="AG816">
        <v>10</v>
      </c>
      <c r="AH816">
        <v>10</v>
      </c>
      <c r="AL816" t="s">
        <v>1309</v>
      </c>
    </row>
    <row r="817" spans="1:38" hidden="1" x14ac:dyDescent="0.25">
      <c r="A817" s="19" t="s">
        <v>177</v>
      </c>
      <c r="B817" s="21" t="s">
        <v>215</v>
      </c>
      <c r="C817" s="30">
        <v>5</v>
      </c>
      <c r="D817">
        <v>10.89</v>
      </c>
      <c r="E817">
        <v>10.39</v>
      </c>
      <c r="F817" s="34"/>
      <c r="G817">
        <v>3</v>
      </c>
      <c r="H817">
        <v>11</v>
      </c>
      <c r="I817" s="34"/>
      <c r="J817" s="63" t="s">
        <v>140</v>
      </c>
      <c r="K817" s="77" t="s">
        <v>648</v>
      </c>
      <c r="L817" s="120"/>
      <c r="M817">
        <v>116</v>
      </c>
      <c r="N817">
        <v>120</v>
      </c>
      <c r="O817" s="34"/>
      <c r="P817">
        <f>VLOOKUP(表格2_45[[#This Row],[name]],odds!$A$1:$H$200,4,0)</f>
        <v>10</v>
      </c>
      <c r="Q817">
        <v>14</v>
      </c>
      <c r="R817" s="34"/>
      <c r="S817" s="36" t="s">
        <v>410</v>
      </c>
      <c r="T817">
        <v>1200</v>
      </c>
      <c r="U817">
        <v>1</v>
      </c>
      <c r="V817">
        <v>8</v>
      </c>
      <c r="W817">
        <v>1</v>
      </c>
      <c r="X817">
        <v>25</v>
      </c>
      <c r="Y817" s="32" t="s">
        <v>432</v>
      </c>
      <c r="Z817">
        <v>1169</v>
      </c>
      <c r="AA817" s="33" t="s">
        <v>417</v>
      </c>
      <c r="AB817">
        <v>4</v>
      </c>
      <c r="AC817">
        <v>44</v>
      </c>
      <c r="AD817" s="26" t="s">
        <v>59</v>
      </c>
      <c r="AE817" s="12" t="s">
        <v>418</v>
      </c>
      <c r="AF817">
        <v>10</v>
      </c>
      <c r="AG817">
        <v>9</v>
      </c>
      <c r="AH817">
        <v>5</v>
      </c>
      <c r="AL817" t="s">
        <v>1309</v>
      </c>
    </row>
    <row r="818" spans="1:38" hidden="1" x14ac:dyDescent="0.25">
      <c r="A818" s="19" t="s">
        <v>177</v>
      </c>
      <c r="B818" s="21" t="s">
        <v>215</v>
      </c>
      <c r="C818" s="28">
        <v>2</v>
      </c>
      <c r="D818">
        <v>10.26</v>
      </c>
      <c r="E818">
        <v>10.16</v>
      </c>
      <c r="F818" s="34"/>
      <c r="G818">
        <v>3</v>
      </c>
      <c r="H818">
        <v>2</v>
      </c>
      <c r="I818" s="34"/>
      <c r="J818" s="63" t="s">
        <v>140</v>
      </c>
      <c r="K818" s="77" t="s">
        <v>648</v>
      </c>
      <c r="L818" s="120"/>
      <c r="M818">
        <v>116</v>
      </c>
      <c r="N818">
        <v>118</v>
      </c>
      <c r="O818" s="34"/>
      <c r="P818">
        <f>VLOOKUP(表格2_45[[#This Row],[name]],odds!$A$1:$H$200,4,0)</f>
        <v>10</v>
      </c>
      <c r="Q818">
        <v>6</v>
      </c>
      <c r="R818" s="34"/>
      <c r="S818" s="35" t="s">
        <v>408</v>
      </c>
      <c r="T818">
        <v>1200</v>
      </c>
      <c r="U818">
        <v>1</v>
      </c>
      <c r="V818">
        <v>11</v>
      </c>
      <c r="W818">
        <v>12</v>
      </c>
      <c r="X818">
        <v>24</v>
      </c>
      <c r="Y818" s="31" t="s">
        <v>420</v>
      </c>
      <c r="Z818">
        <v>1160</v>
      </c>
      <c r="AA818" s="33" t="s">
        <v>417</v>
      </c>
      <c r="AB818">
        <v>4</v>
      </c>
      <c r="AC818">
        <v>43</v>
      </c>
      <c r="AD818" s="26" t="s">
        <v>59</v>
      </c>
      <c r="AE818" s="12">
        <v>1</v>
      </c>
      <c r="AF818">
        <v>3</v>
      </c>
      <c r="AG818">
        <v>3</v>
      </c>
      <c r="AH818">
        <v>2</v>
      </c>
      <c r="AL818" t="s">
        <v>1311</v>
      </c>
    </row>
    <row r="819" spans="1:38" hidden="1" x14ac:dyDescent="0.25">
      <c r="A819" s="19" t="s">
        <v>177</v>
      </c>
      <c r="B819" s="21" t="s">
        <v>215</v>
      </c>
      <c r="C819" s="30">
        <v>5</v>
      </c>
      <c r="D819">
        <v>10.49</v>
      </c>
      <c r="E819">
        <v>10.290000000000001</v>
      </c>
      <c r="F819" s="34"/>
      <c r="G819">
        <v>3</v>
      </c>
      <c r="H819">
        <v>5</v>
      </c>
      <c r="I819" s="34"/>
      <c r="J819" s="63" t="s">
        <v>140</v>
      </c>
      <c r="K819" s="61" t="s">
        <v>106</v>
      </c>
      <c r="L819" s="113"/>
      <c r="M819">
        <v>116</v>
      </c>
      <c r="N819">
        <v>121</v>
      </c>
      <c r="O819" s="34"/>
      <c r="P819">
        <f>VLOOKUP(表格2_45[[#This Row],[name]],odds!$A$1:$H$200,4,0)</f>
        <v>10</v>
      </c>
      <c r="Q819">
        <v>5.3</v>
      </c>
      <c r="R819" s="34"/>
      <c r="S819" s="37" t="s">
        <v>409</v>
      </c>
      <c r="T819">
        <v>1200</v>
      </c>
      <c r="U819">
        <v>1</v>
      </c>
      <c r="V819">
        <v>13</v>
      </c>
      <c r="W819">
        <v>11</v>
      </c>
      <c r="X819">
        <v>24</v>
      </c>
      <c r="Y819" s="31" t="s">
        <v>420</v>
      </c>
      <c r="Z819">
        <v>1175</v>
      </c>
      <c r="AA819" s="33" t="s">
        <v>417</v>
      </c>
      <c r="AB819">
        <v>4</v>
      </c>
      <c r="AC819">
        <v>45</v>
      </c>
      <c r="AD819" s="26" t="s">
        <v>59</v>
      </c>
      <c r="AE819" s="12" t="s">
        <v>549</v>
      </c>
      <c r="AF819">
        <v>5</v>
      </c>
      <c r="AG819">
        <v>5</v>
      </c>
      <c r="AH819">
        <v>5</v>
      </c>
      <c r="AL819" t="s">
        <v>1312</v>
      </c>
    </row>
    <row r="820" spans="1:38" hidden="1" x14ac:dyDescent="0.25">
      <c r="A820" s="19" t="s">
        <v>177</v>
      </c>
      <c r="B820" s="21" t="s">
        <v>215</v>
      </c>
      <c r="C820" s="30">
        <v>4</v>
      </c>
      <c r="D820">
        <v>9.85</v>
      </c>
      <c r="E820">
        <v>9.65</v>
      </c>
      <c r="F820" s="34"/>
      <c r="G820">
        <v>3</v>
      </c>
      <c r="H820">
        <v>1</v>
      </c>
      <c r="I820" s="34"/>
      <c r="J820" s="63" t="s">
        <v>140</v>
      </c>
      <c r="K820" s="56" t="s">
        <v>69</v>
      </c>
      <c r="L820" s="105"/>
      <c r="M820">
        <v>116</v>
      </c>
      <c r="N820">
        <v>121</v>
      </c>
      <c r="O820" s="34"/>
      <c r="P820">
        <f>VLOOKUP(表格2_45[[#This Row],[name]],odds!$A$1:$H$200,4,0)</f>
        <v>10</v>
      </c>
      <c r="Q820">
        <v>2.7</v>
      </c>
      <c r="R820" s="34"/>
      <c r="S820" s="37" t="s">
        <v>409</v>
      </c>
      <c r="T820">
        <v>1200</v>
      </c>
      <c r="U820">
        <v>1</v>
      </c>
      <c r="V820">
        <v>16</v>
      </c>
      <c r="W820">
        <v>10</v>
      </c>
      <c r="X820">
        <v>24</v>
      </c>
      <c r="Y820" s="31" t="s">
        <v>420</v>
      </c>
      <c r="Z820">
        <v>1175</v>
      </c>
      <c r="AA820" s="33" t="s">
        <v>427</v>
      </c>
      <c r="AB820">
        <v>4</v>
      </c>
      <c r="AC820">
        <v>45</v>
      </c>
      <c r="AD820" s="26" t="s">
        <v>59</v>
      </c>
      <c r="AE820" s="12" t="s">
        <v>471</v>
      </c>
      <c r="AF820">
        <v>5</v>
      </c>
      <c r="AG820">
        <v>5</v>
      </c>
      <c r="AH820">
        <v>4</v>
      </c>
      <c r="AL820" t="s">
        <v>1312</v>
      </c>
    </row>
    <row r="821" spans="1:38" hidden="1" x14ac:dyDescent="0.25">
      <c r="A821" s="19" t="s">
        <v>177</v>
      </c>
      <c r="B821" s="21" t="s">
        <v>215</v>
      </c>
      <c r="C821" s="28">
        <v>2</v>
      </c>
      <c r="D821">
        <v>9.99</v>
      </c>
      <c r="E821">
        <v>9.89</v>
      </c>
      <c r="F821" s="34"/>
      <c r="G821">
        <v>3</v>
      </c>
      <c r="H821">
        <v>4</v>
      </c>
      <c r="I821" s="34"/>
      <c r="J821" s="63" t="s">
        <v>140</v>
      </c>
      <c r="K821" s="61" t="s">
        <v>106</v>
      </c>
      <c r="L821" s="113"/>
      <c r="M821">
        <v>116</v>
      </c>
      <c r="N821">
        <v>118</v>
      </c>
      <c r="O821" s="34"/>
      <c r="P821">
        <f>VLOOKUP(表格2_45[[#This Row],[name]],odds!$A$1:$H$200,4,0)</f>
        <v>10</v>
      </c>
      <c r="Q821">
        <v>12</v>
      </c>
      <c r="R821" s="34"/>
      <c r="S821" s="36" t="s">
        <v>410</v>
      </c>
      <c r="T821">
        <v>1200</v>
      </c>
      <c r="U821">
        <v>1</v>
      </c>
      <c r="V821">
        <v>25</v>
      </c>
      <c r="W821">
        <v>9</v>
      </c>
      <c r="X821">
        <v>24</v>
      </c>
      <c r="Y821" s="32" t="s">
        <v>416</v>
      </c>
      <c r="Z821">
        <v>1165</v>
      </c>
      <c r="AA821" s="33" t="s">
        <v>417</v>
      </c>
      <c r="AB821">
        <v>4</v>
      </c>
      <c r="AC821">
        <v>43</v>
      </c>
      <c r="AD821" s="26" t="s">
        <v>59</v>
      </c>
      <c r="AE821" s="12" t="s">
        <v>654</v>
      </c>
      <c r="AF821">
        <v>8</v>
      </c>
      <c r="AG821">
        <v>8</v>
      </c>
      <c r="AH821">
        <v>2</v>
      </c>
      <c r="AL821" t="s">
        <v>1312</v>
      </c>
    </row>
    <row r="822" spans="1:38" hidden="1" x14ac:dyDescent="0.25">
      <c r="A822" s="19" t="s">
        <v>177</v>
      </c>
      <c r="B822" s="21" t="s">
        <v>215</v>
      </c>
      <c r="C822" s="28">
        <v>3</v>
      </c>
      <c r="D822">
        <v>10.01</v>
      </c>
      <c r="E822">
        <v>9.91</v>
      </c>
      <c r="F822" s="34"/>
      <c r="G822">
        <v>3</v>
      </c>
      <c r="H822">
        <v>4</v>
      </c>
      <c r="I822" s="34"/>
      <c r="J822" s="63" t="s">
        <v>140</v>
      </c>
      <c r="K822" s="61" t="s">
        <v>106</v>
      </c>
      <c r="L822" s="113"/>
      <c r="M822">
        <v>116</v>
      </c>
      <c r="N822">
        <v>118</v>
      </c>
      <c r="O822" s="34"/>
      <c r="P822">
        <f>VLOOKUP(表格2_45[[#This Row],[name]],odds!$A$1:$H$200,4,0)</f>
        <v>10</v>
      </c>
      <c r="Q822">
        <v>20</v>
      </c>
      <c r="R822" s="34"/>
      <c r="S822" s="37" t="s">
        <v>409</v>
      </c>
      <c r="T822">
        <v>1200</v>
      </c>
      <c r="U822">
        <v>1</v>
      </c>
      <c r="V822">
        <v>18</v>
      </c>
      <c r="W822">
        <v>9</v>
      </c>
      <c r="X822">
        <v>24</v>
      </c>
      <c r="Y822" s="31" t="s">
        <v>420</v>
      </c>
      <c r="Z822">
        <v>1173</v>
      </c>
      <c r="AA822" s="33" t="s">
        <v>417</v>
      </c>
      <c r="AB822">
        <v>4</v>
      </c>
      <c r="AC822">
        <v>43</v>
      </c>
      <c r="AD822" s="26" t="s">
        <v>59</v>
      </c>
      <c r="AE822" t="s">
        <v>441</v>
      </c>
      <c r="AF822">
        <v>4</v>
      </c>
      <c r="AG822">
        <v>3</v>
      </c>
      <c r="AH822">
        <v>3</v>
      </c>
      <c r="AL822" t="s">
        <v>1312</v>
      </c>
    </row>
    <row r="823" spans="1:38" hidden="1" x14ac:dyDescent="0.25">
      <c r="A823" s="19" t="s">
        <v>177</v>
      </c>
      <c r="B823" s="21" t="s">
        <v>215</v>
      </c>
      <c r="C823">
        <v>10</v>
      </c>
      <c r="D823">
        <v>11.24</v>
      </c>
      <c r="E823">
        <v>10.74</v>
      </c>
      <c r="F823" s="34"/>
      <c r="G823">
        <v>3</v>
      </c>
      <c r="H823">
        <v>12</v>
      </c>
      <c r="I823" s="34"/>
      <c r="J823" s="63" t="s">
        <v>140</v>
      </c>
      <c r="K823" s="76" t="s">
        <v>407</v>
      </c>
      <c r="L823" s="115"/>
      <c r="M823">
        <v>116</v>
      </c>
      <c r="N823">
        <v>120</v>
      </c>
      <c r="O823" s="34"/>
      <c r="P823">
        <f>VLOOKUP(表格2_45[[#This Row],[name]],odds!$A$1:$H$200,4,0)</f>
        <v>10</v>
      </c>
      <c r="Q823">
        <v>40</v>
      </c>
      <c r="R823" s="34"/>
      <c r="S823" s="38" t="s">
        <v>411</v>
      </c>
      <c r="T823">
        <v>1200</v>
      </c>
      <c r="U823">
        <v>1</v>
      </c>
      <c r="V823">
        <v>15</v>
      </c>
      <c r="W823">
        <v>6</v>
      </c>
      <c r="X823">
        <v>24</v>
      </c>
      <c r="Y823" t="s">
        <v>479</v>
      </c>
      <c r="Z823">
        <v>1167</v>
      </c>
      <c r="AA823" s="34" t="s">
        <v>480</v>
      </c>
      <c r="AB823">
        <v>4</v>
      </c>
      <c r="AC823">
        <v>45</v>
      </c>
      <c r="AD823" s="26" t="s">
        <v>59</v>
      </c>
      <c r="AE823">
        <v>7</v>
      </c>
      <c r="AF823">
        <v>12</v>
      </c>
      <c r="AG823">
        <v>11</v>
      </c>
      <c r="AH823">
        <v>10</v>
      </c>
      <c r="AL823" t="s">
        <v>1312</v>
      </c>
    </row>
    <row r="824" spans="1:38" hidden="1" x14ac:dyDescent="0.25">
      <c r="A824" s="19" t="s">
        <v>177</v>
      </c>
      <c r="B824" s="21" t="s">
        <v>215</v>
      </c>
      <c r="C824">
        <v>7</v>
      </c>
      <c r="D824">
        <v>11.05</v>
      </c>
      <c r="E824">
        <v>10.850000000000001</v>
      </c>
      <c r="F824" s="34"/>
      <c r="G824">
        <v>3</v>
      </c>
      <c r="H824">
        <v>6</v>
      </c>
      <c r="I824" s="34"/>
      <c r="J824" s="63" t="s">
        <v>140</v>
      </c>
      <c r="K824" s="76" t="s">
        <v>407</v>
      </c>
      <c r="L824" s="115"/>
      <c r="M824">
        <v>116</v>
      </c>
      <c r="N824">
        <v>122</v>
      </c>
      <c r="O824" s="34"/>
      <c r="P824">
        <f>VLOOKUP(表格2_45[[#This Row],[name]],odds!$A$1:$H$200,4,0)</f>
        <v>10</v>
      </c>
      <c r="Q824">
        <v>8.1999999999999993</v>
      </c>
      <c r="R824" s="34"/>
      <c r="S824" s="37" t="s">
        <v>409</v>
      </c>
      <c r="T824">
        <v>1200</v>
      </c>
      <c r="U824">
        <v>1</v>
      </c>
      <c r="V824">
        <v>22</v>
      </c>
      <c r="W824">
        <v>5</v>
      </c>
      <c r="X824">
        <v>24</v>
      </c>
      <c r="Y824" s="32" t="s">
        <v>426</v>
      </c>
      <c r="Z824">
        <v>1158</v>
      </c>
      <c r="AA824" s="33" t="s">
        <v>417</v>
      </c>
      <c r="AB824">
        <v>4</v>
      </c>
      <c r="AC824">
        <v>46</v>
      </c>
      <c r="AD824" s="26" t="s">
        <v>59</v>
      </c>
      <c r="AE824" t="s">
        <v>435</v>
      </c>
      <c r="AF824">
        <v>7</v>
      </c>
      <c r="AG824">
        <v>7</v>
      </c>
      <c r="AH824">
        <v>7</v>
      </c>
      <c r="AL824" t="s">
        <v>1312</v>
      </c>
    </row>
    <row r="825" spans="1:38" hidden="1" x14ac:dyDescent="0.25">
      <c r="A825" s="19" t="s">
        <v>177</v>
      </c>
      <c r="B825" s="21" t="s">
        <v>215</v>
      </c>
      <c r="C825" s="28">
        <v>3</v>
      </c>
      <c r="D825">
        <v>10.89</v>
      </c>
      <c r="E825">
        <v>10.490000000000002</v>
      </c>
      <c r="F825" s="34"/>
      <c r="G825">
        <v>3</v>
      </c>
      <c r="H825">
        <v>8</v>
      </c>
      <c r="I825" s="34"/>
      <c r="J825" s="63" t="s">
        <v>140</v>
      </c>
      <c r="K825" s="76" t="s">
        <v>407</v>
      </c>
      <c r="L825" s="115"/>
      <c r="M825">
        <v>116</v>
      </c>
      <c r="N825">
        <v>123</v>
      </c>
      <c r="O825" s="34"/>
      <c r="P825">
        <f>VLOOKUP(表格2_45[[#This Row],[name]],odds!$A$1:$H$200,4,0)</f>
        <v>10</v>
      </c>
      <c r="Q825">
        <v>12</v>
      </c>
      <c r="R825" s="34"/>
      <c r="S825" s="37" t="s">
        <v>409</v>
      </c>
      <c r="T825">
        <v>1200</v>
      </c>
      <c r="U825">
        <v>1</v>
      </c>
      <c r="V825">
        <v>1</v>
      </c>
      <c r="W825">
        <v>5</v>
      </c>
      <c r="X825">
        <v>24</v>
      </c>
      <c r="Y825" s="32" t="s">
        <v>432</v>
      </c>
      <c r="Z825">
        <v>1135</v>
      </c>
      <c r="AA825" s="34" t="s">
        <v>438</v>
      </c>
      <c r="AB825">
        <v>4</v>
      </c>
      <c r="AC825">
        <v>46</v>
      </c>
      <c r="AD825" s="26" t="s">
        <v>59</v>
      </c>
      <c r="AE825" s="12" t="s">
        <v>418</v>
      </c>
      <c r="AF825">
        <v>6</v>
      </c>
      <c r="AG825">
        <v>6</v>
      </c>
      <c r="AH825">
        <v>3</v>
      </c>
      <c r="AL825" t="s">
        <v>1312</v>
      </c>
    </row>
    <row r="826" spans="1:38" hidden="1" x14ac:dyDescent="0.25">
      <c r="A826" s="19" t="s">
        <v>177</v>
      </c>
      <c r="B826" s="21" t="s">
        <v>215</v>
      </c>
      <c r="C826">
        <v>6</v>
      </c>
      <c r="D826">
        <v>11.17</v>
      </c>
      <c r="E826">
        <v>10.770000000000001</v>
      </c>
      <c r="F826" s="34"/>
      <c r="G826">
        <v>3</v>
      </c>
      <c r="H826">
        <v>7</v>
      </c>
      <c r="I826" s="34"/>
      <c r="J826" s="63" t="s">
        <v>140</v>
      </c>
      <c r="K826" s="73" t="s">
        <v>452</v>
      </c>
      <c r="L826" s="97"/>
      <c r="M826">
        <v>116</v>
      </c>
      <c r="N826">
        <v>123</v>
      </c>
      <c r="O826" s="34"/>
      <c r="P826">
        <f>VLOOKUP(表格2_45[[#This Row],[name]],odds!$A$1:$H$200,4,0)</f>
        <v>10</v>
      </c>
      <c r="Q826">
        <v>20</v>
      </c>
      <c r="R826" s="34"/>
      <c r="S826" s="38" t="s">
        <v>411</v>
      </c>
      <c r="T826">
        <v>1200</v>
      </c>
      <c r="U826">
        <v>1</v>
      </c>
      <c r="V826">
        <v>15</v>
      </c>
      <c r="W826">
        <v>2</v>
      </c>
      <c r="X826">
        <v>24</v>
      </c>
      <c r="Y826" s="32" t="s">
        <v>416</v>
      </c>
      <c r="Z826">
        <v>1147</v>
      </c>
      <c r="AA826" s="33" t="s">
        <v>417</v>
      </c>
      <c r="AB826">
        <v>4</v>
      </c>
      <c r="AC826">
        <v>46</v>
      </c>
      <c r="AD826" s="26" t="s">
        <v>59</v>
      </c>
      <c r="AE826" s="12" t="s">
        <v>552</v>
      </c>
      <c r="AF826">
        <v>11</v>
      </c>
      <c r="AG826">
        <v>12</v>
      </c>
      <c r="AH826">
        <v>6</v>
      </c>
      <c r="AL826" t="s">
        <v>1312</v>
      </c>
    </row>
    <row r="827" spans="1:38" hidden="1" x14ac:dyDescent="0.25">
      <c r="A827" s="19" t="s">
        <v>177</v>
      </c>
      <c r="B827" s="21" t="s">
        <v>215</v>
      </c>
      <c r="C827">
        <v>10</v>
      </c>
      <c r="D827">
        <v>11.45</v>
      </c>
      <c r="E827">
        <v>11.25</v>
      </c>
      <c r="F827" s="34"/>
      <c r="G827">
        <v>3</v>
      </c>
      <c r="H827">
        <v>2</v>
      </c>
      <c r="I827" s="34"/>
      <c r="J827" s="63" t="s">
        <v>140</v>
      </c>
      <c r="K827" s="56" t="s">
        <v>69</v>
      </c>
      <c r="L827" s="105"/>
      <c r="M827">
        <v>116</v>
      </c>
      <c r="N827">
        <v>123</v>
      </c>
      <c r="O827" s="34"/>
      <c r="P827">
        <f>VLOOKUP(表格2_45[[#This Row],[name]],odds!$A$1:$H$200,4,0)</f>
        <v>10</v>
      </c>
      <c r="Q827">
        <v>3</v>
      </c>
      <c r="R827" s="34"/>
      <c r="S827" s="37" t="s">
        <v>409</v>
      </c>
      <c r="T827">
        <v>1200</v>
      </c>
      <c r="U827">
        <v>1</v>
      </c>
      <c r="V827">
        <v>17</v>
      </c>
      <c r="W827">
        <v>1</v>
      </c>
      <c r="X827">
        <v>24</v>
      </c>
      <c r="Y827" s="32" t="s">
        <v>416</v>
      </c>
      <c r="Z827">
        <v>1142</v>
      </c>
      <c r="AA827" s="33" t="s">
        <v>417</v>
      </c>
      <c r="AB827">
        <v>4</v>
      </c>
      <c r="AC827">
        <v>46</v>
      </c>
      <c r="AD827" s="26" t="s">
        <v>59</v>
      </c>
      <c r="AE827" t="s">
        <v>474</v>
      </c>
      <c r="AF827">
        <v>6</v>
      </c>
      <c r="AG827">
        <v>7</v>
      </c>
      <c r="AH827">
        <v>10</v>
      </c>
      <c r="AL827" t="s">
        <v>1312</v>
      </c>
    </row>
    <row r="828" spans="1:38" hidden="1" x14ac:dyDescent="0.25">
      <c r="A828" s="19" t="s">
        <v>177</v>
      </c>
      <c r="B828" s="21" t="s">
        <v>215</v>
      </c>
      <c r="C828" s="28">
        <v>1</v>
      </c>
      <c r="D828">
        <v>10.16</v>
      </c>
      <c r="E828">
        <v>10.16</v>
      </c>
      <c r="F828" s="34"/>
      <c r="G828">
        <v>3</v>
      </c>
      <c r="H828">
        <v>4</v>
      </c>
      <c r="I828" s="34"/>
      <c r="J828" s="63" t="s">
        <v>140</v>
      </c>
      <c r="K828" s="56" t="s">
        <v>69</v>
      </c>
      <c r="L828" s="105"/>
      <c r="M828">
        <v>116</v>
      </c>
      <c r="N828">
        <v>116</v>
      </c>
      <c r="O828" s="34"/>
      <c r="P828">
        <f>VLOOKUP(表格2_45[[#This Row],[name]],odds!$A$1:$H$200,4,0)</f>
        <v>10</v>
      </c>
      <c r="Q828">
        <v>5.8</v>
      </c>
      <c r="R828" s="34"/>
      <c r="S828" s="37" t="s">
        <v>409</v>
      </c>
      <c r="T828">
        <v>1200</v>
      </c>
      <c r="U828">
        <v>1</v>
      </c>
      <c r="V828">
        <v>4</v>
      </c>
      <c r="W828">
        <v>1</v>
      </c>
      <c r="X828">
        <v>24</v>
      </c>
      <c r="Y828" s="32" t="s">
        <v>432</v>
      </c>
      <c r="Z828">
        <v>1132</v>
      </c>
      <c r="AA828" s="33" t="s">
        <v>417</v>
      </c>
      <c r="AB828">
        <v>4</v>
      </c>
      <c r="AC828">
        <v>41</v>
      </c>
      <c r="AD828" s="26" t="s">
        <v>59</v>
      </c>
      <c r="AE828" s="12" t="s">
        <v>539</v>
      </c>
      <c r="AF828">
        <v>6</v>
      </c>
      <c r="AG828">
        <v>5</v>
      </c>
      <c r="AH828">
        <v>1</v>
      </c>
      <c r="AL828" t="s">
        <v>1312</v>
      </c>
    </row>
    <row r="829" spans="1:38" hidden="1" x14ac:dyDescent="0.25">
      <c r="A829" s="19" t="s">
        <v>177</v>
      </c>
      <c r="B829" s="21" t="s">
        <v>215</v>
      </c>
      <c r="C829" s="28">
        <v>2</v>
      </c>
      <c r="D829">
        <v>10.63</v>
      </c>
      <c r="E829">
        <v>10.430000000000001</v>
      </c>
      <c r="F829" s="34"/>
      <c r="G829">
        <v>3</v>
      </c>
      <c r="H829">
        <v>9</v>
      </c>
      <c r="I829" s="34"/>
      <c r="J829" s="63" t="s">
        <v>140</v>
      </c>
      <c r="K829" s="56" t="s">
        <v>69</v>
      </c>
      <c r="L829" s="105"/>
      <c r="M829">
        <v>116</v>
      </c>
      <c r="N829">
        <v>116</v>
      </c>
      <c r="O829" s="34"/>
      <c r="P829">
        <f>VLOOKUP(表格2_45[[#This Row],[name]],odds!$A$1:$H$200,4,0)</f>
        <v>10</v>
      </c>
      <c r="Q829">
        <v>20</v>
      </c>
      <c r="R829" s="34"/>
      <c r="S829" s="36" t="s">
        <v>410</v>
      </c>
      <c r="T829">
        <v>1200</v>
      </c>
      <c r="U829">
        <v>1</v>
      </c>
      <c r="V829">
        <v>13</v>
      </c>
      <c r="W829">
        <v>12</v>
      </c>
      <c r="X829">
        <v>23</v>
      </c>
      <c r="Y829" s="31" t="s">
        <v>420</v>
      </c>
      <c r="Z829">
        <v>1138</v>
      </c>
      <c r="AA829" s="33" t="s">
        <v>417</v>
      </c>
      <c r="AB829">
        <v>4</v>
      </c>
      <c r="AC829">
        <v>41</v>
      </c>
      <c r="AD829" s="26" t="s">
        <v>59</v>
      </c>
      <c r="AE829" s="12">
        <v>2</v>
      </c>
      <c r="AF829">
        <v>10</v>
      </c>
      <c r="AG829">
        <v>9</v>
      </c>
      <c r="AH829">
        <v>2</v>
      </c>
      <c r="AL829" t="s">
        <v>1312</v>
      </c>
    </row>
    <row r="830" spans="1:38" hidden="1" x14ac:dyDescent="0.25">
      <c r="A830" s="19" t="s">
        <v>177</v>
      </c>
      <c r="B830" s="19" t="s">
        <v>208</v>
      </c>
      <c r="C830">
        <v>12</v>
      </c>
      <c r="D830">
        <v>43.54</v>
      </c>
      <c r="E830">
        <v>43.339999999999996</v>
      </c>
      <c r="F830" s="34"/>
      <c r="G830">
        <v>7</v>
      </c>
      <c r="H830">
        <v>7</v>
      </c>
      <c r="I830" s="34"/>
      <c r="J830" s="50" t="s">
        <v>565</v>
      </c>
      <c r="K830" s="68" t="s">
        <v>316</v>
      </c>
      <c r="L830" s="122"/>
      <c r="M830">
        <v>118</v>
      </c>
      <c r="N830">
        <v>124</v>
      </c>
      <c r="O830" s="34"/>
      <c r="P830"/>
      <c r="Q830">
        <v>85</v>
      </c>
      <c r="R830" s="34"/>
      <c r="S830" s="36" t="s">
        <v>410</v>
      </c>
      <c r="T830" s="41">
        <v>1650</v>
      </c>
      <c r="U830">
        <v>1</v>
      </c>
      <c r="V830">
        <v>1</v>
      </c>
      <c r="W830">
        <v>5</v>
      </c>
      <c r="X830">
        <v>24</v>
      </c>
      <c r="Y830" s="32" t="s">
        <v>432</v>
      </c>
      <c r="Z830">
        <v>1034</v>
      </c>
      <c r="AA830" s="34" t="s">
        <v>438</v>
      </c>
      <c r="AB830">
        <v>4</v>
      </c>
      <c r="AC830">
        <v>59</v>
      </c>
      <c r="AD830" s="17" t="s">
        <v>91</v>
      </c>
      <c r="AE830" t="s">
        <v>1300</v>
      </c>
      <c r="AF830">
        <v>9</v>
      </c>
      <c r="AG830">
        <v>9</v>
      </c>
      <c r="AH830">
        <v>12</v>
      </c>
      <c r="AI830">
        <v>12</v>
      </c>
      <c r="AL830" t="s">
        <v>161</v>
      </c>
    </row>
    <row r="831" spans="1:38" hidden="1" x14ac:dyDescent="0.25">
      <c r="A831" s="19" t="s">
        <v>177</v>
      </c>
      <c r="B831" s="21" t="s">
        <v>215</v>
      </c>
      <c r="C831">
        <v>6</v>
      </c>
      <c r="D831">
        <v>10.69</v>
      </c>
      <c r="E831">
        <v>10.39</v>
      </c>
      <c r="F831" s="34"/>
      <c r="G831">
        <v>3</v>
      </c>
      <c r="H831">
        <v>8</v>
      </c>
      <c r="I831" s="34"/>
      <c r="J831" s="63" t="s">
        <v>140</v>
      </c>
      <c r="K831" s="76" t="s">
        <v>407</v>
      </c>
      <c r="L831" s="115"/>
      <c r="M831">
        <v>116</v>
      </c>
      <c r="N831">
        <v>119</v>
      </c>
      <c r="O831" s="34"/>
      <c r="P831">
        <f>VLOOKUP(表格2_45[[#This Row],[name]],odds!$A$1:$H$200,4,0)</f>
        <v>10</v>
      </c>
      <c r="Q831">
        <v>10</v>
      </c>
      <c r="R831" s="34"/>
      <c r="S831" s="36" t="s">
        <v>410</v>
      </c>
      <c r="T831">
        <v>1200</v>
      </c>
      <c r="U831">
        <v>1</v>
      </c>
      <c r="V831">
        <v>11</v>
      </c>
      <c r="W831">
        <v>10</v>
      </c>
      <c r="X831">
        <v>23</v>
      </c>
      <c r="Y831" s="32" t="s">
        <v>432</v>
      </c>
      <c r="Z831">
        <v>1135</v>
      </c>
      <c r="AA831" s="33" t="s">
        <v>417</v>
      </c>
      <c r="AB831">
        <v>4</v>
      </c>
      <c r="AC831">
        <v>44</v>
      </c>
      <c r="AD831" s="26" t="s">
        <v>59</v>
      </c>
      <c r="AE831" t="s">
        <v>474</v>
      </c>
      <c r="AF831">
        <v>10</v>
      </c>
      <c r="AG831">
        <v>9</v>
      </c>
      <c r="AH831">
        <v>6</v>
      </c>
      <c r="AL831" t="s">
        <v>1312</v>
      </c>
    </row>
    <row r="832" spans="1:38" hidden="1" x14ac:dyDescent="0.25">
      <c r="A832" s="19" t="s">
        <v>177</v>
      </c>
      <c r="B832" s="21" t="s">
        <v>215</v>
      </c>
      <c r="C832" s="30">
        <v>4</v>
      </c>
      <c r="D832">
        <v>10.43</v>
      </c>
      <c r="E832">
        <v>10.130000000000001</v>
      </c>
      <c r="F832" s="34"/>
      <c r="G832">
        <v>3</v>
      </c>
      <c r="H832">
        <v>8</v>
      </c>
      <c r="I832" s="34"/>
      <c r="J832" s="63" t="s">
        <v>140</v>
      </c>
      <c r="K832" s="76" t="s">
        <v>407</v>
      </c>
      <c r="L832" s="115"/>
      <c r="M832">
        <v>116</v>
      </c>
      <c r="N832">
        <v>119</v>
      </c>
      <c r="O832" s="34"/>
      <c r="P832">
        <f>VLOOKUP(表格2_45[[#This Row],[name]],odds!$A$1:$H$200,4,0)</f>
        <v>10</v>
      </c>
      <c r="Q832">
        <v>31</v>
      </c>
      <c r="R832" s="34"/>
      <c r="S832" s="36" t="s">
        <v>410</v>
      </c>
      <c r="T832">
        <v>1200</v>
      </c>
      <c r="U832">
        <v>1</v>
      </c>
      <c r="V832">
        <v>13</v>
      </c>
      <c r="W832">
        <v>9</v>
      </c>
      <c r="X832">
        <v>23</v>
      </c>
      <c r="Y832" s="32" t="s">
        <v>432</v>
      </c>
      <c r="Z832">
        <v>1119</v>
      </c>
      <c r="AA832" s="33" t="s">
        <v>417</v>
      </c>
      <c r="AB832">
        <v>4</v>
      </c>
      <c r="AC832">
        <v>44</v>
      </c>
      <c r="AD832" s="26" t="s">
        <v>59</v>
      </c>
      <c r="AE832" s="12" t="s">
        <v>446</v>
      </c>
      <c r="AF832">
        <v>10</v>
      </c>
      <c r="AG832">
        <v>10</v>
      </c>
      <c r="AH832">
        <v>4</v>
      </c>
      <c r="AL832" t="s">
        <v>1317</v>
      </c>
    </row>
    <row r="833" spans="1:38" hidden="1" x14ac:dyDescent="0.25">
      <c r="A833" s="19" t="s">
        <v>177</v>
      </c>
      <c r="B833" s="19" t="s">
        <v>2489</v>
      </c>
      <c r="C833">
        <v>10</v>
      </c>
      <c r="D833">
        <v>35.450000000000003</v>
      </c>
      <c r="E833">
        <v>31.15</v>
      </c>
      <c r="F833" s="34"/>
      <c r="G833"/>
      <c r="H833">
        <v>7</v>
      </c>
      <c r="I833" s="34"/>
      <c r="J833" s="58" t="s">
        <v>2503</v>
      </c>
      <c r="K833" s="61" t="s">
        <v>106</v>
      </c>
      <c r="L833" s="113"/>
      <c r="M833"/>
      <c r="N833">
        <v>123</v>
      </c>
      <c r="O833" s="34"/>
      <c r="P833">
        <f>VLOOKUP(表格2_45[[#This Row],[name]],odds!$A$1:$H$200,4,0)</f>
        <v>16</v>
      </c>
      <c r="Q833">
        <v>18</v>
      </c>
      <c r="R833" s="34"/>
      <c r="S833" s="37" t="s">
        <v>409</v>
      </c>
      <c r="T833">
        <v>1600</v>
      </c>
      <c r="U833">
        <v>1</v>
      </c>
      <c r="V833">
        <v>1</v>
      </c>
      <c r="W833">
        <v>1</v>
      </c>
      <c r="X833">
        <v>26</v>
      </c>
      <c r="Y833" t="s">
        <v>501</v>
      </c>
      <c r="Z833">
        <v>1180</v>
      </c>
      <c r="AA833" s="33" t="s">
        <v>417</v>
      </c>
      <c r="AB833">
        <v>4</v>
      </c>
      <c r="AC833">
        <v>48</v>
      </c>
      <c r="AD833" s="19" t="s">
        <v>81</v>
      </c>
      <c r="AE833" t="s">
        <v>490</v>
      </c>
      <c r="AF833">
        <v>7</v>
      </c>
      <c r="AG833">
        <v>5</v>
      </c>
      <c r="AH833">
        <v>7</v>
      </c>
      <c r="AI833">
        <v>10</v>
      </c>
      <c r="AL833" t="s">
        <v>17</v>
      </c>
    </row>
    <row r="834" spans="1:38" hidden="1" x14ac:dyDescent="0.25">
      <c r="A834" s="19" t="s">
        <v>177</v>
      </c>
      <c r="B834" s="19" t="s">
        <v>2489</v>
      </c>
      <c r="C834">
        <v>9</v>
      </c>
      <c r="D834">
        <v>23.47</v>
      </c>
      <c r="E834">
        <v>18.669999999999998</v>
      </c>
      <c r="F834" s="34"/>
      <c r="G834"/>
      <c r="H834">
        <v>12</v>
      </c>
      <c r="I834" s="34"/>
      <c r="J834" s="58" t="s">
        <v>2503</v>
      </c>
      <c r="K834" s="61" t="s">
        <v>106</v>
      </c>
      <c r="L834" s="113"/>
      <c r="M834"/>
      <c r="N834">
        <v>126</v>
      </c>
      <c r="O834" s="34"/>
      <c r="P834">
        <f>VLOOKUP(表格2_45[[#This Row],[name]],odds!$A$1:$H$200,4,0)</f>
        <v>16</v>
      </c>
      <c r="Q834">
        <v>13</v>
      </c>
      <c r="R834" s="34"/>
      <c r="S834" s="37" t="s">
        <v>409</v>
      </c>
      <c r="T834">
        <v>1400</v>
      </c>
      <c r="U834">
        <v>1</v>
      </c>
      <c r="V834">
        <v>7</v>
      </c>
      <c r="W834">
        <v>12</v>
      </c>
      <c r="X834">
        <v>25</v>
      </c>
      <c r="Y834" t="s">
        <v>479</v>
      </c>
      <c r="Z834">
        <v>1160</v>
      </c>
      <c r="AA834" s="33" t="s">
        <v>417</v>
      </c>
      <c r="AB834">
        <v>4</v>
      </c>
      <c r="AC834">
        <v>50</v>
      </c>
      <c r="AD834" s="19" t="s">
        <v>81</v>
      </c>
      <c r="AE834">
        <v>8</v>
      </c>
      <c r="AF834">
        <v>4</v>
      </c>
      <c r="AG834">
        <v>4</v>
      </c>
      <c r="AH834">
        <v>8</v>
      </c>
      <c r="AI834">
        <v>9</v>
      </c>
      <c r="AL834" t="s">
        <v>17</v>
      </c>
    </row>
    <row r="835" spans="1:38" hidden="1" x14ac:dyDescent="0.25">
      <c r="A835" s="19" t="s">
        <v>177</v>
      </c>
      <c r="B835" s="19" t="s">
        <v>2489</v>
      </c>
      <c r="C835" s="30">
        <v>5</v>
      </c>
      <c r="D835">
        <v>39.44</v>
      </c>
      <c r="E835">
        <v>34.839999999999996</v>
      </c>
      <c r="F835" s="34"/>
      <c r="G835"/>
      <c r="H835">
        <v>9</v>
      </c>
      <c r="I835" s="34"/>
      <c r="J835" s="58" t="s">
        <v>2503</v>
      </c>
      <c r="K835" s="61" t="s">
        <v>106</v>
      </c>
      <c r="L835" s="113"/>
      <c r="M835"/>
      <c r="N835">
        <v>126</v>
      </c>
      <c r="O835" s="34"/>
      <c r="P835">
        <f>VLOOKUP(表格2_45[[#This Row],[name]],odds!$A$1:$H$200,4,0)</f>
        <v>16</v>
      </c>
      <c r="Q835">
        <v>14</v>
      </c>
      <c r="R835" s="34"/>
      <c r="S835" s="35" t="s">
        <v>408</v>
      </c>
      <c r="T835" s="41">
        <v>1650</v>
      </c>
      <c r="U835">
        <v>1</v>
      </c>
      <c r="V835">
        <v>12</v>
      </c>
      <c r="W835">
        <v>11</v>
      </c>
      <c r="X835">
        <v>25</v>
      </c>
      <c r="Y835" s="32" t="s">
        <v>432</v>
      </c>
      <c r="Z835">
        <v>1158</v>
      </c>
      <c r="AA835" s="33" t="s">
        <v>427</v>
      </c>
      <c r="AB835">
        <v>4</v>
      </c>
      <c r="AC835">
        <v>50</v>
      </c>
      <c r="AD835" s="19" t="s">
        <v>81</v>
      </c>
      <c r="AE835" s="12" t="s">
        <v>418</v>
      </c>
      <c r="AF835">
        <v>2</v>
      </c>
      <c r="AG835">
        <v>2</v>
      </c>
      <c r="AH835">
        <v>2</v>
      </c>
      <c r="AI835">
        <v>5</v>
      </c>
      <c r="AL835" t="s">
        <v>17</v>
      </c>
    </row>
    <row r="836" spans="1:38" hidden="1" x14ac:dyDescent="0.25">
      <c r="A836" s="19" t="s">
        <v>177</v>
      </c>
      <c r="B836" s="19" t="s">
        <v>2489</v>
      </c>
      <c r="C836" s="28">
        <v>2</v>
      </c>
      <c r="D836">
        <v>21.29</v>
      </c>
      <c r="E836">
        <v>16.989999999999998</v>
      </c>
      <c r="F836" s="34"/>
      <c r="G836"/>
      <c r="H836">
        <v>7</v>
      </c>
      <c r="I836" s="34"/>
      <c r="J836" s="58" t="s">
        <v>2503</v>
      </c>
      <c r="K836" s="61" t="s">
        <v>106</v>
      </c>
      <c r="L836" s="113"/>
      <c r="M836"/>
      <c r="N836">
        <v>124</v>
      </c>
      <c r="O836" s="34"/>
      <c r="P836">
        <f>VLOOKUP(表格2_45[[#This Row],[name]],odds!$A$1:$H$200,4,0)</f>
        <v>16</v>
      </c>
      <c r="Q836">
        <v>26</v>
      </c>
      <c r="R836" s="34"/>
      <c r="S836" s="35" t="s">
        <v>408</v>
      </c>
      <c r="T836">
        <v>1400</v>
      </c>
      <c r="U836">
        <v>1</v>
      </c>
      <c r="V836">
        <v>26</v>
      </c>
      <c r="W836">
        <v>10</v>
      </c>
      <c r="X836">
        <v>25</v>
      </c>
      <c r="Y836" t="s">
        <v>483</v>
      </c>
      <c r="Z836">
        <v>1160</v>
      </c>
      <c r="AA836" s="33" t="s">
        <v>427</v>
      </c>
      <c r="AB836">
        <v>4</v>
      </c>
      <c r="AC836">
        <v>49</v>
      </c>
      <c r="AD836" s="19" t="s">
        <v>81</v>
      </c>
      <c r="AE836" s="12" t="s">
        <v>423</v>
      </c>
      <c r="AF836">
        <v>3</v>
      </c>
      <c r="AG836">
        <v>4</v>
      </c>
      <c r="AH836">
        <v>4</v>
      </c>
      <c r="AI836">
        <v>2</v>
      </c>
      <c r="AL836" t="s">
        <v>17</v>
      </c>
    </row>
    <row r="837" spans="1:38" hidden="1" x14ac:dyDescent="0.25">
      <c r="A837" s="19" t="s">
        <v>177</v>
      </c>
      <c r="B837" s="19" t="s">
        <v>2489</v>
      </c>
      <c r="C837">
        <v>10</v>
      </c>
      <c r="D837">
        <v>9.74</v>
      </c>
      <c r="E837">
        <v>5.14</v>
      </c>
      <c r="F837" s="34"/>
      <c r="G837"/>
      <c r="H837">
        <v>11</v>
      </c>
      <c r="I837" s="34"/>
      <c r="J837" s="58" t="s">
        <v>2503</v>
      </c>
      <c r="K837" s="61" t="s">
        <v>106</v>
      </c>
      <c r="L837" s="113"/>
      <c r="M837"/>
      <c r="N837">
        <v>127</v>
      </c>
      <c r="O837" s="34"/>
      <c r="P837">
        <f>VLOOKUP(表格2_45[[#This Row],[name]],odds!$A$1:$H$200,4,0)</f>
        <v>16</v>
      </c>
      <c r="Q837">
        <v>36</v>
      </c>
      <c r="R837" s="34"/>
      <c r="S837" s="37" t="s">
        <v>409</v>
      </c>
      <c r="T837">
        <v>1200</v>
      </c>
      <c r="U837">
        <v>1</v>
      </c>
      <c r="V837">
        <v>28</v>
      </c>
      <c r="W837">
        <v>9</v>
      </c>
      <c r="X837">
        <v>25</v>
      </c>
      <c r="Y837" t="s">
        <v>479</v>
      </c>
      <c r="Z837">
        <v>1166</v>
      </c>
      <c r="AA837" s="33" t="s">
        <v>427</v>
      </c>
      <c r="AB837">
        <v>4</v>
      </c>
      <c r="AC837">
        <v>51</v>
      </c>
      <c r="AD837" s="19" t="s">
        <v>81</v>
      </c>
      <c r="AE837" t="s">
        <v>516</v>
      </c>
      <c r="AF837">
        <v>6</v>
      </c>
      <c r="AG837">
        <v>8</v>
      </c>
      <c r="AH837">
        <v>10</v>
      </c>
      <c r="AL837" t="s">
        <v>17</v>
      </c>
    </row>
    <row r="838" spans="1:38" hidden="1" x14ac:dyDescent="0.25">
      <c r="A838" s="19" t="s">
        <v>177</v>
      </c>
      <c r="B838" s="19" t="s">
        <v>2489</v>
      </c>
      <c r="C838" s="28">
        <v>3</v>
      </c>
      <c r="D838">
        <v>34.79</v>
      </c>
      <c r="E838">
        <v>30.389999999999997</v>
      </c>
      <c r="F838" s="34"/>
      <c r="G838"/>
      <c r="H838">
        <v>4</v>
      </c>
      <c r="I838" s="34"/>
      <c r="J838" s="58" t="s">
        <v>2503</v>
      </c>
      <c r="K838" s="47" t="s">
        <v>504</v>
      </c>
      <c r="L838" s="108"/>
      <c r="M838"/>
      <c r="N838">
        <v>125</v>
      </c>
      <c r="O838" s="34"/>
      <c r="P838">
        <f>VLOOKUP(表格2_45[[#This Row],[name]],odds!$A$1:$H$200,4,0)</f>
        <v>16</v>
      </c>
      <c r="Q838">
        <v>9.6999999999999993</v>
      </c>
      <c r="R838" s="34"/>
      <c r="S838" s="37" t="s">
        <v>409</v>
      </c>
      <c r="T838">
        <v>1600</v>
      </c>
      <c r="U838">
        <v>1</v>
      </c>
      <c r="V838">
        <v>13</v>
      </c>
      <c r="W838">
        <v>7</v>
      </c>
      <c r="X838">
        <v>25</v>
      </c>
      <c r="Y838" t="s">
        <v>483</v>
      </c>
      <c r="Z838">
        <v>1155</v>
      </c>
      <c r="AA838" s="33" t="s">
        <v>427</v>
      </c>
      <c r="AB838">
        <v>4</v>
      </c>
      <c r="AC838">
        <v>52</v>
      </c>
      <c r="AD838" s="19" t="s">
        <v>81</v>
      </c>
      <c r="AE838" s="12">
        <v>1</v>
      </c>
      <c r="AF838">
        <v>7</v>
      </c>
      <c r="AG838">
        <v>9</v>
      </c>
      <c r="AH838">
        <v>9</v>
      </c>
      <c r="AI838">
        <v>3</v>
      </c>
      <c r="AL838" t="s">
        <v>17</v>
      </c>
    </row>
    <row r="839" spans="1:38" hidden="1" x14ac:dyDescent="0.25">
      <c r="A839" s="19" t="s">
        <v>177</v>
      </c>
      <c r="B839" s="19" t="s">
        <v>2489</v>
      </c>
      <c r="C839" s="30">
        <v>4</v>
      </c>
      <c r="D839">
        <v>35.090000000000003</v>
      </c>
      <c r="E839">
        <v>30.79</v>
      </c>
      <c r="F839" s="34"/>
      <c r="G839"/>
      <c r="H839">
        <v>6</v>
      </c>
      <c r="I839" s="34"/>
      <c r="J839" s="58" t="s">
        <v>2503</v>
      </c>
      <c r="K839" s="47" t="s">
        <v>504</v>
      </c>
      <c r="L839" s="108"/>
      <c r="M839"/>
      <c r="N839">
        <v>124</v>
      </c>
      <c r="O839" s="34"/>
      <c r="P839">
        <f>VLOOKUP(表格2_45[[#This Row],[name]],odds!$A$1:$H$200,4,0)</f>
        <v>16</v>
      </c>
      <c r="Q839">
        <v>102</v>
      </c>
      <c r="R839" s="34"/>
      <c r="S839" s="37" t="s">
        <v>409</v>
      </c>
      <c r="T839">
        <v>1600</v>
      </c>
      <c r="U839">
        <v>1</v>
      </c>
      <c r="V839">
        <v>22</v>
      </c>
      <c r="W839">
        <v>6</v>
      </c>
      <c r="X839">
        <v>25</v>
      </c>
      <c r="Y839" t="s">
        <v>483</v>
      </c>
      <c r="Z839">
        <v>1149</v>
      </c>
      <c r="AA839" s="33" t="s">
        <v>417</v>
      </c>
      <c r="AB839">
        <v>4</v>
      </c>
      <c r="AC839">
        <v>51</v>
      </c>
      <c r="AD839" s="19" t="s">
        <v>81</v>
      </c>
      <c r="AE839" s="12" t="s">
        <v>446</v>
      </c>
      <c r="AF839">
        <v>5</v>
      </c>
      <c r="AG839">
        <v>5</v>
      </c>
      <c r="AH839">
        <v>5</v>
      </c>
      <c r="AI839">
        <v>4</v>
      </c>
      <c r="AL839" t="s">
        <v>1090</v>
      </c>
    </row>
    <row r="840" spans="1:38" hidden="1" x14ac:dyDescent="0.25">
      <c r="A840" s="19" t="s">
        <v>177</v>
      </c>
      <c r="B840" s="19" t="s">
        <v>2489</v>
      </c>
      <c r="C840">
        <v>10</v>
      </c>
      <c r="D840">
        <v>35.549999999999997</v>
      </c>
      <c r="E840">
        <v>30.95</v>
      </c>
      <c r="F840" s="34"/>
      <c r="G840"/>
      <c r="H840">
        <v>10</v>
      </c>
      <c r="I840" s="34"/>
      <c r="J840" s="58" t="s">
        <v>2503</v>
      </c>
      <c r="K840" s="47" t="s">
        <v>504</v>
      </c>
      <c r="L840" s="108"/>
      <c r="M840"/>
      <c r="N840">
        <v>126</v>
      </c>
      <c r="O840" s="34"/>
      <c r="P840">
        <f>VLOOKUP(表格2_45[[#This Row],[name]],odds!$A$1:$H$200,4,0)</f>
        <v>16</v>
      </c>
      <c r="Q840">
        <v>65</v>
      </c>
      <c r="R840" s="34"/>
      <c r="S840" s="38" t="s">
        <v>411</v>
      </c>
      <c r="T840">
        <v>1600</v>
      </c>
      <c r="U840">
        <v>1</v>
      </c>
      <c r="V840">
        <v>3</v>
      </c>
      <c r="W840">
        <v>11</v>
      </c>
      <c r="X840">
        <v>24</v>
      </c>
      <c r="Y840" t="s">
        <v>479</v>
      </c>
      <c r="Z840">
        <v>1128</v>
      </c>
      <c r="AA840" s="33" t="s">
        <v>427</v>
      </c>
      <c r="AB840">
        <v>4</v>
      </c>
      <c r="AC840">
        <v>53</v>
      </c>
      <c r="AD840" s="19" t="s">
        <v>81</v>
      </c>
      <c r="AE840" t="s">
        <v>505</v>
      </c>
      <c r="AF840">
        <v>12</v>
      </c>
      <c r="AG840">
        <v>13</v>
      </c>
      <c r="AH840">
        <v>11</v>
      </c>
      <c r="AI840">
        <v>10</v>
      </c>
      <c r="AL840" t="s">
        <v>141</v>
      </c>
    </row>
    <row r="841" spans="1:38" hidden="1" x14ac:dyDescent="0.25">
      <c r="A841" s="19" t="s">
        <v>177</v>
      </c>
      <c r="B841" s="19" t="s">
        <v>2489</v>
      </c>
      <c r="C841">
        <v>6</v>
      </c>
      <c r="D841">
        <v>22.49</v>
      </c>
      <c r="E841">
        <v>17.89</v>
      </c>
      <c r="F841" s="34"/>
      <c r="G841"/>
      <c r="H841">
        <v>11</v>
      </c>
      <c r="I841" s="34"/>
      <c r="J841" s="58" t="s">
        <v>2503</v>
      </c>
      <c r="K841" s="47" t="s">
        <v>504</v>
      </c>
      <c r="L841" s="108"/>
      <c r="M841"/>
      <c r="N841">
        <v>126</v>
      </c>
      <c r="O841" s="34"/>
      <c r="P841">
        <f>VLOOKUP(表格2_45[[#This Row],[name]],odds!$A$1:$H$200,4,0)</f>
        <v>16</v>
      </c>
      <c r="Q841">
        <v>44</v>
      </c>
      <c r="R841" s="34"/>
      <c r="S841" s="38" t="s">
        <v>411</v>
      </c>
      <c r="T841">
        <v>1400</v>
      </c>
      <c r="U841">
        <v>1</v>
      </c>
      <c r="V841">
        <v>28</v>
      </c>
      <c r="W841">
        <v>9</v>
      </c>
      <c r="X841">
        <v>24</v>
      </c>
      <c r="Y841" t="s">
        <v>508</v>
      </c>
      <c r="Z841">
        <v>1114</v>
      </c>
      <c r="AA841" s="33" t="s">
        <v>417</v>
      </c>
      <c r="AB841">
        <v>4</v>
      </c>
      <c r="AC841">
        <v>54</v>
      </c>
      <c r="AD841" s="19" t="s">
        <v>81</v>
      </c>
      <c r="AE841" t="s">
        <v>589</v>
      </c>
      <c r="AF841">
        <v>12</v>
      </c>
      <c r="AG841">
        <v>12</v>
      </c>
      <c r="AH841">
        <v>12</v>
      </c>
      <c r="AI841">
        <v>6</v>
      </c>
      <c r="AL841" t="s">
        <v>141</v>
      </c>
    </row>
    <row r="842" spans="1:38" hidden="1" x14ac:dyDescent="0.25">
      <c r="A842" s="19" t="s">
        <v>177</v>
      </c>
      <c r="B842" s="19" t="s">
        <v>2489</v>
      </c>
      <c r="C842" s="28">
        <v>3</v>
      </c>
      <c r="D842">
        <v>9.7200000000000006</v>
      </c>
      <c r="E842">
        <v>5.22</v>
      </c>
      <c r="F842" s="34"/>
      <c r="G842"/>
      <c r="H842">
        <v>11</v>
      </c>
      <c r="I842" s="34"/>
      <c r="J842" s="58" t="s">
        <v>2503</v>
      </c>
      <c r="K842" s="47" t="s">
        <v>504</v>
      </c>
      <c r="L842" s="108"/>
      <c r="M842"/>
      <c r="N842">
        <v>123</v>
      </c>
      <c r="O842" s="34"/>
      <c r="P842">
        <f>VLOOKUP(表格2_45[[#This Row],[name]],odds!$A$1:$H$200,4,0)</f>
        <v>16</v>
      </c>
      <c r="Q842">
        <v>138</v>
      </c>
      <c r="R842" s="34"/>
      <c r="S842" s="38" t="s">
        <v>411</v>
      </c>
      <c r="T842">
        <v>1200</v>
      </c>
      <c r="U842">
        <v>1</v>
      </c>
      <c r="V842">
        <v>6</v>
      </c>
      <c r="W842">
        <v>7</v>
      </c>
      <c r="X842">
        <v>24</v>
      </c>
      <c r="Y842" t="s">
        <v>508</v>
      </c>
      <c r="Z842">
        <v>1131</v>
      </c>
      <c r="AA842" s="33" t="s">
        <v>427</v>
      </c>
      <c r="AB842" t="s">
        <v>638</v>
      </c>
      <c r="AC842" t="s">
        <v>624</v>
      </c>
      <c r="AD842" s="19" t="s">
        <v>81</v>
      </c>
      <c r="AE842" s="12" t="s">
        <v>446</v>
      </c>
      <c r="AF842">
        <v>12</v>
      </c>
      <c r="AG842">
        <v>11</v>
      </c>
      <c r="AH842">
        <v>3</v>
      </c>
      <c r="AL842" t="s">
        <v>141</v>
      </c>
    </row>
    <row r="843" spans="1:38" hidden="1" x14ac:dyDescent="0.25">
      <c r="A843" s="19" t="s">
        <v>177</v>
      </c>
      <c r="B843" s="19" t="s">
        <v>2489</v>
      </c>
      <c r="C843">
        <v>7</v>
      </c>
      <c r="D843">
        <v>58.44</v>
      </c>
      <c r="E843">
        <v>53.94</v>
      </c>
      <c r="F843" s="34"/>
      <c r="G843"/>
      <c r="H843">
        <v>8</v>
      </c>
      <c r="I843" s="34"/>
      <c r="J843" s="58" t="s">
        <v>2503</v>
      </c>
      <c r="K843" s="47" t="s">
        <v>504</v>
      </c>
      <c r="L843" s="108"/>
      <c r="M843"/>
      <c r="N843">
        <v>123</v>
      </c>
      <c r="O843" s="34"/>
      <c r="P843">
        <f>VLOOKUP(表格2_45[[#This Row],[name]],odds!$A$1:$H$200,4,0)</f>
        <v>16</v>
      </c>
      <c r="Q843">
        <v>85</v>
      </c>
      <c r="R843" s="34"/>
      <c r="S843" s="38" t="s">
        <v>411</v>
      </c>
      <c r="T843">
        <v>1000</v>
      </c>
      <c r="U843">
        <v>0</v>
      </c>
      <c r="V843">
        <v>15</v>
      </c>
      <c r="W843">
        <v>6</v>
      </c>
      <c r="X843">
        <v>24</v>
      </c>
      <c r="Y843" t="s">
        <v>479</v>
      </c>
      <c r="Z843">
        <v>1131</v>
      </c>
      <c r="AA843" s="34" t="s">
        <v>755</v>
      </c>
      <c r="AB843" t="s">
        <v>638</v>
      </c>
      <c r="AC843" t="s">
        <v>624</v>
      </c>
      <c r="AD843" s="19" t="s">
        <v>81</v>
      </c>
      <c r="AE843" t="s">
        <v>643</v>
      </c>
      <c r="AF843">
        <v>13</v>
      </c>
      <c r="AG843">
        <v>14</v>
      </c>
      <c r="AH843">
        <v>7</v>
      </c>
      <c r="AL843" t="s">
        <v>141</v>
      </c>
    </row>
    <row r="844" spans="1:38" hidden="1" x14ac:dyDescent="0.25">
      <c r="A844" s="19" t="s">
        <v>177</v>
      </c>
      <c r="B844" s="19" t="s">
        <v>2489</v>
      </c>
      <c r="C844">
        <v>9</v>
      </c>
      <c r="D844">
        <v>10.29</v>
      </c>
      <c r="E844">
        <v>5.7899999999999983</v>
      </c>
      <c r="F844" s="34"/>
      <c r="G844"/>
      <c r="H844">
        <v>8</v>
      </c>
      <c r="I844" s="34"/>
      <c r="J844" s="58" t="s">
        <v>2503</v>
      </c>
      <c r="K844" s="47" t="s">
        <v>504</v>
      </c>
      <c r="L844" s="108"/>
      <c r="M844"/>
      <c r="N844">
        <v>123</v>
      </c>
      <c r="O844" s="34"/>
      <c r="P844">
        <f>VLOOKUP(表格2_45[[#This Row],[name]],odds!$A$1:$H$200,4,0)</f>
        <v>16</v>
      </c>
      <c r="Q844">
        <v>159</v>
      </c>
      <c r="R844" s="34"/>
      <c r="S844" s="36" t="s">
        <v>410</v>
      </c>
      <c r="T844">
        <v>1200</v>
      </c>
      <c r="U844">
        <v>1</v>
      </c>
      <c r="V844">
        <v>26</v>
      </c>
      <c r="W844">
        <v>5</v>
      </c>
      <c r="X844">
        <v>24</v>
      </c>
      <c r="Y844" t="s">
        <v>483</v>
      </c>
      <c r="Z844">
        <v>1117</v>
      </c>
      <c r="AA844" s="33" t="s">
        <v>417</v>
      </c>
      <c r="AB844" t="s">
        <v>638</v>
      </c>
      <c r="AC844" t="s">
        <v>624</v>
      </c>
      <c r="AD844" s="19" t="s">
        <v>81</v>
      </c>
      <c r="AE844" t="s">
        <v>474</v>
      </c>
      <c r="AF844">
        <v>8</v>
      </c>
      <c r="AG844">
        <v>9</v>
      </c>
      <c r="AH844">
        <v>9</v>
      </c>
      <c r="AL844" t="s">
        <v>141</v>
      </c>
    </row>
    <row r="845" spans="1:38" hidden="1" x14ac:dyDescent="0.25">
      <c r="A845" s="19" t="s">
        <v>177</v>
      </c>
      <c r="B845" s="19" t="s">
        <v>2489</v>
      </c>
      <c r="C845">
        <v>6</v>
      </c>
      <c r="D845">
        <v>58.68</v>
      </c>
      <c r="E845">
        <v>54.08</v>
      </c>
      <c r="F845" s="34"/>
      <c r="G845"/>
      <c r="H845">
        <v>8</v>
      </c>
      <c r="I845" s="34"/>
      <c r="J845" s="58" t="s">
        <v>2503</v>
      </c>
      <c r="K845" s="67" t="s">
        <v>195</v>
      </c>
      <c r="L845" s="95"/>
      <c r="M845"/>
      <c r="N845">
        <v>126</v>
      </c>
      <c r="O845" s="34"/>
      <c r="P845">
        <f>VLOOKUP(表格2_45[[#This Row],[name]],odds!$A$1:$H$200,4,0)</f>
        <v>16</v>
      </c>
      <c r="Q845">
        <v>80</v>
      </c>
      <c r="R845" s="34"/>
      <c r="S845" s="37" t="s">
        <v>409</v>
      </c>
      <c r="T845">
        <v>1000</v>
      </c>
      <c r="U845">
        <v>0</v>
      </c>
      <c r="V845">
        <v>5</v>
      </c>
      <c r="W845">
        <v>5</v>
      </c>
      <c r="X845">
        <v>24</v>
      </c>
      <c r="Y845" t="s">
        <v>477</v>
      </c>
      <c r="Z845">
        <v>1122</v>
      </c>
      <c r="AA845" s="34" t="s">
        <v>438</v>
      </c>
      <c r="AB845" t="s">
        <v>638</v>
      </c>
      <c r="AC845" t="s">
        <v>624</v>
      </c>
      <c r="AD845" s="19" t="s">
        <v>81</v>
      </c>
      <c r="AE845" t="s">
        <v>513</v>
      </c>
      <c r="AF845">
        <v>6</v>
      </c>
      <c r="AG845">
        <v>7</v>
      </c>
      <c r="AH845">
        <v>6</v>
      </c>
      <c r="AL845" t="s">
        <v>125</v>
      </c>
    </row>
    <row r="846" spans="1:38" hidden="1" x14ac:dyDescent="0.25">
      <c r="A846" s="19" t="s">
        <v>177</v>
      </c>
      <c r="B846" s="19" t="s">
        <v>2489</v>
      </c>
      <c r="C846">
        <v>8</v>
      </c>
      <c r="D846">
        <v>57.26</v>
      </c>
      <c r="E846">
        <v>52.66</v>
      </c>
      <c r="F846" s="34"/>
      <c r="G846"/>
      <c r="H846">
        <v>9</v>
      </c>
      <c r="I846" s="34"/>
      <c r="J846" s="58" t="s">
        <v>2503</v>
      </c>
      <c r="K846" s="67" t="s">
        <v>195</v>
      </c>
      <c r="L846" s="95"/>
      <c r="M846"/>
      <c r="N846">
        <v>126</v>
      </c>
      <c r="O846" s="34"/>
      <c r="P846">
        <f>VLOOKUP(表格2_45[[#This Row],[name]],odds!$A$1:$H$200,4,0)</f>
        <v>16</v>
      </c>
      <c r="Q846">
        <v>42</v>
      </c>
      <c r="R846" s="34"/>
      <c r="S846" s="36" t="s">
        <v>410</v>
      </c>
      <c r="T846">
        <v>1000</v>
      </c>
      <c r="U846">
        <v>0</v>
      </c>
      <c r="V846">
        <v>14</v>
      </c>
      <c r="W846">
        <v>4</v>
      </c>
      <c r="X846">
        <v>24</v>
      </c>
      <c r="Y846" t="s">
        <v>508</v>
      </c>
      <c r="Z846">
        <v>1130</v>
      </c>
      <c r="AA846" s="33" t="s">
        <v>417</v>
      </c>
      <c r="AB846" t="s">
        <v>638</v>
      </c>
      <c r="AC846" t="s">
        <v>624</v>
      </c>
      <c r="AD846" s="19" t="s">
        <v>81</v>
      </c>
      <c r="AE846" t="s">
        <v>533</v>
      </c>
      <c r="AF846">
        <v>8</v>
      </c>
      <c r="AG846">
        <v>9</v>
      </c>
      <c r="AH846">
        <v>8</v>
      </c>
      <c r="AL846" t="s">
        <v>639</v>
      </c>
    </row>
    <row r="847" spans="1:38" hidden="1" x14ac:dyDescent="0.25">
      <c r="A847" s="19" t="s">
        <v>177</v>
      </c>
      <c r="B847" s="22" t="s">
        <v>2492</v>
      </c>
      <c r="C847">
        <v>6</v>
      </c>
      <c r="D847">
        <v>22.41</v>
      </c>
      <c r="E847">
        <v>17.810000000000002</v>
      </c>
      <c r="F847" s="34"/>
      <c r="G847"/>
      <c r="H847">
        <v>5</v>
      </c>
      <c r="I847" s="34"/>
      <c r="J847" s="58" t="s">
        <v>2503</v>
      </c>
      <c r="K847" s="64" t="s">
        <v>150</v>
      </c>
      <c r="L847" s="119"/>
      <c r="M847"/>
      <c r="N847">
        <v>132</v>
      </c>
      <c r="O847" s="34"/>
      <c r="P847">
        <f>VLOOKUP(表格2_45[[#This Row],[name]],odds!$A$1:$H$200,4,0)</f>
        <v>18</v>
      </c>
      <c r="Q847">
        <v>45</v>
      </c>
      <c r="R847" s="34"/>
      <c r="S847" s="35" t="s">
        <v>408</v>
      </c>
      <c r="T847">
        <v>1400</v>
      </c>
      <c r="U847">
        <v>1</v>
      </c>
      <c r="V847">
        <v>4</v>
      </c>
      <c r="W847">
        <v>1</v>
      </c>
      <c r="X847">
        <v>26</v>
      </c>
      <c r="Y847" t="s">
        <v>508</v>
      </c>
      <c r="Z847">
        <v>1133</v>
      </c>
      <c r="AA847" s="33" t="s">
        <v>417</v>
      </c>
      <c r="AB847">
        <v>4</v>
      </c>
      <c r="AC847">
        <v>57</v>
      </c>
      <c r="AD847" s="22" t="s">
        <v>147</v>
      </c>
      <c r="AE847" t="s">
        <v>519</v>
      </c>
      <c r="AF847">
        <v>1</v>
      </c>
      <c r="AG847">
        <v>1</v>
      </c>
      <c r="AH847">
        <v>1</v>
      </c>
      <c r="AI847">
        <v>6</v>
      </c>
      <c r="AL847" t="s">
        <v>99</v>
      </c>
    </row>
    <row r="848" spans="1:38" hidden="1" x14ac:dyDescent="0.25">
      <c r="A848" s="19" t="s">
        <v>177</v>
      </c>
      <c r="B848" s="22" t="s">
        <v>2492</v>
      </c>
      <c r="C848">
        <v>9</v>
      </c>
      <c r="D848">
        <v>10.37</v>
      </c>
      <c r="E848">
        <v>5.8699999999999992</v>
      </c>
      <c r="F848" s="34"/>
      <c r="G848"/>
      <c r="H848">
        <v>2</v>
      </c>
      <c r="I848" s="34"/>
      <c r="J848" s="58" t="s">
        <v>2503</v>
      </c>
      <c r="K848" s="55" t="s">
        <v>64</v>
      </c>
      <c r="L848" s="99"/>
      <c r="M848"/>
      <c r="N848">
        <v>135</v>
      </c>
      <c r="O848" s="34"/>
      <c r="P848">
        <f>VLOOKUP(表格2_45[[#This Row],[name]],odds!$A$1:$H$200,4,0)</f>
        <v>18</v>
      </c>
      <c r="Q848">
        <v>6.5</v>
      </c>
      <c r="R848" s="34"/>
      <c r="S848" s="35" t="s">
        <v>408</v>
      </c>
      <c r="T848">
        <v>1200</v>
      </c>
      <c r="U848">
        <v>1</v>
      </c>
      <c r="V848">
        <v>17</v>
      </c>
      <c r="W848">
        <v>12</v>
      </c>
      <c r="X848">
        <v>25</v>
      </c>
      <c r="Y848" s="31" t="s">
        <v>420</v>
      </c>
      <c r="Z848">
        <v>1139</v>
      </c>
      <c r="AA848" s="33" t="s">
        <v>417</v>
      </c>
      <c r="AB848">
        <v>4</v>
      </c>
      <c r="AC848">
        <v>59</v>
      </c>
      <c r="AD848" s="22" t="s">
        <v>147</v>
      </c>
      <c r="AE848" t="s">
        <v>441</v>
      </c>
      <c r="AF848">
        <v>3</v>
      </c>
      <c r="AG848">
        <v>4</v>
      </c>
      <c r="AH848">
        <v>9</v>
      </c>
      <c r="AL848" t="s">
        <v>99</v>
      </c>
    </row>
    <row r="849" spans="1:38" hidden="1" x14ac:dyDescent="0.25">
      <c r="A849" s="19" t="s">
        <v>177</v>
      </c>
      <c r="B849" s="22" t="s">
        <v>2492</v>
      </c>
      <c r="C849">
        <v>12</v>
      </c>
      <c r="D849">
        <v>10.64</v>
      </c>
      <c r="E849">
        <v>6.24</v>
      </c>
      <c r="F849" s="34"/>
      <c r="G849"/>
      <c r="H849">
        <v>10</v>
      </c>
      <c r="I849" s="34"/>
      <c r="J849" s="58" t="s">
        <v>2503</v>
      </c>
      <c r="K849" s="47" t="s">
        <v>504</v>
      </c>
      <c r="L849" s="108"/>
      <c r="M849"/>
      <c r="N849">
        <v>119</v>
      </c>
      <c r="O849" s="34"/>
      <c r="P849">
        <f>VLOOKUP(表格2_45[[#This Row],[name]],odds!$A$1:$H$200,4,0)</f>
        <v>18</v>
      </c>
      <c r="Q849">
        <v>23</v>
      </c>
      <c r="R849" s="34"/>
      <c r="S849" s="36" t="s">
        <v>410</v>
      </c>
      <c r="T849">
        <v>1200</v>
      </c>
      <c r="U849">
        <v>1</v>
      </c>
      <c r="V849">
        <v>26</v>
      </c>
      <c r="W849">
        <v>11</v>
      </c>
      <c r="X849">
        <v>25</v>
      </c>
      <c r="Y849" s="32" t="s">
        <v>416</v>
      </c>
      <c r="Z849">
        <v>1133</v>
      </c>
      <c r="AA849" s="33" t="s">
        <v>427</v>
      </c>
      <c r="AB849">
        <v>3</v>
      </c>
      <c r="AC849">
        <v>61</v>
      </c>
      <c r="AD849" s="22" t="s">
        <v>147</v>
      </c>
      <c r="AE849" t="s">
        <v>474</v>
      </c>
      <c r="AF849">
        <v>10</v>
      </c>
      <c r="AG849">
        <v>8</v>
      </c>
      <c r="AH849">
        <v>12</v>
      </c>
      <c r="AL849" t="s">
        <v>99</v>
      </c>
    </row>
    <row r="850" spans="1:38" hidden="1" x14ac:dyDescent="0.25">
      <c r="A850" s="19" t="s">
        <v>177</v>
      </c>
      <c r="B850" s="22" t="s">
        <v>2492</v>
      </c>
      <c r="C850">
        <v>6</v>
      </c>
      <c r="D850">
        <v>9.2200000000000006</v>
      </c>
      <c r="E850">
        <v>4.82</v>
      </c>
      <c r="F850" s="34"/>
      <c r="G850"/>
      <c r="H850">
        <v>12</v>
      </c>
      <c r="I850" s="34"/>
      <c r="J850" s="58" t="s">
        <v>2503</v>
      </c>
      <c r="K850" s="47" t="s">
        <v>504</v>
      </c>
      <c r="L850" s="108"/>
      <c r="M850"/>
      <c r="N850">
        <v>115</v>
      </c>
      <c r="O850" s="34"/>
      <c r="P850">
        <f>VLOOKUP(表格2_45[[#This Row],[name]],odds!$A$1:$H$200,4,0)</f>
        <v>18</v>
      </c>
      <c r="Q850">
        <v>71</v>
      </c>
      <c r="R850" s="34"/>
      <c r="S850" s="35" t="s">
        <v>408</v>
      </c>
      <c r="T850">
        <v>1200</v>
      </c>
      <c r="U850">
        <v>1</v>
      </c>
      <c r="V850">
        <v>5</v>
      </c>
      <c r="W850">
        <v>7</v>
      </c>
      <c r="X850">
        <v>25</v>
      </c>
      <c r="Y850" t="s">
        <v>479</v>
      </c>
      <c r="Z850">
        <v>1131</v>
      </c>
      <c r="AA850" s="33" t="s">
        <v>427</v>
      </c>
      <c r="AB850">
        <v>3</v>
      </c>
      <c r="AC850">
        <v>62</v>
      </c>
      <c r="AD850" s="22" t="s">
        <v>147</v>
      </c>
      <c r="AE850" s="12">
        <v>2</v>
      </c>
      <c r="AF850">
        <v>1</v>
      </c>
      <c r="AG850">
        <v>1</v>
      </c>
      <c r="AH850">
        <v>6</v>
      </c>
      <c r="AL850" t="s">
        <v>99</v>
      </c>
    </row>
    <row r="851" spans="1:38" hidden="1" x14ac:dyDescent="0.25">
      <c r="A851" s="19" t="s">
        <v>177</v>
      </c>
      <c r="B851" s="22" t="s">
        <v>2492</v>
      </c>
      <c r="C851">
        <v>6</v>
      </c>
      <c r="D851">
        <v>8.73</v>
      </c>
      <c r="E851">
        <v>4.6300000000000008</v>
      </c>
      <c r="F851" s="34"/>
      <c r="G851"/>
      <c r="H851">
        <v>6</v>
      </c>
      <c r="I851" s="34"/>
      <c r="J851" s="58" t="s">
        <v>2503</v>
      </c>
      <c r="K851" s="59" t="s">
        <v>85</v>
      </c>
      <c r="L851" s="96"/>
      <c r="M851"/>
      <c r="N851">
        <v>118</v>
      </c>
      <c r="O851" s="34"/>
      <c r="P851">
        <f>VLOOKUP(表格2_45[[#This Row],[name]],odds!$A$1:$H$200,4,0)</f>
        <v>18</v>
      </c>
      <c r="Q851">
        <v>108</v>
      </c>
      <c r="R851" s="34"/>
      <c r="S851" s="37" t="s">
        <v>409</v>
      </c>
      <c r="T851">
        <v>1200</v>
      </c>
      <c r="U851">
        <v>1</v>
      </c>
      <c r="V851">
        <v>14</v>
      </c>
      <c r="W851">
        <v>6</v>
      </c>
      <c r="X851">
        <v>25</v>
      </c>
      <c r="Y851" t="s">
        <v>457</v>
      </c>
      <c r="Z851">
        <v>1137</v>
      </c>
      <c r="AA851" s="34" t="s">
        <v>1098</v>
      </c>
      <c r="AB851">
        <v>3</v>
      </c>
      <c r="AC851">
        <v>63</v>
      </c>
      <c r="AD851" s="22" t="s">
        <v>147</v>
      </c>
      <c r="AE851">
        <v>3</v>
      </c>
      <c r="AF851">
        <v>6</v>
      </c>
      <c r="AG851">
        <v>3</v>
      </c>
      <c r="AH851">
        <v>6</v>
      </c>
      <c r="AL851" t="s">
        <v>99</v>
      </c>
    </row>
    <row r="852" spans="1:38" hidden="1" x14ac:dyDescent="0.25">
      <c r="A852" s="19" t="s">
        <v>177</v>
      </c>
      <c r="B852" s="22" t="s">
        <v>2492</v>
      </c>
      <c r="C852">
        <v>11</v>
      </c>
      <c r="D852">
        <v>58.29</v>
      </c>
      <c r="E852">
        <v>54.29</v>
      </c>
      <c r="F852" s="34"/>
      <c r="G852"/>
      <c r="H852">
        <v>2</v>
      </c>
      <c r="I852" s="34"/>
      <c r="J852" s="58" t="s">
        <v>2503</v>
      </c>
      <c r="K852" s="62" t="s">
        <v>120</v>
      </c>
      <c r="L852" s="109"/>
      <c r="M852"/>
      <c r="N852">
        <v>119</v>
      </c>
      <c r="O852" s="34"/>
      <c r="P852">
        <f>VLOOKUP(表格2_45[[#This Row],[name]],odds!$A$1:$H$200,4,0)</f>
        <v>18</v>
      </c>
      <c r="Q852">
        <v>43</v>
      </c>
      <c r="R852" s="34"/>
      <c r="S852" s="37" t="s">
        <v>409</v>
      </c>
      <c r="T852">
        <v>1000</v>
      </c>
      <c r="U852">
        <v>0</v>
      </c>
      <c r="V852">
        <v>25</v>
      </c>
      <c r="W852">
        <v>5</v>
      </c>
      <c r="X852">
        <v>25</v>
      </c>
      <c r="Y852" t="s">
        <v>483</v>
      </c>
      <c r="Z852">
        <v>1116</v>
      </c>
      <c r="AA852" s="33" t="s">
        <v>417</v>
      </c>
      <c r="AB852">
        <v>3</v>
      </c>
      <c r="AC852">
        <v>63</v>
      </c>
      <c r="AD852" s="22" t="s">
        <v>147</v>
      </c>
      <c r="AE852" t="s">
        <v>519</v>
      </c>
      <c r="AF852">
        <v>4</v>
      </c>
      <c r="AG852">
        <v>5</v>
      </c>
      <c r="AH852">
        <v>11</v>
      </c>
      <c r="AL852" t="s">
        <v>99</v>
      </c>
    </row>
    <row r="853" spans="1:38" hidden="1" x14ac:dyDescent="0.25">
      <c r="A853" s="19" t="s">
        <v>177</v>
      </c>
      <c r="B853" s="22" t="s">
        <v>2492</v>
      </c>
      <c r="C853">
        <v>10</v>
      </c>
      <c r="D853">
        <v>10.210000000000001</v>
      </c>
      <c r="E853">
        <v>6.2100000000000009</v>
      </c>
      <c r="F853" s="34"/>
      <c r="G853"/>
      <c r="H853">
        <v>3</v>
      </c>
      <c r="I853" s="34"/>
      <c r="J853" s="58" t="s">
        <v>2503</v>
      </c>
      <c r="K853" s="50" t="s">
        <v>565</v>
      </c>
      <c r="L853" s="98"/>
      <c r="M853"/>
      <c r="N853">
        <v>121</v>
      </c>
      <c r="O853" s="34"/>
      <c r="P853">
        <f>VLOOKUP(表格2_45[[#This Row],[name]],odds!$A$1:$H$200,4,0)</f>
        <v>18</v>
      </c>
      <c r="Q853">
        <v>10</v>
      </c>
      <c r="R853" s="34"/>
      <c r="S853" s="35" t="s">
        <v>408</v>
      </c>
      <c r="T853">
        <v>1200</v>
      </c>
      <c r="U853">
        <v>1</v>
      </c>
      <c r="V853">
        <v>14</v>
      </c>
      <c r="W853">
        <v>5</v>
      </c>
      <c r="X853">
        <v>25</v>
      </c>
      <c r="Y853" s="31" t="s">
        <v>420</v>
      </c>
      <c r="Z853">
        <v>1122</v>
      </c>
      <c r="AA853" s="33" t="s">
        <v>427</v>
      </c>
      <c r="AB853">
        <v>3</v>
      </c>
      <c r="AC853">
        <v>63</v>
      </c>
      <c r="AD853" s="22" t="s">
        <v>147</v>
      </c>
      <c r="AE853" t="s">
        <v>519</v>
      </c>
      <c r="AF853">
        <v>2</v>
      </c>
      <c r="AG853">
        <v>4</v>
      </c>
      <c r="AH853">
        <v>10</v>
      </c>
      <c r="AL853" t="s">
        <v>99</v>
      </c>
    </row>
    <row r="854" spans="1:38" hidden="1" x14ac:dyDescent="0.25">
      <c r="A854" s="19" t="s">
        <v>177</v>
      </c>
      <c r="B854" s="22" t="s">
        <v>2492</v>
      </c>
      <c r="C854" s="28">
        <v>1</v>
      </c>
      <c r="D854">
        <v>9.5500000000000007</v>
      </c>
      <c r="E854">
        <v>4.9500000000000011</v>
      </c>
      <c r="F854" s="34"/>
      <c r="G854"/>
      <c r="H854">
        <v>4</v>
      </c>
      <c r="I854" s="34"/>
      <c r="J854" s="58" t="s">
        <v>2503</v>
      </c>
      <c r="K854" s="50" t="s">
        <v>565</v>
      </c>
      <c r="L854" s="98"/>
      <c r="M854"/>
      <c r="N854">
        <v>132</v>
      </c>
      <c r="O854" s="34"/>
      <c r="P854">
        <f>VLOOKUP(表格2_45[[#This Row],[name]],odds!$A$1:$H$200,4,0)</f>
        <v>18</v>
      </c>
      <c r="Q854">
        <v>10</v>
      </c>
      <c r="R854" s="34"/>
      <c r="S854" s="35" t="s">
        <v>408</v>
      </c>
      <c r="T854">
        <v>1200</v>
      </c>
      <c r="U854">
        <v>1</v>
      </c>
      <c r="V854">
        <v>9</v>
      </c>
      <c r="W854">
        <v>4</v>
      </c>
      <c r="X854">
        <v>25</v>
      </c>
      <c r="Y854" s="32" t="s">
        <v>432</v>
      </c>
      <c r="Z854">
        <v>1121</v>
      </c>
      <c r="AA854" s="33" t="s">
        <v>427</v>
      </c>
      <c r="AB854">
        <v>4</v>
      </c>
      <c r="AC854">
        <v>57</v>
      </c>
      <c r="AD854" s="22" t="s">
        <v>147</v>
      </c>
      <c r="AE854" s="12" t="s">
        <v>446</v>
      </c>
      <c r="AF854">
        <v>1</v>
      </c>
      <c r="AG854">
        <v>1</v>
      </c>
      <c r="AH854">
        <v>1</v>
      </c>
      <c r="AL854" t="s">
        <v>99</v>
      </c>
    </row>
    <row r="855" spans="1:38" hidden="1" x14ac:dyDescent="0.25">
      <c r="A855" s="19" t="s">
        <v>177</v>
      </c>
      <c r="B855" s="22" t="s">
        <v>2492</v>
      </c>
      <c r="C855">
        <v>10</v>
      </c>
      <c r="D855">
        <v>57.29</v>
      </c>
      <c r="E855">
        <v>52.69</v>
      </c>
      <c r="F855" s="34"/>
      <c r="G855"/>
      <c r="H855">
        <v>8</v>
      </c>
      <c r="I855" s="34"/>
      <c r="J855" s="58" t="s">
        <v>2503</v>
      </c>
      <c r="K855" s="68" t="s">
        <v>316</v>
      </c>
      <c r="L855" s="122"/>
      <c r="M855"/>
      <c r="N855">
        <v>126</v>
      </c>
      <c r="O855" s="34"/>
      <c r="P855">
        <f>VLOOKUP(表格2_45[[#This Row],[name]],odds!$A$1:$H$200,4,0)</f>
        <v>18</v>
      </c>
      <c r="Q855">
        <v>11</v>
      </c>
      <c r="R855" s="34"/>
      <c r="S855" s="36" t="s">
        <v>410</v>
      </c>
      <c r="T855">
        <v>1000</v>
      </c>
      <c r="U855">
        <v>0</v>
      </c>
      <c r="V855">
        <v>19</v>
      </c>
      <c r="W855">
        <v>3</v>
      </c>
      <c r="X855">
        <v>25</v>
      </c>
      <c r="Y855" s="31" t="s">
        <v>420</v>
      </c>
      <c r="Z855">
        <v>1122</v>
      </c>
      <c r="AA855" s="33" t="s">
        <v>427</v>
      </c>
      <c r="AB855">
        <v>4</v>
      </c>
      <c r="AC855">
        <v>58</v>
      </c>
      <c r="AD855" s="22" t="s">
        <v>147</v>
      </c>
      <c r="AE855" t="s">
        <v>435</v>
      </c>
      <c r="AF855">
        <v>9</v>
      </c>
      <c r="AG855">
        <v>10</v>
      </c>
      <c r="AH855">
        <v>10</v>
      </c>
      <c r="AL855" t="s">
        <v>99</v>
      </c>
    </row>
    <row r="856" spans="1:38" hidden="1" x14ac:dyDescent="0.25">
      <c r="A856" s="19" t="s">
        <v>177</v>
      </c>
      <c r="B856" s="22" t="s">
        <v>2492</v>
      </c>
      <c r="C856" s="30">
        <v>5</v>
      </c>
      <c r="D856">
        <v>9.56</v>
      </c>
      <c r="E856">
        <v>5.46</v>
      </c>
      <c r="F856" s="34"/>
      <c r="G856"/>
      <c r="H856">
        <v>2</v>
      </c>
      <c r="I856" s="34"/>
      <c r="J856" s="58" t="s">
        <v>2503</v>
      </c>
      <c r="K856" s="78" t="s">
        <v>687</v>
      </c>
      <c r="L856" s="123"/>
      <c r="M856"/>
      <c r="N856">
        <v>124</v>
      </c>
      <c r="O856" s="34"/>
      <c r="P856">
        <f>VLOOKUP(表格2_45[[#This Row],[name]],odds!$A$1:$H$200,4,0)</f>
        <v>18</v>
      </c>
      <c r="Q856">
        <v>7.4</v>
      </c>
      <c r="R856" s="34"/>
      <c r="S856" s="35" t="s">
        <v>408</v>
      </c>
      <c r="T856">
        <v>1200</v>
      </c>
      <c r="U856">
        <v>1</v>
      </c>
      <c r="V856">
        <v>9</v>
      </c>
      <c r="W856">
        <v>2</v>
      </c>
      <c r="X856">
        <v>25</v>
      </c>
      <c r="Y856" t="s">
        <v>508</v>
      </c>
      <c r="Z856">
        <v>1123</v>
      </c>
      <c r="AA856" s="33" t="s">
        <v>417</v>
      </c>
      <c r="AB856">
        <v>4</v>
      </c>
      <c r="AC856">
        <v>58</v>
      </c>
      <c r="AD856" s="22" t="s">
        <v>147</v>
      </c>
      <c r="AE856" s="12">
        <v>2</v>
      </c>
      <c r="AF856">
        <v>1</v>
      </c>
      <c r="AG856">
        <v>1</v>
      </c>
      <c r="AH856">
        <v>5</v>
      </c>
      <c r="AL856" t="s">
        <v>1324</v>
      </c>
    </row>
    <row r="857" spans="1:38" hidden="1" x14ac:dyDescent="0.25">
      <c r="A857" s="19" t="s">
        <v>177</v>
      </c>
      <c r="B857" s="22" t="s">
        <v>2492</v>
      </c>
      <c r="C857" s="30">
        <v>5</v>
      </c>
      <c r="D857">
        <v>10.42</v>
      </c>
      <c r="E857">
        <v>5.7200000000000006</v>
      </c>
      <c r="F857" s="34"/>
      <c r="G857"/>
      <c r="H857">
        <v>7</v>
      </c>
      <c r="I857" s="34"/>
      <c r="J857" s="58" t="s">
        <v>2503</v>
      </c>
      <c r="K857" s="49" t="s">
        <v>31</v>
      </c>
      <c r="L857" s="107"/>
      <c r="M857"/>
      <c r="N857">
        <v>134</v>
      </c>
      <c r="O857" s="34"/>
      <c r="P857">
        <f>VLOOKUP(表格2_45[[#This Row],[name]],odds!$A$1:$H$200,4,0)</f>
        <v>18</v>
      </c>
      <c r="Q857">
        <v>2.6</v>
      </c>
      <c r="R857" s="34"/>
      <c r="S857" s="35" t="s">
        <v>408</v>
      </c>
      <c r="T857">
        <v>1200</v>
      </c>
      <c r="U857">
        <v>1</v>
      </c>
      <c r="V857">
        <v>15</v>
      </c>
      <c r="W857">
        <v>1</v>
      </c>
      <c r="X857">
        <v>25</v>
      </c>
      <c r="Y857" s="31" t="s">
        <v>420</v>
      </c>
      <c r="Z857">
        <v>1129</v>
      </c>
      <c r="AA857" s="33" t="s">
        <v>417</v>
      </c>
      <c r="AB857">
        <v>4</v>
      </c>
      <c r="AC857">
        <v>58</v>
      </c>
      <c r="AD857" s="22" t="s">
        <v>147</v>
      </c>
      <c r="AE857" s="12" t="s">
        <v>471</v>
      </c>
      <c r="AF857">
        <v>1</v>
      </c>
      <c r="AG857">
        <v>1</v>
      </c>
      <c r="AH857">
        <v>5</v>
      </c>
      <c r="AL857" t="s">
        <v>103</v>
      </c>
    </row>
    <row r="858" spans="1:38" hidden="1" x14ac:dyDescent="0.25">
      <c r="A858" s="19" t="s">
        <v>177</v>
      </c>
      <c r="B858" s="22" t="s">
        <v>2492</v>
      </c>
      <c r="C858" s="28">
        <v>1</v>
      </c>
      <c r="D858">
        <v>9.77</v>
      </c>
      <c r="E858">
        <v>5.5699999999999994</v>
      </c>
      <c r="F858" s="34"/>
      <c r="G858"/>
      <c r="H858">
        <v>2</v>
      </c>
      <c r="I858" s="34"/>
      <c r="J858" s="58" t="s">
        <v>2503</v>
      </c>
      <c r="K858" s="49" t="s">
        <v>31</v>
      </c>
      <c r="L858" s="107"/>
      <c r="M858"/>
      <c r="N858">
        <v>127</v>
      </c>
      <c r="O858" s="34"/>
      <c r="P858">
        <f>VLOOKUP(表格2_45[[#This Row],[name]],odds!$A$1:$H$200,4,0)</f>
        <v>18</v>
      </c>
      <c r="Q858">
        <v>2.4</v>
      </c>
      <c r="R858" s="34"/>
      <c r="S858" s="35" t="s">
        <v>408</v>
      </c>
      <c r="T858">
        <v>1200</v>
      </c>
      <c r="U858">
        <v>1</v>
      </c>
      <c r="V858">
        <v>26</v>
      </c>
      <c r="W858">
        <v>12</v>
      </c>
      <c r="X858">
        <v>24</v>
      </c>
      <c r="Y858" s="32" t="s">
        <v>426</v>
      </c>
      <c r="Z858">
        <v>1135</v>
      </c>
      <c r="AA858" s="33" t="s">
        <v>417</v>
      </c>
      <c r="AB858">
        <v>4</v>
      </c>
      <c r="AC858">
        <v>50</v>
      </c>
      <c r="AD858" s="22" t="s">
        <v>147</v>
      </c>
      <c r="AE858" s="12" t="s">
        <v>471</v>
      </c>
      <c r="AF858">
        <v>1</v>
      </c>
      <c r="AG858">
        <v>1</v>
      </c>
      <c r="AH858">
        <v>1</v>
      </c>
      <c r="AL858" t="s">
        <v>103</v>
      </c>
    </row>
    <row r="859" spans="1:38" hidden="1" x14ac:dyDescent="0.25">
      <c r="A859" s="19" t="s">
        <v>177</v>
      </c>
      <c r="B859" s="22" t="s">
        <v>2492</v>
      </c>
      <c r="C859" s="28">
        <v>3</v>
      </c>
      <c r="D859">
        <v>10.1</v>
      </c>
      <c r="E859">
        <v>5.4999999999999991</v>
      </c>
      <c r="F859" s="34"/>
      <c r="G859"/>
      <c r="H859">
        <v>11</v>
      </c>
      <c r="I859" s="34"/>
      <c r="J859" s="58" t="s">
        <v>2503</v>
      </c>
      <c r="K859" s="49" t="s">
        <v>31</v>
      </c>
      <c r="L859" s="107"/>
      <c r="M859"/>
      <c r="N859">
        <v>125</v>
      </c>
      <c r="O859" s="34"/>
      <c r="P859">
        <f>VLOOKUP(表格2_45[[#This Row],[name]],odds!$A$1:$H$200,4,0)</f>
        <v>18</v>
      </c>
      <c r="Q859">
        <v>14</v>
      </c>
      <c r="R859" s="34"/>
      <c r="S859" s="35" t="s">
        <v>408</v>
      </c>
      <c r="T859">
        <v>1200</v>
      </c>
      <c r="U859">
        <v>1</v>
      </c>
      <c r="V859">
        <v>27</v>
      </c>
      <c r="W859">
        <v>11</v>
      </c>
      <c r="X859">
        <v>24</v>
      </c>
      <c r="Y859" s="32" t="s">
        <v>426</v>
      </c>
      <c r="Z859">
        <v>1143</v>
      </c>
      <c r="AA859" s="33" t="s">
        <v>417</v>
      </c>
      <c r="AB859">
        <v>4</v>
      </c>
      <c r="AC859">
        <v>49</v>
      </c>
      <c r="AD859" s="22" t="s">
        <v>147</v>
      </c>
      <c r="AE859" s="12" t="s">
        <v>446</v>
      </c>
      <c r="AF859">
        <v>2</v>
      </c>
      <c r="AG859">
        <v>1</v>
      </c>
      <c r="AH859">
        <v>3</v>
      </c>
      <c r="AL859" t="s">
        <v>103</v>
      </c>
    </row>
    <row r="860" spans="1:38" hidden="1" x14ac:dyDescent="0.25">
      <c r="A860" s="19" t="s">
        <v>177</v>
      </c>
      <c r="B860" s="22" t="s">
        <v>2492</v>
      </c>
      <c r="C860">
        <v>12</v>
      </c>
      <c r="D860">
        <v>10.68</v>
      </c>
      <c r="E860">
        <v>5.9799999999999995</v>
      </c>
      <c r="F860" s="34"/>
      <c r="G860"/>
      <c r="H860">
        <v>11</v>
      </c>
      <c r="I860" s="34"/>
      <c r="J860" s="58" t="s">
        <v>2503</v>
      </c>
      <c r="K860" s="59" t="s">
        <v>85</v>
      </c>
      <c r="L860" s="96"/>
      <c r="M860"/>
      <c r="N860">
        <v>129</v>
      </c>
      <c r="O860" s="34"/>
      <c r="P860">
        <f>VLOOKUP(表格2_45[[#This Row],[name]],odds!$A$1:$H$200,4,0)</f>
        <v>18</v>
      </c>
      <c r="Q860">
        <v>15</v>
      </c>
      <c r="R860" s="34"/>
      <c r="S860" s="38" t="s">
        <v>411</v>
      </c>
      <c r="T860">
        <v>1200</v>
      </c>
      <c r="U860">
        <v>1</v>
      </c>
      <c r="V860">
        <v>9</v>
      </c>
      <c r="W860">
        <v>11</v>
      </c>
      <c r="X860">
        <v>24</v>
      </c>
      <c r="Y860" t="s">
        <v>465</v>
      </c>
      <c r="Z860">
        <v>1138</v>
      </c>
      <c r="AA860" s="33" t="s">
        <v>417</v>
      </c>
      <c r="AB860" t="s">
        <v>635</v>
      </c>
      <c r="AC860">
        <v>51</v>
      </c>
      <c r="AD860" s="22" t="s">
        <v>147</v>
      </c>
      <c r="AE860">
        <v>6</v>
      </c>
      <c r="AF860">
        <v>11</v>
      </c>
      <c r="AG860">
        <v>11</v>
      </c>
      <c r="AH860">
        <v>12</v>
      </c>
      <c r="AL860" t="s">
        <v>103</v>
      </c>
    </row>
    <row r="861" spans="1:38" hidden="1" x14ac:dyDescent="0.25">
      <c r="A861" s="19" t="s">
        <v>177</v>
      </c>
      <c r="B861" s="22" t="s">
        <v>2492</v>
      </c>
      <c r="C861">
        <v>6</v>
      </c>
      <c r="D861">
        <v>9.69</v>
      </c>
      <c r="E861">
        <v>5.1899999999999986</v>
      </c>
      <c r="F861" s="34"/>
      <c r="G861"/>
      <c r="H861">
        <v>10</v>
      </c>
      <c r="I861" s="34"/>
      <c r="J861" s="58" t="s">
        <v>2503</v>
      </c>
      <c r="K861" s="47" t="s">
        <v>504</v>
      </c>
      <c r="L861" s="108"/>
      <c r="M861"/>
      <c r="N861">
        <v>123</v>
      </c>
      <c r="O861" s="34"/>
      <c r="P861">
        <f>VLOOKUP(表格2_45[[#This Row],[name]],odds!$A$1:$H$200,4,0)</f>
        <v>18</v>
      </c>
      <c r="Q861">
        <v>5.4</v>
      </c>
      <c r="R861" s="34"/>
      <c r="S861" s="37" t="s">
        <v>409</v>
      </c>
      <c r="T861">
        <v>1200</v>
      </c>
      <c r="U861">
        <v>1</v>
      </c>
      <c r="V861">
        <v>13</v>
      </c>
      <c r="W861">
        <v>10</v>
      </c>
      <c r="X861">
        <v>24</v>
      </c>
      <c r="Y861" t="s">
        <v>465</v>
      </c>
      <c r="Z861">
        <v>1122</v>
      </c>
      <c r="AA861" s="33" t="s">
        <v>427</v>
      </c>
      <c r="AB861" t="s">
        <v>635</v>
      </c>
      <c r="AC861">
        <v>52</v>
      </c>
      <c r="AD861" s="22" t="s">
        <v>147</v>
      </c>
      <c r="AE861" s="12" t="s">
        <v>471</v>
      </c>
      <c r="AF861">
        <v>5</v>
      </c>
      <c r="AG861">
        <v>7</v>
      </c>
      <c r="AH861">
        <v>6</v>
      </c>
      <c r="AL861" t="s">
        <v>103</v>
      </c>
    </row>
    <row r="862" spans="1:38" hidden="1" x14ac:dyDescent="0.25">
      <c r="A862" s="19" t="s">
        <v>177</v>
      </c>
      <c r="B862" s="22" t="s">
        <v>2492</v>
      </c>
      <c r="C862" s="28">
        <v>3</v>
      </c>
      <c r="D862">
        <v>10.37</v>
      </c>
      <c r="E862">
        <v>5.7699999999999987</v>
      </c>
      <c r="F862" s="34"/>
      <c r="G862"/>
      <c r="H862">
        <v>8</v>
      </c>
      <c r="I862" s="34"/>
      <c r="J862" s="58" t="s">
        <v>2503</v>
      </c>
      <c r="K862" s="47" t="s">
        <v>504</v>
      </c>
      <c r="L862" s="108"/>
      <c r="M862"/>
      <c r="N862">
        <v>125</v>
      </c>
      <c r="O862" s="34"/>
      <c r="P862">
        <f>VLOOKUP(表格2_45[[#This Row],[name]],odds!$A$1:$H$200,4,0)</f>
        <v>18</v>
      </c>
      <c r="Q862">
        <v>13</v>
      </c>
      <c r="R862" s="34"/>
      <c r="S862" s="35" t="s">
        <v>408</v>
      </c>
      <c r="T862">
        <v>1200</v>
      </c>
      <c r="U862">
        <v>1</v>
      </c>
      <c r="V862">
        <v>22</v>
      </c>
      <c r="W862">
        <v>9</v>
      </c>
      <c r="X862">
        <v>24</v>
      </c>
      <c r="Y862" t="s">
        <v>501</v>
      </c>
      <c r="Z862">
        <v>1124</v>
      </c>
      <c r="AA862" s="33" t="s">
        <v>417</v>
      </c>
      <c r="AB862" t="s">
        <v>635</v>
      </c>
      <c r="AC862">
        <v>52</v>
      </c>
      <c r="AD862" s="22" t="s">
        <v>147</v>
      </c>
      <c r="AE862" s="12" t="s">
        <v>539</v>
      </c>
      <c r="AF862">
        <v>1</v>
      </c>
      <c r="AG862">
        <v>1</v>
      </c>
      <c r="AH862">
        <v>3</v>
      </c>
      <c r="AL862" t="s">
        <v>968</v>
      </c>
    </row>
    <row r="863" spans="1:38" hidden="1" x14ac:dyDescent="0.25">
      <c r="A863" s="20" t="s">
        <v>218</v>
      </c>
      <c r="B863" s="23" t="s">
        <v>219</v>
      </c>
      <c r="C863">
        <v>10</v>
      </c>
      <c r="D863">
        <v>50.19</v>
      </c>
      <c r="E863">
        <v>50.589999999999996</v>
      </c>
      <c r="F863" s="34"/>
      <c r="G863">
        <v>5</v>
      </c>
      <c r="H863">
        <v>5</v>
      </c>
      <c r="I863" s="34"/>
      <c r="J863" s="52" t="s">
        <v>49</v>
      </c>
      <c r="K863" s="52" t="s">
        <v>49</v>
      </c>
      <c r="L863" s="118"/>
      <c r="M863">
        <v>135</v>
      </c>
      <c r="N863">
        <v>122</v>
      </c>
      <c r="O863" s="34"/>
      <c r="P863">
        <f>VLOOKUP(表格2_45[[#This Row],[name]],odds!$A$1:$H$200,4,0)</f>
        <v>17</v>
      </c>
      <c r="Q863">
        <v>6.1</v>
      </c>
      <c r="R863" s="34"/>
      <c r="S863" s="36" t="s">
        <v>410</v>
      </c>
      <c r="T863">
        <v>1800</v>
      </c>
      <c r="U863">
        <v>1</v>
      </c>
      <c r="V863">
        <v>10</v>
      </c>
      <c r="W863">
        <v>12</v>
      </c>
      <c r="X863">
        <v>25</v>
      </c>
      <c r="Y863" s="32" t="s">
        <v>432</v>
      </c>
      <c r="Z863">
        <v>1116</v>
      </c>
      <c r="AA863" s="33" t="s">
        <v>417</v>
      </c>
      <c r="AB863">
        <v>2</v>
      </c>
      <c r="AC863">
        <v>82</v>
      </c>
      <c r="AD863" s="23" t="s">
        <v>154</v>
      </c>
      <c r="AE863" t="s">
        <v>505</v>
      </c>
      <c r="AF863">
        <v>8</v>
      </c>
      <c r="AG863">
        <v>9</v>
      </c>
      <c r="AH863">
        <v>10</v>
      </c>
      <c r="AI863">
        <v>10</v>
      </c>
      <c r="AJ863">
        <v>10</v>
      </c>
      <c r="AL863" t="s">
        <v>624</v>
      </c>
    </row>
    <row r="864" spans="1:38" x14ac:dyDescent="0.25">
      <c r="A864" s="20" t="s">
        <v>218</v>
      </c>
      <c r="B864" s="18" t="s">
        <v>239</v>
      </c>
      <c r="C864" s="30">
        <v>5</v>
      </c>
      <c r="D864">
        <v>38.65</v>
      </c>
      <c r="E864">
        <v>38.25</v>
      </c>
      <c r="F864" s="34"/>
      <c r="G864">
        <v>1</v>
      </c>
      <c r="H864">
        <v>11</v>
      </c>
      <c r="I864" s="34"/>
      <c r="J864" s="63" t="s">
        <v>140</v>
      </c>
      <c r="K864" s="50" t="s">
        <v>565</v>
      </c>
      <c r="L864" s="98"/>
      <c r="M864">
        <v>120</v>
      </c>
      <c r="N864">
        <v>121</v>
      </c>
      <c r="O864" s="34"/>
      <c r="P864">
        <f>VLOOKUP(表格2_45[[#This Row],[name]],odds!$A$1:$H$200,4,0)</f>
        <v>17</v>
      </c>
      <c r="Q864">
        <v>14</v>
      </c>
      <c r="R864" s="34"/>
      <c r="S864" s="37" t="s">
        <v>409</v>
      </c>
      <c r="T864" s="41">
        <v>1650</v>
      </c>
      <c r="U864">
        <v>1</v>
      </c>
      <c r="V864">
        <v>16</v>
      </c>
      <c r="W864">
        <v>7</v>
      </c>
      <c r="X864">
        <v>25</v>
      </c>
      <c r="Y864" s="31" t="s">
        <v>420</v>
      </c>
      <c r="Z864">
        <v>1178</v>
      </c>
      <c r="AA864" s="33" t="s">
        <v>427</v>
      </c>
      <c r="AB864">
        <v>3</v>
      </c>
      <c r="AC864">
        <v>64</v>
      </c>
      <c r="AD864" s="25" t="s">
        <v>54</v>
      </c>
      <c r="AE864" s="12">
        <v>2</v>
      </c>
      <c r="AF864">
        <v>5</v>
      </c>
      <c r="AG864">
        <v>4</v>
      </c>
      <c r="AH864">
        <v>2</v>
      </c>
      <c r="AI864">
        <v>5</v>
      </c>
      <c r="AL864" t="s">
        <v>141</v>
      </c>
    </row>
    <row r="865" spans="1:38" hidden="1" x14ac:dyDescent="0.25">
      <c r="A865" s="20" t="s">
        <v>218</v>
      </c>
      <c r="B865" s="23" t="s">
        <v>219</v>
      </c>
      <c r="C865">
        <v>8</v>
      </c>
      <c r="D865">
        <v>23.84</v>
      </c>
      <c r="E865">
        <v>23.94</v>
      </c>
      <c r="F865" s="34"/>
      <c r="G865">
        <v>5</v>
      </c>
      <c r="H865">
        <v>2</v>
      </c>
      <c r="I865" s="34"/>
      <c r="J865" s="52" t="s">
        <v>49</v>
      </c>
      <c r="K865" s="52" t="s">
        <v>49</v>
      </c>
      <c r="L865" s="118"/>
      <c r="M865">
        <v>135</v>
      </c>
      <c r="N865">
        <v>131</v>
      </c>
      <c r="O865" s="34"/>
      <c r="P865">
        <f>VLOOKUP(表格2_45[[#This Row],[name]],odds!$A$1:$H$200,4,0)</f>
        <v>17</v>
      </c>
      <c r="Q865">
        <v>19</v>
      </c>
      <c r="R865" s="34"/>
      <c r="S865" s="38" t="s">
        <v>411</v>
      </c>
      <c r="T865">
        <v>1400</v>
      </c>
      <c r="U865">
        <v>1</v>
      </c>
      <c r="V865">
        <v>9</v>
      </c>
      <c r="W865">
        <v>11</v>
      </c>
      <c r="X865">
        <v>25</v>
      </c>
      <c r="Y865" t="s">
        <v>479</v>
      </c>
      <c r="Z865">
        <v>1114</v>
      </c>
      <c r="AA865" s="33" t="s">
        <v>417</v>
      </c>
      <c r="AB865">
        <v>3</v>
      </c>
      <c r="AC865">
        <v>76</v>
      </c>
      <c r="AD865" s="23" t="s">
        <v>154</v>
      </c>
      <c r="AE865" t="s">
        <v>429</v>
      </c>
      <c r="AF865">
        <v>11</v>
      </c>
      <c r="AG865">
        <v>13</v>
      </c>
      <c r="AH865">
        <v>13</v>
      </c>
      <c r="AI865">
        <v>8</v>
      </c>
      <c r="AL865" t="s">
        <v>624</v>
      </c>
    </row>
    <row r="866" spans="1:38" hidden="1" x14ac:dyDescent="0.25">
      <c r="A866" s="20" t="s">
        <v>218</v>
      </c>
      <c r="B866" s="23" t="s">
        <v>219</v>
      </c>
      <c r="C866">
        <v>6</v>
      </c>
      <c r="D866">
        <v>8.94</v>
      </c>
      <c r="E866">
        <v>9.0399999999999991</v>
      </c>
      <c r="F866" s="34"/>
      <c r="G866">
        <v>5</v>
      </c>
      <c r="H866">
        <v>7</v>
      </c>
      <c r="I866" s="34"/>
      <c r="J866" s="52" t="s">
        <v>49</v>
      </c>
      <c r="K866" s="52" t="s">
        <v>49</v>
      </c>
      <c r="L866" s="118"/>
      <c r="M866">
        <v>135</v>
      </c>
      <c r="N866">
        <v>131</v>
      </c>
      <c r="O866" s="34"/>
      <c r="P866">
        <f>VLOOKUP(表格2_45[[#This Row],[name]],odds!$A$1:$H$200,4,0)</f>
        <v>17</v>
      </c>
      <c r="Q866">
        <v>18</v>
      </c>
      <c r="R866" s="34"/>
      <c r="S866" s="36" t="s">
        <v>410</v>
      </c>
      <c r="T866">
        <v>1200</v>
      </c>
      <c r="U866">
        <v>1</v>
      </c>
      <c r="V866">
        <v>4</v>
      </c>
      <c r="W866">
        <v>10</v>
      </c>
      <c r="X866">
        <v>25</v>
      </c>
      <c r="Y866" t="s">
        <v>501</v>
      </c>
      <c r="Z866">
        <v>1112</v>
      </c>
      <c r="AA866" s="33" t="s">
        <v>427</v>
      </c>
      <c r="AB866">
        <v>3</v>
      </c>
      <c r="AC866">
        <v>76</v>
      </c>
      <c r="AD866" s="23" t="s">
        <v>154</v>
      </c>
      <c r="AE866" t="s">
        <v>502</v>
      </c>
      <c r="AF866">
        <v>10</v>
      </c>
      <c r="AG866">
        <v>9</v>
      </c>
      <c r="AH866">
        <v>6</v>
      </c>
      <c r="AL866" t="s">
        <v>624</v>
      </c>
    </row>
    <row r="867" spans="1:38" hidden="1" x14ac:dyDescent="0.25">
      <c r="A867" s="20" t="s">
        <v>218</v>
      </c>
      <c r="B867" s="23" t="s">
        <v>219</v>
      </c>
      <c r="C867">
        <v>12</v>
      </c>
      <c r="D867">
        <v>23.88</v>
      </c>
      <c r="E867">
        <v>23.98</v>
      </c>
      <c r="F867" s="34"/>
      <c r="G867">
        <v>5</v>
      </c>
      <c r="H867">
        <v>8</v>
      </c>
      <c r="I867" s="34"/>
      <c r="J867" s="52" t="s">
        <v>49</v>
      </c>
      <c r="K867" s="49" t="s">
        <v>31</v>
      </c>
      <c r="L867" s="107"/>
      <c r="M867">
        <v>135</v>
      </c>
      <c r="N867">
        <v>131</v>
      </c>
      <c r="O867" s="34"/>
      <c r="P867">
        <f>VLOOKUP(表格2_45[[#This Row],[name]],odds!$A$1:$H$200,4,0)</f>
        <v>17</v>
      </c>
      <c r="Q867">
        <v>3.5</v>
      </c>
      <c r="R867" s="34"/>
      <c r="S867" s="36" t="s">
        <v>410</v>
      </c>
      <c r="T867">
        <v>1400</v>
      </c>
      <c r="U867">
        <v>1</v>
      </c>
      <c r="V867">
        <v>4</v>
      </c>
      <c r="W867">
        <v>5</v>
      </c>
      <c r="X867">
        <v>25</v>
      </c>
      <c r="Y867" t="s">
        <v>477</v>
      </c>
      <c r="Z867">
        <v>1133</v>
      </c>
      <c r="AA867" s="33" t="s">
        <v>427</v>
      </c>
      <c r="AB867">
        <v>3</v>
      </c>
      <c r="AC867">
        <v>76</v>
      </c>
      <c r="AD867" s="23" t="s">
        <v>154</v>
      </c>
      <c r="AE867" t="s">
        <v>1329</v>
      </c>
      <c r="AF867">
        <v>9</v>
      </c>
      <c r="AG867">
        <v>8</v>
      </c>
      <c r="AH867">
        <v>8</v>
      </c>
      <c r="AI867">
        <v>12</v>
      </c>
      <c r="AL867" t="s">
        <v>624</v>
      </c>
    </row>
    <row r="868" spans="1:38" hidden="1" x14ac:dyDescent="0.25">
      <c r="A868" s="20" t="s">
        <v>218</v>
      </c>
      <c r="B868" s="23" t="s">
        <v>219</v>
      </c>
      <c r="C868" s="28">
        <v>3</v>
      </c>
      <c r="D868">
        <v>21.8</v>
      </c>
      <c r="E868">
        <v>21.8</v>
      </c>
      <c r="F868" s="34"/>
      <c r="G868">
        <v>5</v>
      </c>
      <c r="H868">
        <v>2</v>
      </c>
      <c r="I868" s="34"/>
      <c r="J868" s="52" t="s">
        <v>49</v>
      </c>
      <c r="K868" s="49" t="s">
        <v>31</v>
      </c>
      <c r="L868" s="107"/>
      <c r="M868">
        <v>135</v>
      </c>
      <c r="N868">
        <v>135</v>
      </c>
      <c r="O868" s="34"/>
      <c r="P868">
        <f>VLOOKUP(表格2_45[[#This Row],[name]],odds!$A$1:$H$200,4,0)</f>
        <v>17</v>
      </c>
      <c r="Q868">
        <v>1.8</v>
      </c>
      <c r="R868" s="34"/>
      <c r="S868" s="37" t="s">
        <v>409</v>
      </c>
      <c r="T868">
        <v>1400</v>
      </c>
      <c r="U868">
        <v>1</v>
      </c>
      <c r="V868">
        <v>6</v>
      </c>
      <c r="W868">
        <v>4</v>
      </c>
      <c r="X868">
        <v>25</v>
      </c>
      <c r="Y868" t="s">
        <v>501</v>
      </c>
      <c r="Z868">
        <v>1125</v>
      </c>
      <c r="AA868" s="33" t="s">
        <v>417</v>
      </c>
      <c r="AB868">
        <v>3</v>
      </c>
      <c r="AC868">
        <v>75</v>
      </c>
      <c r="AD868" s="23" t="s">
        <v>154</v>
      </c>
      <c r="AE868" s="12" t="s">
        <v>423</v>
      </c>
      <c r="AF868">
        <v>5</v>
      </c>
      <c r="AG868">
        <v>7</v>
      </c>
      <c r="AH868">
        <v>7</v>
      </c>
      <c r="AI868">
        <v>3</v>
      </c>
      <c r="AL868" t="s">
        <v>624</v>
      </c>
    </row>
    <row r="869" spans="1:38" hidden="1" x14ac:dyDescent="0.25">
      <c r="A869" s="20" t="s">
        <v>218</v>
      </c>
      <c r="B869" s="23" t="s">
        <v>219</v>
      </c>
      <c r="C869" s="28">
        <v>3</v>
      </c>
      <c r="D869">
        <v>21.62</v>
      </c>
      <c r="E869">
        <v>21.520000000000003</v>
      </c>
      <c r="F869" s="34"/>
      <c r="G869">
        <v>5</v>
      </c>
      <c r="H869">
        <v>9</v>
      </c>
      <c r="I869" s="34"/>
      <c r="J869" s="52" t="s">
        <v>49</v>
      </c>
      <c r="K869" s="56" t="s">
        <v>69</v>
      </c>
      <c r="L869" s="105"/>
      <c r="M869">
        <v>135</v>
      </c>
      <c r="N869">
        <v>132</v>
      </c>
      <c r="O869" s="34"/>
      <c r="P869">
        <f>VLOOKUP(表格2_45[[#This Row],[name]],odds!$A$1:$H$200,4,0)</f>
        <v>17</v>
      </c>
      <c r="Q869">
        <v>2.7</v>
      </c>
      <c r="R869" s="34"/>
      <c r="S869" s="36" t="s">
        <v>410</v>
      </c>
      <c r="T869">
        <v>1400</v>
      </c>
      <c r="U869">
        <v>1</v>
      </c>
      <c r="V869">
        <v>9</v>
      </c>
      <c r="W869">
        <v>3</v>
      </c>
      <c r="X869">
        <v>25</v>
      </c>
      <c r="Y869" t="s">
        <v>508</v>
      </c>
      <c r="Z869">
        <v>1139</v>
      </c>
      <c r="AA869" s="33" t="s">
        <v>427</v>
      </c>
      <c r="AB869">
        <v>3</v>
      </c>
      <c r="AC869">
        <v>73</v>
      </c>
      <c r="AD869" s="23" t="s">
        <v>154</v>
      </c>
      <c r="AE869" s="12" t="s">
        <v>446</v>
      </c>
      <c r="AF869">
        <v>10</v>
      </c>
      <c r="AG869">
        <v>9</v>
      </c>
      <c r="AH869">
        <v>9</v>
      </c>
      <c r="AI869">
        <v>3</v>
      </c>
      <c r="AL869" t="s">
        <v>624</v>
      </c>
    </row>
    <row r="870" spans="1:38" hidden="1" x14ac:dyDescent="0.25">
      <c r="A870" s="20" t="s">
        <v>218</v>
      </c>
      <c r="B870" s="23" t="s">
        <v>219</v>
      </c>
      <c r="C870" s="28">
        <v>1</v>
      </c>
      <c r="D870">
        <v>9.68</v>
      </c>
      <c r="E870">
        <v>9.7800000000000011</v>
      </c>
      <c r="F870" s="34"/>
      <c r="G870">
        <v>5</v>
      </c>
      <c r="H870">
        <v>11</v>
      </c>
      <c r="I870" s="34"/>
      <c r="J870" s="52" t="s">
        <v>49</v>
      </c>
      <c r="K870" s="52" t="s">
        <v>49</v>
      </c>
      <c r="L870" s="118"/>
      <c r="M870">
        <v>135</v>
      </c>
      <c r="N870">
        <v>126</v>
      </c>
      <c r="O870" s="34"/>
      <c r="P870">
        <f>VLOOKUP(表格2_45[[#This Row],[name]],odds!$A$1:$H$200,4,0)</f>
        <v>17</v>
      </c>
      <c r="Q870">
        <v>2.2000000000000002</v>
      </c>
      <c r="R870" s="34"/>
      <c r="S870" s="38" t="s">
        <v>411</v>
      </c>
      <c r="T870">
        <v>1200</v>
      </c>
      <c r="U870">
        <v>1</v>
      </c>
      <c r="V870">
        <v>26</v>
      </c>
      <c r="W870">
        <v>1</v>
      </c>
      <c r="X870">
        <v>25</v>
      </c>
      <c r="Y870" t="s">
        <v>465</v>
      </c>
      <c r="Z870">
        <v>1137</v>
      </c>
      <c r="AA870" s="33" t="s">
        <v>417</v>
      </c>
      <c r="AB870">
        <v>3</v>
      </c>
      <c r="AC870">
        <v>66</v>
      </c>
      <c r="AD870" s="23" t="s">
        <v>154</v>
      </c>
      <c r="AE870" s="12" t="s">
        <v>446</v>
      </c>
      <c r="AF870">
        <v>12</v>
      </c>
      <c r="AG870">
        <v>11</v>
      </c>
      <c r="AH870">
        <v>1</v>
      </c>
      <c r="AL870" t="s">
        <v>624</v>
      </c>
    </row>
    <row r="871" spans="1:38" hidden="1" x14ac:dyDescent="0.25">
      <c r="A871" s="20" t="s">
        <v>218</v>
      </c>
      <c r="B871" s="23" t="s">
        <v>219</v>
      </c>
      <c r="C871" s="28">
        <v>1</v>
      </c>
      <c r="D871">
        <v>9.67</v>
      </c>
      <c r="E871">
        <v>9.57</v>
      </c>
      <c r="F871" s="34"/>
      <c r="G871">
        <v>5</v>
      </c>
      <c r="H871">
        <v>10</v>
      </c>
      <c r="I871" s="34"/>
      <c r="J871" s="52" t="s">
        <v>49</v>
      </c>
      <c r="K871" s="52" t="s">
        <v>49</v>
      </c>
      <c r="L871" s="118"/>
      <c r="M871">
        <v>135</v>
      </c>
      <c r="N871">
        <v>131</v>
      </c>
      <c r="O871" s="34"/>
      <c r="P871">
        <f>VLOOKUP(表格2_45[[#This Row],[name]],odds!$A$1:$H$200,4,0)</f>
        <v>17</v>
      </c>
      <c r="Q871">
        <v>2.2999999999999998</v>
      </c>
      <c r="R871" s="34"/>
      <c r="S871" s="38" t="s">
        <v>411</v>
      </c>
      <c r="T871">
        <v>1200</v>
      </c>
      <c r="U871">
        <v>1</v>
      </c>
      <c r="V871">
        <v>1</v>
      </c>
      <c r="W871">
        <v>1</v>
      </c>
      <c r="X871">
        <v>25</v>
      </c>
      <c r="Y871" t="s">
        <v>508</v>
      </c>
      <c r="Z871">
        <v>1142</v>
      </c>
      <c r="AA871" s="33" t="s">
        <v>417</v>
      </c>
      <c r="AB871">
        <v>4</v>
      </c>
      <c r="AC871">
        <v>58</v>
      </c>
      <c r="AD871" s="23" t="s">
        <v>154</v>
      </c>
      <c r="AE871" s="12" t="s">
        <v>423</v>
      </c>
      <c r="AF871">
        <v>12</v>
      </c>
      <c r="AG871">
        <v>9</v>
      </c>
      <c r="AH871">
        <v>1</v>
      </c>
      <c r="AL871" t="s">
        <v>624</v>
      </c>
    </row>
    <row r="872" spans="1:38" hidden="1" x14ac:dyDescent="0.25">
      <c r="A872" s="20" t="s">
        <v>218</v>
      </c>
      <c r="B872" s="23" t="s">
        <v>219</v>
      </c>
      <c r="C872" s="28">
        <v>1</v>
      </c>
      <c r="D872">
        <v>9.6300000000000008</v>
      </c>
      <c r="E872">
        <v>9.6300000000000008</v>
      </c>
      <c r="F872" s="34"/>
      <c r="G872">
        <v>5</v>
      </c>
      <c r="H872">
        <v>12</v>
      </c>
      <c r="I872" s="34"/>
      <c r="J872" s="52" t="s">
        <v>49</v>
      </c>
      <c r="K872" s="52" t="s">
        <v>49</v>
      </c>
      <c r="L872" s="118"/>
      <c r="M872">
        <v>135</v>
      </c>
      <c r="N872">
        <v>128</v>
      </c>
      <c r="O872" s="34"/>
      <c r="P872">
        <f>VLOOKUP(表格2_45[[#This Row],[name]],odds!$A$1:$H$200,4,0)</f>
        <v>17</v>
      </c>
      <c r="Q872">
        <v>5</v>
      </c>
      <c r="R872" s="34"/>
      <c r="S872" s="36" t="s">
        <v>410</v>
      </c>
      <c r="T872">
        <v>1200</v>
      </c>
      <c r="U872">
        <v>1</v>
      </c>
      <c r="V872">
        <v>1</v>
      </c>
      <c r="W872">
        <v>12</v>
      </c>
      <c r="X872">
        <v>24</v>
      </c>
      <c r="Y872" t="s">
        <v>479</v>
      </c>
      <c r="Z872">
        <v>1152</v>
      </c>
      <c r="AA872" s="33" t="s">
        <v>417</v>
      </c>
      <c r="AB872">
        <v>4</v>
      </c>
      <c r="AC872">
        <v>52</v>
      </c>
      <c r="AD872" s="23" t="s">
        <v>154</v>
      </c>
      <c r="AE872" s="12" t="s">
        <v>446</v>
      </c>
      <c r="AF872">
        <v>9</v>
      </c>
      <c r="AG872">
        <v>10</v>
      </c>
      <c r="AH872">
        <v>1</v>
      </c>
      <c r="AL872" t="s">
        <v>624</v>
      </c>
    </row>
    <row r="873" spans="1:38" hidden="1" x14ac:dyDescent="0.25">
      <c r="A873" s="20" t="s">
        <v>218</v>
      </c>
      <c r="B873" s="24" t="s">
        <v>222</v>
      </c>
      <c r="C873">
        <v>7</v>
      </c>
      <c r="D873">
        <v>49.8</v>
      </c>
      <c r="E873">
        <v>50.199999999999996</v>
      </c>
      <c r="F873" s="34"/>
      <c r="G873">
        <v>9</v>
      </c>
      <c r="H873">
        <v>11</v>
      </c>
      <c r="I873" s="34"/>
      <c r="J873" s="64" t="s">
        <v>150</v>
      </c>
      <c r="K873" s="62" t="s">
        <v>120</v>
      </c>
      <c r="L873" s="109"/>
      <c r="M873">
        <v>133</v>
      </c>
      <c r="N873">
        <v>122</v>
      </c>
      <c r="O873" s="34"/>
      <c r="P873">
        <f>VLOOKUP(表格2_45[[#This Row],[name]],odds!$A$1:$H$200,4,0)</f>
        <v>13</v>
      </c>
      <c r="Q873">
        <v>24</v>
      </c>
      <c r="R873" s="34"/>
      <c r="S873" s="35" t="s">
        <v>408</v>
      </c>
      <c r="T873">
        <v>1800</v>
      </c>
      <c r="U873">
        <v>1</v>
      </c>
      <c r="V873">
        <v>10</v>
      </c>
      <c r="W873">
        <v>12</v>
      </c>
      <c r="X873">
        <v>25</v>
      </c>
      <c r="Y873" s="32" t="s">
        <v>432</v>
      </c>
      <c r="Z873">
        <v>1168</v>
      </c>
      <c r="AA873" s="33" t="s">
        <v>417</v>
      </c>
      <c r="AB873">
        <v>2</v>
      </c>
      <c r="AC873">
        <v>82</v>
      </c>
      <c r="AD873" s="18" t="s">
        <v>76</v>
      </c>
      <c r="AE873" t="s">
        <v>589</v>
      </c>
      <c r="AF873">
        <v>2</v>
      </c>
      <c r="AG873">
        <v>2</v>
      </c>
      <c r="AH873">
        <v>4</v>
      </c>
      <c r="AI873">
        <v>4</v>
      </c>
      <c r="AJ873">
        <v>7</v>
      </c>
      <c r="AL873" t="s">
        <v>624</v>
      </c>
    </row>
    <row r="874" spans="1:38" x14ac:dyDescent="0.25">
      <c r="A874" s="20" t="s">
        <v>218</v>
      </c>
      <c r="B874" s="26" t="s">
        <v>228</v>
      </c>
      <c r="C874" s="30">
        <v>4</v>
      </c>
      <c r="D874">
        <v>38.590000000000003</v>
      </c>
      <c r="E874">
        <v>38.49</v>
      </c>
      <c r="F874" s="34"/>
      <c r="G874">
        <v>7</v>
      </c>
      <c r="H874">
        <v>8</v>
      </c>
      <c r="I874" s="34"/>
      <c r="J874" s="54" t="s">
        <v>58</v>
      </c>
      <c r="K874" s="54" t="s">
        <v>58</v>
      </c>
      <c r="L874" s="110"/>
      <c r="M874">
        <v>129</v>
      </c>
      <c r="N874">
        <v>131</v>
      </c>
      <c r="O874" s="34"/>
      <c r="P874">
        <f>VLOOKUP(表格2_45[[#This Row],[name]],odds!$A$1:$H$200,4,0)</f>
        <v>11</v>
      </c>
      <c r="Q874">
        <v>20</v>
      </c>
      <c r="R874" s="34"/>
      <c r="S874" s="36" t="s">
        <v>410</v>
      </c>
      <c r="T874" s="41">
        <v>1650</v>
      </c>
      <c r="U874">
        <v>1</v>
      </c>
      <c r="V874">
        <v>16</v>
      </c>
      <c r="W874">
        <v>7</v>
      </c>
      <c r="X874">
        <v>25</v>
      </c>
      <c r="Y874" s="31" t="s">
        <v>420</v>
      </c>
      <c r="Z874">
        <v>1093</v>
      </c>
      <c r="AA874" s="33" t="s">
        <v>427</v>
      </c>
      <c r="AB874">
        <v>3</v>
      </c>
      <c r="AC874">
        <v>72</v>
      </c>
      <c r="AD874" s="16" t="s">
        <v>14</v>
      </c>
      <c r="AE874" s="12" t="s">
        <v>418</v>
      </c>
      <c r="AF874">
        <v>10</v>
      </c>
      <c r="AG874">
        <v>10</v>
      </c>
      <c r="AH874">
        <v>10</v>
      </c>
      <c r="AI874">
        <v>4</v>
      </c>
      <c r="AL874" t="s">
        <v>161</v>
      </c>
    </row>
    <row r="875" spans="1:38" hidden="1" x14ac:dyDescent="0.25">
      <c r="A875" s="20" t="s">
        <v>218</v>
      </c>
      <c r="B875" s="24" t="s">
        <v>222</v>
      </c>
      <c r="C875">
        <v>7</v>
      </c>
      <c r="D875">
        <v>39.700000000000003</v>
      </c>
      <c r="E875">
        <v>40.200000000000003</v>
      </c>
      <c r="F875" s="34"/>
      <c r="G875">
        <v>9</v>
      </c>
      <c r="H875">
        <v>4</v>
      </c>
      <c r="I875" s="34"/>
      <c r="J875" s="64" t="s">
        <v>150</v>
      </c>
      <c r="K875" s="62" t="s">
        <v>120</v>
      </c>
      <c r="L875" s="109"/>
      <c r="M875">
        <v>133</v>
      </c>
      <c r="N875">
        <v>123</v>
      </c>
      <c r="O875" s="34"/>
      <c r="P875">
        <f>VLOOKUP(表格2_45[[#This Row],[name]],odds!$A$1:$H$200,4,0)</f>
        <v>13</v>
      </c>
      <c r="Q875">
        <v>16</v>
      </c>
      <c r="R875" s="34"/>
      <c r="S875" s="37" t="s">
        <v>409</v>
      </c>
      <c r="T875" s="41">
        <v>1650</v>
      </c>
      <c r="U875">
        <v>1</v>
      </c>
      <c r="V875">
        <v>4</v>
      </c>
      <c r="W875">
        <v>10</v>
      </c>
      <c r="X875">
        <v>25</v>
      </c>
      <c r="Y875" t="s">
        <v>457</v>
      </c>
      <c r="Z875">
        <v>1157</v>
      </c>
      <c r="AA875" s="34" t="s">
        <v>826</v>
      </c>
      <c r="AB875">
        <v>2</v>
      </c>
      <c r="AC875">
        <v>85</v>
      </c>
      <c r="AD875" s="18" t="s">
        <v>76</v>
      </c>
      <c r="AE875">
        <v>7</v>
      </c>
      <c r="AF875">
        <v>4</v>
      </c>
      <c r="AG875">
        <v>4</v>
      </c>
      <c r="AH875">
        <v>4</v>
      </c>
      <c r="AI875">
        <v>7</v>
      </c>
      <c r="AL875" t="s">
        <v>624</v>
      </c>
    </row>
    <row r="876" spans="1:38" x14ac:dyDescent="0.25">
      <c r="A876" s="20" t="s">
        <v>218</v>
      </c>
      <c r="B876" s="18" t="s">
        <v>239</v>
      </c>
      <c r="C876" s="28">
        <v>2</v>
      </c>
      <c r="D876">
        <v>39.36</v>
      </c>
      <c r="E876">
        <v>38.56</v>
      </c>
      <c r="F876" s="34"/>
      <c r="G876">
        <v>1</v>
      </c>
      <c r="H876">
        <v>12</v>
      </c>
      <c r="I876" s="34"/>
      <c r="J876" s="63" t="s">
        <v>140</v>
      </c>
      <c r="K876" s="63" t="s">
        <v>140</v>
      </c>
      <c r="L876" s="100"/>
      <c r="M876">
        <v>120</v>
      </c>
      <c r="N876">
        <v>133</v>
      </c>
      <c r="O876" s="34"/>
      <c r="P876">
        <f>VLOOKUP(表格2_45[[#This Row],[name]],odds!$A$1:$H$200,4,0)</f>
        <v>17</v>
      </c>
      <c r="Q876">
        <v>6.5</v>
      </c>
      <c r="R876" s="34"/>
      <c r="S876" s="35" t="s">
        <v>408</v>
      </c>
      <c r="T876" s="41">
        <v>1650</v>
      </c>
      <c r="U876">
        <v>1</v>
      </c>
      <c r="V876">
        <v>2</v>
      </c>
      <c r="W876">
        <v>11</v>
      </c>
      <c r="X876">
        <v>25</v>
      </c>
      <c r="Y876" s="32" t="s">
        <v>416</v>
      </c>
      <c r="Z876">
        <v>1186</v>
      </c>
      <c r="AA876" s="33" t="s">
        <v>427</v>
      </c>
      <c r="AB876">
        <v>4</v>
      </c>
      <c r="AC876">
        <v>58</v>
      </c>
      <c r="AD876" s="25" t="s">
        <v>54</v>
      </c>
      <c r="AE876" s="12" t="s">
        <v>581</v>
      </c>
      <c r="AF876">
        <v>1</v>
      </c>
      <c r="AG876">
        <v>1</v>
      </c>
      <c r="AH876">
        <v>1</v>
      </c>
      <c r="AI876">
        <v>2</v>
      </c>
      <c r="AL876" t="s">
        <v>141</v>
      </c>
    </row>
    <row r="877" spans="1:38" hidden="1" x14ac:dyDescent="0.25">
      <c r="A877" s="20" t="s">
        <v>218</v>
      </c>
      <c r="B877" s="24" t="s">
        <v>222</v>
      </c>
      <c r="C877">
        <v>7</v>
      </c>
      <c r="D877">
        <v>33.83</v>
      </c>
      <c r="E877">
        <v>34.43</v>
      </c>
      <c r="F877" s="34"/>
      <c r="G877">
        <v>9</v>
      </c>
      <c r="H877">
        <v>6</v>
      </c>
      <c r="I877" s="34"/>
      <c r="J877" s="64" t="s">
        <v>150</v>
      </c>
      <c r="K877" s="62" t="s">
        <v>120</v>
      </c>
      <c r="L877" s="109"/>
      <c r="M877">
        <v>133</v>
      </c>
      <c r="N877">
        <v>115</v>
      </c>
      <c r="O877" s="34"/>
      <c r="P877">
        <f>VLOOKUP(表格2_45[[#This Row],[name]],odds!$A$1:$H$200,4,0)</f>
        <v>13</v>
      </c>
      <c r="Q877">
        <v>15</v>
      </c>
      <c r="R877" s="34"/>
      <c r="S877" s="35" t="s">
        <v>408</v>
      </c>
      <c r="T877">
        <v>1600</v>
      </c>
      <c r="U877">
        <v>1</v>
      </c>
      <c r="V877">
        <v>13</v>
      </c>
      <c r="W877">
        <v>7</v>
      </c>
      <c r="X877">
        <v>25</v>
      </c>
      <c r="Y877" t="s">
        <v>483</v>
      </c>
      <c r="Z877">
        <v>1170</v>
      </c>
      <c r="AA877" s="33" t="s">
        <v>427</v>
      </c>
      <c r="AB877">
        <v>1</v>
      </c>
      <c r="AC877">
        <v>85</v>
      </c>
      <c r="AD877" s="18" t="s">
        <v>76</v>
      </c>
      <c r="AE877" t="s">
        <v>441</v>
      </c>
      <c r="AF877">
        <v>3</v>
      </c>
      <c r="AG877">
        <v>3</v>
      </c>
      <c r="AH877">
        <v>3</v>
      </c>
      <c r="AI877">
        <v>7</v>
      </c>
      <c r="AL877" t="s">
        <v>624</v>
      </c>
    </row>
    <row r="878" spans="1:38" x14ac:dyDescent="0.25">
      <c r="A878" s="20" t="s">
        <v>218</v>
      </c>
      <c r="B878" s="21" t="s">
        <v>248</v>
      </c>
      <c r="C878" s="28">
        <v>3</v>
      </c>
      <c r="D878">
        <v>38.97</v>
      </c>
      <c r="E878">
        <v>38.57</v>
      </c>
      <c r="F878" s="34"/>
      <c r="G878">
        <v>6</v>
      </c>
      <c r="H878">
        <v>3</v>
      </c>
      <c r="I878" s="34"/>
      <c r="J878" s="56" t="s">
        <v>69</v>
      </c>
      <c r="K878" s="54" t="s">
        <v>58</v>
      </c>
      <c r="L878" s="110"/>
      <c r="M878">
        <v>115</v>
      </c>
      <c r="N878">
        <v>128</v>
      </c>
      <c r="O878" s="34"/>
      <c r="P878">
        <f>VLOOKUP(表格2_45[[#This Row],[name]],odds!$A$1:$H$200,4,0)</f>
        <v>8.3000000000000007</v>
      </c>
      <c r="Q878">
        <v>7.1</v>
      </c>
      <c r="R878" s="34"/>
      <c r="S878" s="36" t="s">
        <v>410</v>
      </c>
      <c r="T878" s="41">
        <v>1650</v>
      </c>
      <c r="U878">
        <v>1</v>
      </c>
      <c r="V878">
        <v>28</v>
      </c>
      <c r="W878">
        <v>5</v>
      </c>
      <c r="X878">
        <v>25</v>
      </c>
      <c r="Y878" s="32" t="s">
        <v>426</v>
      </c>
      <c r="Z878">
        <v>1052</v>
      </c>
      <c r="AA878" s="33" t="s">
        <v>427</v>
      </c>
      <c r="AB878">
        <v>3</v>
      </c>
      <c r="AC878">
        <v>73</v>
      </c>
      <c r="AD878" s="21" t="s">
        <v>158</v>
      </c>
      <c r="AE878" s="12" t="s">
        <v>539</v>
      </c>
      <c r="AF878">
        <v>9</v>
      </c>
      <c r="AG878">
        <v>9</v>
      </c>
      <c r="AH878">
        <v>8</v>
      </c>
      <c r="AI878">
        <v>3</v>
      </c>
      <c r="AL878" t="s">
        <v>624</v>
      </c>
    </row>
    <row r="879" spans="1:38" x14ac:dyDescent="0.25">
      <c r="A879" s="20" t="s">
        <v>218</v>
      </c>
      <c r="B879" s="17" t="s">
        <v>236</v>
      </c>
      <c r="C879" s="28">
        <v>1</v>
      </c>
      <c r="D879">
        <v>38.549999999999997</v>
      </c>
      <c r="E879">
        <v>38.75</v>
      </c>
      <c r="F879" s="34"/>
      <c r="G879">
        <v>8</v>
      </c>
      <c r="H879">
        <v>9</v>
      </c>
      <c r="I879" s="34"/>
      <c r="J879" s="66" t="s">
        <v>173</v>
      </c>
      <c r="K879" s="61" t="s">
        <v>106</v>
      </c>
      <c r="L879" s="113"/>
      <c r="M879">
        <v>121</v>
      </c>
      <c r="N879">
        <v>116</v>
      </c>
      <c r="O879" s="34"/>
      <c r="P879">
        <f>VLOOKUP(表格2_45[[#This Row],[name]],odds!$A$1:$H$200,4,0)</f>
        <v>12</v>
      </c>
      <c r="Q879">
        <v>12</v>
      </c>
      <c r="R879" s="34"/>
      <c r="S879" s="37" t="s">
        <v>409</v>
      </c>
      <c r="T879" s="41">
        <v>1650</v>
      </c>
      <c r="U879">
        <v>1</v>
      </c>
      <c r="V879">
        <v>8</v>
      </c>
      <c r="W879">
        <v>10</v>
      </c>
      <c r="X879">
        <v>25</v>
      </c>
      <c r="Y879" s="32" t="s">
        <v>426</v>
      </c>
      <c r="Z879">
        <v>1087</v>
      </c>
      <c r="AA879" s="33" t="s">
        <v>427</v>
      </c>
      <c r="AB879">
        <v>3</v>
      </c>
      <c r="AC879">
        <v>61</v>
      </c>
      <c r="AD879" s="17" t="s">
        <v>21</v>
      </c>
      <c r="AE879" s="12" t="s">
        <v>446</v>
      </c>
      <c r="AF879">
        <v>6</v>
      </c>
      <c r="AG879">
        <v>7</v>
      </c>
      <c r="AH879">
        <v>7</v>
      </c>
      <c r="AI879">
        <v>1</v>
      </c>
      <c r="AL879" t="s">
        <v>46</v>
      </c>
    </row>
    <row r="880" spans="1:38" hidden="1" x14ac:dyDescent="0.25">
      <c r="A880" s="20" t="s">
        <v>218</v>
      </c>
      <c r="B880" s="24" t="s">
        <v>222</v>
      </c>
      <c r="C880">
        <v>6</v>
      </c>
      <c r="D880">
        <v>21.88</v>
      </c>
      <c r="E880">
        <v>21.98</v>
      </c>
      <c r="F880" s="34"/>
      <c r="G880">
        <v>9</v>
      </c>
      <c r="H880">
        <v>10</v>
      </c>
      <c r="I880" s="34"/>
      <c r="J880" s="64" t="s">
        <v>150</v>
      </c>
      <c r="K880" s="62" t="s">
        <v>120</v>
      </c>
      <c r="L880" s="109"/>
      <c r="M880">
        <v>133</v>
      </c>
      <c r="N880">
        <v>131</v>
      </c>
      <c r="O880" s="34"/>
      <c r="P880">
        <f>VLOOKUP(表格2_45[[#This Row],[name]],odds!$A$1:$H$200,4,0)</f>
        <v>13</v>
      </c>
      <c r="Q880">
        <v>46</v>
      </c>
      <c r="R880" s="34"/>
      <c r="S880" s="37" t="s">
        <v>409</v>
      </c>
      <c r="T880">
        <v>1400</v>
      </c>
      <c r="U880">
        <v>1</v>
      </c>
      <c r="V880">
        <v>6</v>
      </c>
      <c r="W880">
        <v>4</v>
      </c>
      <c r="X880">
        <v>25</v>
      </c>
      <c r="Y880" t="s">
        <v>501</v>
      </c>
      <c r="Z880">
        <v>1163</v>
      </c>
      <c r="AA880" s="33" t="s">
        <v>417</v>
      </c>
      <c r="AB880">
        <v>3</v>
      </c>
      <c r="AC880">
        <v>71</v>
      </c>
      <c r="AD880" s="18" t="s">
        <v>76</v>
      </c>
      <c r="AE880" s="12" t="s">
        <v>539</v>
      </c>
      <c r="AF880">
        <v>7</v>
      </c>
      <c r="AG880">
        <v>5</v>
      </c>
      <c r="AH880">
        <v>4</v>
      </c>
      <c r="AI880">
        <v>6</v>
      </c>
      <c r="AL880" t="s">
        <v>624</v>
      </c>
    </row>
    <row r="881" spans="1:38" hidden="1" x14ac:dyDescent="0.25">
      <c r="A881" s="20" t="s">
        <v>218</v>
      </c>
      <c r="B881" s="24" t="s">
        <v>222</v>
      </c>
      <c r="C881" s="28">
        <v>3</v>
      </c>
      <c r="D881">
        <v>22.59</v>
      </c>
      <c r="E881">
        <v>22.69</v>
      </c>
      <c r="F881" s="34"/>
      <c r="G881">
        <v>9</v>
      </c>
      <c r="H881">
        <v>9</v>
      </c>
      <c r="I881" s="34"/>
      <c r="J881" s="64" t="s">
        <v>150</v>
      </c>
      <c r="K881" s="62" t="s">
        <v>120</v>
      </c>
      <c r="L881" s="109"/>
      <c r="M881">
        <v>133</v>
      </c>
      <c r="N881">
        <v>129</v>
      </c>
      <c r="O881" s="34"/>
      <c r="P881">
        <f>VLOOKUP(表格2_45[[#This Row],[name]],odds!$A$1:$H$200,4,0)</f>
        <v>13</v>
      </c>
      <c r="Q881">
        <v>64</v>
      </c>
      <c r="R881" s="34"/>
      <c r="S881" s="36" t="s">
        <v>410</v>
      </c>
      <c r="T881">
        <v>1400</v>
      </c>
      <c r="U881">
        <v>1</v>
      </c>
      <c r="V881">
        <v>15</v>
      </c>
      <c r="W881">
        <v>3</v>
      </c>
      <c r="X881">
        <v>25</v>
      </c>
      <c r="Y881" t="s">
        <v>479</v>
      </c>
      <c r="Z881">
        <v>1137</v>
      </c>
      <c r="AA881" s="34" t="s">
        <v>438</v>
      </c>
      <c r="AB881">
        <v>3</v>
      </c>
      <c r="AC881">
        <v>71</v>
      </c>
      <c r="AD881" s="18" t="s">
        <v>76</v>
      </c>
      <c r="AE881" s="12" t="s">
        <v>539</v>
      </c>
      <c r="AF881">
        <v>9</v>
      </c>
      <c r="AG881">
        <v>9</v>
      </c>
      <c r="AH881">
        <v>8</v>
      </c>
      <c r="AI881">
        <v>3</v>
      </c>
      <c r="AL881" t="s">
        <v>624</v>
      </c>
    </row>
    <row r="882" spans="1:38" hidden="1" x14ac:dyDescent="0.25">
      <c r="A882" s="20" t="s">
        <v>218</v>
      </c>
      <c r="B882" s="24" t="s">
        <v>222</v>
      </c>
      <c r="C882">
        <v>8</v>
      </c>
      <c r="D882">
        <v>21.56</v>
      </c>
      <c r="E882">
        <v>21.959999999999997</v>
      </c>
      <c r="F882" s="34"/>
      <c r="G882">
        <v>9</v>
      </c>
      <c r="H882">
        <v>12</v>
      </c>
      <c r="I882" s="34"/>
      <c r="J882" s="64" t="s">
        <v>150</v>
      </c>
      <c r="K882" s="68" t="s">
        <v>316</v>
      </c>
      <c r="L882" s="122"/>
      <c r="M882">
        <v>133</v>
      </c>
      <c r="N882">
        <v>122</v>
      </c>
      <c r="O882" s="34"/>
      <c r="P882">
        <f>VLOOKUP(表格2_45[[#This Row],[name]],odds!$A$1:$H$200,4,0)</f>
        <v>13</v>
      </c>
      <c r="Q882">
        <v>103</v>
      </c>
      <c r="R882" s="34"/>
      <c r="S882" s="35" t="s">
        <v>408</v>
      </c>
      <c r="T882">
        <v>1400</v>
      </c>
      <c r="U882">
        <v>1</v>
      </c>
      <c r="V882">
        <v>23</v>
      </c>
      <c r="W882">
        <v>2</v>
      </c>
      <c r="X882">
        <v>25</v>
      </c>
      <c r="Y882" t="s">
        <v>483</v>
      </c>
      <c r="Z882">
        <v>1157</v>
      </c>
      <c r="AA882" s="33" t="s">
        <v>417</v>
      </c>
      <c r="AB882">
        <v>3</v>
      </c>
      <c r="AC882">
        <v>73</v>
      </c>
      <c r="AD882" s="18" t="s">
        <v>76</v>
      </c>
      <c r="AE882">
        <v>4</v>
      </c>
      <c r="AF882">
        <v>1</v>
      </c>
      <c r="AG882">
        <v>2</v>
      </c>
      <c r="AH882">
        <v>1</v>
      </c>
      <c r="AI882">
        <v>8</v>
      </c>
      <c r="AL882" t="s">
        <v>624</v>
      </c>
    </row>
    <row r="883" spans="1:38" hidden="1" x14ac:dyDescent="0.25">
      <c r="A883" s="20" t="s">
        <v>218</v>
      </c>
      <c r="B883" s="24" t="s">
        <v>222</v>
      </c>
      <c r="C883">
        <v>12</v>
      </c>
      <c r="D883">
        <v>22.85</v>
      </c>
      <c r="E883">
        <v>22.95</v>
      </c>
      <c r="F883" s="34"/>
      <c r="G883">
        <v>9</v>
      </c>
      <c r="H883">
        <v>4</v>
      </c>
      <c r="I883" s="34"/>
      <c r="J883" s="64" t="s">
        <v>150</v>
      </c>
      <c r="K883" s="67" t="s">
        <v>195</v>
      </c>
      <c r="L883" s="95"/>
      <c r="M883">
        <v>133</v>
      </c>
      <c r="N883">
        <v>135</v>
      </c>
      <c r="O883" s="34"/>
      <c r="P883">
        <f>VLOOKUP(表格2_45[[#This Row],[name]],odds!$A$1:$H$200,4,0)</f>
        <v>13</v>
      </c>
      <c r="Q883">
        <v>53</v>
      </c>
      <c r="R883" s="34"/>
      <c r="S883" s="35" t="s">
        <v>408</v>
      </c>
      <c r="T883">
        <v>1400</v>
      </c>
      <c r="U883">
        <v>1</v>
      </c>
      <c r="V883">
        <v>9</v>
      </c>
      <c r="W883">
        <v>2</v>
      </c>
      <c r="X883">
        <v>25</v>
      </c>
      <c r="Y883" t="s">
        <v>508</v>
      </c>
      <c r="Z883">
        <v>1167</v>
      </c>
      <c r="AA883" s="33" t="s">
        <v>417</v>
      </c>
      <c r="AB883">
        <v>3</v>
      </c>
      <c r="AC883">
        <v>76</v>
      </c>
      <c r="AD883" s="18" t="s">
        <v>76</v>
      </c>
      <c r="AE883" t="s">
        <v>487</v>
      </c>
      <c r="AF883">
        <v>3</v>
      </c>
      <c r="AG883">
        <v>3</v>
      </c>
      <c r="AH883">
        <v>3</v>
      </c>
      <c r="AI883">
        <v>12</v>
      </c>
      <c r="AL883" t="s">
        <v>624</v>
      </c>
    </row>
    <row r="884" spans="1:38" hidden="1" x14ac:dyDescent="0.25">
      <c r="A884" s="20" t="s">
        <v>218</v>
      </c>
      <c r="B884" s="24" t="s">
        <v>222</v>
      </c>
      <c r="C884">
        <v>12</v>
      </c>
      <c r="D884">
        <v>50.73</v>
      </c>
      <c r="E884">
        <v>50.83</v>
      </c>
      <c r="F884" s="34"/>
      <c r="G884">
        <v>9</v>
      </c>
      <c r="H884">
        <v>4</v>
      </c>
      <c r="I884" s="34"/>
      <c r="J884" s="64" t="s">
        <v>150</v>
      </c>
      <c r="K884" s="67" t="s">
        <v>195</v>
      </c>
      <c r="L884" s="95"/>
      <c r="M884">
        <v>133</v>
      </c>
      <c r="N884">
        <v>135</v>
      </c>
      <c r="O884" s="34"/>
      <c r="P884">
        <f>VLOOKUP(表格2_45[[#This Row],[name]],odds!$A$1:$H$200,4,0)</f>
        <v>13</v>
      </c>
      <c r="Q884">
        <v>39</v>
      </c>
      <c r="R884" s="34"/>
      <c r="S884" s="35" t="s">
        <v>408</v>
      </c>
      <c r="T884">
        <v>1800</v>
      </c>
      <c r="U884">
        <v>1</v>
      </c>
      <c r="V884">
        <v>22</v>
      </c>
      <c r="W884">
        <v>1</v>
      </c>
      <c r="X884">
        <v>25</v>
      </c>
      <c r="Y884" s="32" t="s">
        <v>416</v>
      </c>
      <c r="Z884">
        <v>1168</v>
      </c>
      <c r="AA884" s="33" t="s">
        <v>417</v>
      </c>
      <c r="AB884">
        <v>3</v>
      </c>
      <c r="AC884">
        <v>78</v>
      </c>
      <c r="AD884" s="18" t="s">
        <v>76</v>
      </c>
      <c r="AE884" t="s">
        <v>513</v>
      </c>
      <c r="AF884">
        <v>1</v>
      </c>
      <c r="AG884">
        <v>3</v>
      </c>
      <c r="AH884">
        <v>3</v>
      </c>
      <c r="AI884">
        <v>3</v>
      </c>
      <c r="AJ884">
        <v>12</v>
      </c>
      <c r="AL884" t="s">
        <v>624</v>
      </c>
    </row>
    <row r="885" spans="1:38" hidden="1" x14ac:dyDescent="0.25">
      <c r="A885" s="20" t="s">
        <v>218</v>
      </c>
      <c r="B885" s="24" t="s">
        <v>222</v>
      </c>
      <c r="C885">
        <v>14</v>
      </c>
      <c r="D885">
        <v>24.22</v>
      </c>
      <c r="E885">
        <v>24.119999999999997</v>
      </c>
      <c r="F885" s="34"/>
      <c r="G885">
        <v>9</v>
      </c>
      <c r="H885">
        <v>9</v>
      </c>
      <c r="I885" s="34"/>
      <c r="J885" s="64" t="s">
        <v>150</v>
      </c>
      <c r="K885" s="64" t="s">
        <v>150</v>
      </c>
      <c r="L885" s="119"/>
      <c r="M885">
        <v>133</v>
      </c>
      <c r="N885">
        <v>135</v>
      </c>
      <c r="O885" s="34"/>
      <c r="P885">
        <f>VLOOKUP(表格2_45[[#This Row],[name]],odds!$A$1:$H$200,4,0)</f>
        <v>13</v>
      </c>
      <c r="Q885">
        <v>64</v>
      </c>
      <c r="R885" s="34"/>
      <c r="S885" s="37" t="s">
        <v>409</v>
      </c>
      <c r="T885">
        <v>1400</v>
      </c>
      <c r="U885">
        <v>1</v>
      </c>
      <c r="V885">
        <v>5</v>
      </c>
      <c r="W885">
        <v>1</v>
      </c>
      <c r="X885">
        <v>25</v>
      </c>
      <c r="Y885" t="s">
        <v>479</v>
      </c>
      <c r="Z885">
        <v>1168</v>
      </c>
      <c r="AA885" s="33" t="s">
        <v>417</v>
      </c>
      <c r="AB885">
        <v>3</v>
      </c>
      <c r="AC885">
        <v>80</v>
      </c>
      <c r="AD885" s="18" t="s">
        <v>76</v>
      </c>
      <c r="AE885" t="s">
        <v>794</v>
      </c>
      <c r="AF885">
        <v>4</v>
      </c>
      <c r="AG885">
        <v>6</v>
      </c>
      <c r="AH885">
        <v>6</v>
      </c>
      <c r="AI885">
        <v>14</v>
      </c>
      <c r="AL885" t="s">
        <v>624</v>
      </c>
    </row>
    <row r="886" spans="1:38" hidden="1" x14ac:dyDescent="0.25">
      <c r="A886" s="20" t="s">
        <v>218</v>
      </c>
      <c r="B886" s="24" t="s">
        <v>222</v>
      </c>
      <c r="C886">
        <v>10</v>
      </c>
      <c r="D886">
        <v>22.6</v>
      </c>
      <c r="E886">
        <v>23.200000000000003</v>
      </c>
      <c r="F886" s="34"/>
      <c r="G886">
        <v>9</v>
      </c>
      <c r="H886">
        <v>12</v>
      </c>
      <c r="I886" s="34"/>
      <c r="J886" s="64" t="s">
        <v>150</v>
      </c>
      <c r="K886" s="61" t="s">
        <v>106</v>
      </c>
      <c r="L886" s="113"/>
      <c r="M886">
        <v>133</v>
      </c>
      <c r="N886">
        <v>115</v>
      </c>
      <c r="O886" s="34"/>
      <c r="P886">
        <f>VLOOKUP(表格2_45[[#This Row],[name]],odds!$A$1:$H$200,4,0)</f>
        <v>13</v>
      </c>
      <c r="Q886">
        <v>116</v>
      </c>
      <c r="R886" s="34"/>
      <c r="S886" s="36" t="s">
        <v>410</v>
      </c>
      <c r="T886">
        <v>1400</v>
      </c>
      <c r="U886">
        <v>1</v>
      </c>
      <c r="V886">
        <v>8</v>
      </c>
      <c r="W886">
        <v>12</v>
      </c>
      <c r="X886">
        <v>24</v>
      </c>
      <c r="Y886" t="s">
        <v>483</v>
      </c>
      <c r="Z886">
        <v>1155</v>
      </c>
      <c r="AA886" s="33" t="s">
        <v>417</v>
      </c>
      <c r="AB886">
        <v>2</v>
      </c>
      <c r="AC886">
        <v>82</v>
      </c>
      <c r="AD886" s="18" t="s">
        <v>76</v>
      </c>
      <c r="AE886" t="s">
        <v>487</v>
      </c>
      <c r="AF886">
        <v>8</v>
      </c>
      <c r="AG886">
        <v>7</v>
      </c>
      <c r="AH886">
        <v>4</v>
      </c>
      <c r="AI886">
        <v>10</v>
      </c>
      <c r="AL886" t="s">
        <v>624</v>
      </c>
    </row>
    <row r="887" spans="1:38" x14ac:dyDescent="0.25">
      <c r="A887" s="20" t="s">
        <v>218</v>
      </c>
      <c r="B887" s="18" t="s">
        <v>239</v>
      </c>
      <c r="C887" s="30">
        <v>4</v>
      </c>
      <c r="D887">
        <v>39.090000000000003</v>
      </c>
      <c r="E887">
        <v>38.89</v>
      </c>
      <c r="F887" s="34"/>
      <c r="G887">
        <v>1</v>
      </c>
      <c r="H887">
        <v>6</v>
      </c>
      <c r="I887" s="34"/>
      <c r="J887" s="63" t="s">
        <v>140</v>
      </c>
      <c r="K887" s="63" t="s">
        <v>140</v>
      </c>
      <c r="L887" s="100"/>
      <c r="M887">
        <v>120</v>
      </c>
      <c r="N887">
        <v>120</v>
      </c>
      <c r="O887" s="34"/>
      <c r="P887">
        <f>VLOOKUP(表格2_45[[#This Row],[name]],odds!$A$1:$H$200,4,0)</f>
        <v>17</v>
      </c>
      <c r="Q887">
        <v>6</v>
      </c>
      <c r="R887" s="34"/>
      <c r="S887" s="37" t="s">
        <v>409</v>
      </c>
      <c r="T887" s="41">
        <v>1650</v>
      </c>
      <c r="U887">
        <v>1</v>
      </c>
      <c r="V887">
        <v>28</v>
      </c>
      <c r="W887">
        <v>5</v>
      </c>
      <c r="X887">
        <v>25</v>
      </c>
      <c r="Y887" s="32" t="s">
        <v>426</v>
      </c>
      <c r="Z887">
        <v>1173</v>
      </c>
      <c r="AA887" s="33" t="s">
        <v>427</v>
      </c>
      <c r="AB887">
        <v>3</v>
      </c>
      <c r="AC887">
        <v>65</v>
      </c>
      <c r="AD887" s="25" t="s">
        <v>54</v>
      </c>
      <c r="AE887" s="12">
        <v>2</v>
      </c>
      <c r="AF887">
        <v>6</v>
      </c>
      <c r="AG887">
        <v>5</v>
      </c>
      <c r="AH887">
        <v>5</v>
      </c>
      <c r="AI887">
        <v>4</v>
      </c>
      <c r="AL887" t="s">
        <v>141</v>
      </c>
    </row>
    <row r="888" spans="1:38" hidden="1" x14ac:dyDescent="0.25">
      <c r="A888" s="20" t="s">
        <v>218</v>
      </c>
      <c r="B888" s="24" t="s">
        <v>222</v>
      </c>
      <c r="C888">
        <v>9</v>
      </c>
      <c r="D888">
        <v>22.55</v>
      </c>
      <c r="E888">
        <v>22.95</v>
      </c>
      <c r="F888" s="34"/>
      <c r="G888">
        <v>9</v>
      </c>
      <c r="H888">
        <v>9</v>
      </c>
      <c r="I888" s="34"/>
      <c r="J888" s="64" t="s">
        <v>150</v>
      </c>
      <c r="K888" s="64" t="s">
        <v>150</v>
      </c>
      <c r="L888" s="119"/>
      <c r="M888">
        <v>133</v>
      </c>
      <c r="N888">
        <v>121</v>
      </c>
      <c r="O888" s="34"/>
      <c r="P888">
        <f>VLOOKUP(表格2_45[[#This Row],[name]],odds!$A$1:$H$200,4,0)</f>
        <v>13</v>
      </c>
      <c r="Q888">
        <v>38</v>
      </c>
      <c r="R888" s="34"/>
      <c r="S888" s="37" t="s">
        <v>409</v>
      </c>
      <c r="T888">
        <v>1400</v>
      </c>
      <c r="U888">
        <v>1</v>
      </c>
      <c r="V888">
        <v>1</v>
      </c>
      <c r="W888">
        <v>10</v>
      </c>
      <c r="X888">
        <v>24</v>
      </c>
      <c r="Y888" t="s">
        <v>479</v>
      </c>
      <c r="Z888">
        <v>1149</v>
      </c>
      <c r="AA888" s="33" t="s">
        <v>427</v>
      </c>
      <c r="AB888">
        <v>2</v>
      </c>
      <c r="AC888">
        <v>85</v>
      </c>
      <c r="AD888" s="18" t="s">
        <v>76</v>
      </c>
      <c r="AE888">
        <v>7</v>
      </c>
      <c r="AF888">
        <v>5</v>
      </c>
      <c r="AG888">
        <v>3</v>
      </c>
      <c r="AH888">
        <v>3</v>
      </c>
      <c r="AI888">
        <v>9</v>
      </c>
      <c r="AL888" t="s">
        <v>624</v>
      </c>
    </row>
    <row r="889" spans="1:38" hidden="1" x14ac:dyDescent="0.25">
      <c r="A889" s="20" t="s">
        <v>218</v>
      </c>
      <c r="B889" s="24" t="s">
        <v>222</v>
      </c>
      <c r="C889" s="30">
        <v>4</v>
      </c>
      <c r="D889">
        <v>22.42</v>
      </c>
      <c r="E889">
        <v>22.720000000000002</v>
      </c>
      <c r="F889" s="34"/>
      <c r="G889">
        <v>9</v>
      </c>
      <c r="H889">
        <v>2</v>
      </c>
      <c r="I889" s="34"/>
      <c r="J889" s="64" t="s">
        <v>150</v>
      </c>
      <c r="K889" s="56" t="s">
        <v>69</v>
      </c>
      <c r="L889" s="105"/>
      <c r="M889">
        <v>133</v>
      </c>
      <c r="N889">
        <v>130</v>
      </c>
      <c r="O889" s="34"/>
      <c r="P889">
        <f>VLOOKUP(表格2_45[[#This Row],[name]],odds!$A$1:$H$200,4,0)</f>
        <v>13</v>
      </c>
      <c r="Q889">
        <v>42</v>
      </c>
      <c r="R889" s="34"/>
      <c r="S889" s="35" t="s">
        <v>408</v>
      </c>
      <c r="T889">
        <v>1400</v>
      </c>
      <c r="U889">
        <v>1</v>
      </c>
      <c r="V889">
        <v>8</v>
      </c>
      <c r="W889">
        <v>9</v>
      </c>
      <c r="X889">
        <v>24</v>
      </c>
      <c r="Y889" t="s">
        <v>483</v>
      </c>
      <c r="Z889">
        <v>1159</v>
      </c>
      <c r="AA889" s="33" t="s">
        <v>417</v>
      </c>
      <c r="AB889">
        <v>2</v>
      </c>
      <c r="AC889">
        <v>85</v>
      </c>
      <c r="AD889" s="18" t="s">
        <v>76</v>
      </c>
      <c r="AE889" t="s">
        <v>435</v>
      </c>
      <c r="AF889">
        <v>3</v>
      </c>
      <c r="AG889">
        <v>3</v>
      </c>
      <c r="AH889">
        <v>3</v>
      </c>
      <c r="AI889">
        <v>4</v>
      </c>
      <c r="AL889" t="s">
        <v>624</v>
      </c>
    </row>
    <row r="890" spans="1:38" hidden="1" x14ac:dyDescent="0.25">
      <c r="A890" s="20" t="s">
        <v>218</v>
      </c>
      <c r="B890" s="24" t="s">
        <v>222</v>
      </c>
      <c r="C890">
        <v>9</v>
      </c>
      <c r="D890">
        <v>22.38</v>
      </c>
      <c r="E890">
        <v>22.88</v>
      </c>
      <c r="F890" s="34"/>
      <c r="G890">
        <v>9</v>
      </c>
      <c r="H890">
        <v>2</v>
      </c>
      <c r="I890" s="34"/>
      <c r="J890" s="64" t="s">
        <v>150</v>
      </c>
      <c r="K890" s="56" t="s">
        <v>69</v>
      </c>
      <c r="L890" s="105"/>
      <c r="M890">
        <v>133</v>
      </c>
      <c r="N890">
        <v>123</v>
      </c>
      <c r="O890" s="34"/>
      <c r="P890">
        <f>VLOOKUP(表格2_45[[#This Row],[name]],odds!$A$1:$H$200,4,0)</f>
        <v>13</v>
      </c>
      <c r="Q890">
        <v>13</v>
      </c>
      <c r="R890" s="34"/>
      <c r="S890" s="37" t="s">
        <v>409</v>
      </c>
      <c r="T890">
        <v>1400</v>
      </c>
      <c r="U890">
        <v>1</v>
      </c>
      <c r="V890">
        <v>1</v>
      </c>
      <c r="W890">
        <v>7</v>
      </c>
      <c r="X890">
        <v>24</v>
      </c>
      <c r="Y890" t="s">
        <v>477</v>
      </c>
      <c r="Z890">
        <v>1168</v>
      </c>
      <c r="AA890" s="33" t="s">
        <v>417</v>
      </c>
      <c r="AB890">
        <v>2</v>
      </c>
      <c r="AC890">
        <v>85</v>
      </c>
      <c r="AD890" s="18" t="s">
        <v>76</v>
      </c>
      <c r="AE890" t="s">
        <v>721</v>
      </c>
      <c r="AF890">
        <v>4</v>
      </c>
      <c r="AG890">
        <v>4</v>
      </c>
      <c r="AH890">
        <v>4</v>
      </c>
      <c r="AI890">
        <v>9</v>
      </c>
      <c r="AL890" t="s">
        <v>624</v>
      </c>
    </row>
    <row r="891" spans="1:38" hidden="1" x14ac:dyDescent="0.25">
      <c r="A891" s="20" t="s">
        <v>218</v>
      </c>
      <c r="B891" s="24" t="s">
        <v>222</v>
      </c>
      <c r="C891" s="28">
        <v>1</v>
      </c>
      <c r="D891">
        <v>22.36</v>
      </c>
      <c r="E891">
        <v>22.86</v>
      </c>
      <c r="F891" s="34"/>
      <c r="G891">
        <v>9</v>
      </c>
      <c r="H891">
        <v>6</v>
      </c>
      <c r="I891" s="34"/>
      <c r="J891" s="64" t="s">
        <v>150</v>
      </c>
      <c r="K891" s="56" t="s">
        <v>69</v>
      </c>
      <c r="L891" s="105"/>
      <c r="M891">
        <v>133</v>
      </c>
      <c r="N891">
        <v>119</v>
      </c>
      <c r="O891" s="34"/>
      <c r="P891">
        <f>VLOOKUP(表格2_45[[#This Row],[name]],odds!$A$1:$H$200,4,0)</f>
        <v>13</v>
      </c>
      <c r="Q891">
        <v>8</v>
      </c>
      <c r="R891" s="34"/>
      <c r="S891" s="35" t="s">
        <v>408</v>
      </c>
      <c r="T891">
        <v>1400</v>
      </c>
      <c r="U891">
        <v>1</v>
      </c>
      <c r="V891">
        <v>2</v>
      </c>
      <c r="W891">
        <v>6</v>
      </c>
      <c r="X891">
        <v>24</v>
      </c>
      <c r="Y891" t="s">
        <v>477</v>
      </c>
      <c r="Z891">
        <v>1174</v>
      </c>
      <c r="AA891" s="33" t="s">
        <v>417</v>
      </c>
      <c r="AB891">
        <v>2</v>
      </c>
      <c r="AC891">
        <v>80</v>
      </c>
      <c r="AD891" s="18" t="s">
        <v>76</v>
      </c>
      <c r="AE891" s="12" t="s">
        <v>654</v>
      </c>
      <c r="AF891">
        <v>3</v>
      </c>
      <c r="AG891">
        <v>2</v>
      </c>
      <c r="AH891">
        <v>2</v>
      </c>
      <c r="AI891">
        <v>1</v>
      </c>
      <c r="AL891" t="s">
        <v>624</v>
      </c>
    </row>
    <row r="892" spans="1:38" hidden="1" x14ac:dyDescent="0.25">
      <c r="A892" s="20" t="s">
        <v>218</v>
      </c>
      <c r="B892" s="24" t="s">
        <v>222</v>
      </c>
      <c r="C892">
        <v>10</v>
      </c>
      <c r="D892">
        <v>23.66</v>
      </c>
      <c r="E892">
        <v>24.36</v>
      </c>
      <c r="F892" s="34"/>
      <c r="G892">
        <v>9</v>
      </c>
      <c r="H892">
        <v>5</v>
      </c>
      <c r="I892" s="34"/>
      <c r="J892" s="64" t="s">
        <v>150</v>
      </c>
      <c r="K892" s="73" t="s">
        <v>452</v>
      </c>
      <c r="L892" s="97"/>
      <c r="M892">
        <v>133</v>
      </c>
      <c r="N892">
        <v>118</v>
      </c>
      <c r="O892" s="34"/>
      <c r="P892">
        <f>VLOOKUP(表格2_45[[#This Row],[name]],odds!$A$1:$H$200,4,0)</f>
        <v>13</v>
      </c>
      <c r="Q892">
        <v>66</v>
      </c>
      <c r="R892" s="34"/>
      <c r="S892" s="37" t="s">
        <v>409</v>
      </c>
      <c r="T892">
        <v>1400</v>
      </c>
      <c r="U892">
        <v>1</v>
      </c>
      <c r="V892">
        <v>28</v>
      </c>
      <c r="W892">
        <v>4</v>
      </c>
      <c r="X892">
        <v>24</v>
      </c>
      <c r="Y892" t="s">
        <v>483</v>
      </c>
      <c r="Z892">
        <v>1161</v>
      </c>
      <c r="AA892" s="34" t="s">
        <v>755</v>
      </c>
      <c r="AB892">
        <v>2</v>
      </c>
      <c r="AC892">
        <v>83</v>
      </c>
      <c r="AD892" s="18" t="s">
        <v>76</v>
      </c>
      <c r="AE892" t="s">
        <v>487</v>
      </c>
      <c r="AF892">
        <v>5</v>
      </c>
      <c r="AG892">
        <v>7</v>
      </c>
      <c r="AH892">
        <v>9</v>
      </c>
      <c r="AI892">
        <v>10</v>
      </c>
      <c r="AL892" t="s">
        <v>624</v>
      </c>
    </row>
    <row r="893" spans="1:38" hidden="1" x14ac:dyDescent="0.25">
      <c r="A893" s="20" t="s">
        <v>218</v>
      </c>
      <c r="B893" s="24" t="s">
        <v>222</v>
      </c>
      <c r="C893">
        <v>7</v>
      </c>
      <c r="D893">
        <v>40.07</v>
      </c>
      <c r="E893">
        <v>40.47</v>
      </c>
      <c r="F893" s="34"/>
      <c r="G893">
        <v>9</v>
      </c>
      <c r="H893">
        <v>8</v>
      </c>
      <c r="I893" s="34"/>
      <c r="J893" s="64" t="s">
        <v>150</v>
      </c>
      <c r="K893" s="64" t="s">
        <v>150</v>
      </c>
      <c r="L893" s="119"/>
      <c r="M893">
        <v>133</v>
      </c>
      <c r="N893">
        <v>120</v>
      </c>
      <c r="O893" s="34"/>
      <c r="P893">
        <f>VLOOKUP(表格2_45[[#This Row],[name]],odds!$A$1:$H$200,4,0)</f>
        <v>13</v>
      </c>
      <c r="Q893">
        <v>39</v>
      </c>
      <c r="R893" s="34"/>
      <c r="S893" s="37" t="s">
        <v>409</v>
      </c>
      <c r="T893" s="41">
        <v>1650</v>
      </c>
      <c r="U893">
        <v>1</v>
      </c>
      <c r="V893">
        <v>10</v>
      </c>
      <c r="W893">
        <v>4</v>
      </c>
      <c r="X893">
        <v>24</v>
      </c>
      <c r="Y893" s="31" t="s">
        <v>420</v>
      </c>
      <c r="Z893">
        <v>1177</v>
      </c>
      <c r="AA893" s="33" t="s">
        <v>417</v>
      </c>
      <c r="AB893">
        <v>2</v>
      </c>
      <c r="AC893">
        <v>85</v>
      </c>
      <c r="AD893" s="18" t="s">
        <v>76</v>
      </c>
      <c r="AE893" t="s">
        <v>453</v>
      </c>
      <c r="AF893">
        <v>5</v>
      </c>
      <c r="AG893">
        <v>6</v>
      </c>
      <c r="AH893">
        <v>6</v>
      </c>
      <c r="AI893">
        <v>7</v>
      </c>
      <c r="AL893" t="s">
        <v>213</v>
      </c>
    </row>
    <row r="894" spans="1:38" hidden="1" x14ac:dyDescent="0.25">
      <c r="A894" s="20" t="s">
        <v>218</v>
      </c>
      <c r="B894" s="24" t="s">
        <v>222</v>
      </c>
      <c r="C894">
        <v>7</v>
      </c>
      <c r="D894">
        <v>21.92</v>
      </c>
      <c r="E894">
        <v>22.52</v>
      </c>
      <c r="F894" s="34"/>
      <c r="G894">
        <v>9</v>
      </c>
      <c r="H894">
        <v>4</v>
      </c>
      <c r="I894" s="34"/>
      <c r="J894" s="64" t="s">
        <v>150</v>
      </c>
      <c r="K894" s="64" t="s">
        <v>150</v>
      </c>
      <c r="L894" s="119"/>
      <c r="M894">
        <v>133</v>
      </c>
      <c r="N894">
        <v>122</v>
      </c>
      <c r="O894" s="34"/>
      <c r="P894">
        <f>VLOOKUP(表格2_45[[#This Row],[name]],odds!$A$1:$H$200,4,0)</f>
        <v>13</v>
      </c>
      <c r="Q894">
        <v>45</v>
      </c>
      <c r="R894" s="34"/>
      <c r="S894" s="37" t="s">
        <v>409</v>
      </c>
      <c r="T894">
        <v>1400</v>
      </c>
      <c r="U894">
        <v>1</v>
      </c>
      <c r="V894">
        <v>16</v>
      </c>
      <c r="W894">
        <v>3</v>
      </c>
      <c r="X894">
        <v>24</v>
      </c>
      <c r="Y894" t="s">
        <v>479</v>
      </c>
      <c r="Z894">
        <v>1176</v>
      </c>
      <c r="AA894" s="33" t="s">
        <v>417</v>
      </c>
      <c r="AB894">
        <v>2</v>
      </c>
      <c r="AC894">
        <v>87</v>
      </c>
      <c r="AD894" s="18" t="s">
        <v>76</v>
      </c>
      <c r="AE894" t="s">
        <v>435</v>
      </c>
      <c r="AF894">
        <v>5</v>
      </c>
      <c r="AG894">
        <v>5</v>
      </c>
      <c r="AH894">
        <v>5</v>
      </c>
      <c r="AI894">
        <v>7</v>
      </c>
      <c r="AL894" t="s">
        <v>161</v>
      </c>
    </row>
    <row r="895" spans="1:38" hidden="1" x14ac:dyDescent="0.25">
      <c r="A895" s="20" t="s">
        <v>218</v>
      </c>
      <c r="B895" s="24" t="s">
        <v>222</v>
      </c>
      <c r="C895">
        <v>8</v>
      </c>
      <c r="D895">
        <v>23.08</v>
      </c>
      <c r="E895">
        <v>23.18</v>
      </c>
      <c r="F895" s="34"/>
      <c r="G895">
        <v>9</v>
      </c>
      <c r="H895">
        <v>11</v>
      </c>
      <c r="I895" s="34"/>
      <c r="J895" s="64" t="s">
        <v>150</v>
      </c>
      <c r="K895" s="64" t="s">
        <v>150</v>
      </c>
      <c r="L895" s="119"/>
      <c r="M895">
        <v>133</v>
      </c>
      <c r="N895">
        <v>129</v>
      </c>
      <c r="O895" s="34"/>
      <c r="P895">
        <f>VLOOKUP(表格2_45[[#This Row],[name]],odds!$A$1:$H$200,4,0)</f>
        <v>13</v>
      </c>
      <c r="Q895">
        <v>49</v>
      </c>
      <c r="R895" s="34"/>
      <c r="S895" s="35" t="s">
        <v>408</v>
      </c>
      <c r="T895">
        <v>1400</v>
      </c>
      <c r="U895">
        <v>1</v>
      </c>
      <c r="V895">
        <v>18</v>
      </c>
      <c r="W895">
        <v>2</v>
      </c>
      <c r="X895">
        <v>24</v>
      </c>
      <c r="Y895" t="s">
        <v>479</v>
      </c>
      <c r="Z895">
        <v>1180</v>
      </c>
      <c r="AA895" s="33" t="s">
        <v>417</v>
      </c>
      <c r="AB895">
        <v>2</v>
      </c>
      <c r="AC895">
        <v>89</v>
      </c>
      <c r="AD895" s="18" t="s">
        <v>76</v>
      </c>
      <c r="AE895" t="s">
        <v>513</v>
      </c>
      <c r="AF895">
        <v>2</v>
      </c>
      <c r="AG895">
        <v>2</v>
      </c>
      <c r="AH895">
        <v>2</v>
      </c>
      <c r="AI895">
        <v>8</v>
      </c>
      <c r="AL895" t="s">
        <v>161</v>
      </c>
    </row>
    <row r="896" spans="1:38" hidden="1" x14ac:dyDescent="0.25">
      <c r="A896" s="20" t="s">
        <v>218</v>
      </c>
      <c r="B896" s="24" t="s">
        <v>222</v>
      </c>
      <c r="C896">
        <v>6</v>
      </c>
      <c r="D896">
        <v>9.67</v>
      </c>
      <c r="E896">
        <v>10.370000000000001</v>
      </c>
      <c r="F896" s="34"/>
      <c r="G896">
        <v>9</v>
      </c>
      <c r="H896">
        <v>1</v>
      </c>
      <c r="I896" s="34"/>
      <c r="J896" s="64" t="s">
        <v>150</v>
      </c>
      <c r="K896" s="47" t="s">
        <v>504</v>
      </c>
      <c r="L896" s="108"/>
      <c r="M896">
        <v>133</v>
      </c>
      <c r="N896">
        <v>123</v>
      </c>
      <c r="O896" s="34"/>
      <c r="P896">
        <f>VLOOKUP(表格2_45[[#This Row],[name]],odds!$A$1:$H$200,4,0)</f>
        <v>13</v>
      </c>
      <c r="Q896">
        <v>39</v>
      </c>
      <c r="R896" s="34"/>
      <c r="S896" s="35" t="s">
        <v>408</v>
      </c>
      <c r="T896">
        <v>1200</v>
      </c>
      <c r="U896">
        <v>1</v>
      </c>
      <c r="V896">
        <v>13</v>
      </c>
      <c r="W896">
        <v>1</v>
      </c>
      <c r="X896">
        <v>24</v>
      </c>
      <c r="Y896" t="s">
        <v>479</v>
      </c>
      <c r="Z896">
        <v>1175</v>
      </c>
      <c r="AA896" s="33" t="s">
        <v>417</v>
      </c>
      <c r="AB896">
        <v>2</v>
      </c>
      <c r="AC896">
        <v>91</v>
      </c>
      <c r="AD896" s="18" t="s">
        <v>76</v>
      </c>
      <c r="AE896" t="s">
        <v>513</v>
      </c>
      <c r="AF896">
        <v>3</v>
      </c>
      <c r="AG896">
        <v>3</v>
      </c>
      <c r="AH896">
        <v>6</v>
      </c>
      <c r="AL896" t="s">
        <v>1350</v>
      </c>
    </row>
    <row r="897" spans="1:38" x14ac:dyDescent="0.25">
      <c r="A897" s="20" t="s">
        <v>218</v>
      </c>
      <c r="B897" s="26" t="s">
        <v>228</v>
      </c>
      <c r="C897" s="28">
        <v>3</v>
      </c>
      <c r="D897">
        <v>39.159999999999997</v>
      </c>
      <c r="E897">
        <v>38.959999999999994</v>
      </c>
      <c r="F897" s="34"/>
      <c r="G897">
        <v>7</v>
      </c>
      <c r="H897">
        <v>12</v>
      </c>
      <c r="I897" s="34"/>
      <c r="J897" s="54" t="s">
        <v>58</v>
      </c>
      <c r="K897" s="54" t="s">
        <v>58</v>
      </c>
      <c r="L897" s="110"/>
      <c r="M897">
        <v>129</v>
      </c>
      <c r="N897">
        <v>128</v>
      </c>
      <c r="O897" s="34"/>
      <c r="P897">
        <f>VLOOKUP(表格2_45[[#This Row],[name]],odds!$A$1:$H$200,4,0)</f>
        <v>11</v>
      </c>
      <c r="Q897">
        <v>16</v>
      </c>
      <c r="R897" s="34"/>
      <c r="S897" s="38" t="s">
        <v>411</v>
      </c>
      <c r="T897" s="41">
        <v>1650</v>
      </c>
      <c r="U897">
        <v>1</v>
      </c>
      <c r="V897">
        <v>5</v>
      </c>
      <c r="W897">
        <v>11</v>
      </c>
      <c r="X897">
        <v>25</v>
      </c>
      <c r="Y897" s="32" t="s">
        <v>426</v>
      </c>
      <c r="Z897">
        <v>1096</v>
      </c>
      <c r="AA897" s="33" t="s">
        <v>427</v>
      </c>
      <c r="AB897">
        <v>3</v>
      </c>
      <c r="AC897">
        <v>72</v>
      </c>
      <c r="AD897" s="16" t="s">
        <v>14</v>
      </c>
      <c r="AE897" s="12" t="s">
        <v>423</v>
      </c>
      <c r="AF897">
        <v>12</v>
      </c>
      <c r="AG897">
        <v>11</v>
      </c>
      <c r="AH897">
        <v>10</v>
      </c>
      <c r="AI897">
        <v>3</v>
      </c>
      <c r="AL897" t="s">
        <v>161</v>
      </c>
    </row>
    <row r="898" spans="1:38" hidden="1" x14ac:dyDescent="0.25">
      <c r="A898" s="20" t="s">
        <v>218</v>
      </c>
      <c r="B898" s="21" t="s">
        <v>248</v>
      </c>
      <c r="C898">
        <v>7</v>
      </c>
      <c r="D898">
        <v>39.229999999999997</v>
      </c>
      <c r="E898">
        <v>39.029999999999994</v>
      </c>
      <c r="F898" s="34"/>
      <c r="G898">
        <v>6</v>
      </c>
      <c r="H898">
        <v>9</v>
      </c>
      <c r="I898" s="34"/>
      <c r="J898" s="56" t="s">
        <v>69</v>
      </c>
      <c r="K898" s="49" t="s">
        <v>31</v>
      </c>
      <c r="L898" s="107"/>
      <c r="M898">
        <v>115</v>
      </c>
      <c r="N898">
        <v>122</v>
      </c>
      <c r="O898" s="34"/>
      <c r="P898">
        <f>VLOOKUP(表格2_45[[#This Row],[name]],odds!$A$1:$H$200,4,0)</f>
        <v>8.3000000000000007</v>
      </c>
      <c r="Q898">
        <v>13</v>
      </c>
      <c r="R898" s="34"/>
      <c r="S898" s="36" t="s">
        <v>410</v>
      </c>
      <c r="T898" s="41">
        <v>1650</v>
      </c>
      <c r="U898">
        <v>1</v>
      </c>
      <c r="V898">
        <v>16</v>
      </c>
      <c r="W898">
        <v>10</v>
      </c>
      <c r="X898">
        <v>24</v>
      </c>
      <c r="Y898" s="31" t="s">
        <v>420</v>
      </c>
      <c r="Z898">
        <v>1039</v>
      </c>
      <c r="AA898" s="33" t="s">
        <v>427</v>
      </c>
      <c r="AB898">
        <v>3</v>
      </c>
      <c r="AC898">
        <v>65</v>
      </c>
      <c r="AD898" s="21" t="s">
        <v>158</v>
      </c>
      <c r="AE898" t="s">
        <v>441</v>
      </c>
      <c r="AF898">
        <v>8</v>
      </c>
      <c r="AG898">
        <v>8</v>
      </c>
      <c r="AH898">
        <v>9</v>
      </c>
      <c r="AI898">
        <v>7</v>
      </c>
      <c r="AL898" t="s">
        <v>161</v>
      </c>
    </row>
    <row r="899" spans="1:38" hidden="1" x14ac:dyDescent="0.25">
      <c r="A899" s="20" t="s">
        <v>218</v>
      </c>
      <c r="B899" s="24" t="s">
        <v>222</v>
      </c>
      <c r="C899">
        <v>14</v>
      </c>
      <c r="D899">
        <v>24.09</v>
      </c>
      <c r="E899">
        <v>24.09</v>
      </c>
      <c r="F899" s="34"/>
      <c r="G899">
        <v>9</v>
      </c>
      <c r="H899">
        <v>6</v>
      </c>
      <c r="I899" s="34"/>
      <c r="J899" s="64" t="s">
        <v>150</v>
      </c>
      <c r="K899" s="64" t="s">
        <v>150</v>
      </c>
      <c r="L899" s="119"/>
      <c r="M899">
        <v>133</v>
      </c>
      <c r="N899">
        <v>134</v>
      </c>
      <c r="O899" s="34"/>
      <c r="P899">
        <f>VLOOKUP(表格2_45[[#This Row],[name]],odds!$A$1:$H$200,4,0)</f>
        <v>13</v>
      </c>
      <c r="Q899">
        <v>40</v>
      </c>
      <c r="R899" s="34"/>
      <c r="S899" s="37" t="s">
        <v>409</v>
      </c>
      <c r="T899">
        <v>1400</v>
      </c>
      <c r="U899">
        <v>1</v>
      </c>
      <c r="V899">
        <v>22</v>
      </c>
      <c r="W899">
        <v>10</v>
      </c>
      <c r="X899">
        <v>23</v>
      </c>
      <c r="Y899" t="s">
        <v>501</v>
      </c>
      <c r="Z899">
        <v>1174</v>
      </c>
      <c r="AA899" s="33" t="s">
        <v>417</v>
      </c>
      <c r="AB899">
        <v>2</v>
      </c>
      <c r="AC899">
        <v>97</v>
      </c>
      <c r="AD899" s="18" t="s">
        <v>76</v>
      </c>
      <c r="AE899" t="s">
        <v>1329</v>
      </c>
      <c r="AF899">
        <v>4</v>
      </c>
      <c r="AG899">
        <v>3</v>
      </c>
      <c r="AH899">
        <v>2</v>
      </c>
      <c r="AI899">
        <v>14</v>
      </c>
      <c r="AL899" t="s">
        <v>639</v>
      </c>
    </row>
    <row r="900" spans="1:38" x14ac:dyDescent="0.25">
      <c r="A900" s="20" t="s">
        <v>218</v>
      </c>
      <c r="B900" s="21" t="s">
        <v>248</v>
      </c>
      <c r="C900">
        <v>6</v>
      </c>
      <c r="D900">
        <v>39.700000000000003</v>
      </c>
      <c r="E900">
        <v>39.1</v>
      </c>
      <c r="F900" s="34"/>
      <c r="G900">
        <v>6</v>
      </c>
      <c r="H900">
        <v>7</v>
      </c>
      <c r="I900" s="34"/>
      <c r="J900" s="56" t="s">
        <v>69</v>
      </c>
      <c r="K900" s="54" t="s">
        <v>58</v>
      </c>
      <c r="L900" s="110"/>
      <c r="M900">
        <v>115</v>
      </c>
      <c r="N900">
        <v>132</v>
      </c>
      <c r="O900" s="34"/>
      <c r="P900">
        <f>VLOOKUP(表格2_45[[#This Row],[name]],odds!$A$1:$H$200,4,0)</f>
        <v>8.3000000000000007</v>
      </c>
      <c r="Q900">
        <v>11</v>
      </c>
      <c r="R900" s="34"/>
      <c r="S900" s="38" t="s">
        <v>411</v>
      </c>
      <c r="T900" s="41">
        <v>1650</v>
      </c>
      <c r="U900">
        <v>1</v>
      </c>
      <c r="V900">
        <v>25</v>
      </c>
      <c r="W900">
        <v>6</v>
      </c>
      <c r="X900">
        <v>25</v>
      </c>
      <c r="Y900" s="32" t="s">
        <v>416</v>
      </c>
      <c r="Z900">
        <v>1046</v>
      </c>
      <c r="AA900" s="33" t="s">
        <v>427</v>
      </c>
      <c r="AB900">
        <v>3</v>
      </c>
      <c r="AC900">
        <v>73</v>
      </c>
      <c r="AD900" s="21" t="s">
        <v>158</v>
      </c>
      <c r="AE900" t="s">
        <v>474</v>
      </c>
      <c r="AF900">
        <v>12</v>
      </c>
      <c r="AG900">
        <v>12</v>
      </c>
      <c r="AH900">
        <v>12</v>
      </c>
      <c r="AI900">
        <v>6</v>
      </c>
      <c r="AL900" t="s">
        <v>624</v>
      </c>
    </row>
    <row r="901" spans="1:38" hidden="1" x14ac:dyDescent="0.25">
      <c r="A901" s="20" t="s">
        <v>218</v>
      </c>
      <c r="B901" s="21" t="s">
        <v>248</v>
      </c>
      <c r="C901" s="30">
        <v>4</v>
      </c>
      <c r="D901">
        <v>39.67</v>
      </c>
      <c r="E901">
        <v>39.17</v>
      </c>
      <c r="F901" s="34"/>
      <c r="G901">
        <v>6</v>
      </c>
      <c r="H901">
        <v>12</v>
      </c>
      <c r="I901" s="34"/>
      <c r="J901" s="56" t="s">
        <v>69</v>
      </c>
      <c r="K901" s="49" t="s">
        <v>31</v>
      </c>
      <c r="L901" s="107"/>
      <c r="M901">
        <v>115</v>
      </c>
      <c r="N901">
        <v>125</v>
      </c>
      <c r="O901" s="34"/>
      <c r="P901">
        <f>VLOOKUP(表格2_45[[#This Row],[name]],odds!$A$1:$H$200,4,0)</f>
        <v>8.3000000000000007</v>
      </c>
      <c r="Q901">
        <v>5.2</v>
      </c>
      <c r="R901" s="34"/>
      <c r="S901" s="36" t="s">
        <v>410</v>
      </c>
      <c r="T901" s="41">
        <v>1650</v>
      </c>
      <c r="U901">
        <v>1</v>
      </c>
      <c r="V901">
        <v>26</v>
      </c>
      <c r="W901">
        <v>12</v>
      </c>
      <c r="X901">
        <v>24</v>
      </c>
      <c r="Y901" s="32" t="s">
        <v>426</v>
      </c>
      <c r="Z901">
        <v>1083</v>
      </c>
      <c r="AA901" s="33" t="s">
        <v>417</v>
      </c>
      <c r="AB901">
        <v>3</v>
      </c>
      <c r="AC901">
        <v>65</v>
      </c>
      <c r="AD901" s="21" t="s">
        <v>158</v>
      </c>
      <c r="AE901" s="12" t="s">
        <v>418</v>
      </c>
      <c r="AF901">
        <v>10</v>
      </c>
      <c r="AG901">
        <v>10</v>
      </c>
      <c r="AH901">
        <v>11</v>
      </c>
      <c r="AI901">
        <v>4</v>
      </c>
      <c r="AL901" t="s">
        <v>624</v>
      </c>
    </row>
    <row r="902" spans="1:38" hidden="1" x14ac:dyDescent="0.25">
      <c r="A902" s="20" t="s">
        <v>218</v>
      </c>
      <c r="B902" s="25" t="s">
        <v>225</v>
      </c>
      <c r="C902" s="28">
        <v>2</v>
      </c>
      <c r="D902">
        <v>21.16</v>
      </c>
      <c r="E902">
        <v>21.759999999999998</v>
      </c>
      <c r="F902" s="34"/>
      <c r="G902">
        <v>12</v>
      </c>
      <c r="H902">
        <v>4</v>
      </c>
      <c r="I902" s="34"/>
      <c r="J902" s="55" t="s">
        <v>64</v>
      </c>
      <c r="K902" s="53" t="s">
        <v>53</v>
      </c>
      <c r="L902" s="102"/>
      <c r="M902">
        <v>132</v>
      </c>
      <c r="N902">
        <v>126</v>
      </c>
      <c r="O902" s="34"/>
      <c r="P902">
        <f>VLOOKUP(表格2_45[[#This Row],[name]],odds!$A$1:$H$200,4,0)</f>
        <v>14</v>
      </c>
      <c r="Q902">
        <v>10</v>
      </c>
      <c r="R902" s="34"/>
      <c r="S902" s="35" t="s">
        <v>408</v>
      </c>
      <c r="T902">
        <v>1400</v>
      </c>
      <c r="U902">
        <v>1</v>
      </c>
      <c r="V902">
        <v>1</v>
      </c>
      <c r="W902">
        <v>10</v>
      </c>
      <c r="X902">
        <v>25</v>
      </c>
      <c r="Y902" t="s">
        <v>465</v>
      </c>
      <c r="Z902">
        <v>1112</v>
      </c>
      <c r="AA902" s="33" t="s">
        <v>427</v>
      </c>
      <c r="AB902">
        <v>3</v>
      </c>
      <c r="AC902">
        <v>70</v>
      </c>
      <c r="AD902" s="20" t="s">
        <v>39</v>
      </c>
      <c r="AE902" s="12" t="s">
        <v>581</v>
      </c>
      <c r="AF902">
        <v>3</v>
      </c>
      <c r="AG902">
        <v>4</v>
      </c>
      <c r="AH902">
        <v>4</v>
      </c>
      <c r="AI902">
        <v>2</v>
      </c>
      <c r="AL902" t="s">
        <v>572</v>
      </c>
    </row>
    <row r="903" spans="1:38" hidden="1" x14ac:dyDescent="0.25">
      <c r="A903" s="20" t="s">
        <v>218</v>
      </c>
      <c r="B903" s="25" t="s">
        <v>225</v>
      </c>
      <c r="C903">
        <v>9</v>
      </c>
      <c r="D903">
        <v>22.47</v>
      </c>
      <c r="E903">
        <v>22.669999999999998</v>
      </c>
      <c r="F903" s="34"/>
      <c r="G903">
        <v>12</v>
      </c>
      <c r="H903">
        <v>9</v>
      </c>
      <c r="I903" s="34"/>
      <c r="J903" s="55" t="s">
        <v>64</v>
      </c>
      <c r="K903" s="56" t="s">
        <v>69</v>
      </c>
      <c r="L903" s="105"/>
      <c r="M903">
        <v>132</v>
      </c>
      <c r="N903">
        <v>126</v>
      </c>
      <c r="O903" s="34"/>
      <c r="P903">
        <f>VLOOKUP(表格2_45[[#This Row],[name]],odds!$A$1:$H$200,4,0)</f>
        <v>14</v>
      </c>
      <c r="Q903">
        <v>10</v>
      </c>
      <c r="R903" s="34"/>
      <c r="S903" s="36" t="s">
        <v>410</v>
      </c>
      <c r="T903">
        <v>1400</v>
      </c>
      <c r="U903">
        <v>1</v>
      </c>
      <c r="V903">
        <v>14</v>
      </c>
      <c r="W903">
        <v>6</v>
      </c>
      <c r="X903">
        <v>25</v>
      </c>
      <c r="Y903" t="s">
        <v>479</v>
      </c>
      <c r="Z903">
        <v>1120</v>
      </c>
      <c r="AA903" s="33" t="s">
        <v>417</v>
      </c>
      <c r="AB903">
        <v>3</v>
      </c>
      <c r="AC903">
        <v>71</v>
      </c>
      <c r="AD903" s="20" t="s">
        <v>39</v>
      </c>
      <c r="AE903" t="s">
        <v>516</v>
      </c>
      <c r="AF903">
        <v>9</v>
      </c>
      <c r="AG903">
        <v>10</v>
      </c>
      <c r="AH903">
        <v>9</v>
      </c>
      <c r="AI903">
        <v>9</v>
      </c>
      <c r="AL903" t="s">
        <v>569</v>
      </c>
    </row>
    <row r="904" spans="1:38" hidden="1" x14ac:dyDescent="0.25">
      <c r="A904" s="20" t="s">
        <v>218</v>
      </c>
      <c r="B904" s="25" t="s">
        <v>225</v>
      </c>
      <c r="C904" s="30">
        <v>4</v>
      </c>
      <c r="D904">
        <v>21.56</v>
      </c>
      <c r="E904">
        <v>22.06</v>
      </c>
      <c r="F904" s="34"/>
      <c r="G904">
        <v>12</v>
      </c>
      <c r="H904">
        <v>3</v>
      </c>
      <c r="I904" s="34"/>
      <c r="J904" s="55" t="s">
        <v>64</v>
      </c>
      <c r="K904" s="56" t="s">
        <v>69</v>
      </c>
      <c r="L904" s="105"/>
      <c r="M904">
        <v>132</v>
      </c>
      <c r="N904">
        <v>130</v>
      </c>
      <c r="O904" s="34"/>
      <c r="P904">
        <f>VLOOKUP(表格2_45[[#This Row],[name]],odds!$A$1:$H$200,4,0)</f>
        <v>14</v>
      </c>
      <c r="Q904">
        <v>5.5</v>
      </c>
      <c r="R904" s="34"/>
      <c r="S904" s="36" t="s">
        <v>410</v>
      </c>
      <c r="T904">
        <v>1400</v>
      </c>
      <c r="U904">
        <v>1</v>
      </c>
      <c r="V904">
        <v>27</v>
      </c>
      <c r="W904">
        <v>4</v>
      </c>
      <c r="X904">
        <v>25</v>
      </c>
      <c r="Y904" t="s">
        <v>483</v>
      </c>
      <c r="Z904">
        <v>1122</v>
      </c>
      <c r="AA904" s="33" t="s">
        <v>417</v>
      </c>
      <c r="AB904">
        <v>3</v>
      </c>
      <c r="AC904">
        <v>71</v>
      </c>
      <c r="AD904" s="20" t="s">
        <v>39</v>
      </c>
      <c r="AE904" s="12" t="s">
        <v>471</v>
      </c>
      <c r="AF904">
        <v>9</v>
      </c>
      <c r="AG904">
        <v>10</v>
      </c>
      <c r="AH904">
        <v>8</v>
      </c>
      <c r="AI904">
        <v>4</v>
      </c>
      <c r="AL904" t="s">
        <v>572</v>
      </c>
    </row>
    <row r="905" spans="1:38" hidden="1" x14ac:dyDescent="0.25">
      <c r="A905" s="20" t="s">
        <v>218</v>
      </c>
      <c r="B905" s="25" t="s">
        <v>225</v>
      </c>
      <c r="C905" s="28">
        <v>3</v>
      </c>
      <c r="D905">
        <v>35.79</v>
      </c>
      <c r="E905">
        <v>35.99</v>
      </c>
      <c r="F905" s="34"/>
      <c r="G905">
        <v>12</v>
      </c>
      <c r="H905">
        <v>12</v>
      </c>
      <c r="I905" s="34"/>
      <c r="J905" s="55" t="s">
        <v>64</v>
      </c>
      <c r="K905" s="49" t="s">
        <v>31</v>
      </c>
      <c r="L905" s="107"/>
      <c r="M905">
        <v>132</v>
      </c>
      <c r="N905">
        <v>127</v>
      </c>
      <c r="O905" s="34"/>
      <c r="P905">
        <f>VLOOKUP(表格2_45[[#This Row],[name]],odds!$A$1:$H$200,4,0)</f>
        <v>14</v>
      </c>
      <c r="Q905">
        <v>5.4</v>
      </c>
      <c r="R905" s="34"/>
      <c r="S905" s="38" t="s">
        <v>411</v>
      </c>
      <c r="T905">
        <v>1600</v>
      </c>
      <c r="U905">
        <v>1</v>
      </c>
      <c r="V905">
        <v>31</v>
      </c>
      <c r="W905">
        <v>1</v>
      </c>
      <c r="X905">
        <v>25</v>
      </c>
      <c r="Y905" t="s">
        <v>501</v>
      </c>
      <c r="Z905">
        <v>1129</v>
      </c>
      <c r="AA905" s="33" t="s">
        <v>417</v>
      </c>
      <c r="AB905">
        <v>3</v>
      </c>
      <c r="AC905">
        <v>71</v>
      </c>
      <c r="AD905" s="20" t="s">
        <v>39</v>
      </c>
      <c r="AE905" s="12">
        <v>2</v>
      </c>
      <c r="AF905">
        <v>12</v>
      </c>
      <c r="AG905">
        <v>11</v>
      </c>
      <c r="AH905">
        <v>9</v>
      </c>
      <c r="AI905">
        <v>3</v>
      </c>
      <c r="AL905" t="s">
        <v>17</v>
      </c>
    </row>
    <row r="906" spans="1:38" hidden="1" x14ac:dyDescent="0.25">
      <c r="A906" s="20" t="s">
        <v>218</v>
      </c>
      <c r="B906" s="25" t="s">
        <v>225</v>
      </c>
      <c r="C906" s="30">
        <v>5</v>
      </c>
      <c r="D906">
        <v>34.340000000000003</v>
      </c>
      <c r="E906">
        <v>34.64</v>
      </c>
      <c r="F906" s="34"/>
      <c r="G906">
        <v>12</v>
      </c>
      <c r="H906">
        <v>11</v>
      </c>
      <c r="I906" s="34"/>
      <c r="J906" s="55" t="s">
        <v>64</v>
      </c>
      <c r="K906" s="56" t="s">
        <v>69</v>
      </c>
      <c r="L906" s="105"/>
      <c r="M906">
        <v>132</v>
      </c>
      <c r="N906">
        <v>122</v>
      </c>
      <c r="O906" s="34"/>
      <c r="P906">
        <f>VLOOKUP(表格2_45[[#This Row],[name]],odds!$A$1:$H$200,4,0)</f>
        <v>14</v>
      </c>
      <c r="Q906">
        <v>12</v>
      </c>
      <c r="R906" s="34"/>
      <c r="S906" s="38" t="s">
        <v>411</v>
      </c>
      <c r="T906">
        <v>1600</v>
      </c>
      <c r="U906">
        <v>1</v>
      </c>
      <c r="V906">
        <v>12</v>
      </c>
      <c r="W906">
        <v>1</v>
      </c>
      <c r="X906">
        <v>25</v>
      </c>
      <c r="Y906" t="s">
        <v>479</v>
      </c>
      <c r="Z906">
        <v>1129</v>
      </c>
      <c r="AA906" s="33" t="s">
        <v>417</v>
      </c>
      <c r="AB906" t="s">
        <v>865</v>
      </c>
      <c r="AC906">
        <v>70</v>
      </c>
      <c r="AD906" s="20" t="s">
        <v>39</v>
      </c>
      <c r="AE906" s="12" t="s">
        <v>423</v>
      </c>
      <c r="AF906">
        <v>13</v>
      </c>
      <c r="AG906">
        <v>10</v>
      </c>
      <c r="AH906">
        <v>12</v>
      </c>
      <c r="AI906">
        <v>5</v>
      </c>
      <c r="AL906" t="s">
        <v>262</v>
      </c>
    </row>
    <row r="907" spans="1:38" hidden="1" x14ac:dyDescent="0.25">
      <c r="A907" s="20" t="s">
        <v>218</v>
      </c>
      <c r="B907" s="25" t="s">
        <v>225</v>
      </c>
      <c r="C907" s="30">
        <v>5</v>
      </c>
      <c r="D907">
        <v>34.29</v>
      </c>
      <c r="E907">
        <v>34.49</v>
      </c>
      <c r="F907" s="34"/>
      <c r="G907">
        <v>12</v>
      </c>
      <c r="H907">
        <v>14</v>
      </c>
      <c r="I907" s="34"/>
      <c r="J907" s="55" t="s">
        <v>64</v>
      </c>
      <c r="K907" s="56" t="s">
        <v>69</v>
      </c>
      <c r="L907" s="105"/>
      <c r="M907">
        <v>132</v>
      </c>
      <c r="N907">
        <v>125</v>
      </c>
      <c r="O907" s="34"/>
      <c r="P907">
        <f>VLOOKUP(表格2_45[[#This Row],[name]],odds!$A$1:$H$200,4,0)</f>
        <v>14</v>
      </c>
      <c r="Q907">
        <v>11</v>
      </c>
      <c r="R907" s="34"/>
      <c r="S907" s="38" t="s">
        <v>411</v>
      </c>
      <c r="T907">
        <v>1600</v>
      </c>
      <c r="U907">
        <v>1</v>
      </c>
      <c r="V907">
        <v>15</v>
      </c>
      <c r="W907">
        <v>12</v>
      </c>
      <c r="X907">
        <v>24</v>
      </c>
      <c r="Y907" t="s">
        <v>479</v>
      </c>
      <c r="Z907">
        <v>1121</v>
      </c>
      <c r="AA907" s="33" t="s">
        <v>417</v>
      </c>
      <c r="AB907">
        <v>3</v>
      </c>
      <c r="AC907">
        <v>70</v>
      </c>
      <c r="AD907" s="20" t="s">
        <v>39</v>
      </c>
      <c r="AE907" s="12" t="s">
        <v>471</v>
      </c>
      <c r="AF907">
        <v>12</v>
      </c>
      <c r="AG907">
        <v>12</v>
      </c>
      <c r="AH907">
        <v>12</v>
      </c>
      <c r="AI907">
        <v>5</v>
      </c>
      <c r="AL907" t="s">
        <v>46</v>
      </c>
    </row>
    <row r="908" spans="1:38" hidden="1" x14ac:dyDescent="0.25">
      <c r="A908" s="20" t="s">
        <v>218</v>
      </c>
      <c r="B908" s="25" t="s">
        <v>225</v>
      </c>
      <c r="C908" s="28">
        <v>1</v>
      </c>
      <c r="D908">
        <v>21.66</v>
      </c>
      <c r="E908">
        <v>22.36</v>
      </c>
      <c r="F908" s="34"/>
      <c r="G908">
        <v>12</v>
      </c>
      <c r="H908">
        <v>1</v>
      </c>
      <c r="I908" s="34"/>
      <c r="J908" s="55" t="s">
        <v>64</v>
      </c>
      <c r="K908" s="56" t="s">
        <v>69</v>
      </c>
      <c r="L908" s="105"/>
      <c r="M908">
        <v>132</v>
      </c>
      <c r="N908">
        <v>122</v>
      </c>
      <c r="O908" s="34"/>
      <c r="P908">
        <f>VLOOKUP(表格2_45[[#This Row],[name]],odds!$A$1:$H$200,4,0)</f>
        <v>14</v>
      </c>
      <c r="Q908">
        <v>70</v>
      </c>
      <c r="R908" s="34"/>
      <c r="S908" s="37" t="s">
        <v>409</v>
      </c>
      <c r="T908">
        <v>1400</v>
      </c>
      <c r="U908">
        <v>1</v>
      </c>
      <c r="V908">
        <v>17</v>
      </c>
      <c r="W908">
        <v>11</v>
      </c>
      <c r="X908">
        <v>24</v>
      </c>
      <c r="Y908" t="s">
        <v>501</v>
      </c>
      <c r="Z908">
        <v>1121</v>
      </c>
      <c r="AA908" s="33" t="s">
        <v>417</v>
      </c>
      <c r="AB908">
        <v>3</v>
      </c>
      <c r="AC908">
        <v>64</v>
      </c>
      <c r="AD908" s="20" t="s">
        <v>39</v>
      </c>
      <c r="AE908" s="12" t="s">
        <v>446</v>
      </c>
      <c r="AF908">
        <v>4</v>
      </c>
      <c r="AG908">
        <v>3</v>
      </c>
      <c r="AH908">
        <v>4</v>
      </c>
      <c r="AI908">
        <v>1</v>
      </c>
      <c r="AL908" t="s">
        <v>639</v>
      </c>
    </row>
    <row r="909" spans="1:38" x14ac:dyDescent="0.25">
      <c r="A909" s="20" t="s">
        <v>218</v>
      </c>
      <c r="B909" s="24" t="s">
        <v>222</v>
      </c>
      <c r="C909" s="28">
        <v>1</v>
      </c>
      <c r="D909">
        <v>39.049999999999997</v>
      </c>
      <c r="E909">
        <v>39.25</v>
      </c>
      <c r="F909" s="34"/>
      <c r="G909">
        <v>9</v>
      </c>
      <c r="H909">
        <v>9</v>
      </c>
      <c r="I909" s="34"/>
      <c r="J909" s="64" t="s">
        <v>150</v>
      </c>
      <c r="K909" s="62" t="s">
        <v>120</v>
      </c>
      <c r="L909" s="109"/>
      <c r="M909">
        <v>133</v>
      </c>
      <c r="N909">
        <v>126</v>
      </c>
      <c r="O909" s="34"/>
      <c r="P909">
        <f>VLOOKUP(表格2_45[[#This Row],[name]],odds!$A$1:$H$200,4,0)</f>
        <v>13</v>
      </c>
      <c r="Q909">
        <v>19</v>
      </c>
      <c r="R909" s="34"/>
      <c r="S909" s="35" t="s">
        <v>408</v>
      </c>
      <c r="T909" s="41">
        <v>1650</v>
      </c>
      <c r="U909">
        <v>1</v>
      </c>
      <c r="V909">
        <v>7</v>
      </c>
      <c r="W909">
        <v>5</v>
      </c>
      <c r="X909">
        <v>25</v>
      </c>
      <c r="Y909" s="32" t="s">
        <v>432</v>
      </c>
      <c r="Z909">
        <v>1151</v>
      </c>
      <c r="AA909" s="33" t="s">
        <v>417</v>
      </c>
      <c r="AB909">
        <v>3</v>
      </c>
      <c r="AC909">
        <v>71</v>
      </c>
      <c r="AD909" s="18" t="s">
        <v>76</v>
      </c>
      <c r="AE909" s="12" t="s">
        <v>446</v>
      </c>
      <c r="AF909">
        <v>2</v>
      </c>
      <c r="AG909">
        <v>2</v>
      </c>
      <c r="AH909">
        <v>2</v>
      </c>
      <c r="AI909">
        <v>1</v>
      </c>
      <c r="AL909" t="s">
        <v>624</v>
      </c>
    </row>
    <row r="910" spans="1:38" hidden="1" x14ac:dyDescent="0.25">
      <c r="A910" s="20" t="s">
        <v>218</v>
      </c>
      <c r="B910" s="18" t="s">
        <v>239</v>
      </c>
      <c r="C910">
        <v>6</v>
      </c>
      <c r="D910">
        <v>40.020000000000003</v>
      </c>
      <c r="E910">
        <v>39.320000000000007</v>
      </c>
      <c r="F910" s="34"/>
      <c r="G910">
        <v>1</v>
      </c>
      <c r="H910">
        <v>9</v>
      </c>
      <c r="I910" s="34"/>
      <c r="J910" s="63" t="s">
        <v>140</v>
      </c>
      <c r="K910" s="49" t="s">
        <v>31</v>
      </c>
      <c r="L910" s="107"/>
      <c r="M910">
        <v>120</v>
      </c>
      <c r="N910">
        <v>130</v>
      </c>
      <c r="O910" s="34"/>
      <c r="P910">
        <f>VLOOKUP(表格2_45[[#This Row],[name]],odds!$A$1:$H$200,4,0)</f>
        <v>17</v>
      </c>
      <c r="Q910">
        <v>7.2</v>
      </c>
      <c r="R910" s="34"/>
      <c r="S910" s="35" t="s">
        <v>408</v>
      </c>
      <c r="T910" s="41">
        <v>1650</v>
      </c>
      <c r="U910">
        <v>1</v>
      </c>
      <c r="V910">
        <v>25</v>
      </c>
      <c r="W910">
        <v>9</v>
      </c>
      <c r="X910">
        <v>24</v>
      </c>
      <c r="Y910" s="32" t="s">
        <v>416</v>
      </c>
      <c r="Z910">
        <v>1156</v>
      </c>
      <c r="AA910" s="33" t="s">
        <v>417</v>
      </c>
      <c r="AB910">
        <v>3</v>
      </c>
      <c r="AC910">
        <v>73</v>
      </c>
      <c r="AD910" s="25" t="s">
        <v>54</v>
      </c>
      <c r="AE910">
        <v>3</v>
      </c>
      <c r="AF910">
        <v>3</v>
      </c>
      <c r="AG910">
        <v>2</v>
      </c>
      <c r="AH910">
        <v>4</v>
      </c>
      <c r="AI910">
        <v>6</v>
      </c>
      <c r="AL910" t="s">
        <v>141</v>
      </c>
    </row>
    <row r="911" spans="1:38" x14ac:dyDescent="0.25">
      <c r="A911" s="20" t="s">
        <v>218</v>
      </c>
      <c r="B911" s="18" t="s">
        <v>239</v>
      </c>
      <c r="C911">
        <v>6</v>
      </c>
      <c r="D911">
        <v>39.67</v>
      </c>
      <c r="E911">
        <v>39.369999999999997</v>
      </c>
      <c r="F911" s="34"/>
      <c r="G911">
        <v>1</v>
      </c>
      <c r="H911">
        <v>5</v>
      </c>
      <c r="I911" s="34"/>
      <c r="J911" s="63" t="s">
        <v>140</v>
      </c>
      <c r="K911" s="56" t="s">
        <v>69</v>
      </c>
      <c r="L911" s="105"/>
      <c r="M911">
        <v>120</v>
      </c>
      <c r="N911">
        <v>122</v>
      </c>
      <c r="O911" s="34"/>
      <c r="P911">
        <f>VLOOKUP(表格2_45[[#This Row],[name]],odds!$A$1:$H$200,4,0)</f>
        <v>17</v>
      </c>
      <c r="Q911">
        <v>10</v>
      </c>
      <c r="R911" s="34"/>
      <c r="S911" s="37" t="s">
        <v>409</v>
      </c>
      <c r="T911" s="41">
        <v>1650</v>
      </c>
      <c r="U911">
        <v>1</v>
      </c>
      <c r="V911">
        <v>7</v>
      </c>
      <c r="W911">
        <v>5</v>
      </c>
      <c r="X911">
        <v>25</v>
      </c>
      <c r="Y911" s="32" t="s">
        <v>432</v>
      </c>
      <c r="Z911">
        <v>1163</v>
      </c>
      <c r="AA911" s="33" t="s">
        <v>417</v>
      </c>
      <c r="AB911">
        <v>3</v>
      </c>
      <c r="AC911">
        <v>67</v>
      </c>
      <c r="AD911" s="25" t="s">
        <v>54</v>
      </c>
      <c r="AE911" t="s">
        <v>474</v>
      </c>
      <c r="AF911">
        <v>4</v>
      </c>
      <c r="AG911">
        <v>4</v>
      </c>
      <c r="AH911">
        <v>4</v>
      </c>
      <c r="AI911">
        <v>6</v>
      </c>
      <c r="AL911" t="s">
        <v>141</v>
      </c>
    </row>
    <row r="912" spans="1:38" hidden="1" x14ac:dyDescent="0.25">
      <c r="A912" s="20" t="s">
        <v>218</v>
      </c>
      <c r="B912" s="26" t="s">
        <v>228</v>
      </c>
      <c r="C912" s="30">
        <v>5</v>
      </c>
      <c r="D912">
        <v>49.68</v>
      </c>
      <c r="E912">
        <v>49.68</v>
      </c>
      <c r="F912" s="34"/>
      <c r="G912">
        <v>7</v>
      </c>
      <c r="H912">
        <v>10</v>
      </c>
      <c r="I912" s="34"/>
      <c r="J912" s="54" t="s">
        <v>58</v>
      </c>
      <c r="K912" s="54" t="s">
        <v>58</v>
      </c>
      <c r="L912" s="110"/>
      <c r="M912">
        <v>129</v>
      </c>
      <c r="N912">
        <v>129</v>
      </c>
      <c r="O912" s="34"/>
      <c r="P912">
        <f>VLOOKUP(表格2_45[[#This Row],[name]],odds!$A$1:$H$200,4,0)</f>
        <v>11</v>
      </c>
      <c r="Q912">
        <v>16</v>
      </c>
      <c r="R912" s="34"/>
      <c r="S912" s="38" t="s">
        <v>411</v>
      </c>
      <c r="T912">
        <v>1800</v>
      </c>
      <c r="U912">
        <v>1</v>
      </c>
      <c r="V912">
        <v>12</v>
      </c>
      <c r="W912">
        <v>11</v>
      </c>
      <c r="X912">
        <v>25</v>
      </c>
      <c r="Y912" s="32" t="s">
        <v>432</v>
      </c>
      <c r="Z912">
        <v>1093</v>
      </c>
      <c r="AA912" s="33" t="s">
        <v>427</v>
      </c>
      <c r="AB912">
        <v>3</v>
      </c>
      <c r="AC912">
        <v>72</v>
      </c>
      <c r="AD912" s="16" t="s">
        <v>14</v>
      </c>
      <c r="AE912" s="12" t="s">
        <v>654</v>
      </c>
      <c r="AF912">
        <v>11</v>
      </c>
      <c r="AG912">
        <v>10</v>
      </c>
      <c r="AH912">
        <v>8</v>
      </c>
      <c r="AI912">
        <v>8</v>
      </c>
      <c r="AJ912">
        <v>5</v>
      </c>
      <c r="AL912" t="s">
        <v>161</v>
      </c>
    </row>
    <row r="913" spans="1:38" x14ac:dyDescent="0.25">
      <c r="A913" s="20" t="s">
        <v>218</v>
      </c>
      <c r="B913" s="25" t="s">
        <v>225</v>
      </c>
      <c r="C913" s="28">
        <v>2</v>
      </c>
      <c r="D913">
        <v>39.1</v>
      </c>
      <c r="E913">
        <v>39.400000000000006</v>
      </c>
      <c r="F913" s="34"/>
      <c r="G913">
        <v>12</v>
      </c>
      <c r="H913">
        <v>5</v>
      </c>
      <c r="I913" s="34"/>
      <c r="J913" s="55" t="s">
        <v>64</v>
      </c>
      <c r="K913" s="53" t="s">
        <v>53</v>
      </c>
      <c r="L913" s="102"/>
      <c r="M913">
        <v>132</v>
      </c>
      <c r="N913">
        <v>128</v>
      </c>
      <c r="O913" s="34"/>
      <c r="P913">
        <f>VLOOKUP(表格2_45[[#This Row],[name]],odds!$A$1:$H$200,4,0)</f>
        <v>14</v>
      </c>
      <c r="Q913">
        <v>3.7</v>
      </c>
      <c r="R913" s="34"/>
      <c r="S913" s="37" t="s">
        <v>409</v>
      </c>
      <c r="T913" s="41">
        <v>1650</v>
      </c>
      <c r="U913">
        <v>1</v>
      </c>
      <c r="V913">
        <v>5</v>
      </c>
      <c r="W913">
        <v>11</v>
      </c>
      <c r="X913">
        <v>25</v>
      </c>
      <c r="Y913" s="32" t="s">
        <v>426</v>
      </c>
      <c r="Z913">
        <v>1125</v>
      </c>
      <c r="AA913" s="33" t="s">
        <v>427</v>
      </c>
      <c r="AB913">
        <v>3</v>
      </c>
      <c r="AC913">
        <v>72</v>
      </c>
      <c r="AD913" s="20" t="s">
        <v>39</v>
      </c>
      <c r="AE913" s="12" t="s">
        <v>654</v>
      </c>
      <c r="AF913">
        <v>5</v>
      </c>
      <c r="AG913">
        <v>6</v>
      </c>
      <c r="AH913">
        <v>6</v>
      </c>
      <c r="AI913">
        <v>2</v>
      </c>
      <c r="AL913" t="s">
        <v>125</v>
      </c>
    </row>
    <row r="914" spans="1:38" x14ac:dyDescent="0.25">
      <c r="A914" s="20" t="s">
        <v>218</v>
      </c>
      <c r="B914" s="18" t="s">
        <v>239</v>
      </c>
      <c r="C914" s="28">
        <v>3</v>
      </c>
      <c r="D914">
        <v>40.14</v>
      </c>
      <c r="E914">
        <v>39.44</v>
      </c>
      <c r="F914" s="34"/>
      <c r="G914">
        <v>1</v>
      </c>
      <c r="H914">
        <v>7</v>
      </c>
      <c r="I914" s="34"/>
      <c r="J914" s="63" t="s">
        <v>140</v>
      </c>
      <c r="K914" s="63" t="s">
        <v>140</v>
      </c>
      <c r="L914" s="100"/>
      <c r="M914">
        <v>120</v>
      </c>
      <c r="N914">
        <v>135</v>
      </c>
      <c r="O914" s="34"/>
      <c r="P914">
        <f>VLOOKUP(表格2_45[[#This Row],[name]],odds!$A$1:$H$200,4,0)</f>
        <v>17</v>
      </c>
      <c r="Q914">
        <v>4.2</v>
      </c>
      <c r="R914" s="34"/>
      <c r="S914" s="35" t="s">
        <v>408</v>
      </c>
      <c r="T914" s="41">
        <v>1650</v>
      </c>
      <c r="U914">
        <v>1</v>
      </c>
      <c r="V914">
        <v>15</v>
      </c>
      <c r="W914">
        <v>10</v>
      </c>
      <c r="X914">
        <v>25</v>
      </c>
      <c r="Y914" s="32" t="s">
        <v>432</v>
      </c>
      <c r="Z914">
        <v>1195</v>
      </c>
      <c r="AA914" s="33" t="s">
        <v>427</v>
      </c>
      <c r="AB914">
        <v>4</v>
      </c>
      <c r="AC914">
        <v>58</v>
      </c>
      <c r="AD914" s="25" t="s">
        <v>54</v>
      </c>
      <c r="AE914" s="12" t="s">
        <v>418</v>
      </c>
      <c r="AF914">
        <v>1</v>
      </c>
      <c r="AG914">
        <v>1</v>
      </c>
      <c r="AH914">
        <v>1</v>
      </c>
      <c r="AI914">
        <v>3</v>
      </c>
      <c r="AL914" t="s">
        <v>141</v>
      </c>
    </row>
    <row r="915" spans="1:38" hidden="1" x14ac:dyDescent="0.25">
      <c r="A915" s="20" t="s">
        <v>218</v>
      </c>
      <c r="B915" s="26" t="s">
        <v>228</v>
      </c>
      <c r="C915">
        <v>6</v>
      </c>
      <c r="D915">
        <v>9.48</v>
      </c>
      <c r="E915">
        <v>9.7799999999999994</v>
      </c>
      <c r="F915" s="34"/>
      <c r="G915">
        <v>7</v>
      </c>
      <c r="H915">
        <v>3</v>
      </c>
      <c r="I915" s="34"/>
      <c r="J915" s="54" t="s">
        <v>58</v>
      </c>
      <c r="K915" s="54" t="s">
        <v>58</v>
      </c>
      <c r="L915" s="110"/>
      <c r="M915">
        <v>129</v>
      </c>
      <c r="N915">
        <v>127</v>
      </c>
      <c r="O915" s="34"/>
      <c r="P915">
        <f>VLOOKUP(表格2_45[[#This Row],[name]],odds!$A$1:$H$200,4,0)</f>
        <v>11</v>
      </c>
      <c r="Q915">
        <v>37</v>
      </c>
      <c r="R915" s="34"/>
      <c r="S915" s="38" t="s">
        <v>411</v>
      </c>
      <c r="T915">
        <v>1200</v>
      </c>
      <c r="U915">
        <v>1</v>
      </c>
      <c r="V915">
        <v>8</v>
      </c>
      <c r="W915">
        <v>10</v>
      </c>
      <c r="X915">
        <v>25</v>
      </c>
      <c r="Y915" s="32" t="s">
        <v>426</v>
      </c>
      <c r="Z915">
        <v>1088</v>
      </c>
      <c r="AA915" s="33" t="s">
        <v>427</v>
      </c>
      <c r="AB915">
        <v>3</v>
      </c>
      <c r="AC915">
        <v>72</v>
      </c>
      <c r="AD915" s="16" t="s">
        <v>14</v>
      </c>
      <c r="AE915" s="12" t="s">
        <v>549</v>
      </c>
      <c r="AF915">
        <v>12</v>
      </c>
      <c r="AG915">
        <v>11</v>
      </c>
      <c r="AH915">
        <v>6</v>
      </c>
      <c r="AL915" t="s">
        <v>161</v>
      </c>
    </row>
    <row r="916" spans="1:38" x14ac:dyDescent="0.25">
      <c r="A916" s="20" t="s">
        <v>218</v>
      </c>
      <c r="B916" s="24" t="s">
        <v>222</v>
      </c>
      <c r="C916" s="30">
        <v>4</v>
      </c>
      <c r="D916">
        <v>39.020000000000003</v>
      </c>
      <c r="E916">
        <v>39.520000000000003</v>
      </c>
      <c r="F916" s="34"/>
      <c r="G916">
        <v>9</v>
      </c>
      <c r="H916">
        <v>4</v>
      </c>
      <c r="I916" s="34"/>
      <c r="J916" s="64" t="s">
        <v>150</v>
      </c>
      <c r="K916" s="62" t="s">
        <v>120</v>
      </c>
      <c r="L916" s="109"/>
      <c r="M916">
        <v>133</v>
      </c>
      <c r="N916">
        <v>123</v>
      </c>
      <c r="O916" s="34"/>
      <c r="P916">
        <f>VLOOKUP(表格2_45[[#This Row],[name]],odds!$A$1:$H$200,4,0)</f>
        <v>13</v>
      </c>
      <c r="Q916">
        <v>15</v>
      </c>
      <c r="R916" s="34"/>
      <c r="S916" s="37" t="s">
        <v>409</v>
      </c>
      <c r="T916" s="41">
        <v>1650</v>
      </c>
      <c r="U916">
        <v>1</v>
      </c>
      <c r="V916">
        <v>12</v>
      </c>
      <c r="W916">
        <v>11</v>
      </c>
      <c r="X916">
        <v>25</v>
      </c>
      <c r="Y916" s="32" t="s">
        <v>432</v>
      </c>
      <c r="Z916">
        <v>1175</v>
      </c>
      <c r="AA916" s="33" t="s">
        <v>427</v>
      </c>
      <c r="AB916">
        <v>2</v>
      </c>
      <c r="AC916">
        <v>84</v>
      </c>
      <c r="AD916" s="18" t="s">
        <v>76</v>
      </c>
      <c r="AE916">
        <v>3</v>
      </c>
      <c r="AF916">
        <v>7</v>
      </c>
      <c r="AG916">
        <v>8</v>
      </c>
      <c r="AH916">
        <v>8</v>
      </c>
      <c r="AI916">
        <v>4</v>
      </c>
      <c r="AL916" t="s">
        <v>624</v>
      </c>
    </row>
    <row r="917" spans="1:38" hidden="1" x14ac:dyDescent="0.25">
      <c r="A917" s="20" t="s">
        <v>218</v>
      </c>
      <c r="B917" s="17" t="s">
        <v>236</v>
      </c>
      <c r="C917" s="28">
        <v>3</v>
      </c>
      <c r="D917">
        <v>39.75</v>
      </c>
      <c r="E917">
        <v>39.550000000000004</v>
      </c>
      <c r="F917" s="34"/>
      <c r="G917">
        <v>8</v>
      </c>
      <c r="H917">
        <v>1</v>
      </c>
      <c r="I917" s="34"/>
      <c r="J917" s="66" t="s">
        <v>173</v>
      </c>
      <c r="K917" s="61" t="s">
        <v>106</v>
      </c>
      <c r="L917" s="113"/>
      <c r="M917">
        <v>121</v>
      </c>
      <c r="N917">
        <v>133</v>
      </c>
      <c r="O917" s="34"/>
      <c r="P917">
        <f>VLOOKUP(表格2_45[[#This Row],[name]],odds!$A$1:$H$200,4,0)</f>
        <v>12</v>
      </c>
      <c r="Q917">
        <v>4.3</v>
      </c>
      <c r="R917" s="34"/>
      <c r="S917" s="35" t="s">
        <v>408</v>
      </c>
      <c r="T917" s="41">
        <v>1650</v>
      </c>
      <c r="U917">
        <v>1</v>
      </c>
      <c r="V917">
        <v>26</v>
      </c>
      <c r="W917">
        <v>12</v>
      </c>
      <c r="X917">
        <v>24</v>
      </c>
      <c r="Y917" s="32" t="s">
        <v>426</v>
      </c>
      <c r="Z917">
        <v>1099</v>
      </c>
      <c r="AA917" s="33" t="s">
        <v>417</v>
      </c>
      <c r="AB917">
        <v>4</v>
      </c>
      <c r="AC917">
        <v>58</v>
      </c>
      <c r="AD917" s="17" t="s">
        <v>21</v>
      </c>
      <c r="AE917" s="12" t="s">
        <v>471</v>
      </c>
      <c r="AF917">
        <v>1</v>
      </c>
      <c r="AG917">
        <v>1</v>
      </c>
      <c r="AH917">
        <v>1</v>
      </c>
      <c r="AI917">
        <v>3</v>
      </c>
      <c r="AL917" t="s">
        <v>46</v>
      </c>
    </row>
    <row r="918" spans="1:38" x14ac:dyDescent="0.25">
      <c r="A918" s="20" t="s">
        <v>218</v>
      </c>
      <c r="B918" s="26" t="s">
        <v>228</v>
      </c>
      <c r="C918" s="28">
        <v>2</v>
      </c>
      <c r="D918">
        <v>39.619999999999997</v>
      </c>
      <c r="E918">
        <v>39.619999999999997</v>
      </c>
      <c r="F918" s="34"/>
      <c r="G918">
        <v>7</v>
      </c>
      <c r="H918">
        <v>9</v>
      </c>
      <c r="I918" s="34"/>
      <c r="J918" s="54" t="s">
        <v>58</v>
      </c>
      <c r="K918" s="54" t="s">
        <v>58</v>
      </c>
      <c r="L918" s="110"/>
      <c r="M918">
        <v>129</v>
      </c>
      <c r="N918">
        <v>130</v>
      </c>
      <c r="O918" s="34"/>
      <c r="P918">
        <f>VLOOKUP(表格2_45[[#This Row],[name]],odds!$A$1:$H$200,4,0)</f>
        <v>11</v>
      </c>
      <c r="Q918">
        <v>26</v>
      </c>
      <c r="R918" s="34"/>
      <c r="S918" s="38" t="s">
        <v>411</v>
      </c>
      <c r="T918" s="41">
        <v>1650</v>
      </c>
      <c r="U918">
        <v>1</v>
      </c>
      <c r="V918">
        <v>22</v>
      </c>
      <c r="W918">
        <v>10</v>
      </c>
      <c r="X918">
        <v>25</v>
      </c>
      <c r="Y918" s="31" t="s">
        <v>420</v>
      </c>
      <c r="Z918">
        <v>1089</v>
      </c>
      <c r="AA918" s="33" t="s">
        <v>417</v>
      </c>
      <c r="AB918">
        <v>3</v>
      </c>
      <c r="AC918">
        <v>71</v>
      </c>
      <c r="AD918" s="16" t="s">
        <v>14</v>
      </c>
      <c r="AE918" s="12" t="s">
        <v>423</v>
      </c>
      <c r="AF918">
        <v>11</v>
      </c>
      <c r="AG918">
        <v>11</v>
      </c>
      <c r="AH918">
        <v>11</v>
      </c>
      <c r="AI918">
        <v>2</v>
      </c>
      <c r="AL918" t="s">
        <v>161</v>
      </c>
    </row>
    <row r="919" spans="1:38" hidden="1" x14ac:dyDescent="0.25">
      <c r="A919" s="20" t="s">
        <v>218</v>
      </c>
      <c r="B919" s="22" t="s">
        <v>250</v>
      </c>
      <c r="C919" s="28">
        <v>1</v>
      </c>
      <c r="D919">
        <v>40.229999999999997</v>
      </c>
      <c r="E919">
        <v>39.629999999999995</v>
      </c>
      <c r="F919" s="34"/>
      <c r="G919">
        <v>2</v>
      </c>
      <c r="H919">
        <v>1</v>
      </c>
      <c r="I919" s="34"/>
      <c r="J919" s="57" t="s">
        <v>326</v>
      </c>
      <c r="K919" s="63" t="s">
        <v>140</v>
      </c>
      <c r="L919" s="100"/>
      <c r="M919">
        <v>113</v>
      </c>
      <c r="N919">
        <v>132</v>
      </c>
      <c r="O919" s="34"/>
      <c r="P919">
        <f>VLOOKUP(表格2_45[[#This Row],[name]],odds!$A$1:$H$200,4,0)</f>
        <v>12</v>
      </c>
      <c r="Q919">
        <v>4</v>
      </c>
      <c r="R919" s="34"/>
      <c r="S919" s="37" t="s">
        <v>409</v>
      </c>
      <c r="T919" s="41">
        <v>1650</v>
      </c>
      <c r="U919">
        <v>1</v>
      </c>
      <c r="V919">
        <v>20</v>
      </c>
      <c r="W919">
        <v>9</v>
      </c>
      <c r="X919">
        <v>23</v>
      </c>
      <c r="Y919" s="31" t="s">
        <v>420</v>
      </c>
      <c r="Z919">
        <v>985</v>
      </c>
      <c r="AA919" s="33" t="s">
        <v>417</v>
      </c>
      <c r="AB919">
        <v>3</v>
      </c>
      <c r="AC919">
        <v>77</v>
      </c>
      <c r="AD919" s="22" t="s">
        <v>135</v>
      </c>
      <c r="AE919" s="12" t="s">
        <v>552</v>
      </c>
      <c r="AF919">
        <v>6</v>
      </c>
      <c r="AG919">
        <v>6</v>
      </c>
      <c r="AH919">
        <v>5</v>
      </c>
      <c r="AI919">
        <v>1</v>
      </c>
      <c r="AL919" t="s">
        <v>17</v>
      </c>
    </row>
    <row r="920" spans="1:38" hidden="1" x14ac:dyDescent="0.25">
      <c r="A920" s="20" t="s">
        <v>218</v>
      </c>
      <c r="B920" s="26" t="s">
        <v>228</v>
      </c>
      <c r="C920" s="28">
        <v>1</v>
      </c>
      <c r="D920">
        <v>38.909999999999997</v>
      </c>
      <c r="E920">
        <v>39.01</v>
      </c>
      <c r="F920" s="34"/>
      <c r="G920">
        <v>7</v>
      </c>
      <c r="H920">
        <v>6</v>
      </c>
      <c r="I920" s="34"/>
      <c r="J920" s="54" t="s">
        <v>58</v>
      </c>
      <c r="K920" s="54" t="s">
        <v>58</v>
      </c>
      <c r="L920" s="110"/>
      <c r="M920">
        <v>129</v>
      </c>
      <c r="N920">
        <v>125</v>
      </c>
      <c r="O920" s="34"/>
      <c r="P920">
        <f>VLOOKUP(表格2_45[[#This Row],[name]],odds!$A$1:$H$200,4,0)</f>
        <v>11</v>
      </c>
      <c r="Q920">
        <v>17</v>
      </c>
      <c r="R920" s="34"/>
      <c r="S920" s="36" t="s">
        <v>410</v>
      </c>
      <c r="T920" s="41">
        <v>1650</v>
      </c>
      <c r="U920">
        <v>1</v>
      </c>
      <c r="V920">
        <v>30</v>
      </c>
      <c r="W920">
        <v>4</v>
      </c>
      <c r="X920">
        <v>25</v>
      </c>
      <c r="Y920" s="32" t="s">
        <v>426</v>
      </c>
      <c r="Z920">
        <v>1092</v>
      </c>
      <c r="AA920" s="33" t="s">
        <v>427</v>
      </c>
      <c r="AB920">
        <v>3</v>
      </c>
      <c r="AC920">
        <v>67</v>
      </c>
      <c r="AD920" s="16" t="s">
        <v>14</v>
      </c>
      <c r="AE920" s="12" t="s">
        <v>654</v>
      </c>
      <c r="AF920">
        <v>9</v>
      </c>
      <c r="AG920">
        <v>9</v>
      </c>
      <c r="AH920">
        <v>9</v>
      </c>
      <c r="AI920">
        <v>1</v>
      </c>
      <c r="AL920" t="s">
        <v>161</v>
      </c>
    </row>
    <row r="921" spans="1:38" hidden="1" x14ac:dyDescent="0.25">
      <c r="A921" s="20" t="s">
        <v>218</v>
      </c>
      <c r="B921" s="26" t="s">
        <v>228</v>
      </c>
      <c r="C921" s="28">
        <v>1</v>
      </c>
      <c r="D921">
        <v>39.25</v>
      </c>
      <c r="E921">
        <v>39.85</v>
      </c>
      <c r="F921" s="34"/>
      <c r="G921">
        <v>7</v>
      </c>
      <c r="H921">
        <v>1</v>
      </c>
      <c r="I921" s="34"/>
      <c r="J921" s="54" t="s">
        <v>58</v>
      </c>
      <c r="K921" s="54" t="s">
        <v>58</v>
      </c>
      <c r="L921" s="110"/>
      <c r="M921">
        <v>129</v>
      </c>
      <c r="N921">
        <v>116</v>
      </c>
      <c r="O921" s="34"/>
      <c r="P921">
        <f>VLOOKUP(表格2_45[[#This Row],[name]],odds!$A$1:$H$200,4,0)</f>
        <v>11</v>
      </c>
      <c r="Q921">
        <v>21</v>
      </c>
      <c r="R921" s="34"/>
      <c r="S921" s="37" t="s">
        <v>409</v>
      </c>
      <c r="T921" s="41">
        <v>1650</v>
      </c>
      <c r="U921">
        <v>1</v>
      </c>
      <c r="V921">
        <v>16</v>
      </c>
      <c r="W921">
        <v>4</v>
      </c>
      <c r="X921">
        <v>25</v>
      </c>
      <c r="Y921" s="31" t="s">
        <v>420</v>
      </c>
      <c r="Z921">
        <v>1092</v>
      </c>
      <c r="AA921" s="33" t="s">
        <v>427</v>
      </c>
      <c r="AB921">
        <v>3</v>
      </c>
      <c r="AC921">
        <v>61</v>
      </c>
      <c r="AD921" s="16" t="s">
        <v>14</v>
      </c>
      <c r="AE921" s="12" t="s">
        <v>654</v>
      </c>
      <c r="AF921">
        <v>7</v>
      </c>
      <c r="AG921">
        <v>7</v>
      </c>
      <c r="AH921">
        <v>7</v>
      </c>
      <c r="AI921">
        <v>1</v>
      </c>
      <c r="AL921" t="s">
        <v>161</v>
      </c>
    </row>
    <row r="922" spans="1:38" hidden="1" x14ac:dyDescent="0.25">
      <c r="A922" s="20" t="s">
        <v>218</v>
      </c>
      <c r="B922" s="26" t="s">
        <v>228</v>
      </c>
      <c r="C922">
        <v>7</v>
      </c>
      <c r="D922">
        <v>39.24</v>
      </c>
      <c r="E922">
        <v>39.64</v>
      </c>
      <c r="F922" s="34"/>
      <c r="G922">
        <v>7</v>
      </c>
      <c r="H922">
        <v>9</v>
      </c>
      <c r="I922" s="34"/>
      <c r="J922" s="54" t="s">
        <v>58</v>
      </c>
      <c r="K922" s="66" t="s">
        <v>173</v>
      </c>
      <c r="L922" s="104"/>
      <c r="M922">
        <v>129</v>
      </c>
      <c r="N922">
        <v>118</v>
      </c>
      <c r="O922" s="34"/>
      <c r="P922">
        <f>VLOOKUP(表格2_45[[#This Row],[name]],odds!$A$1:$H$200,4,0)</f>
        <v>11</v>
      </c>
      <c r="Q922">
        <v>31</v>
      </c>
      <c r="R922" s="34"/>
      <c r="S922" s="38" t="s">
        <v>411</v>
      </c>
      <c r="T922" s="41">
        <v>1650</v>
      </c>
      <c r="U922">
        <v>1</v>
      </c>
      <c r="V922">
        <v>2</v>
      </c>
      <c r="W922">
        <v>4</v>
      </c>
      <c r="X922">
        <v>25</v>
      </c>
      <c r="Y922" s="32" t="s">
        <v>426</v>
      </c>
      <c r="Z922">
        <v>1092</v>
      </c>
      <c r="AA922" s="33" t="s">
        <v>427</v>
      </c>
      <c r="AB922">
        <v>3</v>
      </c>
      <c r="AC922">
        <v>63</v>
      </c>
      <c r="AD922" s="16" t="s">
        <v>14</v>
      </c>
      <c r="AE922">
        <v>4</v>
      </c>
      <c r="AF922">
        <v>11</v>
      </c>
      <c r="AG922">
        <v>11</v>
      </c>
      <c r="AH922">
        <v>11</v>
      </c>
      <c r="AI922">
        <v>7</v>
      </c>
      <c r="AL922" t="s">
        <v>161</v>
      </c>
    </row>
    <row r="923" spans="1:38" hidden="1" x14ac:dyDescent="0.25">
      <c r="A923" s="20" t="s">
        <v>218</v>
      </c>
      <c r="B923" s="26" t="s">
        <v>228</v>
      </c>
      <c r="C923" s="30">
        <v>5</v>
      </c>
      <c r="D923">
        <v>39.24</v>
      </c>
      <c r="E923">
        <v>39.440000000000005</v>
      </c>
      <c r="F923" s="34"/>
      <c r="G923">
        <v>7</v>
      </c>
      <c r="H923">
        <v>9</v>
      </c>
      <c r="I923" s="34"/>
      <c r="J923" s="54" t="s">
        <v>58</v>
      </c>
      <c r="K923" s="53" t="s">
        <v>53</v>
      </c>
      <c r="L923" s="102"/>
      <c r="M923">
        <v>129</v>
      </c>
      <c r="N923">
        <v>122</v>
      </c>
      <c r="O923" s="34"/>
      <c r="P923">
        <f>VLOOKUP(表格2_45[[#This Row],[name]],odds!$A$1:$H$200,4,0)</f>
        <v>11</v>
      </c>
      <c r="Q923">
        <v>26</v>
      </c>
      <c r="R923" s="34"/>
      <c r="S923" s="38" t="s">
        <v>411</v>
      </c>
      <c r="T923" s="41">
        <v>1650</v>
      </c>
      <c r="U923">
        <v>1</v>
      </c>
      <c r="V923">
        <v>19</v>
      </c>
      <c r="W923">
        <v>3</v>
      </c>
      <c r="X923">
        <v>25</v>
      </c>
      <c r="Y923" s="31" t="s">
        <v>420</v>
      </c>
      <c r="Z923">
        <v>1103</v>
      </c>
      <c r="AA923" s="33" t="s">
        <v>427</v>
      </c>
      <c r="AB923">
        <v>3</v>
      </c>
      <c r="AC923">
        <v>65</v>
      </c>
      <c r="AD923" s="16" t="s">
        <v>14</v>
      </c>
      <c r="AE923" t="s">
        <v>435</v>
      </c>
      <c r="AF923">
        <v>11</v>
      </c>
      <c r="AG923">
        <v>10</v>
      </c>
      <c r="AH923">
        <v>9</v>
      </c>
      <c r="AI923">
        <v>5</v>
      </c>
      <c r="AL923" t="s">
        <v>161</v>
      </c>
    </row>
    <row r="924" spans="1:38" hidden="1" x14ac:dyDescent="0.25">
      <c r="A924" s="20" t="s">
        <v>218</v>
      </c>
      <c r="B924" s="26" t="s">
        <v>228</v>
      </c>
      <c r="C924">
        <v>6</v>
      </c>
      <c r="D924">
        <v>10.37</v>
      </c>
      <c r="E924">
        <v>10.569999999999999</v>
      </c>
      <c r="F924" s="34"/>
      <c r="G924">
        <v>7</v>
      </c>
      <c r="H924">
        <v>8</v>
      </c>
      <c r="I924" s="34"/>
      <c r="J924" s="54" t="s">
        <v>58</v>
      </c>
      <c r="K924" s="87" t="s">
        <v>1367</v>
      </c>
      <c r="L924" s="132"/>
      <c r="M924">
        <v>129</v>
      </c>
      <c r="N924">
        <v>124</v>
      </c>
      <c r="O924" s="34"/>
      <c r="P924">
        <f>VLOOKUP(表格2_45[[#This Row],[name]],odds!$A$1:$H$200,4,0)</f>
        <v>11</v>
      </c>
      <c r="Q924">
        <v>7.7</v>
      </c>
      <c r="R924" s="34"/>
      <c r="S924" s="36" t="s">
        <v>410</v>
      </c>
      <c r="T924">
        <v>1200</v>
      </c>
      <c r="U924">
        <v>1</v>
      </c>
      <c r="V924">
        <v>5</v>
      </c>
      <c r="W924">
        <v>3</v>
      </c>
      <c r="X924">
        <v>25</v>
      </c>
      <c r="Y924" s="32" t="s">
        <v>426</v>
      </c>
      <c r="Z924">
        <v>1106</v>
      </c>
      <c r="AA924" s="33" t="s">
        <v>417</v>
      </c>
      <c r="AB924">
        <v>3</v>
      </c>
      <c r="AC924">
        <v>67</v>
      </c>
      <c r="AD924" s="16" t="s">
        <v>14</v>
      </c>
      <c r="AE924" t="s">
        <v>474</v>
      </c>
      <c r="AF924">
        <v>9</v>
      </c>
      <c r="AG924">
        <v>9</v>
      </c>
      <c r="AH924">
        <v>6</v>
      </c>
      <c r="AL924" t="s">
        <v>161</v>
      </c>
    </row>
    <row r="925" spans="1:38" hidden="1" x14ac:dyDescent="0.25">
      <c r="A925" s="20" t="s">
        <v>218</v>
      </c>
      <c r="B925" s="26" t="s">
        <v>228</v>
      </c>
      <c r="C925">
        <v>7</v>
      </c>
      <c r="D925">
        <v>10.55</v>
      </c>
      <c r="E925">
        <v>10.65</v>
      </c>
      <c r="F925" s="34"/>
      <c r="G925">
        <v>7</v>
      </c>
      <c r="H925">
        <v>7</v>
      </c>
      <c r="I925" s="34"/>
      <c r="J925" s="54" t="s">
        <v>58</v>
      </c>
      <c r="K925" s="54" t="s">
        <v>58</v>
      </c>
      <c r="L925" s="110"/>
      <c r="M925">
        <v>129</v>
      </c>
      <c r="N925">
        <v>127</v>
      </c>
      <c r="O925" s="34"/>
      <c r="P925">
        <f>VLOOKUP(表格2_45[[#This Row],[name]],odds!$A$1:$H$200,4,0)</f>
        <v>11</v>
      </c>
      <c r="Q925">
        <v>8.4</v>
      </c>
      <c r="R925" s="34"/>
      <c r="S925" s="38" t="s">
        <v>411</v>
      </c>
      <c r="T925">
        <v>1200</v>
      </c>
      <c r="U925">
        <v>1</v>
      </c>
      <c r="V925">
        <v>19</v>
      </c>
      <c r="W925">
        <v>2</v>
      </c>
      <c r="X925">
        <v>25</v>
      </c>
      <c r="Y925" s="31" t="s">
        <v>420</v>
      </c>
      <c r="Z925">
        <v>1097</v>
      </c>
      <c r="AA925" s="33" t="s">
        <v>417</v>
      </c>
      <c r="AB925">
        <v>3</v>
      </c>
      <c r="AC925">
        <v>69</v>
      </c>
      <c r="AD925" s="16" t="s">
        <v>14</v>
      </c>
      <c r="AE925">
        <v>4</v>
      </c>
      <c r="AF925">
        <v>12</v>
      </c>
      <c r="AG925">
        <v>12</v>
      </c>
      <c r="AH925">
        <v>7</v>
      </c>
      <c r="AL925" t="s">
        <v>161</v>
      </c>
    </row>
    <row r="926" spans="1:38" hidden="1" x14ac:dyDescent="0.25">
      <c r="A926" s="20" t="s">
        <v>218</v>
      </c>
      <c r="B926" s="26" t="s">
        <v>228</v>
      </c>
      <c r="C926" s="30">
        <v>5</v>
      </c>
      <c r="D926">
        <v>10</v>
      </c>
      <c r="E926">
        <v>10.399999999999999</v>
      </c>
      <c r="F926" s="34"/>
      <c r="G926">
        <v>7</v>
      </c>
      <c r="H926">
        <v>2</v>
      </c>
      <c r="I926" s="34"/>
      <c r="J926" s="54" t="s">
        <v>58</v>
      </c>
      <c r="K926" s="54" t="s">
        <v>58</v>
      </c>
      <c r="L926" s="110"/>
      <c r="M926">
        <v>129</v>
      </c>
      <c r="N926">
        <v>124</v>
      </c>
      <c r="O926" s="34"/>
      <c r="P926">
        <f>VLOOKUP(表格2_45[[#This Row],[name]],odds!$A$1:$H$200,4,0)</f>
        <v>11</v>
      </c>
      <c r="Q926">
        <v>7</v>
      </c>
      <c r="R926" s="34"/>
      <c r="S926" s="36" t="s">
        <v>410</v>
      </c>
      <c r="T926">
        <v>1200</v>
      </c>
      <c r="U926">
        <v>1</v>
      </c>
      <c r="V926">
        <v>5</v>
      </c>
      <c r="W926">
        <v>2</v>
      </c>
      <c r="X926">
        <v>25</v>
      </c>
      <c r="Y926" s="32" t="s">
        <v>432</v>
      </c>
      <c r="Z926">
        <v>1110</v>
      </c>
      <c r="AA926" s="33" t="s">
        <v>417</v>
      </c>
      <c r="AB926">
        <v>3</v>
      </c>
      <c r="AC926">
        <v>69</v>
      </c>
      <c r="AD926" s="16" t="s">
        <v>14</v>
      </c>
      <c r="AE926" s="12" t="s">
        <v>446</v>
      </c>
      <c r="AF926">
        <v>9</v>
      </c>
      <c r="AG926">
        <v>8</v>
      </c>
      <c r="AH926">
        <v>5</v>
      </c>
      <c r="AL926" t="s">
        <v>161</v>
      </c>
    </row>
    <row r="927" spans="1:38" hidden="1" x14ac:dyDescent="0.25">
      <c r="A927" s="20" t="s">
        <v>218</v>
      </c>
      <c r="B927" s="26" t="s">
        <v>228</v>
      </c>
      <c r="C927" s="28">
        <v>2</v>
      </c>
      <c r="D927">
        <v>9.58</v>
      </c>
      <c r="E927">
        <v>9.68</v>
      </c>
      <c r="F927" s="34"/>
      <c r="G927">
        <v>7</v>
      </c>
      <c r="H927">
        <v>10</v>
      </c>
      <c r="I927" s="34"/>
      <c r="J927" s="54" t="s">
        <v>58</v>
      </c>
      <c r="K927" s="54" t="s">
        <v>58</v>
      </c>
      <c r="L927" s="110"/>
      <c r="M927">
        <v>129</v>
      </c>
      <c r="N927">
        <v>127</v>
      </c>
      <c r="O927" s="34"/>
      <c r="P927">
        <f>VLOOKUP(表格2_45[[#This Row],[name]],odds!$A$1:$H$200,4,0)</f>
        <v>11</v>
      </c>
      <c r="Q927">
        <v>18</v>
      </c>
      <c r="R927" s="34"/>
      <c r="S927" s="38" t="s">
        <v>411</v>
      </c>
      <c r="T927">
        <v>1200</v>
      </c>
      <c r="U927">
        <v>1</v>
      </c>
      <c r="V927">
        <v>22</v>
      </c>
      <c r="W927">
        <v>1</v>
      </c>
      <c r="X927">
        <v>25</v>
      </c>
      <c r="Y927" s="32" t="s">
        <v>416</v>
      </c>
      <c r="Z927">
        <v>1108</v>
      </c>
      <c r="AA927" s="33" t="s">
        <v>417</v>
      </c>
      <c r="AB927">
        <v>3</v>
      </c>
      <c r="AC927">
        <v>67</v>
      </c>
      <c r="AD927" s="16" t="s">
        <v>14</v>
      </c>
      <c r="AE927" s="12" t="s">
        <v>654</v>
      </c>
      <c r="AF927">
        <v>11</v>
      </c>
      <c r="AG927">
        <v>11</v>
      </c>
      <c r="AH927">
        <v>2</v>
      </c>
      <c r="AL927" t="s">
        <v>161</v>
      </c>
    </row>
    <row r="928" spans="1:38" hidden="1" x14ac:dyDescent="0.25">
      <c r="A928" s="20" t="s">
        <v>218</v>
      </c>
      <c r="B928" s="26" t="s">
        <v>228</v>
      </c>
      <c r="C928">
        <v>6</v>
      </c>
      <c r="D928">
        <v>9.9</v>
      </c>
      <c r="E928">
        <v>10.199999999999999</v>
      </c>
      <c r="F928" s="34"/>
      <c r="G928">
        <v>7</v>
      </c>
      <c r="H928">
        <v>2</v>
      </c>
      <c r="I928" s="34"/>
      <c r="J928" s="54" t="s">
        <v>58</v>
      </c>
      <c r="K928" s="49" t="s">
        <v>31</v>
      </c>
      <c r="L928" s="107"/>
      <c r="M928">
        <v>129</v>
      </c>
      <c r="N928">
        <v>127</v>
      </c>
      <c r="O928" s="34"/>
      <c r="P928">
        <f>VLOOKUP(表格2_45[[#This Row],[name]],odds!$A$1:$H$200,4,0)</f>
        <v>11</v>
      </c>
      <c r="Q928">
        <v>6</v>
      </c>
      <c r="R928" s="34"/>
      <c r="S928" s="36" t="s">
        <v>410</v>
      </c>
      <c r="T928">
        <v>1200</v>
      </c>
      <c r="U928">
        <v>1</v>
      </c>
      <c r="V928">
        <v>8</v>
      </c>
      <c r="W928">
        <v>1</v>
      </c>
      <c r="X928">
        <v>25</v>
      </c>
      <c r="Y928" s="32" t="s">
        <v>432</v>
      </c>
      <c r="Z928">
        <v>1104</v>
      </c>
      <c r="AA928" s="33" t="s">
        <v>417</v>
      </c>
      <c r="AB928">
        <v>3</v>
      </c>
      <c r="AC928">
        <v>69</v>
      </c>
      <c r="AD928" s="16" t="s">
        <v>14</v>
      </c>
      <c r="AE928" s="12" t="s">
        <v>552</v>
      </c>
      <c r="AF928">
        <v>8</v>
      </c>
      <c r="AG928">
        <v>6</v>
      </c>
      <c r="AH928">
        <v>6</v>
      </c>
      <c r="AL928" t="s">
        <v>161</v>
      </c>
    </row>
    <row r="929" spans="1:38" hidden="1" x14ac:dyDescent="0.25">
      <c r="A929" s="20" t="s">
        <v>218</v>
      </c>
      <c r="B929" s="26" t="s">
        <v>228</v>
      </c>
      <c r="C929" s="30">
        <v>4</v>
      </c>
      <c r="D929">
        <v>57.34</v>
      </c>
      <c r="E929">
        <v>57.34</v>
      </c>
      <c r="F929" s="34"/>
      <c r="G929">
        <v>7</v>
      </c>
      <c r="H929">
        <v>4</v>
      </c>
      <c r="I929" s="34"/>
      <c r="J929" s="54" t="s">
        <v>58</v>
      </c>
      <c r="K929" s="49" t="s">
        <v>31</v>
      </c>
      <c r="L929" s="107"/>
      <c r="M929">
        <v>129</v>
      </c>
      <c r="N929">
        <v>129</v>
      </c>
      <c r="O929" s="34"/>
      <c r="P929">
        <f>VLOOKUP(表格2_45[[#This Row],[name]],odds!$A$1:$H$200,4,0)</f>
        <v>11</v>
      </c>
      <c r="Q929">
        <v>6.6</v>
      </c>
      <c r="R929" s="34"/>
      <c r="S929" s="38" t="s">
        <v>411</v>
      </c>
      <c r="T929">
        <v>1000</v>
      </c>
      <c r="U929">
        <v>0</v>
      </c>
      <c r="V929">
        <v>11</v>
      </c>
      <c r="W929">
        <v>12</v>
      </c>
      <c r="X929">
        <v>24</v>
      </c>
      <c r="Y929" s="31" t="s">
        <v>420</v>
      </c>
      <c r="Z929">
        <v>1097</v>
      </c>
      <c r="AA929" s="33" t="s">
        <v>417</v>
      </c>
      <c r="AB929">
        <v>3</v>
      </c>
      <c r="AC929">
        <v>69</v>
      </c>
      <c r="AD929" s="16" t="s">
        <v>14</v>
      </c>
      <c r="AE929" s="12" t="s">
        <v>418</v>
      </c>
      <c r="AF929">
        <v>11</v>
      </c>
      <c r="AG929">
        <v>12</v>
      </c>
      <c r="AH929">
        <v>4</v>
      </c>
      <c r="AL929" t="s">
        <v>161</v>
      </c>
    </row>
    <row r="930" spans="1:38" hidden="1" x14ac:dyDescent="0.25">
      <c r="A930" s="20" t="s">
        <v>218</v>
      </c>
      <c r="B930" s="26" t="s">
        <v>228</v>
      </c>
      <c r="C930">
        <v>6</v>
      </c>
      <c r="D930">
        <v>10.220000000000001</v>
      </c>
      <c r="E930">
        <v>10.220000000000001</v>
      </c>
      <c r="F930" s="34"/>
      <c r="G930">
        <v>7</v>
      </c>
      <c r="H930">
        <v>4</v>
      </c>
      <c r="I930" s="34"/>
      <c r="J930" s="54" t="s">
        <v>58</v>
      </c>
      <c r="K930" s="53" t="s">
        <v>53</v>
      </c>
      <c r="L930" s="102"/>
      <c r="M930">
        <v>129</v>
      </c>
      <c r="N930">
        <v>130</v>
      </c>
      <c r="O930" s="34"/>
      <c r="P930">
        <f>VLOOKUP(表格2_45[[#This Row],[name]],odds!$A$1:$H$200,4,0)</f>
        <v>11</v>
      </c>
      <c r="Q930">
        <v>24</v>
      </c>
      <c r="R930" s="34"/>
      <c r="S930" s="36" t="s">
        <v>410</v>
      </c>
      <c r="T930">
        <v>1200</v>
      </c>
      <c r="U930">
        <v>1</v>
      </c>
      <c r="V930">
        <v>26</v>
      </c>
      <c r="W930">
        <v>6</v>
      </c>
      <c r="X930">
        <v>24</v>
      </c>
      <c r="Y930" s="32" t="s">
        <v>416</v>
      </c>
      <c r="Z930">
        <v>1094</v>
      </c>
      <c r="AA930" s="33" t="s">
        <v>417</v>
      </c>
      <c r="AB930">
        <v>3</v>
      </c>
      <c r="AC930">
        <v>71</v>
      </c>
      <c r="AD930" s="16" t="s">
        <v>14</v>
      </c>
      <c r="AE930" t="s">
        <v>453</v>
      </c>
      <c r="AF930">
        <v>10</v>
      </c>
      <c r="AG930">
        <v>10</v>
      </c>
      <c r="AH930">
        <v>6</v>
      </c>
      <c r="AL930" t="s">
        <v>161</v>
      </c>
    </row>
    <row r="931" spans="1:38" hidden="1" x14ac:dyDescent="0.25">
      <c r="A931" s="20" t="s">
        <v>218</v>
      </c>
      <c r="B931" s="26" t="s">
        <v>228</v>
      </c>
      <c r="C931" s="28">
        <v>3</v>
      </c>
      <c r="D931">
        <v>10.77</v>
      </c>
      <c r="E931">
        <v>10.969999999999999</v>
      </c>
      <c r="F931" s="34"/>
      <c r="G931">
        <v>7</v>
      </c>
      <c r="H931">
        <v>3</v>
      </c>
      <c r="I931" s="34"/>
      <c r="J931" s="54" t="s">
        <v>58</v>
      </c>
      <c r="K931" s="49" t="s">
        <v>31</v>
      </c>
      <c r="L931" s="107"/>
      <c r="M931">
        <v>129</v>
      </c>
      <c r="N931">
        <v>130</v>
      </c>
      <c r="O931" s="34"/>
      <c r="P931">
        <f>VLOOKUP(表格2_45[[#This Row],[name]],odds!$A$1:$H$200,4,0)</f>
        <v>11</v>
      </c>
      <c r="Q931">
        <v>11</v>
      </c>
      <c r="R931" s="34"/>
      <c r="S931" s="38" t="s">
        <v>411</v>
      </c>
      <c r="T931">
        <v>1200</v>
      </c>
      <c r="U931">
        <v>1</v>
      </c>
      <c r="V931">
        <v>5</v>
      </c>
      <c r="W931">
        <v>6</v>
      </c>
      <c r="X931">
        <v>24</v>
      </c>
      <c r="Y931" s="32" t="s">
        <v>432</v>
      </c>
      <c r="Z931">
        <v>1092</v>
      </c>
      <c r="AA931" s="34" t="s">
        <v>438</v>
      </c>
      <c r="AB931">
        <v>3</v>
      </c>
      <c r="AC931">
        <v>71</v>
      </c>
      <c r="AD931" s="16" t="s">
        <v>14</v>
      </c>
      <c r="AE931" s="12" t="s">
        <v>418</v>
      </c>
      <c r="AF931">
        <v>11</v>
      </c>
      <c r="AG931">
        <v>9</v>
      </c>
      <c r="AH931">
        <v>3</v>
      </c>
      <c r="AL931" t="s">
        <v>161</v>
      </c>
    </row>
    <row r="932" spans="1:38" hidden="1" x14ac:dyDescent="0.25">
      <c r="A932" s="20" t="s">
        <v>218</v>
      </c>
      <c r="B932" s="26" t="s">
        <v>228</v>
      </c>
      <c r="C932">
        <v>7</v>
      </c>
      <c r="D932">
        <v>10.6</v>
      </c>
      <c r="E932">
        <v>10.4</v>
      </c>
      <c r="F932" s="34"/>
      <c r="G932">
        <v>7</v>
      </c>
      <c r="H932">
        <v>12</v>
      </c>
      <c r="I932" s="34"/>
      <c r="J932" s="54" t="s">
        <v>58</v>
      </c>
      <c r="K932" s="53" t="s">
        <v>53</v>
      </c>
      <c r="L932" s="102"/>
      <c r="M932">
        <v>129</v>
      </c>
      <c r="N932">
        <v>128</v>
      </c>
      <c r="O932" s="34"/>
      <c r="P932">
        <f>VLOOKUP(表格2_45[[#This Row],[name]],odds!$A$1:$H$200,4,0)</f>
        <v>11</v>
      </c>
      <c r="Q932">
        <v>25</v>
      </c>
      <c r="R932" s="34"/>
      <c r="S932" s="38" t="s">
        <v>411</v>
      </c>
      <c r="T932">
        <v>1200</v>
      </c>
      <c r="U932">
        <v>1</v>
      </c>
      <c r="V932">
        <v>15</v>
      </c>
      <c r="W932">
        <v>5</v>
      </c>
      <c r="X932">
        <v>24</v>
      </c>
      <c r="Y932" s="32" t="s">
        <v>416</v>
      </c>
      <c r="Z932">
        <v>1088</v>
      </c>
      <c r="AA932" s="33" t="s">
        <v>417</v>
      </c>
      <c r="AB932">
        <v>3</v>
      </c>
      <c r="AC932">
        <v>72</v>
      </c>
      <c r="AD932" s="16" t="s">
        <v>14</v>
      </c>
      <c r="AE932" t="s">
        <v>502</v>
      </c>
      <c r="AF932">
        <v>12</v>
      </c>
      <c r="AG932">
        <v>12</v>
      </c>
      <c r="AH932">
        <v>7</v>
      </c>
      <c r="AL932" t="s">
        <v>161</v>
      </c>
    </row>
    <row r="933" spans="1:38" hidden="1" x14ac:dyDescent="0.25">
      <c r="A933" s="20" t="s">
        <v>218</v>
      </c>
      <c r="B933" s="26" t="s">
        <v>228</v>
      </c>
      <c r="C933" s="30">
        <v>5</v>
      </c>
      <c r="D933">
        <v>10.16</v>
      </c>
      <c r="E933">
        <v>10.16</v>
      </c>
      <c r="F933" s="34"/>
      <c r="G933">
        <v>7</v>
      </c>
      <c r="H933">
        <v>6</v>
      </c>
      <c r="I933" s="34"/>
      <c r="J933" s="54" t="s">
        <v>58</v>
      </c>
      <c r="K933" s="72" t="s">
        <v>434</v>
      </c>
      <c r="L933" s="101"/>
      <c r="M933">
        <v>129</v>
      </c>
      <c r="N933">
        <v>129</v>
      </c>
      <c r="O933" s="34"/>
      <c r="P933">
        <f>VLOOKUP(表格2_45[[#This Row],[name]],odds!$A$1:$H$200,4,0)</f>
        <v>11</v>
      </c>
      <c r="Q933">
        <v>18</v>
      </c>
      <c r="R933" s="34"/>
      <c r="S933" s="36" t="s">
        <v>410</v>
      </c>
      <c r="T933">
        <v>1200</v>
      </c>
      <c r="U933">
        <v>1</v>
      </c>
      <c r="V933">
        <v>20</v>
      </c>
      <c r="W933">
        <v>3</v>
      </c>
      <c r="X933">
        <v>24</v>
      </c>
      <c r="Y933" s="32" t="s">
        <v>426</v>
      </c>
      <c r="Z933">
        <v>1081</v>
      </c>
      <c r="AA933" s="33" t="s">
        <v>417</v>
      </c>
      <c r="AB933">
        <v>3</v>
      </c>
      <c r="AC933">
        <v>72</v>
      </c>
      <c r="AD933" s="16" t="s">
        <v>14</v>
      </c>
      <c r="AE933" s="12" t="s">
        <v>418</v>
      </c>
      <c r="AF933">
        <v>8</v>
      </c>
      <c r="AG933">
        <v>8</v>
      </c>
      <c r="AH933">
        <v>5</v>
      </c>
      <c r="AL933" t="s">
        <v>161</v>
      </c>
    </row>
    <row r="934" spans="1:38" hidden="1" x14ac:dyDescent="0.25">
      <c r="A934" s="20" t="s">
        <v>218</v>
      </c>
      <c r="B934" s="26" t="s">
        <v>228</v>
      </c>
      <c r="C934" s="28">
        <v>3</v>
      </c>
      <c r="D934">
        <v>10.98</v>
      </c>
      <c r="E934">
        <v>11.18</v>
      </c>
      <c r="F934" s="34"/>
      <c r="G934">
        <v>7</v>
      </c>
      <c r="H934">
        <v>2</v>
      </c>
      <c r="I934" s="34"/>
      <c r="J934" s="54" t="s">
        <v>58</v>
      </c>
      <c r="K934" s="72" t="s">
        <v>434</v>
      </c>
      <c r="L934" s="101"/>
      <c r="M934">
        <v>129</v>
      </c>
      <c r="N934">
        <v>128</v>
      </c>
      <c r="O934" s="34"/>
      <c r="P934">
        <f>VLOOKUP(表格2_45[[#This Row],[name]],odds!$A$1:$H$200,4,0)</f>
        <v>11</v>
      </c>
      <c r="Q934">
        <v>6.2</v>
      </c>
      <c r="R934" s="34"/>
      <c r="S934" s="36" t="s">
        <v>410</v>
      </c>
      <c r="T934">
        <v>1200</v>
      </c>
      <c r="U934">
        <v>1</v>
      </c>
      <c r="V934">
        <v>28</v>
      </c>
      <c r="W934">
        <v>2</v>
      </c>
      <c r="X934">
        <v>24</v>
      </c>
      <c r="Y934" s="32" t="s">
        <v>432</v>
      </c>
      <c r="Z934">
        <v>1078</v>
      </c>
      <c r="AA934" s="33" t="s">
        <v>417</v>
      </c>
      <c r="AB934">
        <v>3</v>
      </c>
      <c r="AC934">
        <v>72</v>
      </c>
      <c r="AD934" s="16" t="s">
        <v>14</v>
      </c>
      <c r="AE934" s="12">
        <v>2</v>
      </c>
      <c r="AF934">
        <v>8</v>
      </c>
      <c r="AG934">
        <v>7</v>
      </c>
      <c r="AH934">
        <v>3</v>
      </c>
      <c r="AL934" t="s">
        <v>161</v>
      </c>
    </row>
    <row r="935" spans="1:38" hidden="1" x14ac:dyDescent="0.25">
      <c r="A935" s="20" t="s">
        <v>218</v>
      </c>
      <c r="B935" s="26" t="s">
        <v>228</v>
      </c>
      <c r="C935" s="28">
        <v>1</v>
      </c>
      <c r="D935">
        <v>10.51</v>
      </c>
      <c r="E935">
        <v>10.41</v>
      </c>
      <c r="F935" s="34"/>
      <c r="G935">
        <v>7</v>
      </c>
      <c r="H935">
        <v>11</v>
      </c>
      <c r="I935" s="34"/>
      <c r="J935" s="54" t="s">
        <v>58</v>
      </c>
      <c r="K935" s="49" t="s">
        <v>31</v>
      </c>
      <c r="L935" s="107"/>
      <c r="M935">
        <v>129</v>
      </c>
      <c r="N935">
        <v>127</v>
      </c>
      <c r="O935" s="34"/>
      <c r="P935">
        <f>VLOOKUP(表格2_45[[#This Row],[name]],odds!$A$1:$H$200,4,0)</f>
        <v>11</v>
      </c>
      <c r="Q935">
        <v>5.2</v>
      </c>
      <c r="R935" s="34"/>
      <c r="S935" s="36" t="s">
        <v>410</v>
      </c>
      <c r="T935">
        <v>1200</v>
      </c>
      <c r="U935">
        <v>1</v>
      </c>
      <c r="V935">
        <v>15</v>
      </c>
      <c r="W935">
        <v>2</v>
      </c>
      <c r="X935">
        <v>24</v>
      </c>
      <c r="Y935" s="32" t="s">
        <v>416</v>
      </c>
      <c r="Z935">
        <v>1075</v>
      </c>
      <c r="AA935" s="33" t="s">
        <v>417</v>
      </c>
      <c r="AB935">
        <v>3</v>
      </c>
      <c r="AC935">
        <v>67</v>
      </c>
      <c r="AD935" s="16" t="s">
        <v>14</v>
      </c>
      <c r="AE935" s="12" t="s">
        <v>989</v>
      </c>
      <c r="AF935">
        <v>9</v>
      </c>
      <c r="AG935">
        <v>9</v>
      </c>
      <c r="AH935">
        <v>1</v>
      </c>
      <c r="AL935" t="s">
        <v>161</v>
      </c>
    </row>
    <row r="936" spans="1:38" hidden="1" x14ac:dyDescent="0.25">
      <c r="A936" s="20" t="s">
        <v>218</v>
      </c>
      <c r="B936" s="26" t="s">
        <v>228</v>
      </c>
      <c r="C936" s="30">
        <v>4</v>
      </c>
      <c r="D936">
        <v>10.18</v>
      </c>
      <c r="E936">
        <v>10.379999999999999</v>
      </c>
      <c r="F936" s="34"/>
      <c r="G936">
        <v>7</v>
      </c>
      <c r="H936">
        <v>8</v>
      </c>
      <c r="I936" s="34"/>
      <c r="J936" s="54" t="s">
        <v>58</v>
      </c>
      <c r="K936" s="62" t="s">
        <v>120</v>
      </c>
      <c r="L936" s="109"/>
      <c r="M936">
        <v>129</v>
      </c>
      <c r="N936">
        <v>123</v>
      </c>
      <c r="O936" s="34"/>
      <c r="P936">
        <f>VLOOKUP(表格2_45[[#This Row],[name]],odds!$A$1:$H$200,4,0)</f>
        <v>11</v>
      </c>
      <c r="Q936">
        <v>14</v>
      </c>
      <c r="R936" s="34"/>
      <c r="S936" s="36" t="s">
        <v>410</v>
      </c>
      <c r="T936">
        <v>1200</v>
      </c>
      <c r="U936">
        <v>1</v>
      </c>
      <c r="V936">
        <v>31</v>
      </c>
      <c r="W936">
        <v>1</v>
      </c>
      <c r="X936">
        <v>24</v>
      </c>
      <c r="Y936" s="32" t="s">
        <v>432</v>
      </c>
      <c r="Z936">
        <v>1083</v>
      </c>
      <c r="AA936" s="33" t="s">
        <v>417</v>
      </c>
      <c r="AB936">
        <v>3</v>
      </c>
      <c r="AC936">
        <v>68</v>
      </c>
      <c r="AD936" s="16" t="s">
        <v>14</v>
      </c>
      <c r="AE936" t="s">
        <v>441</v>
      </c>
      <c r="AF936">
        <v>10</v>
      </c>
      <c r="AG936">
        <v>9</v>
      </c>
      <c r="AH936">
        <v>4</v>
      </c>
      <c r="AL936" t="s">
        <v>161</v>
      </c>
    </row>
    <row r="937" spans="1:38" hidden="1" x14ac:dyDescent="0.25">
      <c r="A937" s="20" t="s">
        <v>218</v>
      </c>
      <c r="B937" s="26" t="s">
        <v>228</v>
      </c>
      <c r="C937" s="28">
        <v>3</v>
      </c>
      <c r="D937">
        <v>10.3</v>
      </c>
      <c r="E937">
        <v>10.6</v>
      </c>
      <c r="F937" s="34"/>
      <c r="G937">
        <v>7</v>
      </c>
      <c r="H937">
        <v>3</v>
      </c>
      <c r="I937" s="34"/>
      <c r="J937" s="54" t="s">
        <v>58</v>
      </c>
      <c r="K937" s="54" t="s">
        <v>58</v>
      </c>
      <c r="L937" s="110"/>
      <c r="M937">
        <v>129</v>
      </c>
      <c r="N937">
        <v>126</v>
      </c>
      <c r="O937" s="34"/>
      <c r="P937">
        <f>VLOOKUP(表格2_45[[#This Row],[name]],odds!$A$1:$H$200,4,0)</f>
        <v>11</v>
      </c>
      <c r="Q937">
        <v>7.3</v>
      </c>
      <c r="R937" s="34"/>
      <c r="S937" s="38" t="s">
        <v>411</v>
      </c>
      <c r="T937">
        <v>1200</v>
      </c>
      <c r="U937">
        <v>1</v>
      </c>
      <c r="V937">
        <v>10</v>
      </c>
      <c r="W937">
        <v>1</v>
      </c>
      <c r="X937">
        <v>24</v>
      </c>
      <c r="Y937" s="31" t="s">
        <v>420</v>
      </c>
      <c r="Z937">
        <v>1074</v>
      </c>
      <c r="AA937" s="33" t="s">
        <v>417</v>
      </c>
      <c r="AB937">
        <v>3</v>
      </c>
      <c r="AC937">
        <v>68</v>
      </c>
      <c r="AD937" s="16" t="s">
        <v>14</v>
      </c>
      <c r="AE937" s="12" t="s">
        <v>549</v>
      </c>
      <c r="AF937">
        <v>11</v>
      </c>
      <c r="AG937">
        <v>10</v>
      </c>
      <c r="AH937">
        <v>3</v>
      </c>
      <c r="AL937" t="s">
        <v>450</v>
      </c>
    </row>
    <row r="938" spans="1:38" hidden="1" x14ac:dyDescent="0.25">
      <c r="A938" s="20" t="s">
        <v>218</v>
      </c>
      <c r="B938" s="26" t="s">
        <v>228</v>
      </c>
      <c r="C938">
        <v>7</v>
      </c>
      <c r="D938">
        <v>10.54</v>
      </c>
      <c r="E938">
        <v>10.639999999999999</v>
      </c>
      <c r="F938" s="34"/>
      <c r="G938">
        <v>7</v>
      </c>
      <c r="H938">
        <v>7</v>
      </c>
      <c r="I938" s="34"/>
      <c r="J938" s="54" t="s">
        <v>58</v>
      </c>
      <c r="K938" s="49" t="s">
        <v>31</v>
      </c>
      <c r="L938" s="107"/>
      <c r="M938">
        <v>129</v>
      </c>
      <c r="N938">
        <v>125</v>
      </c>
      <c r="O938" s="34"/>
      <c r="P938">
        <f>VLOOKUP(表格2_45[[#This Row],[name]],odds!$A$1:$H$200,4,0)</f>
        <v>11</v>
      </c>
      <c r="Q938">
        <v>4.8</v>
      </c>
      <c r="R938" s="34"/>
      <c r="S938" s="36" t="s">
        <v>410</v>
      </c>
      <c r="T938">
        <v>1200</v>
      </c>
      <c r="U938">
        <v>1</v>
      </c>
      <c r="V938">
        <v>29</v>
      </c>
      <c r="W938">
        <v>12</v>
      </c>
      <c r="X938">
        <v>23</v>
      </c>
      <c r="Y938" s="32" t="s">
        <v>426</v>
      </c>
      <c r="Z938">
        <v>1095</v>
      </c>
      <c r="AA938" s="33" t="s">
        <v>417</v>
      </c>
      <c r="AB938">
        <v>3</v>
      </c>
      <c r="AC938">
        <v>68</v>
      </c>
      <c r="AD938" s="16" t="s">
        <v>14</v>
      </c>
      <c r="AE938" s="12">
        <v>2</v>
      </c>
      <c r="AF938">
        <v>10</v>
      </c>
      <c r="AG938">
        <v>10</v>
      </c>
      <c r="AH938">
        <v>7</v>
      </c>
      <c r="AL938" t="s">
        <v>624</v>
      </c>
    </row>
    <row r="939" spans="1:38" hidden="1" x14ac:dyDescent="0.25">
      <c r="A939" s="20" t="s">
        <v>218</v>
      </c>
      <c r="B939" s="26" t="s">
        <v>228</v>
      </c>
      <c r="C939" s="28">
        <v>3</v>
      </c>
      <c r="D939">
        <v>10.18</v>
      </c>
      <c r="E939">
        <v>10.28</v>
      </c>
      <c r="F939" s="34"/>
      <c r="G939">
        <v>7</v>
      </c>
      <c r="H939">
        <v>6</v>
      </c>
      <c r="I939" s="34"/>
      <c r="J939" s="54" t="s">
        <v>58</v>
      </c>
      <c r="K939" s="49" t="s">
        <v>31</v>
      </c>
      <c r="L939" s="107"/>
      <c r="M939">
        <v>129</v>
      </c>
      <c r="N939">
        <v>125</v>
      </c>
      <c r="O939" s="34"/>
      <c r="P939">
        <f>VLOOKUP(表格2_45[[#This Row],[name]],odds!$A$1:$H$200,4,0)</f>
        <v>11</v>
      </c>
      <c r="Q939">
        <v>4.0999999999999996</v>
      </c>
      <c r="R939" s="34"/>
      <c r="S939" s="36" t="s">
        <v>410</v>
      </c>
      <c r="T939">
        <v>1200</v>
      </c>
      <c r="U939">
        <v>1</v>
      </c>
      <c r="V939">
        <v>13</v>
      </c>
      <c r="W939">
        <v>12</v>
      </c>
      <c r="X939">
        <v>23</v>
      </c>
      <c r="Y939" s="31" t="s">
        <v>420</v>
      </c>
      <c r="Z939">
        <v>1080</v>
      </c>
      <c r="AA939" s="33" t="s">
        <v>417</v>
      </c>
      <c r="AB939">
        <v>3</v>
      </c>
      <c r="AC939">
        <v>68</v>
      </c>
      <c r="AD939" s="16" t="s">
        <v>14</v>
      </c>
      <c r="AE939" s="12" t="s">
        <v>539</v>
      </c>
      <c r="AF939">
        <v>10</v>
      </c>
      <c r="AG939">
        <v>10</v>
      </c>
      <c r="AH939">
        <v>3</v>
      </c>
      <c r="AL939" t="s">
        <v>624</v>
      </c>
    </row>
    <row r="940" spans="1:38" hidden="1" x14ac:dyDescent="0.25">
      <c r="A940" s="20" t="s">
        <v>218</v>
      </c>
      <c r="B940" s="26" t="s">
        <v>228</v>
      </c>
      <c r="C940" s="28">
        <v>2</v>
      </c>
      <c r="D940">
        <v>10.16</v>
      </c>
      <c r="E940">
        <v>10.36</v>
      </c>
      <c r="F940" s="34"/>
      <c r="G940">
        <v>7</v>
      </c>
      <c r="H940">
        <v>6</v>
      </c>
      <c r="I940" s="34"/>
      <c r="J940" s="54" t="s">
        <v>58</v>
      </c>
      <c r="K940" s="88" t="s">
        <v>1373</v>
      </c>
      <c r="L940" s="133"/>
      <c r="M940">
        <v>129</v>
      </c>
      <c r="N940">
        <v>122</v>
      </c>
      <c r="O940" s="34"/>
      <c r="P940">
        <f>VLOOKUP(表格2_45[[#This Row],[name]],odds!$A$1:$H$200,4,0)</f>
        <v>11</v>
      </c>
      <c r="Q940">
        <v>14</v>
      </c>
      <c r="R940" s="34"/>
      <c r="S940" s="36" t="s">
        <v>410</v>
      </c>
      <c r="T940">
        <v>1200</v>
      </c>
      <c r="U940">
        <v>1</v>
      </c>
      <c r="V940">
        <v>22</v>
      </c>
      <c r="W940">
        <v>11</v>
      </c>
      <c r="X940">
        <v>23</v>
      </c>
      <c r="Y940" s="32" t="s">
        <v>416</v>
      </c>
      <c r="Z940">
        <v>1083</v>
      </c>
      <c r="AA940" s="33" t="s">
        <v>417</v>
      </c>
      <c r="AB940">
        <v>3</v>
      </c>
      <c r="AC940">
        <v>66</v>
      </c>
      <c r="AD940" s="16" t="s">
        <v>14</v>
      </c>
      <c r="AE940" s="12" t="s">
        <v>654</v>
      </c>
      <c r="AF940">
        <v>9</v>
      </c>
      <c r="AG940">
        <v>11</v>
      </c>
      <c r="AH940">
        <v>2</v>
      </c>
      <c r="AL940" t="s">
        <v>624</v>
      </c>
    </row>
    <row r="941" spans="1:38" hidden="1" x14ac:dyDescent="0.25">
      <c r="A941" s="20" t="s">
        <v>218</v>
      </c>
      <c r="B941" s="26" t="s">
        <v>228</v>
      </c>
      <c r="C941" s="28">
        <v>1</v>
      </c>
      <c r="D941">
        <v>9.61</v>
      </c>
      <c r="E941">
        <v>9.41</v>
      </c>
      <c r="F941" s="34"/>
      <c r="G941">
        <v>7</v>
      </c>
      <c r="H941">
        <v>4</v>
      </c>
      <c r="I941" s="34"/>
      <c r="J941" s="54" t="s">
        <v>58</v>
      </c>
      <c r="K941" s="49" t="s">
        <v>31</v>
      </c>
      <c r="L941" s="107"/>
      <c r="M941">
        <v>129</v>
      </c>
      <c r="N941">
        <v>135</v>
      </c>
      <c r="O941" s="34"/>
      <c r="P941">
        <f>VLOOKUP(表格2_45[[#This Row],[name]],odds!$A$1:$H$200,4,0)</f>
        <v>11</v>
      </c>
      <c r="Q941">
        <v>2.4</v>
      </c>
      <c r="R941" s="34"/>
      <c r="S941" s="37" t="s">
        <v>409</v>
      </c>
      <c r="T941">
        <v>1200</v>
      </c>
      <c r="U941">
        <v>1</v>
      </c>
      <c r="V941">
        <v>8</v>
      </c>
      <c r="W941">
        <v>11</v>
      </c>
      <c r="X941">
        <v>23</v>
      </c>
      <c r="Y941" s="32" t="s">
        <v>432</v>
      </c>
      <c r="Z941">
        <v>1067</v>
      </c>
      <c r="AA941" s="33" t="s">
        <v>417</v>
      </c>
      <c r="AB941">
        <v>4</v>
      </c>
      <c r="AC941">
        <v>60</v>
      </c>
      <c r="AD941" s="16" t="s">
        <v>14</v>
      </c>
      <c r="AE941" s="12" t="s">
        <v>423</v>
      </c>
      <c r="AF941">
        <v>7</v>
      </c>
      <c r="AG941">
        <v>7</v>
      </c>
      <c r="AH941">
        <v>1</v>
      </c>
      <c r="AL941" t="s">
        <v>624</v>
      </c>
    </row>
    <row r="942" spans="1:38" hidden="1" x14ac:dyDescent="0.25">
      <c r="A942" s="20" t="s">
        <v>218</v>
      </c>
      <c r="B942" s="26" t="s">
        <v>228</v>
      </c>
      <c r="C942" s="30">
        <v>4</v>
      </c>
      <c r="D942">
        <v>57.75</v>
      </c>
      <c r="E942">
        <v>57.55</v>
      </c>
      <c r="F942" s="34"/>
      <c r="G942">
        <v>7</v>
      </c>
      <c r="H942">
        <v>5</v>
      </c>
      <c r="I942" s="34"/>
      <c r="J942" s="54" t="s">
        <v>58</v>
      </c>
      <c r="K942" s="54" t="s">
        <v>58</v>
      </c>
      <c r="L942" s="110"/>
      <c r="M942">
        <v>129</v>
      </c>
      <c r="N942">
        <v>135</v>
      </c>
      <c r="O942" s="34"/>
      <c r="P942">
        <f>VLOOKUP(表格2_45[[#This Row],[name]],odds!$A$1:$H$200,4,0)</f>
        <v>11</v>
      </c>
      <c r="Q942">
        <v>13</v>
      </c>
      <c r="R942" s="34"/>
      <c r="S942" s="36" t="s">
        <v>410</v>
      </c>
      <c r="T942">
        <v>1000</v>
      </c>
      <c r="U942">
        <v>0</v>
      </c>
      <c r="V942">
        <v>18</v>
      </c>
      <c r="W942">
        <v>10</v>
      </c>
      <c r="X942">
        <v>23</v>
      </c>
      <c r="Y942" s="31" t="s">
        <v>420</v>
      </c>
      <c r="Z942">
        <v>1075</v>
      </c>
      <c r="AA942" s="34" t="s">
        <v>438</v>
      </c>
      <c r="AB942">
        <v>4</v>
      </c>
      <c r="AC942">
        <v>60</v>
      </c>
      <c r="AD942" s="16" t="s">
        <v>14</v>
      </c>
      <c r="AE942" s="12" t="s">
        <v>471</v>
      </c>
      <c r="AF942">
        <v>10</v>
      </c>
      <c r="AG942">
        <v>11</v>
      </c>
      <c r="AH942">
        <v>4</v>
      </c>
      <c r="AL942" t="s">
        <v>624</v>
      </c>
    </row>
    <row r="943" spans="1:38" hidden="1" x14ac:dyDescent="0.25">
      <c r="A943" s="20" t="s">
        <v>218</v>
      </c>
      <c r="B943" s="26" t="s">
        <v>228</v>
      </c>
      <c r="C943">
        <v>8</v>
      </c>
      <c r="D943">
        <v>10.050000000000001</v>
      </c>
      <c r="E943">
        <v>10.450000000000001</v>
      </c>
      <c r="F943" s="34"/>
      <c r="G943">
        <v>7</v>
      </c>
      <c r="H943">
        <v>6</v>
      </c>
      <c r="I943" s="34"/>
      <c r="J943" s="54" t="s">
        <v>58</v>
      </c>
      <c r="K943" s="66" t="s">
        <v>173</v>
      </c>
      <c r="L943" s="104"/>
      <c r="M943">
        <v>129</v>
      </c>
      <c r="N943">
        <v>116</v>
      </c>
      <c r="O943" s="34"/>
      <c r="P943">
        <f>VLOOKUP(表格2_45[[#This Row],[name]],odds!$A$1:$H$200,4,0)</f>
        <v>11</v>
      </c>
      <c r="Q943">
        <v>32</v>
      </c>
      <c r="R943" s="34"/>
      <c r="S943" s="36" t="s">
        <v>410</v>
      </c>
      <c r="T943">
        <v>1200</v>
      </c>
      <c r="U943">
        <v>1</v>
      </c>
      <c r="V943">
        <v>27</v>
      </c>
      <c r="W943">
        <v>9</v>
      </c>
      <c r="X943">
        <v>23</v>
      </c>
      <c r="Y943" s="32" t="s">
        <v>416</v>
      </c>
      <c r="Z943">
        <v>1068</v>
      </c>
      <c r="AA943" s="33" t="s">
        <v>427</v>
      </c>
      <c r="AB943">
        <v>3</v>
      </c>
      <c r="AC943">
        <v>61</v>
      </c>
      <c r="AD943" s="16" t="s">
        <v>14</v>
      </c>
      <c r="AE943" t="s">
        <v>429</v>
      </c>
      <c r="AF943">
        <v>9</v>
      </c>
      <c r="AG943">
        <v>9</v>
      </c>
      <c r="AH943">
        <v>8</v>
      </c>
      <c r="AL943" t="s">
        <v>624</v>
      </c>
    </row>
    <row r="944" spans="1:38" hidden="1" x14ac:dyDescent="0.25">
      <c r="A944" s="20" t="s">
        <v>218</v>
      </c>
      <c r="B944" s="27" t="s">
        <v>231</v>
      </c>
      <c r="C944">
        <v>9</v>
      </c>
      <c r="D944">
        <v>35.83</v>
      </c>
      <c r="E944">
        <v>36.029999999999994</v>
      </c>
      <c r="F944" s="34"/>
      <c r="G944">
        <v>10</v>
      </c>
      <c r="H944">
        <v>1</v>
      </c>
      <c r="I944" s="34"/>
      <c r="J944" s="46" t="s">
        <v>13</v>
      </c>
      <c r="K944" s="51" t="s">
        <v>43</v>
      </c>
      <c r="L944" s="111"/>
      <c r="M944">
        <v>124</v>
      </c>
      <c r="N944">
        <v>129</v>
      </c>
      <c r="O944" s="34"/>
      <c r="P944">
        <f>VLOOKUP(表格2_45[[#This Row],[name]],odds!$A$1:$H$200,4,0)</f>
        <v>10</v>
      </c>
      <c r="Q944">
        <v>22</v>
      </c>
      <c r="R944" s="34"/>
      <c r="S944" s="35" t="s">
        <v>408</v>
      </c>
      <c r="T944">
        <v>1600</v>
      </c>
      <c r="U944">
        <v>1</v>
      </c>
      <c r="V944">
        <v>20</v>
      </c>
      <c r="W944">
        <v>12</v>
      </c>
      <c r="X944">
        <v>25</v>
      </c>
      <c r="Y944" t="s">
        <v>479</v>
      </c>
      <c r="Z944">
        <v>1159</v>
      </c>
      <c r="AA944" s="33" t="s">
        <v>417</v>
      </c>
      <c r="AB944">
        <v>3</v>
      </c>
      <c r="AC944">
        <v>73</v>
      </c>
      <c r="AD944" s="24" t="s">
        <v>179</v>
      </c>
      <c r="AE944" t="s">
        <v>533</v>
      </c>
      <c r="AF944">
        <v>2</v>
      </c>
      <c r="AG944">
        <v>1</v>
      </c>
      <c r="AH944">
        <v>1</v>
      </c>
      <c r="AI944">
        <v>9</v>
      </c>
      <c r="AL944" t="s">
        <v>572</v>
      </c>
    </row>
    <row r="945" spans="1:38" hidden="1" x14ac:dyDescent="0.25">
      <c r="A945" s="20" t="s">
        <v>218</v>
      </c>
      <c r="B945" s="27" t="s">
        <v>231</v>
      </c>
      <c r="C945">
        <v>13</v>
      </c>
      <c r="D945">
        <v>22.81</v>
      </c>
      <c r="E945">
        <v>22.509999999999998</v>
      </c>
      <c r="F945" s="34"/>
      <c r="G945">
        <v>10</v>
      </c>
      <c r="H945">
        <v>7</v>
      </c>
      <c r="I945" s="34"/>
      <c r="J945" s="46" t="s">
        <v>13</v>
      </c>
      <c r="K945" s="74" t="s">
        <v>404</v>
      </c>
      <c r="L945" s="106"/>
      <c r="M945">
        <v>124</v>
      </c>
      <c r="N945">
        <v>132</v>
      </c>
      <c r="O945" s="34"/>
      <c r="P945">
        <f>VLOOKUP(表格2_45[[#This Row],[name]],odds!$A$1:$H$200,4,0)</f>
        <v>10</v>
      </c>
      <c r="Q945">
        <v>18</v>
      </c>
      <c r="R945" s="34"/>
      <c r="S945" s="35" t="s">
        <v>408</v>
      </c>
      <c r="T945">
        <v>1400</v>
      </c>
      <c r="U945">
        <v>1</v>
      </c>
      <c r="V945">
        <v>23</v>
      </c>
      <c r="W945">
        <v>11</v>
      </c>
      <c r="X945">
        <v>25</v>
      </c>
      <c r="Y945" t="s">
        <v>501</v>
      </c>
      <c r="Z945">
        <v>1154</v>
      </c>
      <c r="AA945" s="33" t="s">
        <v>427</v>
      </c>
      <c r="AB945">
        <v>3</v>
      </c>
      <c r="AC945">
        <v>75</v>
      </c>
      <c r="AD945" s="24" t="s">
        <v>179</v>
      </c>
      <c r="AE945" t="s">
        <v>533</v>
      </c>
      <c r="AF945">
        <v>2</v>
      </c>
      <c r="AG945">
        <v>2</v>
      </c>
      <c r="AH945">
        <v>2</v>
      </c>
      <c r="AI945">
        <v>13</v>
      </c>
      <c r="AL945" t="s">
        <v>17</v>
      </c>
    </row>
    <row r="946" spans="1:38" hidden="1" x14ac:dyDescent="0.25">
      <c r="A946" s="20" t="s">
        <v>218</v>
      </c>
      <c r="B946" s="27" t="s">
        <v>231</v>
      </c>
      <c r="C946">
        <v>14</v>
      </c>
      <c r="D946">
        <v>25.8</v>
      </c>
      <c r="E946">
        <v>25.6</v>
      </c>
      <c r="F946" s="34"/>
      <c r="G946">
        <v>10</v>
      </c>
      <c r="H946">
        <v>13</v>
      </c>
      <c r="I946" s="34"/>
      <c r="J946" s="46" t="s">
        <v>13</v>
      </c>
      <c r="K946" s="48" t="s">
        <v>26</v>
      </c>
      <c r="L946" s="112"/>
      <c r="M946">
        <v>124</v>
      </c>
      <c r="N946">
        <v>130</v>
      </c>
      <c r="O946" s="34"/>
      <c r="P946">
        <f>VLOOKUP(表格2_45[[#This Row],[name]],odds!$A$1:$H$200,4,0)</f>
        <v>10</v>
      </c>
      <c r="Q946">
        <v>15</v>
      </c>
      <c r="R946" s="34"/>
      <c r="S946" s="36" t="s">
        <v>410</v>
      </c>
      <c r="T946">
        <v>1400</v>
      </c>
      <c r="U946">
        <v>1</v>
      </c>
      <c r="V946">
        <v>9</v>
      </c>
      <c r="W946">
        <v>11</v>
      </c>
      <c r="X946">
        <v>25</v>
      </c>
      <c r="Y946" t="s">
        <v>479</v>
      </c>
      <c r="Z946">
        <v>1158</v>
      </c>
      <c r="AA946" s="33" t="s">
        <v>417</v>
      </c>
      <c r="AB946">
        <v>3</v>
      </c>
      <c r="AC946">
        <v>75</v>
      </c>
      <c r="AD946" s="24" t="s">
        <v>179</v>
      </c>
      <c r="AE946">
        <v>18</v>
      </c>
      <c r="AF946">
        <v>8</v>
      </c>
      <c r="AG946">
        <v>7</v>
      </c>
      <c r="AH946">
        <v>10</v>
      </c>
      <c r="AI946">
        <v>14</v>
      </c>
      <c r="AL946" t="s">
        <v>17</v>
      </c>
    </row>
    <row r="947" spans="1:38" hidden="1" x14ac:dyDescent="0.25">
      <c r="A947" s="20" t="s">
        <v>218</v>
      </c>
      <c r="B947" s="27" t="s">
        <v>231</v>
      </c>
      <c r="C947" s="28">
        <v>2</v>
      </c>
      <c r="D947">
        <v>21.5</v>
      </c>
      <c r="E947">
        <v>21.3</v>
      </c>
      <c r="F947" s="34"/>
      <c r="G947">
        <v>10</v>
      </c>
      <c r="H947">
        <v>9</v>
      </c>
      <c r="I947" s="34"/>
      <c r="J947" s="46" t="s">
        <v>13</v>
      </c>
      <c r="K947" s="48" t="s">
        <v>26</v>
      </c>
      <c r="L947" s="112"/>
      <c r="M947">
        <v>124</v>
      </c>
      <c r="N947">
        <v>131</v>
      </c>
      <c r="O947" s="34"/>
      <c r="P947">
        <f>VLOOKUP(表格2_45[[#This Row],[name]],odds!$A$1:$H$200,4,0)</f>
        <v>10</v>
      </c>
      <c r="Q947">
        <v>20</v>
      </c>
      <c r="R947" s="34"/>
      <c r="S947" s="35" t="s">
        <v>408</v>
      </c>
      <c r="T947">
        <v>1400</v>
      </c>
      <c r="U947">
        <v>1</v>
      </c>
      <c r="V947">
        <v>26</v>
      </c>
      <c r="W947">
        <v>10</v>
      </c>
      <c r="X947">
        <v>25</v>
      </c>
      <c r="Y947" t="s">
        <v>483</v>
      </c>
      <c r="Z947">
        <v>1153</v>
      </c>
      <c r="AA947" s="33" t="s">
        <v>427</v>
      </c>
      <c r="AB947">
        <v>3</v>
      </c>
      <c r="AC947">
        <v>74</v>
      </c>
      <c r="AD947" s="24" t="s">
        <v>179</v>
      </c>
      <c r="AE947" s="12" t="s">
        <v>539</v>
      </c>
      <c r="AF947">
        <v>3</v>
      </c>
      <c r="AG947">
        <v>3</v>
      </c>
      <c r="AH947">
        <v>3</v>
      </c>
      <c r="AI947">
        <v>2</v>
      </c>
      <c r="AL947" t="s">
        <v>17</v>
      </c>
    </row>
    <row r="948" spans="1:38" hidden="1" x14ac:dyDescent="0.25">
      <c r="A948" s="20" t="s">
        <v>218</v>
      </c>
      <c r="B948" s="27" t="s">
        <v>231</v>
      </c>
      <c r="C948" s="30">
        <v>4</v>
      </c>
      <c r="D948">
        <v>21.32</v>
      </c>
      <c r="E948">
        <v>20.92</v>
      </c>
      <c r="F948" s="34"/>
      <c r="G948">
        <v>10</v>
      </c>
      <c r="H948">
        <v>14</v>
      </c>
      <c r="I948" s="34"/>
      <c r="J948" s="46" t="s">
        <v>13</v>
      </c>
      <c r="K948" s="48" t="s">
        <v>26</v>
      </c>
      <c r="L948" s="112"/>
      <c r="M948">
        <v>124</v>
      </c>
      <c r="N948">
        <v>130</v>
      </c>
      <c r="O948" s="34"/>
      <c r="P948">
        <f>VLOOKUP(表格2_45[[#This Row],[name]],odds!$A$1:$H$200,4,0)</f>
        <v>10</v>
      </c>
      <c r="Q948">
        <v>123</v>
      </c>
      <c r="R948" s="34"/>
      <c r="S948" s="35" t="s">
        <v>408</v>
      </c>
      <c r="T948">
        <v>1400</v>
      </c>
      <c r="U948">
        <v>1</v>
      </c>
      <c r="V948">
        <v>1</v>
      </c>
      <c r="W948">
        <v>10</v>
      </c>
      <c r="X948">
        <v>25</v>
      </c>
      <c r="Y948" t="s">
        <v>465</v>
      </c>
      <c r="Z948">
        <v>1133</v>
      </c>
      <c r="AA948" s="33" t="s">
        <v>427</v>
      </c>
      <c r="AB948">
        <v>3</v>
      </c>
      <c r="AC948">
        <v>74</v>
      </c>
      <c r="AD948" s="24" t="s">
        <v>179</v>
      </c>
      <c r="AE948" s="12" t="s">
        <v>539</v>
      </c>
      <c r="AF948">
        <v>2</v>
      </c>
      <c r="AG948">
        <v>2</v>
      </c>
      <c r="AH948">
        <v>2</v>
      </c>
      <c r="AI948">
        <v>4</v>
      </c>
      <c r="AL948" t="s">
        <v>17</v>
      </c>
    </row>
    <row r="949" spans="1:38" hidden="1" x14ac:dyDescent="0.25">
      <c r="A949" s="20" t="s">
        <v>218</v>
      </c>
      <c r="B949" s="27" t="s">
        <v>231</v>
      </c>
      <c r="C949">
        <v>13</v>
      </c>
      <c r="D949">
        <v>22.24</v>
      </c>
      <c r="E949">
        <v>21.939999999999998</v>
      </c>
      <c r="F949" s="34"/>
      <c r="G949">
        <v>10</v>
      </c>
      <c r="H949">
        <v>13</v>
      </c>
      <c r="I949" s="34"/>
      <c r="J949" s="46" t="s">
        <v>13</v>
      </c>
      <c r="K949" s="48" t="s">
        <v>26</v>
      </c>
      <c r="L949" s="112"/>
      <c r="M949">
        <v>124</v>
      </c>
      <c r="N949">
        <v>132</v>
      </c>
      <c r="O949" s="34"/>
      <c r="P949">
        <f>VLOOKUP(表格2_45[[#This Row],[name]],odds!$A$1:$H$200,4,0)</f>
        <v>10</v>
      </c>
      <c r="Q949">
        <v>181</v>
      </c>
      <c r="R949" s="34"/>
      <c r="S949" s="38" t="s">
        <v>411</v>
      </c>
      <c r="T949">
        <v>1400</v>
      </c>
      <c r="U949">
        <v>1</v>
      </c>
      <c r="V949">
        <v>7</v>
      </c>
      <c r="W949">
        <v>9</v>
      </c>
      <c r="X949">
        <v>25</v>
      </c>
      <c r="Y949" t="s">
        <v>483</v>
      </c>
      <c r="Z949">
        <v>1134</v>
      </c>
      <c r="AA949" s="33" t="s">
        <v>417</v>
      </c>
      <c r="AB949">
        <v>3</v>
      </c>
      <c r="AC949">
        <v>76</v>
      </c>
      <c r="AD949" s="24" t="s">
        <v>179</v>
      </c>
      <c r="AE949" t="s">
        <v>589</v>
      </c>
      <c r="AF949">
        <v>11</v>
      </c>
      <c r="AG949">
        <v>13</v>
      </c>
      <c r="AH949">
        <v>13</v>
      </c>
      <c r="AI949">
        <v>13</v>
      </c>
      <c r="AL949" t="s">
        <v>17</v>
      </c>
    </row>
    <row r="950" spans="1:38" hidden="1" x14ac:dyDescent="0.25">
      <c r="A950" s="20" t="s">
        <v>218</v>
      </c>
      <c r="B950" s="27" t="s">
        <v>231</v>
      </c>
      <c r="C950">
        <v>13</v>
      </c>
      <c r="D950">
        <v>25.78</v>
      </c>
      <c r="E950">
        <v>25.380000000000003</v>
      </c>
      <c r="F950" s="34"/>
      <c r="G950">
        <v>10</v>
      </c>
      <c r="H950">
        <v>12</v>
      </c>
      <c r="I950" s="34"/>
      <c r="J950" s="46" t="s">
        <v>13</v>
      </c>
      <c r="K950" s="74" t="s">
        <v>404</v>
      </c>
      <c r="L950" s="106"/>
      <c r="M950">
        <v>124</v>
      </c>
      <c r="N950">
        <v>135</v>
      </c>
      <c r="O950" s="34"/>
      <c r="P950">
        <f>VLOOKUP(表格2_45[[#This Row],[name]],odds!$A$1:$H$200,4,0)</f>
        <v>10</v>
      </c>
      <c r="Q950">
        <v>82</v>
      </c>
      <c r="R950" s="34"/>
      <c r="S950" s="37" t="s">
        <v>409</v>
      </c>
      <c r="T950">
        <v>1400</v>
      </c>
      <c r="U950">
        <v>1</v>
      </c>
      <c r="V950">
        <v>25</v>
      </c>
      <c r="W950">
        <v>5</v>
      </c>
      <c r="X950">
        <v>25</v>
      </c>
      <c r="Y950" t="s">
        <v>483</v>
      </c>
      <c r="Z950">
        <v>1178</v>
      </c>
      <c r="AA950" s="33" t="s">
        <v>417</v>
      </c>
      <c r="AB950">
        <v>3</v>
      </c>
      <c r="AC950">
        <v>78</v>
      </c>
      <c r="AD950" s="24" t="s">
        <v>179</v>
      </c>
      <c r="AE950" t="s">
        <v>1383</v>
      </c>
      <c r="AF950">
        <v>4</v>
      </c>
      <c r="AG950">
        <v>5</v>
      </c>
      <c r="AH950">
        <v>7</v>
      </c>
      <c r="AI950">
        <v>13</v>
      </c>
      <c r="AL950" t="s">
        <v>262</v>
      </c>
    </row>
    <row r="951" spans="1:38" hidden="1" x14ac:dyDescent="0.25">
      <c r="A951" s="20" t="s">
        <v>218</v>
      </c>
      <c r="B951" s="27" t="s">
        <v>231</v>
      </c>
      <c r="C951">
        <v>8</v>
      </c>
      <c r="D951">
        <v>9.65</v>
      </c>
      <c r="E951">
        <v>9.65</v>
      </c>
      <c r="F951" s="34"/>
      <c r="G951">
        <v>10</v>
      </c>
      <c r="H951">
        <v>1</v>
      </c>
      <c r="I951" s="34"/>
      <c r="J951" s="46" t="s">
        <v>13</v>
      </c>
      <c r="K951" s="55" t="s">
        <v>64</v>
      </c>
      <c r="L951" s="99"/>
      <c r="M951">
        <v>124</v>
      </c>
      <c r="N951">
        <v>135</v>
      </c>
      <c r="O951" s="34"/>
      <c r="P951">
        <f>VLOOKUP(表格2_45[[#This Row],[name]],odds!$A$1:$H$200,4,0)</f>
        <v>10</v>
      </c>
      <c r="Q951">
        <v>12</v>
      </c>
      <c r="R951" s="34"/>
      <c r="S951" s="37" t="s">
        <v>409</v>
      </c>
      <c r="T951">
        <v>1200</v>
      </c>
      <c r="U951">
        <v>1</v>
      </c>
      <c r="V951">
        <v>4</v>
      </c>
      <c r="W951">
        <v>5</v>
      </c>
      <c r="X951">
        <v>25</v>
      </c>
      <c r="Y951" t="s">
        <v>477</v>
      </c>
      <c r="Z951">
        <v>1174</v>
      </c>
      <c r="AA951" s="33" t="s">
        <v>427</v>
      </c>
      <c r="AB951">
        <v>3</v>
      </c>
      <c r="AC951">
        <v>78</v>
      </c>
      <c r="AD951" s="24" t="s">
        <v>179</v>
      </c>
      <c r="AE951">
        <v>5</v>
      </c>
      <c r="AF951">
        <v>6</v>
      </c>
      <c r="AG951">
        <v>6</v>
      </c>
      <c r="AH951">
        <v>8</v>
      </c>
      <c r="AL951" t="s">
        <v>639</v>
      </c>
    </row>
    <row r="952" spans="1:38" x14ac:dyDescent="0.25">
      <c r="A952" s="20" t="s">
        <v>218</v>
      </c>
      <c r="B952" s="22" t="s">
        <v>250</v>
      </c>
      <c r="C952">
        <v>9</v>
      </c>
      <c r="D952">
        <v>40.56</v>
      </c>
      <c r="E952">
        <v>39.660000000000004</v>
      </c>
      <c r="F952" s="34"/>
      <c r="G952">
        <v>2</v>
      </c>
      <c r="H952">
        <v>10</v>
      </c>
      <c r="I952" s="34"/>
      <c r="J952" s="57" t="s">
        <v>326</v>
      </c>
      <c r="K952" s="51" t="s">
        <v>43</v>
      </c>
      <c r="L952" s="111"/>
      <c r="M952">
        <v>113</v>
      </c>
      <c r="N952">
        <v>127</v>
      </c>
      <c r="O952" s="34"/>
      <c r="P952">
        <f>VLOOKUP(表格2_45[[#This Row],[name]],odds!$A$1:$H$200,4,0)</f>
        <v>12</v>
      </c>
      <c r="Q952">
        <v>42</v>
      </c>
      <c r="R952" s="34"/>
      <c r="S952" s="36" t="s">
        <v>410</v>
      </c>
      <c r="T952" s="41">
        <v>1650</v>
      </c>
      <c r="U952">
        <v>1</v>
      </c>
      <c r="V952">
        <v>22</v>
      </c>
      <c r="W952">
        <v>10</v>
      </c>
      <c r="X952">
        <v>25</v>
      </c>
      <c r="Y952" s="31" t="s">
        <v>420</v>
      </c>
      <c r="Z952">
        <v>1007</v>
      </c>
      <c r="AA952" s="33" t="s">
        <v>417</v>
      </c>
      <c r="AB952">
        <v>3</v>
      </c>
      <c r="AC952">
        <v>68</v>
      </c>
      <c r="AD952" s="21" t="s">
        <v>168</v>
      </c>
      <c r="AE952" t="s">
        <v>505</v>
      </c>
      <c r="AF952">
        <v>10</v>
      </c>
      <c r="AG952">
        <v>10</v>
      </c>
      <c r="AH952">
        <v>9</v>
      </c>
      <c r="AI952">
        <v>9</v>
      </c>
      <c r="AL952" t="s">
        <v>17</v>
      </c>
    </row>
    <row r="953" spans="1:38" hidden="1" x14ac:dyDescent="0.25">
      <c r="A953" s="20" t="s">
        <v>218</v>
      </c>
      <c r="B953" s="16" t="s">
        <v>233</v>
      </c>
      <c r="C953" s="28">
        <v>3</v>
      </c>
      <c r="D953">
        <v>34.950000000000003</v>
      </c>
      <c r="E953">
        <v>34.950000000000003</v>
      </c>
      <c r="F953" s="34"/>
      <c r="G953">
        <v>3</v>
      </c>
      <c r="H953">
        <v>1</v>
      </c>
      <c r="I953" s="34"/>
      <c r="J953" s="49" t="s">
        <v>31</v>
      </c>
      <c r="K953" s="66" t="s">
        <v>173</v>
      </c>
      <c r="L953" s="104"/>
      <c r="M953">
        <v>122</v>
      </c>
      <c r="N953">
        <v>123</v>
      </c>
      <c r="O953" s="34"/>
      <c r="P953">
        <f>VLOOKUP(表格2_45[[#This Row],[name]],odds!$A$1:$H$200,4,0)</f>
        <v>3.1</v>
      </c>
      <c r="Q953">
        <v>6.8</v>
      </c>
      <c r="R953" s="34"/>
      <c r="S953" s="37" t="s">
        <v>409</v>
      </c>
      <c r="T953">
        <v>1600</v>
      </c>
      <c r="U953">
        <v>1</v>
      </c>
      <c r="V953">
        <v>15</v>
      </c>
      <c r="W953">
        <v>11</v>
      </c>
      <c r="X953">
        <v>25</v>
      </c>
      <c r="Y953" t="s">
        <v>465</v>
      </c>
      <c r="Z953">
        <v>1119</v>
      </c>
      <c r="AA953" s="33" t="s">
        <v>417</v>
      </c>
      <c r="AB953">
        <v>3</v>
      </c>
      <c r="AC953">
        <v>68</v>
      </c>
      <c r="AD953" s="19" t="s">
        <v>32</v>
      </c>
      <c r="AE953" s="12">
        <v>1</v>
      </c>
      <c r="AF953">
        <v>5</v>
      </c>
      <c r="AG953">
        <v>7</v>
      </c>
      <c r="AH953">
        <v>8</v>
      </c>
      <c r="AI953">
        <v>3</v>
      </c>
      <c r="AL953" t="s">
        <v>46</v>
      </c>
    </row>
    <row r="954" spans="1:38" hidden="1" x14ac:dyDescent="0.25">
      <c r="A954" s="20" t="s">
        <v>218</v>
      </c>
      <c r="B954" s="16" t="s">
        <v>233</v>
      </c>
      <c r="C954" s="28">
        <v>3</v>
      </c>
      <c r="D954">
        <v>33.78</v>
      </c>
      <c r="E954">
        <v>33.78</v>
      </c>
      <c r="F954" s="34"/>
      <c r="G954">
        <v>3</v>
      </c>
      <c r="H954">
        <v>4</v>
      </c>
      <c r="I954" s="34"/>
      <c r="J954" s="49" t="s">
        <v>31</v>
      </c>
      <c r="K954" s="66" t="s">
        <v>173</v>
      </c>
      <c r="L954" s="104"/>
      <c r="M954">
        <v>122</v>
      </c>
      <c r="N954">
        <v>122</v>
      </c>
      <c r="O954" s="34"/>
      <c r="P954">
        <f>VLOOKUP(表格2_45[[#This Row],[name]],odds!$A$1:$H$200,4,0)</f>
        <v>3.1</v>
      </c>
      <c r="Q954">
        <v>7.4</v>
      </c>
      <c r="R954" s="34"/>
      <c r="S954" s="36" t="s">
        <v>410</v>
      </c>
      <c r="T954">
        <v>1600</v>
      </c>
      <c r="U954">
        <v>1</v>
      </c>
      <c r="V954">
        <v>19</v>
      </c>
      <c r="W954">
        <v>10</v>
      </c>
      <c r="X954">
        <v>25</v>
      </c>
      <c r="Y954" t="s">
        <v>479</v>
      </c>
      <c r="Z954">
        <v>1107</v>
      </c>
      <c r="AA954" s="33" t="s">
        <v>427</v>
      </c>
      <c r="AB954">
        <v>3</v>
      </c>
      <c r="AC954">
        <v>67</v>
      </c>
      <c r="AD954" s="19" t="s">
        <v>32</v>
      </c>
      <c r="AE954" s="12" t="s">
        <v>446</v>
      </c>
      <c r="AF954">
        <v>8</v>
      </c>
      <c r="AG954">
        <v>8</v>
      </c>
      <c r="AH954">
        <v>9</v>
      </c>
      <c r="AI954">
        <v>3</v>
      </c>
      <c r="AL954" t="s">
        <v>46</v>
      </c>
    </row>
    <row r="955" spans="1:38" hidden="1" x14ac:dyDescent="0.25">
      <c r="A955" s="20" t="s">
        <v>218</v>
      </c>
      <c r="B955" s="16" t="s">
        <v>233</v>
      </c>
      <c r="C955" s="28">
        <v>1</v>
      </c>
      <c r="D955">
        <v>21.14</v>
      </c>
      <c r="E955">
        <v>21.34</v>
      </c>
      <c r="F955" s="34"/>
      <c r="G955">
        <v>3</v>
      </c>
      <c r="H955">
        <v>2</v>
      </c>
      <c r="I955" s="34"/>
      <c r="J955" s="49" t="s">
        <v>31</v>
      </c>
      <c r="K955" s="66" t="s">
        <v>173</v>
      </c>
      <c r="L955" s="104"/>
      <c r="M955">
        <v>122</v>
      </c>
      <c r="N955">
        <v>117</v>
      </c>
      <c r="O955" s="34"/>
      <c r="P955">
        <f>VLOOKUP(表格2_45[[#This Row],[name]],odds!$A$1:$H$200,4,0)</f>
        <v>3.1</v>
      </c>
      <c r="Q955">
        <v>3.9</v>
      </c>
      <c r="R955" s="34"/>
      <c r="S955" s="37" t="s">
        <v>409</v>
      </c>
      <c r="T955">
        <v>1400</v>
      </c>
      <c r="U955">
        <v>1</v>
      </c>
      <c r="V955">
        <v>1</v>
      </c>
      <c r="W955">
        <v>10</v>
      </c>
      <c r="X955">
        <v>25</v>
      </c>
      <c r="Y955" t="s">
        <v>465</v>
      </c>
      <c r="Z955">
        <v>1116</v>
      </c>
      <c r="AA955" s="33" t="s">
        <v>427</v>
      </c>
      <c r="AB955">
        <v>3</v>
      </c>
      <c r="AC955">
        <v>61</v>
      </c>
      <c r="AD955" s="19" t="s">
        <v>32</v>
      </c>
      <c r="AE955" s="12" t="s">
        <v>581</v>
      </c>
      <c r="AF955">
        <v>5</v>
      </c>
      <c r="AG955">
        <v>6</v>
      </c>
      <c r="AH955">
        <v>5</v>
      </c>
      <c r="AI955">
        <v>1</v>
      </c>
      <c r="AL955" t="s">
        <v>46</v>
      </c>
    </row>
    <row r="956" spans="1:38" hidden="1" x14ac:dyDescent="0.25">
      <c r="A956" s="20" t="s">
        <v>218</v>
      </c>
      <c r="B956" s="16" t="s">
        <v>233</v>
      </c>
      <c r="C956" s="28">
        <v>1</v>
      </c>
      <c r="D956">
        <v>21.1</v>
      </c>
      <c r="E956">
        <v>20.8</v>
      </c>
      <c r="F956" s="34"/>
      <c r="G956">
        <v>3</v>
      </c>
      <c r="H956">
        <v>1</v>
      </c>
      <c r="I956" s="34"/>
      <c r="J956" s="49" t="s">
        <v>31</v>
      </c>
      <c r="K956" s="54" t="s">
        <v>58</v>
      </c>
      <c r="L956" s="110"/>
      <c r="M956">
        <v>122</v>
      </c>
      <c r="N956">
        <v>130</v>
      </c>
      <c r="O956" s="34"/>
      <c r="P956">
        <f>VLOOKUP(表格2_45[[#This Row],[name]],odds!$A$1:$H$200,4,0)</f>
        <v>3.1</v>
      </c>
      <c r="Q956">
        <v>2.9</v>
      </c>
      <c r="R956" s="34"/>
      <c r="S956" s="37" t="s">
        <v>409</v>
      </c>
      <c r="T956">
        <v>1400</v>
      </c>
      <c r="U956">
        <v>1</v>
      </c>
      <c r="V956">
        <v>14</v>
      </c>
      <c r="W956">
        <v>9</v>
      </c>
      <c r="X956">
        <v>25</v>
      </c>
      <c r="Y956" t="s">
        <v>477</v>
      </c>
      <c r="Z956">
        <v>1121</v>
      </c>
      <c r="AA956" s="33" t="s">
        <v>427</v>
      </c>
      <c r="AB956">
        <v>4</v>
      </c>
      <c r="AC956">
        <v>54</v>
      </c>
      <c r="AD956" s="19" t="s">
        <v>32</v>
      </c>
      <c r="AE956" s="12" t="s">
        <v>418</v>
      </c>
      <c r="AF956">
        <v>5</v>
      </c>
      <c r="AG956">
        <v>4</v>
      </c>
      <c r="AH956">
        <v>4</v>
      </c>
      <c r="AI956">
        <v>1</v>
      </c>
      <c r="AL956" t="s">
        <v>46</v>
      </c>
    </row>
    <row r="957" spans="1:38" hidden="1" x14ac:dyDescent="0.25">
      <c r="A957" s="20" t="s">
        <v>218</v>
      </c>
      <c r="B957" s="16" t="s">
        <v>233</v>
      </c>
      <c r="C957" s="30">
        <v>4</v>
      </c>
      <c r="D957">
        <v>22.23</v>
      </c>
      <c r="E957">
        <v>21.93</v>
      </c>
      <c r="F957" s="34"/>
      <c r="G957">
        <v>3</v>
      </c>
      <c r="H957">
        <v>6</v>
      </c>
      <c r="I957" s="34"/>
      <c r="J957" s="49" t="s">
        <v>31</v>
      </c>
      <c r="K957" s="53" t="s">
        <v>53</v>
      </c>
      <c r="L957" s="102"/>
      <c r="M957">
        <v>122</v>
      </c>
      <c r="N957">
        <v>130</v>
      </c>
      <c r="O957" s="34"/>
      <c r="P957">
        <f>VLOOKUP(表格2_45[[#This Row],[name]],odds!$A$1:$H$200,4,0)</f>
        <v>3.1</v>
      </c>
      <c r="Q957">
        <v>2.9</v>
      </c>
      <c r="R957" s="34"/>
      <c r="S957" s="37" t="s">
        <v>409</v>
      </c>
      <c r="T957">
        <v>1400</v>
      </c>
      <c r="U957">
        <v>1</v>
      </c>
      <c r="V957">
        <v>8</v>
      </c>
      <c r="W957">
        <v>6</v>
      </c>
      <c r="X957">
        <v>25</v>
      </c>
      <c r="Y957" t="s">
        <v>508</v>
      </c>
      <c r="Z957">
        <v>1103</v>
      </c>
      <c r="AA957" s="33" t="s">
        <v>427</v>
      </c>
      <c r="AB957">
        <v>4</v>
      </c>
      <c r="AC957">
        <v>55</v>
      </c>
      <c r="AD957" s="19" t="s">
        <v>32</v>
      </c>
      <c r="AE957" s="12" t="s">
        <v>539</v>
      </c>
      <c r="AF957">
        <v>7</v>
      </c>
      <c r="AG957">
        <v>8</v>
      </c>
      <c r="AH957">
        <v>8</v>
      </c>
      <c r="AI957">
        <v>4</v>
      </c>
      <c r="AL957" t="s">
        <v>46</v>
      </c>
    </row>
    <row r="958" spans="1:38" hidden="1" x14ac:dyDescent="0.25">
      <c r="A958" s="20" t="s">
        <v>218</v>
      </c>
      <c r="B958" s="16" t="s">
        <v>233</v>
      </c>
      <c r="C958" s="28">
        <v>2</v>
      </c>
      <c r="D958">
        <v>21.68</v>
      </c>
      <c r="E958">
        <v>21.38</v>
      </c>
      <c r="F958" s="34"/>
      <c r="G958">
        <v>3</v>
      </c>
      <c r="H958">
        <v>6</v>
      </c>
      <c r="I958" s="34"/>
      <c r="J958" s="49" t="s">
        <v>31</v>
      </c>
      <c r="K958" s="55" t="s">
        <v>64</v>
      </c>
      <c r="L958" s="99"/>
      <c r="M958">
        <v>122</v>
      </c>
      <c r="N958">
        <v>130</v>
      </c>
      <c r="O958" s="34"/>
      <c r="P958">
        <f>VLOOKUP(表格2_45[[#This Row],[name]],odds!$A$1:$H$200,4,0)</f>
        <v>3.1</v>
      </c>
      <c r="Q958">
        <v>2.8</v>
      </c>
      <c r="R958" s="34"/>
      <c r="S958" s="35" t="s">
        <v>408</v>
      </c>
      <c r="T958">
        <v>1400</v>
      </c>
      <c r="U958">
        <v>1</v>
      </c>
      <c r="V958">
        <v>25</v>
      </c>
      <c r="W958">
        <v>5</v>
      </c>
      <c r="X958">
        <v>25</v>
      </c>
      <c r="Y958" t="s">
        <v>483</v>
      </c>
      <c r="Z958">
        <v>1111</v>
      </c>
      <c r="AA958" s="33" t="s">
        <v>417</v>
      </c>
      <c r="AB958">
        <v>4</v>
      </c>
      <c r="AC958">
        <v>54</v>
      </c>
      <c r="AD958" s="19" t="s">
        <v>32</v>
      </c>
      <c r="AE958" s="12" t="s">
        <v>539</v>
      </c>
      <c r="AF958">
        <v>3</v>
      </c>
      <c r="AG958">
        <v>5</v>
      </c>
      <c r="AH958">
        <v>7</v>
      </c>
      <c r="AI958">
        <v>2</v>
      </c>
      <c r="AL958" t="s">
        <v>46</v>
      </c>
    </row>
    <row r="959" spans="1:38" hidden="1" x14ac:dyDescent="0.25">
      <c r="A959" s="20" t="s">
        <v>218</v>
      </c>
      <c r="B959" s="16" t="s">
        <v>233</v>
      </c>
      <c r="C959" s="28">
        <v>2</v>
      </c>
      <c r="D959">
        <v>21.37</v>
      </c>
      <c r="E959">
        <v>21.07</v>
      </c>
      <c r="F959" s="34"/>
      <c r="G959">
        <v>3</v>
      </c>
      <c r="H959">
        <v>1</v>
      </c>
      <c r="I959" s="34"/>
      <c r="J959" s="49" t="s">
        <v>31</v>
      </c>
      <c r="K959" s="55" t="s">
        <v>64</v>
      </c>
      <c r="L959" s="99"/>
      <c r="M959">
        <v>122</v>
      </c>
      <c r="N959">
        <v>130</v>
      </c>
      <c r="O959" s="34"/>
      <c r="P959">
        <f>VLOOKUP(表格2_45[[#This Row],[name]],odds!$A$1:$H$200,4,0)</f>
        <v>3.1</v>
      </c>
      <c r="Q959">
        <v>4.4000000000000004</v>
      </c>
      <c r="R959" s="34"/>
      <c r="S959" s="37" t="s">
        <v>409</v>
      </c>
      <c r="T959">
        <v>1400</v>
      </c>
      <c r="U959">
        <v>1</v>
      </c>
      <c r="V959">
        <v>4</v>
      </c>
      <c r="W959">
        <v>5</v>
      </c>
      <c r="X959">
        <v>25</v>
      </c>
      <c r="Y959" t="s">
        <v>477</v>
      </c>
      <c r="Z959">
        <v>1113</v>
      </c>
      <c r="AA959" s="33" t="s">
        <v>427</v>
      </c>
      <c r="AB959">
        <v>4</v>
      </c>
      <c r="AC959">
        <v>54</v>
      </c>
      <c r="AD959" s="19" t="s">
        <v>32</v>
      </c>
      <c r="AE959" s="12" t="s">
        <v>418</v>
      </c>
      <c r="AF959">
        <v>4</v>
      </c>
      <c r="AG959">
        <v>6</v>
      </c>
      <c r="AH959">
        <v>6</v>
      </c>
      <c r="AI959">
        <v>2</v>
      </c>
      <c r="AL959" t="s">
        <v>46</v>
      </c>
    </row>
    <row r="960" spans="1:38" hidden="1" x14ac:dyDescent="0.25">
      <c r="A960" s="20" t="s">
        <v>218</v>
      </c>
      <c r="B960" s="16" t="s">
        <v>233</v>
      </c>
      <c r="C960" s="28">
        <v>2</v>
      </c>
      <c r="D960">
        <v>21.6</v>
      </c>
      <c r="E960">
        <v>21.400000000000002</v>
      </c>
      <c r="F960" s="34"/>
      <c r="G960">
        <v>3</v>
      </c>
      <c r="H960">
        <v>3</v>
      </c>
      <c r="I960" s="34"/>
      <c r="J960" s="49" t="s">
        <v>31</v>
      </c>
      <c r="K960" s="67" t="s">
        <v>195</v>
      </c>
      <c r="L960" s="95"/>
      <c r="M960">
        <v>122</v>
      </c>
      <c r="N960">
        <v>127</v>
      </c>
      <c r="O960" s="34"/>
      <c r="P960">
        <f>VLOOKUP(表格2_45[[#This Row],[name]],odds!$A$1:$H$200,4,0)</f>
        <v>3.1</v>
      </c>
      <c r="Q960">
        <v>5.5</v>
      </c>
      <c r="R960" s="34"/>
      <c r="S960" s="37" t="s">
        <v>409</v>
      </c>
      <c r="T960">
        <v>1400</v>
      </c>
      <c r="U960">
        <v>1</v>
      </c>
      <c r="V960">
        <v>13</v>
      </c>
      <c r="W960">
        <v>4</v>
      </c>
      <c r="X960">
        <v>25</v>
      </c>
      <c r="Y960" t="s">
        <v>508</v>
      </c>
      <c r="Z960">
        <v>1096</v>
      </c>
      <c r="AA960" s="33" t="s">
        <v>417</v>
      </c>
      <c r="AB960">
        <v>4</v>
      </c>
      <c r="AC960">
        <v>52</v>
      </c>
      <c r="AD960" s="19" t="s">
        <v>32</v>
      </c>
      <c r="AE960" s="12" t="s">
        <v>581</v>
      </c>
      <c r="AF960">
        <v>6</v>
      </c>
      <c r="AG960">
        <v>7</v>
      </c>
      <c r="AH960">
        <v>6</v>
      </c>
      <c r="AI960">
        <v>2</v>
      </c>
      <c r="AL960" t="s">
        <v>46</v>
      </c>
    </row>
    <row r="961" spans="1:38" hidden="1" x14ac:dyDescent="0.25">
      <c r="A961" s="20" t="s">
        <v>218</v>
      </c>
      <c r="B961" s="16" t="s">
        <v>233</v>
      </c>
      <c r="C961">
        <v>11</v>
      </c>
      <c r="D961">
        <v>22.58</v>
      </c>
      <c r="E961">
        <v>21.98</v>
      </c>
      <c r="F961" s="34"/>
      <c r="G961">
        <v>3</v>
      </c>
      <c r="H961">
        <v>14</v>
      </c>
      <c r="I961" s="34"/>
      <c r="J961" s="49" t="s">
        <v>31</v>
      </c>
      <c r="K961" s="67" t="s">
        <v>195</v>
      </c>
      <c r="L961" s="95"/>
      <c r="M961">
        <v>122</v>
      </c>
      <c r="N961">
        <v>128</v>
      </c>
      <c r="O961" s="34"/>
      <c r="P961">
        <f>VLOOKUP(表格2_45[[#This Row],[name]],odds!$A$1:$H$200,4,0)</f>
        <v>3.1</v>
      </c>
      <c r="Q961">
        <v>12</v>
      </c>
      <c r="R961" s="34"/>
      <c r="S961" s="38" t="s">
        <v>411</v>
      </c>
      <c r="T961">
        <v>1400</v>
      </c>
      <c r="U961">
        <v>1</v>
      </c>
      <c r="V961">
        <v>30</v>
      </c>
      <c r="W961">
        <v>3</v>
      </c>
      <c r="X961">
        <v>25</v>
      </c>
      <c r="Y961" t="s">
        <v>465</v>
      </c>
      <c r="Z961">
        <v>1109</v>
      </c>
      <c r="AA961" s="33" t="s">
        <v>417</v>
      </c>
      <c r="AB961">
        <v>4</v>
      </c>
      <c r="AC961">
        <v>52</v>
      </c>
      <c r="AD961" s="19" t="s">
        <v>32</v>
      </c>
      <c r="AE961">
        <v>6</v>
      </c>
      <c r="AF961">
        <v>14</v>
      </c>
      <c r="AG961">
        <v>13</v>
      </c>
      <c r="AH961">
        <v>12</v>
      </c>
      <c r="AI961">
        <v>11</v>
      </c>
      <c r="AL961" t="s">
        <v>46</v>
      </c>
    </row>
    <row r="962" spans="1:38" hidden="1" x14ac:dyDescent="0.25">
      <c r="A962" s="20" t="s">
        <v>218</v>
      </c>
      <c r="B962" s="16" t="s">
        <v>233</v>
      </c>
      <c r="C962" s="28">
        <v>2</v>
      </c>
      <c r="D962">
        <v>22.05</v>
      </c>
      <c r="E962">
        <v>21.95</v>
      </c>
      <c r="F962" s="34"/>
      <c r="G962">
        <v>3</v>
      </c>
      <c r="H962">
        <v>6</v>
      </c>
      <c r="I962" s="34"/>
      <c r="J962" s="49" t="s">
        <v>31</v>
      </c>
      <c r="K962" s="67" t="s">
        <v>195</v>
      </c>
      <c r="L962" s="95"/>
      <c r="M962">
        <v>122</v>
      </c>
      <c r="N962">
        <v>125</v>
      </c>
      <c r="O962" s="34"/>
      <c r="P962">
        <f>VLOOKUP(表格2_45[[#This Row],[name]],odds!$A$1:$H$200,4,0)</f>
        <v>3.1</v>
      </c>
      <c r="Q962">
        <v>10</v>
      </c>
      <c r="R962" s="34"/>
      <c r="S962" s="38" t="s">
        <v>411</v>
      </c>
      <c r="T962">
        <v>1400</v>
      </c>
      <c r="U962">
        <v>1</v>
      </c>
      <c r="V962">
        <v>23</v>
      </c>
      <c r="W962">
        <v>2</v>
      </c>
      <c r="X962">
        <v>25</v>
      </c>
      <c r="Y962" t="s">
        <v>483</v>
      </c>
      <c r="Z962">
        <v>1095</v>
      </c>
      <c r="AA962" s="33" t="s">
        <v>417</v>
      </c>
      <c r="AB962">
        <v>4</v>
      </c>
      <c r="AC962">
        <v>50</v>
      </c>
      <c r="AD962" s="19" t="s">
        <v>32</v>
      </c>
      <c r="AE962" s="12" t="s">
        <v>654</v>
      </c>
      <c r="AF962">
        <v>12</v>
      </c>
      <c r="AG962">
        <v>11</v>
      </c>
      <c r="AH962">
        <v>13</v>
      </c>
      <c r="AI962">
        <v>2</v>
      </c>
      <c r="AL962" t="s">
        <v>572</v>
      </c>
    </row>
    <row r="963" spans="1:38" hidden="1" x14ac:dyDescent="0.25">
      <c r="A963" s="20" t="s">
        <v>218</v>
      </c>
      <c r="B963" s="16" t="s">
        <v>233</v>
      </c>
      <c r="C963">
        <v>7</v>
      </c>
      <c r="D963">
        <v>22.85</v>
      </c>
      <c r="E963">
        <v>22.55</v>
      </c>
      <c r="F963" s="34"/>
      <c r="G963">
        <v>3</v>
      </c>
      <c r="H963">
        <v>7</v>
      </c>
      <c r="I963" s="34"/>
      <c r="J963" s="49" t="s">
        <v>31</v>
      </c>
      <c r="K963" s="61" t="s">
        <v>106</v>
      </c>
      <c r="L963" s="113"/>
      <c r="M963">
        <v>122</v>
      </c>
      <c r="N963">
        <v>126</v>
      </c>
      <c r="O963" s="34"/>
      <c r="P963">
        <f>VLOOKUP(表格2_45[[#This Row],[name]],odds!$A$1:$H$200,4,0)</f>
        <v>3.1</v>
      </c>
      <c r="Q963">
        <v>8.6</v>
      </c>
      <c r="R963" s="34"/>
      <c r="S963" s="38" t="s">
        <v>411</v>
      </c>
      <c r="T963">
        <v>1400</v>
      </c>
      <c r="U963">
        <v>1</v>
      </c>
      <c r="V963">
        <v>31</v>
      </c>
      <c r="W963">
        <v>1</v>
      </c>
      <c r="X963">
        <v>25</v>
      </c>
      <c r="Y963" t="s">
        <v>501</v>
      </c>
      <c r="Z963">
        <v>1092</v>
      </c>
      <c r="AA963" s="33" t="s">
        <v>417</v>
      </c>
      <c r="AB963">
        <v>4</v>
      </c>
      <c r="AC963">
        <v>51</v>
      </c>
      <c r="AD963" s="19" t="s">
        <v>32</v>
      </c>
      <c r="AE963">
        <v>3</v>
      </c>
      <c r="AF963">
        <v>11</v>
      </c>
      <c r="AG963">
        <v>12</v>
      </c>
      <c r="AH963">
        <v>14</v>
      </c>
      <c r="AI963">
        <v>7</v>
      </c>
      <c r="AL963" t="s">
        <v>17</v>
      </c>
    </row>
    <row r="964" spans="1:38" hidden="1" x14ac:dyDescent="0.25">
      <c r="A964" s="20" t="s">
        <v>218</v>
      </c>
      <c r="B964" s="16" t="s">
        <v>233</v>
      </c>
      <c r="C964">
        <v>6</v>
      </c>
      <c r="D964">
        <v>22.73</v>
      </c>
      <c r="E964">
        <v>22.130000000000003</v>
      </c>
      <c r="F964" s="34"/>
      <c r="G964">
        <v>3</v>
      </c>
      <c r="H964">
        <v>14</v>
      </c>
      <c r="I964" s="34"/>
      <c r="J964" s="49" t="s">
        <v>31</v>
      </c>
      <c r="K964" s="61" t="s">
        <v>106</v>
      </c>
      <c r="L964" s="113"/>
      <c r="M964">
        <v>122</v>
      </c>
      <c r="N964">
        <v>127</v>
      </c>
      <c r="O964" s="34"/>
      <c r="P964">
        <f>VLOOKUP(表格2_45[[#This Row],[name]],odds!$A$1:$H$200,4,0)</f>
        <v>3.1</v>
      </c>
      <c r="Q964">
        <v>133</v>
      </c>
      <c r="R964" s="34"/>
      <c r="S964" s="38" t="s">
        <v>411</v>
      </c>
      <c r="T964">
        <v>1400</v>
      </c>
      <c r="U964">
        <v>1</v>
      </c>
      <c r="V964">
        <v>1</v>
      </c>
      <c r="W964">
        <v>1</v>
      </c>
      <c r="X964">
        <v>25</v>
      </c>
      <c r="Y964" t="s">
        <v>508</v>
      </c>
      <c r="Z964">
        <v>1110</v>
      </c>
      <c r="AA964" s="33" t="s">
        <v>417</v>
      </c>
      <c r="AB964">
        <v>4</v>
      </c>
      <c r="AC964">
        <v>52</v>
      </c>
      <c r="AD964" s="19" t="s">
        <v>32</v>
      </c>
      <c r="AE964" s="12" t="s">
        <v>549</v>
      </c>
      <c r="AF964">
        <v>12</v>
      </c>
      <c r="AG964">
        <v>11</v>
      </c>
      <c r="AH964">
        <v>11</v>
      </c>
      <c r="AI964">
        <v>6</v>
      </c>
      <c r="AL964" t="s">
        <v>17</v>
      </c>
    </row>
    <row r="965" spans="1:38" hidden="1" x14ac:dyDescent="0.25">
      <c r="A965" s="20" t="s">
        <v>218</v>
      </c>
      <c r="B965" s="16" t="s">
        <v>233</v>
      </c>
      <c r="C965">
        <v>10</v>
      </c>
      <c r="D965">
        <v>10.46</v>
      </c>
      <c r="E965">
        <v>10.060000000000002</v>
      </c>
      <c r="F965" s="34"/>
      <c r="G965">
        <v>3</v>
      </c>
      <c r="H965">
        <v>7</v>
      </c>
      <c r="I965" s="34"/>
      <c r="J965" s="49" t="s">
        <v>31</v>
      </c>
      <c r="K965" s="67" t="s">
        <v>195</v>
      </c>
      <c r="L965" s="95"/>
      <c r="M965">
        <v>122</v>
      </c>
      <c r="N965">
        <v>128</v>
      </c>
      <c r="O965" s="34"/>
      <c r="P965">
        <f>VLOOKUP(表格2_45[[#This Row],[name]],odds!$A$1:$H$200,4,0)</f>
        <v>3.1</v>
      </c>
      <c r="Q965">
        <v>25</v>
      </c>
      <c r="R965" s="34"/>
      <c r="S965" s="37" t="s">
        <v>409</v>
      </c>
      <c r="T965">
        <v>1200</v>
      </c>
      <c r="U965">
        <v>1</v>
      </c>
      <c r="V965">
        <v>24</v>
      </c>
      <c r="W965">
        <v>11</v>
      </c>
      <c r="X965">
        <v>24</v>
      </c>
      <c r="Y965" t="s">
        <v>508</v>
      </c>
      <c r="Z965">
        <v>1133</v>
      </c>
      <c r="AA965" s="33" t="s">
        <v>417</v>
      </c>
      <c r="AB965">
        <v>4</v>
      </c>
      <c r="AC965">
        <v>52</v>
      </c>
      <c r="AD965" s="19" t="s">
        <v>32</v>
      </c>
      <c r="AE965">
        <v>7</v>
      </c>
      <c r="AF965">
        <v>4</v>
      </c>
      <c r="AG965">
        <v>4</v>
      </c>
      <c r="AH965">
        <v>10</v>
      </c>
      <c r="AL965" t="s">
        <v>521</v>
      </c>
    </row>
    <row r="966" spans="1:38" x14ac:dyDescent="0.25">
      <c r="A966" s="20" t="s">
        <v>218</v>
      </c>
      <c r="B966" s="17" t="s">
        <v>236</v>
      </c>
      <c r="C966" s="28">
        <v>2</v>
      </c>
      <c r="D966">
        <v>40.020000000000003</v>
      </c>
      <c r="E966">
        <v>39.720000000000006</v>
      </c>
      <c r="F966" s="34"/>
      <c r="G966">
        <v>8</v>
      </c>
      <c r="H966">
        <v>3</v>
      </c>
      <c r="I966" s="34"/>
      <c r="J966" s="66" t="s">
        <v>173</v>
      </c>
      <c r="K966" s="61" t="s">
        <v>106</v>
      </c>
      <c r="L966" s="113"/>
      <c r="M966">
        <v>121</v>
      </c>
      <c r="N966">
        <v>135</v>
      </c>
      <c r="O966" s="34"/>
      <c r="P966">
        <f>VLOOKUP(表格2_45[[#This Row],[name]],odds!$A$1:$H$200,4,0)</f>
        <v>12</v>
      </c>
      <c r="Q966">
        <v>4.3</v>
      </c>
      <c r="R966" s="34"/>
      <c r="S966" s="37" t="s">
        <v>409</v>
      </c>
      <c r="T966" s="41">
        <v>1650</v>
      </c>
      <c r="U966">
        <v>1</v>
      </c>
      <c r="V966">
        <v>22</v>
      </c>
      <c r="W966">
        <v>1</v>
      </c>
      <c r="X966">
        <v>25</v>
      </c>
      <c r="Y966" s="32" t="s">
        <v>416</v>
      </c>
      <c r="Z966">
        <v>1095</v>
      </c>
      <c r="AA966" s="33" t="s">
        <v>417</v>
      </c>
      <c r="AB966">
        <v>4</v>
      </c>
      <c r="AC966">
        <v>58</v>
      </c>
      <c r="AD966" s="17" t="s">
        <v>21</v>
      </c>
      <c r="AE966" s="12" t="s">
        <v>654</v>
      </c>
      <c r="AF966">
        <v>4</v>
      </c>
      <c r="AG966">
        <v>3</v>
      </c>
      <c r="AH966">
        <v>3</v>
      </c>
      <c r="AI966">
        <v>2</v>
      </c>
      <c r="AL966" t="s">
        <v>46</v>
      </c>
    </row>
    <row r="967" spans="1:38" x14ac:dyDescent="0.25">
      <c r="A967" s="20" t="s">
        <v>218</v>
      </c>
      <c r="B967" s="24" t="s">
        <v>222</v>
      </c>
      <c r="C967">
        <v>7</v>
      </c>
      <c r="D967">
        <v>39.049999999999997</v>
      </c>
      <c r="E967">
        <v>39.75</v>
      </c>
      <c r="F967" s="34"/>
      <c r="G967">
        <v>9</v>
      </c>
      <c r="H967">
        <v>5</v>
      </c>
      <c r="I967" s="34"/>
      <c r="J967" s="64" t="s">
        <v>150</v>
      </c>
      <c r="K967" s="68" t="s">
        <v>316</v>
      </c>
      <c r="L967" s="122"/>
      <c r="M967">
        <v>133</v>
      </c>
      <c r="N967">
        <v>119</v>
      </c>
      <c r="O967" s="34"/>
      <c r="P967">
        <f>VLOOKUP(表格2_45[[#This Row],[name]],odds!$A$1:$H$200,4,0)</f>
        <v>13</v>
      </c>
      <c r="Q967">
        <v>10</v>
      </c>
      <c r="R967" s="34"/>
      <c r="S967" s="37" t="s">
        <v>409</v>
      </c>
      <c r="T967" s="41">
        <v>1650</v>
      </c>
      <c r="U967">
        <v>1</v>
      </c>
      <c r="V967">
        <v>17</v>
      </c>
      <c r="W967">
        <v>9</v>
      </c>
      <c r="X967">
        <v>25</v>
      </c>
      <c r="Y967" s="31" t="s">
        <v>420</v>
      </c>
      <c r="Z967">
        <v>1155</v>
      </c>
      <c r="AA967" s="33" t="s">
        <v>427</v>
      </c>
      <c r="AB967">
        <v>2</v>
      </c>
      <c r="AC967">
        <v>85</v>
      </c>
      <c r="AD967" s="18" t="s">
        <v>76</v>
      </c>
      <c r="AE967">
        <v>5</v>
      </c>
      <c r="AF967">
        <v>7</v>
      </c>
      <c r="AG967">
        <v>6</v>
      </c>
      <c r="AH967">
        <v>5</v>
      </c>
      <c r="AI967">
        <v>7</v>
      </c>
      <c r="AL967" t="s">
        <v>624</v>
      </c>
    </row>
    <row r="968" spans="1:38" x14ac:dyDescent="0.25">
      <c r="A968" s="20" t="s">
        <v>218</v>
      </c>
      <c r="B968" s="16" t="s">
        <v>233</v>
      </c>
      <c r="C968" s="28">
        <v>3</v>
      </c>
      <c r="D968">
        <v>40.200000000000003</v>
      </c>
      <c r="E968">
        <v>39.799999999999997</v>
      </c>
      <c r="F968" s="34"/>
      <c r="G968">
        <v>3</v>
      </c>
      <c r="H968">
        <v>8</v>
      </c>
      <c r="I968" s="34"/>
      <c r="J968" s="49" t="s">
        <v>31</v>
      </c>
      <c r="K968" s="52" t="s">
        <v>49</v>
      </c>
      <c r="L968" s="118"/>
      <c r="M968">
        <v>122</v>
      </c>
      <c r="N968">
        <v>127</v>
      </c>
      <c r="O968" s="34"/>
      <c r="P968">
        <f>VLOOKUP(表格2_45[[#This Row],[name]],odds!$A$1:$H$200,4,0)</f>
        <v>3.1</v>
      </c>
      <c r="Q968">
        <v>5.7</v>
      </c>
      <c r="R968" s="34"/>
      <c r="S968" s="38" t="s">
        <v>411</v>
      </c>
      <c r="T968" s="41">
        <v>1650</v>
      </c>
      <c r="U968">
        <v>1</v>
      </c>
      <c r="V968">
        <v>10</v>
      </c>
      <c r="W968">
        <v>12</v>
      </c>
      <c r="X968">
        <v>25</v>
      </c>
      <c r="Y968" s="32" t="s">
        <v>432</v>
      </c>
      <c r="Z968">
        <v>1120</v>
      </c>
      <c r="AA968" s="33" t="s">
        <v>417</v>
      </c>
      <c r="AB968">
        <v>3</v>
      </c>
      <c r="AC968">
        <v>69</v>
      </c>
      <c r="AD968" s="19" t="s">
        <v>32</v>
      </c>
      <c r="AE968" s="12">
        <v>1</v>
      </c>
      <c r="AF968">
        <v>12</v>
      </c>
      <c r="AG968">
        <v>12</v>
      </c>
      <c r="AH968">
        <v>10</v>
      </c>
      <c r="AI968">
        <v>3</v>
      </c>
      <c r="AL968" t="s">
        <v>46</v>
      </c>
    </row>
    <row r="969" spans="1:38" x14ac:dyDescent="0.25">
      <c r="A969" s="20" t="s">
        <v>218</v>
      </c>
      <c r="B969" s="24" t="s">
        <v>222</v>
      </c>
      <c r="C969" s="28">
        <v>1</v>
      </c>
      <c r="D969">
        <v>39.520000000000003</v>
      </c>
      <c r="E969">
        <v>39.82</v>
      </c>
      <c r="F969" s="34"/>
      <c r="G969">
        <v>9</v>
      </c>
      <c r="H969">
        <v>1</v>
      </c>
      <c r="I969" s="34"/>
      <c r="J969" s="64" t="s">
        <v>150</v>
      </c>
      <c r="K969" s="62" t="s">
        <v>120</v>
      </c>
      <c r="L969" s="109"/>
      <c r="M969">
        <v>133</v>
      </c>
      <c r="N969">
        <v>135</v>
      </c>
      <c r="O969" s="34"/>
      <c r="P969">
        <f>VLOOKUP(表格2_45[[#This Row],[name]],odds!$A$1:$H$200,4,0)</f>
        <v>13</v>
      </c>
      <c r="Q969">
        <v>7.4</v>
      </c>
      <c r="R969" s="34"/>
      <c r="S969" s="37" t="s">
        <v>409</v>
      </c>
      <c r="T969" s="41">
        <v>1650</v>
      </c>
      <c r="U969">
        <v>1</v>
      </c>
      <c r="V969">
        <v>4</v>
      </c>
      <c r="W969">
        <v>6</v>
      </c>
      <c r="X969">
        <v>25</v>
      </c>
      <c r="Y969" s="32" t="s">
        <v>432</v>
      </c>
      <c r="Z969">
        <v>1162</v>
      </c>
      <c r="AA969" s="34" t="s">
        <v>438</v>
      </c>
      <c r="AB969">
        <v>3</v>
      </c>
      <c r="AC969">
        <v>77</v>
      </c>
      <c r="AD969" s="18" t="s">
        <v>76</v>
      </c>
      <c r="AE969" s="12" t="s">
        <v>423</v>
      </c>
      <c r="AF969">
        <v>5</v>
      </c>
      <c r="AG969">
        <v>3</v>
      </c>
      <c r="AH969">
        <v>2</v>
      </c>
      <c r="AI969">
        <v>1</v>
      </c>
      <c r="AL969" t="s">
        <v>624</v>
      </c>
    </row>
    <row r="970" spans="1:38" hidden="1" x14ac:dyDescent="0.25">
      <c r="A970" s="20" t="s">
        <v>218</v>
      </c>
      <c r="B970" s="17" t="s">
        <v>236</v>
      </c>
      <c r="C970">
        <v>12</v>
      </c>
      <c r="D970">
        <v>36.39</v>
      </c>
      <c r="E970">
        <v>35.69</v>
      </c>
      <c r="F970" s="34"/>
      <c r="G970">
        <v>8</v>
      </c>
      <c r="H970">
        <v>13</v>
      </c>
      <c r="I970" s="34"/>
      <c r="J970" s="66" t="s">
        <v>173</v>
      </c>
      <c r="K970" s="61" t="s">
        <v>106</v>
      </c>
      <c r="L970" s="113"/>
      <c r="M970">
        <v>121</v>
      </c>
      <c r="N970">
        <v>135</v>
      </c>
      <c r="O970" s="34"/>
      <c r="P970">
        <f>VLOOKUP(表格2_45[[#This Row],[name]],odds!$A$1:$H$200,4,0)</f>
        <v>12</v>
      </c>
      <c r="Q970">
        <v>21</v>
      </c>
      <c r="R970" s="34"/>
      <c r="S970" s="37" t="s">
        <v>409</v>
      </c>
      <c r="T970">
        <v>1600</v>
      </c>
      <c r="U970">
        <v>1</v>
      </c>
      <c r="V970">
        <v>1</v>
      </c>
      <c r="W970">
        <v>7</v>
      </c>
      <c r="X970">
        <v>25</v>
      </c>
      <c r="Y970" t="s">
        <v>508</v>
      </c>
      <c r="Z970">
        <v>1087</v>
      </c>
      <c r="AA970" s="33" t="s">
        <v>417</v>
      </c>
      <c r="AB970">
        <v>4</v>
      </c>
      <c r="AC970">
        <v>58</v>
      </c>
      <c r="AD970" s="17" t="s">
        <v>21</v>
      </c>
      <c r="AE970" t="s">
        <v>468</v>
      </c>
      <c r="AF970">
        <v>5</v>
      </c>
      <c r="AG970">
        <v>5</v>
      </c>
      <c r="AH970">
        <v>5</v>
      </c>
      <c r="AI970">
        <v>12</v>
      </c>
      <c r="AL970" t="s">
        <v>46</v>
      </c>
    </row>
    <row r="971" spans="1:38" x14ac:dyDescent="0.25">
      <c r="A971" s="20" t="s">
        <v>218</v>
      </c>
      <c r="B971" s="17" t="s">
        <v>236</v>
      </c>
      <c r="C971" s="28">
        <v>3</v>
      </c>
      <c r="D971">
        <v>40.25</v>
      </c>
      <c r="E971">
        <v>39.85</v>
      </c>
      <c r="F971" s="34"/>
      <c r="G971">
        <v>8</v>
      </c>
      <c r="H971">
        <v>11</v>
      </c>
      <c r="I971" s="34"/>
      <c r="J971" s="66" t="s">
        <v>173</v>
      </c>
      <c r="K971" s="61" t="s">
        <v>106</v>
      </c>
      <c r="L971" s="113"/>
      <c r="M971">
        <v>121</v>
      </c>
      <c r="N971">
        <v>134</v>
      </c>
      <c r="O971" s="34"/>
      <c r="P971">
        <f>VLOOKUP(表格2_45[[#This Row],[name]],odds!$A$1:$H$200,4,0)</f>
        <v>12</v>
      </c>
      <c r="Q971">
        <v>25</v>
      </c>
      <c r="R971" s="34"/>
      <c r="S971" s="37" t="s">
        <v>409</v>
      </c>
      <c r="T971" s="41">
        <v>1650</v>
      </c>
      <c r="U971">
        <v>1</v>
      </c>
      <c r="V971">
        <v>28</v>
      </c>
      <c r="W971">
        <v>5</v>
      </c>
      <c r="X971">
        <v>25</v>
      </c>
      <c r="Y971" s="32" t="s">
        <v>426</v>
      </c>
      <c r="Z971">
        <v>1093</v>
      </c>
      <c r="AA971" s="33" t="s">
        <v>427</v>
      </c>
      <c r="AB971">
        <v>4</v>
      </c>
      <c r="AC971">
        <v>59</v>
      </c>
      <c r="AD971" s="17" t="s">
        <v>21</v>
      </c>
      <c r="AE971" s="12" t="s">
        <v>549</v>
      </c>
      <c r="AF971">
        <v>6</v>
      </c>
      <c r="AG971">
        <v>3</v>
      </c>
      <c r="AH971">
        <v>4</v>
      </c>
      <c r="AI971">
        <v>3</v>
      </c>
      <c r="AL971" t="s">
        <v>46</v>
      </c>
    </row>
    <row r="972" spans="1:38" hidden="1" x14ac:dyDescent="0.25">
      <c r="A972" s="20" t="s">
        <v>218</v>
      </c>
      <c r="B972" s="17" t="s">
        <v>236</v>
      </c>
      <c r="C972">
        <v>11</v>
      </c>
      <c r="D972">
        <v>49.69</v>
      </c>
      <c r="E972">
        <v>49.39</v>
      </c>
      <c r="F972" s="34"/>
      <c r="G972">
        <v>8</v>
      </c>
      <c r="H972">
        <v>3</v>
      </c>
      <c r="I972" s="34"/>
      <c r="J972" s="66" t="s">
        <v>173</v>
      </c>
      <c r="K972" s="61" t="s">
        <v>106</v>
      </c>
      <c r="L972" s="113"/>
      <c r="M972">
        <v>121</v>
      </c>
      <c r="N972">
        <v>135</v>
      </c>
      <c r="O972" s="34"/>
      <c r="P972">
        <f>VLOOKUP(表格2_45[[#This Row],[name]],odds!$A$1:$H$200,4,0)</f>
        <v>12</v>
      </c>
      <c r="Q972">
        <v>12</v>
      </c>
      <c r="R972" s="34"/>
      <c r="S972" s="35" t="s">
        <v>408</v>
      </c>
      <c r="T972">
        <v>1800</v>
      </c>
      <c r="U972">
        <v>1</v>
      </c>
      <c r="V972">
        <v>30</v>
      </c>
      <c r="W972">
        <v>4</v>
      </c>
      <c r="X972">
        <v>25</v>
      </c>
      <c r="Y972" s="32" t="s">
        <v>426</v>
      </c>
      <c r="Z972">
        <v>1079</v>
      </c>
      <c r="AA972" s="33" t="s">
        <v>427</v>
      </c>
      <c r="AB972">
        <v>4</v>
      </c>
      <c r="AC972">
        <v>60</v>
      </c>
      <c r="AD972" s="17" t="s">
        <v>21</v>
      </c>
      <c r="AE972">
        <v>6</v>
      </c>
      <c r="AF972">
        <v>3</v>
      </c>
      <c r="AG972">
        <v>2</v>
      </c>
      <c r="AH972">
        <v>3</v>
      </c>
      <c r="AI972">
        <v>4</v>
      </c>
      <c r="AJ972">
        <v>11</v>
      </c>
      <c r="AL972" t="s">
        <v>46</v>
      </c>
    </row>
    <row r="973" spans="1:38" hidden="1" x14ac:dyDescent="0.25">
      <c r="A973" s="20" t="s">
        <v>218</v>
      </c>
      <c r="B973" s="17" t="s">
        <v>236</v>
      </c>
      <c r="C973">
        <v>11</v>
      </c>
      <c r="D973">
        <v>42.03</v>
      </c>
      <c r="E973">
        <v>41.53</v>
      </c>
      <c r="F973" s="34"/>
      <c r="G973">
        <v>8</v>
      </c>
      <c r="H973">
        <v>10</v>
      </c>
      <c r="I973" s="34"/>
      <c r="J973" s="66" t="s">
        <v>173</v>
      </c>
      <c r="K973" s="49" t="s">
        <v>31</v>
      </c>
      <c r="L973" s="107"/>
      <c r="M973">
        <v>121</v>
      </c>
      <c r="N973">
        <v>135</v>
      </c>
      <c r="O973" s="34"/>
      <c r="P973">
        <f>VLOOKUP(表格2_45[[#This Row],[name]],odds!$A$1:$H$200,4,0)</f>
        <v>12</v>
      </c>
      <c r="Q973">
        <v>3.2</v>
      </c>
      <c r="R973" s="34"/>
      <c r="S973" s="35" t="s">
        <v>408</v>
      </c>
      <c r="T973" s="41">
        <v>1650</v>
      </c>
      <c r="U973">
        <v>1</v>
      </c>
      <c r="V973">
        <v>2</v>
      </c>
      <c r="W973">
        <v>4</v>
      </c>
      <c r="X973">
        <v>25</v>
      </c>
      <c r="Y973" s="32" t="s">
        <v>426</v>
      </c>
      <c r="Z973">
        <v>1092</v>
      </c>
      <c r="AA973" s="33" t="s">
        <v>427</v>
      </c>
      <c r="AB973">
        <v>4</v>
      </c>
      <c r="AC973">
        <v>60</v>
      </c>
      <c r="AD973" s="17" t="s">
        <v>21</v>
      </c>
      <c r="AE973">
        <v>16</v>
      </c>
      <c r="AF973">
        <v>2</v>
      </c>
      <c r="AG973">
        <v>2</v>
      </c>
      <c r="AH973">
        <v>2</v>
      </c>
      <c r="AI973">
        <v>11</v>
      </c>
      <c r="AL973" t="s">
        <v>46</v>
      </c>
    </row>
    <row r="974" spans="1:38" hidden="1" x14ac:dyDescent="0.25">
      <c r="A974" s="20" t="s">
        <v>218</v>
      </c>
      <c r="B974" s="17" t="s">
        <v>236</v>
      </c>
      <c r="C974" s="28">
        <v>2</v>
      </c>
      <c r="D974">
        <v>39.770000000000003</v>
      </c>
      <c r="E974">
        <v>39.470000000000006</v>
      </c>
      <c r="F974" s="34"/>
      <c r="G974">
        <v>8</v>
      </c>
      <c r="H974">
        <v>3</v>
      </c>
      <c r="I974" s="34"/>
      <c r="J974" s="66" t="s">
        <v>173</v>
      </c>
      <c r="K974" s="61" t="s">
        <v>106</v>
      </c>
      <c r="L974" s="113"/>
      <c r="M974">
        <v>121</v>
      </c>
      <c r="N974">
        <v>135</v>
      </c>
      <c r="O974" s="34"/>
      <c r="P974">
        <f>VLOOKUP(表格2_45[[#This Row],[name]],odds!$A$1:$H$200,4,0)</f>
        <v>12</v>
      </c>
      <c r="Q974">
        <v>4.7</v>
      </c>
      <c r="R974" s="34"/>
      <c r="S974" s="35" t="s">
        <v>408</v>
      </c>
      <c r="T974" s="41">
        <v>1650</v>
      </c>
      <c r="U974">
        <v>1</v>
      </c>
      <c r="V974">
        <v>12</v>
      </c>
      <c r="W974">
        <v>3</v>
      </c>
      <c r="X974">
        <v>25</v>
      </c>
      <c r="Y974" s="32" t="s">
        <v>432</v>
      </c>
      <c r="Z974">
        <v>1105</v>
      </c>
      <c r="AA974" s="33" t="s">
        <v>427</v>
      </c>
      <c r="AB974">
        <v>4</v>
      </c>
      <c r="AC974">
        <v>60</v>
      </c>
      <c r="AD974" s="17" t="s">
        <v>21</v>
      </c>
      <c r="AE974" s="12" t="s">
        <v>423</v>
      </c>
      <c r="AF974">
        <v>2</v>
      </c>
      <c r="AG974">
        <v>2</v>
      </c>
      <c r="AH974">
        <v>2</v>
      </c>
      <c r="AI974">
        <v>2</v>
      </c>
      <c r="AL974" t="s">
        <v>46</v>
      </c>
    </row>
    <row r="975" spans="1:38" hidden="1" x14ac:dyDescent="0.25">
      <c r="A975" s="20" t="s">
        <v>218</v>
      </c>
      <c r="B975" s="17" t="s">
        <v>236</v>
      </c>
      <c r="C975" s="30">
        <v>5</v>
      </c>
      <c r="D975">
        <v>40.06</v>
      </c>
      <c r="E975">
        <v>40.160000000000004</v>
      </c>
      <c r="F975" s="34"/>
      <c r="G975">
        <v>8</v>
      </c>
      <c r="H975">
        <v>11</v>
      </c>
      <c r="I975" s="34"/>
      <c r="J975" s="66" t="s">
        <v>173</v>
      </c>
      <c r="K975" s="61" t="s">
        <v>106</v>
      </c>
      <c r="L975" s="113"/>
      <c r="M975">
        <v>121</v>
      </c>
      <c r="N975">
        <v>117</v>
      </c>
      <c r="O975" s="34"/>
      <c r="P975">
        <f>VLOOKUP(表格2_45[[#This Row],[name]],odds!$A$1:$H$200,4,0)</f>
        <v>12</v>
      </c>
      <c r="Q975">
        <v>9.3000000000000007</v>
      </c>
      <c r="R975" s="34"/>
      <c r="S975" s="37" t="s">
        <v>409</v>
      </c>
      <c r="T975" s="41">
        <v>1650</v>
      </c>
      <c r="U975">
        <v>1</v>
      </c>
      <c r="V975">
        <v>19</v>
      </c>
      <c r="W975">
        <v>2</v>
      </c>
      <c r="X975">
        <v>25</v>
      </c>
      <c r="Y975" s="31" t="s">
        <v>420</v>
      </c>
      <c r="Z975">
        <v>1109</v>
      </c>
      <c r="AA975" s="33" t="s">
        <v>417</v>
      </c>
      <c r="AB975">
        <v>3</v>
      </c>
      <c r="AC975">
        <v>60</v>
      </c>
      <c r="AD975" s="17" t="s">
        <v>21</v>
      </c>
      <c r="AE975" s="12" t="s">
        <v>471</v>
      </c>
      <c r="AF975">
        <v>6</v>
      </c>
      <c r="AG975">
        <v>6</v>
      </c>
      <c r="AH975">
        <v>7</v>
      </c>
      <c r="AI975">
        <v>5</v>
      </c>
      <c r="AL975" t="s">
        <v>46</v>
      </c>
    </row>
    <row r="976" spans="1:38" hidden="1" x14ac:dyDescent="0.25">
      <c r="A976" s="20" t="s">
        <v>218</v>
      </c>
      <c r="B976" s="18" t="s">
        <v>239</v>
      </c>
      <c r="C976" s="30">
        <v>5</v>
      </c>
      <c r="D976">
        <v>40.71</v>
      </c>
      <c r="E976">
        <v>39.910000000000004</v>
      </c>
      <c r="F976" s="34"/>
      <c r="G976">
        <v>1</v>
      </c>
      <c r="H976">
        <v>12</v>
      </c>
      <c r="I976" s="34"/>
      <c r="J976" s="63" t="s">
        <v>140</v>
      </c>
      <c r="K976" s="89" t="s">
        <v>1408</v>
      </c>
      <c r="L976" s="134"/>
      <c r="M976">
        <v>120</v>
      </c>
      <c r="N976">
        <v>131</v>
      </c>
      <c r="O976" s="34"/>
      <c r="P976">
        <f>VLOOKUP(表格2_45[[#This Row],[name]],odds!$A$1:$H$200,4,0)</f>
        <v>17</v>
      </c>
      <c r="Q976">
        <v>47</v>
      </c>
      <c r="R976" s="34"/>
      <c r="S976" s="35" t="s">
        <v>408</v>
      </c>
      <c r="T976" s="41">
        <v>1650</v>
      </c>
      <c r="U976">
        <v>1</v>
      </c>
      <c r="V976">
        <v>4</v>
      </c>
      <c r="W976">
        <v>12</v>
      </c>
      <c r="X976">
        <v>24</v>
      </c>
      <c r="Y976" s="32" t="s">
        <v>432</v>
      </c>
      <c r="Z976">
        <v>1164</v>
      </c>
      <c r="AA976" s="33" t="s">
        <v>417</v>
      </c>
      <c r="AB976">
        <v>3</v>
      </c>
      <c r="AC976">
        <v>75</v>
      </c>
      <c r="AD976" s="25" t="s">
        <v>54</v>
      </c>
      <c r="AE976" s="12" t="s">
        <v>539</v>
      </c>
      <c r="AF976">
        <v>2</v>
      </c>
      <c r="AG976">
        <v>2</v>
      </c>
      <c r="AH976">
        <v>2</v>
      </c>
      <c r="AI976">
        <v>5</v>
      </c>
      <c r="AL976" t="s">
        <v>141</v>
      </c>
    </row>
    <row r="977" spans="1:38" x14ac:dyDescent="0.25">
      <c r="A977" s="20" t="s">
        <v>218</v>
      </c>
      <c r="B977" s="18" t="s">
        <v>239</v>
      </c>
      <c r="C977" s="28">
        <v>3</v>
      </c>
      <c r="D977">
        <v>40.03</v>
      </c>
      <c r="E977">
        <v>39.93</v>
      </c>
      <c r="F977" s="34"/>
      <c r="G977">
        <v>1</v>
      </c>
      <c r="H977">
        <v>1</v>
      </c>
      <c r="I977" s="34"/>
      <c r="J977" s="63" t="s">
        <v>140</v>
      </c>
      <c r="K977" s="63" t="s">
        <v>140</v>
      </c>
      <c r="L977" s="100"/>
      <c r="M977">
        <v>120</v>
      </c>
      <c r="N977">
        <v>123</v>
      </c>
      <c r="O977" s="34"/>
      <c r="P977">
        <f>VLOOKUP(表格2_45[[#This Row],[name]],odds!$A$1:$H$200,4,0)</f>
        <v>17</v>
      </c>
      <c r="Q977">
        <v>6.3</v>
      </c>
      <c r="R977" s="34"/>
      <c r="S977" s="35" t="s">
        <v>408</v>
      </c>
      <c r="T977" s="41">
        <v>1650</v>
      </c>
      <c r="U977">
        <v>1</v>
      </c>
      <c r="V977">
        <v>11</v>
      </c>
      <c r="W977">
        <v>6</v>
      </c>
      <c r="X977">
        <v>25</v>
      </c>
      <c r="Y977" s="31" t="s">
        <v>420</v>
      </c>
      <c r="Z977">
        <v>1166</v>
      </c>
      <c r="AA977" s="33" t="s">
        <v>427</v>
      </c>
      <c r="AB977">
        <v>3</v>
      </c>
      <c r="AC977">
        <v>63</v>
      </c>
      <c r="AD977" s="25" t="s">
        <v>54</v>
      </c>
      <c r="AE977" s="12" t="s">
        <v>654</v>
      </c>
      <c r="AF977">
        <v>3</v>
      </c>
      <c r="AG977">
        <v>3</v>
      </c>
      <c r="AH977">
        <v>4</v>
      </c>
      <c r="AI977">
        <v>3</v>
      </c>
      <c r="AL977" t="s">
        <v>141</v>
      </c>
    </row>
    <row r="978" spans="1:38" x14ac:dyDescent="0.25">
      <c r="A978" s="20" t="s">
        <v>218</v>
      </c>
      <c r="B978" s="18" t="s">
        <v>239</v>
      </c>
      <c r="C978" s="28">
        <v>1</v>
      </c>
      <c r="D978">
        <v>40.44</v>
      </c>
      <c r="E978">
        <v>39.94</v>
      </c>
      <c r="F978" s="34"/>
      <c r="G978">
        <v>1</v>
      </c>
      <c r="H978">
        <v>1</v>
      </c>
      <c r="I978" s="34"/>
      <c r="J978" s="63" t="s">
        <v>140</v>
      </c>
      <c r="K978" s="63" t="s">
        <v>140</v>
      </c>
      <c r="L978" s="100"/>
      <c r="M978">
        <v>120</v>
      </c>
      <c r="N978">
        <v>135</v>
      </c>
      <c r="O978" s="34"/>
      <c r="P978">
        <f>VLOOKUP(表格2_45[[#This Row],[name]],odds!$A$1:$H$200,4,0)</f>
        <v>17</v>
      </c>
      <c r="Q978">
        <v>2.4</v>
      </c>
      <c r="R978" s="34"/>
      <c r="S978" s="35" t="s">
        <v>408</v>
      </c>
      <c r="T978" s="41">
        <v>1650</v>
      </c>
      <c r="U978">
        <v>1</v>
      </c>
      <c r="V978">
        <v>19</v>
      </c>
      <c r="W978">
        <v>11</v>
      </c>
      <c r="X978">
        <v>25</v>
      </c>
      <c r="Y978" s="31" t="s">
        <v>420</v>
      </c>
      <c r="Z978">
        <v>1193</v>
      </c>
      <c r="AA978" s="33" t="s">
        <v>417</v>
      </c>
      <c r="AB978">
        <v>4</v>
      </c>
      <c r="AC978">
        <v>60</v>
      </c>
      <c r="AD978" s="25" t="s">
        <v>54</v>
      </c>
      <c r="AE978" s="12" t="s">
        <v>539</v>
      </c>
      <c r="AF978">
        <v>1</v>
      </c>
      <c r="AG978">
        <v>1</v>
      </c>
      <c r="AH978">
        <v>1</v>
      </c>
      <c r="AI978">
        <v>1</v>
      </c>
      <c r="AL978" t="s">
        <v>141</v>
      </c>
    </row>
    <row r="979" spans="1:38" hidden="1" x14ac:dyDescent="0.25">
      <c r="A979" s="20" t="s">
        <v>218</v>
      </c>
      <c r="B979" s="17" t="s">
        <v>236</v>
      </c>
      <c r="C979" s="28">
        <v>1</v>
      </c>
      <c r="D979">
        <v>40.409999999999997</v>
      </c>
      <c r="E979">
        <v>40.01</v>
      </c>
      <c r="F979" s="34"/>
      <c r="G979">
        <v>8</v>
      </c>
      <c r="H979">
        <v>6</v>
      </c>
      <c r="I979" s="34"/>
      <c r="J979" s="66" t="s">
        <v>173</v>
      </c>
      <c r="K979" s="61" t="s">
        <v>106</v>
      </c>
      <c r="L979" s="113"/>
      <c r="M979">
        <v>121</v>
      </c>
      <c r="N979">
        <v>132</v>
      </c>
      <c r="O979" s="34"/>
      <c r="P979">
        <f>VLOOKUP(表格2_45[[#This Row],[name]],odds!$A$1:$H$200,4,0)</f>
        <v>12</v>
      </c>
      <c r="Q979">
        <v>10</v>
      </c>
      <c r="R979" s="34"/>
      <c r="S979" s="35" t="s">
        <v>408</v>
      </c>
      <c r="T979" s="41">
        <v>1650</v>
      </c>
      <c r="U979">
        <v>1</v>
      </c>
      <c r="V979">
        <v>20</v>
      </c>
      <c r="W979">
        <v>11</v>
      </c>
      <c r="X979">
        <v>24</v>
      </c>
      <c r="Y979" s="32" t="s">
        <v>416</v>
      </c>
      <c r="Z979">
        <v>1093</v>
      </c>
      <c r="AA979" s="34" t="s">
        <v>438</v>
      </c>
      <c r="AB979">
        <v>4</v>
      </c>
      <c r="AC979">
        <v>52</v>
      </c>
      <c r="AD979" s="17" t="s">
        <v>21</v>
      </c>
      <c r="AE979" s="12" t="s">
        <v>654</v>
      </c>
      <c r="AF979">
        <v>1</v>
      </c>
      <c r="AG979">
        <v>1</v>
      </c>
      <c r="AH979">
        <v>1</v>
      </c>
      <c r="AI979">
        <v>1</v>
      </c>
      <c r="AL979" t="s">
        <v>46</v>
      </c>
    </row>
    <row r="980" spans="1:38" hidden="1" x14ac:dyDescent="0.25">
      <c r="A980" s="20" t="s">
        <v>218</v>
      </c>
      <c r="B980" s="17" t="s">
        <v>236</v>
      </c>
      <c r="C980">
        <v>7</v>
      </c>
      <c r="D980">
        <v>41.5</v>
      </c>
      <c r="E980">
        <v>41.2</v>
      </c>
      <c r="F980" s="34"/>
      <c r="G980">
        <v>8</v>
      </c>
      <c r="H980">
        <v>8</v>
      </c>
      <c r="I980" s="34"/>
      <c r="J980" s="66" t="s">
        <v>173</v>
      </c>
      <c r="K980" s="61" t="s">
        <v>106</v>
      </c>
      <c r="L980" s="113"/>
      <c r="M980">
        <v>121</v>
      </c>
      <c r="N980">
        <v>130</v>
      </c>
      <c r="O980" s="34"/>
      <c r="P980">
        <f>VLOOKUP(表格2_45[[#This Row],[name]],odds!$A$1:$H$200,4,0)</f>
        <v>12</v>
      </c>
      <c r="Q980">
        <v>23</v>
      </c>
      <c r="R980" s="34"/>
      <c r="S980" s="36" t="s">
        <v>410</v>
      </c>
      <c r="T980" s="41">
        <v>1650</v>
      </c>
      <c r="U980">
        <v>1</v>
      </c>
      <c r="V980">
        <v>6</v>
      </c>
      <c r="W980">
        <v>10</v>
      </c>
      <c r="X980">
        <v>24</v>
      </c>
      <c r="Y980" t="s">
        <v>457</v>
      </c>
      <c r="Z980">
        <v>1085</v>
      </c>
      <c r="AA980" s="33" t="s">
        <v>417</v>
      </c>
      <c r="AB980">
        <v>4</v>
      </c>
      <c r="AC980">
        <v>54</v>
      </c>
      <c r="AD980" s="17" t="s">
        <v>21</v>
      </c>
      <c r="AE980" t="s">
        <v>738</v>
      </c>
      <c r="AF980">
        <v>9</v>
      </c>
      <c r="AG980">
        <v>9</v>
      </c>
      <c r="AH980">
        <v>9</v>
      </c>
      <c r="AI980">
        <v>7</v>
      </c>
      <c r="AL980" t="s">
        <v>46</v>
      </c>
    </row>
    <row r="981" spans="1:38" hidden="1" x14ac:dyDescent="0.25">
      <c r="A981" s="20" t="s">
        <v>218</v>
      </c>
      <c r="B981" s="17" t="s">
        <v>236</v>
      </c>
      <c r="C981">
        <v>12</v>
      </c>
      <c r="D981">
        <v>23.16</v>
      </c>
      <c r="E981">
        <v>22.66</v>
      </c>
      <c r="F981" s="34"/>
      <c r="G981">
        <v>8</v>
      </c>
      <c r="H981">
        <v>12</v>
      </c>
      <c r="I981" s="34"/>
      <c r="J981" s="66" t="s">
        <v>173</v>
      </c>
      <c r="K981" s="61" t="s">
        <v>106</v>
      </c>
      <c r="L981" s="113"/>
      <c r="M981">
        <v>121</v>
      </c>
      <c r="N981">
        <v>131</v>
      </c>
      <c r="O981" s="34"/>
      <c r="P981">
        <f>VLOOKUP(表格2_45[[#This Row],[name]],odds!$A$1:$H$200,4,0)</f>
        <v>12</v>
      </c>
      <c r="Q981">
        <v>51</v>
      </c>
      <c r="R981" s="34"/>
      <c r="S981" s="36" t="s">
        <v>410</v>
      </c>
      <c r="T981">
        <v>1400</v>
      </c>
      <c r="U981">
        <v>1</v>
      </c>
      <c r="V981">
        <v>28</v>
      </c>
      <c r="W981">
        <v>9</v>
      </c>
      <c r="X981">
        <v>24</v>
      </c>
      <c r="Y981" t="s">
        <v>508</v>
      </c>
      <c r="Z981">
        <v>1080</v>
      </c>
      <c r="AA981" s="33" t="s">
        <v>417</v>
      </c>
      <c r="AB981">
        <v>4</v>
      </c>
      <c r="AC981">
        <v>56</v>
      </c>
      <c r="AD981" s="17" t="s">
        <v>21</v>
      </c>
      <c r="AE981" t="s">
        <v>597</v>
      </c>
      <c r="AF981">
        <v>8</v>
      </c>
      <c r="AG981">
        <v>7</v>
      </c>
      <c r="AH981">
        <v>5</v>
      </c>
      <c r="AI981">
        <v>12</v>
      </c>
      <c r="AL981" t="s">
        <v>46</v>
      </c>
    </row>
    <row r="982" spans="1:38" hidden="1" x14ac:dyDescent="0.25">
      <c r="A982" s="20" t="s">
        <v>218</v>
      </c>
      <c r="B982" s="17" t="s">
        <v>236</v>
      </c>
      <c r="C982">
        <v>9</v>
      </c>
      <c r="D982">
        <v>23.14</v>
      </c>
      <c r="E982">
        <v>22.64</v>
      </c>
      <c r="F982" s="34"/>
      <c r="G982">
        <v>8</v>
      </c>
      <c r="H982">
        <v>7</v>
      </c>
      <c r="I982" s="34"/>
      <c r="J982" s="66" t="s">
        <v>173</v>
      </c>
      <c r="K982" s="53" t="s">
        <v>53</v>
      </c>
      <c r="L982" s="102"/>
      <c r="M982">
        <v>121</v>
      </c>
      <c r="N982">
        <v>135</v>
      </c>
      <c r="O982" s="34"/>
      <c r="P982">
        <f>VLOOKUP(表格2_45[[#This Row],[name]],odds!$A$1:$H$200,4,0)</f>
        <v>12</v>
      </c>
      <c r="Q982">
        <v>39</v>
      </c>
      <c r="R982" s="34"/>
      <c r="S982" s="37" t="s">
        <v>409</v>
      </c>
      <c r="T982">
        <v>1400</v>
      </c>
      <c r="U982">
        <v>1</v>
      </c>
      <c r="V982">
        <v>8</v>
      </c>
      <c r="W982">
        <v>9</v>
      </c>
      <c r="X982">
        <v>24</v>
      </c>
      <c r="Y982" t="s">
        <v>483</v>
      </c>
      <c r="Z982">
        <v>1077</v>
      </c>
      <c r="AA982" s="33" t="s">
        <v>417</v>
      </c>
      <c r="AB982">
        <v>4</v>
      </c>
      <c r="AC982">
        <v>58</v>
      </c>
      <c r="AD982" s="17" t="s">
        <v>21</v>
      </c>
      <c r="AE982" t="s">
        <v>441</v>
      </c>
      <c r="AF982">
        <v>4</v>
      </c>
      <c r="AG982">
        <v>4</v>
      </c>
      <c r="AH982">
        <v>5</v>
      </c>
      <c r="AI982">
        <v>9</v>
      </c>
      <c r="AL982" t="s">
        <v>46</v>
      </c>
    </row>
    <row r="983" spans="1:38" hidden="1" x14ac:dyDescent="0.25">
      <c r="A983" s="20" t="s">
        <v>218</v>
      </c>
      <c r="B983" s="17" t="s">
        <v>236</v>
      </c>
      <c r="C983">
        <v>9</v>
      </c>
      <c r="D983">
        <v>9.7799999999999994</v>
      </c>
      <c r="E983">
        <v>9.7799999999999994</v>
      </c>
      <c r="F983" s="34"/>
      <c r="G983">
        <v>8</v>
      </c>
      <c r="H983">
        <v>12</v>
      </c>
      <c r="I983" s="34"/>
      <c r="J983" s="66" t="s">
        <v>173</v>
      </c>
      <c r="K983" s="61" t="s">
        <v>106</v>
      </c>
      <c r="L983" s="113"/>
      <c r="M983">
        <v>121</v>
      </c>
      <c r="N983">
        <v>116</v>
      </c>
      <c r="O983" s="34"/>
      <c r="P983">
        <f>VLOOKUP(表格2_45[[#This Row],[name]],odds!$A$1:$H$200,4,0)</f>
        <v>12</v>
      </c>
      <c r="Q983">
        <v>53</v>
      </c>
      <c r="R983" s="34"/>
      <c r="S983" s="36" t="s">
        <v>410</v>
      </c>
      <c r="T983">
        <v>1200</v>
      </c>
      <c r="U983">
        <v>1</v>
      </c>
      <c r="V983">
        <v>14</v>
      </c>
      <c r="W983">
        <v>7</v>
      </c>
      <c r="X983">
        <v>24</v>
      </c>
      <c r="Y983" t="s">
        <v>483</v>
      </c>
      <c r="Z983">
        <v>1084</v>
      </c>
      <c r="AA983" s="33" t="s">
        <v>417</v>
      </c>
      <c r="AB983">
        <v>3</v>
      </c>
      <c r="AC983">
        <v>61</v>
      </c>
      <c r="AD983" s="17" t="s">
        <v>21</v>
      </c>
      <c r="AE983" t="s">
        <v>516</v>
      </c>
      <c r="AF983">
        <v>10</v>
      </c>
      <c r="AG983">
        <v>11</v>
      </c>
      <c r="AH983">
        <v>9</v>
      </c>
      <c r="AL983" t="s">
        <v>46</v>
      </c>
    </row>
    <row r="984" spans="1:38" hidden="1" x14ac:dyDescent="0.25">
      <c r="A984" s="20" t="s">
        <v>218</v>
      </c>
      <c r="B984" s="17" t="s">
        <v>236</v>
      </c>
      <c r="C984">
        <v>6</v>
      </c>
      <c r="D984">
        <v>9.14</v>
      </c>
      <c r="E984">
        <v>9.24</v>
      </c>
      <c r="F984" s="34"/>
      <c r="G984">
        <v>8</v>
      </c>
      <c r="H984">
        <v>3</v>
      </c>
      <c r="I984" s="34"/>
      <c r="J984" s="66" t="s">
        <v>173</v>
      </c>
      <c r="K984" s="52" t="s">
        <v>49</v>
      </c>
      <c r="L984" s="118"/>
      <c r="M984">
        <v>121</v>
      </c>
      <c r="N984">
        <v>123</v>
      </c>
      <c r="O984" s="34"/>
      <c r="P984">
        <f>VLOOKUP(表格2_45[[#This Row],[name]],odds!$A$1:$H$200,4,0)</f>
        <v>12</v>
      </c>
      <c r="Q984">
        <v>49</v>
      </c>
      <c r="R984" s="34"/>
      <c r="S984" s="38" t="s">
        <v>411</v>
      </c>
      <c r="T984">
        <v>1200</v>
      </c>
      <c r="U984">
        <v>1</v>
      </c>
      <c r="V984">
        <v>1</v>
      </c>
      <c r="W984">
        <v>7</v>
      </c>
      <c r="X984">
        <v>24</v>
      </c>
      <c r="Y984" t="s">
        <v>477</v>
      </c>
      <c r="Z984">
        <v>1081</v>
      </c>
      <c r="AA984" s="33" t="s">
        <v>417</v>
      </c>
      <c r="AB984">
        <v>3</v>
      </c>
      <c r="AC984">
        <v>63</v>
      </c>
      <c r="AD984" s="17" t="s">
        <v>21</v>
      </c>
      <c r="AE984" t="s">
        <v>519</v>
      </c>
      <c r="AF984">
        <v>13</v>
      </c>
      <c r="AG984">
        <v>12</v>
      </c>
      <c r="AH984">
        <v>6</v>
      </c>
      <c r="AL984" t="s">
        <v>572</v>
      </c>
    </row>
    <row r="985" spans="1:38" hidden="1" x14ac:dyDescent="0.25">
      <c r="A985" s="20" t="s">
        <v>218</v>
      </c>
      <c r="B985" s="17" t="s">
        <v>236</v>
      </c>
      <c r="C985">
        <v>9</v>
      </c>
      <c r="D985">
        <v>57.56</v>
      </c>
      <c r="E985">
        <v>57.760000000000005</v>
      </c>
      <c r="F985" s="34"/>
      <c r="G985">
        <v>8</v>
      </c>
      <c r="H985">
        <v>2</v>
      </c>
      <c r="I985" s="34"/>
      <c r="J985" s="66" t="s">
        <v>173</v>
      </c>
      <c r="K985" s="52" t="s">
        <v>49</v>
      </c>
      <c r="L985" s="118"/>
      <c r="M985">
        <v>121</v>
      </c>
      <c r="N985">
        <v>120</v>
      </c>
      <c r="O985" s="34"/>
      <c r="P985">
        <f>VLOOKUP(表格2_45[[#This Row],[name]],odds!$A$1:$H$200,4,0)</f>
        <v>12</v>
      </c>
      <c r="Q985">
        <v>35</v>
      </c>
      <c r="R985" s="34"/>
      <c r="S985" s="36" t="s">
        <v>410</v>
      </c>
      <c r="T985">
        <v>1000</v>
      </c>
      <c r="U985">
        <v>0</v>
      </c>
      <c r="V985">
        <v>8</v>
      </c>
      <c r="W985">
        <v>6</v>
      </c>
      <c r="X985">
        <v>24</v>
      </c>
      <c r="Y985" t="s">
        <v>508</v>
      </c>
      <c r="Z985">
        <v>1076</v>
      </c>
      <c r="AA985" s="33" t="s">
        <v>417</v>
      </c>
      <c r="AB985">
        <v>3</v>
      </c>
      <c r="AC985">
        <v>65</v>
      </c>
      <c r="AD985" s="17" t="s">
        <v>21</v>
      </c>
      <c r="AE985" t="s">
        <v>519</v>
      </c>
      <c r="AF985">
        <v>9</v>
      </c>
      <c r="AG985">
        <v>10</v>
      </c>
      <c r="AH985">
        <v>9</v>
      </c>
      <c r="AL985" t="s">
        <v>17</v>
      </c>
    </row>
    <row r="986" spans="1:38" hidden="1" x14ac:dyDescent="0.25">
      <c r="A986" s="20" t="s">
        <v>218</v>
      </c>
      <c r="B986" s="17" t="s">
        <v>236</v>
      </c>
      <c r="C986">
        <v>13</v>
      </c>
      <c r="D986">
        <v>24.19</v>
      </c>
      <c r="E986">
        <v>24.19</v>
      </c>
      <c r="F986" s="34"/>
      <c r="G986">
        <v>8</v>
      </c>
      <c r="H986">
        <v>7</v>
      </c>
      <c r="I986" s="34"/>
      <c r="J986" s="66" t="s">
        <v>173</v>
      </c>
      <c r="K986" s="53" t="s">
        <v>53</v>
      </c>
      <c r="L986" s="102"/>
      <c r="M986">
        <v>121</v>
      </c>
      <c r="N986">
        <v>122</v>
      </c>
      <c r="O986" s="34"/>
      <c r="P986">
        <f>VLOOKUP(表格2_45[[#This Row],[name]],odds!$A$1:$H$200,4,0)</f>
        <v>12</v>
      </c>
      <c r="Q986">
        <v>54</v>
      </c>
      <c r="R986" s="34"/>
      <c r="S986" s="38" t="s">
        <v>411</v>
      </c>
      <c r="T986">
        <v>1400</v>
      </c>
      <c r="U986">
        <v>1</v>
      </c>
      <c r="V986">
        <v>20</v>
      </c>
      <c r="W986">
        <v>4</v>
      </c>
      <c r="X986">
        <v>24</v>
      </c>
      <c r="Y986" t="s">
        <v>479</v>
      </c>
      <c r="Z986">
        <v>1063</v>
      </c>
      <c r="AA986" s="33" t="s">
        <v>417</v>
      </c>
      <c r="AB986">
        <v>3</v>
      </c>
      <c r="AC986">
        <v>65</v>
      </c>
      <c r="AD986" s="17" t="s">
        <v>21</v>
      </c>
      <c r="AE986" t="s">
        <v>1403</v>
      </c>
      <c r="AF986">
        <v>11</v>
      </c>
      <c r="AG986">
        <v>10</v>
      </c>
      <c r="AH986">
        <v>13</v>
      </c>
      <c r="AI986">
        <v>13</v>
      </c>
      <c r="AL986" t="s">
        <v>17</v>
      </c>
    </row>
    <row r="987" spans="1:38" hidden="1" x14ac:dyDescent="0.25">
      <c r="A987" s="20" t="s">
        <v>218</v>
      </c>
      <c r="B987" s="17" t="s">
        <v>236</v>
      </c>
      <c r="C987">
        <v>6</v>
      </c>
      <c r="D987">
        <v>23.77</v>
      </c>
      <c r="E987">
        <v>23.77</v>
      </c>
      <c r="F987" s="34"/>
      <c r="G987">
        <v>8</v>
      </c>
      <c r="H987">
        <v>3</v>
      </c>
      <c r="I987" s="34"/>
      <c r="J987" s="66" t="s">
        <v>173</v>
      </c>
      <c r="K987" s="53" t="s">
        <v>53</v>
      </c>
      <c r="L987" s="102"/>
      <c r="M987">
        <v>121</v>
      </c>
      <c r="N987">
        <v>126</v>
      </c>
      <c r="O987" s="34"/>
      <c r="P987">
        <f>VLOOKUP(表格2_45[[#This Row],[name]],odds!$A$1:$H$200,4,0)</f>
        <v>12</v>
      </c>
      <c r="Q987">
        <v>14</v>
      </c>
      <c r="R987" s="34"/>
      <c r="S987" s="37" t="s">
        <v>409</v>
      </c>
      <c r="T987">
        <v>1400</v>
      </c>
      <c r="U987">
        <v>1</v>
      </c>
      <c r="V987">
        <v>31</v>
      </c>
      <c r="W987">
        <v>3</v>
      </c>
      <c r="X987">
        <v>24</v>
      </c>
      <c r="Y987" t="s">
        <v>465</v>
      </c>
      <c r="Z987">
        <v>1076</v>
      </c>
      <c r="AA987" s="33" t="s">
        <v>417</v>
      </c>
      <c r="AB987">
        <v>3</v>
      </c>
      <c r="AC987">
        <v>67</v>
      </c>
      <c r="AD987" s="17" t="s">
        <v>21</v>
      </c>
      <c r="AE987" t="s">
        <v>519</v>
      </c>
      <c r="AF987">
        <v>6</v>
      </c>
      <c r="AG987">
        <v>6</v>
      </c>
      <c r="AH987">
        <v>5</v>
      </c>
      <c r="AI987">
        <v>6</v>
      </c>
      <c r="AL987" t="s">
        <v>17</v>
      </c>
    </row>
    <row r="988" spans="1:38" hidden="1" x14ac:dyDescent="0.25">
      <c r="A988" s="20" t="s">
        <v>218</v>
      </c>
      <c r="B988" s="17" t="s">
        <v>236</v>
      </c>
      <c r="C988" s="30">
        <v>5</v>
      </c>
      <c r="D988">
        <v>10.33</v>
      </c>
      <c r="E988">
        <v>10.23</v>
      </c>
      <c r="F988" s="34"/>
      <c r="G988">
        <v>8</v>
      </c>
      <c r="H988">
        <v>8</v>
      </c>
      <c r="I988" s="34"/>
      <c r="J988" s="66" t="s">
        <v>173</v>
      </c>
      <c r="K988" s="53" t="s">
        <v>53</v>
      </c>
      <c r="L988" s="102"/>
      <c r="M988">
        <v>121</v>
      </c>
      <c r="N988">
        <v>125</v>
      </c>
      <c r="O988" s="34"/>
      <c r="P988">
        <f>VLOOKUP(表格2_45[[#This Row],[name]],odds!$A$1:$H$200,4,0)</f>
        <v>12</v>
      </c>
      <c r="Q988">
        <v>30</v>
      </c>
      <c r="R988" s="34"/>
      <c r="S988" s="36" t="s">
        <v>410</v>
      </c>
      <c r="T988">
        <v>1200</v>
      </c>
      <c r="U988">
        <v>1</v>
      </c>
      <c r="V988">
        <v>13</v>
      </c>
      <c r="W988">
        <v>3</v>
      </c>
      <c r="X988">
        <v>24</v>
      </c>
      <c r="Y988" s="32" t="s">
        <v>416</v>
      </c>
      <c r="Z988">
        <v>1077</v>
      </c>
      <c r="AA988" s="33" t="s">
        <v>417</v>
      </c>
      <c r="AB988">
        <v>3</v>
      </c>
      <c r="AC988">
        <v>69</v>
      </c>
      <c r="AD988" s="17" t="s">
        <v>21</v>
      </c>
      <c r="AE988" t="s">
        <v>435</v>
      </c>
      <c r="AF988">
        <v>9</v>
      </c>
      <c r="AG988">
        <v>9</v>
      </c>
      <c r="AH988">
        <v>5</v>
      </c>
      <c r="AL988" t="s">
        <v>17</v>
      </c>
    </row>
    <row r="989" spans="1:38" hidden="1" x14ac:dyDescent="0.25">
      <c r="A989" s="20" t="s">
        <v>218</v>
      </c>
      <c r="B989" s="17" t="s">
        <v>236</v>
      </c>
      <c r="C989" s="30">
        <v>5</v>
      </c>
      <c r="D989">
        <v>11.08</v>
      </c>
      <c r="E989">
        <v>11.28</v>
      </c>
      <c r="F989" s="34"/>
      <c r="G989">
        <v>8</v>
      </c>
      <c r="H989">
        <v>1</v>
      </c>
      <c r="I989" s="34"/>
      <c r="J989" s="66" t="s">
        <v>173</v>
      </c>
      <c r="K989" s="47" t="s">
        <v>504</v>
      </c>
      <c r="L989" s="108"/>
      <c r="M989">
        <v>121</v>
      </c>
      <c r="N989">
        <v>121</v>
      </c>
      <c r="O989" s="34"/>
      <c r="P989">
        <f>VLOOKUP(表格2_45[[#This Row],[name]],odds!$A$1:$H$200,4,0)</f>
        <v>12</v>
      </c>
      <c r="Q989">
        <v>14</v>
      </c>
      <c r="R989" s="34"/>
      <c r="S989" s="35" t="s">
        <v>408</v>
      </c>
      <c r="T989">
        <v>1200</v>
      </c>
      <c r="U989">
        <v>1</v>
      </c>
      <c r="V989">
        <v>28</v>
      </c>
      <c r="W989">
        <v>2</v>
      </c>
      <c r="X989">
        <v>24</v>
      </c>
      <c r="Y989" s="32" t="s">
        <v>432</v>
      </c>
      <c r="Z989">
        <v>1084</v>
      </c>
      <c r="AA989" s="33" t="s">
        <v>417</v>
      </c>
      <c r="AB989">
        <v>3</v>
      </c>
      <c r="AC989">
        <v>70</v>
      </c>
      <c r="AD989" s="17" t="s">
        <v>21</v>
      </c>
      <c r="AE989" s="12" t="s">
        <v>549</v>
      </c>
      <c r="AF989">
        <v>3</v>
      </c>
      <c r="AG989">
        <v>3</v>
      </c>
      <c r="AH989">
        <v>5</v>
      </c>
      <c r="AL989" t="s">
        <v>17</v>
      </c>
    </row>
    <row r="990" spans="1:38" hidden="1" x14ac:dyDescent="0.25">
      <c r="A990" s="20" t="s">
        <v>218</v>
      </c>
      <c r="B990" s="17" t="s">
        <v>236</v>
      </c>
      <c r="C990">
        <v>6</v>
      </c>
      <c r="D990">
        <v>9.9</v>
      </c>
      <c r="E990">
        <v>9.6</v>
      </c>
      <c r="F990" s="34"/>
      <c r="G990">
        <v>8</v>
      </c>
      <c r="H990">
        <v>9</v>
      </c>
      <c r="I990" s="34"/>
      <c r="J990" s="66" t="s">
        <v>173</v>
      </c>
      <c r="K990" s="56" t="s">
        <v>69</v>
      </c>
      <c r="L990" s="105"/>
      <c r="M990">
        <v>121</v>
      </c>
      <c r="N990">
        <v>131</v>
      </c>
      <c r="O990" s="34"/>
      <c r="P990">
        <f>VLOOKUP(表格2_45[[#This Row],[name]],odds!$A$1:$H$200,4,0)</f>
        <v>12</v>
      </c>
      <c r="Q990">
        <v>59</v>
      </c>
      <c r="R990" s="34"/>
      <c r="S990" s="37" t="s">
        <v>409</v>
      </c>
      <c r="T990">
        <v>1200</v>
      </c>
      <c r="U990">
        <v>1</v>
      </c>
      <c r="V990">
        <v>13</v>
      </c>
      <c r="W990">
        <v>1</v>
      </c>
      <c r="X990">
        <v>24</v>
      </c>
      <c r="Y990" t="s">
        <v>479</v>
      </c>
      <c r="Z990">
        <v>1080</v>
      </c>
      <c r="AA990" s="33" t="s">
        <v>417</v>
      </c>
      <c r="AB990">
        <v>3</v>
      </c>
      <c r="AC990">
        <v>72</v>
      </c>
      <c r="AD990" s="17" t="s">
        <v>21</v>
      </c>
      <c r="AE990" t="s">
        <v>533</v>
      </c>
      <c r="AF990">
        <v>7</v>
      </c>
      <c r="AG990">
        <v>7</v>
      </c>
      <c r="AH990">
        <v>6</v>
      </c>
      <c r="AL990" t="s">
        <v>17</v>
      </c>
    </row>
    <row r="991" spans="1:38" hidden="1" x14ac:dyDescent="0.25">
      <c r="A991" s="20" t="s">
        <v>218</v>
      </c>
      <c r="B991" s="17" t="s">
        <v>236</v>
      </c>
      <c r="C991">
        <v>11</v>
      </c>
      <c r="D991">
        <v>24.02</v>
      </c>
      <c r="E991">
        <v>23.919999999999998</v>
      </c>
      <c r="F991" s="34"/>
      <c r="G991">
        <v>8</v>
      </c>
      <c r="H991">
        <v>4</v>
      </c>
      <c r="I991" s="34"/>
      <c r="J991" s="66" t="s">
        <v>173</v>
      </c>
      <c r="K991" s="56" t="s">
        <v>69</v>
      </c>
      <c r="L991" s="105"/>
      <c r="M991">
        <v>121</v>
      </c>
      <c r="N991">
        <v>129</v>
      </c>
      <c r="O991" s="34"/>
      <c r="P991">
        <f>VLOOKUP(表格2_45[[#This Row],[name]],odds!$A$1:$H$200,4,0)</f>
        <v>12</v>
      </c>
      <c r="Q991">
        <v>53</v>
      </c>
      <c r="R991" s="34"/>
      <c r="S991" s="35" t="s">
        <v>408</v>
      </c>
      <c r="T991">
        <v>1400</v>
      </c>
      <c r="U991">
        <v>1</v>
      </c>
      <c r="V991">
        <v>1</v>
      </c>
      <c r="W991">
        <v>1</v>
      </c>
      <c r="X991">
        <v>24</v>
      </c>
      <c r="Y991" t="s">
        <v>483</v>
      </c>
      <c r="Z991">
        <v>1082</v>
      </c>
      <c r="AA991" s="33" t="s">
        <v>417</v>
      </c>
      <c r="AB991">
        <v>3</v>
      </c>
      <c r="AC991">
        <v>72</v>
      </c>
      <c r="AD991" s="17" t="s">
        <v>21</v>
      </c>
      <c r="AE991" t="s">
        <v>468</v>
      </c>
      <c r="AF991">
        <v>3</v>
      </c>
      <c r="AG991">
        <v>3</v>
      </c>
      <c r="AH991">
        <v>4</v>
      </c>
      <c r="AI991">
        <v>11</v>
      </c>
      <c r="AL991" t="s">
        <v>521</v>
      </c>
    </row>
    <row r="992" spans="1:38" hidden="1" x14ac:dyDescent="0.25">
      <c r="A992" s="20" t="s">
        <v>218</v>
      </c>
      <c r="B992" s="21" t="s">
        <v>248</v>
      </c>
      <c r="C992" s="28">
        <v>2</v>
      </c>
      <c r="D992">
        <v>40.51</v>
      </c>
      <c r="E992">
        <v>40.01</v>
      </c>
      <c r="F992" s="34"/>
      <c r="G992">
        <v>6</v>
      </c>
      <c r="H992">
        <v>12</v>
      </c>
      <c r="I992" s="34"/>
      <c r="J992" s="56" t="s">
        <v>69</v>
      </c>
      <c r="K992" s="63" t="s">
        <v>140</v>
      </c>
      <c r="L992" s="100"/>
      <c r="M992">
        <v>115</v>
      </c>
      <c r="N992">
        <v>123</v>
      </c>
      <c r="O992" s="34"/>
      <c r="P992">
        <f>VLOOKUP(表格2_45[[#This Row],[name]],odds!$A$1:$H$200,4,0)</f>
        <v>8.3000000000000007</v>
      </c>
      <c r="Q992">
        <v>33</v>
      </c>
      <c r="R992" s="34"/>
      <c r="S992" s="36" t="s">
        <v>410</v>
      </c>
      <c r="T992" s="41">
        <v>1650</v>
      </c>
      <c r="U992">
        <v>1</v>
      </c>
      <c r="V992">
        <v>12</v>
      </c>
      <c r="W992">
        <v>6</v>
      </c>
      <c r="X992">
        <v>24</v>
      </c>
      <c r="Y992" s="31" t="s">
        <v>420</v>
      </c>
      <c r="Z992">
        <v>1049</v>
      </c>
      <c r="AA992" s="33" t="s">
        <v>417</v>
      </c>
      <c r="AB992">
        <v>3</v>
      </c>
      <c r="AC992">
        <v>63</v>
      </c>
      <c r="AD992" s="21" t="s">
        <v>158</v>
      </c>
      <c r="AE992" s="12" t="s">
        <v>654</v>
      </c>
      <c r="AF992">
        <v>9</v>
      </c>
      <c r="AG992">
        <v>9</v>
      </c>
      <c r="AH992">
        <v>9</v>
      </c>
      <c r="AI992">
        <v>2</v>
      </c>
      <c r="AL992" t="s">
        <v>161</v>
      </c>
    </row>
    <row r="993" spans="1:38" x14ac:dyDescent="0.25">
      <c r="A993" s="20" t="s">
        <v>218</v>
      </c>
      <c r="B993" s="26" t="s">
        <v>228</v>
      </c>
      <c r="C993" s="30">
        <v>5</v>
      </c>
      <c r="D993">
        <v>40.39</v>
      </c>
      <c r="E993">
        <v>40.089999999999996</v>
      </c>
      <c r="F993" s="34"/>
      <c r="G993">
        <v>7</v>
      </c>
      <c r="H993">
        <v>12</v>
      </c>
      <c r="I993" s="34"/>
      <c r="J993" s="54" t="s">
        <v>58</v>
      </c>
      <c r="K993" s="54" t="s">
        <v>58</v>
      </c>
      <c r="L993" s="110"/>
      <c r="M993">
        <v>129</v>
      </c>
      <c r="N993">
        <v>131</v>
      </c>
      <c r="O993" s="34"/>
      <c r="P993">
        <f>VLOOKUP(表格2_45[[#This Row],[name]],odds!$A$1:$H$200,4,0)</f>
        <v>11</v>
      </c>
      <c r="Q993">
        <v>20</v>
      </c>
      <c r="R993" s="34"/>
      <c r="S993" s="38" t="s">
        <v>411</v>
      </c>
      <c r="T993" s="41">
        <v>1650</v>
      </c>
      <c r="U993">
        <v>1</v>
      </c>
      <c r="V993">
        <v>7</v>
      </c>
      <c r="W993">
        <v>1</v>
      </c>
      <c r="X993">
        <v>26</v>
      </c>
      <c r="Y993" s="32" t="s">
        <v>432</v>
      </c>
      <c r="Z993">
        <v>1119</v>
      </c>
      <c r="AA993" s="33" t="s">
        <v>417</v>
      </c>
      <c r="AB993">
        <v>3</v>
      </c>
      <c r="AC993">
        <v>76</v>
      </c>
      <c r="AD993" s="16" t="s">
        <v>14</v>
      </c>
      <c r="AE993" s="12">
        <v>2</v>
      </c>
      <c r="AF993">
        <v>12</v>
      </c>
      <c r="AG993">
        <v>10</v>
      </c>
      <c r="AH993">
        <v>11</v>
      </c>
      <c r="AI993">
        <v>5</v>
      </c>
      <c r="AL993" t="s">
        <v>161</v>
      </c>
    </row>
    <row r="994" spans="1:38" x14ac:dyDescent="0.25">
      <c r="A994" s="20" t="s">
        <v>218</v>
      </c>
      <c r="B994" s="26" t="s">
        <v>228</v>
      </c>
      <c r="C994">
        <v>10</v>
      </c>
      <c r="D994">
        <v>40.32</v>
      </c>
      <c r="E994">
        <v>40.22</v>
      </c>
      <c r="F994" s="34"/>
      <c r="G994">
        <v>7</v>
      </c>
      <c r="H994">
        <v>10</v>
      </c>
      <c r="I994" s="34"/>
      <c r="J994" s="54" t="s">
        <v>58</v>
      </c>
      <c r="K994" s="51" t="s">
        <v>43</v>
      </c>
      <c r="L994" s="111"/>
      <c r="M994">
        <v>129</v>
      </c>
      <c r="N994">
        <v>132</v>
      </c>
      <c r="O994" s="34"/>
      <c r="P994">
        <f>VLOOKUP(表格2_45[[#This Row],[name]],odds!$A$1:$H$200,4,0)</f>
        <v>11</v>
      </c>
      <c r="Q994">
        <v>17</v>
      </c>
      <c r="R994" s="34"/>
      <c r="S994" s="38" t="s">
        <v>411</v>
      </c>
      <c r="T994" s="41">
        <v>1650</v>
      </c>
      <c r="U994">
        <v>1</v>
      </c>
      <c r="V994">
        <v>25</v>
      </c>
      <c r="W994">
        <v>6</v>
      </c>
      <c r="X994">
        <v>25</v>
      </c>
      <c r="Y994" s="32" t="s">
        <v>416</v>
      </c>
      <c r="Z994">
        <v>1097</v>
      </c>
      <c r="AA994" s="33" t="s">
        <v>427</v>
      </c>
      <c r="AB994">
        <v>3</v>
      </c>
      <c r="AC994">
        <v>73</v>
      </c>
      <c r="AD994" s="16" t="s">
        <v>14</v>
      </c>
      <c r="AE994" t="s">
        <v>522</v>
      </c>
      <c r="AF994">
        <v>11</v>
      </c>
      <c r="AG994">
        <v>11</v>
      </c>
      <c r="AH994">
        <v>10</v>
      </c>
      <c r="AI994">
        <v>10</v>
      </c>
      <c r="AL994" t="s">
        <v>161</v>
      </c>
    </row>
    <row r="995" spans="1:38" x14ac:dyDescent="0.25">
      <c r="A995" s="20" t="s">
        <v>218</v>
      </c>
      <c r="B995" s="25" t="s">
        <v>225</v>
      </c>
      <c r="C995" s="28">
        <v>1</v>
      </c>
      <c r="D995">
        <v>40.03</v>
      </c>
      <c r="E995">
        <v>40.230000000000004</v>
      </c>
      <c r="F995" s="34"/>
      <c r="G995">
        <v>12</v>
      </c>
      <c r="H995">
        <v>6</v>
      </c>
      <c r="I995" s="34"/>
      <c r="J995" s="55" t="s">
        <v>64</v>
      </c>
      <c r="K995" s="55" t="s">
        <v>64</v>
      </c>
      <c r="L995" s="99"/>
      <c r="M995">
        <v>132</v>
      </c>
      <c r="N995">
        <v>131</v>
      </c>
      <c r="O995" s="34"/>
      <c r="P995">
        <f>VLOOKUP(表格2_45[[#This Row],[name]],odds!$A$1:$H$200,4,0)</f>
        <v>14</v>
      </c>
      <c r="Q995">
        <v>3.9</v>
      </c>
      <c r="R995" s="34"/>
      <c r="S995" s="36" t="s">
        <v>410</v>
      </c>
      <c r="T995" s="41">
        <v>1650</v>
      </c>
      <c r="U995">
        <v>1</v>
      </c>
      <c r="V995">
        <v>10</v>
      </c>
      <c r="W995">
        <v>12</v>
      </c>
      <c r="X995">
        <v>25</v>
      </c>
      <c r="Y995" s="32" t="s">
        <v>432</v>
      </c>
      <c r="Z995">
        <v>1129</v>
      </c>
      <c r="AA995" s="33" t="s">
        <v>417</v>
      </c>
      <c r="AB995">
        <v>3</v>
      </c>
      <c r="AC995">
        <v>73</v>
      </c>
      <c r="AD995" s="20" t="s">
        <v>39</v>
      </c>
      <c r="AE995" s="12" t="s">
        <v>654</v>
      </c>
      <c r="AF995">
        <v>9</v>
      </c>
      <c r="AG995">
        <v>10</v>
      </c>
      <c r="AH995">
        <v>8</v>
      </c>
      <c r="AI995">
        <v>1</v>
      </c>
      <c r="AL995" t="s">
        <v>141</v>
      </c>
    </row>
    <row r="996" spans="1:38" hidden="1" x14ac:dyDescent="0.25">
      <c r="A996" s="20" t="s">
        <v>218</v>
      </c>
      <c r="B996" s="18" t="s">
        <v>239</v>
      </c>
      <c r="C996">
        <v>9</v>
      </c>
      <c r="D996">
        <v>49.45</v>
      </c>
      <c r="E996">
        <v>48.550000000000004</v>
      </c>
      <c r="F996" s="34"/>
      <c r="G996">
        <v>1</v>
      </c>
      <c r="H996">
        <v>11</v>
      </c>
      <c r="I996" s="34"/>
      <c r="J996" s="63" t="s">
        <v>140</v>
      </c>
      <c r="K996" s="55" t="s">
        <v>64</v>
      </c>
      <c r="L996" s="99"/>
      <c r="M996">
        <v>120</v>
      </c>
      <c r="N996">
        <v>135</v>
      </c>
      <c r="O996" s="34"/>
      <c r="P996">
        <f>VLOOKUP(表格2_45[[#This Row],[name]],odds!$A$1:$H$200,4,0)</f>
        <v>17</v>
      </c>
      <c r="Q996">
        <v>7.9</v>
      </c>
      <c r="R996" s="34"/>
      <c r="S996" s="35" t="s">
        <v>408</v>
      </c>
      <c r="T996">
        <v>1800</v>
      </c>
      <c r="U996">
        <v>1</v>
      </c>
      <c r="V996">
        <v>17</v>
      </c>
      <c r="W996">
        <v>9</v>
      </c>
      <c r="X996">
        <v>25</v>
      </c>
      <c r="Y996" s="31" t="s">
        <v>420</v>
      </c>
      <c r="Z996">
        <v>1188</v>
      </c>
      <c r="AA996" s="33" t="s">
        <v>427</v>
      </c>
      <c r="AB996">
        <v>4</v>
      </c>
      <c r="AC996">
        <v>60</v>
      </c>
      <c r="AD996" s="25" t="s">
        <v>54</v>
      </c>
      <c r="AE996">
        <v>5</v>
      </c>
      <c r="AF996">
        <v>2</v>
      </c>
      <c r="AG996">
        <v>2</v>
      </c>
      <c r="AH996">
        <v>2</v>
      </c>
      <c r="AI996">
        <v>2</v>
      </c>
      <c r="AJ996">
        <v>9</v>
      </c>
      <c r="AL996" t="s">
        <v>141</v>
      </c>
    </row>
    <row r="997" spans="1:38" x14ac:dyDescent="0.25">
      <c r="A997" s="20" t="s">
        <v>218</v>
      </c>
      <c r="B997" s="20" t="s">
        <v>245</v>
      </c>
      <c r="C997" s="28">
        <v>2</v>
      </c>
      <c r="D997">
        <v>40.39</v>
      </c>
      <c r="E997">
        <v>40.29</v>
      </c>
      <c r="F997" s="34"/>
      <c r="G997">
        <v>4</v>
      </c>
      <c r="H997">
        <v>1</v>
      </c>
      <c r="I997" s="34"/>
      <c r="J997" s="62" t="s">
        <v>120</v>
      </c>
      <c r="K997" s="62" t="s">
        <v>120</v>
      </c>
      <c r="L997" s="109"/>
      <c r="M997">
        <v>118</v>
      </c>
      <c r="N997">
        <v>121</v>
      </c>
      <c r="O997" s="34"/>
      <c r="P997">
        <f>VLOOKUP(表格2_45[[#This Row],[name]],odds!$A$1:$H$200,4,0)</f>
        <v>9.5</v>
      </c>
      <c r="Q997">
        <v>22</v>
      </c>
      <c r="R997" s="34"/>
      <c r="S997" s="35" t="s">
        <v>408</v>
      </c>
      <c r="T997" s="41">
        <v>1650</v>
      </c>
      <c r="U997">
        <v>1</v>
      </c>
      <c r="V997">
        <v>17</v>
      </c>
      <c r="W997">
        <v>12</v>
      </c>
      <c r="X997">
        <v>25</v>
      </c>
      <c r="Y997" s="31" t="s">
        <v>420</v>
      </c>
      <c r="Z997">
        <v>1089</v>
      </c>
      <c r="AA997" s="33" t="s">
        <v>417</v>
      </c>
      <c r="AB997">
        <v>3</v>
      </c>
      <c r="AC997">
        <v>64</v>
      </c>
      <c r="AD997" s="17" t="s">
        <v>91</v>
      </c>
      <c r="AE997" s="12" t="s">
        <v>423</v>
      </c>
      <c r="AF997">
        <v>3</v>
      </c>
      <c r="AG997">
        <v>3</v>
      </c>
      <c r="AH997">
        <v>2</v>
      </c>
      <c r="AI997">
        <v>2</v>
      </c>
      <c r="AL997" t="s">
        <v>624</v>
      </c>
    </row>
    <row r="998" spans="1:38" x14ac:dyDescent="0.25">
      <c r="A998" s="20" t="s">
        <v>218</v>
      </c>
      <c r="B998" s="26" t="s">
        <v>228</v>
      </c>
      <c r="C998">
        <v>6</v>
      </c>
      <c r="D998">
        <v>40.200000000000003</v>
      </c>
      <c r="E998">
        <v>40.300000000000004</v>
      </c>
      <c r="F998" s="34"/>
      <c r="G998">
        <v>7</v>
      </c>
      <c r="H998">
        <v>3</v>
      </c>
      <c r="I998" s="34"/>
      <c r="J998" s="54" t="s">
        <v>58</v>
      </c>
      <c r="K998" s="54" t="s">
        <v>58</v>
      </c>
      <c r="L998" s="110"/>
      <c r="M998">
        <v>129</v>
      </c>
      <c r="N998">
        <v>133</v>
      </c>
      <c r="O998" s="34"/>
      <c r="P998">
        <f>VLOOKUP(表格2_45[[#This Row],[name]],odds!$A$1:$H$200,4,0)</f>
        <v>11</v>
      </c>
      <c r="Q998">
        <v>17</v>
      </c>
      <c r="R998" s="34"/>
      <c r="S998" s="36" t="s">
        <v>410</v>
      </c>
      <c r="T998" s="41">
        <v>1650</v>
      </c>
      <c r="U998">
        <v>1</v>
      </c>
      <c r="V998">
        <v>11</v>
      </c>
      <c r="W998">
        <v>6</v>
      </c>
      <c r="X998">
        <v>25</v>
      </c>
      <c r="Y998" s="31" t="s">
        <v>420</v>
      </c>
      <c r="Z998">
        <v>1098</v>
      </c>
      <c r="AA998" s="33" t="s">
        <v>427</v>
      </c>
      <c r="AB998">
        <v>3</v>
      </c>
      <c r="AC998">
        <v>73</v>
      </c>
      <c r="AD998" s="16" t="s">
        <v>14</v>
      </c>
      <c r="AE998" s="12" t="s">
        <v>418</v>
      </c>
      <c r="AF998">
        <v>9</v>
      </c>
      <c r="AG998">
        <v>9</v>
      </c>
      <c r="AH998">
        <v>10</v>
      </c>
      <c r="AI998">
        <v>6</v>
      </c>
      <c r="AL998" t="s">
        <v>161</v>
      </c>
    </row>
    <row r="999" spans="1:38" x14ac:dyDescent="0.25">
      <c r="A999" s="20" t="s">
        <v>218</v>
      </c>
      <c r="B999" s="26" t="s">
        <v>228</v>
      </c>
      <c r="C999">
        <v>9</v>
      </c>
      <c r="D999">
        <v>40.42</v>
      </c>
      <c r="E999">
        <v>40.32</v>
      </c>
      <c r="F999" s="34"/>
      <c r="G999">
        <v>7</v>
      </c>
      <c r="H999">
        <v>9</v>
      </c>
      <c r="I999" s="34"/>
      <c r="J999" s="54" t="s">
        <v>58</v>
      </c>
      <c r="K999" s="54" t="s">
        <v>58</v>
      </c>
      <c r="L999" s="110"/>
      <c r="M999">
        <v>129</v>
      </c>
      <c r="N999">
        <v>132</v>
      </c>
      <c r="O999" s="34"/>
      <c r="P999">
        <f>VLOOKUP(表格2_45[[#This Row],[name]],odds!$A$1:$H$200,4,0)</f>
        <v>11</v>
      </c>
      <c r="Q999">
        <v>13</v>
      </c>
      <c r="R999" s="34"/>
      <c r="S999" s="38" t="s">
        <v>411</v>
      </c>
      <c r="T999" s="41">
        <v>1650</v>
      </c>
      <c r="U999">
        <v>1</v>
      </c>
      <c r="V999">
        <v>21</v>
      </c>
      <c r="W999">
        <v>5</v>
      </c>
      <c r="X999">
        <v>25</v>
      </c>
      <c r="Y999" s="32" t="s">
        <v>416</v>
      </c>
      <c r="Z999">
        <v>1090</v>
      </c>
      <c r="AA999" s="33" t="s">
        <v>427</v>
      </c>
      <c r="AB999">
        <v>3</v>
      </c>
      <c r="AC999">
        <v>73</v>
      </c>
      <c r="AD999" s="16" t="s">
        <v>14</v>
      </c>
      <c r="AE999" t="s">
        <v>502</v>
      </c>
      <c r="AF999">
        <v>11</v>
      </c>
      <c r="AG999">
        <v>11</v>
      </c>
      <c r="AH999">
        <v>11</v>
      </c>
      <c r="AI999">
        <v>9</v>
      </c>
      <c r="AL999" t="s">
        <v>161</v>
      </c>
    </row>
    <row r="1000" spans="1:38" hidden="1" x14ac:dyDescent="0.25">
      <c r="A1000" s="20" t="s">
        <v>218</v>
      </c>
      <c r="B1000" s="21" t="s">
        <v>248</v>
      </c>
      <c r="C1000" s="28">
        <v>3</v>
      </c>
      <c r="D1000">
        <v>40.57</v>
      </c>
      <c r="E1000">
        <v>40.369999999999997</v>
      </c>
      <c r="F1000" s="34"/>
      <c r="G1000">
        <v>6</v>
      </c>
      <c r="H1000">
        <v>4</v>
      </c>
      <c r="I1000" s="34"/>
      <c r="J1000" s="56" t="s">
        <v>69</v>
      </c>
      <c r="K1000" s="49" t="s">
        <v>31</v>
      </c>
      <c r="L1000" s="107"/>
      <c r="M1000">
        <v>115</v>
      </c>
      <c r="N1000">
        <v>120</v>
      </c>
      <c r="O1000" s="34"/>
      <c r="P1000">
        <f>VLOOKUP(表格2_45[[#This Row],[name]],odds!$A$1:$H$200,4,0)</f>
        <v>8.3000000000000007</v>
      </c>
      <c r="Q1000">
        <v>20</v>
      </c>
      <c r="R1000" s="34"/>
      <c r="S1000" s="38" t="s">
        <v>411</v>
      </c>
      <c r="T1000" s="41">
        <v>1650</v>
      </c>
      <c r="U1000">
        <v>1</v>
      </c>
      <c r="V1000">
        <v>4</v>
      </c>
      <c r="W1000">
        <v>12</v>
      </c>
      <c r="X1000">
        <v>24</v>
      </c>
      <c r="Y1000" s="32" t="s">
        <v>432</v>
      </c>
      <c r="Z1000">
        <v>1068</v>
      </c>
      <c r="AA1000" s="33" t="s">
        <v>417</v>
      </c>
      <c r="AB1000">
        <v>3</v>
      </c>
      <c r="AC1000">
        <v>64</v>
      </c>
      <c r="AD1000" s="21" t="s">
        <v>158</v>
      </c>
      <c r="AE1000" s="12" t="s">
        <v>654</v>
      </c>
      <c r="AF1000">
        <v>11</v>
      </c>
      <c r="AG1000">
        <v>10</v>
      </c>
      <c r="AH1000">
        <v>11</v>
      </c>
      <c r="AI1000">
        <v>3</v>
      </c>
      <c r="AL1000" t="s">
        <v>213</v>
      </c>
    </row>
    <row r="1001" spans="1:38" hidden="1" x14ac:dyDescent="0.25">
      <c r="A1001" s="20" t="s">
        <v>218</v>
      </c>
      <c r="B1001" s="18" t="s">
        <v>239</v>
      </c>
      <c r="C1001" s="28">
        <v>3</v>
      </c>
      <c r="D1001">
        <v>49.44</v>
      </c>
      <c r="E1001">
        <v>48.94</v>
      </c>
      <c r="F1001" s="34"/>
      <c r="G1001">
        <v>1</v>
      </c>
      <c r="H1001">
        <v>10</v>
      </c>
      <c r="I1001" s="34"/>
      <c r="J1001" s="63" t="s">
        <v>140</v>
      </c>
      <c r="K1001" s="63" t="s">
        <v>140</v>
      </c>
      <c r="L1001" s="100"/>
      <c r="M1001">
        <v>120</v>
      </c>
      <c r="N1001">
        <v>122</v>
      </c>
      <c r="O1001" s="34"/>
      <c r="P1001">
        <f>VLOOKUP(表格2_45[[#This Row],[name]],odds!$A$1:$H$200,4,0)</f>
        <v>17</v>
      </c>
      <c r="Q1001">
        <v>16</v>
      </c>
      <c r="R1001" s="34"/>
      <c r="S1001" s="35" t="s">
        <v>408</v>
      </c>
      <c r="T1001">
        <v>1800</v>
      </c>
      <c r="U1001">
        <v>1</v>
      </c>
      <c r="V1001">
        <v>14</v>
      </c>
      <c r="W1001">
        <v>5</v>
      </c>
      <c r="X1001">
        <v>25</v>
      </c>
      <c r="Y1001" s="31" t="s">
        <v>420</v>
      </c>
      <c r="Z1001">
        <v>1173</v>
      </c>
      <c r="AA1001" s="33" t="s">
        <v>427</v>
      </c>
      <c r="AB1001">
        <v>3</v>
      </c>
      <c r="AC1001">
        <v>65</v>
      </c>
      <c r="AD1001" s="25" t="s">
        <v>54</v>
      </c>
      <c r="AE1001" s="12" t="s">
        <v>539</v>
      </c>
      <c r="AF1001">
        <v>1</v>
      </c>
      <c r="AG1001">
        <v>2</v>
      </c>
      <c r="AH1001">
        <v>2</v>
      </c>
      <c r="AI1001">
        <v>1</v>
      </c>
      <c r="AJ1001">
        <v>3</v>
      </c>
      <c r="AL1001" t="s">
        <v>141</v>
      </c>
    </row>
    <row r="1002" spans="1:38" hidden="1" x14ac:dyDescent="0.25">
      <c r="A1002" s="20" t="s">
        <v>218</v>
      </c>
      <c r="B1002" s="17" t="s">
        <v>236</v>
      </c>
      <c r="C1002" s="28">
        <v>2</v>
      </c>
      <c r="D1002">
        <v>40.58</v>
      </c>
      <c r="E1002">
        <v>40.379999999999995</v>
      </c>
      <c r="F1002" s="34"/>
      <c r="G1002">
        <v>8</v>
      </c>
      <c r="H1002">
        <v>7</v>
      </c>
      <c r="I1002" s="34"/>
      <c r="J1002" s="66" t="s">
        <v>173</v>
      </c>
      <c r="K1002" s="61" t="s">
        <v>106</v>
      </c>
      <c r="L1002" s="113"/>
      <c r="M1002">
        <v>121</v>
      </c>
      <c r="N1002">
        <v>127</v>
      </c>
      <c r="O1002" s="34"/>
      <c r="P1002">
        <f>VLOOKUP(表格2_45[[#This Row],[name]],odds!$A$1:$H$200,4,0)</f>
        <v>12</v>
      </c>
      <c r="Q1002">
        <v>23</v>
      </c>
      <c r="R1002" s="34"/>
      <c r="S1002" s="35" t="s">
        <v>408</v>
      </c>
      <c r="T1002" s="41">
        <v>1650</v>
      </c>
      <c r="U1002">
        <v>1</v>
      </c>
      <c r="V1002">
        <v>27</v>
      </c>
      <c r="W1002">
        <v>10</v>
      </c>
      <c r="X1002">
        <v>24</v>
      </c>
      <c r="Y1002" s="32" t="s">
        <v>416</v>
      </c>
      <c r="Z1002">
        <v>1095</v>
      </c>
      <c r="AA1002" s="33" t="s">
        <v>417</v>
      </c>
      <c r="AB1002">
        <v>4</v>
      </c>
      <c r="AC1002">
        <v>52</v>
      </c>
      <c r="AD1002" s="17" t="s">
        <v>21</v>
      </c>
      <c r="AE1002" s="12" t="s">
        <v>539</v>
      </c>
      <c r="AF1002">
        <v>2</v>
      </c>
      <c r="AG1002">
        <v>2</v>
      </c>
      <c r="AH1002">
        <v>2</v>
      </c>
      <c r="AI1002">
        <v>2</v>
      </c>
      <c r="AL1002" t="s">
        <v>46</v>
      </c>
    </row>
    <row r="1003" spans="1:38" hidden="1" x14ac:dyDescent="0.25">
      <c r="A1003" s="20" t="s">
        <v>218</v>
      </c>
      <c r="B1003" s="18" t="s">
        <v>239</v>
      </c>
      <c r="C1003">
        <v>9</v>
      </c>
      <c r="D1003">
        <v>39.78</v>
      </c>
      <c r="E1003">
        <v>39.58</v>
      </c>
      <c r="F1003" s="34"/>
      <c r="G1003">
        <v>1</v>
      </c>
      <c r="H1003">
        <v>7</v>
      </c>
      <c r="I1003" s="34"/>
      <c r="J1003" s="63" t="s">
        <v>140</v>
      </c>
      <c r="K1003" s="68" t="s">
        <v>316</v>
      </c>
      <c r="L1003" s="122"/>
      <c r="M1003">
        <v>120</v>
      </c>
      <c r="N1003">
        <v>119</v>
      </c>
      <c r="O1003" s="34"/>
      <c r="P1003">
        <f>VLOOKUP(表格2_45[[#This Row],[name]],odds!$A$1:$H$200,4,0)</f>
        <v>17</v>
      </c>
      <c r="Q1003">
        <v>10</v>
      </c>
      <c r="R1003" s="34"/>
      <c r="S1003" s="35" t="s">
        <v>408</v>
      </c>
      <c r="T1003" s="41">
        <v>1650</v>
      </c>
      <c r="U1003">
        <v>1</v>
      </c>
      <c r="V1003">
        <v>19</v>
      </c>
      <c r="W1003">
        <v>3</v>
      </c>
      <c r="X1003">
        <v>25</v>
      </c>
      <c r="Y1003" s="31" t="s">
        <v>420</v>
      </c>
      <c r="Z1003">
        <v>1182</v>
      </c>
      <c r="AA1003" s="33" t="s">
        <v>427</v>
      </c>
      <c r="AB1003">
        <v>3</v>
      </c>
      <c r="AC1003">
        <v>69</v>
      </c>
      <c r="AD1003" s="25" t="s">
        <v>54</v>
      </c>
      <c r="AE1003" t="s">
        <v>505</v>
      </c>
      <c r="AF1003">
        <v>3</v>
      </c>
      <c r="AG1003">
        <v>4</v>
      </c>
      <c r="AH1003">
        <v>5</v>
      </c>
      <c r="AI1003">
        <v>9</v>
      </c>
      <c r="AL1003" t="s">
        <v>141</v>
      </c>
    </row>
    <row r="1004" spans="1:38" hidden="1" x14ac:dyDescent="0.25">
      <c r="A1004" s="20" t="s">
        <v>218</v>
      </c>
      <c r="B1004" s="18" t="s">
        <v>239</v>
      </c>
      <c r="C1004" s="30">
        <v>4</v>
      </c>
      <c r="D1004">
        <v>39.85</v>
      </c>
      <c r="E1004">
        <v>39.550000000000004</v>
      </c>
      <c r="F1004" s="34"/>
      <c r="G1004">
        <v>1</v>
      </c>
      <c r="H1004">
        <v>4</v>
      </c>
      <c r="I1004" s="34"/>
      <c r="J1004" s="63" t="s">
        <v>140</v>
      </c>
      <c r="K1004" s="63" t="s">
        <v>140</v>
      </c>
      <c r="L1004" s="100"/>
      <c r="M1004">
        <v>120</v>
      </c>
      <c r="N1004">
        <v>129</v>
      </c>
      <c r="O1004" s="34"/>
      <c r="P1004">
        <f>VLOOKUP(表格2_45[[#This Row],[name]],odds!$A$1:$H$200,4,0)</f>
        <v>17</v>
      </c>
      <c r="Q1004">
        <v>6.7</v>
      </c>
      <c r="R1004" s="34"/>
      <c r="S1004" s="37" t="s">
        <v>409</v>
      </c>
      <c r="T1004" s="41">
        <v>1650</v>
      </c>
      <c r="U1004">
        <v>1</v>
      </c>
      <c r="V1004">
        <v>5</v>
      </c>
      <c r="W1004">
        <v>3</v>
      </c>
      <c r="X1004">
        <v>25</v>
      </c>
      <c r="Y1004" s="32" t="s">
        <v>426</v>
      </c>
      <c r="Z1004">
        <v>1177</v>
      </c>
      <c r="AA1004" s="33" t="s">
        <v>417</v>
      </c>
      <c r="AB1004">
        <v>3</v>
      </c>
      <c r="AC1004">
        <v>69</v>
      </c>
      <c r="AD1004" s="25" t="s">
        <v>54</v>
      </c>
      <c r="AE1004" s="12" t="s">
        <v>539</v>
      </c>
      <c r="AF1004">
        <v>5</v>
      </c>
      <c r="AG1004">
        <v>5</v>
      </c>
      <c r="AH1004">
        <v>5</v>
      </c>
      <c r="AI1004">
        <v>4</v>
      </c>
      <c r="AL1004" t="s">
        <v>141</v>
      </c>
    </row>
    <row r="1005" spans="1:38" hidden="1" x14ac:dyDescent="0.25">
      <c r="A1005" s="20" t="s">
        <v>218</v>
      </c>
      <c r="B1005" s="18" t="s">
        <v>239</v>
      </c>
      <c r="C1005" s="30">
        <v>5</v>
      </c>
      <c r="D1005">
        <v>48.59</v>
      </c>
      <c r="E1005">
        <v>48.49</v>
      </c>
      <c r="F1005" s="34"/>
      <c r="G1005">
        <v>1</v>
      </c>
      <c r="H1005">
        <v>3</v>
      </c>
      <c r="I1005" s="34"/>
      <c r="J1005" s="63" t="s">
        <v>140</v>
      </c>
      <c r="K1005" s="80" t="s">
        <v>406</v>
      </c>
      <c r="L1005" s="103"/>
      <c r="M1005">
        <v>120</v>
      </c>
      <c r="N1005">
        <v>122</v>
      </c>
      <c r="O1005" s="34"/>
      <c r="P1005">
        <f>VLOOKUP(表格2_45[[#This Row],[name]],odds!$A$1:$H$200,4,0)</f>
        <v>17</v>
      </c>
      <c r="Q1005">
        <v>17</v>
      </c>
      <c r="R1005" s="34"/>
      <c r="S1005" s="35" t="s">
        <v>408</v>
      </c>
      <c r="T1005">
        <v>1800</v>
      </c>
      <c r="U1005">
        <v>1</v>
      </c>
      <c r="V1005">
        <v>19</v>
      </c>
      <c r="W1005">
        <v>2</v>
      </c>
      <c r="X1005">
        <v>25</v>
      </c>
      <c r="Y1005" s="31" t="s">
        <v>420</v>
      </c>
      <c r="Z1005">
        <v>1188</v>
      </c>
      <c r="AA1005" s="33" t="s">
        <v>417</v>
      </c>
      <c r="AB1005">
        <v>3</v>
      </c>
      <c r="AC1005">
        <v>71</v>
      </c>
      <c r="AD1005" s="25" t="s">
        <v>54</v>
      </c>
      <c r="AE1005" s="12" t="s">
        <v>552</v>
      </c>
      <c r="AF1005">
        <v>3</v>
      </c>
      <c r="AG1005">
        <v>3</v>
      </c>
      <c r="AH1005">
        <v>3</v>
      </c>
      <c r="AI1005">
        <v>3</v>
      </c>
      <c r="AJ1005">
        <v>5</v>
      </c>
      <c r="AL1005" t="s">
        <v>141</v>
      </c>
    </row>
    <row r="1006" spans="1:38" hidden="1" x14ac:dyDescent="0.25">
      <c r="A1006" s="20" t="s">
        <v>218</v>
      </c>
      <c r="B1006" s="18" t="s">
        <v>239</v>
      </c>
      <c r="C1006">
        <v>10</v>
      </c>
      <c r="D1006">
        <v>1.96</v>
      </c>
      <c r="E1006">
        <v>1.46</v>
      </c>
      <c r="F1006" s="34"/>
      <c r="G1006">
        <v>1</v>
      </c>
      <c r="H1006">
        <v>13</v>
      </c>
      <c r="I1006" s="34"/>
      <c r="J1006" s="63" t="s">
        <v>140</v>
      </c>
      <c r="K1006" s="63" t="s">
        <v>140</v>
      </c>
      <c r="L1006" s="100"/>
      <c r="M1006">
        <v>120</v>
      </c>
      <c r="N1006">
        <v>117</v>
      </c>
      <c r="O1006" s="34"/>
      <c r="P1006">
        <f>VLOOKUP(表格2_45[[#This Row],[name]],odds!$A$1:$H$200,4,0)</f>
        <v>17</v>
      </c>
      <c r="Q1006">
        <v>49</v>
      </c>
      <c r="R1006" s="34"/>
      <c r="S1006" s="35" t="s">
        <v>408</v>
      </c>
      <c r="T1006">
        <v>2000</v>
      </c>
      <c r="U1006">
        <v>2</v>
      </c>
      <c r="V1006">
        <v>19</v>
      </c>
      <c r="W1006">
        <v>1</v>
      </c>
      <c r="X1006">
        <v>25</v>
      </c>
      <c r="Y1006" t="s">
        <v>483</v>
      </c>
      <c r="Z1006">
        <v>1180</v>
      </c>
      <c r="AA1006" s="33" t="s">
        <v>427</v>
      </c>
      <c r="AB1006">
        <v>2</v>
      </c>
      <c r="AC1006">
        <v>73</v>
      </c>
      <c r="AD1006" s="25" t="s">
        <v>54</v>
      </c>
      <c r="AE1006" t="s">
        <v>505</v>
      </c>
      <c r="AF1006">
        <v>1</v>
      </c>
      <c r="AG1006">
        <v>1</v>
      </c>
      <c r="AH1006">
        <v>1</v>
      </c>
      <c r="AI1006">
        <v>1</v>
      </c>
      <c r="AJ1006">
        <v>10</v>
      </c>
      <c r="AL1006" t="s">
        <v>141</v>
      </c>
    </row>
    <row r="1007" spans="1:38" hidden="1" x14ac:dyDescent="0.25">
      <c r="A1007" s="20" t="s">
        <v>218</v>
      </c>
      <c r="B1007" s="18" t="s">
        <v>239</v>
      </c>
      <c r="C1007">
        <v>7</v>
      </c>
      <c r="D1007">
        <v>50.04</v>
      </c>
      <c r="E1007">
        <v>49.54</v>
      </c>
      <c r="F1007" s="34"/>
      <c r="G1007">
        <v>1</v>
      </c>
      <c r="H1007">
        <v>6</v>
      </c>
      <c r="I1007" s="34"/>
      <c r="J1007" s="63" t="s">
        <v>140</v>
      </c>
      <c r="K1007" s="50" t="s">
        <v>565</v>
      </c>
      <c r="L1007" s="98"/>
      <c r="M1007">
        <v>120</v>
      </c>
      <c r="N1007">
        <v>129</v>
      </c>
      <c r="O1007" s="34"/>
      <c r="P1007">
        <f>VLOOKUP(表格2_45[[#This Row],[name]],odds!$A$1:$H$200,4,0)</f>
        <v>17</v>
      </c>
      <c r="Q1007">
        <v>14</v>
      </c>
      <c r="R1007" s="34"/>
      <c r="S1007" s="35" t="s">
        <v>408</v>
      </c>
      <c r="T1007">
        <v>1800</v>
      </c>
      <c r="U1007">
        <v>1</v>
      </c>
      <c r="V1007">
        <v>8</v>
      </c>
      <c r="W1007">
        <v>1</v>
      </c>
      <c r="X1007">
        <v>25</v>
      </c>
      <c r="Y1007" s="32" t="s">
        <v>432</v>
      </c>
      <c r="Z1007">
        <v>1179</v>
      </c>
      <c r="AA1007" s="33" t="s">
        <v>417</v>
      </c>
      <c r="AB1007">
        <v>3</v>
      </c>
      <c r="AC1007">
        <v>75</v>
      </c>
      <c r="AD1007" s="25" t="s">
        <v>54</v>
      </c>
      <c r="AE1007">
        <v>3</v>
      </c>
      <c r="AF1007">
        <v>2</v>
      </c>
      <c r="AG1007">
        <v>3</v>
      </c>
      <c r="AH1007">
        <v>3</v>
      </c>
      <c r="AI1007">
        <v>3</v>
      </c>
      <c r="AJ1007">
        <v>7</v>
      </c>
      <c r="AL1007" t="s">
        <v>141</v>
      </c>
    </row>
    <row r="1008" spans="1:38" x14ac:dyDescent="0.25">
      <c r="A1008" s="20" t="s">
        <v>218</v>
      </c>
      <c r="B1008" s="23" t="s">
        <v>219</v>
      </c>
      <c r="C1008" s="28">
        <v>1</v>
      </c>
      <c r="D1008">
        <v>40.29</v>
      </c>
      <c r="E1008">
        <v>40.39</v>
      </c>
      <c r="F1008" s="34"/>
      <c r="G1008">
        <v>5</v>
      </c>
      <c r="H1008">
        <v>4</v>
      </c>
      <c r="I1008" s="34"/>
      <c r="J1008" s="52" t="s">
        <v>49</v>
      </c>
      <c r="K1008" s="52" t="s">
        <v>49</v>
      </c>
      <c r="L1008" s="118"/>
      <c r="M1008">
        <v>135</v>
      </c>
      <c r="N1008">
        <v>132</v>
      </c>
      <c r="O1008" s="34"/>
      <c r="P1008">
        <f>VLOOKUP(表格2_45[[#This Row],[name]],odds!$A$1:$H$200,4,0)</f>
        <v>17</v>
      </c>
      <c r="Q1008">
        <v>14</v>
      </c>
      <c r="R1008" s="34"/>
      <c r="S1008" s="36" t="s">
        <v>410</v>
      </c>
      <c r="T1008" s="41">
        <v>1650</v>
      </c>
      <c r="U1008">
        <v>1</v>
      </c>
      <c r="V1008">
        <v>26</v>
      </c>
      <c r="W1008">
        <v>11</v>
      </c>
      <c r="X1008">
        <v>25</v>
      </c>
      <c r="Y1008" s="32" t="s">
        <v>416</v>
      </c>
      <c r="Z1008">
        <v>1114</v>
      </c>
      <c r="AA1008" s="33" t="s">
        <v>427</v>
      </c>
      <c r="AB1008">
        <v>3</v>
      </c>
      <c r="AC1008">
        <v>75</v>
      </c>
      <c r="AD1008" s="23" t="s">
        <v>154</v>
      </c>
      <c r="AE1008" s="12" t="s">
        <v>423</v>
      </c>
      <c r="AF1008">
        <v>10</v>
      </c>
      <c r="AG1008">
        <v>8</v>
      </c>
      <c r="AH1008">
        <v>8</v>
      </c>
      <c r="AI1008">
        <v>1</v>
      </c>
      <c r="AL1008" t="s">
        <v>624</v>
      </c>
    </row>
    <row r="1009" spans="1:38" hidden="1" x14ac:dyDescent="0.25">
      <c r="A1009" s="20" t="s">
        <v>218</v>
      </c>
      <c r="B1009" s="18" t="s">
        <v>239</v>
      </c>
      <c r="C1009" s="28">
        <v>2</v>
      </c>
      <c r="D1009">
        <v>49.38</v>
      </c>
      <c r="E1009">
        <v>49.080000000000005</v>
      </c>
      <c r="F1009" s="34"/>
      <c r="G1009">
        <v>1</v>
      </c>
      <c r="H1009">
        <v>3</v>
      </c>
      <c r="I1009" s="34"/>
      <c r="J1009" s="63" t="s">
        <v>140</v>
      </c>
      <c r="K1009" s="50" t="s">
        <v>565</v>
      </c>
      <c r="L1009" s="98"/>
      <c r="M1009">
        <v>120</v>
      </c>
      <c r="N1009">
        <v>129</v>
      </c>
      <c r="O1009" s="34"/>
      <c r="P1009">
        <f>VLOOKUP(表格2_45[[#This Row],[name]],odds!$A$1:$H$200,4,0)</f>
        <v>17</v>
      </c>
      <c r="Q1009">
        <v>8.6999999999999993</v>
      </c>
      <c r="R1009" s="34"/>
      <c r="S1009" s="35" t="s">
        <v>408</v>
      </c>
      <c r="T1009">
        <v>1800</v>
      </c>
      <c r="U1009">
        <v>1</v>
      </c>
      <c r="V1009">
        <v>27</v>
      </c>
      <c r="W1009">
        <v>11</v>
      </c>
      <c r="X1009">
        <v>24</v>
      </c>
      <c r="Y1009" s="32" t="s">
        <v>426</v>
      </c>
      <c r="Z1009">
        <v>1171</v>
      </c>
      <c r="AA1009" s="33" t="s">
        <v>417</v>
      </c>
      <c r="AB1009">
        <v>3</v>
      </c>
      <c r="AC1009">
        <v>73</v>
      </c>
      <c r="AD1009" s="25" t="s">
        <v>54</v>
      </c>
      <c r="AE1009" s="12" t="s">
        <v>584</v>
      </c>
      <c r="AF1009">
        <v>3</v>
      </c>
      <c r="AG1009">
        <v>3</v>
      </c>
      <c r="AH1009">
        <v>3</v>
      </c>
      <c r="AI1009">
        <v>3</v>
      </c>
      <c r="AJ1009">
        <v>2</v>
      </c>
      <c r="AL1009" t="s">
        <v>141</v>
      </c>
    </row>
    <row r="1010" spans="1:38" hidden="1" x14ac:dyDescent="0.25">
      <c r="A1010" s="20" t="s">
        <v>218</v>
      </c>
      <c r="B1010" s="24" t="s">
        <v>222</v>
      </c>
      <c r="C1010">
        <v>6</v>
      </c>
      <c r="D1010">
        <v>39.86</v>
      </c>
      <c r="E1010">
        <v>40.46</v>
      </c>
      <c r="F1010" s="34"/>
      <c r="G1010">
        <v>9</v>
      </c>
      <c r="H1010">
        <v>4</v>
      </c>
      <c r="I1010" s="34"/>
      <c r="J1010" s="64" t="s">
        <v>150</v>
      </c>
      <c r="K1010" s="62" t="s">
        <v>120</v>
      </c>
      <c r="L1010" s="109"/>
      <c r="M1010">
        <v>133</v>
      </c>
      <c r="N1010">
        <v>122</v>
      </c>
      <c r="O1010" s="34"/>
      <c r="P1010">
        <f>VLOOKUP(表格2_45[[#This Row],[name]],odds!$A$1:$H$200,4,0)</f>
        <v>13</v>
      </c>
      <c r="Q1010">
        <v>40</v>
      </c>
      <c r="R1010" s="34"/>
      <c r="S1010" s="37" t="s">
        <v>409</v>
      </c>
      <c r="T1010" s="41">
        <v>1650</v>
      </c>
      <c r="U1010">
        <v>1</v>
      </c>
      <c r="V1010">
        <v>6</v>
      </c>
      <c r="W1010">
        <v>11</v>
      </c>
      <c r="X1010">
        <v>24</v>
      </c>
      <c r="Y1010" s="32" t="s">
        <v>432</v>
      </c>
      <c r="Z1010">
        <v>1154</v>
      </c>
      <c r="AA1010" s="33" t="s">
        <v>417</v>
      </c>
      <c r="AB1010">
        <v>2</v>
      </c>
      <c r="AC1010">
        <v>84</v>
      </c>
      <c r="AD1010" s="18" t="s">
        <v>76</v>
      </c>
      <c r="AE1010" s="12" t="s">
        <v>549</v>
      </c>
      <c r="AF1010">
        <v>6</v>
      </c>
      <c r="AG1010">
        <v>5</v>
      </c>
      <c r="AH1010">
        <v>6</v>
      </c>
      <c r="AI1010">
        <v>6</v>
      </c>
      <c r="AL1010" t="s">
        <v>624</v>
      </c>
    </row>
    <row r="1011" spans="1:38" x14ac:dyDescent="0.25">
      <c r="A1011" s="20" t="s">
        <v>218</v>
      </c>
      <c r="B1011" s="18" t="s">
        <v>239</v>
      </c>
      <c r="C1011">
        <v>8</v>
      </c>
      <c r="D1011">
        <v>40.72</v>
      </c>
      <c r="E1011">
        <v>40.519999999999996</v>
      </c>
      <c r="F1011" s="34"/>
      <c r="G1011">
        <v>1</v>
      </c>
      <c r="H1011">
        <v>2</v>
      </c>
      <c r="I1011" s="34"/>
      <c r="J1011" s="63" t="s">
        <v>140</v>
      </c>
      <c r="K1011" s="89" t="s">
        <v>1408</v>
      </c>
      <c r="L1011" s="134"/>
      <c r="M1011">
        <v>120</v>
      </c>
      <c r="N1011">
        <v>125</v>
      </c>
      <c r="O1011" s="34"/>
      <c r="P1011">
        <f>VLOOKUP(表格2_45[[#This Row],[name]],odds!$A$1:$H$200,4,0)</f>
        <v>17</v>
      </c>
      <c r="Q1011">
        <v>21</v>
      </c>
      <c r="R1011" s="34"/>
      <c r="S1011" s="35" t="s">
        <v>408</v>
      </c>
      <c r="T1011" s="41">
        <v>1650</v>
      </c>
      <c r="U1011">
        <v>1</v>
      </c>
      <c r="V1011">
        <v>10</v>
      </c>
      <c r="W1011">
        <v>12</v>
      </c>
      <c r="X1011">
        <v>25</v>
      </c>
      <c r="Y1011" s="32" t="s">
        <v>432</v>
      </c>
      <c r="Z1011">
        <v>1191</v>
      </c>
      <c r="AA1011" s="33" t="s">
        <v>417</v>
      </c>
      <c r="AB1011">
        <v>3</v>
      </c>
      <c r="AC1011">
        <v>67</v>
      </c>
      <c r="AD1011" s="25" t="s">
        <v>54</v>
      </c>
      <c r="AE1011" t="s">
        <v>589</v>
      </c>
      <c r="AF1011">
        <v>1</v>
      </c>
      <c r="AG1011">
        <v>1</v>
      </c>
      <c r="AH1011">
        <v>1</v>
      </c>
      <c r="AI1011">
        <v>8</v>
      </c>
      <c r="AL1011" t="s">
        <v>141</v>
      </c>
    </row>
    <row r="1012" spans="1:38" x14ac:dyDescent="0.25">
      <c r="A1012" s="20" t="s">
        <v>218</v>
      </c>
      <c r="B1012" s="18" t="s">
        <v>239</v>
      </c>
      <c r="C1012">
        <v>11</v>
      </c>
      <c r="D1012">
        <v>40.630000000000003</v>
      </c>
      <c r="E1012">
        <v>40.53</v>
      </c>
      <c r="F1012" s="34"/>
      <c r="G1012">
        <v>1</v>
      </c>
      <c r="H1012">
        <v>8</v>
      </c>
      <c r="I1012" s="34"/>
      <c r="J1012" s="63" t="s">
        <v>140</v>
      </c>
      <c r="K1012" s="56" t="s">
        <v>69</v>
      </c>
      <c r="L1012" s="105"/>
      <c r="M1012">
        <v>120</v>
      </c>
      <c r="N1012">
        <v>117</v>
      </c>
      <c r="O1012" s="34"/>
      <c r="P1012">
        <f>VLOOKUP(表格2_45[[#This Row],[name]],odds!$A$1:$H$200,4,0)</f>
        <v>17</v>
      </c>
      <c r="Q1012">
        <v>8.1</v>
      </c>
      <c r="R1012" s="34"/>
      <c r="S1012" s="36" t="s">
        <v>410</v>
      </c>
      <c r="T1012" s="41">
        <v>1650</v>
      </c>
      <c r="U1012">
        <v>1</v>
      </c>
      <c r="V1012">
        <v>10</v>
      </c>
      <c r="W1012">
        <v>9</v>
      </c>
      <c r="X1012">
        <v>25</v>
      </c>
      <c r="Y1012" s="32" t="s">
        <v>432</v>
      </c>
      <c r="Z1012">
        <v>1185</v>
      </c>
      <c r="AA1012" s="33" t="s">
        <v>417</v>
      </c>
      <c r="AB1012">
        <v>3</v>
      </c>
      <c r="AC1012">
        <v>62</v>
      </c>
      <c r="AD1012" s="25" t="s">
        <v>54</v>
      </c>
      <c r="AE1012" t="s">
        <v>513</v>
      </c>
      <c r="AF1012">
        <v>9</v>
      </c>
      <c r="AG1012">
        <v>8</v>
      </c>
      <c r="AH1012">
        <v>8</v>
      </c>
      <c r="AI1012">
        <v>11</v>
      </c>
      <c r="AL1012" t="s">
        <v>141</v>
      </c>
    </row>
    <row r="1013" spans="1:38" hidden="1" x14ac:dyDescent="0.25">
      <c r="A1013" s="20" t="s">
        <v>218</v>
      </c>
      <c r="B1013" s="18" t="s">
        <v>239</v>
      </c>
      <c r="C1013">
        <v>7</v>
      </c>
      <c r="D1013">
        <v>49.31</v>
      </c>
      <c r="E1013">
        <v>48.91</v>
      </c>
      <c r="F1013" s="34"/>
      <c r="G1013">
        <v>1</v>
      </c>
      <c r="H1013">
        <v>6</v>
      </c>
      <c r="I1013" s="34"/>
      <c r="J1013" s="63" t="s">
        <v>140</v>
      </c>
      <c r="K1013" s="50" t="s">
        <v>565</v>
      </c>
      <c r="L1013" s="98"/>
      <c r="M1013">
        <v>120</v>
      </c>
      <c r="N1013">
        <v>125</v>
      </c>
      <c r="O1013" s="34"/>
      <c r="P1013">
        <f>VLOOKUP(表格2_45[[#This Row],[name]],odds!$A$1:$H$200,4,0)</f>
        <v>17</v>
      </c>
      <c r="Q1013">
        <v>9</v>
      </c>
      <c r="R1013" s="34"/>
      <c r="S1013" s="38" t="s">
        <v>411</v>
      </c>
      <c r="T1013">
        <v>1800</v>
      </c>
      <c r="U1013">
        <v>1</v>
      </c>
      <c r="V1013">
        <v>10</v>
      </c>
      <c r="W1013">
        <v>7</v>
      </c>
      <c r="X1013">
        <v>24</v>
      </c>
      <c r="Y1013" s="31" t="s">
        <v>420</v>
      </c>
      <c r="Z1013">
        <v>1152</v>
      </c>
      <c r="AA1013" s="33" t="s">
        <v>427</v>
      </c>
      <c r="AB1013">
        <v>3</v>
      </c>
      <c r="AC1013">
        <v>72</v>
      </c>
      <c r="AD1013" s="25" t="s">
        <v>54</v>
      </c>
      <c r="AE1013" t="s">
        <v>441</v>
      </c>
      <c r="AF1013">
        <v>12</v>
      </c>
      <c r="AG1013">
        <v>12</v>
      </c>
      <c r="AH1013">
        <v>12</v>
      </c>
      <c r="AI1013">
        <v>9</v>
      </c>
      <c r="AJ1013">
        <v>7</v>
      </c>
      <c r="AL1013" t="s">
        <v>141</v>
      </c>
    </row>
    <row r="1014" spans="1:38" hidden="1" x14ac:dyDescent="0.25">
      <c r="A1014" s="20" t="s">
        <v>218</v>
      </c>
      <c r="B1014" s="18" t="s">
        <v>239</v>
      </c>
      <c r="C1014" s="28">
        <v>3</v>
      </c>
      <c r="D1014">
        <v>47.5</v>
      </c>
      <c r="E1014">
        <v>47.3</v>
      </c>
      <c r="F1014" s="34"/>
      <c r="G1014">
        <v>1</v>
      </c>
      <c r="H1014">
        <v>1</v>
      </c>
      <c r="I1014" s="34"/>
      <c r="J1014" s="63" t="s">
        <v>140</v>
      </c>
      <c r="K1014" s="56" t="s">
        <v>69</v>
      </c>
      <c r="L1014" s="105"/>
      <c r="M1014">
        <v>120</v>
      </c>
      <c r="N1014">
        <v>126</v>
      </c>
      <c r="O1014" s="34"/>
      <c r="P1014">
        <f>VLOOKUP(表格2_45[[#This Row],[name]],odds!$A$1:$H$200,4,0)</f>
        <v>17</v>
      </c>
      <c r="Q1014">
        <v>10</v>
      </c>
      <c r="R1014" s="34"/>
      <c r="S1014" s="37" t="s">
        <v>409</v>
      </c>
      <c r="T1014">
        <v>1800</v>
      </c>
      <c r="U1014">
        <v>1</v>
      </c>
      <c r="V1014">
        <v>8</v>
      </c>
      <c r="W1014">
        <v>6</v>
      </c>
      <c r="X1014">
        <v>24</v>
      </c>
      <c r="Y1014" t="s">
        <v>508</v>
      </c>
      <c r="Z1014">
        <v>1141</v>
      </c>
      <c r="AA1014" s="33" t="s">
        <v>417</v>
      </c>
      <c r="AB1014">
        <v>3</v>
      </c>
      <c r="AC1014">
        <v>71</v>
      </c>
      <c r="AD1014" s="25" t="s">
        <v>54</v>
      </c>
      <c r="AE1014" s="12" t="s">
        <v>423</v>
      </c>
      <c r="AF1014">
        <v>4</v>
      </c>
      <c r="AG1014">
        <v>3</v>
      </c>
      <c r="AH1014">
        <v>4</v>
      </c>
      <c r="AI1014">
        <v>4</v>
      </c>
      <c r="AJ1014">
        <v>3</v>
      </c>
      <c r="AL1014" t="s">
        <v>141</v>
      </c>
    </row>
    <row r="1015" spans="1:38" hidden="1" x14ac:dyDescent="0.25">
      <c r="A1015" s="20" t="s">
        <v>218</v>
      </c>
      <c r="B1015" s="18" t="s">
        <v>239</v>
      </c>
      <c r="C1015" s="30">
        <v>4</v>
      </c>
      <c r="D1015">
        <v>1.96</v>
      </c>
      <c r="E1015">
        <v>1.76</v>
      </c>
      <c r="F1015" s="34"/>
      <c r="G1015">
        <v>1</v>
      </c>
      <c r="H1015">
        <v>7</v>
      </c>
      <c r="I1015" s="34"/>
      <c r="J1015" s="63" t="s">
        <v>140</v>
      </c>
      <c r="K1015" s="50" t="s">
        <v>565</v>
      </c>
      <c r="L1015" s="98"/>
      <c r="M1015">
        <v>120</v>
      </c>
      <c r="N1015">
        <v>121</v>
      </c>
      <c r="O1015" s="34"/>
      <c r="P1015">
        <f>VLOOKUP(表格2_45[[#This Row],[name]],odds!$A$1:$H$200,4,0)</f>
        <v>17</v>
      </c>
      <c r="Q1015">
        <v>22</v>
      </c>
      <c r="R1015" s="34"/>
      <c r="S1015" s="37" t="s">
        <v>409</v>
      </c>
      <c r="T1015">
        <v>2000</v>
      </c>
      <c r="U1015">
        <v>2</v>
      </c>
      <c r="V1015">
        <v>26</v>
      </c>
      <c r="W1015">
        <v>5</v>
      </c>
      <c r="X1015">
        <v>24</v>
      </c>
      <c r="Y1015" t="s">
        <v>483</v>
      </c>
      <c r="Z1015">
        <v>1167</v>
      </c>
      <c r="AA1015" s="33" t="s">
        <v>417</v>
      </c>
      <c r="AB1015">
        <v>3</v>
      </c>
      <c r="AC1015">
        <v>71</v>
      </c>
      <c r="AD1015" s="25" t="s">
        <v>54</v>
      </c>
      <c r="AE1015" s="12">
        <v>2</v>
      </c>
      <c r="AF1015">
        <v>6</v>
      </c>
      <c r="AG1015">
        <v>2</v>
      </c>
      <c r="AH1015">
        <v>2</v>
      </c>
      <c r="AI1015">
        <v>2</v>
      </c>
      <c r="AJ1015">
        <v>4</v>
      </c>
      <c r="AL1015" t="s">
        <v>141</v>
      </c>
    </row>
    <row r="1016" spans="1:38" hidden="1" x14ac:dyDescent="0.25">
      <c r="A1016" s="20" t="s">
        <v>218</v>
      </c>
      <c r="B1016" s="18" t="s">
        <v>239</v>
      </c>
      <c r="C1016">
        <v>8</v>
      </c>
      <c r="D1016">
        <v>39.659999999999997</v>
      </c>
      <c r="E1016">
        <v>39.259999999999991</v>
      </c>
      <c r="F1016" s="34"/>
      <c r="G1016">
        <v>1</v>
      </c>
      <c r="H1016">
        <v>5</v>
      </c>
      <c r="I1016" s="34"/>
      <c r="J1016" s="63" t="s">
        <v>140</v>
      </c>
      <c r="K1016" s="63" t="s">
        <v>140</v>
      </c>
      <c r="L1016" s="100"/>
      <c r="M1016">
        <v>120</v>
      </c>
      <c r="N1016">
        <v>126</v>
      </c>
      <c r="O1016" s="34"/>
      <c r="P1016">
        <f>VLOOKUP(表格2_45[[#This Row],[name]],odds!$A$1:$H$200,4,0)</f>
        <v>17</v>
      </c>
      <c r="Q1016">
        <v>24</v>
      </c>
      <c r="R1016" s="34"/>
      <c r="S1016" s="37" t="s">
        <v>409</v>
      </c>
      <c r="T1016" s="41">
        <v>1650</v>
      </c>
      <c r="U1016">
        <v>1</v>
      </c>
      <c r="V1016">
        <v>11</v>
      </c>
      <c r="W1016">
        <v>5</v>
      </c>
      <c r="X1016">
        <v>24</v>
      </c>
      <c r="Y1016" t="s">
        <v>457</v>
      </c>
      <c r="Z1016">
        <v>1158</v>
      </c>
      <c r="AA1016" s="33" t="s">
        <v>417</v>
      </c>
      <c r="AB1016">
        <v>3</v>
      </c>
      <c r="AC1016">
        <v>71</v>
      </c>
      <c r="AD1016" s="25" t="s">
        <v>54</v>
      </c>
      <c r="AE1016" t="s">
        <v>519</v>
      </c>
      <c r="AF1016">
        <v>6</v>
      </c>
      <c r="AG1016">
        <v>6</v>
      </c>
      <c r="AH1016">
        <v>5</v>
      </c>
      <c r="AI1016">
        <v>8</v>
      </c>
      <c r="AL1016" t="s">
        <v>141</v>
      </c>
    </row>
    <row r="1017" spans="1:38" hidden="1" x14ac:dyDescent="0.25">
      <c r="A1017" s="20" t="s">
        <v>218</v>
      </c>
      <c r="B1017" s="18" t="s">
        <v>239</v>
      </c>
      <c r="C1017">
        <v>6</v>
      </c>
      <c r="D1017">
        <v>41.35</v>
      </c>
      <c r="E1017">
        <v>40.75</v>
      </c>
      <c r="F1017" s="34"/>
      <c r="G1017">
        <v>1</v>
      </c>
      <c r="H1017">
        <v>12</v>
      </c>
      <c r="I1017" s="34"/>
      <c r="J1017" s="63" t="s">
        <v>140</v>
      </c>
      <c r="K1017" s="50" t="s">
        <v>565</v>
      </c>
      <c r="L1017" s="98"/>
      <c r="M1017">
        <v>120</v>
      </c>
      <c r="N1017">
        <v>127</v>
      </c>
      <c r="O1017" s="34"/>
      <c r="P1017">
        <f>VLOOKUP(表格2_45[[#This Row],[name]],odds!$A$1:$H$200,4,0)</f>
        <v>17</v>
      </c>
      <c r="Q1017">
        <v>19</v>
      </c>
      <c r="R1017" s="34"/>
      <c r="S1017" s="36" t="s">
        <v>410</v>
      </c>
      <c r="T1017" s="41">
        <v>1650</v>
      </c>
      <c r="U1017">
        <v>1</v>
      </c>
      <c r="V1017">
        <v>17</v>
      </c>
      <c r="W1017">
        <v>4</v>
      </c>
      <c r="X1017">
        <v>24</v>
      </c>
      <c r="Y1017" s="32" t="s">
        <v>416</v>
      </c>
      <c r="Z1017">
        <v>1155</v>
      </c>
      <c r="AA1017" s="33" t="s">
        <v>417</v>
      </c>
      <c r="AB1017">
        <v>3</v>
      </c>
      <c r="AC1017">
        <v>71</v>
      </c>
      <c r="AD1017" s="25" t="s">
        <v>54</v>
      </c>
      <c r="AE1017" t="s">
        <v>484</v>
      </c>
      <c r="AF1017">
        <v>8</v>
      </c>
      <c r="AG1017">
        <v>9</v>
      </c>
      <c r="AH1017">
        <v>6</v>
      </c>
      <c r="AI1017">
        <v>6</v>
      </c>
      <c r="AL1017" t="s">
        <v>141</v>
      </c>
    </row>
    <row r="1018" spans="1:38" hidden="1" x14ac:dyDescent="0.25">
      <c r="A1018" s="20" t="s">
        <v>218</v>
      </c>
      <c r="B1018" s="18" t="s">
        <v>239</v>
      </c>
      <c r="C1018" s="28">
        <v>1</v>
      </c>
      <c r="D1018">
        <v>41.31</v>
      </c>
      <c r="E1018">
        <v>41.11</v>
      </c>
      <c r="F1018" s="34"/>
      <c r="G1018">
        <v>1</v>
      </c>
      <c r="H1018">
        <v>6</v>
      </c>
      <c r="I1018" s="34"/>
      <c r="J1018" s="63" t="s">
        <v>140</v>
      </c>
      <c r="K1018" s="50" t="s">
        <v>565</v>
      </c>
      <c r="L1018" s="98"/>
      <c r="M1018">
        <v>120</v>
      </c>
      <c r="N1018">
        <v>121</v>
      </c>
      <c r="O1018" s="34"/>
      <c r="P1018">
        <f>VLOOKUP(表格2_45[[#This Row],[name]],odds!$A$1:$H$200,4,0)</f>
        <v>17</v>
      </c>
      <c r="Q1018">
        <v>8</v>
      </c>
      <c r="R1018" s="34"/>
      <c r="S1018" s="37" t="s">
        <v>409</v>
      </c>
      <c r="T1018" s="41">
        <v>1650</v>
      </c>
      <c r="U1018">
        <v>1</v>
      </c>
      <c r="V1018">
        <v>20</v>
      </c>
      <c r="W1018">
        <v>3</v>
      </c>
      <c r="X1018">
        <v>24</v>
      </c>
      <c r="Y1018" s="32" t="s">
        <v>426</v>
      </c>
      <c r="Z1018">
        <v>1159</v>
      </c>
      <c r="AA1018" s="33" t="s">
        <v>417</v>
      </c>
      <c r="AB1018">
        <v>3</v>
      </c>
      <c r="AC1018">
        <v>65</v>
      </c>
      <c r="AD1018" s="25" t="s">
        <v>54</v>
      </c>
      <c r="AE1018" s="12" t="s">
        <v>989</v>
      </c>
      <c r="AF1018">
        <v>4</v>
      </c>
      <c r="AG1018">
        <v>4</v>
      </c>
      <c r="AH1018">
        <v>4</v>
      </c>
      <c r="AI1018">
        <v>1</v>
      </c>
      <c r="AL1018" t="s">
        <v>141</v>
      </c>
    </row>
    <row r="1019" spans="1:38" hidden="1" x14ac:dyDescent="0.25">
      <c r="A1019" s="20" t="s">
        <v>218</v>
      </c>
      <c r="B1019" s="18" t="s">
        <v>239</v>
      </c>
      <c r="C1019" s="28">
        <v>1</v>
      </c>
      <c r="D1019">
        <v>41.97</v>
      </c>
      <c r="E1019">
        <v>41.57</v>
      </c>
      <c r="F1019" s="34"/>
      <c r="G1019">
        <v>1</v>
      </c>
      <c r="H1019">
        <v>2</v>
      </c>
      <c r="I1019" s="34"/>
      <c r="J1019" s="63" t="s">
        <v>140</v>
      </c>
      <c r="K1019" s="50" t="s">
        <v>565</v>
      </c>
      <c r="L1019" s="98"/>
      <c r="M1019">
        <v>120</v>
      </c>
      <c r="N1019">
        <v>132</v>
      </c>
      <c r="O1019" s="34"/>
      <c r="P1019">
        <f>VLOOKUP(表格2_45[[#This Row],[name]],odds!$A$1:$H$200,4,0)</f>
        <v>17</v>
      </c>
      <c r="Q1019">
        <v>11</v>
      </c>
      <c r="R1019" s="34"/>
      <c r="S1019" s="35" t="s">
        <v>408</v>
      </c>
      <c r="T1019" s="41">
        <v>1650</v>
      </c>
      <c r="U1019">
        <v>1</v>
      </c>
      <c r="V1019">
        <v>28</v>
      </c>
      <c r="W1019">
        <v>2</v>
      </c>
      <c r="X1019">
        <v>24</v>
      </c>
      <c r="Y1019" s="32" t="s">
        <v>432</v>
      </c>
      <c r="Z1019">
        <v>1158</v>
      </c>
      <c r="AA1019" s="33" t="s">
        <v>417</v>
      </c>
      <c r="AB1019">
        <v>4</v>
      </c>
      <c r="AC1019">
        <v>59</v>
      </c>
      <c r="AD1019" s="25" t="s">
        <v>54</v>
      </c>
      <c r="AE1019" s="12" t="s">
        <v>654</v>
      </c>
      <c r="AF1019">
        <v>3</v>
      </c>
      <c r="AG1019">
        <v>3</v>
      </c>
      <c r="AH1019">
        <v>4</v>
      </c>
      <c r="AI1019">
        <v>1</v>
      </c>
      <c r="AL1019" t="s">
        <v>141</v>
      </c>
    </row>
    <row r="1020" spans="1:38" hidden="1" x14ac:dyDescent="0.25">
      <c r="A1020" s="20" t="s">
        <v>218</v>
      </c>
      <c r="B1020" s="18" t="s">
        <v>239</v>
      </c>
      <c r="C1020">
        <v>9</v>
      </c>
      <c r="D1020">
        <v>50.74</v>
      </c>
      <c r="E1020">
        <v>50.040000000000006</v>
      </c>
      <c r="F1020" s="34"/>
      <c r="G1020">
        <v>1</v>
      </c>
      <c r="H1020">
        <v>11</v>
      </c>
      <c r="I1020" s="34"/>
      <c r="J1020" s="63" t="s">
        <v>140</v>
      </c>
      <c r="K1020" s="47" t="s">
        <v>504</v>
      </c>
      <c r="L1020" s="108"/>
      <c r="M1020">
        <v>120</v>
      </c>
      <c r="N1020">
        <v>129</v>
      </c>
      <c r="O1020" s="34"/>
      <c r="P1020">
        <f>VLOOKUP(表格2_45[[#This Row],[name]],odds!$A$1:$H$200,4,0)</f>
        <v>17</v>
      </c>
      <c r="Q1020">
        <v>15</v>
      </c>
      <c r="R1020" s="34"/>
      <c r="S1020" s="35" t="s">
        <v>408</v>
      </c>
      <c r="T1020">
        <v>1800</v>
      </c>
      <c r="U1020">
        <v>1</v>
      </c>
      <c r="V1020">
        <v>24</v>
      </c>
      <c r="W1020">
        <v>1</v>
      </c>
      <c r="X1020">
        <v>24</v>
      </c>
      <c r="Y1020" t="s">
        <v>457</v>
      </c>
      <c r="Z1020">
        <v>1173</v>
      </c>
      <c r="AA1020" s="33" t="s">
        <v>417</v>
      </c>
      <c r="AB1020">
        <v>4</v>
      </c>
      <c r="AC1020">
        <v>59</v>
      </c>
      <c r="AD1020" s="25" t="s">
        <v>54</v>
      </c>
      <c r="AE1020" t="s">
        <v>533</v>
      </c>
      <c r="AF1020">
        <v>2</v>
      </c>
      <c r="AG1020">
        <v>2</v>
      </c>
      <c r="AH1020">
        <v>3</v>
      </c>
      <c r="AI1020">
        <v>2</v>
      </c>
      <c r="AJ1020">
        <v>9</v>
      </c>
      <c r="AL1020" t="s">
        <v>141</v>
      </c>
    </row>
    <row r="1021" spans="1:38" hidden="1" x14ac:dyDescent="0.25">
      <c r="A1021" s="20" t="s">
        <v>218</v>
      </c>
      <c r="B1021" s="18" t="s">
        <v>239</v>
      </c>
      <c r="C1021" s="28">
        <v>3</v>
      </c>
      <c r="D1021">
        <v>40.94</v>
      </c>
      <c r="E1021">
        <v>40.54</v>
      </c>
      <c r="F1021" s="34"/>
      <c r="G1021">
        <v>1</v>
      </c>
      <c r="H1021">
        <v>3</v>
      </c>
      <c r="I1021" s="34"/>
      <c r="J1021" s="63" t="s">
        <v>140</v>
      </c>
      <c r="K1021" s="50" t="s">
        <v>565</v>
      </c>
      <c r="L1021" s="98"/>
      <c r="M1021">
        <v>120</v>
      </c>
      <c r="N1021">
        <v>133</v>
      </c>
      <c r="O1021" s="34"/>
      <c r="P1021">
        <f>VLOOKUP(表格2_45[[#This Row],[name]],odds!$A$1:$H$200,4,0)</f>
        <v>17</v>
      </c>
      <c r="Q1021">
        <v>8.3000000000000007</v>
      </c>
      <c r="R1021" s="34"/>
      <c r="S1021" s="37" t="s">
        <v>409</v>
      </c>
      <c r="T1021" s="41">
        <v>1650</v>
      </c>
      <c r="U1021">
        <v>1</v>
      </c>
      <c r="V1021">
        <v>10</v>
      </c>
      <c r="W1021">
        <v>1</v>
      </c>
      <c r="X1021">
        <v>24</v>
      </c>
      <c r="Y1021" s="31" t="s">
        <v>420</v>
      </c>
      <c r="Z1021">
        <v>1177</v>
      </c>
      <c r="AA1021" s="33" t="s">
        <v>417</v>
      </c>
      <c r="AB1021">
        <v>4</v>
      </c>
      <c r="AC1021">
        <v>59</v>
      </c>
      <c r="AD1021" s="25" t="s">
        <v>54</v>
      </c>
      <c r="AE1021" s="12" t="s">
        <v>552</v>
      </c>
      <c r="AF1021">
        <v>5</v>
      </c>
      <c r="AG1021">
        <v>6</v>
      </c>
      <c r="AH1021">
        <v>6</v>
      </c>
      <c r="AI1021">
        <v>3</v>
      </c>
      <c r="AL1021" t="s">
        <v>141</v>
      </c>
    </row>
    <row r="1022" spans="1:38" hidden="1" x14ac:dyDescent="0.25">
      <c r="A1022" s="20" t="s">
        <v>218</v>
      </c>
      <c r="B1022" s="18" t="s">
        <v>239</v>
      </c>
      <c r="C1022" s="28">
        <v>1</v>
      </c>
      <c r="D1022">
        <v>50.46</v>
      </c>
      <c r="E1022">
        <v>49.86</v>
      </c>
      <c r="F1022" s="34"/>
      <c r="G1022">
        <v>1</v>
      </c>
      <c r="H1022">
        <v>10</v>
      </c>
      <c r="I1022" s="34"/>
      <c r="J1022" s="63" t="s">
        <v>140</v>
      </c>
      <c r="K1022" s="50" t="s">
        <v>565</v>
      </c>
      <c r="L1022" s="98"/>
      <c r="M1022">
        <v>120</v>
      </c>
      <c r="N1022">
        <v>127</v>
      </c>
      <c r="O1022" s="34"/>
      <c r="P1022">
        <f>VLOOKUP(表格2_45[[#This Row],[name]],odds!$A$1:$H$200,4,0)</f>
        <v>17</v>
      </c>
      <c r="Q1022">
        <v>13</v>
      </c>
      <c r="R1022" s="34"/>
      <c r="S1022" s="35" t="s">
        <v>408</v>
      </c>
      <c r="T1022">
        <v>1800</v>
      </c>
      <c r="U1022">
        <v>1</v>
      </c>
      <c r="V1022">
        <v>13</v>
      </c>
      <c r="W1022">
        <v>12</v>
      </c>
      <c r="X1022">
        <v>23</v>
      </c>
      <c r="Y1022" s="31" t="s">
        <v>420</v>
      </c>
      <c r="Z1022">
        <v>1166</v>
      </c>
      <c r="AA1022" s="33" t="s">
        <v>417</v>
      </c>
      <c r="AB1022">
        <v>4</v>
      </c>
      <c r="AC1022">
        <v>54</v>
      </c>
      <c r="AD1022" s="25" t="s">
        <v>54</v>
      </c>
      <c r="AE1022" s="12" t="s">
        <v>581</v>
      </c>
      <c r="AF1022">
        <v>2</v>
      </c>
      <c r="AG1022">
        <v>3</v>
      </c>
      <c r="AH1022">
        <v>4</v>
      </c>
      <c r="AI1022">
        <v>3</v>
      </c>
      <c r="AJ1022">
        <v>1</v>
      </c>
      <c r="AL1022" t="s">
        <v>141</v>
      </c>
    </row>
    <row r="1023" spans="1:38" x14ac:dyDescent="0.25">
      <c r="A1023" s="20" t="s">
        <v>218</v>
      </c>
      <c r="B1023" s="19" t="s">
        <v>242</v>
      </c>
      <c r="C1023" s="30">
        <v>4</v>
      </c>
      <c r="D1023">
        <v>40.340000000000003</v>
      </c>
      <c r="E1023">
        <v>40.54</v>
      </c>
      <c r="F1023" s="34"/>
      <c r="G1023">
        <v>11</v>
      </c>
      <c r="H1023">
        <v>1</v>
      </c>
      <c r="I1023" s="34"/>
      <c r="J1023" s="61" t="s">
        <v>106</v>
      </c>
      <c r="K1023" s="80" t="s">
        <v>406</v>
      </c>
      <c r="L1023" s="103"/>
      <c r="M1023">
        <v>119</v>
      </c>
      <c r="N1023">
        <v>124</v>
      </c>
      <c r="O1023" s="34"/>
      <c r="P1023">
        <f>VLOOKUP(表格2_45[[#This Row],[name]],odds!$A$1:$H$200,4,0)</f>
        <v>15</v>
      </c>
      <c r="Q1023">
        <v>13</v>
      </c>
      <c r="R1023" s="34"/>
      <c r="S1023" s="35" t="s">
        <v>408</v>
      </c>
      <c r="T1023" s="41">
        <v>1650</v>
      </c>
      <c r="U1023">
        <v>1</v>
      </c>
      <c r="V1023">
        <v>10</v>
      </c>
      <c r="W1023">
        <v>12</v>
      </c>
      <c r="X1023">
        <v>25</v>
      </c>
      <c r="Y1023" s="32" t="s">
        <v>432</v>
      </c>
      <c r="Z1023">
        <v>1131</v>
      </c>
      <c r="AA1023" s="33" t="s">
        <v>417</v>
      </c>
      <c r="AB1023">
        <v>3</v>
      </c>
      <c r="AC1023">
        <v>66</v>
      </c>
      <c r="AD1023" s="22" t="s">
        <v>147</v>
      </c>
      <c r="AE1023" s="12">
        <v>2</v>
      </c>
      <c r="AF1023">
        <v>2</v>
      </c>
      <c r="AG1023">
        <v>4</v>
      </c>
      <c r="AH1023">
        <v>3</v>
      </c>
      <c r="AI1023">
        <v>4</v>
      </c>
      <c r="AL1023" t="s">
        <v>46</v>
      </c>
    </row>
    <row r="1024" spans="1:38" hidden="1" x14ac:dyDescent="0.25">
      <c r="A1024" s="20" t="s">
        <v>218</v>
      </c>
      <c r="B1024" s="18" t="s">
        <v>239</v>
      </c>
      <c r="C1024">
        <v>9</v>
      </c>
      <c r="D1024">
        <v>10.92</v>
      </c>
      <c r="E1024">
        <v>10.42</v>
      </c>
      <c r="F1024" s="34"/>
      <c r="G1024">
        <v>1</v>
      </c>
      <c r="H1024">
        <v>12</v>
      </c>
      <c r="I1024" s="34"/>
      <c r="J1024" s="63" t="s">
        <v>140</v>
      </c>
      <c r="K1024" s="50" t="s">
        <v>565</v>
      </c>
      <c r="L1024" s="98"/>
      <c r="M1024">
        <v>120</v>
      </c>
      <c r="N1024">
        <v>124</v>
      </c>
      <c r="O1024" s="34"/>
      <c r="P1024">
        <f>VLOOKUP(表格2_45[[#This Row],[name]],odds!$A$1:$H$200,4,0)</f>
        <v>17</v>
      </c>
      <c r="Q1024">
        <v>19</v>
      </c>
      <c r="R1024" s="34"/>
      <c r="S1024" s="36" t="s">
        <v>410</v>
      </c>
      <c r="T1024">
        <v>1200</v>
      </c>
      <c r="U1024">
        <v>1</v>
      </c>
      <c r="V1024">
        <v>25</v>
      </c>
      <c r="W1024">
        <v>10</v>
      </c>
      <c r="X1024">
        <v>23</v>
      </c>
      <c r="Y1024" t="s">
        <v>457</v>
      </c>
      <c r="Z1024">
        <v>1154</v>
      </c>
      <c r="AA1024" s="33" t="s">
        <v>417</v>
      </c>
      <c r="AB1024">
        <v>4</v>
      </c>
      <c r="AC1024">
        <v>51</v>
      </c>
      <c r="AD1024" s="25" t="s">
        <v>54</v>
      </c>
      <c r="AE1024" t="s">
        <v>753</v>
      </c>
      <c r="AF1024">
        <v>10</v>
      </c>
      <c r="AG1024">
        <v>12</v>
      </c>
      <c r="AH1024">
        <v>9</v>
      </c>
      <c r="AL1024" t="s">
        <v>141</v>
      </c>
    </row>
    <row r="1025" spans="1:38" x14ac:dyDescent="0.25">
      <c r="A1025" s="20" t="s">
        <v>218</v>
      </c>
      <c r="B1025" s="26" t="s">
        <v>228</v>
      </c>
      <c r="C1025" s="28">
        <v>1</v>
      </c>
      <c r="D1025">
        <v>40.26</v>
      </c>
      <c r="E1025">
        <v>40.56</v>
      </c>
      <c r="F1025" s="34"/>
      <c r="G1025">
        <v>7</v>
      </c>
      <c r="H1025">
        <v>3</v>
      </c>
      <c r="I1025" s="34"/>
      <c r="J1025" s="54" t="s">
        <v>58</v>
      </c>
      <c r="K1025" s="74" t="s">
        <v>404</v>
      </c>
      <c r="L1025" s="106"/>
      <c r="M1025">
        <v>129</v>
      </c>
      <c r="N1025">
        <v>127</v>
      </c>
      <c r="O1025" s="34"/>
      <c r="P1025">
        <f>VLOOKUP(表格2_45[[#This Row],[name]],odds!$A$1:$H$200,4,0)</f>
        <v>11</v>
      </c>
      <c r="Q1025">
        <v>7.2</v>
      </c>
      <c r="R1025" s="34"/>
      <c r="S1025" s="37" t="s">
        <v>409</v>
      </c>
      <c r="T1025" s="41">
        <v>1650</v>
      </c>
      <c r="U1025">
        <v>1</v>
      </c>
      <c r="V1025">
        <v>17</v>
      </c>
      <c r="W1025">
        <v>12</v>
      </c>
      <c r="X1025">
        <v>25</v>
      </c>
      <c r="Y1025" s="31" t="s">
        <v>420</v>
      </c>
      <c r="Z1025">
        <v>1101</v>
      </c>
      <c r="AA1025" s="33" t="s">
        <v>417</v>
      </c>
      <c r="AB1025">
        <v>3</v>
      </c>
      <c r="AC1025">
        <v>70</v>
      </c>
      <c r="AD1025" s="16" t="s">
        <v>14</v>
      </c>
      <c r="AE1025" s="12" t="s">
        <v>423</v>
      </c>
      <c r="AF1025">
        <v>6</v>
      </c>
      <c r="AG1025">
        <v>6</v>
      </c>
      <c r="AH1025">
        <v>5</v>
      </c>
      <c r="AI1025">
        <v>1</v>
      </c>
      <c r="AL1025" t="s">
        <v>161</v>
      </c>
    </row>
    <row r="1026" spans="1:38" hidden="1" x14ac:dyDescent="0.25">
      <c r="A1026" s="20" t="s">
        <v>218</v>
      </c>
      <c r="B1026" s="19" t="s">
        <v>242</v>
      </c>
      <c r="C1026" s="28">
        <v>1</v>
      </c>
      <c r="D1026">
        <v>22.93</v>
      </c>
      <c r="E1026">
        <v>23.03</v>
      </c>
      <c r="F1026" s="34"/>
      <c r="G1026">
        <v>11</v>
      </c>
      <c r="H1026">
        <v>10</v>
      </c>
      <c r="I1026" s="34"/>
      <c r="J1026" s="61" t="s">
        <v>106</v>
      </c>
      <c r="K1026" s="61" t="s">
        <v>106</v>
      </c>
      <c r="L1026" s="113"/>
      <c r="M1026">
        <v>119</v>
      </c>
      <c r="N1026">
        <v>115</v>
      </c>
      <c r="O1026" s="34"/>
      <c r="P1026">
        <f>VLOOKUP(表格2_45[[#This Row],[name]],odds!$A$1:$H$200,4,0)</f>
        <v>15</v>
      </c>
      <c r="Q1026">
        <v>31</v>
      </c>
      <c r="R1026" s="34"/>
      <c r="S1026" s="35" t="s">
        <v>408</v>
      </c>
      <c r="T1026">
        <v>1400</v>
      </c>
      <c r="U1026">
        <v>1</v>
      </c>
      <c r="V1026">
        <v>9</v>
      </c>
      <c r="W1026">
        <v>11</v>
      </c>
      <c r="X1026">
        <v>25</v>
      </c>
      <c r="Y1026" t="s">
        <v>479</v>
      </c>
      <c r="Z1026">
        <v>1110</v>
      </c>
      <c r="AA1026" s="33" t="s">
        <v>417</v>
      </c>
      <c r="AB1026">
        <v>3</v>
      </c>
      <c r="AC1026">
        <v>60</v>
      </c>
      <c r="AD1026" s="22" t="s">
        <v>147</v>
      </c>
      <c r="AE1026" s="12" t="s">
        <v>989</v>
      </c>
      <c r="AF1026">
        <v>1</v>
      </c>
      <c r="AG1026">
        <v>2</v>
      </c>
      <c r="AH1026">
        <v>2</v>
      </c>
      <c r="AI1026">
        <v>1</v>
      </c>
      <c r="AL1026" t="s">
        <v>46</v>
      </c>
    </row>
    <row r="1027" spans="1:38" hidden="1" x14ac:dyDescent="0.25">
      <c r="A1027" s="20" t="s">
        <v>218</v>
      </c>
      <c r="B1027" s="19" t="s">
        <v>242</v>
      </c>
      <c r="C1027" s="30">
        <v>5</v>
      </c>
      <c r="D1027">
        <v>9.84</v>
      </c>
      <c r="E1027">
        <v>10.24</v>
      </c>
      <c r="F1027" s="34"/>
      <c r="G1027">
        <v>11</v>
      </c>
      <c r="H1027">
        <v>2</v>
      </c>
      <c r="I1027" s="34"/>
      <c r="J1027" s="61" t="s">
        <v>106</v>
      </c>
      <c r="K1027" s="61" t="s">
        <v>106</v>
      </c>
      <c r="L1027" s="113"/>
      <c r="M1027">
        <v>119</v>
      </c>
      <c r="N1027">
        <v>118</v>
      </c>
      <c r="O1027" s="34"/>
      <c r="P1027">
        <f>VLOOKUP(表格2_45[[#This Row],[name]],odds!$A$1:$H$200,4,0)</f>
        <v>15</v>
      </c>
      <c r="Q1027">
        <v>5.4</v>
      </c>
      <c r="R1027" s="34"/>
      <c r="S1027" s="37" t="s">
        <v>409</v>
      </c>
      <c r="T1027">
        <v>1200</v>
      </c>
      <c r="U1027">
        <v>1</v>
      </c>
      <c r="V1027">
        <v>15</v>
      </c>
      <c r="W1027">
        <v>10</v>
      </c>
      <c r="X1027">
        <v>25</v>
      </c>
      <c r="Y1027" s="32" t="s">
        <v>432</v>
      </c>
      <c r="Z1027">
        <v>1094</v>
      </c>
      <c r="AA1027" s="33" t="s">
        <v>427</v>
      </c>
      <c r="AB1027">
        <v>3</v>
      </c>
      <c r="AC1027">
        <v>62</v>
      </c>
      <c r="AD1027" s="22" t="s">
        <v>147</v>
      </c>
      <c r="AE1027" s="12" t="s">
        <v>549</v>
      </c>
      <c r="AF1027">
        <v>5</v>
      </c>
      <c r="AG1027">
        <v>7</v>
      </c>
      <c r="AH1027">
        <v>5</v>
      </c>
      <c r="AL1027" t="s">
        <v>46</v>
      </c>
    </row>
    <row r="1028" spans="1:38" hidden="1" x14ac:dyDescent="0.25">
      <c r="A1028" s="20" t="s">
        <v>218</v>
      </c>
      <c r="B1028" s="19" t="s">
        <v>242</v>
      </c>
      <c r="C1028">
        <v>9</v>
      </c>
      <c r="D1028">
        <v>9.82</v>
      </c>
      <c r="E1028">
        <v>9.7200000000000006</v>
      </c>
      <c r="F1028" s="34"/>
      <c r="G1028">
        <v>11</v>
      </c>
      <c r="H1028">
        <v>9</v>
      </c>
      <c r="I1028" s="34"/>
      <c r="J1028" s="61" t="s">
        <v>106</v>
      </c>
      <c r="K1028" s="61" t="s">
        <v>106</v>
      </c>
      <c r="L1028" s="113"/>
      <c r="M1028">
        <v>119</v>
      </c>
      <c r="N1028">
        <v>121</v>
      </c>
      <c r="O1028" s="34"/>
      <c r="P1028">
        <f>VLOOKUP(表格2_45[[#This Row],[name]],odds!$A$1:$H$200,4,0)</f>
        <v>15</v>
      </c>
      <c r="Q1028">
        <v>19</v>
      </c>
      <c r="R1028" s="34"/>
      <c r="S1028" s="36" t="s">
        <v>410</v>
      </c>
      <c r="T1028">
        <v>1200</v>
      </c>
      <c r="U1028">
        <v>1</v>
      </c>
      <c r="V1028">
        <v>8</v>
      </c>
      <c r="W1028">
        <v>10</v>
      </c>
      <c r="X1028">
        <v>25</v>
      </c>
      <c r="Y1028" s="32" t="s">
        <v>426</v>
      </c>
      <c r="Z1028">
        <v>1097</v>
      </c>
      <c r="AA1028" s="33" t="s">
        <v>427</v>
      </c>
      <c r="AB1028">
        <v>3</v>
      </c>
      <c r="AC1028">
        <v>63</v>
      </c>
      <c r="AD1028" s="22" t="s">
        <v>147</v>
      </c>
      <c r="AE1028">
        <v>3</v>
      </c>
      <c r="AF1028">
        <v>9</v>
      </c>
      <c r="AG1028">
        <v>9</v>
      </c>
      <c r="AH1028">
        <v>9</v>
      </c>
      <c r="AL1028" t="s">
        <v>46</v>
      </c>
    </row>
    <row r="1029" spans="1:38" hidden="1" x14ac:dyDescent="0.25">
      <c r="A1029" s="20" t="s">
        <v>218</v>
      </c>
      <c r="B1029" s="19" t="s">
        <v>242</v>
      </c>
      <c r="C1029" s="30">
        <v>4</v>
      </c>
      <c r="D1029">
        <v>10.3</v>
      </c>
      <c r="E1029">
        <v>10.5</v>
      </c>
      <c r="F1029" s="34"/>
      <c r="G1029">
        <v>11</v>
      </c>
      <c r="H1029">
        <v>7</v>
      </c>
      <c r="I1029" s="34"/>
      <c r="J1029" s="61" t="s">
        <v>106</v>
      </c>
      <c r="K1029" s="61" t="s">
        <v>106</v>
      </c>
      <c r="L1029" s="113"/>
      <c r="M1029">
        <v>119</v>
      </c>
      <c r="N1029">
        <v>118</v>
      </c>
      <c r="O1029" s="34"/>
      <c r="P1029">
        <f>VLOOKUP(表格2_45[[#This Row],[name]],odds!$A$1:$H$200,4,0)</f>
        <v>15</v>
      </c>
      <c r="Q1029">
        <v>10</v>
      </c>
      <c r="R1029" s="34"/>
      <c r="S1029" s="37" t="s">
        <v>409</v>
      </c>
      <c r="T1029">
        <v>1200</v>
      </c>
      <c r="U1029">
        <v>1</v>
      </c>
      <c r="V1029">
        <v>10</v>
      </c>
      <c r="W1029">
        <v>9</v>
      </c>
      <c r="X1029">
        <v>25</v>
      </c>
      <c r="Y1029" s="32" t="s">
        <v>432</v>
      </c>
      <c r="Z1029">
        <v>1078</v>
      </c>
      <c r="AA1029" s="33" t="s">
        <v>417</v>
      </c>
      <c r="AB1029">
        <v>3</v>
      </c>
      <c r="AC1029">
        <v>63</v>
      </c>
      <c r="AD1029" s="22" t="s">
        <v>147</v>
      </c>
      <c r="AE1029" s="12" t="s">
        <v>549</v>
      </c>
      <c r="AF1029">
        <v>5</v>
      </c>
      <c r="AG1029">
        <v>7</v>
      </c>
      <c r="AH1029">
        <v>4</v>
      </c>
      <c r="AL1029" t="s">
        <v>46</v>
      </c>
    </row>
    <row r="1030" spans="1:38" hidden="1" x14ac:dyDescent="0.25">
      <c r="A1030" s="20" t="s">
        <v>218</v>
      </c>
      <c r="B1030" s="19" t="s">
        <v>242</v>
      </c>
      <c r="C1030" s="30">
        <v>4</v>
      </c>
      <c r="D1030">
        <v>9.26</v>
      </c>
      <c r="E1030">
        <v>9.26</v>
      </c>
      <c r="F1030" s="34"/>
      <c r="G1030">
        <v>11</v>
      </c>
      <c r="H1030">
        <v>10</v>
      </c>
      <c r="I1030" s="34"/>
      <c r="J1030" s="61" t="s">
        <v>106</v>
      </c>
      <c r="K1030" s="61" t="s">
        <v>106</v>
      </c>
      <c r="L1030" s="113"/>
      <c r="M1030">
        <v>119</v>
      </c>
      <c r="N1030">
        <v>118</v>
      </c>
      <c r="O1030" s="34"/>
      <c r="P1030">
        <f>VLOOKUP(表格2_45[[#This Row],[name]],odds!$A$1:$H$200,4,0)</f>
        <v>15</v>
      </c>
      <c r="Q1030">
        <v>26</v>
      </c>
      <c r="R1030" s="34"/>
      <c r="S1030" s="37" t="s">
        <v>409</v>
      </c>
      <c r="T1030">
        <v>1200</v>
      </c>
      <c r="U1030">
        <v>1</v>
      </c>
      <c r="V1030">
        <v>16</v>
      </c>
      <c r="W1030">
        <v>7</v>
      </c>
      <c r="X1030">
        <v>25</v>
      </c>
      <c r="Y1030" s="31" t="s">
        <v>420</v>
      </c>
      <c r="Z1030">
        <v>1084</v>
      </c>
      <c r="AA1030" s="33" t="s">
        <v>427</v>
      </c>
      <c r="AB1030">
        <v>3</v>
      </c>
      <c r="AC1030">
        <v>63</v>
      </c>
      <c r="AD1030" s="22" t="s">
        <v>147</v>
      </c>
      <c r="AE1030" s="12" t="s">
        <v>423</v>
      </c>
      <c r="AF1030">
        <v>7</v>
      </c>
      <c r="AG1030">
        <v>5</v>
      </c>
      <c r="AH1030">
        <v>4</v>
      </c>
      <c r="AL1030" t="s">
        <v>46</v>
      </c>
    </row>
    <row r="1031" spans="1:38" hidden="1" x14ac:dyDescent="0.25">
      <c r="A1031" s="20" t="s">
        <v>218</v>
      </c>
      <c r="B1031" s="19" t="s">
        <v>242</v>
      </c>
      <c r="C1031" s="28">
        <v>1</v>
      </c>
      <c r="D1031">
        <v>9.93</v>
      </c>
      <c r="E1031">
        <v>9.83</v>
      </c>
      <c r="F1031" s="34"/>
      <c r="G1031">
        <v>11</v>
      </c>
      <c r="H1031">
        <v>3</v>
      </c>
      <c r="I1031" s="34"/>
      <c r="J1031" s="61" t="s">
        <v>106</v>
      </c>
      <c r="K1031" s="61" t="s">
        <v>106</v>
      </c>
      <c r="L1031" s="113"/>
      <c r="M1031">
        <v>119</v>
      </c>
      <c r="N1031">
        <v>135</v>
      </c>
      <c r="O1031" s="34"/>
      <c r="P1031">
        <f>VLOOKUP(表格2_45[[#This Row],[name]],odds!$A$1:$H$200,4,0)</f>
        <v>15</v>
      </c>
      <c r="Q1031">
        <v>4.2</v>
      </c>
      <c r="R1031" s="34"/>
      <c r="S1031" s="35" t="s">
        <v>408</v>
      </c>
      <c r="T1031">
        <v>1200</v>
      </c>
      <c r="U1031">
        <v>1</v>
      </c>
      <c r="V1031">
        <v>21</v>
      </c>
      <c r="W1031">
        <v>5</v>
      </c>
      <c r="X1031">
        <v>25</v>
      </c>
      <c r="Y1031" s="32" t="s">
        <v>416</v>
      </c>
      <c r="Z1031">
        <v>1087</v>
      </c>
      <c r="AA1031" s="33" t="s">
        <v>427</v>
      </c>
      <c r="AB1031">
        <v>4</v>
      </c>
      <c r="AC1031">
        <v>58</v>
      </c>
      <c r="AD1031" s="22" t="s">
        <v>147</v>
      </c>
      <c r="AE1031" s="12" t="s">
        <v>581</v>
      </c>
      <c r="AF1031">
        <v>3</v>
      </c>
      <c r="AG1031">
        <v>3</v>
      </c>
      <c r="AH1031">
        <v>1</v>
      </c>
      <c r="AL1031" t="s">
        <v>46</v>
      </c>
    </row>
    <row r="1032" spans="1:38" hidden="1" x14ac:dyDescent="0.25">
      <c r="A1032" s="20" t="s">
        <v>218</v>
      </c>
      <c r="B1032" s="19" t="s">
        <v>242</v>
      </c>
      <c r="C1032">
        <v>6</v>
      </c>
      <c r="D1032">
        <v>56.92</v>
      </c>
      <c r="E1032">
        <v>56.42</v>
      </c>
      <c r="F1032" s="34"/>
      <c r="G1032">
        <v>11</v>
      </c>
      <c r="H1032">
        <v>9</v>
      </c>
      <c r="I1032" s="34"/>
      <c r="J1032" s="61" t="s">
        <v>106</v>
      </c>
      <c r="K1032" s="49" t="s">
        <v>31</v>
      </c>
      <c r="L1032" s="107"/>
      <c r="M1032">
        <v>119</v>
      </c>
      <c r="N1032">
        <v>133</v>
      </c>
      <c r="O1032" s="34"/>
      <c r="P1032">
        <f>VLOOKUP(表格2_45[[#This Row],[name]],odds!$A$1:$H$200,4,0)</f>
        <v>15</v>
      </c>
      <c r="Q1032">
        <v>2.9</v>
      </c>
      <c r="R1032" s="34"/>
      <c r="S1032" s="37" t="s">
        <v>409</v>
      </c>
      <c r="T1032">
        <v>1000</v>
      </c>
      <c r="U1032">
        <v>0</v>
      </c>
      <c r="V1032">
        <v>13</v>
      </c>
      <c r="W1032">
        <v>4</v>
      </c>
      <c r="X1032">
        <v>25</v>
      </c>
      <c r="Y1032" t="s">
        <v>508</v>
      </c>
      <c r="Z1032">
        <v>1095</v>
      </c>
      <c r="AA1032" s="33" t="s">
        <v>417</v>
      </c>
      <c r="AB1032">
        <v>4</v>
      </c>
      <c r="AC1032">
        <v>58</v>
      </c>
      <c r="AD1032" s="22" t="s">
        <v>147</v>
      </c>
      <c r="AE1032" s="12" t="s">
        <v>446</v>
      </c>
      <c r="AF1032">
        <v>7</v>
      </c>
      <c r="AG1032">
        <v>5</v>
      </c>
      <c r="AH1032">
        <v>6</v>
      </c>
      <c r="AL1032" t="s">
        <v>838</v>
      </c>
    </row>
    <row r="1033" spans="1:38" hidden="1" x14ac:dyDescent="0.25">
      <c r="A1033" s="20" t="s">
        <v>218</v>
      </c>
      <c r="B1033" s="19" t="s">
        <v>242</v>
      </c>
      <c r="C1033">
        <v>12</v>
      </c>
      <c r="D1033">
        <v>11.73</v>
      </c>
      <c r="E1033">
        <v>11.53</v>
      </c>
      <c r="F1033" s="34"/>
      <c r="G1033">
        <v>11</v>
      </c>
      <c r="H1033">
        <v>4</v>
      </c>
      <c r="I1033" s="34"/>
      <c r="J1033" s="61" t="s">
        <v>106</v>
      </c>
      <c r="K1033" s="77" t="s">
        <v>648</v>
      </c>
      <c r="L1033" s="120"/>
      <c r="M1033">
        <v>119</v>
      </c>
      <c r="N1033">
        <v>131</v>
      </c>
      <c r="O1033" s="34"/>
      <c r="P1033">
        <f>VLOOKUP(表格2_45[[#This Row],[name]],odds!$A$1:$H$200,4,0)</f>
        <v>15</v>
      </c>
      <c r="Q1033">
        <v>6.2</v>
      </c>
      <c r="R1033" s="34"/>
      <c r="S1033" s="37" t="s">
        <v>409</v>
      </c>
      <c r="T1033">
        <v>1200</v>
      </c>
      <c r="U1033">
        <v>1</v>
      </c>
      <c r="V1033">
        <v>1</v>
      </c>
      <c r="W1033">
        <v>1</v>
      </c>
      <c r="X1033">
        <v>25</v>
      </c>
      <c r="Y1033" t="s">
        <v>508</v>
      </c>
      <c r="Z1033">
        <v>1118</v>
      </c>
      <c r="AA1033" s="33" t="s">
        <v>417</v>
      </c>
      <c r="AB1033">
        <v>4</v>
      </c>
      <c r="AC1033">
        <v>58</v>
      </c>
      <c r="AD1033" s="26" t="s">
        <v>59</v>
      </c>
      <c r="AE1033" t="s">
        <v>1155</v>
      </c>
      <c r="AF1033">
        <v>5</v>
      </c>
      <c r="AG1033">
        <v>3</v>
      </c>
      <c r="AH1033">
        <v>12</v>
      </c>
      <c r="AL1033" t="s">
        <v>61</v>
      </c>
    </row>
    <row r="1034" spans="1:38" hidden="1" x14ac:dyDescent="0.25">
      <c r="A1034" s="20" t="s">
        <v>218</v>
      </c>
      <c r="B1034" s="19" t="s">
        <v>242</v>
      </c>
      <c r="C1034" s="28">
        <v>3</v>
      </c>
      <c r="D1034">
        <v>10.24</v>
      </c>
      <c r="E1034">
        <v>9.84</v>
      </c>
      <c r="F1034" s="34"/>
      <c r="G1034">
        <v>11</v>
      </c>
      <c r="H1034">
        <v>11</v>
      </c>
      <c r="I1034" s="34"/>
      <c r="J1034" s="61" t="s">
        <v>106</v>
      </c>
      <c r="K1034" s="77" t="s">
        <v>648</v>
      </c>
      <c r="L1034" s="120"/>
      <c r="M1034">
        <v>119</v>
      </c>
      <c r="N1034">
        <v>132</v>
      </c>
      <c r="O1034" s="34"/>
      <c r="P1034">
        <f>VLOOKUP(表格2_45[[#This Row],[name]],odds!$A$1:$H$200,4,0)</f>
        <v>15</v>
      </c>
      <c r="Q1034">
        <v>12</v>
      </c>
      <c r="R1034" s="34"/>
      <c r="S1034" s="37" t="s">
        <v>409</v>
      </c>
      <c r="T1034">
        <v>1200</v>
      </c>
      <c r="U1034">
        <v>1</v>
      </c>
      <c r="V1034">
        <v>11</v>
      </c>
      <c r="W1034">
        <v>12</v>
      </c>
      <c r="X1034">
        <v>24</v>
      </c>
      <c r="Y1034" s="31" t="s">
        <v>420</v>
      </c>
      <c r="Z1034">
        <v>1110</v>
      </c>
      <c r="AA1034" s="33" t="s">
        <v>417</v>
      </c>
      <c r="AB1034">
        <v>4</v>
      </c>
      <c r="AC1034">
        <v>57</v>
      </c>
      <c r="AD1034" s="26" t="s">
        <v>59</v>
      </c>
      <c r="AE1034" s="12">
        <v>1</v>
      </c>
      <c r="AF1034">
        <v>6</v>
      </c>
      <c r="AG1034">
        <v>3</v>
      </c>
      <c r="AH1034">
        <v>3</v>
      </c>
      <c r="AL1034" t="s">
        <v>1434</v>
      </c>
    </row>
    <row r="1035" spans="1:38" hidden="1" x14ac:dyDescent="0.25">
      <c r="A1035" s="20" t="s">
        <v>218</v>
      </c>
      <c r="B1035" s="19" t="s">
        <v>242</v>
      </c>
      <c r="C1035">
        <v>11</v>
      </c>
      <c r="D1035">
        <v>22.58</v>
      </c>
      <c r="E1035">
        <v>22.279999999999998</v>
      </c>
      <c r="F1035" s="34"/>
      <c r="G1035">
        <v>11</v>
      </c>
      <c r="H1035">
        <v>4</v>
      </c>
      <c r="I1035" s="34"/>
      <c r="J1035" s="61" t="s">
        <v>106</v>
      </c>
      <c r="K1035" s="66" t="s">
        <v>173</v>
      </c>
      <c r="L1035" s="104"/>
      <c r="M1035">
        <v>119</v>
      </c>
      <c r="N1035">
        <v>135</v>
      </c>
      <c r="O1035" s="34"/>
      <c r="P1035">
        <f>VLOOKUP(表格2_45[[#This Row],[name]],odds!$A$1:$H$200,4,0)</f>
        <v>15</v>
      </c>
      <c r="Q1035">
        <v>18</v>
      </c>
      <c r="R1035" s="34"/>
      <c r="S1035" s="37" t="s">
        <v>409</v>
      </c>
      <c r="T1035">
        <v>1400</v>
      </c>
      <c r="U1035">
        <v>1</v>
      </c>
      <c r="V1035">
        <v>3</v>
      </c>
      <c r="W1035">
        <v>11</v>
      </c>
      <c r="X1035">
        <v>24</v>
      </c>
      <c r="Y1035" t="s">
        <v>479</v>
      </c>
      <c r="Z1035">
        <v>1121</v>
      </c>
      <c r="AA1035" s="33" t="s">
        <v>427</v>
      </c>
      <c r="AB1035">
        <v>4</v>
      </c>
      <c r="AC1035">
        <v>59</v>
      </c>
      <c r="AD1035" s="26" t="s">
        <v>59</v>
      </c>
      <c r="AE1035" t="s">
        <v>533</v>
      </c>
      <c r="AF1035">
        <v>6</v>
      </c>
      <c r="AG1035">
        <v>3</v>
      </c>
      <c r="AH1035">
        <v>4</v>
      </c>
      <c r="AI1035">
        <v>11</v>
      </c>
      <c r="AL1035" t="s">
        <v>35</v>
      </c>
    </row>
    <row r="1036" spans="1:38" hidden="1" x14ac:dyDescent="0.25">
      <c r="A1036" s="20" t="s">
        <v>218</v>
      </c>
      <c r="B1036" s="19" t="s">
        <v>242</v>
      </c>
      <c r="C1036" s="28">
        <v>3</v>
      </c>
      <c r="D1036">
        <v>9.42</v>
      </c>
      <c r="E1036">
        <v>9.1199999999999992</v>
      </c>
      <c r="F1036" s="34"/>
      <c r="G1036">
        <v>11</v>
      </c>
      <c r="H1036">
        <v>7</v>
      </c>
      <c r="I1036" s="34"/>
      <c r="J1036" s="61" t="s">
        <v>106</v>
      </c>
      <c r="K1036" s="49" t="s">
        <v>31</v>
      </c>
      <c r="L1036" s="107"/>
      <c r="M1036">
        <v>119</v>
      </c>
      <c r="N1036">
        <v>135</v>
      </c>
      <c r="O1036" s="34"/>
      <c r="P1036">
        <f>VLOOKUP(表格2_45[[#This Row],[name]],odds!$A$1:$H$200,4,0)</f>
        <v>15</v>
      </c>
      <c r="Q1036">
        <v>3.3</v>
      </c>
      <c r="R1036" s="34"/>
      <c r="S1036" s="37" t="s">
        <v>409</v>
      </c>
      <c r="T1036">
        <v>1200</v>
      </c>
      <c r="U1036">
        <v>1</v>
      </c>
      <c r="V1036">
        <v>13</v>
      </c>
      <c r="W1036">
        <v>10</v>
      </c>
      <c r="X1036">
        <v>24</v>
      </c>
      <c r="Y1036" t="s">
        <v>465</v>
      </c>
      <c r="Z1036">
        <v>1107</v>
      </c>
      <c r="AA1036" s="33" t="s">
        <v>427</v>
      </c>
      <c r="AB1036">
        <v>4</v>
      </c>
      <c r="AC1036">
        <v>60</v>
      </c>
      <c r="AD1036" s="26" t="s">
        <v>59</v>
      </c>
      <c r="AE1036" t="s">
        <v>484</v>
      </c>
      <c r="AF1036">
        <v>5</v>
      </c>
      <c r="AG1036">
        <v>3</v>
      </c>
      <c r="AH1036">
        <v>3</v>
      </c>
      <c r="AL1036" t="s">
        <v>35</v>
      </c>
    </row>
    <row r="1037" spans="1:38" hidden="1" x14ac:dyDescent="0.25">
      <c r="A1037" s="20" t="s">
        <v>218</v>
      </c>
      <c r="B1037" s="19" t="s">
        <v>242</v>
      </c>
      <c r="C1037">
        <v>6</v>
      </c>
      <c r="D1037">
        <v>22.16</v>
      </c>
      <c r="E1037">
        <v>22.16</v>
      </c>
      <c r="F1037" s="34"/>
      <c r="G1037">
        <v>11</v>
      </c>
      <c r="H1037">
        <v>8</v>
      </c>
      <c r="I1037" s="34"/>
      <c r="J1037" s="61" t="s">
        <v>106</v>
      </c>
      <c r="K1037" s="66" t="s">
        <v>173</v>
      </c>
      <c r="L1037" s="104"/>
      <c r="M1037">
        <v>119</v>
      </c>
      <c r="N1037">
        <v>119</v>
      </c>
      <c r="O1037" s="34"/>
      <c r="P1037">
        <f>VLOOKUP(表格2_45[[#This Row],[name]],odds!$A$1:$H$200,4,0)</f>
        <v>15</v>
      </c>
      <c r="Q1037">
        <v>8.5</v>
      </c>
      <c r="R1037" s="34"/>
      <c r="S1037" s="35" t="s">
        <v>408</v>
      </c>
      <c r="T1037">
        <v>1400</v>
      </c>
      <c r="U1037">
        <v>1</v>
      </c>
      <c r="V1037">
        <v>28</v>
      </c>
      <c r="W1037">
        <v>9</v>
      </c>
      <c r="X1037">
        <v>24</v>
      </c>
      <c r="Y1037" t="s">
        <v>508</v>
      </c>
      <c r="Z1037">
        <v>1103</v>
      </c>
      <c r="AA1037" s="33" t="s">
        <v>417</v>
      </c>
      <c r="AB1037">
        <v>3</v>
      </c>
      <c r="AC1037">
        <v>60</v>
      </c>
      <c r="AD1037" s="26" t="s">
        <v>59</v>
      </c>
      <c r="AE1037" s="12" t="s">
        <v>423</v>
      </c>
      <c r="AF1037">
        <v>1</v>
      </c>
      <c r="AG1037">
        <v>4</v>
      </c>
      <c r="AH1037">
        <v>3</v>
      </c>
      <c r="AI1037">
        <v>6</v>
      </c>
      <c r="AL1037" t="s">
        <v>873</v>
      </c>
    </row>
    <row r="1038" spans="1:38" hidden="1" x14ac:dyDescent="0.25">
      <c r="A1038" s="20" t="s">
        <v>218</v>
      </c>
      <c r="B1038" s="19" t="s">
        <v>242</v>
      </c>
      <c r="C1038" s="30">
        <v>5</v>
      </c>
      <c r="D1038">
        <v>22.07</v>
      </c>
      <c r="E1038">
        <v>22.07</v>
      </c>
      <c r="F1038" s="34"/>
      <c r="G1038">
        <v>11</v>
      </c>
      <c r="H1038">
        <v>11</v>
      </c>
      <c r="I1038" s="34"/>
      <c r="J1038" s="61" t="s">
        <v>106</v>
      </c>
      <c r="K1038" s="66" t="s">
        <v>173</v>
      </c>
      <c r="L1038" s="104"/>
      <c r="M1038">
        <v>119</v>
      </c>
      <c r="N1038">
        <v>119</v>
      </c>
      <c r="O1038" s="34"/>
      <c r="P1038">
        <f>VLOOKUP(表格2_45[[#This Row],[name]],odds!$A$1:$H$200,4,0)</f>
        <v>15</v>
      </c>
      <c r="Q1038">
        <v>31</v>
      </c>
      <c r="R1038" s="34"/>
      <c r="S1038" s="38" t="s">
        <v>411</v>
      </c>
      <c r="T1038">
        <v>1400</v>
      </c>
      <c r="U1038">
        <v>1</v>
      </c>
      <c r="V1038">
        <v>14</v>
      </c>
      <c r="W1038">
        <v>7</v>
      </c>
      <c r="X1038">
        <v>24</v>
      </c>
      <c r="Y1038" t="s">
        <v>483</v>
      </c>
      <c r="Z1038">
        <v>1088</v>
      </c>
      <c r="AA1038" s="33" t="s">
        <v>417</v>
      </c>
      <c r="AB1038">
        <v>3</v>
      </c>
      <c r="AC1038">
        <v>62</v>
      </c>
      <c r="AD1038" s="26" t="s">
        <v>59</v>
      </c>
      <c r="AE1038" t="s">
        <v>474</v>
      </c>
      <c r="AF1038">
        <v>13</v>
      </c>
      <c r="AG1038">
        <v>13</v>
      </c>
      <c r="AH1038">
        <v>11</v>
      </c>
      <c r="AI1038">
        <v>5</v>
      </c>
      <c r="AL1038" t="s">
        <v>624</v>
      </c>
    </row>
    <row r="1039" spans="1:38" hidden="1" x14ac:dyDescent="0.25">
      <c r="A1039" s="20" t="s">
        <v>218</v>
      </c>
      <c r="B1039" s="19" t="s">
        <v>242</v>
      </c>
      <c r="C1039">
        <v>10</v>
      </c>
      <c r="D1039">
        <v>23.45</v>
      </c>
      <c r="E1039">
        <v>23.65</v>
      </c>
      <c r="F1039" s="34"/>
      <c r="G1039">
        <v>11</v>
      </c>
      <c r="H1039">
        <v>5</v>
      </c>
      <c r="I1039" s="34"/>
      <c r="J1039" s="61" t="s">
        <v>106</v>
      </c>
      <c r="K1039" s="63" t="s">
        <v>140</v>
      </c>
      <c r="L1039" s="100"/>
      <c r="M1039">
        <v>119</v>
      </c>
      <c r="N1039">
        <v>119</v>
      </c>
      <c r="O1039" s="34"/>
      <c r="P1039">
        <f>VLOOKUP(表格2_45[[#This Row],[name]],odds!$A$1:$H$200,4,0)</f>
        <v>15</v>
      </c>
      <c r="Q1039">
        <v>10</v>
      </c>
      <c r="R1039" s="34"/>
      <c r="S1039" s="35" t="s">
        <v>408</v>
      </c>
      <c r="T1039">
        <v>1400</v>
      </c>
      <c r="U1039">
        <v>1</v>
      </c>
      <c r="V1039">
        <v>23</v>
      </c>
      <c r="W1039">
        <v>6</v>
      </c>
      <c r="X1039">
        <v>24</v>
      </c>
      <c r="Y1039" t="s">
        <v>483</v>
      </c>
      <c r="Z1039">
        <v>1086</v>
      </c>
      <c r="AA1039" s="33" t="s">
        <v>417</v>
      </c>
      <c r="AB1039">
        <v>3</v>
      </c>
      <c r="AC1039">
        <v>63</v>
      </c>
      <c r="AD1039" s="26" t="s">
        <v>59</v>
      </c>
      <c r="AE1039">
        <v>10</v>
      </c>
      <c r="AF1039">
        <v>2</v>
      </c>
      <c r="AG1039">
        <v>3</v>
      </c>
      <c r="AH1039">
        <v>3</v>
      </c>
      <c r="AI1039">
        <v>10</v>
      </c>
      <c r="AL1039" t="s">
        <v>624</v>
      </c>
    </row>
    <row r="1040" spans="1:38" hidden="1" x14ac:dyDescent="0.25">
      <c r="A1040" s="20" t="s">
        <v>218</v>
      </c>
      <c r="B1040" s="19" t="s">
        <v>242</v>
      </c>
      <c r="C1040" s="30">
        <v>5</v>
      </c>
      <c r="D1040">
        <v>8.99</v>
      </c>
      <c r="E1040">
        <v>9.2900000000000009</v>
      </c>
      <c r="F1040" s="34"/>
      <c r="G1040">
        <v>11</v>
      </c>
      <c r="H1040">
        <v>2</v>
      </c>
      <c r="I1040" s="34"/>
      <c r="J1040" s="61" t="s">
        <v>106</v>
      </c>
      <c r="K1040" s="63" t="s">
        <v>140</v>
      </c>
      <c r="L1040" s="100"/>
      <c r="M1040">
        <v>119</v>
      </c>
      <c r="N1040">
        <v>122</v>
      </c>
      <c r="O1040" s="34"/>
      <c r="P1040">
        <f>VLOOKUP(表格2_45[[#This Row],[name]],odds!$A$1:$H$200,4,0)</f>
        <v>15</v>
      </c>
      <c r="Q1040">
        <v>11</v>
      </c>
      <c r="R1040" s="34"/>
      <c r="S1040" s="37" t="s">
        <v>409</v>
      </c>
      <c r="T1040">
        <v>1200</v>
      </c>
      <c r="U1040">
        <v>1</v>
      </c>
      <c r="V1040">
        <v>2</v>
      </c>
      <c r="W1040">
        <v>6</v>
      </c>
      <c r="X1040">
        <v>24</v>
      </c>
      <c r="Y1040" t="s">
        <v>477</v>
      </c>
      <c r="Z1040">
        <v>1049</v>
      </c>
      <c r="AA1040" s="33" t="s">
        <v>417</v>
      </c>
      <c r="AB1040">
        <v>3</v>
      </c>
      <c r="AC1040">
        <v>63</v>
      </c>
      <c r="AD1040" s="26" t="s">
        <v>59</v>
      </c>
      <c r="AE1040" t="s">
        <v>441</v>
      </c>
      <c r="AF1040">
        <v>6</v>
      </c>
      <c r="AG1040">
        <v>7</v>
      </c>
      <c r="AH1040">
        <v>5</v>
      </c>
      <c r="AL1040" t="s">
        <v>624</v>
      </c>
    </row>
    <row r="1041" spans="1:38" hidden="1" x14ac:dyDescent="0.25">
      <c r="A1041" s="20" t="s">
        <v>218</v>
      </c>
      <c r="B1041" s="22" t="s">
        <v>250</v>
      </c>
      <c r="C1041">
        <v>12</v>
      </c>
      <c r="D1041">
        <v>41.58</v>
      </c>
      <c r="E1041">
        <v>40.58</v>
      </c>
      <c r="F1041" s="34"/>
      <c r="G1041">
        <v>2</v>
      </c>
      <c r="H1041">
        <v>12</v>
      </c>
      <c r="I1041" s="34"/>
      <c r="J1041" s="57" t="s">
        <v>326</v>
      </c>
      <c r="K1041" s="72" t="s">
        <v>434</v>
      </c>
      <c r="L1041" s="101"/>
      <c r="M1041">
        <v>113</v>
      </c>
      <c r="N1041">
        <v>130</v>
      </c>
      <c r="O1041" s="34"/>
      <c r="P1041">
        <f>VLOOKUP(表格2_45[[#This Row],[name]],odds!$A$1:$H$200,4,0)</f>
        <v>12</v>
      </c>
      <c r="Q1041">
        <v>36</v>
      </c>
      <c r="R1041" s="34"/>
      <c r="S1041" s="38" t="s">
        <v>411</v>
      </c>
      <c r="T1041" s="41">
        <v>1650</v>
      </c>
      <c r="U1041">
        <v>1</v>
      </c>
      <c r="V1041">
        <v>11</v>
      </c>
      <c r="W1041">
        <v>12</v>
      </c>
      <c r="X1041">
        <v>24</v>
      </c>
      <c r="Y1041" s="31" t="s">
        <v>420</v>
      </c>
      <c r="Z1041">
        <v>992</v>
      </c>
      <c r="AA1041" s="33" t="s">
        <v>417</v>
      </c>
      <c r="AB1041">
        <v>3</v>
      </c>
      <c r="AC1041">
        <v>73</v>
      </c>
      <c r="AD1041" s="21" t="s">
        <v>168</v>
      </c>
      <c r="AE1041">
        <v>7</v>
      </c>
      <c r="AF1041">
        <v>11</v>
      </c>
      <c r="AG1041">
        <v>11</v>
      </c>
      <c r="AH1041">
        <v>11</v>
      </c>
      <c r="AI1041">
        <v>12</v>
      </c>
      <c r="AL1041" t="s">
        <v>17</v>
      </c>
    </row>
    <row r="1042" spans="1:38" hidden="1" x14ac:dyDescent="0.25">
      <c r="A1042" s="20" t="s">
        <v>218</v>
      </c>
      <c r="B1042" s="20" t="s">
        <v>245</v>
      </c>
      <c r="C1042">
        <v>10</v>
      </c>
      <c r="D1042">
        <v>39.619999999999997</v>
      </c>
      <c r="E1042">
        <v>39.219999999999992</v>
      </c>
      <c r="F1042" s="34"/>
      <c r="G1042">
        <v>4</v>
      </c>
      <c r="H1042">
        <v>9</v>
      </c>
      <c r="I1042" s="34"/>
      <c r="J1042" s="62" t="s">
        <v>120</v>
      </c>
      <c r="K1042" s="60" t="s">
        <v>90</v>
      </c>
      <c r="L1042" s="125"/>
      <c r="M1042">
        <v>118</v>
      </c>
      <c r="N1042">
        <v>125</v>
      </c>
      <c r="O1042" s="34"/>
      <c r="P1042">
        <f>VLOOKUP(表格2_45[[#This Row],[name]],odds!$A$1:$H$200,4,0)</f>
        <v>9.5</v>
      </c>
      <c r="Q1042">
        <v>21</v>
      </c>
      <c r="R1042" s="34"/>
      <c r="S1042" s="36" t="s">
        <v>410</v>
      </c>
      <c r="T1042" s="41">
        <v>1650</v>
      </c>
      <c r="U1042">
        <v>1</v>
      </c>
      <c r="V1042">
        <v>7</v>
      </c>
      <c r="W1042">
        <v>12</v>
      </c>
      <c r="X1042">
        <v>25</v>
      </c>
      <c r="Y1042" t="s">
        <v>457</v>
      </c>
      <c r="Z1042">
        <v>1095</v>
      </c>
      <c r="AA1042" s="33" t="s">
        <v>417</v>
      </c>
      <c r="AB1042">
        <v>3</v>
      </c>
      <c r="AC1042">
        <v>66</v>
      </c>
      <c r="AD1042" s="17" t="s">
        <v>91</v>
      </c>
      <c r="AE1042" t="s">
        <v>753</v>
      </c>
      <c r="AF1042">
        <v>10</v>
      </c>
      <c r="AG1042">
        <v>10</v>
      </c>
      <c r="AH1042">
        <v>13</v>
      </c>
      <c r="AI1042">
        <v>10</v>
      </c>
      <c r="AL1042" t="s">
        <v>1041</v>
      </c>
    </row>
    <row r="1043" spans="1:38" hidden="1" x14ac:dyDescent="0.25">
      <c r="A1043" s="20" t="s">
        <v>218</v>
      </c>
      <c r="B1043" s="20" t="s">
        <v>245</v>
      </c>
      <c r="C1043">
        <v>9</v>
      </c>
      <c r="D1043">
        <v>40.619999999999997</v>
      </c>
      <c r="E1043">
        <v>40.419999999999995</v>
      </c>
      <c r="F1043" s="34"/>
      <c r="G1043">
        <v>4</v>
      </c>
      <c r="H1043">
        <v>8</v>
      </c>
      <c r="I1043" s="34"/>
      <c r="J1043" s="62" t="s">
        <v>120</v>
      </c>
      <c r="K1043" s="48" t="s">
        <v>26</v>
      </c>
      <c r="L1043" s="112"/>
      <c r="M1043">
        <v>118</v>
      </c>
      <c r="N1043">
        <v>119</v>
      </c>
      <c r="O1043" s="34"/>
      <c r="P1043">
        <f>VLOOKUP(表格2_45[[#This Row],[name]],odds!$A$1:$H$200,4,0)</f>
        <v>9.5</v>
      </c>
      <c r="Q1043">
        <v>23</v>
      </c>
      <c r="R1043" s="34"/>
      <c r="S1043" s="37" t="s">
        <v>409</v>
      </c>
      <c r="T1043" s="41">
        <v>1650</v>
      </c>
      <c r="U1043">
        <v>1</v>
      </c>
      <c r="V1043">
        <v>30</v>
      </c>
      <c r="W1043">
        <v>10</v>
      </c>
      <c r="X1043">
        <v>25</v>
      </c>
      <c r="Y1043" t="s">
        <v>457</v>
      </c>
      <c r="Z1043">
        <v>1078</v>
      </c>
      <c r="AA1043" s="33" t="s">
        <v>417</v>
      </c>
      <c r="AB1043">
        <v>3</v>
      </c>
      <c r="AC1043">
        <v>67</v>
      </c>
      <c r="AD1043" s="17" t="s">
        <v>91</v>
      </c>
      <c r="AE1043" t="s">
        <v>516</v>
      </c>
      <c r="AF1043">
        <v>4</v>
      </c>
      <c r="AG1043">
        <v>3</v>
      </c>
      <c r="AH1043">
        <v>3</v>
      </c>
      <c r="AI1043">
        <v>9</v>
      </c>
      <c r="AL1043" t="s">
        <v>367</v>
      </c>
    </row>
    <row r="1044" spans="1:38" hidden="1" x14ac:dyDescent="0.25">
      <c r="A1044" s="20" t="s">
        <v>218</v>
      </c>
      <c r="B1044" s="20" t="s">
        <v>245</v>
      </c>
      <c r="C1044">
        <v>10</v>
      </c>
      <c r="D1044">
        <v>40.71</v>
      </c>
      <c r="E1044">
        <v>40.309999999999995</v>
      </c>
      <c r="F1044" s="34"/>
      <c r="G1044">
        <v>4</v>
      </c>
      <c r="H1044">
        <v>8</v>
      </c>
      <c r="I1044" s="34"/>
      <c r="J1044" s="62" t="s">
        <v>120</v>
      </c>
      <c r="K1044" s="49" t="s">
        <v>31</v>
      </c>
      <c r="L1044" s="107"/>
      <c r="M1044">
        <v>118</v>
      </c>
      <c r="N1044">
        <v>125</v>
      </c>
      <c r="O1044" s="34"/>
      <c r="P1044">
        <f>VLOOKUP(表格2_45[[#This Row],[name]],odds!$A$1:$H$200,4,0)</f>
        <v>9.5</v>
      </c>
      <c r="Q1044">
        <v>5.2</v>
      </c>
      <c r="R1044" s="34"/>
      <c r="S1044" s="35" t="s">
        <v>408</v>
      </c>
      <c r="T1044" s="41">
        <v>1650</v>
      </c>
      <c r="U1044">
        <v>1</v>
      </c>
      <c r="V1044">
        <v>21</v>
      </c>
      <c r="W1044">
        <v>9</v>
      </c>
      <c r="X1044">
        <v>25</v>
      </c>
      <c r="Y1044" t="s">
        <v>457</v>
      </c>
      <c r="Z1044">
        <v>1092</v>
      </c>
      <c r="AA1044" s="34" t="s">
        <v>671</v>
      </c>
      <c r="AB1044">
        <v>3</v>
      </c>
      <c r="AC1044">
        <v>67</v>
      </c>
      <c r="AD1044" s="17" t="s">
        <v>91</v>
      </c>
      <c r="AE1044" t="s">
        <v>794</v>
      </c>
      <c r="AF1044">
        <v>2</v>
      </c>
      <c r="AG1044">
        <v>2</v>
      </c>
      <c r="AH1044">
        <v>2</v>
      </c>
      <c r="AI1044">
        <v>10</v>
      </c>
      <c r="AL1044" t="s">
        <v>367</v>
      </c>
    </row>
    <row r="1045" spans="1:38" hidden="1" x14ac:dyDescent="0.25">
      <c r="A1045" s="20" t="s">
        <v>218</v>
      </c>
      <c r="B1045" s="20" t="s">
        <v>245</v>
      </c>
      <c r="C1045">
        <v>12</v>
      </c>
      <c r="D1045">
        <v>41.22</v>
      </c>
      <c r="E1045">
        <v>40.520000000000003</v>
      </c>
      <c r="F1045" s="34"/>
      <c r="G1045">
        <v>4</v>
      </c>
      <c r="H1045">
        <v>14</v>
      </c>
      <c r="I1045" s="34"/>
      <c r="J1045" s="62" t="s">
        <v>120</v>
      </c>
      <c r="K1045" s="49" t="s">
        <v>31</v>
      </c>
      <c r="L1045" s="107"/>
      <c r="M1045">
        <v>118</v>
      </c>
      <c r="N1045">
        <v>126</v>
      </c>
      <c r="O1045" s="34"/>
      <c r="P1045">
        <f>VLOOKUP(表格2_45[[#This Row],[name]],odds!$A$1:$H$200,4,0)</f>
        <v>9.5</v>
      </c>
      <c r="Q1045">
        <v>7</v>
      </c>
      <c r="R1045" s="34"/>
      <c r="S1045" s="36" t="s">
        <v>410</v>
      </c>
      <c r="T1045" s="41">
        <v>1650</v>
      </c>
      <c r="U1045">
        <v>1</v>
      </c>
      <c r="V1045">
        <v>28</v>
      </c>
      <c r="W1045">
        <v>6</v>
      </c>
      <c r="X1045">
        <v>25</v>
      </c>
      <c r="Y1045" t="s">
        <v>457</v>
      </c>
      <c r="Z1045">
        <v>1104</v>
      </c>
      <c r="AA1045" s="34" t="s">
        <v>671</v>
      </c>
      <c r="AB1045">
        <v>3</v>
      </c>
      <c r="AC1045">
        <v>67</v>
      </c>
      <c r="AD1045" s="17" t="s">
        <v>91</v>
      </c>
      <c r="AE1045" t="s">
        <v>1286</v>
      </c>
      <c r="AF1045">
        <v>8</v>
      </c>
      <c r="AG1045">
        <v>8</v>
      </c>
      <c r="AH1045">
        <v>7</v>
      </c>
      <c r="AI1045">
        <v>12</v>
      </c>
      <c r="AL1045" t="s">
        <v>367</v>
      </c>
    </row>
    <row r="1046" spans="1:38" hidden="1" x14ac:dyDescent="0.25">
      <c r="A1046" s="20" t="s">
        <v>218</v>
      </c>
      <c r="B1046" s="20" t="s">
        <v>245</v>
      </c>
      <c r="C1046" s="28">
        <v>2</v>
      </c>
      <c r="D1046">
        <v>38.770000000000003</v>
      </c>
      <c r="E1046">
        <v>38.67</v>
      </c>
      <c r="F1046" s="34"/>
      <c r="G1046">
        <v>4</v>
      </c>
      <c r="H1046">
        <v>6</v>
      </c>
      <c r="I1046" s="34"/>
      <c r="J1046" s="62" t="s">
        <v>120</v>
      </c>
      <c r="K1046" s="49" t="s">
        <v>31</v>
      </c>
      <c r="L1046" s="107"/>
      <c r="M1046">
        <v>118</v>
      </c>
      <c r="N1046">
        <v>121</v>
      </c>
      <c r="O1046" s="34"/>
      <c r="P1046">
        <f>VLOOKUP(表格2_45[[#This Row],[name]],odds!$A$1:$H$200,4,0)</f>
        <v>9.5</v>
      </c>
      <c r="Q1046">
        <v>2.4</v>
      </c>
      <c r="R1046" s="34"/>
      <c r="S1046" s="37" t="s">
        <v>409</v>
      </c>
      <c r="T1046" s="41">
        <v>1650</v>
      </c>
      <c r="U1046">
        <v>1</v>
      </c>
      <c r="V1046">
        <v>10</v>
      </c>
      <c r="W1046">
        <v>5</v>
      </c>
      <c r="X1046">
        <v>25</v>
      </c>
      <c r="Y1046" t="s">
        <v>457</v>
      </c>
      <c r="Z1046">
        <v>1099</v>
      </c>
      <c r="AA1046" s="33" t="s">
        <v>417</v>
      </c>
      <c r="AB1046">
        <v>3</v>
      </c>
      <c r="AC1046">
        <v>65</v>
      </c>
      <c r="AD1046" s="17" t="s">
        <v>91</v>
      </c>
      <c r="AE1046" s="12" t="s">
        <v>423</v>
      </c>
      <c r="AF1046">
        <v>6</v>
      </c>
      <c r="AG1046">
        <v>6</v>
      </c>
      <c r="AH1046">
        <v>6</v>
      </c>
      <c r="AI1046">
        <v>2</v>
      </c>
      <c r="AL1046" t="s">
        <v>367</v>
      </c>
    </row>
    <row r="1047" spans="1:38" hidden="1" x14ac:dyDescent="0.25">
      <c r="A1047" s="20" t="s">
        <v>218</v>
      </c>
      <c r="B1047" s="20" t="s">
        <v>245</v>
      </c>
      <c r="C1047" s="28">
        <v>1</v>
      </c>
      <c r="D1047">
        <v>38.81</v>
      </c>
      <c r="E1047">
        <v>38.01</v>
      </c>
      <c r="F1047" s="34"/>
      <c r="G1047">
        <v>4</v>
      </c>
      <c r="H1047">
        <v>10</v>
      </c>
      <c r="I1047" s="34"/>
      <c r="J1047" s="62" t="s">
        <v>120</v>
      </c>
      <c r="K1047" s="49" t="s">
        <v>31</v>
      </c>
      <c r="L1047" s="107"/>
      <c r="M1047">
        <v>118</v>
      </c>
      <c r="N1047">
        <v>135</v>
      </c>
      <c r="O1047" s="34"/>
      <c r="P1047">
        <f>VLOOKUP(表格2_45[[#This Row],[name]],odds!$A$1:$H$200,4,0)</f>
        <v>9.5</v>
      </c>
      <c r="Q1047">
        <v>2.2000000000000002</v>
      </c>
      <c r="R1047" s="34"/>
      <c r="S1047" s="37" t="s">
        <v>409</v>
      </c>
      <c r="T1047" s="41">
        <v>1650</v>
      </c>
      <c r="U1047">
        <v>1</v>
      </c>
      <c r="V1047">
        <v>20</v>
      </c>
      <c r="W1047">
        <v>4</v>
      </c>
      <c r="X1047">
        <v>25</v>
      </c>
      <c r="Y1047" t="s">
        <v>457</v>
      </c>
      <c r="Z1047">
        <v>1100</v>
      </c>
      <c r="AA1047" s="33" t="s">
        <v>417</v>
      </c>
      <c r="AB1047">
        <v>4</v>
      </c>
      <c r="AC1047">
        <v>58</v>
      </c>
      <c r="AD1047" s="17" t="s">
        <v>91</v>
      </c>
      <c r="AE1047" s="12" t="s">
        <v>446</v>
      </c>
      <c r="AF1047">
        <v>6</v>
      </c>
      <c r="AG1047">
        <v>7</v>
      </c>
      <c r="AH1047">
        <v>5</v>
      </c>
      <c r="AI1047">
        <v>1</v>
      </c>
      <c r="AL1047" t="s">
        <v>367</v>
      </c>
    </row>
    <row r="1048" spans="1:38" hidden="1" x14ac:dyDescent="0.25">
      <c r="A1048" s="20" t="s">
        <v>218</v>
      </c>
      <c r="B1048" s="20" t="s">
        <v>245</v>
      </c>
      <c r="C1048" s="28">
        <v>1</v>
      </c>
      <c r="D1048">
        <v>38.049999999999997</v>
      </c>
      <c r="E1048">
        <v>37.649999999999991</v>
      </c>
      <c r="F1048" s="34"/>
      <c r="G1048">
        <v>4</v>
      </c>
      <c r="H1048">
        <v>9</v>
      </c>
      <c r="I1048" s="34"/>
      <c r="J1048" s="62" t="s">
        <v>120</v>
      </c>
      <c r="K1048" s="48" t="s">
        <v>26</v>
      </c>
      <c r="L1048" s="112"/>
      <c r="M1048">
        <v>118</v>
      </c>
      <c r="N1048">
        <v>125</v>
      </c>
      <c r="O1048" s="34"/>
      <c r="P1048">
        <f>VLOOKUP(表格2_45[[#This Row],[name]],odds!$A$1:$H$200,4,0)</f>
        <v>9.5</v>
      </c>
      <c r="Q1048">
        <v>4.4000000000000004</v>
      </c>
      <c r="R1048" s="34"/>
      <c r="S1048" s="37" t="s">
        <v>409</v>
      </c>
      <c r="T1048" s="41">
        <v>1650</v>
      </c>
      <c r="U1048">
        <v>1</v>
      </c>
      <c r="V1048">
        <v>26</v>
      </c>
      <c r="W1048">
        <v>3</v>
      </c>
      <c r="X1048">
        <v>25</v>
      </c>
      <c r="Y1048" t="s">
        <v>457</v>
      </c>
      <c r="Z1048">
        <v>1083</v>
      </c>
      <c r="AA1048" s="33" t="s">
        <v>417</v>
      </c>
      <c r="AB1048">
        <v>4</v>
      </c>
      <c r="AC1048">
        <v>49</v>
      </c>
      <c r="AD1048" s="17" t="s">
        <v>91</v>
      </c>
      <c r="AE1048" t="s">
        <v>474</v>
      </c>
      <c r="AF1048">
        <v>4</v>
      </c>
      <c r="AG1048">
        <v>5</v>
      </c>
      <c r="AH1048">
        <v>3</v>
      </c>
      <c r="AI1048">
        <v>1</v>
      </c>
      <c r="AL1048" t="s">
        <v>367</v>
      </c>
    </row>
    <row r="1049" spans="1:38" hidden="1" x14ac:dyDescent="0.25">
      <c r="A1049" s="20" t="s">
        <v>218</v>
      </c>
      <c r="B1049" s="20" t="s">
        <v>245</v>
      </c>
      <c r="C1049" s="28">
        <v>2</v>
      </c>
      <c r="D1049">
        <v>9.42</v>
      </c>
      <c r="E1049">
        <v>9.2200000000000006</v>
      </c>
      <c r="F1049" s="34"/>
      <c r="G1049">
        <v>4</v>
      </c>
      <c r="H1049">
        <v>5</v>
      </c>
      <c r="I1049" s="34"/>
      <c r="J1049" s="62" t="s">
        <v>120</v>
      </c>
      <c r="K1049" s="48" t="s">
        <v>26</v>
      </c>
      <c r="L1049" s="112"/>
      <c r="M1049">
        <v>118</v>
      </c>
      <c r="N1049">
        <v>124</v>
      </c>
      <c r="O1049" s="34"/>
      <c r="P1049">
        <f>VLOOKUP(表格2_45[[#This Row],[name]],odds!$A$1:$H$200,4,0)</f>
        <v>9.5</v>
      </c>
      <c r="Q1049">
        <v>11</v>
      </c>
      <c r="R1049" s="34"/>
      <c r="S1049" s="38" t="s">
        <v>411</v>
      </c>
      <c r="T1049">
        <v>1200</v>
      </c>
      <c r="U1049">
        <v>1</v>
      </c>
      <c r="V1049">
        <v>9</v>
      </c>
      <c r="W1049">
        <v>3</v>
      </c>
      <c r="X1049">
        <v>25</v>
      </c>
      <c r="Y1049" t="s">
        <v>457</v>
      </c>
      <c r="Z1049">
        <v>1092</v>
      </c>
      <c r="AA1049" s="33" t="s">
        <v>417</v>
      </c>
      <c r="AB1049">
        <v>4</v>
      </c>
      <c r="AC1049">
        <v>49</v>
      </c>
      <c r="AD1049" s="17" t="s">
        <v>91</v>
      </c>
      <c r="AE1049" t="s">
        <v>435</v>
      </c>
      <c r="AF1049">
        <v>12</v>
      </c>
      <c r="AG1049">
        <v>11</v>
      </c>
      <c r="AH1049">
        <v>2</v>
      </c>
      <c r="AL1049" t="s">
        <v>1440</v>
      </c>
    </row>
    <row r="1050" spans="1:38" hidden="1" x14ac:dyDescent="0.25">
      <c r="A1050" s="20" t="s">
        <v>218</v>
      </c>
      <c r="B1050" s="20" t="s">
        <v>245</v>
      </c>
      <c r="C1050">
        <v>10</v>
      </c>
      <c r="D1050">
        <v>23.43</v>
      </c>
      <c r="E1050">
        <v>22.93</v>
      </c>
      <c r="F1050" s="34"/>
      <c r="G1050">
        <v>4</v>
      </c>
      <c r="H1050">
        <v>8</v>
      </c>
      <c r="I1050" s="34"/>
      <c r="J1050" s="62" t="s">
        <v>120</v>
      </c>
      <c r="K1050" s="59" t="s">
        <v>85</v>
      </c>
      <c r="L1050" s="96"/>
      <c r="M1050">
        <v>118</v>
      </c>
      <c r="N1050">
        <v>128</v>
      </c>
      <c r="O1050" s="34"/>
      <c r="P1050">
        <f>VLOOKUP(表格2_45[[#This Row],[name]],odds!$A$1:$H$200,4,0)</f>
        <v>9.5</v>
      </c>
      <c r="Q1050">
        <v>32</v>
      </c>
      <c r="R1050" s="34"/>
      <c r="S1050" s="36" t="s">
        <v>410</v>
      </c>
      <c r="T1050">
        <v>1400</v>
      </c>
      <c r="U1050">
        <v>1</v>
      </c>
      <c r="V1050">
        <v>26</v>
      </c>
      <c r="W1050">
        <v>1</v>
      </c>
      <c r="X1050">
        <v>25</v>
      </c>
      <c r="Y1050" t="s">
        <v>465</v>
      </c>
      <c r="Z1050">
        <v>1095</v>
      </c>
      <c r="AA1050" s="33" t="s">
        <v>417</v>
      </c>
      <c r="AB1050">
        <v>4</v>
      </c>
      <c r="AC1050">
        <v>51</v>
      </c>
      <c r="AD1050" s="17" t="s">
        <v>91</v>
      </c>
      <c r="AE1050" t="s">
        <v>597</v>
      </c>
      <c r="AF1050">
        <v>9</v>
      </c>
      <c r="AG1050">
        <v>8</v>
      </c>
      <c r="AH1050">
        <v>9</v>
      </c>
      <c r="AI1050">
        <v>10</v>
      </c>
      <c r="AL1050" t="s">
        <v>107</v>
      </c>
    </row>
    <row r="1051" spans="1:38" hidden="1" x14ac:dyDescent="0.25">
      <c r="A1051" s="20" t="s">
        <v>218</v>
      </c>
      <c r="B1051" s="20" t="s">
        <v>245</v>
      </c>
      <c r="C1051">
        <v>7</v>
      </c>
      <c r="D1051">
        <v>10.09</v>
      </c>
      <c r="E1051">
        <v>9.3899999999999988</v>
      </c>
      <c r="F1051" s="34"/>
      <c r="G1051">
        <v>4</v>
      </c>
      <c r="H1051">
        <v>12</v>
      </c>
      <c r="I1051" s="34"/>
      <c r="J1051" s="62" t="s">
        <v>120</v>
      </c>
      <c r="K1051" s="77" t="s">
        <v>648</v>
      </c>
      <c r="L1051" s="120"/>
      <c r="M1051">
        <v>118</v>
      </c>
      <c r="N1051">
        <v>128</v>
      </c>
      <c r="O1051" s="34"/>
      <c r="P1051">
        <f>VLOOKUP(表格2_45[[#This Row],[name]],odds!$A$1:$H$200,4,0)</f>
        <v>9.5</v>
      </c>
      <c r="Q1051">
        <v>16</v>
      </c>
      <c r="R1051" s="34"/>
      <c r="S1051" s="38" t="s">
        <v>411</v>
      </c>
      <c r="T1051">
        <v>1200</v>
      </c>
      <c r="U1051">
        <v>1</v>
      </c>
      <c r="V1051">
        <v>29</v>
      </c>
      <c r="W1051">
        <v>12</v>
      </c>
      <c r="X1051">
        <v>24</v>
      </c>
      <c r="Y1051" t="s">
        <v>457</v>
      </c>
      <c r="Z1051">
        <v>1084</v>
      </c>
      <c r="AA1051" s="33" t="s">
        <v>417</v>
      </c>
      <c r="AB1051">
        <v>4</v>
      </c>
      <c r="AC1051">
        <v>52</v>
      </c>
      <c r="AD1051" s="17" t="s">
        <v>91</v>
      </c>
      <c r="AE1051" t="s">
        <v>516</v>
      </c>
      <c r="AF1051">
        <v>11</v>
      </c>
      <c r="AG1051">
        <v>11</v>
      </c>
      <c r="AH1051">
        <v>7</v>
      </c>
      <c r="AL1051" t="s">
        <v>107</v>
      </c>
    </row>
    <row r="1052" spans="1:38" hidden="1" x14ac:dyDescent="0.25">
      <c r="A1052" s="20" t="s">
        <v>218</v>
      </c>
      <c r="B1052" s="20" t="s">
        <v>245</v>
      </c>
      <c r="C1052" s="28">
        <v>3</v>
      </c>
      <c r="D1052">
        <v>9.24</v>
      </c>
      <c r="E1052">
        <v>8.94</v>
      </c>
      <c r="F1052" s="34"/>
      <c r="G1052">
        <v>4</v>
      </c>
      <c r="H1052">
        <v>5</v>
      </c>
      <c r="I1052" s="34"/>
      <c r="J1052" s="62" t="s">
        <v>120</v>
      </c>
      <c r="K1052" s="77" t="s">
        <v>648</v>
      </c>
      <c r="L1052" s="120"/>
      <c r="M1052">
        <v>118</v>
      </c>
      <c r="N1052">
        <v>127</v>
      </c>
      <c r="O1052" s="34"/>
      <c r="P1052">
        <f>VLOOKUP(表格2_45[[#This Row],[name]],odds!$A$1:$H$200,4,0)</f>
        <v>9.5</v>
      </c>
      <c r="Q1052">
        <v>11</v>
      </c>
      <c r="R1052" s="34"/>
      <c r="S1052" s="36" t="s">
        <v>410</v>
      </c>
      <c r="T1052">
        <v>1200</v>
      </c>
      <c r="U1052">
        <v>1</v>
      </c>
      <c r="V1052">
        <v>18</v>
      </c>
      <c r="W1052">
        <v>12</v>
      </c>
      <c r="X1052">
        <v>24</v>
      </c>
      <c r="Y1052" t="s">
        <v>457</v>
      </c>
      <c r="Z1052">
        <v>1087</v>
      </c>
      <c r="AA1052" s="33" t="s">
        <v>417</v>
      </c>
      <c r="AB1052">
        <v>4</v>
      </c>
      <c r="AC1052">
        <v>52</v>
      </c>
      <c r="AD1052" s="17" t="s">
        <v>91</v>
      </c>
      <c r="AE1052" s="12" t="s">
        <v>539</v>
      </c>
      <c r="AF1052">
        <v>8</v>
      </c>
      <c r="AG1052">
        <v>8</v>
      </c>
      <c r="AH1052">
        <v>3</v>
      </c>
      <c r="AL1052" t="s">
        <v>492</v>
      </c>
    </row>
    <row r="1053" spans="1:38" hidden="1" x14ac:dyDescent="0.25">
      <c r="A1053" s="20" t="s">
        <v>218</v>
      </c>
      <c r="B1053" s="21" t="s">
        <v>248</v>
      </c>
      <c r="C1053">
        <v>7</v>
      </c>
      <c r="D1053">
        <v>15.75</v>
      </c>
      <c r="E1053">
        <v>15.55</v>
      </c>
      <c r="F1053" s="34"/>
      <c r="G1053">
        <v>6</v>
      </c>
      <c r="H1053">
        <v>6</v>
      </c>
      <c r="I1053" s="34"/>
      <c r="J1053" s="56" t="s">
        <v>69</v>
      </c>
      <c r="K1053" s="62" t="s">
        <v>120</v>
      </c>
      <c r="L1053" s="109"/>
      <c r="M1053">
        <v>115</v>
      </c>
      <c r="N1053">
        <v>122</v>
      </c>
      <c r="O1053" s="34"/>
      <c r="P1053">
        <f>VLOOKUP(表格2_45[[#This Row],[name]],odds!$A$1:$H$200,4,0)</f>
        <v>8.3000000000000007</v>
      </c>
      <c r="Q1053">
        <v>42</v>
      </c>
      <c r="R1053" s="34"/>
      <c r="S1053" s="37" t="s">
        <v>409</v>
      </c>
      <c r="T1053">
        <v>2200</v>
      </c>
      <c r="U1053">
        <v>2</v>
      </c>
      <c r="V1053">
        <v>23</v>
      </c>
      <c r="W1053">
        <v>12</v>
      </c>
      <c r="X1053">
        <v>25</v>
      </c>
      <c r="Y1053" s="32" t="s">
        <v>416</v>
      </c>
      <c r="Z1053">
        <v>1067</v>
      </c>
      <c r="AA1053" s="33" t="s">
        <v>417</v>
      </c>
      <c r="AB1053">
        <v>3</v>
      </c>
      <c r="AC1053">
        <v>64</v>
      </c>
      <c r="AD1053" s="21" t="s">
        <v>158</v>
      </c>
      <c r="AE1053" t="s">
        <v>435</v>
      </c>
      <c r="AF1053">
        <v>7</v>
      </c>
      <c r="AG1053">
        <v>8</v>
      </c>
      <c r="AH1053">
        <v>9</v>
      </c>
      <c r="AI1053">
        <v>8</v>
      </c>
      <c r="AJ1053">
        <v>9</v>
      </c>
      <c r="AK1053">
        <v>7</v>
      </c>
      <c r="AL1053" t="s">
        <v>161</v>
      </c>
    </row>
    <row r="1054" spans="1:38" hidden="1" x14ac:dyDescent="0.25">
      <c r="A1054" s="20" t="s">
        <v>218</v>
      </c>
      <c r="B1054" s="21" t="s">
        <v>248</v>
      </c>
      <c r="C1054">
        <v>10</v>
      </c>
      <c r="D1054">
        <v>49.82</v>
      </c>
      <c r="E1054">
        <v>49.419999999999995</v>
      </c>
      <c r="F1054" s="34"/>
      <c r="G1054">
        <v>6</v>
      </c>
      <c r="H1054">
        <v>10</v>
      </c>
      <c r="I1054" s="34"/>
      <c r="J1054" s="56" t="s">
        <v>69</v>
      </c>
      <c r="K1054" s="80" t="s">
        <v>406</v>
      </c>
      <c r="L1054" s="103"/>
      <c r="M1054">
        <v>115</v>
      </c>
      <c r="N1054">
        <v>122</v>
      </c>
      <c r="O1054" s="34"/>
      <c r="P1054">
        <f>VLOOKUP(表格2_45[[#This Row],[name]],odds!$A$1:$H$200,4,0)</f>
        <v>8.3000000000000007</v>
      </c>
      <c r="Q1054">
        <v>23</v>
      </c>
      <c r="R1054" s="34"/>
      <c r="S1054" s="38" t="s">
        <v>411</v>
      </c>
      <c r="T1054">
        <v>1800</v>
      </c>
      <c r="U1054">
        <v>1</v>
      </c>
      <c r="V1054">
        <v>3</v>
      </c>
      <c r="W1054">
        <v>12</v>
      </c>
      <c r="X1054">
        <v>25</v>
      </c>
      <c r="Y1054" s="32" t="s">
        <v>426</v>
      </c>
      <c r="Z1054">
        <v>1059</v>
      </c>
      <c r="AA1054" s="33" t="s">
        <v>417</v>
      </c>
      <c r="AB1054">
        <v>3</v>
      </c>
      <c r="AC1054">
        <v>66</v>
      </c>
      <c r="AD1054" s="21" t="s">
        <v>158</v>
      </c>
      <c r="AE1054" t="s">
        <v>519</v>
      </c>
      <c r="AF1054">
        <v>12</v>
      </c>
      <c r="AG1054">
        <v>12</v>
      </c>
      <c r="AH1054">
        <v>12</v>
      </c>
      <c r="AI1054">
        <v>12</v>
      </c>
      <c r="AJ1054">
        <v>10</v>
      </c>
      <c r="AL1054" t="s">
        <v>161</v>
      </c>
    </row>
    <row r="1055" spans="1:38" hidden="1" x14ac:dyDescent="0.25">
      <c r="A1055" s="20" t="s">
        <v>218</v>
      </c>
      <c r="B1055" s="21" t="s">
        <v>248</v>
      </c>
      <c r="C1055">
        <v>9</v>
      </c>
      <c r="D1055">
        <v>50.1</v>
      </c>
      <c r="E1055">
        <v>49.800000000000004</v>
      </c>
      <c r="F1055" s="34"/>
      <c r="G1055">
        <v>6</v>
      </c>
      <c r="H1055">
        <v>4</v>
      </c>
      <c r="I1055" s="34"/>
      <c r="J1055" s="56" t="s">
        <v>69</v>
      </c>
      <c r="K1055" s="67" t="s">
        <v>195</v>
      </c>
      <c r="L1055" s="95"/>
      <c r="M1055">
        <v>115</v>
      </c>
      <c r="N1055">
        <v>125</v>
      </c>
      <c r="O1055" s="34"/>
      <c r="P1055">
        <f>VLOOKUP(表格2_45[[#This Row],[name]],odds!$A$1:$H$200,4,0)</f>
        <v>8.3000000000000007</v>
      </c>
      <c r="Q1055">
        <v>38</v>
      </c>
      <c r="R1055" s="34"/>
      <c r="S1055" s="36" t="s">
        <v>410</v>
      </c>
      <c r="T1055">
        <v>1800</v>
      </c>
      <c r="U1055">
        <v>1</v>
      </c>
      <c r="V1055">
        <v>12</v>
      </c>
      <c r="W1055">
        <v>11</v>
      </c>
      <c r="X1055">
        <v>25</v>
      </c>
      <c r="Y1055" s="32" t="s">
        <v>432</v>
      </c>
      <c r="Z1055">
        <v>1049</v>
      </c>
      <c r="AA1055" s="33" t="s">
        <v>427</v>
      </c>
      <c r="AB1055">
        <v>3</v>
      </c>
      <c r="AC1055">
        <v>68</v>
      </c>
      <c r="AD1055" s="21" t="s">
        <v>158</v>
      </c>
      <c r="AE1055">
        <v>3</v>
      </c>
      <c r="AF1055">
        <v>8</v>
      </c>
      <c r="AG1055">
        <v>7</v>
      </c>
      <c r="AH1055">
        <v>6</v>
      </c>
      <c r="AI1055">
        <v>7</v>
      </c>
      <c r="AJ1055">
        <v>9</v>
      </c>
      <c r="AL1055" t="s">
        <v>161</v>
      </c>
    </row>
    <row r="1056" spans="1:38" hidden="1" x14ac:dyDescent="0.25">
      <c r="A1056" s="20" t="s">
        <v>218</v>
      </c>
      <c r="B1056" s="21" t="s">
        <v>248</v>
      </c>
      <c r="C1056">
        <v>9</v>
      </c>
      <c r="D1056">
        <v>0.72</v>
      </c>
      <c r="E1056">
        <v>0.41999999999999993</v>
      </c>
      <c r="F1056" s="34"/>
      <c r="G1056">
        <v>6</v>
      </c>
      <c r="H1056">
        <v>6</v>
      </c>
      <c r="I1056" s="34"/>
      <c r="J1056" s="56" t="s">
        <v>69</v>
      </c>
      <c r="K1056" s="50" t="s">
        <v>565</v>
      </c>
      <c r="L1056" s="98"/>
      <c r="M1056">
        <v>115</v>
      </c>
      <c r="N1056">
        <v>125</v>
      </c>
      <c r="O1056" s="34"/>
      <c r="P1056">
        <f>VLOOKUP(表格2_45[[#This Row],[name]],odds!$A$1:$H$200,4,0)</f>
        <v>8.3000000000000007</v>
      </c>
      <c r="Q1056">
        <v>28</v>
      </c>
      <c r="R1056" s="34"/>
      <c r="S1056" s="38" t="s">
        <v>411</v>
      </c>
      <c r="T1056">
        <v>2000</v>
      </c>
      <c r="U1056">
        <v>2</v>
      </c>
      <c r="V1056">
        <v>26</v>
      </c>
      <c r="W1056">
        <v>10</v>
      </c>
      <c r="X1056">
        <v>25</v>
      </c>
      <c r="Y1056" t="s">
        <v>483</v>
      </c>
      <c r="Z1056">
        <v>1053</v>
      </c>
      <c r="AA1056" s="33" t="s">
        <v>427</v>
      </c>
      <c r="AB1056">
        <v>3</v>
      </c>
      <c r="AC1056">
        <v>70</v>
      </c>
      <c r="AD1056" s="21" t="s">
        <v>158</v>
      </c>
      <c r="AE1056">
        <v>6</v>
      </c>
      <c r="AF1056">
        <v>11</v>
      </c>
      <c r="AG1056">
        <v>12</v>
      </c>
      <c r="AH1056">
        <v>12</v>
      </c>
      <c r="AI1056">
        <v>12</v>
      </c>
      <c r="AJ1056">
        <v>9</v>
      </c>
      <c r="AL1056" t="s">
        <v>161</v>
      </c>
    </row>
    <row r="1057" spans="1:38" hidden="1" x14ac:dyDescent="0.25">
      <c r="A1057" s="20" t="s">
        <v>218</v>
      </c>
      <c r="B1057" s="21" t="s">
        <v>248</v>
      </c>
      <c r="C1057" s="30">
        <v>5</v>
      </c>
      <c r="D1057">
        <v>47.51</v>
      </c>
      <c r="E1057">
        <v>47.410000000000004</v>
      </c>
      <c r="F1057" s="34"/>
      <c r="G1057">
        <v>6</v>
      </c>
      <c r="H1057">
        <v>1</v>
      </c>
      <c r="I1057" s="34"/>
      <c r="J1057" s="56" t="s">
        <v>69</v>
      </c>
      <c r="K1057" s="50" t="s">
        <v>565</v>
      </c>
      <c r="L1057" s="98"/>
      <c r="M1057">
        <v>115</v>
      </c>
      <c r="N1057">
        <v>123</v>
      </c>
      <c r="O1057" s="34"/>
      <c r="P1057">
        <f>VLOOKUP(表格2_45[[#This Row],[name]],odds!$A$1:$H$200,4,0)</f>
        <v>8.3000000000000007</v>
      </c>
      <c r="Q1057">
        <v>45</v>
      </c>
      <c r="R1057" s="34"/>
      <c r="S1057" s="36" t="s">
        <v>410</v>
      </c>
      <c r="T1057">
        <v>1800</v>
      </c>
      <c r="U1057">
        <v>1</v>
      </c>
      <c r="V1057">
        <v>4</v>
      </c>
      <c r="W1057">
        <v>10</v>
      </c>
      <c r="X1057">
        <v>25</v>
      </c>
      <c r="Y1057" t="s">
        <v>501</v>
      </c>
      <c r="Z1057">
        <v>1042</v>
      </c>
      <c r="AA1057" s="33" t="s">
        <v>427</v>
      </c>
      <c r="AB1057">
        <v>3</v>
      </c>
      <c r="AC1057">
        <v>70</v>
      </c>
      <c r="AD1057" s="21" t="s">
        <v>158</v>
      </c>
      <c r="AE1057" s="12" t="s">
        <v>418</v>
      </c>
      <c r="AF1057">
        <v>10</v>
      </c>
      <c r="AG1057">
        <v>9</v>
      </c>
      <c r="AH1057">
        <v>9</v>
      </c>
      <c r="AI1057">
        <v>9</v>
      </c>
      <c r="AJ1057">
        <v>5</v>
      </c>
      <c r="AL1057" t="s">
        <v>161</v>
      </c>
    </row>
    <row r="1058" spans="1:38" hidden="1" x14ac:dyDescent="0.25">
      <c r="A1058" s="20" t="s">
        <v>218</v>
      </c>
      <c r="B1058" s="21" t="s">
        <v>248</v>
      </c>
      <c r="C1058">
        <v>12</v>
      </c>
      <c r="D1058">
        <v>35.36</v>
      </c>
      <c r="E1058">
        <v>35.159999999999997</v>
      </c>
      <c r="F1058" s="34"/>
      <c r="G1058">
        <v>6</v>
      </c>
      <c r="H1058">
        <v>7</v>
      </c>
      <c r="I1058" s="34"/>
      <c r="J1058" s="56" t="s">
        <v>69</v>
      </c>
      <c r="K1058" s="78" t="s">
        <v>687</v>
      </c>
      <c r="L1058" s="123"/>
      <c r="M1058">
        <v>115</v>
      </c>
      <c r="N1058">
        <v>121</v>
      </c>
      <c r="O1058" s="34"/>
      <c r="P1058">
        <f>VLOOKUP(表格2_45[[#This Row],[name]],odds!$A$1:$H$200,4,0)</f>
        <v>8.3000000000000007</v>
      </c>
      <c r="Q1058">
        <v>105</v>
      </c>
      <c r="R1058" s="34"/>
      <c r="S1058" s="38" t="s">
        <v>411</v>
      </c>
      <c r="T1058">
        <v>1600</v>
      </c>
      <c r="U1058">
        <v>1</v>
      </c>
      <c r="V1058">
        <v>28</v>
      </c>
      <c r="W1058">
        <v>9</v>
      </c>
      <c r="X1058">
        <v>25</v>
      </c>
      <c r="Y1058" t="s">
        <v>479</v>
      </c>
      <c r="Z1058">
        <v>1039</v>
      </c>
      <c r="AA1058" s="33" t="s">
        <v>427</v>
      </c>
      <c r="AB1058">
        <v>3</v>
      </c>
      <c r="AC1058">
        <v>72</v>
      </c>
      <c r="AD1058" s="21" t="s">
        <v>158</v>
      </c>
      <c r="AE1058">
        <v>8</v>
      </c>
      <c r="AF1058">
        <v>12</v>
      </c>
      <c r="AG1058">
        <v>11</v>
      </c>
      <c r="AH1058">
        <v>11</v>
      </c>
      <c r="AI1058">
        <v>12</v>
      </c>
      <c r="AL1058" t="s">
        <v>1038</v>
      </c>
    </row>
    <row r="1059" spans="1:38" hidden="1" x14ac:dyDescent="0.25">
      <c r="A1059" s="20" t="s">
        <v>218</v>
      </c>
      <c r="B1059" s="24" t="s">
        <v>222</v>
      </c>
      <c r="C1059">
        <v>6</v>
      </c>
      <c r="D1059">
        <v>40.659999999999997</v>
      </c>
      <c r="E1059">
        <v>40.659999999999997</v>
      </c>
      <c r="F1059" s="34"/>
      <c r="G1059">
        <v>9</v>
      </c>
      <c r="H1059">
        <v>6</v>
      </c>
      <c r="I1059" s="34"/>
      <c r="J1059" s="64" t="s">
        <v>150</v>
      </c>
      <c r="K1059" s="64" t="s">
        <v>150</v>
      </c>
      <c r="L1059" s="119"/>
      <c r="M1059">
        <v>133</v>
      </c>
      <c r="N1059">
        <v>132</v>
      </c>
      <c r="O1059" s="34"/>
      <c r="P1059">
        <f>VLOOKUP(表格2_45[[#This Row],[name]],odds!$A$1:$H$200,4,0)</f>
        <v>13</v>
      </c>
      <c r="Q1059">
        <v>58</v>
      </c>
      <c r="R1059" s="34"/>
      <c r="S1059" s="35" t="s">
        <v>408</v>
      </c>
      <c r="T1059" s="41">
        <v>1650</v>
      </c>
      <c r="U1059">
        <v>1</v>
      </c>
      <c r="V1059">
        <v>15</v>
      </c>
      <c r="W1059">
        <v>11</v>
      </c>
      <c r="X1059">
        <v>23</v>
      </c>
      <c r="Y1059" s="31" t="s">
        <v>420</v>
      </c>
      <c r="Z1059">
        <v>1174</v>
      </c>
      <c r="AA1059" s="33" t="s">
        <v>417</v>
      </c>
      <c r="AB1059">
        <v>2</v>
      </c>
      <c r="AC1059">
        <v>95</v>
      </c>
      <c r="AD1059" s="18" t="s">
        <v>76</v>
      </c>
      <c r="AE1059">
        <v>3</v>
      </c>
      <c r="AF1059">
        <v>2</v>
      </c>
      <c r="AG1059">
        <v>2</v>
      </c>
      <c r="AH1059">
        <v>2</v>
      </c>
      <c r="AI1059">
        <v>6</v>
      </c>
      <c r="AL1059" t="s">
        <v>46</v>
      </c>
    </row>
    <row r="1060" spans="1:38" hidden="1" x14ac:dyDescent="0.25">
      <c r="A1060" s="20" t="s">
        <v>218</v>
      </c>
      <c r="B1060" s="21" t="s">
        <v>248</v>
      </c>
      <c r="C1060">
        <v>7</v>
      </c>
      <c r="D1060">
        <v>40.92</v>
      </c>
      <c r="E1060">
        <v>40.72</v>
      </c>
      <c r="F1060" s="34"/>
      <c r="G1060">
        <v>6</v>
      </c>
      <c r="H1060">
        <v>4</v>
      </c>
      <c r="I1060" s="34"/>
      <c r="J1060" s="56" t="s">
        <v>69</v>
      </c>
      <c r="K1060" s="63" t="s">
        <v>140</v>
      </c>
      <c r="L1060" s="100"/>
      <c r="M1060">
        <v>115</v>
      </c>
      <c r="N1060">
        <v>120</v>
      </c>
      <c r="O1060" s="34"/>
      <c r="P1060">
        <f>VLOOKUP(表格2_45[[#This Row],[name]],odds!$A$1:$H$200,4,0)</f>
        <v>8.3000000000000007</v>
      </c>
      <c r="Q1060">
        <v>10</v>
      </c>
      <c r="R1060" s="34"/>
      <c r="S1060" s="36" t="s">
        <v>410</v>
      </c>
      <c r="T1060" s="41">
        <v>1650</v>
      </c>
      <c r="U1060">
        <v>1</v>
      </c>
      <c r="V1060">
        <v>4</v>
      </c>
      <c r="W1060">
        <v>7</v>
      </c>
      <c r="X1060">
        <v>24</v>
      </c>
      <c r="Y1060" s="32" t="s">
        <v>432</v>
      </c>
      <c r="Z1060">
        <v>1041</v>
      </c>
      <c r="AA1060" s="33" t="s">
        <v>417</v>
      </c>
      <c r="AB1060">
        <v>3</v>
      </c>
      <c r="AC1060">
        <v>65</v>
      </c>
      <c r="AD1060" s="21" t="s">
        <v>158</v>
      </c>
      <c r="AE1060" t="s">
        <v>435</v>
      </c>
      <c r="AF1060">
        <v>9</v>
      </c>
      <c r="AG1060">
        <v>10</v>
      </c>
      <c r="AH1060">
        <v>9</v>
      </c>
      <c r="AI1060">
        <v>7</v>
      </c>
      <c r="AL1060" t="s">
        <v>161</v>
      </c>
    </row>
    <row r="1061" spans="1:38" hidden="1" x14ac:dyDescent="0.25">
      <c r="A1061" s="20" t="s">
        <v>218</v>
      </c>
      <c r="B1061" s="21" t="s">
        <v>248</v>
      </c>
      <c r="C1061">
        <v>6</v>
      </c>
      <c r="D1061">
        <v>39.42</v>
      </c>
      <c r="E1061">
        <v>39.020000000000003</v>
      </c>
      <c r="F1061" s="34"/>
      <c r="G1061">
        <v>6</v>
      </c>
      <c r="H1061">
        <v>8</v>
      </c>
      <c r="I1061" s="34"/>
      <c r="J1061" s="56" t="s">
        <v>69</v>
      </c>
      <c r="K1061" s="49" t="s">
        <v>31</v>
      </c>
      <c r="L1061" s="107"/>
      <c r="M1061">
        <v>115</v>
      </c>
      <c r="N1061">
        <v>128</v>
      </c>
      <c r="O1061" s="34"/>
      <c r="P1061">
        <f>VLOOKUP(表格2_45[[#This Row],[name]],odds!$A$1:$H$200,4,0)</f>
        <v>8.3000000000000007</v>
      </c>
      <c r="Q1061">
        <v>5.7</v>
      </c>
      <c r="R1061" s="34"/>
      <c r="S1061" s="36" t="s">
        <v>410</v>
      </c>
      <c r="T1061" s="41">
        <v>1650</v>
      </c>
      <c r="U1061">
        <v>1</v>
      </c>
      <c r="V1061">
        <v>16</v>
      </c>
      <c r="W1061">
        <v>4</v>
      </c>
      <c r="X1061">
        <v>25</v>
      </c>
      <c r="Y1061" s="31" t="s">
        <v>420</v>
      </c>
      <c r="Z1061">
        <v>1069</v>
      </c>
      <c r="AA1061" s="33" t="s">
        <v>427</v>
      </c>
      <c r="AB1061">
        <v>3</v>
      </c>
      <c r="AC1061">
        <v>73</v>
      </c>
      <c r="AD1061" s="21" t="s">
        <v>158</v>
      </c>
      <c r="AE1061" s="12">
        <v>1</v>
      </c>
      <c r="AF1061">
        <v>8</v>
      </c>
      <c r="AG1061">
        <v>8</v>
      </c>
      <c r="AH1061">
        <v>8</v>
      </c>
      <c r="AI1061">
        <v>6</v>
      </c>
      <c r="AL1061" t="s">
        <v>624</v>
      </c>
    </row>
    <row r="1062" spans="1:38" hidden="1" x14ac:dyDescent="0.25">
      <c r="A1062" s="20" t="s">
        <v>218</v>
      </c>
      <c r="B1062" s="21" t="s">
        <v>248</v>
      </c>
      <c r="C1062" s="28">
        <v>1</v>
      </c>
      <c r="D1062">
        <v>38.590000000000003</v>
      </c>
      <c r="E1062">
        <v>38.590000000000003</v>
      </c>
      <c r="F1062" s="34"/>
      <c r="G1062">
        <v>6</v>
      </c>
      <c r="H1062">
        <v>2</v>
      </c>
      <c r="I1062" s="34"/>
      <c r="J1062" s="56" t="s">
        <v>69</v>
      </c>
      <c r="K1062" s="49" t="s">
        <v>31</v>
      </c>
      <c r="L1062" s="107"/>
      <c r="M1062">
        <v>115</v>
      </c>
      <c r="N1062">
        <v>121</v>
      </c>
      <c r="O1062" s="34"/>
      <c r="P1062">
        <f>VLOOKUP(表格2_45[[#This Row],[name]],odds!$A$1:$H$200,4,0)</f>
        <v>8.3000000000000007</v>
      </c>
      <c r="Q1062">
        <v>2.2000000000000002</v>
      </c>
      <c r="R1062" s="34"/>
      <c r="S1062" s="36" t="s">
        <v>410</v>
      </c>
      <c r="T1062" s="41">
        <v>1650</v>
      </c>
      <c r="U1062">
        <v>1</v>
      </c>
      <c r="V1062">
        <v>2</v>
      </c>
      <c r="W1062">
        <v>4</v>
      </c>
      <c r="X1062">
        <v>25</v>
      </c>
      <c r="Y1062" s="32" t="s">
        <v>426</v>
      </c>
      <c r="Z1062">
        <v>1069</v>
      </c>
      <c r="AA1062" s="33" t="s">
        <v>427</v>
      </c>
      <c r="AB1062">
        <v>3</v>
      </c>
      <c r="AC1062">
        <v>66</v>
      </c>
      <c r="AD1062" s="21" t="s">
        <v>158</v>
      </c>
      <c r="AE1062" s="12" t="s">
        <v>418</v>
      </c>
      <c r="AF1062">
        <v>8</v>
      </c>
      <c r="AG1062">
        <v>8</v>
      </c>
      <c r="AH1062">
        <v>8</v>
      </c>
      <c r="AI1062">
        <v>1</v>
      </c>
      <c r="AL1062" t="s">
        <v>624</v>
      </c>
    </row>
    <row r="1063" spans="1:38" hidden="1" x14ac:dyDescent="0.25">
      <c r="A1063" s="20" t="s">
        <v>218</v>
      </c>
      <c r="B1063" s="21" t="s">
        <v>248</v>
      </c>
      <c r="C1063" s="28">
        <v>3</v>
      </c>
      <c r="D1063">
        <v>39.76</v>
      </c>
      <c r="E1063">
        <v>39.46</v>
      </c>
      <c r="F1063" s="34"/>
      <c r="G1063">
        <v>6</v>
      </c>
      <c r="H1063">
        <v>3</v>
      </c>
      <c r="I1063" s="34"/>
      <c r="J1063" s="56" t="s">
        <v>69</v>
      </c>
      <c r="K1063" s="67" t="s">
        <v>195</v>
      </c>
      <c r="L1063" s="95"/>
      <c r="M1063">
        <v>115</v>
      </c>
      <c r="N1063">
        <v>125</v>
      </c>
      <c r="O1063" s="34"/>
      <c r="P1063">
        <f>VLOOKUP(表格2_45[[#This Row],[name]],odds!$A$1:$H$200,4,0)</f>
        <v>8.3000000000000007</v>
      </c>
      <c r="Q1063">
        <v>5.8</v>
      </c>
      <c r="R1063" s="34"/>
      <c r="S1063" s="37" t="s">
        <v>409</v>
      </c>
      <c r="T1063" s="41">
        <v>1650</v>
      </c>
      <c r="U1063">
        <v>1</v>
      </c>
      <c r="V1063">
        <v>5</v>
      </c>
      <c r="W1063">
        <v>3</v>
      </c>
      <c r="X1063">
        <v>25</v>
      </c>
      <c r="Y1063" s="32" t="s">
        <v>426</v>
      </c>
      <c r="Z1063">
        <v>1066</v>
      </c>
      <c r="AA1063" s="33" t="s">
        <v>417</v>
      </c>
      <c r="AB1063">
        <v>3</v>
      </c>
      <c r="AC1063">
        <v>65</v>
      </c>
      <c r="AD1063" s="21" t="s">
        <v>158</v>
      </c>
      <c r="AE1063" s="12" t="s">
        <v>446</v>
      </c>
      <c r="AF1063">
        <v>7</v>
      </c>
      <c r="AG1063">
        <v>7</v>
      </c>
      <c r="AH1063">
        <v>8</v>
      </c>
      <c r="AI1063">
        <v>3</v>
      </c>
      <c r="AL1063" t="s">
        <v>624</v>
      </c>
    </row>
    <row r="1064" spans="1:38" hidden="1" x14ac:dyDescent="0.25">
      <c r="A1064" s="20" t="s">
        <v>218</v>
      </c>
      <c r="B1064" s="21" t="s">
        <v>248</v>
      </c>
      <c r="C1064">
        <v>6</v>
      </c>
      <c r="D1064">
        <v>40.11</v>
      </c>
      <c r="E1064">
        <v>39.709999999999994</v>
      </c>
      <c r="F1064" s="34"/>
      <c r="G1064">
        <v>6</v>
      </c>
      <c r="H1064">
        <v>10</v>
      </c>
      <c r="I1064" s="34"/>
      <c r="J1064" s="56" t="s">
        <v>69</v>
      </c>
      <c r="K1064" s="62" t="s">
        <v>120</v>
      </c>
      <c r="L1064" s="109"/>
      <c r="M1064">
        <v>115</v>
      </c>
      <c r="N1064">
        <v>122</v>
      </c>
      <c r="O1064" s="34"/>
      <c r="P1064">
        <f>VLOOKUP(表格2_45[[#This Row],[name]],odds!$A$1:$H$200,4,0)</f>
        <v>8.3000000000000007</v>
      </c>
      <c r="Q1064">
        <v>8.1999999999999993</v>
      </c>
      <c r="R1064" s="34"/>
      <c r="S1064" s="38" t="s">
        <v>411</v>
      </c>
      <c r="T1064" s="41">
        <v>1650</v>
      </c>
      <c r="U1064">
        <v>1</v>
      </c>
      <c r="V1064">
        <v>19</v>
      </c>
      <c r="W1064">
        <v>2</v>
      </c>
      <c r="X1064">
        <v>25</v>
      </c>
      <c r="Y1064" s="31" t="s">
        <v>420</v>
      </c>
      <c r="Z1064">
        <v>1071</v>
      </c>
      <c r="AA1064" s="33" t="s">
        <v>417</v>
      </c>
      <c r="AB1064">
        <v>3</v>
      </c>
      <c r="AC1064">
        <v>65</v>
      </c>
      <c r="AD1064" s="21" t="s">
        <v>158</v>
      </c>
      <c r="AE1064" s="12" t="s">
        <v>552</v>
      </c>
      <c r="AF1064">
        <v>11</v>
      </c>
      <c r="AG1064">
        <v>11</v>
      </c>
      <c r="AH1064">
        <v>11</v>
      </c>
      <c r="AI1064">
        <v>6</v>
      </c>
      <c r="AL1064" t="s">
        <v>624</v>
      </c>
    </row>
    <row r="1065" spans="1:38" hidden="1" x14ac:dyDescent="0.25">
      <c r="A1065" s="20" t="s">
        <v>218</v>
      </c>
      <c r="B1065" s="21" t="s">
        <v>248</v>
      </c>
      <c r="C1065" s="28">
        <v>2</v>
      </c>
      <c r="D1065">
        <v>49.95</v>
      </c>
      <c r="E1065">
        <v>49.75</v>
      </c>
      <c r="F1065" s="34"/>
      <c r="G1065">
        <v>6</v>
      </c>
      <c r="H1065">
        <v>7</v>
      </c>
      <c r="I1065" s="34"/>
      <c r="J1065" s="56" t="s">
        <v>69</v>
      </c>
      <c r="K1065" s="49" t="s">
        <v>31</v>
      </c>
      <c r="L1065" s="107"/>
      <c r="M1065">
        <v>115</v>
      </c>
      <c r="N1065">
        <v>122</v>
      </c>
      <c r="O1065" s="34"/>
      <c r="P1065">
        <f>VLOOKUP(表格2_45[[#This Row],[name]],odds!$A$1:$H$200,4,0)</f>
        <v>8.3000000000000007</v>
      </c>
      <c r="Q1065">
        <v>2.9</v>
      </c>
      <c r="R1065" s="34"/>
      <c r="S1065" s="36" t="s">
        <v>410</v>
      </c>
      <c r="T1065">
        <v>1800</v>
      </c>
      <c r="U1065">
        <v>1</v>
      </c>
      <c r="V1065">
        <v>22</v>
      </c>
      <c r="W1065">
        <v>1</v>
      </c>
      <c r="X1065">
        <v>25</v>
      </c>
      <c r="Y1065" s="32" t="s">
        <v>416</v>
      </c>
      <c r="Z1065">
        <v>1073</v>
      </c>
      <c r="AA1065" s="33" t="s">
        <v>417</v>
      </c>
      <c r="AB1065">
        <v>3</v>
      </c>
      <c r="AC1065">
        <v>65</v>
      </c>
      <c r="AD1065" s="21" t="s">
        <v>158</v>
      </c>
      <c r="AE1065" s="12" t="s">
        <v>539</v>
      </c>
      <c r="AF1065">
        <v>9</v>
      </c>
      <c r="AG1065">
        <v>9</v>
      </c>
      <c r="AH1065">
        <v>10</v>
      </c>
      <c r="AI1065">
        <v>8</v>
      </c>
      <c r="AJ1065">
        <v>2</v>
      </c>
      <c r="AL1065" t="s">
        <v>624</v>
      </c>
    </row>
    <row r="1066" spans="1:38" x14ac:dyDescent="0.25">
      <c r="A1066" s="20" t="s">
        <v>218</v>
      </c>
      <c r="B1066" s="26" t="s">
        <v>228</v>
      </c>
      <c r="C1066">
        <v>8</v>
      </c>
      <c r="D1066">
        <v>40.770000000000003</v>
      </c>
      <c r="E1066">
        <v>40.770000000000003</v>
      </c>
      <c r="F1066" s="34"/>
      <c r="G1066">
        <v>7</v>
      </c>
      <c r="H1066">
        <v>6</v>
      </c>
      <c r="I1066" s="34"/>
      <c r="J1066" s="54" t="s">
        <v>58</v>
      </c>
      <c r="K1066" s="54" t="s">
        <v>58</v>
      </c>
      <c r="L1066" s="110"/>
      <c r="M1066">
        <v>129</v>
      </c>
      <c r="N1066">
        <v>129</v>
      </c>
      <c r="O1066" s="34"/>
      <c r="P1066">
        <f>VLOOKUP(表格2_45[[#This Row],[name]],odds!$A$1:$H$200,4,0)</f>
        <v>11</v>
      </c>
      <c r="Q1066">
        <v>7.5</v>
      </c>
      <c r="R1066" s="34"/>
      <c r="S1066" s="38" t="s">
        <v>411</v>
      </c>
      <c r="T1066" s="41">
        <v>1650</v>
      </c>
      <c r="U1066">
        <v>1</v>
      </c>
      <c r="V1066">
        <v>26</v>
      </c>
      <c r="W1066">
        <v>11</v>
      </c>
      <c r="X1066">
        <v>25</v>
      </c>
      <c r="Y1066" s="32" t="s">
        <v>416</v>
      </c>
      <c r="Z1066">
        <v>1099</v>
      </c>
      <c r="AA1066" s="33" t="s">
        <v>427</v>
      </c>
      <c r="AB1066">
        <v>3</v>
      </c>
      <c r="AC1066">
        <v>72</v>
      </c>
      <c r="AD1066" s="16" t="s">
        <v>14</v>
      </c>
      <c r="AE1066">
        <v>3</v>
      </c>
      <c r="AF1066">
        <v>12</v>
      </c>
      <c r="AG1066">
        <v>12</v>
      </c>
      <c r="AH1066">
        <v>12</v>
      </c>
      <c r="AI1066">
        <v>8</v>
      </c>
      <c r="AL1066" t="s">
        <v>161</v>
      </c>
    </row>
    <row r="1067" spans="1:38" x14ac:dyDescent="0.25">
      <c r="A1067" s="20" t="s">
        <v>218</v>
      </c>
      <c r="B1067" s="17" t="s">
        <v>236</v>
      </c>
      <c r="C1067" s="28">
        <v>1</v>
      </c>
      <c r="D1067">
        <v>40.9</v>
      </c>
      <c r="E1067">
        <v>40.800000000000004</v>
      </c>
      <c r="F1067" s="34"/>
      <c r="G1067">
        <v>8</v>
      </c>
      <c r="H1067">
        <v>1</v>
      </c>
      <c r="I1067" s="34"/>
      <c r="J1067" s="66" t="s">
        <v>173</v>
      </c>
      <c r="K1067" s="61" t="s">
        <v>106</v>
      </c>
      <c r="L1067" s="113"/>
      <c r="M1067">
        <v>121</v>
      </c>
      <c r="N1067">
        <v>130</v>
      </c>
      <c r="O1067" s="34"/>
      <c r="P1067">
        <f>VLOOKUP(表格2_45[[#This Row],[name]],odds!$A$1:$H$200,4,0)</f>
        <v>12</v>
      </c>
      <c r="Q1067">
        <v>7.1</v>
      </c>
      <c r="R1067" s="34"/>
      <c r="S1067" s="37" t="s">
        <v>409</v>
      </c>
      <c r="T1067" s="41">
        <v>1650</v>
      </c>
      <c r="U1067">
        <v>1</v>
      </c>
      <c r="V1067">
        <v>10</v>
      </c>
      <c r="W1067">
        <v>9</v>
      </c>
      <c r="X1067">
        <v>25</v>
      </c>
      <c r="Y1067" s="32" t="s">
        <v>432</v>
      </c>
      <c r="Z1067">
        <v>1090</v>
      </c>
      <c r="AA1067" s="33" t="s">
        <v>417</v>
      </c>
      <c r="AB1067">
        <v>4</v>
      </c>
      <c r="AC1067">
        <v>55</v>
      </c>
      <c r="AD1067" s="17" t="s">
        <v>21</v>
      </c>
      <c r="AE1067" s="12" t="s">
        <v>539</v>
      </c>
      <c r="AF1067">
        <v>4</v>
      </c>
      <c r="AG1067">
        <v>4</v>
      </c>
      <c r="AH1067">
        <v>3</v>
      </c>
      <c r="AI1067">
        <v>1</v>
      </c>
      <c r="AL1067" t="s">
        <v>46</v>
      </c>
    </row>
    <row r="1068" spans="1:38" hidden="1" x14ac:dyDescent="0.25">
      <c r="A1068" s="20" t="s">
        <v>218</v>
      </c>
      <c r="B1068" s="21" t="s">
        <v>248</v>
      </c>
      <c r="C1068" s="30">
        <v>4</v>
      </c>
      <c r="D1068">
        <v>1.67</v>
      </c>
      <c r="E1068">
        <v>1.3699999999999999</v>
      </c>
      <c r="F1068" s="34"/>
      <c r="G1068">
        <v>6</v>
      </c>
      <c r="H1068">
        <v>13</v>
      </c>
      <c r="I1068" s="34"/>
      <c r="J1068" s="56" t="s">
        <v>69</v>
      </c>
      <c r="K1068" s="63" t="s">
        <v>140</v>
      </c>
      <c r="L1068" s="100"/>
      <c r="M1068">
        <v>115</v>
      </c>
      <c r="N1068">
        <v>119</v>
      </c>
      <c r="O1068" s="34"/>
      <c r="P1068">
        <f>VLOOKUP(表格2_45[[#This Row],[name]],odds!$A$1:$H$200,4,0)</f>
        <v>8.3000000000000007</v>
      </c>
      <c r="Q1068">
        <v>89</v>
      </c>
      <c r="R1068" s="34"/>
      <c r="S1068" s="38" t="s">
        <v>411</v>
      </c>
      <c r="T1068">
        <v>2000</v>
      </c>
      <c r="U1068">
        <v>2</v>
      </c>
      <c r="V1068">
        <v>17</v>
      </c>
      <c r="W1068">
        <v>11</v>
      </c>
      <c r="X1068">
        <v>24</v>
      </c>
      <c r="Y1068" t="s">
        <v>501</v>
      </c>
      <c r="Z1068">
        <v>1061</v>
      </c>
      <c r="AA1068" s="33" t="s">
        <v>417</v>
      </c>
      <c r="AB1068">
        <v>3</v>
      </c>
      <c r="AC1068">
        <v>64</v>
      </c>
      <c r="AD1068" s="21" t="s">
        <v>158</v>
      </c>
      <c r="AE1068" s="12" t="s">
        <v>539</v>
      </c>
      <c r="AF1068">
        <v>13</v>
      </c>
      <c r="AG1068">
        <v>13</v>
      </c>
      <c r="AH1068">
        <v>13</v>
      </c>
      <c r="AI1068">
        <v>10</v>
      </c>
      <c r="AJ1068">
        <v>4</v>
      </c>
      <c r="AL1068" t="s">
        <v>161</v>
      </c>
    </row>
    <row r="1069" spans="1:38" hidden="1" x14ac:dyDescent="0.25">
      <c r="A1069" s="20" t="s">
        <v>218</v>
      </c>
      <c r="B1069" s="18" t="s">
        <v>239</v>
      </c>
      <c r="C1069" s="28">
        <v>2</v>
      </c>
      <c r="D1069">
        <v>41.14</v>
      </c>
      <c r="E1069">
        <v>40.840000000000003</v>
      </c>
      <c r="F1069" s="34"/>
      <c r="G1069">
        <v>1</v>
      </c>
      <c r="H1069">
        <v>4</v>
      </c>
      <c r="I1069" s="34"/>
      <c r="J1069" s="63" t="s">
        <v>140</v>
      </c>
      <c r="K1069" s="56" t="s">
        <v>69</v>
      </c>
      <c r="L1069" s="105"/>
      <c r="M1069">
        <v>120</v>
      </c>
      <c r="N1069">
        <v>128</v>
      </c>
      <c r="O1069" s="34"/>
      <c r="P1069">
        <f>VLOOKUP(表格2_45[[#This Row],[name]],odds!$A$1:$H$200,4,0)</f>
        <v>17</v>
      </c>
      <c r="Q1069">
        <v>16</v>
      </c>
      <c r="R1069" s="34"/>
      <c r="S1069" s="35" t="s">
        <v>408</v>
      </c>
      <c r="T1069" s="41">
        <v>1650</v>
      </c>
      <c r="U1069">
        <v>1</v>
      </c>
      <c r="V1069">
        <v>11</v>
      </c>
      <c r="W1069">
        <v>9</v>
      </c>
      <c r="X1069">
        <v>24</v>
      </c>
      <c r="Y1069" s="32" t="s">
        <v>432</v>
      </c>
      <c r="Z1069">
        <v>1141</v>
      </c>
      <c r="AA1069" s="33" t="s">
        <v>417</v>
      </c>
      <c r="AB1069">
        <v>3</v>
      </c>
      <c r="AC1069">
        <v>72</v>
      </c>
      <c r="AD1069" s="25" t="s">
        <v>54</v>
      </c>
      <c r="AE1069" s="12" t="s">
        <v>446</v>
      </c>
      <c r="AF1069">
        <v>3</v>
      </c>
      <c r="AG1069">
        <v>3</v>
      </c>
      <c r="AH1069">
        <v>3</v>
      </c>
      <c r="AI1069">
        <v>2</v>
      </c>
      <c r="AL1069" t="s">
        <v>141</v>
      </c>
    </row>
    <row r="1070" spans="1:38" x14ac:dyDescent="0.25">
      <c r="A1070" s="20" t="s">
        <v>218</v>
      </c>
      <c r="B1070" s="17" t="s">
        <v>236</v>
      </c>
      <c r="C1070">
        <v>12</v>
      </c>
      <c r="D1070">
        <v>41.33</v>
      </c>
      <c r="E1070">
        <v>41.129999999999995</v>
      </c>
      <c r="F1070" s="34"/>
      <c r="G1070">
        <v>8</v>
      </c>
      <c r="H1070">
        <v>11</v>
      </c>
      <c r="I1070" s="34"/>
      <c r="J1070" s="66" t="s">
        <v>173</v>
      </c>
      <c r="K1070" s="86" t="s">
        <v>1239</v>
      </c>
      <c r="L1070" s="131"/>
      <c r="M1070">
        <v>121</v>
      </c>
      <c r="N1070">
        <v>126</v>
      </c>
      <c r="O1070" s="34"/>
      <c r="P1070">
        <f>VLOOKUP(表格2_45[[#This Row],[name]],odds!$A$1:$H$200,4,0)</f>
        <v>12</v>
      </c>
      <c r="Q1070">
        <v>31</v>
      </c>
      <c r="R1070" s="34"/>
      <c r="S1070" s="36" t="s">
        <v>410</v>
      </c>
      <c r="T1070" s="41">
        <v>1650</v>
      </c>
      <c r="U1070">
        <v>1</v>
      </c>
      <c r="V1070">
        <v>10</v>
      </c>
      <c r="W1070">
        <v>12</v>
      </c>
      <c r="X1070">
        <v>25</v>
      </c>
      <c r="Y1070" s="32" t="s">
        <v>432</v>
      </c>
      <c r="Z1070">
        <v>1102</v>
      </c>
      <c r="AA1070" s="33" t="s">
        <v>417</v>
      </c>
      <c r="AB1070">
        <v>3</v>
      </c>
      <c r="AC1070">
        <v>68</v>
      </c>
      <c r="AD1070" s="17" t="s">
        <v>21</v>
      </c>
      <c r="AE1070" t="s">
        <v>487</v>
      </c>
      <c r="AF1070">
        <v>8</v>
      </c>
      <c r="AG1070">
        <v>9</v>
      </c>
      <c r="AH1070">
        <v>11</v>
      </c>
      <c r="AI1070">
        <v>12</v>
      </c>
      <c r="AL1070" t="s">
        <v>46</v>
      </c>
    </row>
    <row r="1071" spans="1:38" x14ac:dyDescent="0.25">
      <c r="A1071" s="20" t="s">
        <v>218</v>
      </c>
      <c r="B1071" s="17" t="s">
        <v>236</v>
      </c>
      <c r="C1071">
        <v>11</v>
      </c>
      <c r="D1071">
        <v>41.34</v>
      </c>
      <c r="E1071">
        <v>41.24</v>
      </c>
      <c r="F1071" s="34"/>
      <c r="G1071">
        <v>8</v>
      </c>
      <c r="H1071">
        <v>10</v>
      </c>
      <c r="I1071" s="34"/>
      <c r="J1071" s="66" t="s">
        <v>173</v>
      </c>
      <c r="K1071" s="61" t="s">
        <v>106</v>
      </c>
      <c r="L1071" s="113"/>
      <c r="M1071">
        <v>121</v>
      </c>
      <c r="N1071">
        <v>124</v>
      </c>
      <c r="O1071" s="34"/>
      <c r="P1071">
        <f>VLOOKUP(表格2_45[[#This Row],[name]],odds!$A$1:$H$200,4,0)</f>
        <v>12</v>
      </c>
      <c r="Q1071">
        <v>24</v>
      </c>
      <c r="R1071" s="34"/>
      <c r="S1071" s="35" t="s">
        <v>408</v>
      </c>
      <c r="T1071" s="41">
        <v>1650</v>
      </c>
      <c r="U1071">
        <v>1</v>
      </c>
      <c r="V1071">
        <v>2</v>
      </c>
      <c r="W1071">
        <v>11</v>
      </c>
      <c r="X1071">
        <v>25</v>
      </c>
      <c r="Y1071" s="32" t="s">
        <v>416</v>
      </c>
      <c r="Z1071">
        <v>1100</v>
      </c>
      <c r="AA1071" s="33" t="s">
        <v>427</v>
      </c>
      <c r="AB1071">
        <v>3</v>
      </c>
      <c r="AC1071">
        <v>68</v>
      </c>
      <c r="AD1071" s="17" t="s">
        <v>21</v>
      </c>
      <c r="AE1071" t="s">
        <v>505</v>
      </c>
      <c r="AF1071">
        <v>1</v>
      </c>
      <c r="AG1071">
        <v>1</v>
      </c>
      <c r="AH1071">
        <v>2</v>
      </c>
      <c r="AI1071">
        <v>11</v>
      </c>
      <c r="AL1071" t="s">
        <v>46</v>
      </c>
    </row>
    <row r="1072" spans="1:38" hidden="1" x14ac:dyDescent="0.25">
      <c r="A1072" s="20" t="s">
        <v>218</v>
      </c>
      <c r="B1072" s="21" t="s">
        <v>248</v>
      </c>
      <c r="C1072">
        <v>6</v>
      </c>
      <c r="D1072">
        <v>39.700000000000003</v>
      </c>
      <c r="E1072">
        <v>39.6</v>
      </c>
      <c r="F1072" s="34"/>
      <c r="G1072">
        <v>6</v>
      </c>
      <c r="H1072">
        <v>4</v>
      </c>
      <c r="I1072" s="34"/>
      <c r="J1072" s="56" t="s">
        <v>69</v>
      </c>
      <c r="K1072" s="63" t="s">
        <v>140</v>
      </c>
      <c r="L1072" s="100"/>
      <c r="M1072">
        <v>115</v>
      </c>
      <c r="N1072">
        <v>118</v>
      </c>
      <c r="O1072" s="34"/>
      <c r="P1072">
        <f>VLOOKUP(表格2_45[[#This Row],[name]],odds!$A$1:$H$200,4,0)</f>
        <v>8.3000000000000007</v>
      </c>
      <c r="Q1072">
        <v>18</v>
      </c>
      <c r="R1072" s="34"/>
      <c r="S1072" s="38" t="s">
        <v>411</v>
      </c>
      <c r="T1072" s="41">
        <v>1650</v>
      </c>
      <c r="U1072">
        <v>1</v>
      </c>
      <c r="V1072">
        <v>29</v>
      </c>
      <c r="W1072">
        <v>5</v>
      </c>
      <c r="X1072">
        <v>24</v>
      </c>
      <c r="Y1072" t="s">
        <v>457</v>
      </c>
      <c r="Z1072">
        <v>1050</v>
      </c>
      <c r="AA1072" s="33" t="s">
        <v>417</v>
      </c>
      <c r="AB1072">
        <v>3</v>
      </c>
      <c r="AC1072">
        <v>63</v>
      </c>
      <c r="AD1072" s="21" t="s">
        <v>158</v>
      </c>
      <c r="AE1072" t="s">
        <v>484</v>
      </c>
      <c r="AF1072">
        <v>12</v>
      </c>
      <c r="AG1072">
        <v>13</v>
      </c>
      <c r="AH1072">
        <v>10</v>
      </c>
      <c r="AI1072">
        <v>6</v>
      </c>
      <c r="AL1072" t="s">
        <v>161</v>
      </c>
    </row>
    <row r="1073" spans="1:38" hidden="1" x14ac:dyDescent="0.25">
      <c r="A1073" s="20" t="s">
        <v>218</v>
      </c>
      <c r="B1073" s="21" t="s">
        <v>248</v>
      </c>
      <c r="C1073" s="28">
        <v>1</v>
      </c>
      <c r="D1073">
        <v>34.799999999999997</v>
      </c>
      <c r="E1073">
        <v>33.999999999999993</v>
      </c>
      <c r="F1073" s="34"/>
      <c r="G1073">
        <v>6</v>
      </c>
      <c r="H1073">
        <v>10</v>
      </c>
      <c r="I1073" s="34"/>
      <c r="J1073" s="56" t="s">
        <v>69</v>
      </c>
      <c r="K1073" s="49" t="s">
        <v>31</v>
      </c>
      <c r="L1073" s="107"/>
      <c r="M1073">
        <v>115</v>
      </c>
      <c r="N1073">
        <v>133</v>
      </c>
      <c r="O1073" s="34"/>
      <c r="P1073">
        <f>VLOOKUP(表格2_45[[#This Row],[name]],odds!$A$1:$H$200,4,0)</f>
        <v>8.3000000000000007</v>
      </c>
      <c r="Q1073">
        <v>10</v>
      </c>
      <c r="R1073" s="34"/>
      <c r="S1073" s="38" t="s">
        <v>411</v>
      </c>
      <c r="T1073">
        <v>1600</v>
      </c>
      <c r="U1073">
        <v>1</v>
      </c>
      <c r="V1073">
        <v>5</v>
      </c>
      <c r="W1073">
        <v>5</v>
      </c>
      <c r="X1073">
        <v>24</v>
      </c>
      <c r="Y1073" t="s">
        <v>477</v>
      </c>
      <c r="Z1073">
        <v>1041</v>
      </c>
      <c r="AA1073" s="33" t="s">
        <v>417</v>
      </c>
      <c r="AB1073">
        <v>4</v>
      </c>
      <c r="AC1073">
        <v>58</v>
      </c>
      <c r="AD1073" s="21" t="s">
        <v>158</v>
      </c>
      <c r="AE1073" s="12" t="s">
        <v>989</v>
      </c>
      <c r="AF1073">
        <v>13</v>
      </c>
      <c r="AG1073">
        <v>11</v>
      </c>
      <c r="AH1073">
        <v>9</v>
      </c>
      <c r="AI1073">
        <v>1</v>
      </c>
      <c r="AL1073" t="s">
        <v>161</v>
      </c>
    </row>
    <row r="1074" spans="1:38" hidden="1" x14ac:dyDescent="0.25">
      <c r="A1074" s="20" t="s">
        <v>218</v>
      </c>
      <c r="B1074" s="21" t="s">
        <v>248</v>
      </c>
      <c r="C1074">
        <v>6</v>
      </c>
      <c r="D1074">
        <v>36.549999999999997</v>
      </c>
      <c r="E1074">
        <v>35.449999999999996</v>
      </c>
      <c r="F1074" s="34"/>
      <c r="G1074">
        <v>6</v>
      </c>
      <c r="H1074">
        <v>14</v>
      </c>
      <c r="I1074" s="34"/>
      <c r="J1074" s="56" t="s">
        <v>69</v>
      </c>
      <c r="K1074" s="49" t="s">
        <v>31</v>
      </c>
      <c r="L1074" s="107"/>
      <c r="M1074">
        <v>115</v>
      </c>
      <c r="N1074">
        <v>135</v>
      </c>
      <c r="O1074" s="34"/>
      <c r="P1074">
        <f>VLOOKUP(表格2_45[[#This Row],[name]],odds!$A$1:$H$200,4,0)</f>
        <v>8.3000000000000007</v>
      </c>
      <c r="Q1074">
        <v>16</v>
      </c>
      <c r="R1074" s="34"/>
      <c r="S1074" s="38" t="s">
        <v>411</v>
      </c>
      <c r="T1074">
        <v>1600</v>
      </c>
      <c r="U1074">
        <v>1</v>
      </c>
      <c r="V1074">
        <v>7</v>
      </c>
      <c r="W1074">
        <v>4</v>
      </c>
      <c r="X1074">
        <v>24</v>
      </c>
      <c r="Y1074" t="s">
        <v>501</v>
      </c>
      <c r="Z1074">
        <v>1047</v>
      </c>
      <c r="AA1074" s="33" t="s">
        <v>417</v>
      </c>
      <c r="AB1074">
        <v>4</v>
      </c>
      <c r="AC1074">
        <v>59</v>
      </c>
      <c r="AD1074" s="21" t="s">
        <v>158</v>
      </c>
      <c r="AE1074" t="s">
        <v>435</v>
      </c>
      <c r="AF1074">
        <v>13</v>
      </c>
      <c r="AG1074">
        <v>13</v>
      </c>
      <c r="AH1074">
        <v>13</v>
      </c>
      <c r="AI1074">
        <v>6</v>
      </c>
      <c r="AL1074" t="s">
        <v>161</v>
      </c>
    </row>
    <row r="1075" spans="1:38" hidden="1" x14ac:dyDescent="0.25">
      <c r="A1075" s="20" t="s">
        <v>218</v>
      </c>
      <c r="B1075" s="21" t="s">
        <v>248</v>
      </c>
      <c r="C1075">
        <v>10</v>
      </c>
      <c r="D1075">
        <v>41.78</v>
      </c>
      <c r="E1075">
        <v>41.48</v>
      </c>
      <c r="F1075" s="34"/>
      <c r="G1075">
        <v>6</v>
      </c>
      <c r="H1075">
        <v>11</v>
      </c>
      <c r="I1075" s="34"/>
      <c r="J1075" s="56" t="s">
        <v>69</v>
      </c>
      <c r="K1075" s="59" t="s">
        <v>85</v>
      </c>
      <c r="L1075" s="96"/>
      <c r="M1075">
        <v>115</v>
      </c>
      <c r="N1075">
        <v>118</v>
      </c>
      <c r="O1075" s="34"/>
      <c r="P1075">
        <f>VLOOKUP(表格2_45[[#This Row],[name]],odds!$A$1:$H$200,4,0)</f>
        <v>8.3000000000000007</v>
      </c>
      <c r="Q1075">
        <v>18</v>
      </c>
      <c r="R1075" s="34"/>
      <c r="S1075" s="38" t="s">
        <v>411</v>
      </c>
      <c r="T1075" s="41">
        <v>1650</v>
      </c>
      <c r="U1075">
        <v>1</v>
      </c>
      <c r="V1075">
        <v>20</v>
      </c>
      <c r="W1075">
        <v>3</v>
      </c>
      <c r="X1075">
        <v>24</v>
      </c>
      <c r="Y1075" s="32" t="s">
        <v>426</v>
      </c>
      <c r="Z1075">
        <v>1049</v>
      </c>
      <c r="AA1075" s="33" t="s">
        <v>417</v>
      </c>
      <c r="AB1075">
        <v>3</v>
      </c>
      <c r="AC1075">
        <v>61</v>
      </c>
      <c r="AD1075" s="21" t="s">
        <v>158</v>
      </c>
      <c r="AE1075">
        <v>3</v>
      </c>
      <c r="AF1075">
        <v>12</v>
      </c>
      <c r="AG1075">
        <v>12</v>
      </c>
      <c r="AH1075">
        <v>11</v>
      </c>
      <c r="AI1075">
        <v>10</v>
      </c>
      <c r="AL1075" t="s">
        <v>161</v>
      </c>
    </row>
    <row r="1076" spans="1:38" hidden="1" x14ac:dyDescent="0.25">
      <c r="A1076" s="20" t="s">
        <v>218</v>
      </c>
      <c r="B1076" s="21" t="s">
        <v>248</v>
      </c>
      <c r="C1076">
        <v>7</v>
      </c>
      <c r="D1076">
        <v>41.9</v>
      </c>
      <c r="E1076">
        <v>41.699999999999996</v>
      </c>
      <c r="F1076" s="34"/>
      <c r="G1076">
        <v>6</v>
      </c>
      <c r="H1076">
        <v>7</v>
      </c>
      <c r="I1076" s="34"/>
      <c r="J1076" s="56" t="s">
        <v>69</v>
      </c>
      <c r="K1076" s="49" t="s">
        <v>31</v>
      </c>
      <c r="L1076" s="107"/>
      <c r="M1076">
        <v>115</v>
      </c>
      <c r="N1076">
        <v>121</v>
      </c>
      <c r="O1076" s="34"/>
      <c r="P1076">
        <f>VLOOKUP(表格2_45[[#This Row],[name]],odds!$A$1:$H$200,4,0)</f>
        <v>8.3000000000000007</v>
      </c>
      <c r="Q1076">
        <v>11</v>
      </c>
      <c r="R1076" s="34"/>
      <c r="S1076" s="36" t="s">
        <v>410</v>
      </c>
      <c r="T1076" s="41">
        <v>1650</v>
      </c>
      <c r="U1076">
        <v>1</v>
      </c>
      <c r="V1076">
        <v>28</v>
      </c>
      <c r="W1076">
        <v>2</v>
      </c>
      <c r="X1076">
        <v>24</v>
      </c>
      <c r="Y1076" s="32" t="s">
        <v>432</v>
      </c>
      <c r="Z1076">
        <v>1040</v>
      </c>
      <c r="AA1076" s="33" t="s">
        <v>417</v>
      </c>
      <c r="AB1076">
        <v>3</v>
      </c>
      <c r="AC1076">
        <v>63</v>
      </c>
      <c r="AD1076" s="21" t="s">
        <v>158</v>
      </c>
      <c r="AE1076" t="s">
        <v>519</v>
      </c>
      <c r="AF1076">
        <v>10</v>
      </c>
      <c r="AG1076">
        <v>10</v>
      </c>
      <c r="AH1076">
        <v>10</v>
      </c>
      <c r="AI1076">
        <v>7</v>
      </c>
      <c r="AL1076" t="s">
        <v>161</v>
      </c>
    </row>
    <row r="1077" spans="1:38" hidden="1" x14ac:dyDescent="0.25">
      <c r="A1077" s="20" t="s">
        <v>218</v>
      </c>
      <c r="B1077" s="21" t="s">
        <v>248</v>
      </c>
      <c r="C1077" s="30">
        <v>4</v>
      </c>
      <c r="D1077">
        <v>41.2</v>
      </c>
      <c r="E1077">
        <v>41.1</v>
      </c>
      <c r="F1077" s="34"/>
      <c r="G1077">
        <v>6</v>
      </c>
      <c r="H1077">
        <v>9</v>
      </c>
      <c r="I1077" s="34"/>
      <c r="J1077" s="56" t="s">
        <v>69</v>
      </c>
      <c r="K1077" s="56" t="s">
        <v>69</v>
      </c>
      <c r="L1077" s="105"/>
      <c r="M1077">
        <v>115</v>
      </c>
      <c r="N1077">
        <v>118</v>
      </c>
      <c r="O1077" s="34"/>
      <c r="P1077">
        <f>VLOOKUP(表格2_45[[#This Row],[name]],odds!$A$1:$H$200,4,0)</f>
        <v>8.3000000000000007</v>
      </c>
      <c r="Q1077">
        <v>7.5</v>
      </c>
      <c r="R1077" s="34"/>
      <c r="S1077" s="36" t="s">
        <v>410</v>
      </c>
      <c r="T1077" s="41">
        <v>1650</v>
      </c>
      <c r="U1077">
        <v>1</v>
      </c>
      <c r="V1077">
        <v>7</v>
      </c>
      <c r="W1077">
        <v>2</v>
      </c>
      <c r="X1077">
        <v>24</v>
      </c>
      <c r="Y1077" s="31" t="s">
        <v>420</v>
      </c>
      <c r="Z1077">
        <v>1033</v>
      </c>
      <c r="AA1077" s="33" t="s">
        <v>417</v>
      </c>
      <c r="AB1077">
        <v>3</v>
      </c>
      <c r="AC1077">
        <v>64</v>
      </c>
      <c r="AD1077" s="21" t="s">
        <v>158</v>
      </c>
      <c r="AE1077" s="12" t="s">
        <v>552</v>
      </c>
      <c r="AF1077">
        <v>10</v>
      </c>
      <c r="AG1077">
        <v>10</v>
      </c>
      <c r="AH1077">
        <v>11</v>
      </c>
      <c r="AI1077">
        <v>4</v>
      </c>
      <c r="AL1077" t="s">
        <v>161</v>
      </c>
    </row>
    <row r="1078" spans="1:38" hidden="1" x14ac:dyDescent="0.25">
      <c r="A1078" s="20" t="s">
        <v>218</v>
      </c>
      <c r="B1078" s="21" t="s">
        <v>248</v>
      </c>
      <c r="C1078">
        <v>8</v>
      </c>
      <c r="D1078">
        <v>35.799999999999997</v>
      </c>
      <c r="E1078">
        <v>35.5</v>
      </c>
      <c r="F1078" s="34"/>
      <c r="G1078">
        <v>6</v>
      </c>
      <c r="H1078">
        <v>7</v>
      </c>
      <c r="I1078" s="34"/>
      <c r="J1078" s="56" t="s">
        <v>69</v>
      </c>
      <c r="K1078" s="67" t="s">
        <v>195</v>
      </c>
      <c r="L1078" s="95"/>
      <c r="M1078">
        <v>115</v>
      </c>
      <c r="N1078">
        <v>123</v>
      </c>
      <c r="O1078" s="34"/>
      <c r="P1078">
        <f>VLOOKUP(表格2_45[[#This Row],[name]],odds!$A$1:$H$200,4,0)</f>
        <v>8.3000000000000007</v>
      </c>
      <c r="Q1078">
        <v>11</v>
      </c>
      <c r="R1078" s="34"/>
      <c r="S1078" s="38" t="s">
        <v>411</v>
      </c>
      <c r="T1078">
        <v>1600</v>
      </c>
      <c r="U1078">
        <v>1</v>
      </c>
      <c r="V1078">
        <v>28</v>
      </c>
      <c r="W1078">
        <v>1</v>
      </c>
      <c r="X1078">
        <v>24</v>
      </c>
      <c r="Y1078" t="s">
        <v>465</v>
      </c>
      <c r="Z1078">
        <v>1052</v>
      </c>
      <c r="AA1078" s="33" t="s">
        <v>417</v>
      </c>
      <c r="AB1078">
        <v>3</v>
      </c>
      <c r="AC1078">
        <v>64</v>
      </c>
      <c r="AD1078" s="21" t="s">
        <v>158</v>
      </c>
      <c r="AE1078" t="s">
        <v>502</v>
      </c>
      <c r="AF1078">
        <v>13</v>
      </c>
      <c r="AG1078">
        <v>13</v>
      </c>
      <c r="AH1078">
        <v>13</v>
      </c>
      <c r="AI1078">
        <v>8</v>
      </c>
      <c r="AL1078" t="s">
        <v>161</v>
      </c>
    </row>
    <row r="1079" spans="1:38" hidden="1" x14ac:dyDescent="0.25">
      <c r="A1079" s="20" t="s">
        <v>218</v>
      </c>
      <c r="B1079" s="21" t="s">
        <v>248</v>
      </c>
      <c r="C1079">
        <v>6</v>
      </c>
      <c r="D1079">
        <v>49.51</v>
      </c>
      <c r="E1079">
        <v>49.309999999999995</v>
      </c>
      <c r="F1079" s="34"/>
      <c r="G1079">
        <v>6</v>
      </c>
      <c r="H1079">
        <v>9</v>
      </c>
      <c r="I1079" s="34"/>
      <c r="J1079" s="56" t="s">
        <v>69</v>
      </c>
      <c r="K1079" s="49" t="s">
        <v>31</v>
      </c>
      <c r="L1079" s="107"/>
      <c r="M1079">
        <v>115</v>
      </c>
      <c r="N1079">
        <v>122</v>
      </c>
      <c r="O1079" s="34"/>
      <c r="P1079">
        <f>VLOOKUP(表格2_45[[#This Row],[name]],odds!$A$1:$H$200,4,0)</f>
        <v>8.3000000000000007</v>
      </c>
      <c r="Q1079">
        <v>2.5</v>
      </c>
      <c r="R1079" s="34"/>
      <c r="S1079" s="36" t="s">
        <v>410</v>
      </c>
      <c r="T1079">
        <v>1800</v>
      </c>
      <c r="U1079">
        <v>1</v>
      </c>
      <c r="V1079">
        <v>1</v>
      </c>
      <c r="W1079">
        <v>1</v>
      </c>
      <c r="X1079">
        <v>24</v>
      </c>
      <c r="Y1079" t="s">
        <v>483</v>
      </c>
      <c r="Z1079">
        <v>1040</v>
      </c>
      <c r="AA1079" s="33" t="s">
        <v>417</v>
      </c>
      <c r="AB1079">
        <v>3</v>
      </c>
      <c r="AC1079">
        <v>64</v>
      </c>
      <c r="AD1079" s="21" t="s">
        <v>158</v>
      </c>
      <c r="AE1079">
        <v>6</v>
      </c>
      <c r="AF1079">
        <v>8</v>
      </c>
      <c r="AG1079">
        <v>8</v>
      </c>
      <c r="AH1079">
        <v>8</v>
      </c>
      <c r="AI1079">
        <v>8</v>
      </c>
      <c r="AJ1079">
        <v>6</v>
      </c>
      <c r="AL1079" t="s">
        <v>161</v>
      </c>
    </row>
    <row r="1080" spans="1:38" hidden="1" x14ac:dyDescent="0.25">
      <c r="A1080" s="20" t="s">
        <v>218</v>
      </c>
      <c r="B1080" s="21" t="s">
        <v>248</v>
      </c>
      <c r="C1080" s="28">
        <v>1</v>
      </c>
      <c r="D1080">
        <v>35.24</v>
      </c>
      <c r="E1080">
        <v>34.64</v>
      </c>
      <c r="F1080" s="34"/>
      <c r="G1080">
        <v>6</v>
      </c>
      <c r="H1080">
        <v>8</v>
      </c>
      <c r="I1080" s="34"/>
      <c r="J1080" s="56" t="s">
        <v>69</v>
      </c>
      <c r="K1080" s="49" t="s">
        <v>31</v>
      </c>
      <c r="L1080" s="107"/>
      <c r="M1080">
        <v>115</v>
      </c>
      <c r="N1080">
        <v>132</v>
      </c>
      <c r="O1080" s="34"/>
      <c r="P1080">
        <f>VLOOKUP(表格2_45[[#This Row],[name]],odds!$A$1:$H$200,4,0)</f>
        <v>8.3000000000000007</v>
      </c>
      <c r="Q1080">
        <v>2.5</v>
      </c>
      <c r="R1080" s="34"/>
      <c r="S1080" s="36" t="s">
        <v>410</v>
      </c>
      <c r="T1080">
        <v>1600</v>
      </c>
      <c r="U1080">
        <v>1</v>
      </c>
      <c r="V1080">
        <v>17</v>
      </c>
      <c r="W1080">
        <v>12</v>
      </c>
      <c r="X1080">
        <v>23</v>
      </c>
      <c r="Y1080" t="s">
        <v>477</v>
      </c>
      <c r="Z1080">
        <v>1055</v>
      </c>
      <c r="AA1080" s="33" t="s">
        <v>417</v>
      </c>
      <c r="AB1080">
        <v>4</v>
      </c>
      <c r="AC1080">
        <v>57</v>
      </c>
      <c r="AD1080" s="21" t="s">
        <v>158</v>
      </c>
      <c r="AE1080" s="12" t="s">
        <v>423</v>
      </c>
      <c r="AF1080">
        <v>10</v>
      </c>
      <c r="AG1080">
        <v>10</v>
      </c>
      <c r="AH1080">
        <v>10</v>
      </c>
      <c r="AI1080">
        <v>1</v>
      </c>
      <c r="AL1080" t="s">
        <v>161</v>
      </c>
    </row>
    <row r="1081" spans="1:38" hidden="1" x14ac:dyDescent="0.25">
      <c r="A1081" s="20" t="s">
        <v>218</v>
      </c>
      <c r="B1081" s="21" t="s">
        <v>248</v>
      </c>
      <c r="C1081" s="28">
        <v>1</v>
      </c>
      <c r="D1081">
        <v>35.51</v>
      </c>
      <c r="E1081">
        <v>35.11</v>
      </c>
      <c r="F1081" s="34"/>
      <c r="G1081">
        <v>6</v>
      </c>
      <c r="H1081">
        <v>4</v>
      </c>
      <c r="I1081" s="34"/>
      <c r="J1081" s="56" t="s">
        <v>69</v>
      </c>
      <c r="K1081" s="49" t="s">
        <v>31</v>
      </c>
      <c r="L1081" s="107"/>
      <c r="M1081">
        <v>115</v>
      </c>
      <c r="N1081">
        <v>128</v>
      </c>
      <c r="O1081" s="34"/>
      <c r="P1081">
        <f>VLOOKUP(表格2_45[[#This Row],[name]],odds!$A$1:$H$200,4,0)</f>
        <v>8.3000000000000007</v>
      </c>
      <c r="Q1081">
        <v>2.4</v>
      </c>
      <c r="R1081" s="34"/>
      <c r="S1081" s="36" t="s">
        <v>410</v>
      </c>
      <c r="T1081">
        <v>1600</v>
      </c>
      <c r="U1081">
        <v>1</v>
      </c>
      <c r="V1081">
        <v>11</v>
      </c>
      <c r="W1081">
        <v>11</v>
      </c>
      <c r="X1081">
        <v>23</v>
      </c>
      <c r="Y1081" t="s">
        <v>465</v>
      </c>
      <c r="Z1081">
        <v>1048</v>
      </c>
      <c r="AA1081" s="33" t="s">
        <v>417</v>
      </c>
      <c r="AB1081">
        <v>4</v>
      </c>
      <c r="AC1081">
        <v>51</v>
      </c>
      <c r="AD1081" s="21" t="s">
        <v>158</v>
      </c>
      <c r="AE1081" s="12" t="s">
        <v>539</v>
      </c>
      <c r="AF1081">
        <v>10</v>
      </c>
      <c r="AG1081">
        <v>10</v>
      </c>
      <c r="AH1081">
        <v>7</v>
      </c>
      <c r="AI1081">
        <v>1</v>
      </c>
      <c r="AL1081" t="s">
        <v>161</v>
      </c>
    </row>
    <row r="1082" spans="1:38" hidden="1" x14ac:dyDescent="0.25">
      <c r="A1082" s="20" t="s">
        <v>218</v>
      </c>
      <c r="B1082" s="21" t="s">
        <v>248</v>
      </c>
      <c r="C1082" s="28">
        <v>3</v>
      </c>
      <c r="D1082">
        <v>35.01</v>
      </c>
      <c r="E1082">
        <v>34.71</v>
      </c>
      <c r="F1082" s="34"/>
      <c r="G1082">
        <v>6</v>
      </c>
      <c r="H1082">
        <v>4</v>
      </c>
      <c r="I1082" s="34"/>
      <c r="J1082" s="56" t="s">
        <v>69</v>
      </c>
      <c r="K1082" s="49" t="s">
        <v>31</v>
      </c>
      <c r="L1082" s="107"/>
      <c r="M1082">
        <v>115</v>
      </c>
      <c r="N1082">
        <v>125</v>
      </c>
      <c r="O1082" s="34"/>
      <c r="P1082">
        <f>VLOOKUP(表格2_45[[#This Row],[name]],odds!$A$1:$H$200,4,0)</f>
        <v>8.3000000000000007</v>
      </c>
      <c r="Q1082">
        <v>2.9</v>
      </c>
      <c r="R1082" s="34"/>
      <c r="S1082" s="36" t="s">
        <v>410</v>
      </c>
      <c r="T1082">
        <v>1600</v>
      </c>
      <c r="U1082">
        <v>1</v>
      </c>
      <c r="V1082">
        <v>5</v>
      </c>
      <c r="W1082">
        <v>11</v>
      </c>
      <c r="X1082">
        <v>23</v>
      </c>
      <c r="Y1082" t="s">
        <v>479</v>
      </c>
      <c r="Z1082">
        <v>1057</v>
      </c>
      <c r="AA1082" s="33" t="s">
        <v>417</v>
      </c>
      <c r="AB1082">
        <v>4</v>
      </c>
      <c r="AC1082">
        <v>50</v>
      </c>
      <c r="AD1082" s="21" t="s">
        <v>158</v>
      </c>
      <c r="AE1082" s="12" t="s">
        <v>446</v>
      </c>
      <c r="AF1082">
        <v>8</v>
      </c>
      <c r="AG1082">
        <v>8</v>
      </c>
      <c r="AH1082">
        <v>7</v>
      </c>
      <c r="AI1082">
        <v>3</v>
      </c>
      <c r="AL1082" t="s">
        <v>161</v>
      </c>
    </row>
    <row r="1083" spans="1:38" hidden="1" x14ac:dyDescent="0.25">
      <c r="A1083" s="20" t="s">
        <v>218</v>
      </c>
      <c r="B1083" s="21" t="s">
        <v>248</v>
      </c>
      <c r="C1083" s="28">
        <v>3</v>
      </c>
      <c r="D1083">
        <v>35.549999999999997</v>
      </c>
      <c r="E1083">
        <v>35.25</v>
      </c>
      <c r="F1083" s="34"/>
      <c r="G1083">
        <v>6</v>
      </c>
      <c r="H1083">
        <v>7</v>
      </c>
      <c r="I1083" s="34"/>
      <c r="J1083" s="56" t="s">
        <v>69</v>
      </c>
      <c r="K1083" s="54" t="s">
        <v>58</v>
      </c>
      <c r="L1083" s="110"/>
      <c r="M1083">
        <v>115</v>
      </c>
      <c r="N1083">
        <v>125</v>
      </c>
      <c r="O1083" s="34"/>
      <c r="P1083">
        <f>VLOOKUP(表格2_45[[#This Row],[name]],odds!$A$1:$H$200,4,0)</f>
        <v>8.3000000000000007</v>
      </c>
      <c r="Q1083">
        <v>5.3</v>
      </c>
      <c r="R1083" s="34"/>
      <c r="S1083" s="36" t="s">
        <v>410</v>
      </c>
      <c r="T1083">
        <v>1600</v>
      </c>
      <c r="U1083">
        <v>1</v>
      </c>
      <c r="V1083">
        <v>22</v>
      </c>
      <c r="W1083">
        <v>10</v>
      </c>
      <c r="X1083">
        <v>23</v>
      </c>
      <c r="Y1083" t="s">
        <v>501</v>
      </c>
      <c r="Z1083">
        <v>1050</v>
      </c>
      <c r="AA1083" s="33" t="s">
        <v>417</v>
      </c>
      <c r="AB1083">
        <v>4</v>
      </c>
      <c r="AC1083">
        <v>50</v>
      </c>
      <c r="AD1083" s="21" t="s">
        <v>158</v>
      </c>
      <c r="AE1083" s="12" t="s">
        <v>552</v>
      </c>
      <c r="AF1083">
        <v>9</v>
      </c>
      <c r="AG1083">
        <v>6</v>
      </c>
      <c r="AH1083">
        <v>6</v>
      </c>
      <c r="AI1083">
        <v>3</v>
      </c>
      <c r="AL1083" t="s">
        <v>161</v>
      </c>
    </row>
    <row r="1084" spans="1:38" hidden="1" x14ac:dyDescent="0.25">
      <c r="A1084" s="20" t="s">
        <v>218</v>
      </c>
      <c r="B1084" s="21" t="s">
        <v>248</v>
      </c>
      <c r="C1084" s="28">
        <v>2</v>
      </c>
      <c r="D1084">
        <v>35.409999999999997</v>
      </c>
      <c r="E1084">
        <v>34.71</v>
      </c>
      <c r="F1084" s="34"/>
      <c r="G1084">
        <v>6</v>
      </c>
      <c r="H1084">
        <v>14</v>
      </c>
      <c r="I1084" s="34"/>
      <c r="J1084" s="56" t="s">
        <v>69</v>
      </c>
      <c r="K1084" s="52" t="s">
        <v>49</v>
      </c>
      <c r="L1084" s="118"/>
      <c r="M1084">
        <v>115</v>
      </c>
      <c r="N1084">
        <v>124</v>
      </c>
      <c r="O1084" s="34"/>
      <c r="P1084">
        <f>VLOOKUP(表格2_45[[#This Row],[name]],odds!$A$1:$H$200,4,0)</f>
        <v>8.3000000000000007</v>
      </c>
      <c r="Q1084">
        <v>19</v>
      </c>
      <c r="R1084" s="34"/>
      <c r="S1084" s="38" t="s">
        <v>411</v>
      </c>
      <c r="T1084">
        <v>1600</v>
      </c>
      <c r="U1084">
        <v>1</v>
      </c>
      <c r="V1084">
        <v>1</v>
      </c>
      <c r="W1084">
        <v>10</v>
      </c>
      <c r="X1084">
        <v>23</v>
      </c>
      <c r="Y1084" t="s">
        <v>479</v>
      </c>
      <c r="Z1084">
        <v>1044</v>
      </c>
      <c r="AA1084" s="33" t="s">
        <v>417</v>
      </c>
      <c r="AB1084">
        <v>4</v>
      </c>
      <c r="AC1084">
        <v>49</v>
      </c>
      <c r="AD1084" s="21" t="s">
        <v>158</v>
      </c>
      <c r="AE1084" s="12" t="s">
        <v>423</v>
      </c>
      <c r="AF1084">
        <v>14</v>
      </c>
      <c r="AG1084">
        <v>13</v>
      </c>
      <c r="AH1084">
        <v>11</v>
      </c>
      <c r="AI1084">
        <v>2</v>
      </c>
      <c r="AL1084" t="s">
        <v>161</v>
      </c>
    </row>
    <row r="1085" spans="1:38" hidden="1" x14ac:dyDescent="0.25">
      <c r="A1085" s="20" t="s">
        <v>218</v>
      </c>
      <c r="B1085" s="21" t="s">
        <v>248</v>
      </c>
      <c r="C1085" s="30">
        <v>5</v>
      </c>
      <c r="D1085">
        <v>23.02</v>
      </c>
      <c r="E1085">
        <v>22.72</v>
      </c>
      <c r="F1085" s="34"/>
      <c r="G1085">
        <v>6</v>
      </c>
      <c r="H1085">
        <v>4</v>
      </c>
      <c r="I1085" s="34"/>
      <c r="J1085" s="56" t="s">
        <v>69</v>
      </c>
      <c r="K1085" s="67" t="s">
        <v>195</v>
      </c>
      <c r="L1085" s="95"/>
      <c r="M1085">
        <v>115</v>
      </c>
      <c r="N1085">
        <v>124</v>
      </c>
      <c r="O1085" s="34"/>
      <c r="P1085">
        <f>VLOOKUP(表格2_45[[#This Row],[name]],odds!$A$1:$H$200,4,0)</f>
        <v>8.3000000000000007</v>
      </c>
      <c r="Q1085">
        <v>81</v>
      </c>
      <c r="R1085" s="34"/>
      <c r="S1085" s="37" t="s">
        <v>409</v>
      </c>
      <c r="T1085">
        <v>1400</v>
      </c>
      <c r="U1085">
        <v>1</v>
      </c>
      <c r="V1085">
        <v>24</v>
      </c>
      <c r="W1085">
        <v>9</v>
      </c>
      <c r="X1085">
        <v>23</v>
      </c>
      <c r="Y1085" t="s">
        <v>508</v>
      </c>
      <c r="Z1085">
        <v>1043</v>
      </c>
      <c r="AA1085" s="33" t="s">
        <v>417</v>
      </c>
      <c r="AB1085">
        <v>4</v>
      </c>
      <c r="AC1085">
        <v>49</v>
      </c>
      <c r="AD1085" s="21" t="s">
        <v>158</v>
      </c>
      <c r="AE1085" s="12" t="s">
        <v>471</v>
      </c>
      <c r="AF1085">
        <v>7</v>
      </c>
      <c r="AG1085">
        <v>8</v>
      </c>
      <c r="AH1085">
        <v>7</v>
      </c>
      <c r="AI1085">
        <v>5</v>
      </c>
      <c r="AL1085" t="s">
        <v>669</v>
      </c>
    </row>
    <row r="1086" spans="1:38" hidden="1" x14ac:dyDescent="0.25">
      <c r="A1086" s="20" t="s">
        <v>218</v>
      </c>
      <c r="B1086" s="22" t="s">
        <v>250</v>
      </c>
      <c r="C1086">
        <v>9</v>
      </c>
      <c r="D1086">
        <v>22.64</v>
      </c>
      <c r="E1086">
        <v>22.14</v>
      </c>
      <c r="F1086" s="34"/>
      <c r="G1086">
        <v>2</v>
      </c>
      <c r="H1086">
        <v>12</v>
      </c>
      <c r="I1086" s="34"/>
      <c r="J1086" s="57" t="s">
        <v>326</v>
      </c>
      <c r="K1086" s="57" t="s">
        <v>326</v>
      </c>
      <c r="L1086" s="121"/>
      <c r="M1086">
        <v>113</v>
      </c>
      <c r="N1086">
        <v>117</v>
      </c>
      <c r="O1086" s="34"/>
      <c r="P1086">
        <f>VLOOKUP(表格2_45[[#This Row],[name]],odds!$A$1:$H$200,4,0)</f>
        <v>12</v>
      </c>
      <c r="Q1086">
        <v>64</v>
      </c>
      <c r="R1086" s="34"/>
      <c r="S1086" s="38" t="s">
        <v>411</v>
      </c>
      <c r="T1086">
        <v>1400</v>
      </c>
      <c r="U1086">
        <v>1</v>
      </c>
      <c r="V1086">
        <v>14</v>
      </c>
      <c r="W1086">
        <v>12</v>
      </c>
      <c r="X1086">
        <v>25</v>
      </c>
      <c r="Y1086" t="s">
        <v>483</v>
      </c>
      <c r="Z1086">
        <v>1012</v>
      </c>
      <c r="AA1086" s="33" t="s">
        <v>417</v>
      </c>
      <c r="AB1086">
        <v>3</v>
      </c>
      <c r="AC1086">
        <v>64</v>
      </c>
      <c r="AD1086" s="21" t="s">
        <v>168</v>
      </c>
      <c r="AE1086" t="s">
        <v>429</v>
      </c>
      <c r="AF1086">
        <v>14</v>
      </c>
      <c r="AG1086">
        <v>14</v>
      </c>
      <c r="AH1086">
        <v>13</v>
      </c>
      <c r="AI1086">
        <v>9</v>
      </c>
      <c r="AL1086" t="s">
        <v>252</v>
      </c>
    </row>
    <row r="1087" spans="1:38" hidden="1" x14ac:dyDescent="0.25">
      <c r="A1087" s="20" t="s">
        <v>218</v>
      </c>
      <c r="B1087" s="22" t="s">
        <v>250</v>
      </c>
      <c r="C1087">
        <v>11</v>
      </c>
      <c r="D1087">
        <v>57.54</v>
      </c>
      <c r="E1087">
        <v>57.24</v>
      </c>
      <c r="F1087" s="34"/>
      <c r="G1087">
        <v>2</v>
      </c>
      <c r="H1087">
        <v>5</v>
      </c>
      <c r="I1087" s="34"/>
      <c r="J1087" s="57" t="s">
        <v>326</v>
      </c>
      <c r="K1087" s="51" t="s">
        <v>43</v>
      </c>
      <c r="L1087" s="111"/>
      <c r="M1087">
        <v>113</v>
      </c>
      <c r="N1087">
        <v>123</v>
      </c>
      <c r="O1087" s="34"/>
      <c r="P1087">
        <f>VLOOKUP(表格2_45[[#This Row],[name]],odds!$A$1:$H$200,4,0)</f>
        <v>12</v>
      </c>
      <c r="Q1087">
        <v>19</v>
      </c>
      <c r="R1087" s="34"/>
      <c r="S1087" s="38" t="s">
        <v>411</v>
      </c>
      <c r="T1087">
        <v>1000</v>
      </c>
      <c r="U1087">
        <v>0</v>
      </c>
      <c r="V1087">
        <v>3</v>
      </c>
      <c r="W1087">
        <v>12</v>
      </c>
      <c r="X1087">
        <v>25</v>
      </c>
      <c r="Y1087" s="32" t="s">
        <v>426</v>
      </c>
      <c r="Z1087">
        <v>1000</v>
      </c>
      <c r="AA1087" s="33" t="s">
        <v>417</v>
      </c>
      <c r="AB1087">
        <v>3</v>
      </c>
      <c r="AC1087">
        <v>66</v>
      </c>
      <c r="AD1087" s="21" t="s">
        <v>168</v>
      </c>
      <c r="AE1087" t="s">
        <v>533</v>
      </c>
      <c r="AF1087">
        <v>12</v>
      </c>
      <c r="AG1087">
        <v>12</v>
      </c>
      <c r="AH1087">
        <v>11</v>
      </c>
      <c r="AL1087" t="s">
        <v>1464</v>
      </c>
    </row>
    <row r="1088" spans="1:38" hidden="1" x14ac:dyDescent="0.25">
      <c r="A1088" s="20" t="s">
        <v>218</v>
      </c>
      <c r="B1088" s="18" t="s">
        <v>239</v>
      </c>
      <c r="C1088" s="28">
        <v>1</v>
      </c>
      <c r="D1088">
        <v>41.35</v>
      </c>
      <c r="E1088">
        <v>41.35</v>
      </c>
      <c r="F1088" s="34"/>
      <c r="G1088">
        <v>1</v>
      </c>
      <c r="H1088">
        <v>2</v>
      </c>
      <c r="I1088" s="34"/>
      <c r="J1088" s="63" t="s">
        <v>140</v>
      </c>
      <c r="K1088" s="75" t="s">
        <v>596</v>
      </c>
      <c r="L1088" s="116"/>
      <c r="M1088">
        <v>120</v>
      </c>
      <c r="N1088">
        <v>121</v>
      </c>
      <c r="O1088" s="34"/>
      <c r="P1088">
        <f>VLOOKUP(表格2_45[[#This Row],[name]],odds!$A$1:$H$200,4,0)</f>
        <v>17</v>
      </c>
      <c r="Q1088">
        <v>14</v>
      </c>
      <c r="R1088" s="34"/>
      <c r="S1088" s="35" t="s">
        <v>408</v>
      </c>
      <c r="T1088" s="41">
        <v>1650</v>
      </c>
      <c r="U1088">
        <v>1</v>
      </c>
      <c r="V1088">
        <v>22</v>
      </c>
      <c r="W1088">
        <v>11</v>
      </c>
      <c r="X1088">
        <v>23</v>
      </c>
      <c r="Y1088" s="32" t="s">
        <v>416</v>
      </c>
      <c r="Z1088">
        <v>1161</v>
      </c>
      <c r="AA1088" s="33" t="s">
        <v>417</v>
      </c>
      <c r="AB1088">
        <v>4</v>
      </c>
      <c r="AC1088">
        <v>49</v>
      </c>
      <c r="AD1088" s="25" t="s">
        <v>54</v>
      </c>
      <c r="AE1088" s="12" t="s">
        <v>446</v>
      </c>
      <c r="AF1088">
        <v>1</v>
      </c>
      <c r="AG1088">
        <v>3</v>
      </c>
      <c r="AH1088">
        <v>3</v>
      </c>
      <c r="AI1088">
        <v>1</v>
      </c>
      <c r="AL1088" t="s">
        <v>141</v>
      </c>
    </row>
    <row r="1089" spans="1:38" hidden="1" x14ac:dyDescent="0.25">
      <c r="A1089" s="20" t="s">
        <v>218</v>
      </c>
      <c r="B1089" s="22" t="s">
        <v>250</v>
      </c>
      <c r="C1089" s="30">
        <v>5</v>
      </c>
      <c r="D1089">
        <v>40</v>
      </c>
      <c r="E1089">
        <v>39.5</v>
      </c>
      <c r="F1089" s="34"/>
      <c r="G1089">
        <v>2</v>
      </c>
      <c r="H1089">
        <v>5</v>
      </c>
      <c r="I1089" s="34"/>
      <c r="J1089" s="57" t="s">
        <v>326</v>
      </c>
      <c r="K1089" s="51" t="s">
        <v>43</v>
      </c>
      <c r="L1089" s="111"/>
      <c r="M1089">
        <v>113</v>
      </c>
      <c r="N1089">
        <v>127</v>
      </c>
      <c r="O1089" s="34"/>
      <c r="P1089">
        <f>VLOOKUP(表格2_45[[#This Row],[name]],odds!$A$1:$H$200,4,0)</f>
        <v>12</v>
      </c>
      <c r="Q1089">
        <v>21</v>
      </c>
      <c r="R1089" s="34"/>
      <c r="S1089" s="36" t="s">
        <v>410</v>
      </c>
      <c r="T1089" s="41">
        <v>1650</v>
      </c>
      <c r="U1089">
        <v>1</v>
      </c>
      <c r="V1089">
        <v>21</v>
      </c>
      <c r="W1089">
        <v>9</v>
      </c>
      <c r="X1089">
        <v>25</v>
      </c>
      <c r="Y1089" t="s">
        <v>457</v>
      </c>
      <c r="Z1089">
        <v>998</v>
      </c>
      <c r="AA1089" s="34" t="s">
        <v>671</v>
      </c>
      <c r="AB1089">
        <v>3</v>
      </c>
      <c r="AC1089">
        <v>69</v>
      </c>
      <c r="AD1089" s="21" t="s">
        <v>168</v>
      </c>
      <c r="AE1089" t="s">
        <v>490</v>
      </c>
      <c r="AF1089">
        <v>9</v>
      </c>
      <c r="AG1089">
        <v>9</v>
      </c>
      <c r="AH1089">
        <v>9</v>
      </c>
      <c r="AI1089">
        <v>5</v>
      </c>
      <c r="AL1089" t="s">
        <v>17</v>
      </c>
    </row>
    <row r="1090" spans="1:38" hidden="1" x14ac:dyDescent="0.25">
      <c r="A1090" s="20" t="s">
        <v>218</v>
      </c>
      <c r="B1090" s="22" t="s">
        <v>250</v>
      </c>
      <c r="C1090" s="28">
        <v>3</v>
      </c>
      <c r="D1090">
        <v>8.99</v>
      </c>
      <c r="E1090">
        <v>8.09</v>
      </c>
      <c r="F1090" s="34"/>
      <c r="G1090">
        <v>2</v>
      </c>
      <c r="H1090">
        <v>11</v>
      </c>
      <c r="I1090" s="34"/>
      <c r="J1090" s="57" t="s">
        <v>326</v>
      </c>
      <c r="K1090" s="51" t="s">
        <v>43</v>
      </c>
      <c r="L1090" s="111"/>
      <c r="M1090">
        <v>113</v>
      </c>
      <c r="N1090">
        <v>128</v>
      </c>
      <c r="O1090" s="34"/>
      <c r="P1090">
        <f>VLOOKUP(表格2_45[[#This Row],[name]],odds!$A$1:$H$200,4,0)</f>
        <v>12</v>
      </c>
      <c r="Q1090">
        <v>54</v>
      </c>
      <c r="R1090" s="34"/>
      <c r="S1090" s="38" t="s">
        <v>411</v>
      </c>
      <c r="T1090">
        <v>1200</v>
      </c>
      <c r="U1090">
        <v>1</v>
      </c>
      <c r="V1090">
        <v>7</v>
      </c>
      <c r="W1090">
        <v>9</v>
      </c>
      <c r="X1090">
        <v>25</v>
      </c>
      <c r="Y1090" t="s">
        <v>483</v>
      </c>
      <c r="Z1090">
        <v>1003</v>
      </c>
      <c r="AA1090" s="33" t="s">
        <v>417</v>
      </c>
      <c r="AB1090">
        <v>3</v>
      </c>
      <c r="AC1090">
        <v>69</v>
      </c>
      <c r="AD1090" s="21" t="s">
        <v>168</v>
      </c>
      <c r="AE1090" t="s">
        <v>474</v>
      </c>
      <c r="AF1090">
        <v>12</v>
      </c>
      <c r="AG1090">
        <v>12</v>
      </c>
      <c r="AH1090">
        <v>3</v>
      </c>
      <c r="AL1090" t="s">
        <v>17</v>
      </c>
    </row>
    <row r="1091" spans="1:38" hidden="1" x14ac:dyDescent="0.25">
      <c r="A1091" s="20" t="s">
        <v>218</v>
      </c>
      <c r="B1091" s="22" t="s">
        <v>250</v>
      </c>
      <c r="C1091">
        <v>9</v>
      </c>
      <c r="D1091">
        <v>21.76</v>
      </c>
      <c r="E1091">
        <v>20.960000000000004</v>
      </c>
      <c r="F1091" s="34"/>
      <c r="G1091">
        <v>2</v>
      </c>
      <c r="H1091">
        <v>13</v>
      </c>
      <c r="I1091" s="34"/>
      <c r="J1091" s="57" t="s">
        <v>326</v>
      </c>
      <c r="K1091" s="72" t="s">
        <v>434</v>
      </c>
      <c r="L1091" s="101"/>
      <c r="M1091">
        <v>113</v>
      </c>
      <c r="N1091">
        <v>126</v>
      </c>
      <c r="O1091" s="34"/>
      <c r="P1091">
        <f>VLOOKUP(表格2_45[[#This Row],[name]],odds!$A$1:$H$200,4,0)</f>
        <v>12</v>
      </c>
      <c r="Q1091">
        <v>21</v>
      </c>
      <c r="R1091" s="34"/>
      <c r="S1091" s="36" t="s">
        <v>410</v>
      </c>
      <c r="T1091">
        <v>1400</v>
      </c>
      <c r="U1091">
        <v>1</v>
      </c>
      <c r="V1091">
        <v>13</v>
      </c>
      <c r="W1091">
        <v>7</v>
      </c>
      <c r="X1091">
        <v>25</v>
      </c>
      <c r="Y1091" t="s">
        <v>483</v>
      </c>
      <c r="Z1091">
        <v>1009</v>
      </c>
      <c r="AA1091" s="33" t="s">
        <v>427</v>
      </c>
      <c r="AB1091">
        <v>3</v>
      </c>
      <c r="AC1091">
        <v>69</v>
      </c>
      <c r="AD1091" s="21" t="s">
        <v>168</v>
      </c>
      <c r="AE1091">
        <v>4</v>
      </c>
      <c r="AF1091">
        <v>8</v>
      </c>
      <c r="AG1091">
        <v>8</v>
      </c>
      <c r="AH1091">
        <v>9</v>
      </c>
      <c r="AI1091">
        <v>9</v>
      </c>
      <c r="AL1091" t="s">
        <v>17</v>
      </c>
    </row>
    <row r="1092" spans="1:38" hidden="1" x14ac:dyDescent="0.25">
      <c r="A1092" s="20" t="s">
        <v>218</v>
      </c>
      <c r="B1092" s="22" t="s">
        <v>250</v>
      </c>
      <c r="C1092" s="28">
        <v>1</v>
      </c>
      <c r="D1092">
        <v>21.7</v>
      </c>
      <c r="E1092">
        <v>21.5</v>
      </c>
      <c r="F1092" s="34"/>
      <c r="G1092">
        <v>2</v>
      </c>
      <c r="H1092">
        <v>4</v>
      </c>
      <c r="I1092" s="34"/>
      <c r="J1092" s="57" t="s">
        <v>326</v>
      </c>
      <c r="K1092" s="72" t="s">
        <v>434</v>
      </c>
      <c r="L1092" s="101"/>
      <c r="M1092">
        <v>113</v>
      </c>
      <c r="N1092">
        <v>120</v>
      </c>
      <c r="O1092" s="34"/>
      <c r="P1092">
        <f>VLOOKUP(表格2_45[[#This Row],[name]],odds!$A$1:$H$200,4,0)</f>
        <v>12</v>
      </c>
      <c r="Q1092">
        <v>14</v>
      </c>
      <c r="R1092" s="34"/>
      <c r="S1092" s="36" t="s">
        <v>410</v>
      </c>
      <c r="T1092">
        <v>1400</v>
      </c>
      <c r="U1092">
        <v>1</v>
      </c>
      <c r="V1092">
        <v>28</v>
      </c>
      <c r="W1092">
        <v>6</v>
      </c>
      <c r="X1092">
        <v>25</v>
      </c>
      <c r="Y1092" t="s">
        <v>477</v>
      </c>
      <c r="Z1092">
        <v>1019</v>
      </c>
      <c r="AA1092" s="33" t="s">
        <v>417</v>
      </c>
      <c r="AB1092">
        <v>3</v>
      </c>
      <c r="AC1092">
        <v>62</v>
      </c>
      <c r="AD1092" s="21" t="s">
        <v>168</v>
      </c>
      <c r="AE1092" s="12" t="s">
        <v>418</v>
      </c>
      <c r="AF1092">
        <v>8</v>
      </c>
      <c r="AG1092">
        <v>7</v>
      </c>
      <c r="AH1092">
        <v>6</v>
      </c>
      <c r="AI1092">
        <v>1</v>
      </c>
      <c r="AL1092" t="s">
        <v>17</v>
      </c>
    </row>
    <row r="1093" spans="1:38" hidden="1" x14ac:dyDescent="0.25">
      <c r="A1093" s="20" t="s">
        <v>218</v>
      </c>
      <c r="B1093" s="22" t="s">
        <v>250</v>
      </c>
      <c r="C1093">
        <v>9</v>
      </c>
      <c r="D1093">
        <v>22.53</v>
      </c>
      <c r="E1093">
        <v>21.73</v>
      </c>
      <c r="F1093" s="34"/>
      <c r="G1093">
        <v>2</v>
      </c>
      <c r="H1093">
        <v>14</v>
      </c>
      <c r="I1093" s="34"/>
      <c r="J1093" s="57" t="s">
        <v>326</v>
      </c>
      <c r="K1093" s="72" t="s">
        <v>434</v>
      </c>
      <c r="L1093" s="101"/>
      <c r="M1093">
        <v>113</v>
      </c>
      <c r="N1093">
        <v>119</v>
      </c>
      <c r="O1093" s="34"/>
      <c r="P1093">
        <f>VLOOKUP(表格2_45[[#This Row],[name]],odds!$A$1:$H$200,4,0)</f>
        <v>12</v>
      </c>
      <c r="Q1093">
        <v>19</v>
      </c>
      <c r="R1093" s="34"/>
      <c r="S1093" s="38" t="s">
        <v>411</v>
      </c>
      <c r="T1093">
        <v>1400</v>
      </c>
      <c r="U1093">
        <v>1</v>
      </c>
      <c r="V1093">
        <v>8</v>
      </c>
      <c r="W1093">
        <v>6</v>
      </c>
      <c r="X1093">
        <v>25</v>
      </c>
      <c r="Y1093" t="s">
        <v>508</v>
      </c>
      <c r="Z1093">
        <v>1010</v>
      </c>
      <c r="AA1093" s="33" t="s">
        <v>427</v>
      </c>
      <c r="AB1093">
        <v>3</v>
      </c>
      <c r="AC1093">
        <v>64</v>
      </c>
      <c r="AD1093" s="21" t="s">
        <v>168</v>
      </c>
      <c r="AE1093" t="s">
        <v>474</v>
      </c>
      <c r="AF1093">
        <v>14</v>
      </c>
      <c r="AG1093">
        <v>12</v>
      </c>
      <c r="AH1093">
        <v>12</v>
      </c>
      <c r="AI1093">
        <v>9</v>
      </c>
      <c r="AL1093" t="s">
        <v>17</v>
      </c>
    </row>
    <row r="1094" spans="1:38" hidden="1" x14ac:dyDescent="0.25">
      <c r="A1094" s="20" t="s">
        <v>218</v>
      </c>
      <c r="B1094" s="22" t="s">
        <v>250</v>
      </c>
      <c r="C1094" s="28">
        <v>3</v>
      </c>
      <c r="D1094">
        <v>21.86</v>
      </c>
      <c r="E1094">
        <v>21.46</v>
      </c>
      <c r="F1094" s="34"/>
      <c r="G1094">
        <v>2</v>
      </c>
      <c r="H1094">
        <v>8</v>
      </c>
      <c r="I1094" s="34"/>
      <c r="J1094" s="57" t="s">
        <v>326</v>
      </c>
      <c r="K1094" s="72" t="s">
        <v>434</v>
      </c>
      <c r="L1094" s="101"/>
      <c r="M1094">
        <v>113</v>
      </c>
      <c r="N1094">
        <v>120</v>
      </c>
      <c r="O1094" s="34"/>
      <c r="P1094">
        <f>VLOOKUP(表格2_45[[#This Row],[name]],odds!$A$1:$H$200,4,0)</f>
        <v>12</v>
      </c>
      <c r="Q1094">
        <v>30</v>
      </c>
      <c r="R1094" s="34"/>
      <c r="S1094" s="38" t="s">
        <v>411</v>
      </c>
      <c r="T1094">
        <v>1400</v>
      </c>
      <c r="U1094">
        <v>1</v>
      </c>
      <c r="V1094">
        <v>10</v>
      </c>
      <c r="W1094">
        <v>5</v>
      </c>
      <c r="X1094">
        <v>25</v>
      </c>
      <c r="Y1094" t="s">
        <v>508</v>
      </c>
      <c r="Z1094">
        <v>1007</v>
      </c>
      <c r="AA1094" s="33" t="s">
        <v>417</v>
      </c>
      <c r="AB1094">
        <v>3</v>
      </c>
      <c r="AC1094">
        <v>64</v>
      </c>
      <c r="AD1094" s="21" t="s">
        <v>168</v>
      </c>
      <c r="AE1094" s="12" t="s">
        <v>423</v>
      </c>
      <c r="AF1094">
        <v>11</v>
      </c>
      <c r="AG1094">
        <v>11</v>
      </c>
      <c r="AH1094">
        <v>11</v>
      </c>
      <c r="AI1094">
        <v>3</v>
      </c>
      <c r="AL1094" t="s">
        <v>17</v>
      </c>
    </row>
    <row r="1095" spans="1:38" hidden="1" x14ac:dyDescent="0.25">
      <c r="A1095" s="20" t="s">
        <v>218</v>
      </c>
      <c r="B1095" s="22" t="s">
        <v>250</v>
      </c>
      <c r="C1095">
        <v>6</v>
      </c>
      <c r="D1095">
        <v>10.02</v>
      </c>
      <c r="E1095">
        <v>9.7199999999999989</v>
      </c>
      <c r="F1095" s="34"/>
      <c r="G1095">
        <v>2</v>
      </c>
      <c r="H1095">
        <v>3</v>
      </c>
      <c r="I1095" s="34"/>
      <c r="J1095" s="57" t="s">
        <v>326</v>
      </c>
      <c r="K1095" s="56" t="s">
        <v>69</v>
      </c>
      <c r="L1095" s="105"/>
      <c r="M1095">
        <v>113</v>
      </c>
      <c r="N1095">
        <v>122</v>
      </c>
      <c r="O1095" s="34"/>
      <c r="P1095">
        <f>VLOOKUP(表格2_45[[#This Row],[name]],odds!$A$1:$H$200,4,0)</f>
        <v>12</v>
      </c>
      <c r="Q1095">
        <v>27</v>
      </c>
      <c r="R1095" s="34"/>
      <c r="S1095" s="37" t="s">
        <v>409</v>
      </c>
      <c r="T1095">
        <v>1200</v>
      </c>
      <c r="U1095">
        <v>1</v>
      </c>
      <c r="V1095">
        <v>9</v>
      </c>
      <c r="W1095">
        <v>4</v>
      </c>
      <c r="X1095">
        <v>25</v>
      </c>
      <c r="Y1095" s="32" t="s">
        <v>432</v>
      </c>
      <c r="Z1095">
        <v>1015</v>
      </c>
      <c r="AA1095" s="33" t="s">
        <v>427</v>
      </c>
      <c r="AB1095">
        <v>3</v>
      </c>
      <c r="AC1095">
        <v>66</v>
      </c>
      <c r="AD1095" s="21" t="s">
        <v>168</v>
      </c>
      <c r="AE1095" t="s">
        <v>484</v>
      </c>
      <c r="AF1095">
        <v>5</v>
      </c>
      <c r="AG1095">
        <v>5</v>
      </c>
      <c r="AH1095">
        <v>6</v>
      </c>
      <c r="AL1095" t="s">
        <v>17</v>
      </c>
    </row>
    <row r="1096" spans="1:38" hidden="1" x14ac:dyDescent="0.25">
      <c r="A1096" s="20" t="s">
        <v>218</v>
      </c>
      <c r="B1096" s="22" t="s">
        <v>250</v>
      </c>
      <c r="C1096">
        <v>10</v>
      </c>
      <c r="D1096">
        <v>39.86</v>
      </c>
      <c r="E1096">
        <v>39.160000000000004</v>
      </c>
      <c r="F1096" s="34"/>
      <c r="G1096">
        <v>2</v>
      </c>
      <c r="H1096">
        <v>10</v>
      </c>
      <c r="I1096" s="34"/>
      <c r="J1096" s="57" t="s">
        <v>326</v>
      </c>
      <c r="K1096" s="50" t="s">
        <v>565</v>
      </c>
      <c r="L1096" s="98"/>
      <c r="M1096">
        <v>113</v>
      </c>
      <c r="N1096">
        <v>123</v>
      </c>
      <c r="O1096" s="34"/>
      <c r="P1096">
        <f>VLOOKUP(表格2_45[[#This Row],[name]],odds!$A$1:$H$200,4,0)</f>
        <v>12</v>
      </c>
      <c r="Q1096">
        <v>50</v>
      </c>
      <c r="R1096" s="34"/>
      <c r="S1096" s="36" t="s">
        <v>410</v>
      </c>
      <c r="T1096" s="41">
        <v>1650</v>
      </c>
      <c r="U1096">
        <v>1</v>
      </c>
      <c r="V1096">
        <v>19</v>
      </c>
      <c r="W1096">
        <v>3</v>
      </c>
      <c r="X1096">
        <v>25</v>
      </c>
      <c r="Y1096" s="31" t="s">
        <v>420</v>
      </c>
      <c r="Z1096">
        <v>1011</v>
      </c>
      <c r="AA1096" s="33" t="s">
        <v>427</v>
      </c>
      <c r="AB1096">
        <v>3</v>
      </c>
      <c r="AC1096">
        <v>68</v>
      </c>
      <c r="AD1096" s="21" t="s">
        <v>168</v>
      </c>
      <c r="AE1096" t="s">
        <v>643</v>
      </c>
      <c r="AF1096">
        <v>10</v>
      </c>
      <c r="AG1096">
        <v>11</v>
      </c>
      <c r="AH1096">
        <v>11</v>
      </c>
      <c r="AI1096">
        <v>10</v>
      </c>
      <c r="AL1096" t="s">
        <v>17</v>
      </c>
    </row>
    <row r="1097" spans="1:38" hidden="1" x14ac:dyDescent="0.25">
      <c r="A1097" s="20" t="s">
        <v>218</v>
      </c>
      <c r="B1097" s="22" t="s">
        <v>250</v>
      </c>
      <c r="C1097">
        <v>9</v>
      </c>
      <c r="D1097">
        <v>21.79</v>
      </c>
      <c r="E1097">
        <v>21.29</v>
      </c>
      <c r="F1097" s="34"/>
      <c r="G1097">
        <v>2</v>
      </c>
      <c r="H1097">
        <v>3</v>
      </c>
      <c r="I1097" s="34"/>
      <c r="J1097" s="57" t="s">
        <v>326</v>
      </c>
      <c r="K1097" s="76" t="s">
        <v>407</v>
      </c>
      <c r="L1097" s="115"/>
      <c r="M1097">
        <v>113</v>
      </c>
      <c r="N1097">
        <v>129</v>
      </c>
      <c r="O1097" s="34"/>
      <c r="P1097">
        <f>VLOOKUP(表格2_45[[#This Row],[name]],odds!$A$1:$H$200,4,0)</f>
        <v>12</v>
      </c>
      <c r="Q1097">
        <v>38</v>
      </c>
      <c r="R1097" s="34"/>
      <c r="S1097" s="37" t="s">
        <v>409</v>
      </c>
      <c r="T1097">
        <v>1400</v>
      </c>
      <c r="U1097">
        <v>1</v>
      </c>
      <c r="V1097">
        <v>23</v>
      </c>
      <c r="W1097">
        <v>2</v>
      </c>
      <c r="X1097">
        <v>25</v>
      </c>
      <c r="Y1097" t="s">
        <v>483</v>
      </c>
      <c r="Z1097">
        <v>1005</v>
      </c>
      <c r="AA1097" s="33" t="s">
        <v>417</v>
      </c>
      <c r="AB1097">
        <v>3</v>
      </c>
      <c r="AC1097">
        <v>70</v>
      </c>
      <c r="AD1097" s="21" t="s">
        <v>168</v>
      </c>
      <c r="AE1097" t="s">
        <v>513</v>
      </c>
      <c r="AF1097">
        <v>4</v>
      </c>
      <c r="AG1097">
        <v>6</v>
      </c>
      <c r="AH1097">
        <v>7</v>
      </c>
      <c r="AI1097">
        <v>9</v>
      </c>
      <c r="AL1097" t="s">
        <v>17</v>
      </c>
    </row>
    <row r="1098" spans="1:38" hidden="1" x14ac:dyDescent="0.25">
      <c r="A1098" s="20" t="s">
        <v>218</v>
      </c>
      <c r="B1098" s="22" t="s">
        <v>250</v>
      </c>
      <c r="C1098">
        <v>11</v>
      </c>
      <c r="D1098">
        <v>9.81</v>
      </c>
      <c r="E1098">
        <v>9.31</v>
      </c>
      <c r="F1098" s="34"/>
      <c r="G1098">
        <v>2</v>
      </c>
      <c r="H1098">
        <v>1</v>
      </c>
      <c r="I1098" s="34"/>
      <c r="J1098" s="57" t="s">
        <v>326</v>
      </c>
      <c r="K1098" s="72" t="s">
        <v>434</v>
      </c>
      <c r="L1098" s="101"/>
      <c r="M1098">
        <v>113</v>
      </c>
      <c r="N1098">
        <v>128</v>
      </c>
      <c r="O1098" s="34"/>
      <c r="P1098">
        <f>VLOOKUP(表格2_45[[#This Row],[name]],odds!$A$1:$H$200,4,0)</f>
        <v>12</v>
      </c>
      <c r="Q1098">
        <v>17</v>
      </c>
      <c r="R1098" s="34"/>
      <c r="S1098" s="36" t="s">
        <v>410</v>
      </c>
      <c r="T1098">
        <v>1200</v>
      </c>
      <c r="U1098">
        <v>1</v>
      </c>
      <c r="V1098">
        <v>9</v>
      </c>
      <c r="W1098">
        <v>2</v>
      </c>
      <c r="X1098">
        <v>25</v>
      </c>
      <c r="Y1098" t="s">
        <v>508</v>
      </c>
      <c r="Z1098">
        <v>1015</v>
      </c>
      <c r="AA1098" s="33" t="s">
        <v>417</v>
      </c>
      <c r="AB1098">
        <v>3</v>
      </c>
      <c r="AC1098">
        <v>70</v>
      </c>
      <c r="AD1098" s="21" t="s">
        <v>168</v>
      </c>
      <c r="AE1098" t="s">
        <v>435</v>
      </c>
      <c r="AF1098">
        <v>8</v>
      </c>
      <c r="AG1098">
        <v>7</v>
      </c>
      <c r="AH1098">
        <v>11</v>
      </c>
      <c r="AL1098" t="s">
        <v>17</v>
      </c>
    </row>
    <row r="1099" spans="1:38" hidden="1" x14ac:dyDescent="0.25">
      <c r="A1099" s="20" t="s">
        <v>218</v>
      </c>
      <c r="B1099" s="22" t="s">
        <v>250</v>
      </c>
      <c r="C1099" s="28">
        <v>2</v>
      </c>
      <c r="D1099">
        <v>21.61</v>
      </c>
      <c r="E1099">
        <v>21.21</v>
      </c>
      <c r="F1099" s="34"/>
      <c r="G1099">
        <v>2</v>
      </c>
      <c r="H1099">
        <v>2</v>
      </c>
      <c r="I1099" s="34"/>
      <c r="J1099" s="57" t="s">
        <v>326</v>
      </c>
      <c r="K1099" s="72" t="s">
        <v>434</v>
      </c>
      <c r="L1099" s="101"/>
      <c r="M1099">
        <v>113</v>
      </c>
      <c r="N1099">
        <v>126</v>
      </c>
      <c r="O1099" s="34"/>
      <c r="P1099">
        <f>VLOOKUP(表格2_45[[#This Row],[name]],odds!$A$1:$H$200,4,0)</f>
        <v>12</v>
      </c>
      <c r="Q1099">
        <v>60</v>
      </c>
      <c r="R1099" s="34"/>
      <c r="S1099" s="37" t="s">
        <v>409</v>
      </c>
      <c r="T1099">
        <v>1400</v>
      </c>
      <c r="U1099">
        <v>1</v>
      </c>
      <c r="V1099">
        <v>19</v>
      </c>
      <c r="W1099">
        <v>1</v>
      </c>
      <c r="X1099">
        <v>25</v>
      </c>
      <c r="Y1099" t="s">
        <v>483</v>
      </c>
      <c r="Z1099">
        <v>1008</v>
      </c>
      <c r="AA1099" s="33" t="s">
        <v>427</v>
      </c>
      <c r="AB1099">
        <v>3</v>
      </c>
      <c r="AC1099">
        <v>69</v>
      </c>
      <c r="AD1099" s="21" t="s">
        <v>168</v>
      </c>
      <c r="AE1099" s="12" t="s">
        <v>423</v>
      </c>
      <c r="AF1099">
        <v>5</v>
      </c>
      <c r="AG1099">
        <v>7</v>
      </c>
      <c r="AH1099">
        <v>5</v>
      </c>
      <c r="AI1099">
        <v>2</v>
      </c>
      <c r="AL1099" t="s">
        <v>17</v>
      </c>
    </row>
    <row r="1100" spans="1:38" hidden="1" x14ac:dyDescent="0.25">
      <c r="A1100" s="20" t="s">
        <v>218</v>
      </c>
      <c r="B1100" s="22" t="s">
        <v>250</v>
      </c>
      <c r="C1100" s="30">
        <v>4</v>
      </c>
      <c r="D1100">
        <v>9.1300000000000008</v>
      </c>
      <c r="E1100">
        <v>8.83</v>
      </c>
      <c r="F1100" s="34"/>
      <c r="G1100">
        <v>2</v>
      </c>
      <c r="H1100">
        <v>4</v>
      </c>
      <c r="I1100" s="34"/>
      <c r="J1100" s="57" t="s">
        <v>326</v>
      </c>
      <c r="K1100" s="72" t="s">
        <v>434</v>
      </c>
      <c r="L1100" s="101"/>
      <c r="M1100">
        <v>113</v>
      </c>
      <c r="N1100">
        <v>122</v>
      </c>
      <c r="O1100" s="34"/>
      <c r="P1100">
        <f>VLOOKUP(表格2_45[[#This Row],[name]],odds!$A$1:$H$200,4,0)</f>
        <v>12</v>
      </c>
      <c r="Q1100">
        <v>65</v>
      </c>
      <c r="R1100" s="34"/>
      <c r="S1100" s="38" t="s">
        <v>411</v>
      </c>
      <c r="T1100">
        <v>1200</v>
      </c>
      <c r="U1100">
        <v>1</v>
      </c>
      <c r="V1100">
        <v>29</v>
      </c>
      <c r="W1100">
        <v>12</v>
      </c>
      <c r="X1100">
        <v>24</v>
      </c>
      <c r="Y1100" t="s">
        <v>457</v>
      </c>
      <c r="Z1100">
        <v>1016</v>
      </c>
      <c r="AA1100" s="33" t="s">
        <v>417</v>
      </c>
      <c r="AB1100">
        <v>3</v>
      </c>
      <c r="AC1100">
        <v>71</v>
      </c>
      <c r="AD1100" s="21" t="s">
        <v>168</v>
      </c>
      <c r="AE1100" t="s">
        <v>502</v>
      </c>
      <c r="AF1100">
        <v>11</v>
      </c>
      <c r="AG1100">
        <v>9</v>
      </c>
      <c r="AH1100">
        <v>4</v>
      </c>
      <c r="AL1100" t="s">
        <v>17</v>
      </c>
    </row>
    <row r="1101" spans="1:38" hidden="1" x14ac:dyDescent="0.25">
      <c r="A1101" s="20" t="s">
        <v>218</v>
      </c>
      <c r="B1101" s="22" t="s">
        <v>250</v>
      </c>
      <c r="C1101">
        <v>7</v>
      </c>
      <c r="D1101">
        <v>41.77</v>
      </c>
      <c r="E1101">
        <v>41.370000000000005</v>
      </c>
      <c r="F1101" s="34"/>
      <c r="G1101">
        <v>2</v>
      </c>
      <c r="H1101">
        <v>2</v>
      </c>
      <c r="I1101" s="34"/>
      <c r="J1101" s="57" t="s">
        <v>326</v>
      </c>
      <c r="K1101" s="63" t="s">
        <v>140</v>
      </c>
      <c r="L1101" s="100"/>
      <c r="M1101">
        <v>113</v>
      </c>
      <c r="N1101">
        <v>126</v>
      </c>
      <c r="O1101" s="34"/>
      <c r="P1101">
        <f>VLOOKUP(表格2_45[[#This Row],[name]],odds!$A$1:$H$200,4,0)</f>
        <v>12</v>
      </c>
      <c r="Q1101">
        <v>6.7</v>
      </c>
      <c r="R1101" s="34"/>
      <c r="S1101" s="37" t="s">
        <v>409</v>
      </c>
      <c r="T1101" s="41">
        <v>1650</v>
      </c>
      <c r="U1101">
        <v>1</v>
      </c>
      <c r="V1101">
        <v>20</v>
      </c>
      <c r="W1101">
        <v>12</v>
      </c>
      <c r="X1101">
        <v>23</v>
      </c>
      <c r="Y1101" s="32" t="s">
        <v>416</v>
      </c>
      <c r="Z1101">
        <v>1008</v>
      </c>
      <c r="AA1101" s="33" t="s">
        <v>417</v>
      </c>
      <c r="AB1101">
        <v>2</v>
      </c>
      <c r="AC1101">
        <v>89</v>
      </c>
      <c r="AD1101" s="22" t="s">
        <v>135</v>
      </c>
      <c r="AE1101" t="s">
        <v>435</v>
      </c>
      <c r="AF1101">
        <v>5</v>
      </c>
      <c r="AG1101">
        <v>6</v>
      </c>
      <c r="AH1101">
        <v>6</v>
      </c>
      <c r="AI1101">
        <v>7</v>
      </c>
      <c r="AL1101" t="s">
        <v>17</v>
      </c>
    </row>
    <row r="1102" spans="1:38" hidden="1" x14ac:dyDescent="0.25">
      <c r="A1102" s="20" t="s">
        <v>218</v>
      </c>
      <c r="B1102" s="22" t="s">
        <v>250</v>
      </c>
      <c r="C1102" s="30">
        <v>5</v>
      </c>
      <c r="D1102">
        <v>10.27</v>
      </c>
      <c r="E1102">
        <v>9.77</v>
      </c>
      <c r="F1102" s="34"/>
      <c r="G1102">
        <v>2</v>
      </c>
      <c r="H1102">
        <v>4</v>
      </c>
      <c r="I1102" s="34"/>
      <c r="J1102" s="57" t="s">
        <v>326</v>
      </c>
      <c r="K1102" s="57" t="s">
        <v>326</v>
      </c>
      <c r="L1102" s="121"/>
      <c r="M1102">
        <v>113</v>
      </c>
      <c r="N1102">
        <v>128</v>
      </c>
      <c r="O1102" s="34"/>
      <c r="P1102">
        <f>VLOOKUP(表格2_45[[#This Row],[name]],odds!$A$1:$H$200,4,0)</f>
        <v>12</v>
      </c>
      <c r="Q1102">
        <v>45</v>
      </c>
      <c r="R1102" s="34"/>
      <c r="S1102" s="36" t="s">
        <v>410</v>
      </c>
      <c r="T1102">
        <v>1200</v>
      </c>
      <c r="U1102">
        <v>1</v>
      </c>
      <c r="V1102">
        <v>27</v>
      </c>
      <c r="W1102">
        <v>10</v>
      </c>
      <c r="X1102">
        <v>24</v>
      </c>
      <c r="Y1102" s="32" t="s">
        <v>416</v>
      </c>
      <c r="Z1102">
        <v>998</v>
      </c>
      <c r="AA1102" s="33" t="s">
        <v>417</v>
      </c>
      <c r="AB1102">
        <v>3</v>
      </c>
      <c r="AC1102">
        <v>75</v>
      </c>
      <c r="AD1102" s="21" t="s">
        <v>168</v>
      </c>
      <c r="AE1102">
        <v>3</v>
      </c>
      <c r="AF1102">
        <v>8</v>
      </c>
      <c r="AG1102">
        <v>10</v>
      </c>
      <c r="AH1102">
        <v>5</v>
      </c>
      <c r="AL1102" t="s">
        <v>17</v>
      </c>
    </row>
    <row r="1103" spans="1:38" hidden="1" x14ac:dyDescent="0.25">
      <c r="A1103" s="20" t="s">
        <v>218</v>
      </c>
      <c r="B1103" s="22" t="s">
        <v>250</v>
      </c>
      <c r="C1103">
        <v>12</v>
      </c>
      <c r="D1103">
        <v>59.09</v>
      </c>
      <c r="E1103">
        <v>58.29</v>
      </c>
      <c r="F1103" s="34"/>
      <c r="G1103">
        <v>2</v>
      </c>
      <c r="H1103">
        <v>8</v>
      </c>
      <c r="I1103" s="34"/>
      <c r="J1103" s="57" t="s">
        <v>326</v>
      </c>
      <c r="K1103" s="72" t="s">
        <v>434</v>
      </c>
      <c r="L1103" s="101"/>
      <c r="M1103">
        <v>113</v>
      </c>
      <c r="N1103">
        <v>130</v>
      </c>
      <c r="O1103" s="34"/>
      <c r="P1103">
        <f>VLOOKUP(表格2_45[[#This Row],[name]],odds!$A$1:$H$200,4,0)</f>
        <v>12</v>
      </c>
      <c r="Q1103">
        <v>35</v>
      </c>
      <c r="R1103" s="34"/>
      <c r="S1103" s="37" t="s">
        <v>409</v>
      </c>
      <c r="T1103">
        <v>1800</v>
      </c>
      <c r="U1103">
        <v>1</v>
      </c>
      <c r="V1103">
        <v>10</v>
      </c>
      <c r="W1103">
        <v>7</v>
      </c>
      <c r="X1103">
        <v>24</v>
      </c>
      <c r="Y1103" s="31" t="s">
        <v>420</v>
      </c>
      <c r="Z1103">
        <v>1018</v>
      </c>
      <c r="AA1103" s="33" t="s">
        <v>427</v>
      </c>
      <c r="AB1103">
        <v>3</v>
      </c>
      <c r="AC1103">
        <v>75</v>
      </c>
      <c r="AD1103" s="21" t="s">
        <v>168</v>
      </c>
      <c r="AE1103" t="s">
        <v>1469</v>
      </c>
      <c r="AF1103">
        <v>5</v>
      </c>
      <c r="AG1103">
        <v>5</v>
      </c>
      <c r="AH1103">
        <v>5</v>
      </c>
      <c r="AI1103">
        <v>12</v>
      </c>
      <c r="AJ1103">
        <v>12</v>
      </c>
      <c r="AL1103" t="s">
        <v>17</v>
      </c>
    </row>
    <row r="1104" spans="1:38" hidden="1" x14ac:dyDescent="0.25">
      <c r="A1104" s="20" t="s">
        <v>218</v>
      </c>
      <c r="B1104" s="22" t="s">
        <v>250</v>
      </c>
      <c r="C1104">
        <v>8</v>
      </c>
      <c r="D1104">
        <v>11.02</v>
      </c>
      <c r="E1104">
        <v>10.220000000000001</v>
      </c>
      <c r="F1104" s="34"/>
      <c r="G1104">
        <v>2</v>
      </c>
      <c r="H1104">
        <v>6</v>
      </c>
      <c r="I1104" s="34"/>
      <c r="J1104" s="57" t="s">
        <v>326</v>
      </c>
      <c r="K1104" s="57" t="s">
        <v>326</v>
      </c>
      <c r="L1104" s="121"/>
      <c r="M1104">
        <v>113</v>
      </c>
      <c r="N1104">
        <v>131</v>
      </c>
      <c r="O1104" s="34"/>
      <c r="P1104">
        <f>VLOOKUP(表格2_45[[#This Row],[name]],odds!$A$1:$H$200,4,0)</f>
        <v>12</v>
      </c>
      <c r="Q1104">
        <v>34</v>
      </c>
      <c r="R1104" s="34"/>
      <c r="S1104" s="38" t="s">
        <v>411</v>
      </c>
      <c r="T1104">
        <v>1200</v>
      </c>
      <c r="U1104">
        <v>1</v>
      </c>
      <c r="V1104">
        <v>12</v>
      </c>
      <c r="W1104">
        <v>6</v>
      </c>
      <c r="X1104">
        <v>24</v>
      </c>
      <c r="Y1104" s="31" t="s">
        <v>420</v>
      </c>
      <c r="Z1104">
        <v>999</v>
      </c>
      <c r="AA1104" s="33" t="s">
        <v>417</v>
      </c>
      <c r="AB1104">
        <v>3</v>
      </c>
      <c r="AC1104">
        <v>77</v>
      </c>
      <c r="AD1104" s="21" t="s">
        <v>168</v>
      </c>
      <c r="AE1104" t="s">
        <v>502</v>
      </c>
      <c r="AF1104">
        <v>11</v>
      </c>
      <c r="AG1104">
        <v>10</v>
      </c>
      <c r="AH1104">
        <v>8</v>
      </c>
      <c r="AL1104" t="s">
        <v>17</v>
      </c>
    </row>
    <row r="1105" spans="1:38" hidden="1" x14ac:dyDescent="0.25">
      <c r="A1105" s="20" t="s">
        <v>218</v>
      </c>
      <c r="B1105" s="22" t="s">
        <v>250</v>
      </c>
      <c r="C1105">
        <v>10</v>
      </c>
      <c r="D1105">
        <v>22.15</v>
      </c>
      <c r="E1105">
        <v>21.65</v>
      </c>
      <c r="F1105" s="34"/>
      <c r="G1105">
        <v>2</v>
      </c>
      <c r="H1105">
        <v>1</v>
      </c>
      <c r="I1105" s="34"/>
      <c r="J1105" s="57" t="s">
        <v>326</v>
      </c>
      <c r="K1105" s="57" t="s">
        <v>326</v>
      </c>
      <c r="L1105" s="121"/>
      <c r="M1105">
        <v>113</v>
      </c>
      <c r="N1105">
        <v>127</v>
      </c>
      <c r="O1105" s="34"/>
      <c r="P1105">
        <f>VLOOKUP(表格2_45[[#This Row],[name]],odds!$A$1:$H$200,4,0)</f>
        <v>12</v>
      </c>
      <c r="Q1105">
        <v>29</v>
      </c>
      <c r="R1105" s="34"/>
      <c r="S1105" s="37" t="s">
        <v>409</v>
      </c>
      <c r="T1105">
        <v>1400</v>
      </c>
      <c r="U1105">
        <v>1</v>
      </c>
      <c r="V1105">
        <v>26</v>
      </c>
      <c r="W1105">
        <v>5</v>
      </c>
      <c r="X1105">
        <v>24</v>
      </c>
      <c r="Y1105" t="s">
        <v>483</v>
      </c>
      <c r="Z1105">
        <v>1006</v>
      </c>
      <c r="AA1105" s="33" t="s">
        <v>417</v>
      </c>
      <c r="AB1105">
        <v>3</v>
      </c>
      <c r="AC1105">
        <v>79</v>
      </c>
      <c r="AD1105" s="21" t="s">
        <v>168</v>
      </c>
      <c r="AE1105" t="s">
        <v>474</v>
      </c>
      <c r="AF1105">
        <v>5</v>
      </c>
      <c r="AG1105">
        <v>5</v>
      </c>
      <c r="AH1105">
        <v>4</v>
      </c>
      <c r="AI1105">
        <v>10</v>
      </c>
      <c r="AL1105" t="s">
        <v>17</v>
      </c>
    </row>
    <row r="1106" spans="1:38" hidden="1" x14ac:dyDescent="0.25">
      <c r="A1106" s="20" t="s">
        <v>218</v>
      </c>
      <c r="B1106" s="22" t="s">
        <v>250</v>
      </c>
      <c r="C1106" s="30">
        <v>5</v>
      </c>
      <c r="D1106">
        <v>9.5</v>
      </c>
      <c r="E1106">
        <v>9.3000000000000007</v>
      </c>
      <c r="F1106" s="34"/>
      <c r="G1106">
        <v>2</v>
      </c>
      <c r="H1106">
        <v>9</v>
      </c>
      <c r="I1106" s="34"/>
      <c r="J1106" s="57" t="s">
        <v>326</v>
      </c>
      <c r="K1106" s="57" t="s">
        <v>326</v>
      </c>
      <c r="L1106" s="121"/>
      <c r="M1106">
        <v>113</v>
      </c>
      <c r="N1106">
        <v>113</v>
      </c>
      <c r="O1106" s="34"/>
      <c r="P1106">
        <f>VLOOKUP(表格2_45[[#This Row],[name]],odds!$A$1:$H$200,4,0)</f>
        <v>12</v>
      </c>
      <c r="Q1106">
        <v>160</v>
      </c>
      <c r="R1106" s="34"/>
      <c r="S1106" s="38" t="s">
        <v>411</v>
      </c>
      <c r="T1106">
        <v>1200</v>
      </c>
      <c r="U1106">
        <v>1</v>
      </c>
      <c r="V1106">
        <v>5</v>
      </c>
      <c r="W1106">
        <v>5</v>
      </c>
      <c r="X1106">
        <v>24</v>
      </c>
      <c r="Y1106" t="s">
        <v>477</v>
      </c>
      <c r="Z1106">
        <v>1014</v>
      </c>
      <c r="AA1106" s="33" t="s">
        <v>417</v>
      </c>
      <c r="AB1106">
        <v>2</v>
      </c>
      <c r="AC1106">
        <v>80</v>
      </c>
      <c r="AD1106" s="21" t="s">
        <v>168</v>
      </c>
      <c r="AE1106" t="s">
        <v>589</v>
      </c>
      <c r="AF1106">
        <v>11</v>
      </c>
      <c r="AG1106">
        <v>11</v>
      </c>
      <c r="AH1106">
        <v>5</v>
      </c>
      <c r="AL1106" t="s">
        <v>17</v>
      </c>
    </row>
    <row r="1107" spans="1:38" hidden="1" x14ac:dyDescent="0.25">
      <c r="A1107" s="20" t="s">
        <v>218</v>
      </c>
      <c r="B1107" s="22" t="s">
        <v>250</v>
      </c>
      <c r="C1107">
        <v>6</v>
      </c>
      <c r="D1107">
        <v>40.03</v>
      </c>
      <c r="E1107">
        <v>39.93</v>
      </c>
      <c r="F1107" s="34"/>
      <c r="G1107">
        <v>2</v>
      </c>
      <c r="H1107">
        <v>3</v>
      </c>
      <c r="I1107" s="34"/>
      <c r="J1107" s="57" t="s">
        <v>326</v>
      </c>
      <c r="K1107" s="56" t="s">
        <v>69</v>
      </c>
      <c r="L1107" s="105"/>
      <c r="M1107">
        <v>113</v>
      </c>
      <c r="N1107">
        <v>117</v>
      </c>
      <c r="O1107" s="34"/>
      <c r="P1107">
        <f>VLOOKUP(表格2_45[[#This Row],[name]],odds!$A$1:$H$200,4,0)</f>
        <v>12</v>
      </c>
      <c r="Q1107">
        <v>22</v>
      </c>
      <c r="R1107" s="34"/>
      <c r="S1107" s="36" t="s">
        <v>410</v>
      </c>
      <c r="T1107" s="41">
        <v>1650</v>
      </c>
      <c r="U1107">
        <v>1</v>
      </c>
      <c r="V1107">
        <v>10</v>
      </c>
      <c r="W1107">
        <v>4</v>
      </c>
      <c r="X1107">
        <v>24</v>
      </c>
      <c r="Y1107" s="31" t="s">
        <v>420</v>
      </c>
      <c r="Z1107">
        <v>1004</v>
      </c>
      <c r="AA1107" s="33" t="s">
        <v>417</v>
      </c>
      <c r="AB1107">
        <v>2</v>
      </c>
      <c r="AC1107">
        <v>82</v>
      </c>
      <c r="AD1107" s="21" t="s">
        <v>168</v>
      </c>
      <c r="AE1107" t="s">
        <v>502</v>
      </c>
      <c r="AF1107">
        <v>8</v>
      </c>
      <c r="AG1107">
        <v>7</v>
      </c>
      <c r="AH1107">
        <v>7</v>
      </c>
      <c r="AI1107">
        <v>6</v>
      </c>
      <c r="AL1107" t="s">
        <v>17</v>
      </c>
    </row>
    <row r="1108" spans="1:38" hidden="1" x14ac:dyDescent="0.25">
      <c r="A1108" s="20" t="s">
        <v>218</v>
      </c>
      <c r="B1108" s="22" t="s">
        <v>250</v>
      </c>
      <c r="C1108">
        <v>7</v>
      </c>
      <c r="D1108">
        <v>36.119999999999997</v>
      </c>
      <c r="E1108">
        <v>35.919999999999995</v>
      </c>
      <c r="F1108" s="34"/>
      <c r="G1108">
        <v>2</v>
      </c>
      <c r="H1108">
        <v>4</v>
      </c>
      <c r="I1108" s="34"/>
      <c r="J1108" s="57" t="s">
        <v>326</v>
      </c>
      <c r="K1108" s="57" t="s">
        <v>326</v>
      </c>
      <c r="L1108" s="121"/>
      <c r="M1108">
        <v>113</v>
      </c>
      <c r="N1108">
        <v>118</v>
      </c>
      <c r="O1108" s="34"/>
      <c r="P1108">
        <f>VLOOKUP(表格2_45[[#This Row],[name]],odds!$A$1:$H$200,4,0)</f>
        <v>12</v>
      </c>
      <c r="Q1108">
        <v>48</v>
      </c>
      <c r="R1108" s="34"/>
      <c r="S1108" s="37" t="s">
        <v>409</v>
      </c>
      <c r="T1108">
        <v>1600</v>
      </c>
      <c r="U1108">
        <v>1</v>
      </c>
      <c r="V1108">
        <v>31</v>
      </c>
      <c r="W1108">
        <v>3</v>
      </c>
      <c r="X1108">
        <v>24</v>
      </c>
      <c r="Y1108" t="s">
        <v>465</v>
      </c>
      <c r="Z1108">
        <v>1017</v>
      </c>
      <c r="AA1108" s="33" t="s">
        <v>417</v>
      </c>
      <c r="AB1108">
        <v>2</v>
      </c>
      <c r="AC1108">
        <v>84</v>
      </c>
      <c r="AD1108" s="21" t="s">
        <v>168</v>
      </c>
      <c r="AE1108">
        <v>6</v>
      </c>
      <c r="AF1108">
        <v>5</v>
      </c>
      <c r="AG1108">
        <v>5</v>
      </c>
      <c r="AH1108">
        <v>6</v>
      </c>
      <c r="AI1108">
        <v>7</v>
      </c>
      <c r="AL1108" t="s">
        <v>17</v>
      </c>
    </row>
    <row r="1109" spans="1:38" hidden="1" x14ac:dyDescent="0.25">
      <c r="A1109" s="20" t="s">
        <v>218</v>
      </c>
      <c r="B1109" s="22" t="s">
        <v>250</v>
      </c>
      <c r="C1109">
        <v>12</v>
      </c>
      <c r="D1109">
        <v>49.43</v>
      </c>
      <c r="E1109">
        <v>49.23</v>
      </c>
      <c r="F1109" s="34"/>
      <c r="G1109">
        <v>2</v>
      </c>
      <c r="H1109">
        <v>5</v>
      </c>
      <c r="I1109" s="34"/>
      <c r="J1109" s="57" t="s">
        <v>326</v>
      </c>
      <c r="K1109" s="76" t="s">
        <v>407</v>
      </c>
      <c r="L1109" s="115"/>
      <c r="M1109">
        <v>113</v>
      </c>
      <c r="N1109">
        <v>119</v>
      </c>
      <c r="O1109" s="34"/>
      <c r="P1109">
        <f>VLOOKUP(表格2_45[[#This Row],[name]],odds!$A$1:$H$200,4,0)</f>
        <v>12</v>
      </c>
      <c r="Q1109">
        <v>36</v>
      </c>
      <c r="R1109" s="34"/>
      <c r="S1109" s="36" t="s">
        <v>410</v>
      </c>
      <c r="T1109">
        <v>1800</v>
      </c>
      <c r="U1109">
        <v>1</v>
      </c>
      <c r="V1109">
        <v>10</v>
      </c>
      <c r="W1109">
        <v>3</v>
      </c>
      <c r="X1109">
        <v>24</v>
      </c>
      <c r="Y1109" t="s">
        <v>508</v>
      </c>
      <c r="Z1109">
        <v>1012</v>
      </c>
      <c r="AA1109" s="34" t="s">
        <v>438</v>
      </c>
      <c r="AB1109">
        <v>2</v>
      </c>
      <c r="AC1109">
        <v>86</v>
      </c>
      <c r="AD1109" s="21" t="s">
        <v>168</v>
      </c>
      <c r="AE1109">
        <v>3</v>
      </c>
      <c r="AF1109">
        <v>8</v>
      </c>
      <c r="AG1109">
        <v>8</v>
      </c>
      <c r="AH1109">
        <v>9</v>
      </c>
      <c r="AI1109">
        <v>9</v>
      </c>
      <c r="AJ1109">
        <v>12</v>
      </c>
      <c r="AL1109" t="s">
        <v>17</v>
      </c>
    </row>
    <row r="1110" spans="1:38" hidden="1" x14ac:dyDescent="0.25">
      <c r="A1110" s="20" t="s">
        <v>218</v>
      </c>
      <c r="B1110" s="22" t="s">
        <v>250</v>
      </c>
      <c r="C1110" s="30">
        <v>5</v>
      </c>
      <c r="D1110">
        <v>40.64</v>
      </c>
      <c r="E1110">
        <v>40.340000000000003</v>
      </c>
      <c r="F1110" s="34"/>
      <c r="G1110">
        <v>2</v>
      </c>
      <c r="H1110">
        <v>4</v>
      </c>
      <c r="I1110" s="34"/>
      <c r="J1110" s="57" t="s">
        <v>326</v>
      </c>
      <c r="K1110" s="76" t="s">
        <v>407</v>
      </c>
      <c r="L1110" s="115"/>
      <c r="M1110">
        <v>113</v>
      </c>
      <c r="N1110">
        <v>122</v>
      </c>
      <c r="O1110" s="34"/>
      <c r="P1110">
        <f>VLOOKUP(表格2_45[[#This Row],[name]],odds!$A$1:$H$200,4,0)</f>
        <v>12</v>
      </c>
      <c r="Q1110">
        <v>30</v>
      </c>
      <c r="R1110" s="34"/>
      <c r="S1110" s="37" t="s">
        <v>409</v>
      </c>
      <c r="T1110" s="41">
        <v>1650</v>
      </c>
      <c r="U1110">
        <v>1</v>
      </c>
      <c r="V1110">
        <v>21</v>
      </c>
      <c r="W1110">
        <v>2</v>
      </c>
      <c r="X1110">
        <v>24</v>
      </c>
      <c r="Y1110" s="32" t="s">
        <v>426</v>
      </c>
      <c r="Z1110">
        <v>1006</v>
      </c>
      <c r="AA1110" s="33" t="s">
        <v>417</v>
      </c>
      <c r="AB1110">
        <v>1</v>
      </c>
      <c r="AC1110">
        <v>88</v>
      </c>
      <c r="AD1110" s="21" t="s">
        <v>168</v>
      </c>
      <c r="AE1110" t="s">
        <v>435</v>
      </c>
      <c r="AF1110">
        <v>7</v>
      </c>
      <c r="AG1110">
        <v>7</v>
      </c>
      <c r="AH1110">
        <v>7</v>
      </c>
      <c r="AI1110">
        <v>5</v>
      </c>
      <c r="AL1110" t="s">
        <v>17</v>
      </c>
    </row>
    <row r="1111" spans="1:38" hidden="1" x14ac:dyDescent="0.25">
      <c r="A1111" s="20" t="s">
        <v>218</v>
      </c>
      <c r="B1111" s="22" t="s">
        <v>250</v>
      </c>
      <c r="C1111">
        <v>12</v>
      </c>
      <c r="D1111">
        <v>49.39</v>
      </c>
      <c r="E1111">
        <v>49.089999999999996</v>
      </c>
      <c r="F1111" s="34"/>
      <c r="G1111">
        <v>2</v>
      </c>
      <c r="H1111">
        <v>7</v>
      </c>
      <c r="I1111" s="34"/>
      <c r="J1111" s="57" t="s">
        <v>326</v>
      </c>
      <c r="K1111" s="76" t="s">
        <v>407</v>
      </c>
      <c r="L1111" s="115"/>
      <c r="M1111">
        <v>113</v>
      </c>
      <c r="N1111">
        <v>117</v>
      </c>
      <c r="O1111" s="34"/>
      <c r="P1111">
        <f>VLOOKUP(表格2_45[[#This Row],[name]],odds!$A$1:$H$200,4,0)</f>
        <v>12</v>
      </c>
      <c r="Q1111">
        <v>35</v>
      </c>
      <c r="R1111" s="34"/>
      <c r="S1111" s="38" t="s">
        <v>411</v>
      </c>
      <c r="T1111">
        <v>1800</v>
      </c>
      <c r="U1111">
        <v>1</v>
      </c>
      <c r="V1111">
        <v>10</v>
      </c>
      <c r="W1111">
        <v>1</v>
      </c>
      <c r="X1111">
        <v>24</v>
      </c>
      <c r="Y1111" s="31" t="s">
        <v>420</v>
      </c>
      <c r="Z1111">
        <v>1024</v>
      </c>
      <c r="AA1111" s="33" t="s">
        <v>417</v>
      </c>
      <c r="AB1111" t="s">
        <v>1474</v>
      </c>
      <c r="AC1111">
        <v>89</v>
      </c>
      <c r="AD1111" s="22" t="s">
        <v>135</v>
      </c>
      <c r="AE1111">
        <v>7</v>
      </c>
      <c r="AF1111">
        <v>11</v>
      </c>
      <c r="AG1111">
        <v>11</v>
      </c>
      <c r="AH1111">
        <v>11</v>
      </c>
      <c r="AI1111">
        <v>10</v>
      </c>
      <c r="AJ1111">
        <v>12</v>
      </c>
      <c r="AL1111" t="s">
        <v>17</v>
      </c>
    </row>
    <row r="1112" spans="1:38" hidden="1" x14ac:dyDescent="0.25">
      <c r="A1112" s="20" t="s">
        <v>218</v>
      </c>
      <c r="B1112" s="24" t="s">
        <v>222</v>
      </c>
      <c r="C1112">
        <v>8</v>
      </c>
      <c r="D1112">
        <v>41.82</v>
      </c>
      <c r="E1112">
        <v>42.32</v>
      </c>
      <c r="F1112" s="34"/>
      <c r="G1112">
        <v>9</v>
      </c>
      <c r="H1112">
        <v>1</v>
      </c>
      <c r="I1112" s="34"/>
      <c r="J1112" s="64" t="s">
        <v>150</v>
      </c>
      <c r="K1112" s="64" t="s">
        <v>150</v>
      </c>
      <c r="L1112" s="119"/>
      <c r="M1112">
        <v>133</v>
      </c>
      <c r="N1112">
        <v>130</v>
      </c>
      <c r="O1112" s="34"/>
      <c r="P1112">
        <f>VLOOKUP(表格2_45[[#This Row],[name]],odds!$A$1:$H$200,4,0)</f>
        <v>13</v>
      </c>
      <c r="Q1112">
        <v>32</v>
      </c>
      <c r="R1112" s="34"/>
      <c r="S1112" s="35" t="s">
        <v>408</v>
      </c>
      <c r="T1112" s="41">
        <v>1650</v>
      </c>
      <c r="U1112">
        <v>1</v>
      </c>
      <c r="V1112">
        <v>20</v>
      </c>
      <c r="W1112">
        <v>12</v>
      </c>
      <c r="X1112">
        <v>23</v>
      </c>
      <c r="Y1112" s="32" t="s">
        <v>416</v>
      </c>
      <c r="Z1112">
        <v>1180</v>
      </c>
      <c r="AA1112" s="33" t="s">
        <v>417</v>
      </c>
      <c r="AB1112">
        <v>2</v>
      </c>
      <c r="AC1112">
        <v>93</v>
      </c>
      <c r="AD1112" s="18" t="s">
        <v>76</v>
      </c>
      <c r="AE1112" t="s">
        <v>474</v>
      </c>
      <c r="AF1112">
        <v>3</v>
      </c>
      <c r="AG1112">
        <v>4</v>
      </c>
      <c r="AH1112">
        <v>3</v>
      </c>
      <c r="AI1112">
        <v>8</v>
      </c>
      <c r="AL1112" t="s">
        <v>46</v>
      </c>
    </row>
    <row r="1113" spans="1:38" hidden="1" x14ac:dyDescent="0.25">
      <c r="A1113" s="20" t="s">
        <v>218</v>
      </c>
      <c r="B1113" s="22" t="s">
        <v>250</v>
      </c>
      <c r="C1113">
        <v>12</v>
      </c>
      <c r="D1113">
        <v>51</v>
      </c>
      <c r="E1113">
        <v>50.4</v>
      </c>
      <c r="F1113" s="34"/>
      <c r="G1113">
        <v>2</v>
      </c>
      <c r="H1113">
        <v>8</v>
      </c>
      <c r="I1113" s="34"/>
      <c r="J1113" s="57" t="s">
        <v>326</v>
      </c>
      <c r="K1113" s="63" t="s">
        <v>140</v>
      </c>
      <c r="L1113" s="100"/>
      <c r="M1113">
        <v>113</v>
      </c>
      <c r="N1113">
        <v>125</v>
      </c>
      <c r="O1113" s="34"/>
      <c r="P1113">
        <f>VLOOKUP(表格2_45[[#This Row],[name]],odds!$A$1:$H$200,4,0)</f>
        <v>12</v>
      </c>
      <c r="Q1113">
        <v>6.3</v>
      </c>
      <c r="R1113" s="34"/>
      <c r="S1113" s="38" t="s">
        <v>411</v>
      </c>
      <c r="T1113">
        <v>1800</v>
      </c>
      <c r="U1113">
        <v>1</v>
      </c>
      <c r="V1113">
        <v>6</v>
      </c>
      <c r="W1113">
        <v>12</v>
      </c>
      <c r="X1113">
        <v>23</v>
      </c>
      <c r="Y1113" s="32" t="s">
        <v>432</v>
      </c>
      <c r="Z1113">
        <v>1000</v>
      </c>
      <c r="AA1113" s="33" t="s">
        <v>417</v>
      </c>
      <c r="AB1113">
        <v>2</v>
      </c>
      <c r="AC1113">
        <v>89</v>
      </c>
      <c r="AD1113" s="22" t="s">
        <v>135</v>
      </c>
      <c r="AE1113" t="s">
        <v>468</v>
      </c>
      <c r="AF1113">
        <v>12</v>
      </c>
      <c r="AG1113">
        <v>12</v>
      </c>
      <c r="AH1113">
        <v>12</v>
      </c>
      <c r="AI1113">
        <v>11</v>
      </c>
      <c r="AJ1113">
        <v>12</v>
      </c>
      <c r="AL1113" t="s">
        <v>17</v>
      </c>
    </row>
    <row r="1114" spans="1:38" hidden="1" x14ac:dyDescent="0.25">
      <c r="A1114" s="20" t="s">
        <v>218</v>
      </c>
      <c r="B1114" s="22" t="s">
        <v>250</v>
      </c>
      <c r="C1114" s="28">
        <v>1</v>
      </c>
      <c r="D1114">
        <v>46.87</v>
      </c>
      <c r="E1114">
        <v>46.669999999999995</v>
      </c>
      <c r="F1114" s="34"/>
      <c r="G1114">
        <v>2</v>
      </c>
      <c r="H1114">
        <v>2</v>
      </c>
      <c r="I1114" s="34"/>
      <c r="J1114" s="57" t="s">
        <v>326</v>
      </c>
      <c r="K1114" s="76" t="s">
        <v>407</v>
      </c>
      <c r="L1114" s="115"/>
      <c r="M1114">
        <v>113</v>
      </c>
      <c r="N1114">
        <v>119</v>
      </c>
      <c r="O1114" s="34"/>
      <c r="P1114">
        <f>VLOOKUP(表格2_45[[#This Row],[name]],odds!$A$1:$H$200,4,0)</f>
        <v>12</v>
      </c>
      <c r="Q1114">
        <v>23</v>
      </c>
      <c r="R1114" s="34"/>
      <c r="S1114" s="36" t="s">
        <v>410</v>
      </c>
      <c r="T1114">
        <v>1800</v>
      </c>
      <c r="U1114">
        <v>1</v>
      </c>
      <c r="V1114">
        <v>22</v>
      </c>
      <c r="W1114">
        <v>10</v>
      </c>
      <c r="X1114">
        <v>23</v>
      </c>
      <c r="Y1114" t="s">
        <v>501</v>
      </c>
      <c r="Z1114">
        <v>991</v>
      </c>
      <c r="AA1114" s="33" t="s">
        <v>417</v>
      </c>
      <c r="AB1114">
        <v>2</v>
      </c>
      <c r="AC1114">
        <v>84</v>
      </c>
      <c r="AD1114" s="22" t="s">
        <v>135</v>
      </c>
      <c r="AE1114" s="12" t="s">
        <v>654</v>
      </c>
      <c r="AF1114">
        <v>9</v>
      </c>
      <c r="AG1114">
        <v>8</v>
      </c>
      <c r="AH1114">
        <v>7</v>
      </c>
      <c r="AI1114">
        <v>4</v>
      </c>
      <c r="AJ1114">
        <v>1</v>
      </c>
      <c r="AL1114" t="s">
        <v>17</v>
      </c>
    </row>
    <row r="1115" spans="1:38" hidden="1" x14ac:dyDescent="0.25">
      <c r="A1115" s="20" t="s">
        <v>218</v>
      </c>
      <c r="B1115" s="18" t="s">
        <v>239</v>
      </c>
      <c r="C1115">
        <v>10</v>
      </c>
      <c r="D1115">
        <v>44.43</v>
      </c>
      <c r="E1115">
        <v>43.93</v>
      </c>
      <c r="F1115" s="34"/>
      <c r="G1115">
        <v>1</v>
      </c>
      <c r="H1115">
        <v>6</v>
      </c>
      <c r="I1115" s="34"/>
      <c r="J1115" s="63" t="s">
        <v>140</v>
      </c>
      <c r="K1115" s="56" t="s">
        <v>69</v>
      </c>
      <c r="L1115" s="105"/>
      <c r="M1115">
        <v>120</v>
      </c>
      <c r="N1115">
        <v>130</v>
      </c>
      <c r="O1115" s="34"/>
      <c r="P1115">
        <f>VLOOKUP(表格2_45[[#This Row],[name]],odds!$A$1:$H$200,4,0)</f>
        <v>17</v>
      </c>
      <c r="Q1115">
        <v>21</v>
      </c>
      <c r="R1115" s="34"/>
      <c r="S1115" s="35" t="s">
        <v>408</v>
      </c>
      <c r="T1115" s="41">
        <v>1650</v>
      </c>
      <c r="U1115">
        <v>1</v>
      </c>
      <c r="V1115">
        <v>30</v>
      </c>
      <c r="W1115">
        <v>10</v>
      </c>
      <c r="X1115">
        <v>24</v>
      </c>
      <c r="Y1115" s="32" t="s">
        <v>426</v>
      </c>
      <c r="Z1115">
        <v>1160</v>
      </c>
      <c r="AA1115" s="33" t="s">
        <v>417</v>
      </c>
      <c r="AB1115">
        <v>3</v>
      </c>
      <c r="AC1115">
        <v>73</v>
      </c>
      <c r="AD1115" s="25" t="s">
        <v>54</v>
      </c>
      <c r="AE1115" t="s">
        <v>1420</v>
      </c>
      <c r="AF1115">
        <v>3</v>
      </c>
      <c r="AG1115">
        <v>4</v>
      </c>
      <c r="AH1115">
        <v>4</v>
      </c>
      <c r="AI1115">
        <v>10</v>
      </c>
      <c r="AL1115" t="s">
        <v>141</v>
      </c>
    </row>
    <row r="1116" spans="1:38" hidden="1" x14ac:dyDescent="0.25">
      <c r="A1116" s="20" t="s">
        <v>218</v>
      </c>
      <c r="B1116" s="23" t="s">
        <v>2493</v>
      </c>
      <c r="C1116">
        <v>7</v>
      </c>
      <c r="D1116">
        <v>39.4</v>
      </c>
      <c r="E1116">
        <v>34.799999999999997</v>
      </c>
      <c r="F1116" s="34"/>
      <c r="G1116"/>
      <c r="H1116">
        <v>12</v>
      </c>
      <c r="I1116" s="34"/>
      <c r="J1116" s="58" t="s">
        <v>2503</v>
      </c>
      <c r="K1116" s="56" t="s">
        <v>69</v>
      </c>
      <c r="L1116" s="105"/>
      <c r="M1116"/>
      <c r="N1116">
        <v>119</v>
      </c>
      <c r="O1116" s="34"/>
      <c r="P1116"/>
      <c r="Q1116">
        <v>18</v>
      </c>
      <c r="R1116" s="34"/>
      <c r="S1116" s="38" t="s">
        <v>411</v>
      </c>
      <c r="T1116" s="41">
        <v>1650</v>
      </c>
      <c r="U1116">
        <v>1</v>
      </c>
      <c r="V1116">
        <v>23</v>
      </c>
      <c r="W1116">
        <v>12</v>
      </c>
      <c r="X1116">
        <v>25</v>
      </c>
      <c r="Y1116" s="32" t="s">
        <v>416</v>
      </c>
      <c r="Z1116">
        <v>1155</v>
      </c>
      <c r="AA1116" s="33" t="s">
        <v>417</v>
      </c>
      <c r="AB1116">
        <v>2</v>
      </c>
      <c r="AC1116">
        <v>82</v>
      </c>
      <c r="AD1116" s="27" t="s">
        <v>65</v>
      </c>
      <c r="AE1116" s="12" t="s">
        <v>549</v>
      </c>
      <c r="AF1116">
        <v>12</v>
      </c>
      <c r="AG1116">
        <v>12</v>
      </c>
      <c r="AH1116">
        <v>10</v>
      </c>
      <c r="AI1116">
        <v>7</v>
      </c>
      <c r="AL1116" t="s">
        <v>569</v>
      </c>
    </row>
    <row r="1117" spans="1:38" hidden="1" x14ac:dyDescent="0.25">
      <c r="A1117" s="20" t="s">
        <v>218</v>
      </c>
      <c r="B1117" s="23" t="s">
        <v>2493</v>
      </c>
      <c r="C1117">
        <v>6</v>
      </c>
      <c r="D1117">
        <v>49.58</v>
      </c>
      <c r="E1117">
        <v>45.279999999999994</v>
      </c>
      <c r="F1117" s="34"/>
      <c r="G1117"/>
      <c r="H1117">
        <v>4</v>
      </c>
      <c r="I1117" s="34"/>
      <c r="J1117" s="58" t="s">
        <v>2503</v>
      </c>
      <c r="K1117" s="79" t="s">
        <v>702</v>
      </c>
      <c r="L1117" s="124"/>
      <c r="M1117"/>
      <c r="N1117">
        <v>124</v>
      </c>
      <c r="O1117" s="34"/>
      <c r="P1117"/>
      <c r="Q1117">
        <v>10</v>
      </c>
      <c r="R1117" s="34"/>
      <c r="S1117" s="36" t="s">
        <v>410</v>
      </c>
      <c r="T1117">
        <v>1800</v>
      </c>
      <c r="U1117">
        <v>1</v>
      </c>
      <c r="V1117">
        <v>10</v>
      </c>
      <c r="W1117">
        <v>12</v>
      </c>
      <c r="X1117">
        <v>25</v>
      </c>
      <c r="Y1117" s="32" t="s">
        <v>432</v>
      </c>
      <c r="Z1117">
        <v>1159</v>
      </c>
      <c r="AA1117" s="33" t="s">
        <v>417</v>
      </c>
      <c r="AB1117">
        <v>2</v>
      </c>
      <c r="AC1117">
        <v>84</v>
      </c>
      <c r="AD1117" s="27" t="s">
        <v>65</v>
      </c>
      <c r="AE1117">
        <v>3</v>
      </c>
      <c r="AF1117">
        <v>10</v>
      </c>
      <c r="AG1117">
        <v>7</v>
      </c>
      <c r="AH1117">
        <v>5</v>
      </c>
      <c r="AI1117">
        <v>6</v>
      </c>
      <c r="AJ1117">
        <v>6</v>
      </c>
      <c r="AL1117" t="s">
        <v>46</v>
      </c>
    </row>
    <row r="1118" spans="1:38" hidden="1" x14ac:dyDescent="0.25">
      <c r="A1118" s="20" t="s">
        <v>218</v>
      </c>
      <c r="B1118" s="23" t="s">
        <v>2493</v>
      </c>
      <c r="C1118">
        <v>10</v>
      </c>
      <c r="D1118">
        <v>2.61</v>
      </c>
      <c r="E1118">
        <v>-2.0900000000000003</v>
      </c>
      <c r="F1118" s="34"/>
      <c r="G1118"/>
      <c r="H1118">
        <v>6</v>
      </c>
      <c r="I1118" s="34"/>
      <c r="J1118" s="58" t="s">
        <v>2503</v>
      </c>
      <c r="K1118" s="52" t="s">
        <v>49</v>
      </c>
      <c r="L1118" s="118"/>
      <c r="M1118"/>
      <c r="N1118">
        <v>135</v>
      </c>
      <c r="O1118" s="34"/>
      <c r="P1118"/>
      <c r="Q1118">
        <v>30</v>
      </c>
      <c r="R1118" s="34"/>
      <c r="S1118" s="36" t="s">
        <v>410</v>
      </c>
      <c r="T1118">
        <v>2000</v>
      </c>
      <c r="U1118">
        <v>2</v>
      </c>
      <c r="V1118">
        <v>23</v>
      </c>
      <c r="W1118">
        <v>11</v>
      </c>
      <c r="X1118">
        <v>25</v>
      </c>
      <c r="Y1118" t="s">
        <v>501</v>
      </c>
      <c r="Z1118">
        <v>1157</v>
      </c>
      <c r="AA1118" s="33" t="s">
        <v>417</v>
      </c>
      <c r="AB1118">
        <v>3</v>
      </c>
      <c r="AC1118">
        <v>85</v>
      </c>
      <c r="AD1118" s="27" t="s">
        <v>65</v>
      </c>
      <c r="AE1118" t="s">
        <v>519</v>
      </c>
      <c r="AF1118">
        <v>9</v>
      </c>
      <c r="AG1118">
        <v>9</v>
      </c>
      <c r="AH1118">
        <v>8</v>
      </c>
      <c r="AI1118">
        <v>9</v>
      </c>
      <c r="AJ1118">
        <v>10</v>
      </c>
      <c r="AL1118" t="s">
        <v>46</v>
      </c>
    </row>
    <row r="1119" spans="1:38" hidden="1" x14ac:dyDescent="0.25">
      <c r="A1119" s="20" t="s">
        <v>218</v>
      </c>
      <c r="B1119" s="23" t="s">
        <v>2493</v>
      </c>
      <c r="C1119" s="30">
        <v>5</v>
      </c>
      <c r="D1119">
        <v>48.09</v>
      </c>
      <c r="E1119">
        <v>44.190000000000005</v>
      </c>
      <c r="F1119" s="34"/>
      <c r="G1119"/>
      <c r="H1119">
        <v>3</v>
      </c>
      <c r="I1119" s="34"/>
      <c r="J1119" s="58" t="s">
        <v>2503</v>
      </c>
      <c r="K1119" s="68" t="s">
        <v>316</v>
      </c>
      <c r="L1119" s="122"/>
      <c r="M1119"/>
      <c r="N1119">
        <v>116</v>
      </c>
      <c r="O1119" s="34"/>
      <c r="P1119"/>
      <c r="Q1119">
        <v>12</v>
      </c>
      <c r="R1119" s="34"/>
      <c r="S1119" s="37" t="s">
        <v>409</v>
      </c>
      <c r="T1119">
        <v>1800</v>
      </c>
      <c r="U1119">
        <v>1</v>
      </c>
      <c r="V1119">
        <v>15</v>
      </c>
      <c r="W1119">
        <v>10</v>
      </c>
      <c r="X1119">
        <v>25</v>
      </c>
      <c r="Y1119" s="32" t="s">
        <v>432</v>
      </c>
      <c r="Z1119">
        <v>1149</v>
      </c>
      <c r="AA1119" s="33" t="s">
        <v>427</v>
      </c>
      <c r="AB1119">
        <v>2</v>
      </c>
      <c r="AC1119">
        <v>85</v>
      </c>
      <c r="AD1119" s="27" t="s">
        <v>65</v>
      </c>
      <c r="AE1119" s="12" t="s">
        <v>423</v>
      </c>
      <c r="AF1119">
        <v>5</v>
      </c>
      <c r="AG1119">
        <v>6</v>
      </c>
      <c r="AH1119">
        <v>7</v>
      </c>
      <c r="AI1119">
        <v>5</v>
      </c>
      <c r="AJ1119">
        <v>5</v>
      </c>
      <c r="AL1119" t="s">
        <v>46</v>
      </c>
    </row>
    <row r="1120" spans="1:38" hidden="1" x14ac:dyDescent="0.25">
      <c r="A1120" s="20" t="s">
        <v>218</v>
      </c>
      <c r="B1120" s="23" t="s">
        <v>2493</v>
      </c>
      <c r="C1120" s="30">
        <v>5</v>
      </c>
      <c r="D1120">
        <v>38.89</v>
      </c>
      <c r="E1120">
        <v>34.589999999999996</v>
      </c>
      <c r="F1120" s="34"/>
      <c r="G1120"/>
      <c r="H1120">
        <v>4</v>
      </c>
      <c r="I1120" s="34"/>
      <c r="J1120" s="58" t="s">
        <v>2503</v>
      </c>
      <c r="K1120" s="52" t="s">
        <v>49</v>
      </c>
      <c r="L1120" s="118"/>
      <c r="M1120"/>
      <c r="N1120">
        <v>124</v>
      </c>
      <c r="O1120" s="34"/>
      <c r="P1120"/>
      <c r="Q1120">
        <v>7.5</v>
      </c>
      <c r="R1120" s="34"/>
      <c r="S1120" s="36" t="s">
        <v>410</v>
      </c>
      <c r="T1120" s="41">
        <v>1650</v>
      </c>
      <c r="U1120">
        <v>1</v>
      </c>
      <c r="V1120">
        <v>17</v>
      </c>
      <c r="W1120">
        <v>9</v>
      </c>
      <c r="X1120">
        <v>25</v>
      </c>
      <c r="Y1120" s="31" t="s">
        <v>420</v>
      </c>
      <c r="Z1120">
        <v>1140</v>
      </c>
      <c r="AA1120" s="33" t="s">
        <v>427</v>
      </c>
      <c r="AB1120">
        <v>2</v>
      </c>
      <c r="AC1120">
        <v>85</v>
      </c>
      <c r="AD1120" s="27" t="s">
        <v>65</v>
      </c>
      <c r="AE1120">
        <v>4</v>
      </c>
      <c r="AF1120">
        <v>9</v>
      </c>
      <c r="AG1120">
        <v>10</v>
      </c>
      <c r="AH1120">
        <v>10</v>
      </c>
      <c r="AI1120">
        <v>5</v>
      </c>
      <c r="AL1120" t="s">
        <v>46</v>
      </c>
    </row>
    <row r="1121" spans="1:38" hidden="1" x14ac:dyDescent="0.25">
      <c r="A1121" s="20" t="s">
        <v>218</v>
      </c>
      <c r="B1121" s="23" t="s">
        <v>2493</v>
      </c>
      <c r="C1121" s="28">
        <v>1</v>
      </c>
      <c r="D1121">
        <v>48.64</v>
      </c>
      <c r="E1121">
        <v>44.239999999999995</v>
      </c>
      <c r="F1121" s="34"/>
      <c r="G1121"/>
      <c r="H1121">
        <v>5</v>
      </c>
      <c r="I1121" s="34"/>
      <c r="J1121" s="58" t="s">
        <v>2503</v>
      </c>
      <c r="K1121" s="55" t="s">
        <v>64</v>
      </c>
      <c r="L1121" s="99"/>
      <c r="M1121"/>
      <c r="N1121">
        <v>127</v>
      </c>
      <c r="O1121" s="34"/>
      <c r="P1121"/>
      <c r="Q1121">
        <v>11</v>
      </c>
      <c r="R1121" s="34"/>
      <c r="S1121" s="38" t="s">
        <v>411</v>
      </c>
      <c r="T1121">
        <v>1800</v>
      </c>
      <c r="U1121">
        <v>1</v>
      </c>
      <c r="V1121">
        <v>9</v>
      </c>
      <c r="W1121">
        <v>7</v>
      </c>
      <c r="X1121">
        <v>25</v>
      </c>
      <c r="Y1121" s="32" t="s">
        <v>432</v>
      </c>
      <c r="Z1121">
        <v>1129</v>
      </c>
      <c r="AA1121" s="33" t="s">
        <v>427</v>
      </c>
      <c r="AB1121">
        <v>2</v>
      </c>
      <c r="AC1121">
        <v>79</v>
      </c>
      <c r="AD1121" s="27" t="s">
        <v>65</v>
      </c>
      <c r="AE1121" s="12" t="s">
        <v>581</v>
      </c>
      <c r="AF1121">
        <v>11</v>
      </c>
      <c r="AG1121">
        <v>11</v>
      </c>
      <c r="AH1121">
        <v>12</v>
      </c>
      <c r="AI1121">
        <v>12</v>
      </c>
      <c r="AJ1121">
        <v>1</v>
      </c>
      <c r="AL1121" t="s">
        <v>46</v>
      </c>
    </row>
    <row r="1122" spans="1:38" hidden="1" x14ac:dyDescent="0.25">
      <c r="A1122" s="20" t="s">
        <v>218</v>
      </c>
      <c r="B1122" s="23" t="s">
        <v>2493</v>
      </c>
      <c r="C1122">
        <v>7</v>
      </c>
      <c r="D1122">
        <v>34.909999999999997</v>
      </c>
      <c r="E1122">
        <v>30.009999999999998</v>
      </c>
      <c r="F1122" s="34"/>
      <c r="G1122"/>
      <c r="H1122">
        <v>11</v>
      </c>
      <c r="I1122" s="34"/>
      <c r="J1122" s="58" t="s">
        <v>2503</v>
      </c>
      <c r="K1122" s="59" t="s">
        <v>85</v>
      </c>
      <c r="L1122" s="96"/>
      <c r="M1122"/>
      <c r="N1122">
        <v>135</v>
      </c>
      <c r="O1122" s="34"/>
      <c r="P1122"/>
      <c r="Q1122">
        <v>33</v>
      </c>
      <c r="R1122" s="34"/>
      <c r="S1122" s="38" t="s">
        <v>411</v>
      </c>
      <c r="T1122">
        <v>1600</v>
      </c>
      <c r="U1122">
        <v>1</v>
      </c>
      <c r="V1122">
        <v>22</v>
      </c>
      <c r="W1122">
        <v>6</v>
      </c>
      <c r="X1122">
        <v>25</v>
      </c>
      <c r="Y1122" t="s">
        <v>483</v>
      </c>
      <c r="Z1122">
        <v>1138</v>
      </c>
      <c r="AA1122" s="33" t="s">
        <v>417</v>
      </c>
      <c r="AB1122">
        <v>3</v>
      </c>
      <c r="AC1122">
        <v>79</v>
      </c>
      <c r="AD1122" s="27" t="s">
        <v>65</v>
      </c>
      <c r="AE1122" t="s">
        <v>484</v>
      </c>
      <c r="AF1122">
        <v>12</v>
      </c>
      <c r="AG1122">
        <v>12</v>
      </c>
      <c r="AH1122">
        <v>14</v>
      </c>
      <c r="AI1122">
        <v>7</v>
      </c>
      <c r="AL1122" t="s">
        <v>46</v>
      </c>
    </row>
    <row r="1123" spans="1:38" hidden="1" x14ac:dyDescent="0.25">
      <c r="A1123" s="20" t="s">
        <v>218</v>
      </c>
      <c r="B1123" s="23" t="s">
        <v>2493</v>
      </c>
      <c r="C1123" s="28">
        <v>1</v>
      </c>
      <c r="D1123">
        <v>38.79</v>
      </c>
      <c r="E1123">
        <v>34.19</v>
      </c>
      <c r="F1123" s="34"/>
      <c r="G1123"/>
      <c r="H1123">
        <v>9</v>
      </c>
      <c r="I1123" s="34"/>
      <c r="J1123" s="58" t="s">
        <v>2503</v>
      </c>
      <c r="K1123" s="55" t="s">
        <v>64</v>
      </c>
      <c r="L1123" s="99"/>
      <c r="M1123"/>
      <c r="N1123">
        <v>127</v>
      </c>
      <c r="O1123" s="34"/>
      <c r="P1123"/>
      <c r="Q1123">
        <v>14</v>
      </c>
      <c r="R1123" s="34"/>
      <c r="S1123" s="36" t="s">
        <v>410</v>
      </c>
      <c r="T1123" s="41">
        <v>1650</v>
      </c>
      <c r="U1123">
        <v>1</v>
      </c>
      <c r="V1123">
        <v>28</v>
      </c>
      <c r="W1123">
        <v>5</v>
      </c>
      <c r="X1123">
        <v>25</v>
      </c>
      <c r="Y1123" s="32" t="s">
        <v>426</v>
      </c>
      <c r="Z1123">
        <v>1130</v>
      </c>
      <c r="AA1123" s="33" t="s">
        <v>427</v>
      </c>
      <c r="AB1123">
        <v>3</v>
      </c>
      <c r="AC1123">
        <v>72</v>
      </c>
      <c r="AD1123" s="27" t="s">
        <v>65</v>
      </c>
      <c r="AE1123" s="12" t="s">
        <v>423</v>
      </c>
      <c r="AF1123">
        <v>10</v>
      </c>
      <c r="AG1123">
        <v>10</v>
      </c>
      <c r="AH1123">
        <v>10</v>
      </c>
      <c r="AI1123">
        <v>1</v>
      </c>
      <c r="AL1123" t="s">
        <v>46</v>
      </c>
    </row>
    <row r="1124" spans="1:38" hidden="1" x14ac:dyDescent="0.25">
      <c r="A1124" s="20" t="s">
        <v>218</v>
      </c>
      <c r="B1124" s="23" t="s">
        <v>2493</v>
      </c>
      <c r="C1124">
        <v>8</v>
      </c>
      <c r="D1124">
        <v>49.34</v>
      </c>
      <c r="E1124">
        <v>44.94</v>
      </c>
      <c r="F1124" s="34"/>
      <c r="G1124"/>
      <c r="H1124">
        <v>7</v>
      </c>
      <c r="I1124" s="34"/>
      <c r="J1124" s="58" t="s">
        <v>2503</v>
      </c>
      <c r="K1124" s="59" t="s">
        <v>85</v>
      </c>
      <c r="L1124" s="96"/>
      <c r="M1124"/>
      <c r="N1124">
        <v>127</v>
      </c>
      <c r="O1124" s="34"/>
      <c r="P1124"/>
      <c r="Q1124">
        <v>10</v>
      </c>
      <c r="R1124" s="34"/>
      <c r="S1124" s="38" t="s">
        <v>411</v>
      </c>
      <c r="T1124">
        <v>1800</v>
      </c>
      <c r="U1124">
        <v>1</v>
      </c>
      <c r="V1124">
        <v>23</v>
      </c>
      <c r="W1124">
        <v>4</v>
      </c>
      <c r="X1124">
        <v>25</v>
      </c>
      <c r="Y1124" s="32" t="s">
        <v>416</v>
      </c>
      <c r="Z1124">
        <v>1144</v>
      </c>
      <c r="AA1124" s="33" t="s">
        <v>417</v>
      </c>
      <c r="AB1124">
        <v>3</v>
      </c>
      <c r="AC1124">
        <v>72</v>
      </c>
      <c r="AD1124" s="27" t="s">
        <v>65</v>
      </c>
      <c r="AE1124" t="s">
        <v>513</v>
      </c>
      <c r="AF1124">
        <v>11</v>
      </c>
      <c r="AG1124">
        <v>10</v>
      </c>
      <c r="AH1124">
        <v>10</v>
      </c>
      <c r="AI1124">
        <v>10</v>
      </c>
      <c r="AJ1124">
        <v>8</v>
      </c>
      <c r="AL1124" t="s">
        <v>46</v>
      </c>
    </row>
    <row r="1125" spans="1:38" hidden="1" x14ac:dyDescent="0.25">
      <c r="A1125" s="20" t="s">
        <v>218</v>
      </c>
      <c r="B1125" s="23" t="s">
        <v>2493</v>
      </c>
      <c r="C1125" s="28">
        <v>1</v>
      </c>
      <c r="D1125">
        <v>14.18</v>
      </c>
      <c r="E1125">
        <v>10.18</v>
      </c>
      <c r="F1125" s="34"/>
      <c r="G1125"/>
      <c r="H1125">
        <v>3</v>
      </c>
      <c r="I1125" s="34"/>
      <c r="J1125" s="58" t="s">
        <v>2503</v>
      </c>
      <c r="K1125" s="59" t="s">
        <v>85</v>
      </c>
      <c r="L1125" s="96"/>
      <c r="M1125"/>
      <c r="N1125">
        <v>119</v>
      </c>
      <c r="O1125" s="34"/>
      <c r="P1125"/>
      <c r="Q1125">
        <v>5.4</v>
      </c>
      <c r="R1125" s="34"/>
      <c r="S1125" s="37" t="s">
        <v>409</v>
      </c>
      <c r="T1125">
        <v>2200</v>
      </c>
      <c r="U1125">
        <v>2</v>
      </c>
      <c r="V1125">
        <v>2</v>
      </c>
      <c r="W1125">
        <v>4</v>
      </c>
      <c r="X1125">
        <v>25</v>
      </c>
      <c r="Y1125" s="32" t="s">
        <v>426</v>
      </c>
      <c r="Z1125">
        <v>1131</v>
      </c>
      <c r="AA1125" s="33" t="s">
        <v>427</v>
      </c>
      <c r="AB1125">
        <v>3</v>
      </c>
      <c r="AC1125">
        <v>66</v>
      </c>
      <c r="AD1125" s="27" t="s">
        <v>65</v>
      </c>
      <c r="AE1125" s="12" t="s">
        <v>654</v>
      </c>
      <c r="AF1125">
        <v>7</v>
      </c>
      <c r="AG1125">
        <v>7</v>
      </c>
      <c r="AH1125">
        <v>7</v>
      </c>
      <c r="AI1125">
        <v>8</v>
      </c>
      <c r="AJ1125">
        <v>8</v>
      </c>
      <c r="AK1125">
        <v>1</v>
      </c>
      <c r="AL1125" t="s">
        <v>786</v>
      </c>
    </row>
    <row r="1126" spans="1:38" hidden="1" x14ac:dyDescent="0.25">
      <c r="A1126" s="20" t="s">
        <v>218</v>
      </c>
      <c r="B1126" s="23" t="s">
        <v>2493</v>
      </c>
      <c r="C1126" s="30">
        <v>4</v>
      </c>
      <c r="D1126">
        <v>50</v>
      </c>
      <c r="E1126">
        <v>45.5</v>
      </c>
      <c r="F1126" s="34"/>
      <c r="G1126"/>
      <c r="H1126">
        <v>11</v>
      </c>
      <c r="I1126" s="34"/>
      <c r="J1126" s="58" t="s">
        <v>2503</v>
      </c>
      <c r="K1126" s="63" t="s">
        <v>140</v>
      </c>
      <c r="L1126" s="100"/>
      <c r="M1126"/>
      <c r="N1126">
        <v>122</v>
      </c>
      <c r="O1126" s="34"/>
      <c r="P1126"/>
      <c r="Q1126">
        <v>25</v>
      </c>
      <c r="R1126" s="34"/>
      <c r="S1126" s="38" t="s">
        <v>411</v>
      </c>
      <c r="T1126">
        <v>1800</v>
      </c>
      <c r="U1126">
        <v>1</v>
      </c>
      <c r="V1126">
        <v>12</v>
      </c>
      <c r="W1126">
        <v>3</v>
      </c>
      <c r="X1126">
        <v>25</v>
      </c>
      <c r="Y1126" s="32" t="s">
        <v>432</v>
      </c>
      <c r="Z1126">
        <v>1130</v>
      </c>
      <c r="AA1126" s="33" t="s">
        <v>427</v>
      </c>
      <c r="AB1126">
        <v>3</v>
      </c>
      <c r="AC1126">
        <v>67</v>
      </c>
      <c r="AD1126" s="27" t="s">
        <v>65</v>
      </c>
      <c r="AE1126" t="s">
        <v>502</v>
      </c>
      <c r="AF1126">
        <v>11</v>
      </c>
      <c r="AG1126">
        <v>11</v>
      </c>
      <c r="AH1126">
        <v>11</v>
      </c>
      <c r="AI1126">
        <v>10</v>
      </c>
      <c r="AJ1126">
        <v>4</v>
      </c>
      <c r="AL1126" t="s">
        <v>99</v>
      </c>
    </row>
    <row r="1127" spans="1:38" hidden="1" x14ac:dyDescent="0.25">
      <c r="A1127" s="20" t="s">
        <v>218</v>
      </c>
      <c r="B1127" s="23" t="s">
        <v>2493</v>
      </c>
      <c r="C1127" s="30">
        <v>4</v>
      </c>
      <c r="D1127">
        <v>39.31</v>
      </c>
      <c r="E1127">
        <v>35.010000000000005</v>
      </c>
      <c r="F1127" s="34"/>
      <c r="G1127"/>
      <c r="H1127">
        <v>8</v>
      </c>
      <c r="I1127" s="34"/>
      <c r="J1127" s="58" t="s">
        <v>2503</v>
      </c>
      <c r="K1127" s="56" t="s">
        <v>69</v>
      </c>
      <c r="L1127" s="105"/>
      <c r="M1127"/>
      <c r="N1127">
        <v>117</v>
      </c>
      <c r="O1127" s="34"/>
      <c r="P1127"/>
      <c r="Q1127">
        <v>12</v>
      </c>
      <c r="R1127" s="34"/>
      <c r="S1127" s="36" t="s">
        <v>410</v>
      </c>
      <c r="T1127" s="41">
        <v>1650</v>
      </c>
      <c r="U1127">
        <v>1</v>
      </c>
      <c r="V1127">
        <v>26</v>
      </c>
      <c r="W1127">
        <v>2</v>
      </c>
      <c r="X1127">
        <v>25</v>
      </c>
      <c r="Y1127" s="32" t="s">
        <v>416</v>
      </c>
      <c r="Z1127">
        <v>1128</v>
      </c>
      <c r="AA1127" s="33" t="s">
        <v>417</v>
      </c>
      <c r="AB1127">
        <v>3</v>
      </c>
      <c r="AC1127">
        <v>67</v>
      </c>
      <c r="AD1127" s="27" t="s">
        <v>65</v>
      </c>
      <c r="AE1127" s="12" t="s">
        <v>418</v>
      </c>
      <c r="AF1127">
        <v>9</v>
      </c>
      <c r="AG1127">
        <v>9</v>
      </c>
      <c r="AH1127">
        <v>9</v>
      </c>
      <c r="AI1127">
        <v>4</v>
      </c>
      <c r="AL1127" t="s">
        <v>99</v>
      </c>
    </row>
    <row r="1128" spans="1:38" hidden="1" x14ac:dyDescent="0.25">
      <c r="A1128" s="20" t="s">
        <v>218</v>
      </c>
      <c r="B1128" s="23" t="s">
        <v>2493</v>
      </c>
      <c r="C1128">
        <v>11</v>
      </c>
      <c r="D1128">
        <v>41.65</v>
      </c>
      <c r="E1128">
        <v>37.549999999999997</v>
      </c>
      <c r="F1128" s="34"/>
      <c r="G1128"/>
      <c r="H1128">
        <v>2</v>
      </c>
      <c r="I1128" s="34"/>
      <c r="J1128" s="58" t="s">
        <v>2503</v>
      </c>
      <c r="K1128" s="52" t="s">
        <v>49</v>
      </c>
      <c r="L1128" s="118"/>
      <c r="M1128"/>
      <c r="N1128">
        <v>123</v>
      </c>
      <c r="O1128" s="34"/>
      <c r="P1128"/>
      <c r="Q1128">
        <v>10</v>
      </c>
      <c r="R1128" s="34"/>
      <c r="S1128" s="38" t="s">
        <v>411</v>
      </c>
      <c r="T1128" s="41">
        <v>1650</v>
      </c>
      <c r="U1128">
        <v>1</v>
      </c>
      <c r="V1128">
        <v>4</v>
      </c>
      <c r="W1128">
        <v>12</v>
      </c>
      <c r="X1128">
        <v>24</v>
      </c>
      <c r="Y1128" s="32" t="s">
        <v>432</v>
      </c>
      <c r="Z1128">
        <v>1103</v>
      </c>
      <c r="AA1128" s="33" t="s">
        <v>417</v>
      </c>
      <c r="AB1128">
        <v>3</v>
      </c>
      <c r="AC1128">
        <v>67</v>
      </c>
      <c r="AD1128" s="27" t="s">
        <v>65</v>
      </c>
      <c r="AE1128" t="s">
        <v>643</v>
      </c>
      <c r="AF1128">
        <v>12</v>
      </c>
      <c r="AG1128">
        <v>12</v>
      </c>
      <c r="AH1128">
        <v>12</v>
      </c>
      <c r="AI1128">
        <v>11</v>
      </c>
      <c r="AL1128" t="s">
        <v>99</v>
      </c>
    </row>
    <row r="1129" spans="1:38" hidden="1" x14ac:dyDescent="0.25">
      <c r="A1129" s="20" t="s">
        <v>218</v>
      </c>
      <c r="B1129" s="23" t="s">
        <v>2493</v>
      </c>
      <c r="C1129" s="28">
        <v>1</v>
      </c>
      <c r="D1129">
        <v>38.79</v>
      </c>
      <c r="E1129">
        <v>34.29</v>
      </c>
      <c r="F1129" s="34"/>
      <c r="G1129"/>
      <c r="H1129">
        <v>12</v>
      </c>
      <c r="I1129" s="34"/>
      <c r="J1129" s="58" t="s">
        <v>2503</v>
      </c>
      <c r="K1129" s="52" t="s">
        <v>49</v>
      </c>
      <c r="L1129" s="118"/>
      <c r="M1129"/>
      <c r="N1129">
        <v>118</v>
      </c>
      <c r="O1129" s="34"/>
      <c r="P1129"/>
      <c r="Q1129">
        <v>13</v>
      </c>
      <c r="R1129" s="34"/>
      <c r="S1129" s="38" t="s">
        <v>411</v>
      </c>
      <c r="T1129" s="41">
        <v>1650</v>
      </c>
      <c r="U1129">
        <v>1</v>
      </c>
      <c r="V1129">
        <v>16</v>
      </c>
      <c r="W1129">
        <v>10</v>
      </c>
      <c r="X1129">
        <v>24</v>
      </c>
      <c r="Y1129" s="31" t="s">
        <v>420</v>
      </c>
      <c r="Z1129">
        <v>1096</v>
      </c>
      <c r="AA1129" s="33" t="s">
        <v>427</v>
      </c>
      <c r="AB1129">
        <v>3</v>
      </c>
      <c r="AC1129">
        <v>61</v>
      </c>
      <c r="AD1129" s="27" t="s">
        <v>65</v>
      </c>
      <c r="AE1129" s="12" t="s">
        <v>581</v>
      </c>
      <c r="AF1129">
        <v>12</v>
      </c>
      <c r="AG1129">
        <v>12</v>
      </c>
      <c r="AH1129">
        <v>12</v>
      </c>
      <c r="AI1129">
        <v>1</v>
      </c>
      <c r="AL1129" t="s">
        <v>99</v>
      </c>
    </row>
    <row r="1130" spans="1:38" hidden="1" x14ac:dyDescent="0.25">
      <c r="A1130" s="20" t="s">
        <v>218</v>
      </c>
      <c r="B1130" s="23" t="s">
        <v>2493</v>
      </c>
      <c r="C1130" s="28">
        <v>3</v>
      </c>
      <c r="D1130">
        <v>22.71</v>
      </c>
      <c r="E1130">
        <v>18.010000000000002</v>
      </c>
      <c r="F1130" s="34"/>
      <c r="G1130"/>
      <c r="H1130">
        <v>6</v>
      </c>
      <c r="I1130" s="34"/>
      <c r="J1130" s="58" t="s">
        <v>2503</v>
      </c>
      <c r="K1130" s="67" t="s">
        <v>195</v>
      </c>
      <c r="L1130" s="95"/>
      <c r="M1130"/>
      <c r="N1130">
        <v>135</v>
      </c>
      <c r="O1130" s="34"/>
      <c r="P1130"/>
      <c r="Q1130">
        <v>23</v>
      </c>
      <c r="R1130" s="34"/>
      <c r="S1130" s="36" t="s">
        <v>410</v>
      </c>
      <c r="T1130">
        <v>1400</v>
      </c>
      <c r="U1130">
        <v>1</v>
      </c>
      <c r="V1130">
        <v>28</v>
      </c>
      <c r="W1130">
        <v>9</v>
      </c>
      <c r="X1130">
        <v>24</v>
      </c>
      <c r="Y1130" t="s">
        <v>508</v>
      </c>
      <c r="Z1130">
        <v>1099</v>
      </c>
      <c r="AA1130" s="33" t="s">
        <v>417</v>
      </c>
      <c r="AB1130">
        <v>4</v>
      </c>
      <c r="AC1130">
        <v>60</v>
      </c>
      <c r="AD1130" s="27" t="s">
        <v>65</v>
      </c>
      <c r="AE1130" s="12" t="s">
        <v>654</v>
      </c>
      <c r="AF1130">
        <v>8</v>
      </c>
      <c r="AG1130">
        <v>9</v>
      </c>
      <c r="AH1130">
        <v>10</v>
      </c>
      <c r="AI1130">
        <v>3</v>
      </c>
      <c r="AL1130" t="s">
        <v>99</v>
      </c>
    </row>
    <row r="1131" spans="1:38" hidden="1" x14ac:dyDescent="0.25">
      <c r="A1131" s="20" t="s">
        <v>218</v>
      </c>
      <c r="B1131" s="23" t="s">
        <v>2493</v>
      </c>
      <c r="C1131">
        <v>6</v>
      </c>
      <c r="D1131">
        <v>22.59</v>
      </c>
      <c r="E1131">
        <v>18.29</v>
      </c>
      <c r="F1131" s="34"/>
      <c r="G1131"/>
      <c r="H1131">
        <v>2</v>
      </c>
      <c r="I1131" s="34"/>
      <c r="J1131" s="58" t="s">
        <v>2503</v>
      </c>
      <c r="K1131" s="68" t="s">
        <v>316</v>
      </c>
      <c r="L1131" s="122"/>
      <c r="M1131"/>
      <c r="N1131">
        <v>128</v>
      </c>
      <c r="O1131" s="34"/>
      <c r="P1131"/>
      <c r="Q1131">
        <v>19</v>
      </c>
      <c r="R1131" s="34"/>
      <c r="S1131" s="38" t="s">
        <v>411</v>
      </c>
      <c r="T1131">
        <v>1400</v>
      </c>
      <c r="U1131">
        <v>1</v>
      </c>
      <c r="V1131">
        <v>8</v>
      </c>
      <c r="W1131">
        <v>9</v>
      </c>
      <c r="X1131">
        <v>24</v>
      </c>
      <c r="Y1131" t="s">
        <v>483</v>
      </c>
      <c r="Z1131">
        <v>1092</v>
      </c>
      <c r="AA1131" s="34" t="s">
        <v>438</v>
      </c>
      <c r="AB1131">
        <v>4</v>
      </c>
      <c r="AC1131">
        <v>60</v>
      </c>
      <c r="AD1131" s="27" t="s">
        <v>65</v>
      </c>
      <c r="AE1131" t="s">
        <v>484</v>
      </c>
      <c r="AF1131">
        <v>13</v>
      </c>
      <c r="AG1131">
        <v>13</v>
      </c>
      <c r="AH1131">
        <v>13</v>
      </c>
      <c r="AI1131">
        <v>6</v>
      </c>
      <c r="AL1131" t="s">
        <v>99</v>
      </c>
    </row>
    <row r="1132" spans="1:38" hidden="1" x14ac:dyDescent="0.25">
      <c r="A1132" s="20" t="s">
        <v>218</v>
      </c>
      <c r="B1132" s="23" t="s">
        <v>2493</v>
      </c>
      <c r="C1132">
        <v>9</v>
      </c>
      <c r="D1132">
        <v>41.07</v>
      </c>
      <c r="E1132">
        <v>36.97</v>
      </c>
      <c r="F1132" s="34"/>
      <c r="G1132"/>
      <c r="H1132">
        <v>7</v>
      </c>
      <c r="I1132" s="34"/>
      <c r="J1132" s="58" t="s">
        <v>2503</v>
      </c>
      <c r="K1132" s="66" t="s">
        <v>173</v>
      </c>
      <c r="L1132" s="104"/>
      <c r="M1132"/>
      <c r="N1132">
        <v>116</v>
      </c>
      <c r="O1132" s="34"/>
      <c r="P1132"/>
      <c r="Q1132">
        <v>10</v>
      </c>
      <c r="R1132" s="34"/>
      <c r="S1132" s="36" t="s">
        <v>410</v>
      </c>
      <c r="T1132" s="41">
        <v>1650</v>
      </c>
      <c r="U1132">
        <v>1</v>
      </c>
      <c r="V1132">
        <v>4</v>
      </c>
      <c r="W1132">
        <v>7</v>
      </c>
      <c r="X1132">
        <v>24</v>
      </c>
      <c r="Y1132" s="32" t="s">
        <v>432</v>
      </c>
      <c r="Z1132">
        <v>1117</v>
      </c>
      <c r="AA1132" s="33" t="s">
        <v>417</v>
      </c>
      <c r="AB1132">
        <v>3</v>
      </c>
      <c r="AC1132">
        <v>61</v>
      </c>
      <c r="AD1132" s="27" t="s">
        <v>65</v>
      </c>
      <c r="AE1132">
        <v>4</v>
      </c>
      <c r="AF1132">
        <v>10</v>
      </c>
      <c r="AG1132">
        <v>7</v>
      </c>
      <c r="AH1132">
        <v>6</v>
      </c>
      <c r="AI1132">
        <v>9</v>
      </c>
      <c r="AL1132" t="s">
        <v>99</v>
      </c>
    </row>
    <row r="1133" spans="1:38" hidden="1" x14ac:dyDescent="0.25">
      <c r="A1133" s="20" t="s">
        <v>218</v>
      </c>
      <c r="B1133" s="23" t="s">
        <v>2493</v>
      </c>
      <c r="C1133" s="30">
        <v>4</v>
      </c>
      <c r="D1133">
        <v>40.6</v>
      </c>
      <c r="E1133">
        <v>36.6</v>
      </c>
      <c r="F1133" s="34"/>
      <c r="G1133"/>
      <c r="H1133">
        <v>1</v>
      </c>
      <c r="I1133" s="34"/>
      <c r="J1133" s="58" t="s">
        <v>2503</v>
      </c>
      <c r="K1133" s="52" t="s">
        <v>49</v>
      </c>
      <c r="L1133" s="118"/>
      <c r="M1133"/>
      <c r="N1133">
        <v>121</v>
      </c>
      <c r="O1133" s="34"/>
      <c r="P1133"/>
      <c r="Q1133">
        <v>4.4000000000000004</v>
      </c>
      <c r="R1133" s="34"/>
      <c r="S1133" s="37" t="s">
        <v>409</v>
      </c>
      <c r="T1133" s="41">
        <v>1650</v>
      </c>
      <c r="U1133">
        <v>1</v>
      </c>
      <c r="V1133">
        <v>12</v>
      </c>
      <c r="W1133">
        <v>6</v>
      </c>
      <c r="X1133">
        <v>24</v>
      </c>
      <c r="Y1133" s="31" t="s">
        <v>420</v>
      </c>
      <c r="Z1133">
        <v>1112</v>
      </c>
      <c r="AA1133" s="33" t="s">
        <v>417</v>
      </c>
      <c r="AB1133">
        <v>3</v>
      </c>
      <c r="AC1133">
        <v>61</v>
      </c>
      <c r="AD1133" s="27" t="s">
        <v>65</v>
      </c>
      <c r="AE1133" s="12" t="s">
        <v>423</v>
      </c>
      <c r="AF1133">
        <v>5</v>
      </c>
      <c r="AG1133">
        <v>6</v>
      </c>
      <c r="AH1133">
        <v>7</v>
      </c>
      <c r="AI1133">
        <v>4</v>
      </c>
      <c r="AL1133" t="s">
        <v>99</v>
      </c>
    </row>
    <row r="1134" spans="1:38" hidden="1" x14ac:dyDescent="0.25">
      <c r="A1134" s="20" t="s">
        <v>218</v>
      </c>
      <c r="B1134" s="23" t="s">
        <v>2493</v>
      </c>
      <c r="C1134" s="30">
        <v>5</v>
      </c>
      <c r="D1134">
        <v>40.69</v>
      </c>
      <c r="E1134">
        <v>36.39</v>
      </c>
      <c r="F1134" s="34"/>
      <c r="G1134"/>
      <c r="H1134">
        <v>10</v>
      </c>
      <c r="I1134" s="34"/>
      <c r="J1134" s="58" t="s">
        <v>2503</v>
      </c>
      <c r="K1134" s="54" t="s">
        <v>58</v>
      </c>
      <c r="L1134" s="110"/>
      <c r="M1134"/>
      <c r="N1134">
        <v>117</v>
      </c>
      <c r="O1134" s="34"/>
      <c r="P1134"/>
      <c r="Q1134">
        <v>11</v>
      </c>
      <c r="R1134" s="34"/>
      <c r="S1134" s="38" t="s">
        <v>411</v>
      </c>
      <c r="T1134" s="41">
        <v>1650</v>
      </c>
      <c r="U1134">
        <v>1</v>
      </c>
      <c r="V1134">
        <v>22</v>
      </c>
      <c r="W1134">
        <v>5</v>
      </c>
      <c r="X1134">
        <v>24</v>
      </c>
      <c r="Y1134" s="32" t="s">
        <v>426</v>
      </c>
      <c r="Z1134">
        <v>1114</v>
      </c>
      <c r="AA1134" s="33" t="s">
        <v>417</v>
      </c>
      <c r="AB1134">
        <v>3</v>
      </c>
      <c r="AC1134">
        <v>61</v>
      </c>
      <c r="AD1134" s="27" t="s">
        <v>65</v>
      </c>
      <c r="AE1134" t="s">
        <v>441</v>
      </c>
      <c r="AF1134">
        <v>12</v>
      </c>
      <c r="AG1134">
        <v>12</v>
      </c>
      <c r="AH1134">
        <v>12</v>
      </c>
      <c r="AI1134">
        <v>5</v>
      </c>
      <c r="AL1134" t="s">
        <v>99</v>
      </c>
    </row>
    <row r="1135" spans="1:38" hidden="1" x14ac:dyDescent="0.25">
      <c r="A1135" s="20" t="s">
        <v>218</v>
      </c>
      <c r="B1135" s="23" t="s">
        <v>2493</v>
      </c>
      <c r="C1135" s="28">
        <v>1</v>
      </c>
      <c r="D1135">
        <v>40.78</v>
      </c>
      <c r="E1135">
        <v>35.980000000000004</v>
      </c>
      <c r="F1135" s="34"/>
      <c r="G1135"/>
      <c r="H1135">
        <v>11</v>
      </c>
      <c r="I1135" s="34"/>
      <c r="J1135" s="58" t="s">
        <v>2503</v>
      </c>
      <c r="K1135" s="52" t="s">
        <v>49</v>
      </c>
      <c r="L1135" s="118"/>
      <c r="M1135"/>
      <c r="N1135">
        <v>131</v>
      </c>
      <c r="O1135" s="34"/>
      <c r="P1135"/>
      <c r="Q1135">
        <v>9.5</v>
      </c>
      <c r="R1135" s="34"/>
      <c r="S1135" s="36" t="s">
        <v>410</v>
      </c>
      <c r="T1135" s="41">
        <v>1650</v>
      </c>
      <c r="U1135">
        <v>1</v>
      </c>
      <c r="V1135">
        <v>1</v>
      </c>
      <c r="W1135">
        <v>5</v>
      </c>
      <c r="X1135">
        <v>24</v>
      </c>
      <c r="Y1135" s="32" t="s">
        <v>432</v>
      </c>
      <c r="Z1135">
        <v>1097</v>
      </c>
      <c r="AA1135" s="34" t="s">
        <v>438</v>
      </c>
      <c r="AB1135">
        <v>4</v>
      </c>
      <c r="AC1135">
        <v>56</v>
      </c>
      <c r="AD1135" s="27" t="s">
        <v>65</v>
      </c>
      <c r="AE1135" s="12" t="s">
        <v>654</v>
      </c>
      <c r="AF1135">
        <v>10</v>
      </c>
      <c r="AG1135">
        <v>10</v>
      </c>
      <c r="AH1135">
        <v>9</v>
      </c>
      <c r="AI1135">
        <v>1</v>
      </c>
      <c r="AL1135" t="s">
        <v>99</v>
      </c>
    </row>
    <row r="1136" spans="1:38" hidden="1" x14ac:dyDescent="0.25">
      <c r="A1136" s="20" t="s">
        <v>218</v>
      </c>
      <c r="B1136" s="23" t="s">
        <v>2493</v>
      </c>
      <c r="C1136" s="28">
        <v>2</v>
      </c>
      <c r="D1136">
        <v>41.36</v>
      </c>
      <c r="E1136">
        <v>36.56</v>
      </c>
      <c r="F1136" s="34"/>
      <c r="G1136"/>
      <c r="H1136">
        <v>10</v>
      </c>
      <c r="I1136" s="34"/>
      <c r="J1136" s="58" t="s">
        <v>2503</v>
      </c>
      <c r="K1136" s="52" t="s">
        <v>49</v>
      </c>
      <c r="L1136" s="118"/>
      <c r="M1136"/>
      <c r="N1136">
        <v>132</v>
      </c>
      <c r="O1136" s="34"/>
      <c r="P1136"/>
      <c r="Q1136">
        <v>8</v>
      </c>
      <c r="R1136" s="34"/>
      <c r="S1136" s="38" t="s">
        <v>411</v>
      </c>
      <c r="T1136" s="41">
        <v>1650</v>
      </c>
      <c r="U1136">
        <v>1</v>
      </c>
      <c r="V1136">
        <v>17</v>
      </c>
      <c r="W1136">
        <v>4</v>
      </c>
      <c r="X1136">
        <v>24</v>
      </c>
      <c r="Y1136" s="32" t="s">
        <v>416</v>
      </c>
      <c r="Z1136">
        <v>1088</v>
      </c>
      <c r="AA1136" s="33" t="s">
        <v>417</v>
      </c>
      <c r="AB1136">
        <v>4</v>
      </c>
      <c r="AC1136">
        <v>56</v>
      </c>
      <c r="AD1136" s="27" t="s">
        <v>65</v>
      </c>
      <c r="AE1136" s="12">
        <v>1</v>
      </c>
      <c r="AF1136">
        <v>12</v>
      </c>
      <c r="AG1136">
        <v>12</v>
      </c>
      <c r="AH1136">
        <v>12</v>
      </c>
      <c r="AI1136">
        <v>2</v>
      </c>
      <c r="AL1136" t="s">
        <v>99</v>
      </c>
    </row>
    <row r="1137" spans="1:38" hidden="1" x14ac:dyDescent="0.25">
      <c r="A1137" s="20" t="s">
        <v>218</v>
      </c>
      <c r="B1137" s="23" t="s">
        <v>2493</v>
      </c>
      <c r="C1137" s="30">
        <v>5</v>
      </c>
      <c r="D1137">
        <v>41.35</v>
      </c>
      <c r="E1137">
        <v>36.950000000000003</v>
      </c>
      <c r="F1137" s="34"/>
      <c r="G1137"/>
      <c r="H1137">
        <v>3</v>
      </c>
      <c r="I1137" s="34"/>
      <c r="J1137" s="58" t="s">
        <v>2503</v>
      </c>
      <c r="K1137" s="55" t="s">
        <v>64</v>
      </c>
      <c r="L1137" s="99"/>
      <c r="M1137"/>
      <c r="N1137">
        <v>131</v>
      </c>
      <c r="O1137" s="34"/>
      <c r="P1137"/>
      <c r="Q1137">
        <v>4.2</v>
      </c>
      <c r="R1137" s="34"/>
      <c r="S1137" s="37" t="s">
        <v>409</v>
      </c>
      <c r="T1137" s="41">
        <v>1650</v>
      </c>
      <c r="U1137">
        <v>1</v>
      </c>
      <c r="V1137">
        <v>27</v>
      </c>
      <c r="W1137">
        <v>3</v>
      </c>
      <c r="X1137">
        <v>24</v>
      </c>
      <c r="Y1137" s="32" t="s">
        <v>432</v>
      </c>
      <c r="Z1137">
        <v>1076</v>
      </c>
      <c r="AA1137" s="33" t="s">
        <v>417</v>
      </c>
      <c r="AB1137">
        <v>4</v>
      </c>
      <c r="AC1137">
        <v>56</v>
      </c>
      <c r="AD1137" s="27" t="s">
        <v>65</v>
      </c>
      <c r="AE1137" s="12">
        <v>1</v>
      </c>
      <c r="AF1137">
        <v>6</v>
      </c>
      <c r="AG1137">
        <v>6</v>
      </c>
      <c r="AH1137">
        <v>6</v>
      </c>
      <c r="AI1137">
        <v>5</v>
      </c>
      <c r="AL1137" t="s">
        <v>99</v>
      </c>
    </row>
    <row r="1138" spans="1:38" hidden="1" x14ac:dyDescent="0.25">
      <c r="A1138" s="20" t="s">
        <v>218</v>
      </c>
      <c r="B1138" s="23" t="s">
        <v>2493</v>
      </c>
      <c r="C1138">
        <v>8</v>
      </c>
      <c r="D1138">
        <v>11.84</v>
      </c>
      <c r="E1138">
        <v>7.4399999999999995</v>
      </c>
      <c r="F1138" s="34"/>
      <c r="G1138"/>
      <c r="H1138">
        <v>1</v>
      </c>
      <c r="I1138" s="34"/>
      <c r="J1138" s="58" t="s">
        <v>2503</v>
      </c>
      <c r="K1138" s="55" t="s">
        <v>64</v>
      </c>
      <c r="L1138" s="99"/>
      <c r="M1138"/>
      <c r="N1138">
        <v>132</v>
      </c>
      <c r="O1138" s="34"/>
      <c r="P1138"/>
      <c r="Q1138">
        <v>5.7</v>
      </c>
      <c r="R1138" s="34"/>
      <c r="S1138" s="37" t="s">
        <v>409</v>
      </c>
      <c r="T1138">
        <v>1200</v>
      </c>
      <c r="U1138">
        <v>1</v>
      </c>
      <c r="V1138">
        <v>28</v>
      </c>
      <c r="W1138">
        <v>2</v>
      </c>
      <c r="X1138">
        <v>24</v>
      </c>
      <c r="Y1138" s="32" t="s">
        <v>432</v>
      </c>
      <c r="Z1138">
        <v>1089</v>
      </c>
      <c r="AA1138" s="33" t="s">
        <v>417</v>
      </c>
      <c r="AB1138">
        <v>4</v>
      </c>
      <c r="AC1138">
        <v>57</v>
      </c>
      <c r="AD1138" s="27" t="s">
        <v>65</v>
      </c>
      <c r="AE1138">
        <v>6</v>
      </c>
      <c r="AF1138">
        <v>6</v>
      </c>
      <c r="AG1138">
        <v>6</v>
      </c>
      <c r="AH1138">
        <v>8</v>
      </c>
      <c r="AL1138" t="s">
        <v>99</v>
      </c>
    </row>
    <row r="1139" spans="1:38" hidden="1" x14ac:dyDescent="0.25">
      <c r="A1139" s="20" t="s">
        <v>218</v>
      </c>
      <c r="B1139" s="23" t="s">
        <v>2493</v>
      </c>
      <c r="C1139">
        <v>12</v>
      </c>
      <c r="D1139">
        <v>10.48</v>
      </c>
      <c r="E1139">
        <v>5.9799999999999995</v>
      </c>
      <c r="F1139" s="34"/>
      <c r="G1139"/>
      <c r="H1139">
        <v>11</v>
      </c>
      <c r="I1139" s="34"/>
      <c r="J1139" s="58" t="s">
        <v>2503</v>
      </c>
      <c r="K1139" s="68" t="s">
        <v>316</v>
      </c>
      <c r="L1139" s="122"/>
      <c r="M1139"/>
      <c r="N1139">
        <v>124</v>
      </c>
      <c r="O1139" s="34"/>
      <c r="P1139"/>
      <c r="Q1139">
        <v>17</v>
      </c>
      <c r="R1139" s="34"/>
      <c r="S1139" s="38" t="s">
        <v>411</v>
      </c>
      <c r="T1139">
        <v>1200</v>
      </c>
      <c r="U1139">
        <v>1</v>
      </c>
      <c r="V1139">
        <v>18</v>
      </c>
      <c r="W1139">
        <v>2</v>
      </c>
      <c r="X1139">
        <v>24</v>
      </c>
      <c r="Y1139" t="s">
        <v>479</v>
      </c>
      <c r="Z1139">
        <v>1090</v>
      </c>
      <c r="AA1139" s="33" t="s">
        <v>417</v>
      </c>
      <c r="AB1139">
        <v>4</v>
      </c>
      <c r="AC1139">
        <v>59</v>
      </c>
      <c r="AD1139" s="27" t="s">
        <v>65</v>
      </c>
      <c r="AE1139" t="s">
        <v>429</v>
      </c>
      <c r="AF1139">
        <v>12</v>
      </c>
      <c r="AG1139">
        <v>12</v>
      </c>
      <c r="AH1139">
        <v>12</v>
      </c>
      <c r="AL1139" t="s">
        <v>99</v>
      </c>
    </row>
    <row r="1140" spans="1:38" hidden="1" x14ac:dyDescent="0.25">
      <c r="A1140" s="20" t="s">
        <v>218</v>
      </c>
      <c r="B1140" s="23" t="s">
        <v>2493</v>
      </c>
      <c r="C1140" s="30">
        <v>5</v>
      </c>
      <c r="D1140">
        <v>11.47</v>
      </c>
      <c r="E1140">
        <v>6.87</v>
      </c>
      <c r="F1140" s="34"/>
      <c r="G1140"/>
      <c r="H1140">
        <v>11</v>
      </c>
      <c r="I1140" s="34"/>
      <c r="J1140" s="58" t="s">
        <v>2503</v>
      </c>
      <c r="K1140" s="68" t="s">
        <v>316</v>
      </c>
      <c r="L1140" s="122"/>
      <c r="M1140"/>
      <c r="N1140">
        <v>125</v>
      </c>
      <c r="O1140" s="34"/>
      <c r="P1140"/>
      <c r="Q1140">
        <v>11</v>
      </c>
      <c r="R1140" s="34"/>
      <c r="S1140" s="38" t="s">
        <v>411</v>
      </c>
      <c r="T1140">
        <v>1200</v>
      </c>
      <c r="U1140">
        <v>1</v>
      </c>
      <c r="V1140">
        <v>31</v>
      </c>
      <c r="W1140">
        <v>1</v>
      </c>
      <c r="X1140">
        <v>24</v>
      </c>
      <c r="Y1140" s="32" t="s">
        <v>432</v>
      </c>
      <c r="Z1140">
        <v>1088</v>
      </c>
      <c r="AA1140" s="33" t="s">
        <v>417</v>
      </c>
      <c r="AB1140">
        <v>4</v>
      </c>
      <c r="AC1140">
        <v>59</v>
      </c>
      <c r="AD1140" s="27" t="s">
        <v>65</v>
      </c>
      <c r="AE1140" s="12" t="s">
        <v>418</v>
      </c>
      <c r="AF1140">
        <v>11</v>
      </c>
      <c r="AG1140">
        <v>11</v>
      </c>
      <c r="AH1140">
        <v>5</v>
      </c>
      <c r="AL1140" t="s">
        <v>99</v>
      </c>
    </row>
    <row r="1141" spans="1:38" hidden="1" x14ac:dyDescent="0.25">
      <c r="A1141" s="20" t="s">
        <v>218</v>
      </c>
      <c r="B1141" s="23" t="s">
        <v>2493</v>
      </c>
      <c r="C1141" s="28">
        <v>2</v>
      </c>
      <c r="D1141">
        <v>10.47</v>
      </c>
      <c r="E1141">
        <v>5.9700000000000006</v>
      </c>
      <c r="F1141" s="34"/>
      <c r="G1141"/>
      <c r="H1141">
        <v>1</v>
      </c>
      <c r="I1141" s="34"/>
      <c r="J1141" s="58" t="s">
        <v>2503</v>
      </c>
      <c r="K1141" s="52" t="s">
        <v>49</v>
      </c>
      <c r="L1141" s="118"/>
      <c r="M1141"/>
      <c r="N1141">
        <v>135</v>
      </c>
      <c r="O1141" s="34"/>
      <c r="P1141"/>
      <c r="Q1141">
        <v>4.2</v>
      </c>
      <c r="R1141" s="34"/>
      <c r="S1141" s="36" t="s">
        <v>410</v>
      </c>
      <c r="T1141">
        <v>1200</v>
      </c>
      <c r="U1141">
        <v>1</v>
      </c>
      <c r="V1141">
        <v>20</v>
      </c>
      <c r="W1141">
        <v>12</v>
      </c>
      <c r="X1141">
        <v>23</v>
      </c>
      <c r="Y1141" s="32" t="s">
        <v>416</v>
      </c>
      <c r="Z1141">
        <v>1082</v>
      </c>
      <c r="AA1141" s="33" t="s">
        <v>417</v>
      </c>
      <c r="AB1141">
        <v>4</v>
      </c>
      <c r="AC1141">
        <v>58</v>
      </c>
      <c r="AD1141" s="27" t="s">
        <v>65</v>
      </c>
      <c r="AE1141" s="12">
        <v>1</v>
      </c>
      <c r="AF1141">
        <v>9</v>
      </c>
      <c r="AG1141">
        <v>6</v>
      </c>
      <c r="AH1141">
        <v>2</v>
      </c>
      <c r="AL1141" t="s">
        <v>99</v>
      </c>
    </row>
    <row r="1142" spans="1:38" hidden="1" x14ac:dyDescent="0.25">
      <c r="A1142" s="20" t="s">
        <v>218</v>
      </c>
      <c r="B1142" s="23" t="s">
        <v>2493</v>
      </c>
      <c r="C1142">
        <v>6</v>
      </c>
      <c r="D1142">
        <v>10.56</v>
      </c>
      <c r="E1142">
        <v>5.66</v>
      </c>
      <c r="F1142" s="34"/>
      <c r="G1142"/>
      <c r="H1142">
        <v>8</v>
      </c>
      <c r="I1142" s="34"/>
      <c r="J1142" s="58" t="s">
        <v>2503</v>
      </c>
      <c r="K1142" s="52" t="s">
        <v>49</v>
      </c>
      <c r="L1142" s="118"/>
      <c r="M1142"/>
      <c r="N1142">
        <v>135</v>
      </c>
      <c r="O1142" s="34"/>
      <c r="P1142"/>
      <c r="Q1142">
        <v>6.2</v>
      </c>
      <c r="R1142" s="34"/>
      <c r="S1142" s="36" t="s">
        <v>410</v>
      </c>
      <c r="T1142">
        <v>1200</v>
      </c>
      <c r="U1142">
        <v>1</v>
      </c>
      <c r="V1142">
        <v>22</v>
      </c>
      <c r="W1142">
        <v>11</v>
      </c>
      <c r="X1142">
        <v>23</v>
      </c>
      <c r="Y1142" s="32" t="s">
        <v>416</v>
      </c>
      <c r="Z1142">
        <v>1081</v>
      </c>
      <c r="AA1142" s="33" t="s">
        <v>417</v>
      </c>
      <c r="AB1142">
        <v>4</v>
      </c>
      <c r="AC1142">
        <v>60</v>
      </c>
      <c r="AD1142" s="27" t="s">
        <v>65</v>
      </c>
      <c r="AE1142" s="12" t="s">
        <v>552</v>
      </c>
      <c r="AF1142">
        <v>8</v>
      </c>
      <c r="AG1142">
        <v>8</v>
      </c>
      <c r="AH1142">
        <v>6</v>
      </c>
      <c r="AL1142" t="s">
        <v>99</v>
      </c>
    </row>
    <row r="1143" spans="1:38" hidden="1" x14ac:dyDescent="0.25">
      <c r="A1143" s="20" t="s">
        <v>218</v>
      </c>
      <c r="B1143" s="23" t="s">
        <v>2493</v>
      </c>
      <c r="C1143" s="28">
        <v>3</v>
      </c>
      <c r="D1143">
        <v>57.7</v>
      </c>
      <c r="E1143">
        <v>53.400000000000006</v>
      </c>
      <c r="F1143" s="34"/>
      <c r="G1143"/>
      <c r="H1143">
        <v>1</v>
      </c>
      <c r="I1143" s="34"/>
      <c r="J1143" s="58" t="s">
        <v>2503</v>
      </c>
      <c r="K1143" s="75" t="s">
        <v>596</v>
      </c>
      <c r="L1143" s="116"/>
      <c r="M1143"/>
      <c r="N1143">
        <v>130</v>
      </c>
      <c r="O1143" s="34"/>
      <c r="P1143"/>
      <c r="Q1143">
        <v>17</v>
      </c>
      <c r="R1143" s="34"/>
      <c r="S1143" s="38" t="s">
        <v>411</v>
      </c>
      <c r="T1143">
        <v>1000</v>
      </c>
      <c r="U1143">
        <v>0</v>
      </c>
      <c r="V1143">
        <v>29</v>
      </c>
      <c r="W1143">
        <v>10</v>
      </c>
      <c r="X1143">
        <v>23</v>
      </c>
      <c r="Y1143" s="32" t="s">
        <v>416</v>
      </c>
      <c r="Z1143">
        <v>1072</v>
      </c>
      <c r="AA1143" s="33" t="s">
        <v>417</v>
      </c>
      <c r="AB1143">
        <v>4</v>
      </c>
      <c r="AC1143">
        <v>60</v>
      </c>
      <c r="AD1143" s="27" t="s">
        <v>65</v>
      </c>
      <c r="AE1143" s="12" t="s">
        <v>423</v>
      </c>
      <c r="AF1143">
        <v>11</v>
      </c>
      <c r="AG1143">
        <v>10</v>
      </c>
      <c r="AH1143">
        <v>3</v>
      </c>
      <c r="AL1143" t="s">
        <v>99</v>
      </c>
    </row>
    <row r="1144" spans="1:38" hidden="1" x14ac:dyDescent="0.25">
      <c r="A1144" s="20" t="s">
        <v>218</v>
      </c>
      <c r="B1144" s="24" t="s">
        <v>2494</v>
      </c>
      <c r="C1144" s="28">
        <v>2</v>
      </c>
      <c r="D1144">
        <v>40.08</v>
      </c>
      <c r="E1144">
        <v>35.379999999999995</v>
      </c>
      <c r="F1144" s="34"/>
      <c r="G1144"/>
      <c r="H1144">
        <v>5</v>
      </c>
      <c r="I1144" s="34"/>
      <c r="J1144" s="58" t="s">
        <v>2503</v>
      </c>
      <c r="K1144" s="49" t="s">
        <v>31</v>
      </c>
      <c r="L1144" s="107"/>
      <c r="M1144"/>
      <c r="N1144">
        <v>134</v>
      </c>
      <c r="O1144" s="34"/>
      <c r="P1144"/>
      <c r="Q1144">
        <v>5.0999999999999996</v>
      </c>
      <c r="R1144" s="34"/>
      <c r="S1144" s="37" t="s">
        <v>409</v>
      </c>
      <c r="T1144" s="41">
        <v>1650</v>
      </c>
      <c r="U1144">
        <v>1</v>
      </c>
      <c r="V1144">
        <v>10</v>
      </c>
      <c r="W1144">
        <v>12</v>
      </c>
      <c r="X1144">
        <v>25</v>
      </c>
      <c r="Y1144" s="32" t="s">
        <v>432</v>
      </c>
      <c r="Z1144">
        <v>1029</v>
      </c>
      <c r="AA1144" s="33" t="s">
        <v>417</v>
      </c>
      <c r="AB1144">
        <v>3</v>
      </c>
      <c r="AC1144">
        <v>76</v>
      </c>
      <c r="AD1144" s="19" t="s">
        <v>81</v>
      </c>
      <c r="AE1144" s="12" t="s">
        <v>654</v>
      </c>
      <c r="AF1144">
        <v>7</v>
      </c>
      <c r="AG1144">
        <v>6</v>
      </c>
      <c r="AH1144">
        <v>6</v>
      </c>
      <c r="AI1144">
        <v>2</v>
      </c>
      <c r="AL1144" t="s">
        <v>685</v>
      </c>
    </row>
    <row r="1145" spans="1:38" hidden="1" x14ac:dyDescent="0.25">
      <c r="A1145" s="20" t="s">
        <v>218</v>
      </c>
      <c r="B1145" s="24" t="s">
        <v>2494</v>
      </c>
      <c r="C1145" s="28">
        <v>2</v>
      </c>
      <c r="D1145">
        <v>39.47</v>
      </c>
      <c r="E1145">
        <v>34.869999999999997</v>
      </c>
      <c r="F1145" s="34"/>
      <c r="G1145"/>
      <c r="H1145">
        <v>4</v>
      </c>
      <c r="I1145" s="34"/>
      <c r="J1145" s="58" t="s">
        <v>2503</v>
      </c>
      <c r="K1145" s="59" t="s">
        <v>85</v>
      </c>
      <c r="L1145" s="96"/>
      <c r="M1145"/>
      <c r="N1145">
        <v>132</v>
      </c>
      <c r="O1145" s="34"/>
      <c r="P1145"/>
      <c r="Q1145">
        <v>9.9</v>
      </c>
      <c r="R1145" s="34"/>
      <c r="S1145" s="37" t="s">
        <v>409</v>
      </c>
      <c r="T1145" s="41">
        <v>1650</v>
      </c>
      <c r="U1145">
        <v>1</v>
      </c>
      <c r="V1145">
        <v>19</v>
      </c>
      <c r="W1145">
        <v>11</v>
      </c>
      <c r="X1145">
        <v>25</v>
      </c>
      <c r="Y1145" s="31" t="s">
        <v>420</v>
      </c>
      <c r="Z1145">
        <v>1020</v>
      </c>
      <c r="AA1145" s="33" t="s">
        <v>417</v>
      </c>
      <c r="AB1145">
        <v>3</v>
      </c>
      <c r="AC1145">
        <v>75</v>
      </c>
      <c r="AD1145" s="19" t="s">
        <v>81</v>
      </c>
      <c r="AE1145" s="12" t="s">
        <v>654</v>
      </c>
      <c r="AF1145">
        <v>5</v>
      </c>
      <c r="AG1145">
        <v>6</v>
      </c>
      <c r="AH1145">
        <v>6</v>
      </c>
      <c r="AI1145">
        <v>2</v>
      </c>
      <c r="AL1145" t="s">
        <v>685</v>
      </c>
    </row>
    <row r="1146" spans="1:38" hidden="1" x14ac:dyDescent="0.25">
      <c r="A1146" s="20" t="s">
        <v>218</v>
      </c>
      <c r="B1146" s="24" t="s">
        <v>2494</v>
      </c>
      <c r="C1146">
        <v>10</v>
      </c>
      <c r="D1146">
        <v>21.54</v>
      </c>
      <c r="E1146">
        <v>17.04</v>
      </c>
      <c r="F1146" s="34"/>
      <c r="G1146"/>
      <c r="H1146">
        <v>4</v>
      </c>
      <c r="I1146" s="34"/>
      <c r="J1146" s="58" t="s">
        <v>2503</v>
      </c>
      <c r="K1146" s="59" t="s">
        <v>85</v>
      </c>
      <c r="L1146" s="96"/>
      <c r="M1146"/>
      <c r="N1146">
        <v>130</v>
      </c>
      <c r="O1146" s="34"/>
      <c r="P1146"/>
      <c r="Q1146">
        <v>7.5</v>
      </c>
      <c r="R1146" s="34"/>
      <c r="S1146" s="36" t="s">
        <v>410</v>
      </c>
      <c r="T1146">
        <v>1400</v>
      </c>
      <c r="U1146">
        <v>1</v>
      </c>
      <c r="V1146">
        <v>19</v>
      </c>
      <c r="W1146">
        <v>10</v>
      </c>
      <c r="X1146">
        <v>25</v>
      </c>
      <c r="Y1146" t="s">
        <v>479</v>
      </c>
      <c r="Z1146">
        <v>1034</v>
      </c>
      <c r="AA1146" s="33" t="s">
        <v>427</v>
      </c>
      <c r="AB1146">
        <v>3</v>
      </c>
      <c r="AC1146">
        <v>75</v>
      </c>
      <c r="AD1146" s="19" t="s">
        <v>81</v>
      </c>
      <c r="AE1146" t="s">
        <v>474</v>
      </c>
      <c r="AF1146">
        <v>9</v>
      </c>
      <c r="AG1146">
        <v>7</v>
      </c>
      <c r="AH1146">
        <v>7</v>
      </c>
      <c r="AI1146">
        <v>10</v>
      </c>
      <c r="AL1146" t="s">
        <v>685</v>
      </c>
    </row>
    <row r="1147" spans="1:38" hidden="1" x14ac:dyDescent="0.25">
      <c r="A1147" s="20" t="s">
        <v>218</v>
      </c>
      <c r="B1147" s="24" t="s">
        <v>2494</v>
      </c>
      <c r="C1147">
        <v>11</v>
      </c>
      <c r="D1147">
        <v>22.24</v>
      </c>
      <c r="E1147">
        <v>17.64</v>
      </c>
      <c r="F1147" s="34"/>
      <c r="G1147"/>
      <c r="H1147">
        <v>5</v>
      </c>
      <c r="I1147" s="34"/>
      <c r="J1147" s="58" t="s">
        <v>2503</v>
      </c>
      <c r="K1147" s="59" t="s">
        <v>85</v>
      </c>
      <c r="L1147" s="96"/>
      <c r="M1147"/>
      <c r="N1147">
        <v>133</v>
      </c>
      <c r="O1147" s="34"/>
      <c r="P1147"/>
      <c r="Q1147">
        <v>8.5</v>
      </c>
      <c r="R1147" s="34"/>
      <c r="S1147" s="37" t="s">
        <v>409</v>
      </c>
      <c r="T1147">
        <v>1400</v>
      </c>
      <c r="U1147">
        <v>1</v>
      </c>
      <c r="V1147">
        <v>28</v>
      </c>
      <c r="W1147">
        <v>9</v>
      </c>
      <c r="X1147">
        <v>25</v>
      </c>
      <c r="Y1147" t="s">
        <v>479</v>
      </c>
      <c r="Z1147">
        <v>1038</v>
      </c>
      <c r="AA1147" s="33" t="s">
        <v>427</v>
      </c>
      <c r="AB1147">
        <v>3</v>
      </c>
      <c r="AC1147">
        <v>75</v>
      </c>
      <c r="AD1147" s="19" t="s">
        <v>81</v>
      </c>
      <c r="AE1147" t="s">
        <v>589</v>
      </c>
      <c r="AF1147">
        <v>7</v>
      </c>
      <c r="AG1147">
        <v>7</v>
      </c>
      <c r="AH1147">
        <v>5</v>
      </c>
      <c r="AI1147">
        <v>11</v>
      </c>
      <c r="AL1147" t="s">
        <v>685</v>
      </c>
    </row>
    <row r="1148" spans="1:38" hidden="1" x14ac:dyDescent="0.25">
      <c r="A1148" s="20" t="s">
        <v>218</v>
      </c>
      <c r="B1148" s="24" t="s">
        <v>2494</v>
      </c>
      <c r="C1148" s="28">
        <v>1</v>
      </c>
      <c r="D1148">
        <v>21.1</v>
      </c>
      <c r="E1148">
        <v>16.900000000000002</v>
      </c>
      <c r="F1148" s="34"/>
      <c r="G1148"/>
      <c r="H1148">
        <v>3</v>
      </c>
      <c r="I1148" s="34"/>
      <c r="J1148" s="58" t="s">
        <v>2503</v>
      </c>
      <c r="K1148" s="59" t="s">
        <v>85</v>
      </c>
      <c r="L1148" s="96"/>
      <c r="M1148"/>
      <c r="N1148">
        <v>127</v>
      </c>
      <c r="O1148" s="34"/>
      <c r="P1148"/>
      <c r="Q1148">
        <v>33</v>
      </c>
      <c r="R1148" s="34"/>
      <c r="S1148" s="36" t="s">
        <v>410</v>
      </c>
      <c r="T1148">
        <v>1400</v>
      </c>
      <c r="U1148">
        <v>1</v>
      </c>
      <c r="V1148">
        <v>22</v>
      </c>
      <c r="W1148">
        <v>6</v>
      </c>
      <c r="X1148">
        <v>25</v>
      </c>
      <c r="Y1148" t="s">
        <v>483</v>
      </c>
      <c r="Z1148">
        <v>1016</v>
      </c>
      <c r="AA1148" s="33" t="s">
        <v>417</v>
      </c>
      <c r="AB1148">
        <v>3</v>
      </c>
      <c r="AC1148">
        <v>69</v>
      </c>
      <c r="AD1148" s="19" t="s">
        <v>81</v>
      </c>
      <c r="AE1148" s="12" t="s">
        <v>654</v>
      </c>
      <c r="AF1148">
        <v>8</v>
      </c>
      <c r="AG1148">
        <v>9</v>
      </c>
      <c r="AH1148">
        <v>6</v>
      </c>
      <c r="AI1148">
        <v>1</v>
      </c>
      <c r="AL1148" t="s">
        <v>848</v>
      </c>
    </row>
    <row r="1149" spans="1:38" hidden="1" x14ac:dyDescent="0.25">
      <c r="A1149" s="20" t="s">
        <v>218</v>
      </c>
      <c r="B1149" s="24" t="s">
        <v>2494</v>
      </c>
      <c r="C1149" s="30">
        <v>5</v>
      </c>
      <c r="D1149">
        <v>39.17</v>
      </c>
      <c r="E1149">
        <v>34.67</v>
      </c>
      <c r="F1149" s="34"/>
      <c r="G1149"/>
      <c r="H1149">
        <v>8</v>
      </c>
      <c r="I1149" s="34"/>
      <c r="J1149" s="58" t="s">
        <v>2503</v>
      </c>
      <c r="K1149" s="59" t="s">
        <v>85</v>
      </c>
      <c r="L1149" s="96"/>
      <c r="M1149"/>
      <c r="N1149">
        <v>124</v>
      </c>
      <c r="O1149" s="34"/>
      <c r="P1149"/>
      <c r="Q1149">
        <v>3.1</v>
      </c>
      <c r="R1149" s="34"/>
      <c r="S1149" s="35" t="s">
        <v>408</v>
      </c>
      <c r="T1149" s="41">
        <v>1650</v>
      </c>
      <c r="U1149">
        <v>1</v>
      </c>
      <c r="V1149">
        <v>28</v>
      </c>
      <c r="W1149">
        <v>5</v>
      </c>
      <c r="X1149">
        <v>25</v>
      </c>
      <c r="Y1149" s="32" t="s">
        <v>426</v>
      </c>
      <c r="Z1149">
        <v>1008</v>
      </c>
      <c r="AA1149" s="33" t="s">
        <v>427</v>
      </c>
      <c r="AB1149">
        <v>3</v>
      </c>
      <c r="AC1149">
        <v>69</v>
      </c>
      <c r="AD1149" s="19" t="s">
        <v>81</v>
      </c>
      <c r="AE1149" s="12" t="s">
        <v>549</v>
      </c>
      <c r="AF1149">
        <v>2</v>
      </c>
      <c r="AG1149">
        <v>2</v>
      </c>
      <c r="AH1149">
        <v>2</v>
      </c>
      <c r="AI1149">
        <v>5</v>
      </c>
      <c r="AL1149" t="s">
        <v>46</v>
      </c>
    </row>
    <row r="1150" spans="1:38" hidden="1" x14ac:dyDescent="0.25">
      <c r="A1150" s="20" t="s">
        <v>218</v>
      </c>
      <c r="B1150" s="24" t="s">
        <v>2494</v>
      </c>
      <c r="C1150" s="28">
        <v>2</v>
      </c>
      <c r="D1150">
        <v>38.97</v>
      </c>
      <c r="E1150">
        <v>34.369999999999997</v>
      </c>
      <c r="F1150" s="34"/>
      <c r="G1150"/>
      <c r="H1150">
        <v>10</v>
      </c>
      <c r="I1150" s="34"/>
      <c r="J1150" s="58" t="s">
        <v>2503</v>
      </c>
      <c r="K1150" s="59" t="s">
        <v>85</v>
      </c>
      <c r="L1150" s="96"/>
      <c r="M1150"/>
      <c r="N1150">
        <v>125</v>
      </c>
      <c r="O1150" s="34"/>
      <c r="P1150"/>
      <c r="Q1150">
        <v>8.4</v>
      </c>
      <c r="R1150" s="34"/>
      <c r="S1150" s="37" t="s">
        <v>409</v>
      </c>
      <c r="T1150" s="41">
        <v>1650</v>
      </c>
      <c r="U1150">
        <v>1</v>
      </c>
      <c r="V1150">
        <v>30</v>
      </c>
      <c r="W1150">
        <v>4</v>
      </c>
      <c r="X1150">
        <v>25</v>
      </c>
      <c r="Y1150" s="32" t="s">
        <v>426</v>
      </c>
      <c r="Z1150">
        <v>1008</v>
      </c>
      <c r="AA1150" s="33" t="s">
        <v>427</v>
      </c>
      <c r="AB1150">
        <v>3</v>
      </c>
      <c r="AC1150">
        <v>67</v>
      </c>
      <c r="AD1150" s="19" t="s">
        <v>81</v>
      </c>
      <c r="AE1150" s="12" t="s">
        <v>654</v>
      </c>
      <c r="AF1150">
        <v>5</v>
      </c>
      <c r="AG1150">
        <v>5</v>
      </c>
      <c r="AH1150">
        <v>5</v>
      </c>
      <c r="AI1150">
        <v>2</v>
      </c>
      <c r="AL1150" t="s">
        <v>46</v>
      </c>
    </row>
    <row r="1151" spans="1:38" hidden="1" x14ac:dyDescent="0.25">
      <c r="A1151" s="20" t="s">
        <v>218</v>
      </c>
      <c r="B1151" s="24" t="s">
        <v>2494</v>
      </c>
      <c r="C1151" s="28">
        <v>1</v>
      </c>
      <c r="D1151">
        <v>39.26</v>
      </c>
      <c r="E1151">
        <v>35.36</v>
      </c>
      <c r="F1151" s="34"/>
      <c r="G1151"/>
      <c r="H1151">
        <v>1</v>
      </c>
      <c r="I1151" s="34"/>
      <c r="J1151" s="58" t="s">
        <v>2503</v>
      </c>
      <c r="K1151" s="59" t="s">
        <v>85</v>
      </c>
      <c r="L1151" s="96"/>
      <c r="M1151"/>
      <c r="N1151">
        <v>117</v>
      </c>
      <c r="O1151" s="34"/>
      <c r="P1151"/>
      <c r="Q1151">
        <v>2.5</v>
      </c>
      <c r="R1151" s="34"/>
      <c r="S1151" s="37" t="s">
        <v>409</v>
      </c>
      <c r="T1151" s="41">
        <v>1650</v>
      </c>
      <c r="U1151">
        <v>1</v>
      </c>
      <c r="V1151">
        <v>9</v>
      </c>
      <c r="W1151">
        <v>4</v>
      </c>
      <c r="X1151">
        <v>25</v>
      </c>
      <c r="Y1151" s="32" t="s">
        <v>432</v>
      </c>
      <c r="Z1151">
        <v>1008</v>
      </c>
      <c r="AA1151" s="33" t="s">
        <v>427</v>
      </c>
      <c r="AB1151">
        <v>3</v>
      </c>
      <c r="AC1151">
        <v>61</v>
      </c>
      <c r="AD1151" s="19" t="s">
        <v>81</v>
      </c>
      <c r="AE1151" s="12">
        <v>1</v>
      </c>
      <c r="AF1151">
        <v>5</v>
      </c>
      <c r="AG1151">
        <v>3</v>
      </c>
      <c r="AH1151">
        <v>2</v>
      </c>
      <c r="AI1151">
        <v>1</v>
      </c>
      <c r="AL1151" t="s">
        <v>46</v>
      </c>
    </row>
    <row r="1152" spans="1:38" hidden="1" x14ac:dyDescent="0.25">
      <c r="A1152" s="20" t="s">
        <v>218</v>
      </c>
      <c r="B1152" s="24" t="s">
        <v>2494</v>
      </c>
      <c r="C1152" s="30">
        <v>4</v>
      </c>
      <c r="D1152">
        <v>39.200000000000003</v>
      </c>
      <c r="E1152">
        <v>35.300000000000004</v>
      </c>
      <c r="F1152" s="34"/>
      <c r="G1152"/>
      <c r="H1152">
        <v>2</v>
      </c>
      <c r="I1152" s="34"/>
      <c r="J1152" s="58" t="s">
        <v>2503</v>
      </c>
      <c r="K1152" s="59" t="s">
        <v>85</v>
      </c>
      <c r="L1152" s="96"/>
      <c r="M1152"/>
      <c r="N1152">
        <v>118</v>
      </c>
      <c r="O1152" s="34"/>
      <c r="P1152"/>
      <c r="Q1152">
        <v>3.5</v>
      </c>
      <c r="R1152" s="34"/>
      <c r="S1152" s="37" t="s">
        <v>409</v>
      </c>
      <c r="T1152" s="41">
        <v>1650</v>
      </c>
      <c r="U1152">
        <v>1</v>
      </c>
      <c r="V1152">
        <v>19</v>
      </c>
      <c r="W1152">
        <v>3</v>
      </c>
      <c r="X1152">
        <v>25</v>
      </c>
      <c r="Y1152" s="31" t="s">
        <v>420</v>
      </c>
      <c r="Z1152">
        <v>1011</v>
      </c>
      <c r="AA1152" s="33" t="s">
        <v>427</v>
      </c>
      <c r="AB1152">
        <v>3</v>
      </c>
      <c r="AC1152">
        <v>61</v>
      </c>
      <c r="AD1152" s="19" t="s">
        <v>81</v>
      </c>
      <c r="AE1152">
        <v>3</v>
      </c>
      <c r="AF1152">
        <v>4</v>
      </c>
      <c r="AG1152">
        <v>3</v>
      </c>
      <c r="AH1152">
        <v>6</v>
      </c>
      <c r="AI1152">
        <v>4</v>
      </c>
      <c r="AL1152" t="s">
        <v>46</v>
      </c>
    </row>
    <row r="1153" spans="1:38" hidden="1" x14ac:dyDescent="0.25">
      <c r="A1153" s="20" t="s">
        <v>218</v>
      </c>
      <c r="B1153" s="24" t="s">
        <v>2494</v>
      </c>
      <c r="C1153" s="28">
        <v>2</v>
      </c>
      <c r="D1153">
        <v>39.93</v>
      </c>
      <c r="E1153">
        <v>35.03</v>
      </c>
      <c r="F1153" s="34"/>
      <c r="G1153"/>
      <c r="H1153">
        <v>9</v>
      </c>
      <c r="I1153" s="34"/>
      <c r="J1153" s="58" t="s">
        <v>2503</v>
      </c>
      <c r="K1153" s="80" t="s">
        <v>406</v>
      </c>
      <c r="L1153" s="103"/>
      <c r="M1153"/>
      <c r="N1153">
        <v>134</v>
      </c>
      <c r="O1153" s="34"/>
      <c r="P1153"/>
      <c r="Q1153">
        <v>18</v>
      </c>
      <c r="R1153" s="34"/>
      <c r="S1153" s="38" t="s">
        <v>411</v>
      </c>
      <c r="T1153" s="41">
        <v>1650</v>
      </c>
      <c r="U1153">
        <v>1</v>
      </c>
      <c r="V1153">
        <v>19</v>
      </c>
      <c r="W1153">
        <v>2</v>
      </c>
      <c r="X1153">
        <v>25</v>
      </c>
      <c r="Y1153" s="31" t="s">
        <v>420</v>
      </c>
      <c r="Z1153">
        <v>1002</v>
      </c>
      <c r="AA1153" s="33" t="s">
        <v>417</v>
      </c>
      <c r="AB1153">
        <v>4</v>
      </c>
      <c r="AC1153">
        <v>59</v>
      </c>
      <c r="AD1153" s="19" t="s">
        <v>81</v>
      </c>
      <c r="AE1153" s="12" t="s">
        <v>584</v>
      </c>
      <c r="AF1153">
        <v>12</v>
      </c>
      <c r="AG1153">
        <v>12</v>
      </c>
      <c r="AH1153">
        <v>12</v>
      </c>
      <c r="AI1153">
        <v>2</v>
      </c>
      <c r="AL1153" t="s">
        <v>46</v>
      </c>
    </row>
    <row r="1154" spans="1:38" hidden="1" x14ac:dyDescent="0.25">
      <c r="A1154" s="20" t="s">
        <v>218</v>
      </c>
      <c r="B1154" s="24" t="s">
        <v>2494</v>
      </c>
      <c r="C1154">
        <v>8</v>
      </c>
      <c r="D1154">
        <v>10.59</v>
      </c>
      <c r="E1154">
        <v>6.6899999999999995</v>
      </c>
      <c r="F1154" s="34"/>
      <c r="G1154"/>
      <c r="H1154">
        <v>2</v>
      </c>
      <c r="I1154" s="34"/>
      <c r="J1154" s="58" t="s">
        <v>2503</v>
      </c>
      <c r="K1154" s="61" t="s">
        <v>106</v>
      </c>
      <c r="L1154" s="113"/>
      <c r="M1154"/>
      <c r="N1154">
        <v>116</v>
      </c>
      <c r="O1154" s="34"/>
      <c r="P1154"/>
      <c r="Q1154">
        <v>9</v>
      </c>
      <c r="R1154" s="34"/>
      <c r="S1154" s="36" t="s">
        <v>410</v>
      </c>
      <c r="T1154">
        <v>1200</v>
      </c>
      <c r="U1154">
        <v>1</v>
      </c>
      <c r="V1154">
        <v>15</v>
      </c>
      <c r="W1154">
        <v>1</v>
      </c>
      <c r="X1154">
        <v>25</v>
      </c>
      <c r="Y1154" s="31" t="s">
        <v>420</v>
      </c>
      <c r="Z1154">
        <v>1011</v>
      </c>
      <c r="AA1154" s="33" t="s">
        <v>417</v>
      </c>
      <c r="AB1154">
        <v>3</v>
      </c>
      <c r="AC1154">
        <v>61</v>
      </c>
      <c r="AD1154" s="19" t="s">
        <v>81</v>
      </c>
      <c r="AE1154" s="12" t="s">
        <v>552</v>
      </c>
      <c r="AF1154">
        <v>10</v>
      </c>
      <c r="AG1154">
        <v>11</v>
      </c>
      <c r="AH1154">
        <v>8</v>
      </c>
      <c r="AL1154" t="s">
        <v>46</v>
      </c>
    </row>
    <row r="1155" spans="1:38" hidden="1" x14ac:dyDescent="0.25">
      <c r="A1155" s="20" t="s">
        <v>218</v>
      </c>
      <c r="B1155" s="24" t="s">
        <v>2494</v>
      </c>
      <c r="C1155">
        <v>6</v>
      </c>
      <c r="D1155">
        <v>9.73</v>
      </c>
      <c r="E1155">
        <v>5.33</v>
      </c>
      <c r="F1155" s="34"/>
      <c r="G1155"/>
      <c r="H1155">
        <v>8</v>
      </c>
      <c r="I1155" s="34"/>
      <c r="J1155" s="58" t="s">
        <v>2503</v>
      </c>
      <c r="K1155" s="61" t="s">
        <v>106</v>
      </c>
      <c r="L1155" s="113"/>
      <c r="M1155"/>
      <c r="N1155">
        <v>120</v>
      </c>
      <c r="O1155" s="34"/>
      <c r="P1155"/>
      <c r="Q1155">
        <v>44</v>
      </c>
      <c r="R1155" s="34"/>
      <c r="S1155" s="36" t="s">
        <v>410</v>
      </c>
      <c r="T1155">
        <v>1200</v>
      </c>
      <c r="U1155">
        <v>1</v>
      </c>
      <c r="V1155">
        <v>26</v>
      </c>
      <c r="W1155">
        <v>12</v>
      </c>
      <c r="X1155">
        <v>24</v>
      </c>
      <c r="Y1155" s="32" t="s">
        <v>426</v>
      </c>
      <c r="Z1155">
        <v>1016</v>
      </c>
      <c r="AA1155" s="33" t="s">
        <v>417</v>
      </c>
      <c r="AB1155">
        <v>3</v>
      </c>
      <c r="AC1155">
        <v>63</v>
      </c>
      <c r="AD1155" s="19" t="s">
        <v>81</v>
      </c>
      <c r="AE1155" t="s">
        <v>474</v>
      </c>
      <c r="AF1155">
        <v>10</v>
      </c>
      <c r="AG1155">
        <v>10</v>
      </c>
      <c r="AH1155">
        <v>6</v>
      </c>
      <c r="AL1155" t="s">
        <v>46</v>
      </c>
    </row>
    <row r="1156" spans="1:38" hidden="1" x14ac:dyDescent="0.25">
      <c r="A1156" s="20" t="s">
        <v>218</v>
      </c>
      <c r="B1156" s="24" t="s">
        <v>2494</v>
      </c>
      <c r="C1156">
        <v>8</v>
      </c>
      <c r="D1156">
        <v>9.1199999999999992</v>
      </c>
      <c r="E1156">
        <v>4.8199999999999985</v>
      </c>
      <c r="F1156" s="34"/>
      <c r="G1156"/>
      <c r="H1156">
        <v>8</v>
      </c>
      <c r="I1156" s="34"/>
      <c r="J1156" s="58" t="s">
        <v>2503</v>
      </c>
      <c r="K1156" s="61" t="s">
        <v>106</v>
      </c>
      <c r="L1156" s="113"/>
      <c r="M1156"/>
      <c r="N1156">
        <v>118</v>
      </c>
      <c r="O1156" s="34"/>
      <c r="P1156"/>
      <c r="Q1156">
        <v>27</v>
      </c>
      <c r="R1156" s="34"/>
      <c r="S1156" s="35" t="s">
        <v>408</v>
      </c>
      <c r="T1156">
        <v>1200</v>
      </c>
      <c r="U1156">
        <v>1</v>
      </c>
      <c r="V1156">
        <v>9</v>
      </c>
      <c r="W1156">
        <v>11</v>
      </c>
      <c r="X1156">
        <v>24</v>
      </c>
      <c r="Y1156" t="s">
        <v>465</v>
      </c>
      <c r="Z1156">
        <v>1027</v>
      </c>
      <c r="AA1156" s="33" t="s">
        <v>427</v>
      </c>
      <c r="AB1156">
        <v>3</v>
      </c>
      <c r="AC1156">
        <v>63</v>
      </c>
      <c r="AD1156" s="19" t="s">
        <v>81</v>
      </c>
      <c r="AE1156" t="s">
        <v>484</v>
      </c>
      <c r="AF1156">
        <v>2</v>
      </c>
      <c r="AG1156">
        <v>2</v>
      </c>
      <c r="AH1156">
        <v>8</v>
      </c>
      <c r="AL1156" t="s">
        <v>639</v>
      </c>
    </row>
    <row r="1157" spans="1:38" x14ac:dyDescent="0.25">
      <c r="A1157" s="21" t="s">
        <v>254</v>
      </c>
      <c r="B1157" s="20" t="s">
        <v>277</v>
      </c>
      <c r="C1157" s="28">
        <v>1</v>
      </c>
      <c r="D1157">
        <v>9.27</v>
      </c>
      <c r="E1157">
        <v>9.57</v>
      </c>
      <c r="F1157" s="34"/>
      <c r="G1157">
        <v>8</v>
      </c>
      <c r="H1157">
        <v>8</v>
      </c>
      <c r="I1157" s="34"/>
      <c r="J1157" s="55" t="s">
        <v>64</v>
      </c>
      <c r="K1157" s="59" t="s">
        <v>85</v>
      </c>
      <c r="L1157" s="96"/>
      <c r="M1157">
        <v>126</v>
      </c>
      <c r="N1157">
        <v>117</v>
      </c>
      <c r="O1157" s="34"/>
      <c r="P1157">
        <f>VLOOKUP(表格2_45[[#This Row],[name]],odds!$A$1:$H$200,4,0)</f>
        <v>7.6</v>
      </c>
      <c r="Q1157">
        <v>5.9</v>
      </c>
      <c r="R1157" s="34"/>
      <c r="S1157" s="35" t="s">
        <v>408</v>
      </c>
      <c r="T1157" s="40">
        <v>1200</v>
      </c>
      <c r="U1157">
        <v>1</v>
      </c>
      <c r="V1157">
        <v>2</v>
      </c>
      <c r="W1157">
        <v>11</v>
      </c>
      <c r="X1157">
        <v>25</v>
      </c>
      <c r="Y1157" s="32" t="s">
        <v>416</v>
      </c>
      <c r="Z1157">
        <v>1209</v>
      </c>
      <c r="AA1157" s="33" t="s">
        <v>427</v>
      </c>
      <c r="AB1157">
        <v>4</v>
      </c>
      <c r="AC1157">
        <v>41</v>
      </c>
      <c r="AD1157" s="26" t="s">
        <v>59</v>
      </c>
      <c r="AE1157" s="12" t="s">
        <v>446</v>
      </c>
      <c r="AF1157">
        <v>1</v>
      </c>
      <c r="AG1157">
        <v>1</v>
      </c>
      <c r="AH1157">
        <v>1</v>
      </c>
      <c r="AL1157" t="s">
        <v>35</v>
      </c>
    </row>
    <row r="1158" spans="1:38" hidden="1" x14ac:dyDescent="0.25">
      <c r="A1158" s="21" t="s">
        <v>254</v>
      </c>
      <c r="B1158" s="18" t="s">
        <v>272</v>
      </c>
      <c r="C1158" s="28">
        <v>2</v>
      </c>
      <c r="D1158">
        <v>9.65</v>
      </c>
      <c r="E1158">
        <v>9.65</v>
      </c>
      <c r="F1158" s="34"/>
      <c r="G1158">
        <v>6</v>
      </c>
      <c r="H1158">
        <v>6</v>
      </c>
      <c r="I1158" s="34"/>
      <c r="J1158" s="63" t="s">
        <v>140</v>
      </c>
      <c r="K1158" s="63" t="s">
        <v>140</v>
      </c>
      <c r="L1158" s="100"/>
      <c r="M1158">
        <v>128</v>
      </c>
      <c r="N1158">
        <v>127</v>
      </c>
      <c r="O1158" s="34"/>
      <c r="P1158">
        <f>VLOOKUP(表格2_45[[#This Row],[name]],odds!$A$1:$H$200,4,0)</f>
        <v>13</v>
      </c>
      <c r="Q1158">
        <v>10</v>
      </c>
      <c r="R1158" s="34"/>
      <c r="S1158" s="35" t="s">
        <v>408</v>
      </c>
      <c r="T1158" s="40">
        <v>1200</v>
      </c>
      <c r="U1158">
        <v>1</v>
      </c>
      <c r="V1158">
        <v>27</v>
      </c>
      <c r="W1158">
        <v>9</v>
      </c>
      <c r="X1158">
        <v>23</v>
      </c>
      <c r="Y1158" s="32" t="s">
        <v>416</v>
      </c>
      <c r="Z1158">
        <v>1158</v>
      </c>
      <c r="AA1158" s="33" t="s">
        <v>427</v>
      </c>
      <c r="AB1158">
        <v>4</v>
      </c>
      <c r="AC1158">
        <v>52</v>
      </c>
      <c r="AD1158" s="25" t="s">
        <v>54</v>
      </c>
      <c r="AE1158" s="12" t="s">
        <v>581</v>
      </c>
      <c r="AF1158">
        <v>1</v>
      </c>
      <c r="AG1158">
        <v>1</v>
      </c>
      <c r="AH1158">
        <v>2</v>
      </c>
      <c r="AL1158" t="s">
        <v>46</v>
      </c>
    </row>
    <row r="1159" spans="1:38" x14ac:dyDescent="0.25">
      <c r="A1159" s="21" t="s">
        <v>254</v>
      </c>
      <c r="B1159" s="20" t="s">
        <v>277</v>
      </c>
      <c r="C1159" s="30">
        <v>4</v>
      </c>
      <c r="D1159">
        <v>9.49</v>
      </c>
      <c r="E1159">
        <v>9.69</v>
      </c>
      <c r="F1159" s="34"/>
      <c r="G1159">
        <v>8</v>
      </c>
      <c r="H1159">
        <v>10</v>
      </c>
      <c r="I1159" s="34"/>
      <c r="J1159" s="55" t="s">
        <v>64</v>
      </c>
      <c r="K1159" s="54" t="s">
        <v>58</v>
      </c>
      <c r="L1159" s="110"/>
      <c r="M1159">
        <v>126</v>
      </c>
      <c r="N1159">
        <v>119</v>
      </c>
      <c r="O1159" s="34"/>
      <c r="P1159">
        <f>VLOOKUP(表格2_45[[#This Row],[name]],odds!$A$1:$H$200,4,0)</f>
        <v>7.6</v>
      </c>
      <c r="Q1159">
        <v>7.9</v>
      </c>
      <c r="R1159" s="34"/>
      <c r="S1159" s="36" t="s">
        <v>410</v>
      </c>
      <c r="T1159" s="40">
        <v>1200</v>
      </c>
      <c r="U1159">
        <v>1</v>
      </c>
      <c r="V1159">
        <v>8</v>
      </c>
      <c r="W1159">
        <v>10</v>
      </c>
      <c r="X1159">
        <v>25</v>
      </c>
      <c r="Y1159" s="32" t="s">
        <v>426</v>
      </c>
      <c r="Z1159">
        <v>1183</v>
      </c>
      <c r="AA1159" s="33" t="s">
        <v>427</v>
      </c>
      <c r="AB1159">
        <v>4</v>
      </c>
      <c r="AC1159">
        <v>41</v>
      </c>
      <c r="AD1159" s="26" t="s">
        <v>59</v>
      </c>
      <c r="AE1159" s="12" t="s">
        <v>539</v>
      </c>
      <c r="AF1159">
        <v>8</v>
      </c>
      <c r="AG1159">
        <v>8</v>
      </c>
      <c r="AH1159">
        <v>4</v>
      </c>
      <c r="AL1159" t="s">
        <v>35</v>
      </c>
    </row>
    <row r="1160" spans="1:38" x14ac:dyDescent="0.25">
      <c r="A1160" s="21" t="s">
        <v>254</v>
      </c>
      <c r="B1160" s="19" t="s">
        <v>274</v>
      </c>
      <c r="C1160" s="28">
        <v>2</v>
      </c>
      <c r="D1160">
        <v>9.5</v>
      </c>
      <c r="E1160">
        <v>9.6999999999999993</v>
      </c>
      <c r="F1160" s="34"/>
      <c r="G1160">
        <v>3</v>
      </c>
      <c r="H1160">
        <v>2</v>
      </c>
      <c r="I1160" s="34"/>
      <c r="J1160" s="64" t="s">
        <v>150</v>
      </c>
      <c r="K1160" s="64" t="s">
        <v>150</v>
      </c>
      <c r="L1160" s="119"/>
      <c r="M1160">
        <v>127</v>
      </c>
      <c r="N1160">
        <v>120</v>
      </c>
      <c r="O1160" s="34"/>
      <c r="P1160">
        <f>VLOOKUP(表格2_45[[#This Row],[name]],odds!$A$1:$H$200,4,0)</f>
        <v>4.8</v>
      </c>
      <c r="Q1160">
        <v>11</v>
      </c>
      <c r="R1160" s="34"/>
      <c r="S1160" s="37" t="s">
        <v>409</v>
      </c>
      <c r="T1160" s="40">
        <v>1200</v>
      </c>
      <c r="U1160">
        <v>1</v>
      </c>
      <c r="V1160">
        <v>15</v>
      </c>
      <c r="W1160">
        <v>10</v>
      </c>
      <c r="X1160">
        <v>25</v>
      </c>
      <c r="Y1160" s="32" t="s">
        <v>432</v>
      </c>
      <c r="Z1160">
        <v>1079</v>
      </c>
      <c r="AA1160" s="33" t="s">
        <v>427</v>
      </c>
      <c r="AB1160">
        <v>4</v>
      </c>
      <c r="AC1160">
        <v>45</v>
      </c>
      <c r="AD1160" s="18" t="s">
        <v>76</v>
      </c>
      <c r="AE1160" s="12" t="s">
        <v>581</v>
      </c>
      <c r="AF1160">
        <v>5</v>
      </c>
      <c r="AG1160">
        <v>5</v>
      </c>
      <c r="AH1160">
        <v>2</v>
      </c>
      <c r="AL1160" t="s">
        <v>624</v>
      </c>
    </row>
    <row r="1161" spans="1:38" x14ac:dyDescent="0.25">
      <c r="A1161" s="21" t="s">
        <v>254</v>
      </c>
      <c r="B1161" s="23" t="s">
        <v>287</v>
      </c>
      <c r="C1161" s="28">
        <v>3</v>
      </c>
      <c r="D1161">
        <v>9.67</v>
      </c>
      <c r="E1161">
        <v>9.77</v>
      </c>
      <c r="F1161" s="34"/>
      <c r="G1161">
        <v>12</v>
      </c>
      <c r="H1161">
        <v>9</v>
      </c>
      <c r="I1161" s="34"/>
      <c r="J1161" s="49" t="s">
        <v>31</v>
      </c>
      <c r="K1161" s="49" t="s">
        <v>31</v>
      </c>
      <c r="L1161" s="107"/>
      <c r="M1161">
        <v>126</v>
      </c>
      <c r="N1161">
        <v>124</v>
      </c>
      <c r="O1161" s="34"/>
      <c r="P1161">
        <f>VLOOKUP(表格2_45[[#This Row],[name]],odds!$A$1:$H$200,4,0)</f>
        <v>6</v>
      </c>
      <c r="Q1161">
        <v>2.2999999999999998</v>
      </c>
      <c r="R1161" s="34"/>
      <c r="S1161" s="35" t="s">
        <v>408</v>
      </c>
      <c r="T1161" s="40">
        <v>1200</v>
      </c>
      <c r="U1161">
        <v>1</v>
      </c>
      <c r="V1161">
        <v>23</v>
      </c>
      <c r="W1161">
        <v>12</v>
      </c>
      <c r="X1161">
        <v>25</v>
      </c>
      <c r="Y1161" s="32" t="s">
        <v>416</v>
      </c>
      <c r="Z1161">
        <v>1195</v>
      </c>
      <c r="AA1161" s="33" t="s">
        <v>417</v>
      </c>
      <c r="AB1161">
        <v>4</v>
      </c>
      <c r="AC1161">
        <v>48</v>
      </c>
      <c r="AD1161" s="22" t="s">
        <v>135</v>
      </c>
      <c r="AE1161" s="12" t="s">
        <v>423</v>
      </c>
      <c r="AF1161">
        <v>1</v>
      </c>
      <c r="AG1161">
        <v>1</v>
      </c>
      <c r="AH1161">
        <v>3</v>
      </c>
      <c r="AL1161" t="s">
        <v>289</v>
      </c>
    </row>
    <row r="1162" spans="1:38" x14ac:dyDescent="0.25">
      <c r="A1162" s="21" t="s">
        <v>254</v>
      </c>
      <c r="B1162" s="20" t="s">
        <v>277</v>
      </c>
      <c r="C1162" s="28">
        <v>1</v>
      </c>
      <c r="D1162">
        <v>9.91</v>
      </c>
      <c r="E1162">
        <v>9.81</v>
      </c>
      <c r="F1162" s="34"/>
      <c r="G1162">
        <v>8</v>
      </c>
      <c r="H1162">
        <v>5</v>
      </c>
      <c r="I1162" s="34"/>
      <c r="J1162" s="55" t="s">
        <v>64</v>
      </c>
      <c r="K1162" s="55" t="s">
        <v>64</v>
      </c>
      <c r="L1162" s="99"/>
      <c r="M1162">
        <v>126</v>
      </c>
      <c r="N1162">
        <v>130</v>
      </c>
      <c r="O1162" s="34"/>
      <c r="P1162">
        <f>VLOOKUP(表格2_45[[#This Row],[name]],odds!$A$1:$H$200,4,0)</f>
        <v>7.6</v>
      </c>
      <c r="Q1162">
        <v>3.8</v>
      </c>
      <c r="R1162" s="34"/>
      <c r="S1162" s="36" t="s">
        <v>410</v>
      </c>
      <c r="T1162" s="40">
        <v>1200</v>
      </c>
      <c r="U1162">
        <v>1</v>
      </c>
      <c r="V1162">
        <v>10</v>
      </c>
      <c r="W1162">
        <v>9</v>
      </c>
      <c r="X1162">
        <v>25</v>
      </c>
      <c r="Y1162" s="32" t="s">
        <v>432</v>
      </c>
      <c r="Z1162">
        <v>1182</v>
      </c>
      <c r="AA1162" s="33" t="s">
        <v>417</v>
      </c>
      <c r="AB1162">
        <v>5</v>
      </c>
      <c r="AC1162">
        <v>35</v>
      </c>
      <c r="AD1162" s="26" t="s">
        <v>59</v>
      </c>
      <c r="AE1162" s="12" t="s">
        <v>446</v>
      </c>
      <c r="AF1162">
        <v>8</v>
      </c>
      <c r="AG1162">
        <v>7</v>
      </c>
      <c r="AH1162">
        <v>1</v>
      </c>
      <c r="AL1162" t="s">
        <v>35</v>
      </c>
    </row>
    <row r="1163" spans="1:38" hidden="1" x14ac:dyDescent="0.25">
      <c r="A1163" s="21" t="s">
        <v>254</v>
      </c>
      <c r="B1163" s="25" t="s">
        <v>255</v>
      </c>
      <c r="C1163">
        <v>11</v>
      </c>
      <c r="D1163">
        <v>9.73</v>
      </c>
      <c r="E1163">
        <v>10.030000000000001</v>
      </c>
      <c r="F1163" s="34"/>
      <c r="G1163">
        <v>5</v>
      </c>
      <c r="H1163">
        <v>12</v>
      </c>
      <c r="I1163" s="34"/>
      <c r="J1163" s="65" t="s">
        <v>167</v>
      </c>
      <c r="K1163" s="65" t="s">
        <v>167</v>
      </c>
      <c r="L1163" s="117"/>
      <c r="M1163">
        <v>133</v>
      </c>
      <c r="N1163">
        <v>118</v>
      </c>
      <c r="O1163" s="34"/>
      <c r="P1163">
        <f>VLOOKUP(表格2_45[[#This Row],[name]],odds!$A$1:$H$200,4,0)</f>
        <v>15</v>
      </c>
      <c r="Q1163">
        <v>198</v>
      </c>
      <c r="R1163" s="34"/>
      <c r="S1163" s="38" t="s">
        <v>411</v>
      </c>
      <c r="T1163" s="40">
        <v>1200</v>
      </c>
      <c r="U1163">
        <v>1</v>
      </c>
      <c r="V1163">
        <v>27</v>
      </c>
      <c r="W1163">
        <v>4</v>
      </c>
      <c r="X1163">
        <v>25</v>
      </c>
      <c r="Y1163" t="s">
        <v>483</v>
      </c>
      <c r="Z1163">
        <v>1148</v>
      </c>
      <c r="AA1163" s="33" t="s">
        <v>417</v>
      </c>
      <c r="AB1163">
        <v>3</v>
      </c>
      <c r="AC1163">
        <v>61</v>
      </c>
      <c r="AD1163" s="25" t="s">
        <v>1216</v>
      </c>
      <c r="AE1163" t="s">
        <v>453</v>
      </c>
      <c r="AF1163">
        <v>12</v>
      </c>
      <c r="AG1163">
        <v>12</v>
      </c>
      <c r="AH1163">
        <v>11</v>
      </c>
      <c r="AL1163" t="s">
        <v>1502</v>
      </c>
    </row>
    <row r="1164" spans="1:38" hidden="1" x14ac:dyDescent="0.25">
      <c r="A1164" s="21" t="s">
        <v>254</v>
      </c>
      <c r="B1164" s="25" t="s">
        <v>255</v>
      </c>
      <c r="C1164">
        <v>9</v>
      </c>
      <c r="D1164">
        <v>9.93</v>
      </c>
      <c r="E1164">
        <v>10.33</v>
      </c>
      <c r="F1164" s="34"/>
      <c r="G1164">
        <v>5</v>
      </c>
      <c r="H1164">
        <v>8</v>
      </c>
      <c r="I1164" s="34"/>
      <c r="J1164" s="65" t="s">
        <v>167</v>
      </c>
      <c r="K1164" s="65" t="s">
        <v>167</v>
      </c>
      <c r="L1164" s="117"/>
      <c r="M1164">
        <v>133</v>
      </c>
      <c r="N1164">
        <v>120</v>
      </c>
      <c r="O1164" s="34"/>
      <c r="P1164">
        <f>VLOOKUP(表格2_45[[#This Row],[name]],odds!$A$1:$H$200,4,0)</f>
        <v>15</v>
      </c>
      <c r="Q1164">
        <v>141</v>
      </c>
      <c r="R1164" s="34"/>
      <c r="S1164" s="35" t="s">
        <v>408</v>
      </c>
      <c r="T1164" s="40">
        <v>1200</v>
      </c>
      <c r="U1164">
        <v>1</v>
      </c>
      <c r="V1164">
        <v>6</v>
      </c>
      <c r="W1164">
        <v>4</v>
      </c>
      <c r="X1164">
        <v>25</v>
      </c>
      <c r="Y1164" t="s">
        <v>501</v>
      </c>
      <c r="Z1164">
        <v>1149</v>
      </c>
      <c r="AA1164" s="33" t="s">
        <v>417</v>
      </c>
      <c r="AB1164">
        <v>3</v>
      </c>
      <c r="AC1164">
        <v>63</v>
      </c>
      <c r="AD1164" s="25" t="s">
        <v>1216</v>
      </c>
      <c r="AE1164" t="s">
        <v>513</v>
      </c>
      <c r="AF1164">
        <v>3</v>
      </c>
      <c r="AG1164">
        <v>4</v>
      </c>
      <c r="AH1164">
        <v>9</v>
      </c>
      <c r="AL1164" t="s">
        <v>1503</v>
      </c>
    </row>
    <row r="1165" spans="1:38" hidden="1" x14ac:dyDescent="0.25">
      <c r="A1165" s="21" t="s">
        <v>254</v>
      </c>
      <c r="B1165" s="25" t="s">
        <v>255</v>
      </c>
      <c r="C1165">
        <v>8</v>
      </c>
      <c r="D1165">
        <v>9.42</v>
      </c>
      <c r="E1165">
        <v>9.82</v>
      </c>
      <c r="F1165" s="34"/>
      <c r="G1165">
        <v>5</v>
      </c>
      <c r="H1165">
        <v>2</v>
      </c>
      <c r="I1165" s="34"/>
      <c r="J1165" s="65" t="s">
        <v>167</v>
      </c>
      <c r="K1165" s="50" t="s">
        <v>565</v>
      </c>
      <c r="L1165" s="98"/>
      <c r="M1165">
        <v>133</v>
      </c>
      <c r="N1165">
        <v>121</v>
      </c>
      <c r="O1165" s="34"/>
      <c r="P1165">
        <f>VLOOKUP(表格2_45[[#This Row],[name]],odds!$A$1:$H$200,4,0)</f>
        <v>15</v>
      </c>
      <c r="Q1165">
        <v>137</v>
      </c>
      <c r="R1165" s="34"/>
      <c r="S1165" s="37" t="s">
        <v>409</v>
      </c>
      <c r="T1165" s="40">
        <v>1200</v>
      </c>
      <c r="U1165">
        <v>1</v>
      </c>
      <c r="V1165">
        <v>23</v>
      </c>
      <c r="W1165">
        <v>3</v>
      </c>
      <c r="X1165">
        <v>25</v>
      </c>
      <c r="Y1165" t="s">
        <v>483</v>
      </c>
      <c r="Z1165">
        <v>1147</v>
      </c>
      <c r="AA1165" s="33" t="s">
        <v>427</v>
      </c>
      <c r="AB1165">
        <v>3</v>
      </c>
      <c r="AC1165">
        <v>65</v>
      </c>
      <c r="AD1165" s="25" t="s">
        <v>1216</v>
      </c>
      <c r="AE1165" t="s">
        <v>519</v>
      </c>
      <c r="AF1165">
        <v>4</v>
      </c>
      <c r="AG1165">
        <v>6</v>
      </c>
      <c r="AH1165">
        <v>8</v>
      </c>
      <c r="AL1165" t="s">
        <v>535</v>
      </c>
    </row>
    <row r="1166" spans="1:38" hidden="1" x14ac:dyDescent="0.25">
      <c r="A1166" s="21" t="s">
        <v>254</v>
      </c>
      <c r="B1166" s="25" t="s">
        <v>255</v>
      </c>
      <c r="C1166">
        <v>13</v>
      </c>
      <c r="D1166">
        <v>23.19</v>
      </c>
      <c r="E1166">
        <v>23.090000000000003</v>
      </c>
      <c r="F1166" s="34"/>
      <c r="G1166">
        <v>5</v>
      </c>
      <c r="H1166">
        <v>14</v>
      </c>
      <c r="I1166" s="34"/>
      <c r="J1166" s="65" t="s">
        <v>167</v>
      </c>
      <c r="K1166" s="73" t="s">
        <v>452</v>
      </c>
      <c r="L1166" s="97"/>
      <c r="M1166">
        <v>133</v>
      </c>
      <c r="N1166">
        <v>124</v>
      </c>
      <c r="O1166" s="34"/>
      <c r="P1166">
        <f>VLOOKUP(表格2_45[[#This Row],[name]],odds!$A$1:$H$200,4,0)</f>
        <v>15</v>
      </c>
      <c r="Q1166">
        <v>172</v>
      </c>
      <c r="R1166" s="34"/>
      <c r="S1166" s="37" t="s">
        <v>409</v>
      </c>
      <c r="T1166">
        <v>1400</v>
      </c>
      <c r="U1166">
        <v>1</v>
      </c>
      <c r="V1166">
        <v>9</v>
      </c>
      <c r="W1166">
        <v>3</v>
      </c>
      <c r="X1166">
        <v>25</v>
      </c>
      <c r="Y1166" t="s">
        <v>508</v>
      </c>
      <c r="Z1166">
        <v>1145</v>
      </c>
      <c r="AA1166" s="33" t="s">
        <v>427</v>
      </c>
      <c r="AB1166">
        <v>3</v>
      </c>
      <c r="AC1166">
        <v>65</v>
      </c>
      <c r="AD1166" s="25" t="s">
        <v>1216</v>
      </c>
      <c r="AE1166" t="s">
        <v>721</v>
      </c>
      <c r="AF1166">
        <v>5</v>
      </c>
      <c r="AG1166">
        <v>2</v>
      </c>
      <c r="AH1166">
        <v>2</v>
      </c>
      <c r="AI1166">
        <v>13</v>
      </c>
      <c r="AL1166" t="s">
        <v>541</v>
      </c>
    </row>
    <row r="1167" spans="1:38" hidden="1" x14ac:dyDescent="0.25">
      <c r="A1167" s="21" t="s">
        <v>254</v>
      </c>
      <c r="B1167" s="26" t="s">
        <v>259</v>
      </c>
      <c r="C1167">
        <v>12</v>
      </c>
      <c r="D1167">
        <v>10.92</v>
      </c>
      <c r="E1167">
        <v>11.12</v>
      </c>
      <c r="F1167" s="34"/>
      <c r="G1167">
        <v>9</v>
      </c>
      <c r="H1167">
        <v>5</v>
      </c>
      <c r="I1167" s="34"/>
      <c r="J1167" s="68" t="s">
        <v>316</v>
      </c>
      <c r="K1167" s="68" t="s">
        <v>316</v>
      </c>
      <c r="L1167" s="122"/>
      <c r="M1167">
        <v>128</v>
      </c>
      <c r="N1167">
        <v>129</v>
      </c>
      <c r="O1167" s="34"/>
      <c r="P1167">
        <f>VLOOKUP(表格2_45[[#This Row],[name]],odds!$A$1:$H$200,4,0)</f>
        <v>8.4</v>
      </c>
      <c r="Q1167">
        <v>24</v>
      </c>
      <c r="R1167" s="34"/>
      <c r="S1167" s="35" t="s">
        <v>408</v>
      </c>
      <c r="T1167" s="40">
        <v>1200</v>
      </c>
      <c r="U1167">
        <v>1</v>
      </c>
      <c r="V1167">
        <v>27</v>
      </c>
      <c r="W1167">
        <v>12</v>
      </c>
      <c r="X1167">
        <v>25</v>
      </c>
      <c r="Y1167" t="s">
        <v>465</v>
      </c>
      <c r="Z1167">
        <v>1168</v>
      </c>
      <c r="AA1167" s="33" t="s">
        <v>417</v>
      </c>
      <c r="AB1167">
        <v>4</v>
      </c>
      <c r="AC1167">
        <v>58</v>
      </c>
      <c r="AD1167" s="27" t="s">
        <v>65</v>
      </c>
      <c r="AE1167" t="s">
        <v>725</v>
      </c>
      <c r="AF1167">
        <v>2</v>
      </c>
      <c r="AG1167">
        <v>2</v>
      </c>
      <c r="AH1167">
        <v>12</v>
      </c>
      <c r="AL1167" t="s">
        <v>46</v>
      </c>
    </row>
    <row r="1168" spans="1:38" x14ac:dyDescent="0.25">
      <c r="A1168" s="21" t="s">
        <v>254</v>
      </c>
      <c r="B1168" s="27" t="s">
        <v>264</v>
      </c>
      <c r="C1168">
        <v>7</v>
      </c>
      <c r="D1168">
        <v>10.039999999999999</v>
      </c>
      <c r="E1168">
        <v>9.84</v>
      </c>
      <c r="F1168" s="34"/>
      <c r="G1168">
        <v>4</v>
      </c>
      <c r="H1168">
        <v>8</v>
      </c>
      <c r="I1168" s="34"/>
      <c r="J1168" s="50" t="s">
        <v>565</v>
      </c>
      <c r="K1168" s="50" t="s">
        <v>565</v>
      </c>
      <c r="L1168" s="98"/>
      <c r="M1168">
        <v>127</v>
      </c>
      <c r="N1168">
        <v>126</v>
      </c>
      <c r="O1168" s="34"/>
      <c r="P1168">
        <f>VLOOKUP(表格2_45[[#This Row],[name]],odds!$A$1:$H$200,4,0)</f>
        <v>33</v>
      </c>
      <c r="Q1168">
        <v>52</v>
      </c>
      <c r="R1168" s="34"/>
      <c r="S1168" s="36" t="s">
        <v>410</v>
      </c>
      <c r="T1168" s="40">
        <v>1200</v>
      </c>
      <c r="U1168">
        <v>1</v>
      </c>
      <c r="V1168">
        <v>12</v>
      </c>
      <c r="W1168">
        <v>11</v>
      </c>
      <c r="X1168">
        <v>25</v>
      </c>
      <c r="Y1168" s="32" t="s">
        <v>432</v>
      </c>
      <c r="Z1168">
        <v>1263</v>
      </c>
      <c r="AA1168" s="33" t="s">
        <v>427</v>
      </c>
      <c r="AB1168">
        <v>4</v>
      </c>
      <c r="AC1168">
        <v>52</v>
      </c>
      <c r="AD1168" s="24" t="s">
        <v>50</v>
      </c>
      <c r="AE1168">
        <v>3</v>
      </c>
      <c r="AF1168">
        <v>10</v>
      </c>
      <c r="AG1168">
        <v>11</v>
      </c>
      <c r="AH1168">
        <v>7</v>
      </c>
      <c r="AL1168" t="s">
        <v>521</v>
      </c>
    </row>
    <row r="1169" spans="1:38" hidden="1" x14ac:dyDescent="0.25">
      <c r="A1169" s="21" t="s">
        <v>254</v>
      </c>
      <c r="B1169" s="26" t="s">
        <v>259</v>
      </c>
      <c r="C1169" s="28">
        <v>3</v>
      </c>
      <c r="D1169">
        <v>56.61</v>
      </c>
      <c r="E1169">
        <v>57.01</v>
      </c>
      <c r="F1169" s="34"/>
      <c r="G1169">
        <v>9</v>
      </c>
      <c r="H1169">
        <v>6</v>
      </c>
      <c r="I1169" s="34"/>
      <c r="J1169" s="68" t="s">
        <v>316</v>
      </c>
      <c r="K1169" s="73" t="s">
        <v>452</v>
      </c>
      <c r="L1169" s="97"/>
      <c r="M1169">
        <v>128</v>
      </c>
      <c r="N1169">
        <v>116</v>
      </c>
      <c r="O1169" s="34"/>
      <c r="P1169">
        <f>VLOOKUP(表格2_45[[#This Row],[name]],odds!$A$1:$H$200,4,0)</f>
        <v>8.4</v>
      </c>
      <c r="Q1169">
        <v>18</v>
      </c>
      <c r="R1169" s="34"/>
      <c r="S1169" s="37" t="s">
        <v>409</v>
      </c>
      <c r="T1169">
        <v>1000</v>
      </c>
      <c r="U1169">
        <v>0</v>
      </c>
      <c r="V1169">
        <v>25</v>
      </c>
      <c r="W1169">
        <v>6</v>
      </c>
      <c r="X1169">
        <v>25</v>
      </c>
      <c r="Y1169" s="32" t="s">
        <v>416</v>
      </c>
      <c r="Z1169">
        <v>1146</v>
      </c>
      <c r="AA1169" s="33" t="s">
        <v>427</v>
      </c>
      <c r="AB1169">
        <v>3</v>
      </c>
      <c r="AC1169">
        <v>60</v>
      </c>
      <c r="AD1169" s="27" t="s">
        <v>65</v>
      </c>
      <c r="AE1169" s="12">
        <v>1</v>
      </c>
      <c r="AF1169">
        <v>7</v>
      </c>
      <c r="AG1169">
        <v>7</v>
      </c>
      <c r="AH1169">
        <v>3</v>
      </c>
      <c r="AL1169" t="s">
        <v>46</v>
      </c>
    </row>
    <row r="1170" spans="1:38" x14ac:dyDescent="0.25">
      <c r="A1170" s="21" t="s">
        <v>254</v>
      </c>
      <c r="B1170" s="19" t="s">
        <v>274</v>
      </c>
      <c r="C1170" s="30">
        <v>5</v>
      </c>
      <c r="D1170">
        <v>9.8800000000000008</v>
      </c>
      <c r="E1170">
        <v>9.8800000000000008</v>
      </c>
      <c r="F1170" s="34"/>
      <c r="G1170">
        <v>3</v>
      </c>
      <c r="H1170">
        <v>8</v>
      </c>
      <c r="I1170" s="34"/>
      <c r="J1170" s="64" t="s">
        <v>150</v>
      </c>
      <c r="K1170" s="64" t="s">
        <v>150</v>
      </c>
      <c r="L1170" s="119"/>
      <c r="M1170">
        <v>127</v>
      </c>
      <c r="N1170">
        <v>122</v>
      </c>
      <c r="O1170" s="34"/>
      <c r="P1170">
        <f>VLOOKUP(表格2_45[[#This Row],[name]],odds!$A$1:$H$200,4,0)</f>
        <v>4.8</v>
      </c>
      <c r="Q1170">
        <v>7.9</v>
      </c>
      <c r="R1170" s="34"/>
      <c r="S1170" s="36" t="s">
        <v>410</v>
      </c>
      <c r="T1170" s="40">
        <v>1200</v>
      </c>
      <c r="U1170">
        <v>1</v>
      </c>
      <c r="V1170">
        <v>5</v>
      </c>
      <c r="W1170">
        <v>11</v>
      </c>
      <c r="X1170">
        <v>25</v>
      </c>
      <c r="Y1170" s="32" t="s">
        <v>426</v>
      </c>
      <c r="Z1170">
        <v>1079</v>
      </c>
      <c r="AA1170" s="33" t="s">
        <v>427</v>
      </c>
      <c r="AB1170">
        <v>4</v>
      </c>
      <c r="AC1170">
        <v>47</v>
      </c>
      <c r="AD1170" s="18" t="s">
        <v>76</v>
      </c>
      <c r="AE1170">
        <v>3</v>
      </c>
      <c r="AF1170">
        <v>8</v>
      </c>
      <c r="AG1170">
        <v>6</v>
      </c>
      <c r="AH1170">
        <v>5</v>
      </c>
      <c r="AL1170" t="s">
        <v>624</v>
      </c>
    </row>
    <row r="1171" spans="1:38" x14ac:dyDescent="0.25">
      <c r="A1171" s="21" t="s">
        <v>254</v>
      </c>
      <c r="B1171" s="23" t="s">
        <v>287</v>
      </c>
      <c r="C1171" s="28">
        <v>2</v>
      </c>
      <c r="D1171">
        <v>9.2899999999999991</v>
      </c>
      <c r="E1171">
        <v>9.8899999999999988</v>
      </c>
      <c r="F1171" s="34"/>
      <c r="G1171">
        <v>12</v>
      </c>
      <c r="H1171">
        <v>1</v>
      </c>
      <c r="I1171" s="34"/>
      <c r="J1171" s="49" t="s">
        <v>31</v>
      </c>
      <c r="K1171" s="72" t="s">
        <v>434</v>
      </c>
      <c r="L1171" s="101"/>
      <c r="M1171">
        <v>126</v>
      </c>
      <c r="N1171">
        <v>120</v>
      </c>
      <c r="O1171" s="34"/>
      <c r="P1171">
        <f>VLOOKUP(表格2_45[[#This Row],[name]],odds!$A$1:$H$200,4,0)</f>
        <v>6</v>
      </c>
      <c r="Q1171">
        <v>4.0999999999999996</v>
      </c>
      <c r="R1171" s="34"/>
      <c r="S1171" s="35" t="s">
        <v>408</v>
      </c>
      <c r="T1171" s="40">
        <v>1200</v>
      </c>
      <c r="U1171">
        <v>1</v>
      </c>
      <c r="V1171">
        <v>16</v>
      </c>
      <c r="W1171">
        <v>7</v>
      </c>
      <c r="X1171">
        <v>25</v>
      </c>
      <c r="Y1171" s="31" t="s">
        <v>420</v>
      </c>
      <c r="Z1171">
        <v>1193</v>
      </c>
      <c r="AA1171" s="33" t="s">
        <v>427</v>
      </c>
      <c r="AB1171">
        <v>4</v>
      </c>
      <c r="AC1171">
        <v>45</v>
      </c>
      <c r="AD1171" s="22" t="s">
        <v>135</v>
      </c>
      <c r="AE1171" s="12" t="s">
        <v>581</v>
      </c>
      <c r="AF1171">
        <v>1</v>
      </c>
      <c r="AG1171">
        <v>1</v>
      </c>
      <c r="AH1171">
        <v>2</v>
      </c>
      <c r="AL1171" t="s">
        <v>289</v>
      </c>
    </row>
    <row r="1172" spans="1:38" x14ac:dyDescent="0.25">
      <c r="A1172" s="21" t="s">
        <v>254</v>
      </c>
      <c r="B1172" s="25" t="s">
        <v>255</v>
      </c>
      <c r="C1172" s="30">
        <v>4</v>
      </c>
      <c r="D1172">
        <v>9.8000000000000007</v>
      </c>
      <c r="E1172">
        <v>10</v>
      </c>
      <c r="F1172" s="34"/>
      <c r="G1172">
        <v>5</v>
      </c>
      <c r="H1172">
        <v>4</v>
      </c>
      <c r="I1172" s="34"/>
      <c r="J1172" s="65" t="s">
        <v>167</v>
      </c>
      <c r="K1172" s="65" t="s">
        <v>167</v>
      </c>
      <c r="L1172" s="117"/>
      <c r="M1172">
        <v>133</v>
      </c>
      <c r="N1172">
        <v>127</v>
      </c>
      <c r="O1172" s="34"/>
      <c r="P1172">
        <f>VLOOKUP(表格2_45[[#This Row],[name]],odds!$A$1:$H$200,4,0)</f>
        <v>15</v>
      </c>
      <c r="Q1172">
        <v>53</v>
      </c>
      <c r="R1172" s="34"/>
      <c r="S1172" s="37" t="s">
        <v>409</v>
      </c>
      <c r="T1172" s="40">
        <v>1200</v>
      </c>
      <c r="U1172">
        <v>1</v>
      </c>
      <c r="V1172">
        <v>5</v>
      </c>
      <c r="W1172">
        <v>11</v>
      </c>
      <c r="X1172">
        <v>25</v>
      </c>
      <c r="Y1172" s="32" t="s">
        <v>426</v>
      </c>
      <c r="Z1172">
        <v>1146</v>
      </c>
      <c r="AA1172" s="33" t="s">
        <v>427</v>
      </c>
      <c r="AB1172">
        <v>4</v>
      </c>
      <c r="AC1172">
        <v>52</v>
      </c>
      <c r="AD1172" s="21" t="s">
        <v>168</v>
      </c>
      <c r="AE1172" s="12" t="s">
        <v>549</v>
      </c>
      <c r="AF1172">
        <v>4</v>
      </c>
      <c r="AG1172">
        <v>4</v>
      </c>
      <c r="AH1172">
        <v>4</v>
      </c>
      <c r="AL1172" t="s">
        <v>1498</v>
      </c>
    </row>
    <row r="1173" spans="1:38" hidden="1" x14ac:dyDescent="0.25">
      <c r="A1173" s="21" t="s">
        <v>254</v>
      </c>
      <c r="B1173" s="26" t="s">
        <v>259</v>
      </c>
      <c r="C1173" s="28">
        <v>1</v>
      </c>
      <c r="D1173">
        <v>9.6</v>
      </c>
      <c r="E1173">
        <v>9.8999999999999986</v>
      </c>
      <c r="F1173" s="34"/>
      <c r="G1173">
        <v>9</v>
      </c>
      <c r="H1173">
        <v>2</v>
      </c>
      <c r="I1173" s="34"/>
      <c r="J1173" s="68" t="s">
        <v>316</v>
      </c>
      <c r="K1173" s="68" t="s">
        <v>316</v>
      </c>
      <c r="L1173" s="122"/>
      <c r="M1173">
        <v>128</v>
      </c>
      <c r="N1173">
        <v>125</v>
      </c>
      <c r="O1173" s="34"/>
      <c r="P1173">
        <f>VLOOKUP(表格2_45[[#This Row],[name]],odds!$A$1:$H$200,4,0)</f>
        <v>8.4</v>
      </c>
      <c r="Q1173">
        <v>29</v>
      </c>
      <c r="R1173" s="34"/>
      <c r="S1173" s="35" t="s">
        <v>408</v>
      </c>
      <c r="T1173" s="40">
        <v>1200</v>
      </c>
      <c r="U1173">
        <v>1</v>
      </c>
      <c r="V1173">
        <v>23</v>
      </c>
      <c r="W1173">
        <v>4</v>
      </c>
      <c r="X1173">
        <v>25</v>
      </c>
      <c r="Y1173" s="32" t="s">
        <v>416</v>
      </c>
      <c r="Z1173">
        <v>1159</v>
      </c>
      <c r="AA1173" s="33" t="s">
        <v>417</v>
      </c>
      <c r="AB1173">
        <v>4</v>
      </c>
      <c r="AC1173">
        <v>56</v>
      </c>
      <c r="AD1173" s="27" t="s">
        <v>65</v>
      </c>
      <c r="AE1173" s="12" t="s">
        <v>654</v>
      </c>
      <c r="AF1173">
        <v>1</v>
      </c>
      <c r="AG1173">
        <v>1</v>
      </c>
      <c r="AH1173">
        <v>1</v>
      </c>
      <c r="AL1173" t="s">
        <v>1505</v>
      </c>
    </row>
    <row r="1174" spans="1:38" hidden="1" x14ac:dyDescent="0.25">
      <c r="A1174" s="21" t="s">
        <v>254</v>
      </c>
      <c r="B1174" s="26" t="s">
        <v>259</v>
      </c>
      <c r="C1174">
        <v>7</v>
      </c>
      <c r="D1174">
        <v>9.8000000000000007</v>
      </c>
      <c r="E1174">
        <v>9.8000000000000007</v>
      </c>
      <c r="F1174" s="34"/>
      <c r="G1174">
        <v>9</v>
      </c>
      <c r="H1174">
        <v>3</v>
      </c>
      <c r="I1174" s="34"/>
      <c r="J1174" s="68" t="s">
        <v>316</v>
      </c>
      <c r="K1174" s="73" t="s">
        <v>452</v>
      </c>
      <c r="L1174" s="97"/>
      <c r="M1174">
        <v>128</v>
      </c>
      <c r="N1174">
        <v>134</v>
      </c>
      <c r="O1174" s="34"/>
      <c r="P1174">
        <f>VLOOKUP(表格2_45[[#This Row],[name]],odds!$A$1:$H$200,4,0)</f>
        <v>8.4</v>
      </c>
      <c r="Q1174">
        <v>76</v>
      </c>
      <c r="R1174" s="34"/>
      <c r="S1174" s="35" t="s">
        <v>408</v>
      </c>
      <c r="T1174" s="40">
        <v>1200</v>
      </c>
      <c r="U1174">
        <v>1</v>
      </c>
      <c r="V1174">
        <v>30</v>
      </c>
      <c r="W1174">
        <v>3</v>
      </c>
      <c r="X1174">
        <v>25</v>
      </c>
      <c r="Y1174" t="s">
        <v>465</v>
      </c>
      <c r="Z1174">
        <v>1144</v>
      </c>
      <c r="AA1174" s="33" t="s">
        <v>417</v>
      </c>
      <c r="AB1174">
        <v>4</v>
      </c>
      <c r="AC1174">
        <v>58</v>
      </c>
      <c r="AD1174" s="27" t="s">
        <v>65</v>
      </c>
      <c r="AE1174" t="s">
        <v>484</v>
      </c>
      <c r="AF1174">
        <v>2</v>
      </c>
      <c r="AG1174">
        <v>2</v>
      </c>
      <c r="AH1174">
        <v>7</v>
      </c>
      <c r="AL1174" t="s">
        <v>685</v>
      </c>
    </row>
    <row r="1175" spans="1:38" hidden="1" x14ac:dyDescent="0.25">
      <c r="A1175" s="21" t="s">
        <v>254</v>
      </c>
      <c r="B1175" s="26" t="s">
        <v>259</v>
      </c>
      <c r="C1175">
        <v>12</v>
      </c>
      <c r="D1175">
        <v>58.58</v>
      </c>
      <c r="E1175">
        <v>58.879999999999995</v>
      </c>
      <c r="F1175" s="34"/>
      <c r="G1175">
        <v>9</v>
      </c>
      <c r="H1175">
        <v>9</v>
      </c>
      <c r="I1175" s="34"/>
      <c r="J1175" s="68" t="s">
        <v>316</v>
      </c>
      <c r="K1175" s="66" t="s">
        <v>173</v>
      </c>
      <c r="L1175" s="104"/>
      <c r="M1175">
        <v>128</v>
      </c>
      <c r="N1175">
        <v>118</v>
      </c>
      <c r="O1175" s="34"/>
      <c r="P1175">
        <f>VLOOKUP(表格2_45[[#This Row],[name]],odds!$A$1:$H$200,4,0)</f>
        <v>8.4</v>
      </c>
      <c r="Q1175">
        <v>95</v>
      </c>
      <c r="R1175" s="34"/>
      <c r="S1175" s="36" t="s">
        <v>410</v>
      </c>
      <c r="T1175">
        <v>1000</v>
      </c>
      <c r="U1175">
        <v>0</v>
      </c>
      <c r="V1175">
        <v>5</v>
      </c>
      <c r="W1175">
        <v>2</v>
      </c>
      <c r="X1175">
        <v>25</v>
      </c>
      <c r="Y1175" s="32" t="s">
        <v>432</v>
      </c>
      <c r="Z1175">
        <v>1145</v>
      </c>
      <c r="AA1175" s="33" t="s">
        <v>417</v>
      </c>
      <c r="AB1175">
        <v>3</v>
      </c>
      <c r="AC1175">
        <v>60</v>
      </c>
      <c r="AD1175" s="27" t="s">
        <v>65</v>
      </c>
      <c r="AE1175">
        <v>12</v>
      </c>
      <c r="AF1175">
        <v>9</v>
      </c>
      <c r="AG1175">
        <v>11</v>
      </c>
      <c r="AH1175">
        <v>12</v>
      </c>
      <c r="AL1175" t="s">
        <v>685</v>
      </c>
    </row>
    <row r="1176" spans="1:38" hidden="1" x14ac:dyDescent="0.25">
      <c r="A1176" s="21" t="s">
        <v>254</v>
      </c>
      <c r="B1176" s="26" t="s">
        <v>259</v>
      </c>
      <c r="C1176">
        <v>9</v>
      </c>
      <c r="D1176">
        <v>58.14</v>
      </c>
      <c r="E1176">
        <v>58.44</v>
      </c>
      <c r="F1176" s="34"/>
      <c r="G1176">
        <v>9</v>
      </c>
      <c r="H1176">
        <v>9</v>
      </c>
      <c r="I1176" s="34"/>
      <c r="J1176" s="68" t="s">
        <v>316</v>
      </c>
      <c r="K1176" s="66" t="s">
        <v>173</v>
      </c>
      <c r="L1176" s="104"/>
      <c r="M1176">
        <v>128</v>
      </c>
      <c r="N1176">
        <v>120</v>
      </c>
      <c r="O1176" s="34"/>
      <c r="P1176">
        <f>VLOOKUP(表格2_45[[#This Row],[name]],odds!$A$1:$H$200,4,0)</f>
        <v>8.4</v>
      </c>
      <c r="Q1176">
        <v>117</v>
      </c>
      <c r="R1176" s="34"/>
      <c r="S1176" s="37" t="s">
        <v>409</v>
      </c>
      <c r="T1176">
        <v>1000</v>
      </c>
      <c r="U1176">
        <v>0</v>
      </c>
      <c r="V1176">
        <v>26</v>
      </c>
      <c r="W1176">
        <v>1</v>
      </c>
      <c r="X1176">
        <v>25</v>
      </c>
      <c r="Y1176" t="s">
        <v>465</v>
      </c>
      <c r="Z1176">
        <v>1156</v>
      </c>
      <c r="AA1176" s="33" t="s">
        <v>417</v>
      </c>
      <c r="AB1176">
        <v>3</v>
      </c>
      <c r="AC1176">
        <v>62</v>
      </c>
      <c r="AD1176" s="27" t="s">
        <v>65</v>
      </c>
      <c r="AE1176" t="s">
        <v>502</v>
      </c>
      <c r="AF1176">
        <v>7</v>
      </c>
      <c r="AG1176">
        <v>7</v>
      </c>
      <c r="AH1176">
        <v>9</v>
      </c>
      <c r="AL1176" t="s">
        <v>685</v>
      </c>
    </row>
    <row r="1177" spans="1:38" hidden="1" x14ac:dyDescent="0.25">
      <c r="A1177" s="21" t="s">
        <v>254</v>
      </c>
      <c r="B1177" s="26" t="s">
        <v>259</v>
      </c>
      <c r="C1177">
        <v>13</v>
      </c>
      <c r="D1177">
        <v>57.72</v>
      </c>
      <c r="E1177">
        <v>57.92</v>
      </c>
      <c r="F1177" s="34"/>
      <c r="G1177">
        <v>9</v>
      </c>
      <c r="H1177">
        <v>11</v>
      </c>
      <c r="I1177" s="34"/>
      <c r="J1177" s="68" t="s">
        <v>316</v>
      </c>
      <c r="K1177" s="76" t="s">
        <v>407</v>
      </c>
      <c r="L1177" s="115"/>
      <c r="M1177">
        <v>128</v>
      </c>
      <c r="N1177">
        <v>123</v>
      </c>
      <c r="O1177" s="34"/>
      <c r="P1177">
        <f>VLOOKUP(表格2_45[[#This Row],[name]],odds!$A$1:$H$200,4,0)</f>
        <v>8.4</v>
      </c>
      <c r="Q1177">
        <v>117</v>
      </c>
      <c r="R1177" s="34"/>
      <c r="S1177" s="37" t="s">
        <v>409</v>
      </c>
      <c r="T1177">
        <v>1000</v>
      </c>
      <c r="U1177">
        <v>0</v>
      </c>
      <c r="V1177">
        <v>5</v>
      </c>
      <c r="W1177">
        <v>1</v>
      </c>
      <c r="X1177">
        <v>25</v>
      </c>
      <c r="Y1177" t="s">
        <v>479</v>
      </c>
      <c r="Z1177">
        <v>1145</v>
      </c>
      <c r="AA1177" s="33" t="s">
        <v>417</v>
      </c>
      <c r="AB1177">
        <v>3</v>
      </c>
      <c r="AC1177">
        <v>64</v>
      </c>
      <c r="AD1177" s="27" t="s">
        <v>65</v>
      </c>
      <c r="AE1177" t="s">
        <v>753</v>
      </c>
      <c r="AF1177">
        <v>4</v>
      </c>
      <c r="AG1177">
        <v>6</v>
      </c>
      <c r="AH1177">
        <v>13</v>
      </c>
      <c r="AL1177" t="s">
        <v>848</v>
      </c>
    </row>
    <row r="1178" spans="1:38" hidden="1" x14ac:dyDescent="0.25">
      <c r="A1178" s="21" t="s">
        <v>254</v>
      </c>
      <c r="B1178" s="26" t="s">
        <v>259</v>
      </c>
      <c r="C1178">
        <v>12</v>
      </c>
      <c r="D1178">
        <v>57.89</v>
      </c>
      <c r="E1178">
        <v>58.290000000000006</v>
      </c>
      <c r="F1178" s="34"/>
      <c r="G1178">
        <v>9</v>
      </c>
      <c r="H1178">
        <v>2</v>
      </c>
      <c r="I1178" s="34"/>
      <c r="J1178" s="68" t="s">
        <v>316</v>
      </c>
      <c r="K1178" s="77" t="s">
        <v>648</v>
      </c>
      <c r="L1178" s="120"/>
      <c r="M1178">
        <v>128</v>
      </c>
      <c r="N1178">
        <v>121</v>
      </c>
      <c r="O1178" s="34"/>
      <c r="P1178">
        <f>VLOOKUP(表格2_45[[#This Row],[name]],odds!$A$1:$H$200,4,0)</f>
        <v>8.4</v>
      </c>
      <c r="Q1178">
        <v>58</v>
      </c>
      <c r="R1178" s="34"/>
      <c r="S1178" s="36" t="s">
        <v>410</v>
      </c>
      <c r="T1178">
        <v>1000</v>
      </c>
      <c r="U1178">
        <v>0</v>
      </c>
      <c r="V1178">
        <v>29</v>
      </c>
      <c r="W1178">
        <v>12</v>
      </c>
      <c r="X1178">
        <v>24</v>
      </c>
      <c r="Y1178" t="s">
        <v>501</v>
      </c>
      <c r="Z1178">
        <v>1147</v>
      </c>
      <c r="AA1178" s="33" t="s">
        <v>417</v>
      </c>
      <c r="AB1178">
        <v>3</v>
      </c>
      <c r="AC1178">
        <v>64</v>
      </c>
      <c r="AD1178" s="27" t="s">
        <v>65</v>
      </c>
      <c r="AE1178">
        <v>8</v>
      </c>
      <c r="AF1178">
        <v>9</v>
      </c>
      <c r="AG1178">
        <v>11</v>
      </c>
      <c r="AH1178">
        <v>12</v>
      </c>
      <c r="AL1178" t="s">
        <v>639</v>
      </c>
    </row>
    <row r="1179" spans="1:38" x14ac:dyDescent="0.25">
      <c r="A1179" s="21" t="s">
        <v>254</v>
      </c>
      <c r="B1179" s="20" t="s">
        <v>277</v>
      </c>
      <c r="C1179" s="28">
        <v>3</v>
      </c>
      <c r="D1179">
        <v>10</v>
      </c>
      <c r="E1179">
        <v>10</v>
      </c>
      <c r="F1179" s="34"/>
      <c r="G1179">
        <v>8</v>
      </c>
      <c r="H1179">
        <v>2</v>
      </c>
      <c r="I1179" s="34"/>
      <c r="J1179" s="55" t="s">
        <v>64</v>
      </c>
      <c r="K1179" s="55" t="s">
        <v>64</v>
      </c>
      <c r="L1179" s="99"/>
      <c r="M1179">
        <v>126</v>
      </c>
      <c r="N1179">
        <v>131</v>
      </c>
      <c r="O1179" s="34"/>
      <c r="P1179">
        <f>VLOOKUP(表格2_45[[#This Row],[name]],odds!$A$1:$H$200,4,0)</f>
        <v>7.6</v>
      </c>
      <c r="Q1179">
        <v>5.5</v>
      </c>
      <c r="R1179" s="34"/>
      <c r="S1179" s="35" t="s">
        <v>408</v>
      </c>
      <c r="T1179" s="40">
        <v>1200</v>
      </c>
      <c r="U1179">
        <v>1</v>
      </c>
      <c r="V1179">
        <v>16</v>
      </c>
      <c r="W1179">
        <v>7</v>
      </c>
      <c r="X1179">
        <v>25</v>
      </c>
      <c r="Y1179" s="31" t="s">
        <v>420</v>
      </c>
      <c r="Z1179">
        <v>1206</v>
      </c>
      <c r="AA1179" s="33" t="s">
        <v>427</v>
      </c>
      <c r="AB1179">
        <v>5</v>
      </c>
      <c r="AC1179">
        <v>36</v>
      </c>
      <c r="AD1179" s="26" t="s">
        <v>59</v>
      </c>
      <c r="AE1179" s="12" t="s">
        <v>989</v>
      </c>
      <c r="AF1179">
        <v>2</v>
      </c>
      <c r="AG1179">
        <v>2</v>
      </c>
      <c r="AH1179">
        <v>3</v>
      </c>
      <c r="AL1179" t="s">
        <v>1523</v>
      </c>
    </row>
    <row r="1180" spans="1:38" hidden="1" x14ac:dyDescent="0.25">
      <c r="A1180" s="21" t="s">
        <v>254</v>
      </c>
      <c r="B1180" s="16" t="s">
        <v>267</v>
      </c>
      <c r="C1180">
        <v>6</v>
      </c>
      <c r="D1180">
        <v>22.31</v>
      </c>
      <c r="E1180">
        <v>22.01</v>
      </c>
      <c r="F1180" s="34"/>
      <c r="G1180">
        <v>1</v>
      </c>
      <c r="H1180">
        <v>9</v>
      </c>
      <c r="I1180" s="34"/>
      <c r="J1180" s="67" t="s">
        <v>195</v>
      </c>
      <c r="K1180" s="49" t="s">
        <v>31</v>
      </c>
      <c r="L1180" s="107"/>
      <c r="M1180">
        <v>129</v>
      </c>
      <c r="N1180">
        <v>127</v>
      </c>
      <c r="O1180" s="34"/>
      <c r="P1180">
        <f>VLOOKUP(表格2_45[[#This Row],[name]],odds!$A$1:$H$200,4,0)</f>
        <v>7.3</v>
      </c>
      <c r="Q1180">
        <v>17</v>
      </c>
      <c r="R1180" s="34"/>
      <c r="S1180" s="35" t="s">
        <v>408</v>
      </c>
      <c r="T1180">
        <v>1400</v>
      </c>
      <c r="U1180">
        <v>1</v>
      </c>
      <c r="V1180">
        <v>20</v>
      </c>
      <c r="W1180">
        <v>12</v>
      </c>
      <c r="X1180">
        <v>25</v>
      </c>
      <c r="Y1180" t="s">
        <v>479</v>
      </c>
      <c r="Z1180">
        <v>1128</v>
      </c>
      <c r="AA1180" s="33" t="s">
        <v>417</v>
      </c>
      <c r="AB1180">
        <v>4</v>
      </c>
      <c r="AC1180">
        <v>52</v>
      </c>
      <c r="AD1180" s="21" t="s">
        <v>158</v>
      </c>
      <c r="AE1180">
        <v>3</v>
      </c>
      <c r="AF1180">
        <v>1</v>
      </c>
      <c r="AG1180">
        <v>1</v>
      </c>
      <c r="AH1180">
        <v>1</v>
      </c>
      <c r="AI1180">
        <v>6</v>
      </c>
      <c r="AL1180" t="s">
        <v>624</v>
      </c>
    </row>
    <row r="1181" spans="1:38" hidden="1" x14ac:dyDescent="0.25">
      <c r="A1181" s="21" t="s">
        <v>254</v>
      </c>
      <c r="B1181" s="17" t="s">
        <v>269</v>
      </c>
      <c r="C1181">
        <v>13</v>
      </c>
      <c r="D1181">
        <v>59.05</v>
      </c>
      <c r="E1181">
        <v>58.55</v>
      </c>
      <c r="F1181" s="34"/>
      <c r="G1181">
        <v>2</v>
      </c>
      <c r="H1181">
        <v>14</v>
      </c>
      <c r="I1181" s="34"/>
      <c r="J1181" s="56" t="s">
        <v>69</v>
      </c>
      <c r="K1181" s="53" t="s">
        <v>53</v>
      </c>
      <c r="L1181" s="102"/>
      <c r="M1181">
        <v>129</v>
      </c>
      <c r="N1181">
        <v>125</v>
      </c>
      <c r="O1181" s="34"/>
      <c r="P1181">
        <f>VLOOKUP(表格2_45[[#This Row],[name]],odds!$A$1:$H$200,4,0)</f>
        <v>23</v>
      </c>
      <c r="Q1181">
        <v>70</v>
      </c>
      <c r="R1181" s="34"/>
      <c r="S1181" s="38" t="s">
        <v>411</v>
      </c>
      <c r="T1181">
        <v>1000</v>
      </c>
      <c r="U1181">
        <v>0</v>
      </c>
      <c r="V1181">
        <v>19</v>
      </c>
      <c r="W1181">
        <v>10</v>
      </c>
      <c r="X1181">
        <v>25</v>
      </c>
      <c r="Y1181" t="s">
        <v>479</v>
      </c>
      <c r="Z1181">
        <v>1172</v>
      </c>
      <c r="AA1181" s="33" t="s">
        <v>427</v>
      </c>
      <c r="AB1181">
        <v>4</v>
      </c>
      <c r="AC1181">
        <v>52</v>
      </c>
      <c r="AD1181" s="21" t="s">
        <v>158</v>
      </c>
      <c r="AE1181">
        <v>14</v>
      </c>
      <c r="AF1181">
        <v>13</v>
      </c>
      <c r="AG1181">
        <v>14</v>
      </c>
      <c r="AH1181">
        <v>13</v>
      </c>
      <c r="AL1181" t="s">
        <v>624</v>
      </c>
    </row>
    <row r="1182" spans="1:38" x14ac:dyDescent="0.25">
      <c r="A1182" s="21" t="s">
        <v>254</v>
      </c>
      <c r="B1182" s="19" t="s">
        <v>274</v>
      </c>
      <c r="C1182" s="28">
        <v>2</v>
      </c>
      <c r="D1182">
        <v>9.91</v>
      </c>
      <c r="E1182">
        <v>10.01</v>
      </c>
      <c r="F1182" s="34"/>
      <c r="G1182">
        <v>3</v>
      </c>
      <c r="H1182">
        <v>3</v>
      </c>
      <c r="I1182" s="34"/>
      <c r="J1182" s="64" t="s">
        <v>150</v>
      </c>
      <c r="K1182" s="64" t="s">
        <v>150</v>
      </c>
      <c r="L1182" s="119"/>
      <c r="M1182">
        <v>127</v>
      </c>
      <c r="N1182">
        <v>123</v>
      </c>
      <c r="O1182" s="34"/>
      <c r="P1182">
        <f>VLOOKUP(表格2_45[[#This Row],[name]],odds!$A$1:$H$200,4,0)</f>
        <v>4.8</v>
      </c>
      <c r="Q1182">
        <v>4.5</v>
      </c>
      <c r="R1182" s="34"/>
      <c r="S1182" s="37" t="s">
        <v>409</v>
      </c>
      <c r="T1182" s="40">
        <v>1200</v>
      </c>
      <c r="U1182">
        <v>1</v>
      </c>
      <c r="V1182">
        <v>3</v>
      </c>
      <c r="W1182">
        <v>12</v>
      </c>
      <c r="X1182">
        <v>25</v>
      </c>
      <c r="Y1182" s="32" t="s">
        <v>426</v>
      </c>
      <c r="Z1182">
        <v>1085</v>
      </c>
      <c r="AA1182" s="33" t="s">
        <v>417</v>
      </c>
      <c r="AB1182">
        <v>4</v>
      </c>
      <c r="AC1182">
        <v>47</v>
      </c>
      <c r="AD1182" s="18" t="s">
        <v>76</v>
      </c>
      <c r="AE1182" s="12">
        <v>1</v>
      </c>
      <c r="AF1182">
        <v>4</v>
      </c>
      <c r="AG1182">
        <v>5</v>
      </c>
      <c r="AH1182">
        <v>2</v>
      </c>
      <c r="AL1182" t="s">
        <v>624</v>
      </c>
    </row>
    <row r="1183" spans="1:38" x14ac:dyDescent="0.25">
      <c r="A1183" s="21" t="s">
        <v>254</v>
      </c>
      <c r="B1183" s="25" t="s">
        <v>255</v>
      </c>
      <c r="C1183" s="28">
        <v>3</v>
      </c>
      <c r="D1183">
        <v>10.039999999999999</v>
      </c>
      <c r="E1183">
        <v>10.039999999999999</v>
      </c>
      <c r="F1183" s="34"/>
      <c r="G1183">
        <v>5</v>
      </c>
      <c r="H1183">
        <v>10</v>
      </c>
      <c r="I1183" s="34"/>
      <c r="J1183" s="65" t="s">
        <v>167</v>
      </c>
      <c r="K1183" s="66" t="s">
        <v>173</v>
      </c>
      <c r="L1183" s="104"/>
      <c r="M1183">
        <v>133</v>
      </c>
      <c r="N1183">
        <v>128</v>
      </c>
      <c r="O1183" s="34"/>
      <c r="P1183">
        <f>VLOOKUP(表格2_45[[#This Row],[name]],odds!$A$1:$H$200,4,0)</f>
        <v>15</v>
      </c>
      <c r="Q1183">
        <v>12</v>
      </c>
      <c r="R1183" s="34"/>
      <c r="S1183" s="37" t="s">
        <v>409</v>
      </c>
      <c r="T1183" s="40">
        <v>1200</v>
      </c>
      <c r="U1183">
        <v>1</v>
      </c>
      <c r="V1183">
        <v>19</v>
      </c>
      <c r="W1183">
        <v>11</v>
      </c>
      <c r="X1183">
        <v>25</v>
      </c>
      <c r="Y1183" s="31" t="s">
        <v>420</v>
      </c>
      <c r="Z1183">
        <v>1148</v>
      </c>
      <c r="AA1183" s="33" t="s">
        <v>417</v>
      </c>
      <c r="AB1183">
        <v>4</v>
      </c>
      <c r="AC1183">
        <v>52</v>
      </c>
      <c r="AD1183" s="21" t="s">
        <v>168</v>
      </c>
      <c r="AE1183" s="12" t="s">
        <v>552</v>
      </c>
      <c r="AF1183">
        <v>7</v>
      </c>
      <c r="AG1183">
        <v>5</v>
      </c>
      <c r="AH1183">
        <v>3</v>
      </c>
      <c r="AL1183" t="s">
        <v>257</v>
      </c>
    </row>
    <row r="1184" spans="1:38" hidden="1" x14ac:dyDescent="0.25">
      <c r="A1184" s="21" t="s">
        <v>254</v>
      </c>
      <c r="B1184" s="18" t="s">
        <v>272</v>
      </c>
      <c r="C1184" s="30">
        <v>5</v>
      </c>
      <c r="D1184">
        <v>10.53</v>
      </c>
      <c r="E1184">
        <v>10.929999999999998</v>
      </c>
      <c r="F1184" s="34"/>
      <c r="G1184">
        <v>6</v>
      </c>
      <c r="H1184">
        <v>2</v>
      </c>
      <c r="I1184" s="34"/>
      <c r="J1184" s="63" t="s">
        <v>140</v>
      </c>
      <c r="K1184" s="63" t="s">
        <v>140</v>
      </c>
      <c r="L1184" s="100"/>
      <c r="M1184">
        <v>128</v>
      </c>
      <c r="N1184">
        <v>122</v>
      </c>
      <c r="O1184" s="34"/>
      <c r="P1184">
        <f>VLOOKUP(表格2_45[[#This Row],[name]],odds!$A$1:$H$200,4,0)</f>
        <v>13</v>
      </c>
      <c r="Q1184">
        <v>34</v>
      </c>
      <c r="R1184" s="34"/>
      <c r="S1184" s="37" t="s">
        <v>409</v>
      </c>
      <c r="T1184" s="40">
        <v>1200</v>
      </c>
      <c r="U1184">
        <v>1</v>
      </c>
      <c r="V1184">
        <v>9</v>
      </c>
      <c r="W1184">
        <v>11</v>
      </c>
      <c r="X1184">
        <v>25</v>
      </c>
      <c r="Y1184" t="s">
        <v>479</v>
      </c>
      <c r="Z1184">
        <v>1172</v>
      </c>
      <c r="AA1184" s="33" t="s">
        <v>417</v>
      </c>
      <c r="AB1184">
        <v>4</v>
      </c>
      <c r="AC1184">
        <v>47</v>
      </c>
      <c r="AD1184" s="25" t="s">
        <v>54</v>
      </c>
      <c r="AE1184" t="s">
        <v>502</v>
      </c>
      <c r="AF1184">
        <v>7</v>
      </c>
      <c r="AG1184">
        <v>4</v>
      </c>
      <c r="AH1184">
        <v>5</v>
      </c>
      <c r="AL1184" t="s">
        <v>572</v>
      </c>
    </row>
    <row r="1185" spans="1:38" x14ac:dyDescent="0.25">
      <c r="A1185" s="21" t="s">
        <v>254</v>
      </c>
      <c r="B1185" s="25" t="s">
        <v>255</v>
      </c>
      <c r="C1185" s="28">
        <v>1</v>
      </c>
      <c r="D1185">
        <v>9.9</v>
      </c>
      <c r="E1185">
        <v>10.1</v>
      </c>
      <c r="F1185" s="34"/>
      <c r="G1185">
        <v>5</v>
      </c>
      <c r="H1185">
        <v>5</v>
      </c>
      <c r="I1185" s="34"/>
      <c r="J1185" s="65" t="s">
        <v>167</v>
      </c>
      <c r="K1185" s="65" t="s">
        <v>167</v>
      </c>
      <c r="L1185" s="117"/>
      <c r="M1185">
        <v>133</v>
      </c>
      <c r="N1185">
        <v>126</v>
      </c>
      <c r="O1185" s="34"/>
      <c r="P1185">
        <f>VLOOKUP(表格2_45[[#This Row],[name]],odds!$A$1:$H$200,4,0)</f>
        <v>15</v>
      </c>
      <c r="Q1185">
        <v>19</v>
      </c>
      <c r="R1185" s="34"/>
      <c r="S1185" s="36" t="s">
        <v>410</v>
      </c>
      <c r="T1185" s="40">
        <v>1200</v>
      </c>
      <c r="U1185">
        <v>1</v>
      </c>
      <c r="V1185">
        <v>10</v>
      </c>
      <c r="W1185">
        <v>12</v>
      </c>
      <c r="X1185">
        <v>25</v>
      </c>
      <c r="Y1185" s="32" t="s">
        <v>432</v>
      </c>
      <c r="Z1185">
        <v>1154</v>
      </c>
      <c r="AA1185" s="33" t="s">
        <v>417</v>
      </c>
      <c r="AB1185">
        <v>4</v>
      </c>
      <c r="AC1185">
        <v>51</v>
      </c>
      <c r="AD1185" s="21" t="s">
        <v>168</v>
      </c>
      <c r="AE1185" s="12" t="s">
        <v>989</v>
      </c>
      <c r="AF1185">
        <v>9</v>
      </c>
      <c r="AG1185">
        <v>10</v>
      </c>
      <c r="AH1185">
        <v>1</v>
      </c>
      <c r="AL1185" t="s">
        <v>257</v>
      </c>
    </row>
    <row r="1186" spans="1:38" hidden="1" x14ac:dyDescent="0.25">
      <c r="A1186" s="21" t="s">
        <v>254</v>
      </c>
      <c r="B1186" s="18" t="s">
        <v>272</v>
      </c>
      <c r="C1186">
        <v>13</v>
      </c>
      <c r="D1186">
        <v>10.31</v>
      </c>
      <c r="E1186">
        <v>10.110000000000001</v>
      </c>
      <c r="F1186" s="34"/>
      <c r="G1186">
        <v>6</v>
      </c>
      <c r="H1186">
        <v>12</v>
      </c>
      <c r="I1186" s="34"/>
      <c r="J1186" s="63" t="s">
        <v>140</v>
      </c>
      <c r="K1186" s="65" t="s">
        <v>167</v>
      </c>
      <c r="L1186" s="117"/>
      <c r="M1186">
        <v>128</v>
      </c>
      <c r="N1186">
        <v>127</v>
      </c>
      <c r="O1186" s="34"/>
      <c r="P1186">
        <f>VLOOKUP(表格2_45[[#This Row],[name]],odds!$A$1:$H$200,4,0)</f>
        <v>13</v>
      </c>
      <c r="Q1186">
        <v>11</v>
      </c>
      <c r="R1186" s="34"/>
      <c r="S1186" s="37" t="s">
        <v>409</v>
      </c>
      <c r="T1186" s="40">
        <v>1200</v>
      </c>
      <c r="U1186">
        <v>1</v>
      </c>
      <c r="V1186">
        <v>4</v>
      </c>
      <c r="W1186">
        <v>10</v>
      </c>
      <c r="X1186">
        <v>25</v>
      </c>
      <c r="Y1186" t="s">
        <v>501</v>
      </c>
      <c r="Z1186">
        <v>1155</v>
      </c>
      <c r="AA1186" s="33" t="s">
        <v>427</v>
      </c>
      <c r="AB1186">
        <v>4</v>
      </c>
      <c r="AC1186">
        <v>51</v>
      </c>
      <c r="AD1186" s="25" t="s">
        <v>54</v>
      </c>
      <c r="AE1186" t="s">
        <v>468</v>
      </c>
      <c r="AF1186">
        <v>7</v>
      </c>
      <c r="AG1186">
        <v>7</v>
      </c>
      <c r="AH1186">
        <v>13</v>
      </c>
      <c r="AL1186" t="s">
        <v>46</v>
      </c>
    </row>
    <row r="1187" spans="1:38" hidden="1" x14ac:dyDescent="0.25">
      <c r="A1187" s="21" t="s">
        <v>254</v>
      </c>
      <c r="B1187" s="18" t="s">
        <v>272</v>
      </c>
      <c r="C1187" s="30">
        <v>4</v>
      </c>
      <c r="D1187">
        <v>10.46</v>
      </c>
      <c r="E1187">
        <v>10.66</v>
      </c>
      <c r="F1187" s="34"/>
      <c r="G1187">
        <v>6</v>
      </c>
      <c r="H1187">
        <v>7</v>
      </c>
      <c r="I1187" s="34"/>
      <c r="J1187" s="63" t="s">
        <v>140</v>
      </c>
      <c r="K1187" s="78" t="s">
        <v>687</v>
      </c>
      <c r="L1187" s="123"/>
      <c r="M1187">
        <v>128</v>
      </c>
      <c r="N1187">
        <v>121</v>
      </c>
      <c r="O1187" s="34"/>
      <c r="P1187">
        <f>VLOOKUP(表格2_45[[#This Row],[name]],odds!$A$1:$H$200,4,0)</f>
        <v>13</v>
      </c>
      <c r="Q1187">
        <v>12</v>
      </c>
      <c r="R1187" s="34"/>
      <c r="S1187" s="35" t="s">
        <v>408</v>
      </c>
      <c r="T1187" s="40">
        <v>1200</v>
      </c>
      <c r="U1187">
        <v>1</v>
      </c>
      <c r="V1187">
        <v>21</v>
      </c>
      <c r="W1187">
        <v>9</v>
      </c>
      <c r="X1187">
        <v>25</v>
      </c>
      <c r="Y1187" t="s">
        <v>508</v>
      </c>
      <c r="Z1187">
        <v>1155</v>
      </c>
      <c r="AA1187" s="34" t="s">
        <v>755</v>
      </c>
      <c r="AB1187">
        <v>4</v>
      </c>
      <c r="AC1187">
        <v>52</v>
      </c>
      <c r="AD1187" s="25" t="s">
        <v>54</v>
      </c>
      <c r="AE1187" s="12" t="s">
        <v>552</v>
      </c>
      <c r="AF1187">
        <v>3</v>
      </c>
      <c r="AG1187">
        <v>2</v>
      </c>
      <c r="AH1187">
        <v>4</v>
      </c>
      <c r="AL1187" t="s">
        <v>1215</v>
      </c>
    </row>
    <row r="1188" spans="1:38" hidden="1" x14ac:dyDescent="0.25">
      <c r="A1188" s="21" t="s">
        <v>254</v>
      </c>
      <c r="B1188" s="18" t="s">
        <v>272</v>
      </c>
      <c r="C1188">
        <v>9</v>
      </c>
      <c r="D1188">
        <v>9.6199999999999992</v>
      </c>
      <c r="E1188">
        <v>10.019999999999998</v>
      </c>
      <c r="F1188" s="34"/>
      <c r="G1188">
        <v>6</v>
      </c>
      <c r="H1188">
        <v>1</v>
      </c>
      <c r="I1188" s="34"/>
      <c r="J1188" s="63" t="s">
        <v>140</v>
      </c>
      <c r="K1188" s="78" t="s">
        <v>687</v>
      </c>
      <c r="L1188" s="123"/>
      <c r="M1188">
        <v>128</v>
      </c>
      <c r="N1188">
        <v>121</v>
      </c>
      <c r="O1188" s="34"/>
      <c r="P1188">
        <f>VLOOKUP(表格2_45[[#This Row],[name]],odds!$A$1:$H$200,4,0)</f>
        <v>13</v>
      </c>
      <c r="Q1188">
        <v>9.3000000000000007</v>
      </c>
      <c r="R1188" s="34"/>
      <c r="S1188" s="35" t="s">
        <v>408</v>
      </c>
      <c r="T1188" s="40">
        <v>1200</v>
      </c>
      <c r="U1188">
        <v>1</v>
      </c>
      <c r="V1188">
        <v>7</v>
      </c>
      <c r="W1188">
        <v>9</v>
      </c>
      <c r="X1188">
        <v>25</v>
      </c>
      <c r="Y1188" t="s">
        <v>483</v>
      </c>
      <c r="Z1188">
        <v>1149</v>
      </c>
      <c r="AA1188" s="33" t="s">
        <v>417</v>
      </c>
      <c r="AB1188">
        <v>4</v>
      </c>
      <c r="AC1188">
        <v>54</v>
      </c>
      <c r="AD1188" s="25" t="s">
        <v>54</v>
      </c>
      <c r="AE1188">
        <v>6</v>
      </c>
      <c r="AF1188">
        <v>2</v>
      </c>
      <c r="AG1188">
        <v>1</v>
      </c>
      <c r="AH1188">
        <v>9</v>
      </c>
      <c r="AL1188" t="s">
        <v>141</v>
      </c>
    </row>
    <row r="1189" spans="1:38" hidden="1" x14ac:dyDescent="0.25">
      <c r="A1189" s="21" t="s">
        <v>254</v>
      </c>
      <c r="B1189" s="18" t="s">
        <v>272</v>
      </c>
      <c r="C1189" s="28">
        <v>3</v>
      </c>
      <c r="D1189">
        <v>9.39</v>
      </c>
      <c r="E1189">
        <v>9.59</v>
      </c>
      <c r="F1189" s="34"/>
      <c r="G1189">
        <v>6</v>
      </c>
      <c r="H1189">
        <v>5</v>
      </c>
      <c r="I1189" s="34"/>
      <c r="J1189" s="63" t="s">
        <v>140</v>
      </c>
      <c r="K1189" s="78" t="s">
        <v>687</v>
      </c>
      <c r="L1189" s="123"/>
      <c r="M1189">
        <v>128</v>
      </c>
      <c r="N1189">
        <v>122</v>
      </c>
      <c r="O1189" s="34"/>
      <c r="P1189">
        <f>VLOOKUP(表格2_45[[#This Row],[name]],odds!$A$1:$H$200,4,0)</f>
        <v>13</v>
      </c>
      <c r="Q1189">
        <v>5.9</v>
      </c>
      <c r="R1189" s="34"/>
      <c r="S1189" s="37" t="s">
        <v>409</v>
      </c>
      <c r="T1189" s="40">
        <v>1200</v>
      </c>
      <c r="U1189">
        <v>1</v>
      </c>
      <c r="V1189">
        <v>13</v>
      </c>
      <c r="W1189">
        <v>7</v>
      </c>
      <c r="X1189">
        <v>25</v>
      </c>
      <c r="Y1189" t="s">
        <v>483</v>
      </c>
      <c r="Z1189">
        <v>1159</v>
      </c>
      <c r="AA1189" s="33" t="s">
        <v>427</v>
      </c>
      <c r="AB1189">
        <v>4</v>
      </c>
      <c r="AC1189">
        <v>55</v>
      </c>
      <c r="AD1189" s="25" t="s">
        <v>54</v>
      </c>
      <c r="AE1189" s="12" t="s">
        <v>539</v>
      </c>
      <c r="AF1189">
        <v>4</v>
      </c>
      <c r="AG1189">
        <v>3</v>
      </c>
      <c r="AH1189">
        <v>3</v>
      </c>
      <c r="AL1189" t="s">
        <v>141</v>
      </c>
    </row>
    <row r="1190" spans="1:38" hidden="1" x14ac:dyDescent="0.25">
      <c r="A1190" s="21" t="s">
        <v>254</v>
      </c>
      <c r="B1190" s="18" t="s">
        <v>272</v>
      </c>
      <c r="C1190" s="30">
        <v>4</v>
      </c>
      <c r="D1190">
        <v>9.98</v>
      </c>
      <c r="E1190">
        <v>9.6800000000000015</v>
      </c>
      <c r="F1190" s="34"/>
      <c r="G1190">
        <v>6</v>
      </c>
      <c r="H1190">
        <v>12</v>
      </c>
      <c r="I1190" s="34"/>
      <c r="J1190" s="63" t="s">
        <v>140</v>
      </c>
      <c r="K1190" s="67" t="s">
        <v>195</v>
      </c>
      <c r="L1190" s="95"/>
      <c r="M1190">
        <v>128</v>
      </c>
      <c r="N1190">
        <v>132</v>
      </c>
      <c r="O1190" s="34"/>
      <c r="P1190">
        <f>VLOOKUP(表格2_45[[#This Row],[name]],odds!$A$1:$H$200,4,0)</f>
        <v>13</v>
      </c>
      <c r="Q1190">
        <v>29</v>
      </c>
      <c r="R1190" s="34"/>
      <c r="S1190" s="35" t="s">
        <v>408</v>
      </c>
      <c r="T1190" s="40">
        <v>1200</v>
      </c>
      <c r="U1190">
        <v>1</v>
      </c>
      <c r="V1190">
        <v>22</v>
      </c>
      <c r="W1190">
        <v>6</v>
      </c>
      <c r="X1190">
        <v>25</v>
      </c>
      <c r="Y1190" t="s">
        <v>483</v>
      </c>
      <c r="Z1190">
        <v>1152</v>
      </c>
      <c r="AA1190" s="33" t="s">
        <v>417</v>
      </c>
      <c r="AB1190">
        <v>4</v>
      </c>
      <c r="AC1190">
        <v>57</v>
      </c>
      <c r="AD1190" s="25" t="s">
        <v>54</v>
      </c>
      <c r="AE1190" t="s">
        <v>589</v>
      </c>
      <c r="AF1190">
        <v>3</v>
      </c>
      <c r="AG1190">
        <v>2</v>
      </c>
      <c r="AH1190">
        <v>4</v>
      </c>
      <c r="AL1190" t="s">
        <v>141</v>
      </c>
    </row>
    <row r="1191" spans="1:38" hidden="1" x14ac:dyDescent="0.25">
      <c r="A1191" s="21" t="s">
        <v>254</v>
      </c>
      <c r="B1191" s="18" t="s">
        <v>272</v>
      </c>
      <c r="C1191" s="30">
        <v>4</v>
      </c>
      <c r="D1191">
        <v>9.84</v>
      </c>
      <c r="E1191">
        <v>9.84</v>
      </c>
      <c r="F1191" s="34"/>
      <c r="G1191">
        <v>6</v>
      </c>
      <c r="H1191">
        <v>6</v>
      </c>
      <c r="I1191" s="34"/>
      <c r="J1191" s="63" t="s">
        <v>140</v>
      </c>
      <c r="K1191" s="68" t="s">
        <v>316</v>
      </c>
      <c r="L1191" s="122"/>
      <c r="M1191">
        <v>128</v>
      </c>
      <c r="N1191">
        <v>127</v>
      </c>
      <c r="O1191" s="34"/>
      <c r="P1191">
        <f>VLOOKUP(表格2_45[[#This Row],[name]],odds!$A$1:$H$200,4,0)</f>
        <v>13</v>
      </c>
      <c r="Q1191">
        <v>22</v>
      </c>
      <c r="R1191" s="34"/>
      <c r="S1191" s="35" t="s">
        <v>408</v>
      </c>
      <c r="T1191" s="40">
        <v>1200</v>
      </c>
      <c r="U1191">
        <v>1</v>
      </c>
      <c r="V1191">
        <v>25</v>
      </c>
      <c r="W1191">
        <v>5</v>
      </c>
      <c r="X1191">
        <v>25</v>
      </c>
      <c r="Y1191" t="s">
        <v>483</v>
      </c>
      <c r="Z1191">
        <v>1139</v>
      </c>
      <c r="AA1191" s="33" t="s">
        <v>417</v>
      </c>
      <c r="AB1191">
        <v>4</v>
      </c>
      <c r="AC1191">
        <v>59</v>
      </c>
      <c r="AD1191" s="25" t="s">
        <v>54</v>
      </c>
      <c r="AE1191" s="12" t="s">
        <v>549</v>
      </c>
      <c r="AF1191">
        <v>3</v>
      </c>
      <c r="AG1191">
        <v>3</v>
      </c>
      <c r="AH1191">
        <v>4</v>
      </c>
      <c r="AL1191" t="s">
        <v>141</v>
      </c>
    </row>
    <row r="1192" spans="1:38" hidden="1" x14ac:dyDescent="0.25">
      <c r="A1192" s="21" t="s">
        <v>254</v>
      </c>
      <c r="B1192" s="18" t="s">
        <v>272</v>
      </c>
      <c r="C1192">
        <v>11</v>
      </c>
      <c r="D1192">
        <v>13.07</v>
      </c>
      <c r="E1192">
        <v>13.27</v>
      </c>
      <c r="F1192" s="34"/>
      <c r="G1192">
        <v>6</v>
      </c>
      <c r="H1192">
        <v>4</v>
      </c>
      <c r="I1192" s="34"/>
      <c r="J1192" s="63" t="s">
        <v>140</v>
      </c>
      <c r="K1192" s="65" t="s">
        <v>167</v>
      </c>
      <c r="L1192" s="117"/>
      <c r="M1192">
        <v>128</v>
      </c>
      <c r="N1192">
        <v>121</v>
      </c>
      <c r="O1192" s="34"/>
      <c r="P1192">
        <f>VLOOKUP(表格2_45[[#This Row],[name]],odds!$A$1:$H$200,4,0)</f>
        <v>13</v>
      </c>
      <c r="Q1192">
        <v>68</v>
      </c>
      <c r="R1192" s="34"/>
      <c r="S1192" s="35" t="s">
        <v>408</v>
      </c>
      <c r="T1192" s="40">
        <v>1200</v>
      </c>
      <c r="U1192">
        <v>1</v>
      </c>
      <c r="V1192">
        <v>15</v>
      </c>
      <c r="W1192">
        <v>3</v>
      </c>
      <c r="X1192">
        <v>25</v>
      </c>
      <c r="Y1192" t="s">
        <v>479</v>
      </c>
      <c r="Z1192">
        <v>1158</v>
      </c>
      <c r="AA1192" s="34" t="s">
        <v>438</v>
      </c>
      <c r="AB1192">
        <v>3</v>
      </c>
      <c r="AC1192">
        <v>61</v>
      </c>
      <c r="AD1192" s="25" t="s">
        <v>54</v>
      </c>
      <c r="AE1192" t="s">
        <v>1511</v>
      </c>
      <c r="AF1192">
        <v>2</v>
      </c>
      <c r="AG1192">
        <v>2</v>
      </c>
      <c r="AH1192">
        <v>11</v>
      </c>
      <c r="AL1192" t="s">
        <v>141</v>
      </c>
    </row>
    <row r="1193" spans="1:38" hidden="1" x14ac:dyDescent="0.25">
      <c r="A1193" s="21" t="s">
        <v>254</v>
      </c>
      <c r="B1193" s="18" t="s">
        <v>272</v>
      </c>
      <c r="C1193">
        <v>11</v>
      </c>
      <c r="D1193">
        <v>57.41</v>
      </c>
      <c r="E1193">
        <v>57.609999999999992</v>
      </c>
      <c r="F1193" s="34"/>
      <c r="G1193">
        <v>6</v>
      </c>
      <c r="H1193">
        <v>11</v>
      </c>
      <c r="I1193" s="34"/>
      <c r="J1193" s="63" t="s">
        <v>140</v>
      </c>
      <c r="K1193" s="63" t="s">
        <v>140</v>
      </c>
      <c r="L1193" s="100"/>
      <c r="M1193">
        <v>128</v>
      </c>
      <c r="N1193">
        <v>117</v>
      </c>
      <c r="O1193" s="34"/>
      <c r="P1193">
        <f>VLOOKUP(表格2_45[[#This Row],[name]],odds!$A$1:$H$200,4,0)</f>
        <v>13</v>
      </c>
      <c r="Q1193">
        <v>76</v>
      </c>
      <c r="R1193" s="34"/>
      <c r="S1193" s="38" t="s">
        <v>411</v>
      </c>
      <c r="T1193">
        <v>1000</v>
      </c>
      <c r="U1193">
        <v>0</v>
      </c>
      <c r="V1193">
        <v>26</v>
      </c>
      <c r="W1193">
        <v>2</v>
      </c>
      <c r="X1193">
        <v>25</v>
      </c>
      <c r="Y1193" s="32" t="s">
        <v>416</v>
      </c>
      <c r="Z1193">
        <v>1147</v>
      </c>
      <c r="AA1193" s="33" t="s">
        <v>417</v>
      </c>
      <c r="AB1193">
        <v>3</v>
      </c>
      <c r="AC1193">
        <v>63</v>
      </c>
      <c r="AD1193" s="25" t="s">
        <v>54</v>
      </c>
      <c r="AE1193" t="s">
        <v>429</v>
      </c>
      <c r="AF1193">
        <v>11</v>
      </c>
      <c r="AG1193">
        <v>11</v>
      </c>
      <c r="AH1193">
        <v>11</v>
      </c>
      <c r="AL1193" t="s">
        <v>730</v>
      </c>
    </row>
    <row r="1194" spans="1:38" hidden="1" x14ac:dyDescent="0.25">
      <c r="A1194" s="21" t="s">
        <v>254</v>
      </c>
      <c r="B1194" s="18" t="s">
        <v>272</v>
      </c>
      <c r="C1194">
        <v>10</v>
      </c>
      <c r="D1194">
        <v>10.94</v>
      </c>
      <c r="E1194">
        <v>10.94</v>
      </c>
      <c r="F1194" s="34"/>
      <c r="G1194">
        <v>6</v>
      </c>
      <c r="H1194">
        <v>12</v>
      </c>
      <c r="I1194" s="34"/>
      <c r="J1194" s="63" t="s">
        <v>140</v>
      </c>
      <c r="K1194" s="65" t="s">
        <v>167</v>
      </c>
      <c r="L1194" s="117"/>
      <c r="M1194">
        <v>128</v>
      </c>
      <c r="N1194">
        <v>123</v>
      </c>
      <c r="O1194" s="34"/>
      <c r="P1194">
        <f>VLOOKUP(表格2_45[[#This Row],[name]],odds!$A$1:$H$200,4,0)</f>
        <v>13</v>
      </c>
      <c r="Q1194">
        <v>128</v>
      </c>
      <c r="R1194" s="34"/>
      <c r="S1194" s="35" t="s">
        <v>408</v>
      </c>
      <c r="T1194" s="40">
        <v>1200</v>
      </c>
      <c r="U1194">
        <v>1</v>
      </c>
      <c r="V1194">
        <v>19</v>
      </c>
      <c r="W1194">
        <v>2</v>
      </c>
      <c r="X1194">
        <v>25</v>
      </c>
      <c r="Y1194" s="31" t="s">
        <v>420</v>
      </c>
      <c r="Z1194">
        <v>1144</v>
      </c>
      <c r="AA1194" s="33" t="s">
        <v>417</v>
      </c>
      <c r="AB1194">
        <v>3</v>
      </c>
      <c r="AC1194">
        <v>65</v>
      </c>
      <c r="AD1194" s="25" t="s">
        <v>54</v>
      </c>
      <c r="AE1194" t="s">
        <v>516</v>
      </c>
      <c r="AF1194">
        <v>2</v>
      </c>
      <c r="AG1194">
        <v>2</v>
      </c>
      <c r="AH1194">
        <v>10</v>
      </c>
      <c r="AL1194" t="s">
        <v>569</v>
      </c>
    </row>
    <row r="1195" spans="1:38" hidden="1" x14ac:dyDescent="0.25">
      <c r="A1195" s="21" t="s">
        <v>254</v>
      </c>
      <c r="B1195" s="18" t="s">
        <v>272</v>
      </c>
      <c r="C1195">
        <v>11</v>
      </c>
      <c r="D1195">
        <v>58.32</v>
      </c>
      <c r="E1195">
        <v>58.62</v>
      </c>
      <c r="F1195" s="34"/>
      <c r="G1195">
        <v>6</v>
      </c>
      <c r="H1195">
        <v>5</v>
      </c>
      <c r="I1195" s="34"/>
      <c r="J1195" s="63" t="s">
        <v>140</v>
      </c>
      <c r="K1195" s="68" t="s">
        <v>316</v>
      </c>
      <c r="L1195" s="122"/>
      <c r="M1195">
        <v>128</v>
      </c>
      <c r="N1195">
        <v>118</v>
      </c>
      <c r="O1195" s="34"/>
      <c r="P1195">
        <f>VLOOKUP(表格2_45[[#This Row],[name]],odds!$A$1:$H$200,4,0)</f>
        <v>13</v>
      </c>
      <c r="Q1195">
        <v>9.1999999999999993</v>
      </c>
      <c r="R1195" s="34"/>
      <c r="S1195" s="37" t="s">
        <v>409</v>
      </c>
      <c r="T1195">
        <v>1000</v>
      </c>
      <c r="U1195">
        <v>0</v>
      </c>
      <c r="V1195">
        <v>26</v>
      </c>
      <c r="W1195">
        <v>1</v>
      </c>
      <c r="X1195">
        <v>25</v>
      </c>
      <c r="Y1195" t="s">
        <v>465</v>
      </c>
      <c r="Z1195">
        <v>1156</v>
      </c>
      <c r="AA1195" s="33" t="s">
        <v>417</v>
      </c>
      <c r="AB1195">
        <v>3</v>
      </c>
      <c r="AC1195">
        <v>67</v>
      </c>
      <c r="AD1195" s="25" t="s">
        <v>54</v>
      </c>
      <c r="AE1195" t="s">
        <v>429</v>
      </c>
      <c r="AF1195">
        <v>5</v>
      </c>
      <c r="AG1195">
        <v>9</v>
      </c>
      <c r="AH1195">
        <v>11</v>
      </c>
      <c r="AL1195" t="s">
        <v>46</v>
      </c>
    </row>
    <row r="1196" spans="1:38" hidden="1" x14ac:dyDescent="0.25">
      <c r="A1196" s="21" t="s">
        <v>254</v>
      </c>
      <c r="B1196" s="18" t="s">
        <v>272</v>
      </c>
      <c r="C1196">
        <v>10</v>
      </c>
      <c r="D1196">
        <v>9.81</v>
      </c>
      <c r="E1196">
        <v>10.210000000000001</v>
      </c>
      <c r="F1196" s="34"/>
      <c r="G1196">
        <v>6</v>
      </c>
      <c r="H1196">
        <v>9</v>
      </c>
      <c r="I1196" s="34"/>
      <c r="J1196" s="63" t="s">
        <v>140</v>
      </c>
      <c r="K1196" s="78" t="s">
        <v>687</v>
      </c>
      <c r="L1196" s="123"/>
      <c r="M1196">
        <v>128</v>
      </c>
      <c r="N1196">
        <v>116</v>
      </c>
      <c r="O1196" s="34"/>
      <c r="P1196">
        <f>VLOOKUP(表格2_45[[#This Row],[name]],odds!$A$1:$H$200,4,0)</f>
        <v>13</v>
      </c>
      <c r="Q1196">
        <v>31</v>
      </c>
      <c r="R1196" s="34"/>
      <c r="S1196" s="35" t="s">
        <v>408</v>
      </c>
      <c r="T1196" s="40">
        <v>1200</v>
      </c>
      <c r="U1196">
        <v>1</v>
      </c>
      <c r="V1196">
        <v>12</v>
      </c>
      <c r="W1196">
        <v>1</v>
      </c>
      <c r="X1196">
        <v>25</v>
      </c>
      <c r="Y1196" t="s">
        <v>479</v>
      </c>
      <c r="Z1196">
        <v>1161</v>
      </c>
      <c r="AA1196" s="33" t="s">
        <v>417</v>
      </c>
      <c r="AB1196">
        <v>3</v>
      </c>
      <c r="AC1196">
        <v>68</v>
      </c>
      <c r="AD1196" s="25" t="s">
        <v>54</v>
      </c>
      <c r="AE1196" t="s">
        <v>589</v>
      </c>
      <c r="AF1196">
        <v>2</v>
      </c>
      <c r="AG1196">
        <v>3</v>
      </c>
      <c r="AH1196">
        <v>10</v>
      </c>
      <c r="AL1196" t="s">
        <v>46</v>
      </c>
    </row>
    <row r="1197" spans="1:38" hidden="1" x14ac:dyDescent="0.25">
      <c r="A1197" s="21" t="s">
        <v>254</v>
      </c>
      <c r="B1197" s="18" t="s">
        <v>272</v>
      </c>
      <c r="C1197" s="30">
        <v>5</v>
      </c>
      <c r="D1197">
        <v>56.68</v>
      </c>
      <c r="E1197">
        <v>57.08</v>
      </c>
      <c r="F1197" s="34"/>
      <c r="G1197">
        <v>6</v>
      </c>
      <c r="H1197">
        <v>3</v>
      </c>
      <c r="I1197" s="34"/>
      <c r="J1197" s="63" t="s">
        <v>140</v>
      </c>
      <c r="K1197" s="65" t="s">
        <v>167</v>
      </c>
      <c r="L1197" s="117"/>
      <c r="M1197">
        <v>128</v>
      </c>
      <c r="N1197">
        <v>115</v>
      </c>
      <c r="O1197" s="34"/>
      <c r="P1197">
        <f>VLOOKUP(表格2_45[[#This Row],[name]],odds!$A$1:$H$200,4,0)</f>
        <v>13</v>
      </c>
      <c r="Q1197">
        <v>49</v>
      </c>
      <c r="R1197" s="34"/>
      <c r="S1197" s="37" t="s">
        <v>409</v>
      </c>
      <c r="T1197">
        <v>1000</v>
      </c>
      <c r="U1197">
        <v>0</v>
      </c>
      <c r="V1197">
        <v>1</v>
      </c>
      <c r="W1197">
        <v>1</v>
      </c>
      <c r="X1197">
        <v>25</v>
      </c>
      <c r="Y1197" t="s">
        <v>508</v>
      </c>
      <c r="Z1197">
        <v>1150</v>
      </c>
      <c r="AA1197" s="33" t="s">
        <v>417</v>
      </c>
      <c r="AB1197" t="s">
        <v>1474</v>
      </c>
      <c r="AC1197">
        <v>68</v>
      </c>
      <c r="AD1197" s="25" t="s">
        <v>54</v>
      </c>
      <c r="AE1197" t="s">
        <v>435</v>
      </c>
      <c r="AF1197">
        <v>4</v>
      </c>
      <c r="AG1197">
        <v>6</v>
      </c>
      <c r="AH1197">
        <v>5</v>
      </c>
      <c r="AL1197" t="s">
        <v>46</v>
      </c>
    </row>
    <row r="1198" spans="1:38" hidden="1" x14ac:dyDescent="0.25">
      <c r="A1198" s="21" t="s">
        <v>254</v>
      </c>
      <c r="B1198" s="18" t="s">
        <v>272</v>
      </c>
      <c r="C1198" s="30">
        <v>4</v>
      </c>
      <c r="D1198">
        <v>10.01</v>
      </c>
      <c r="E1198">
        <v>10.41</v>
      </c>
      <c r="F1198" s="34"/>
      <c r="G1198">
        <v>6</v>
      </c>
      <c r="H1198">
        <v>5</v>
      </c>
      <c r="I1198" s="34"/>
      <c r="J1198" s="63" t="s">
        <v>140</v>
      </c>
      <c r="K1198" s="78" t="s">
        <v>687</v>
      </c>
      <c r="L1198" s="123"/>
      <c r="M1198">
        <v>128</v>
      </c>
      <c r="N1198">
        <v>116</v>
      </c>
      <c r="O1198" s="34"/>
      <c r="P1198">
        <f>VLOOKUP(表格2_45[[#This Row],[name]],odds!$A$1:$H$200,4,0)</f>
        <v>13</v>
      </c>
      <c r="Q1198">
        <v>19</v>
      </c>
      <c r="R1198" s="34"/>
      <c r="S1198" s="35" t="s">
        <v>408</v>
      </c>
      <c r="T1198" s="40">
        <v>1200</v>
      </c>
      <c r="U1198">
        <v>1</v>
      </c>
      <c r="V1198">
        <v>15</v>
      </c>
      <c r="W1198">
        <v>12</v>
      </c>
      <c r="X1198">
        <v>24</v>
      </c>
      <c r="Y1198" t="s">
        <v>479</v>
      </c>
      <c r="Z1198">
        <v>1150</v>
      </c>
      <c r="AA1198" s="33" t="s">
        <v>417</v>
      </c>
      <c r="AB1198">
        <v>3</v>
      </c>
      <c r="AC1198">
        <v>68</v>
      </c>
      <c r="AD1198" s="25" t="s">
        <v>54</v>
      </c>
      <c r="AE1198" s="12" t="s">
        <v>549</v>
      </c>
      <c r="AF1198">
        <v>2</v>
      </c>
      <c r="AG1198">
        <v>1</v>
      </c>
      <c r="AH1198">
        <v>4</v>
      </c>
      <c r="AL1198" t="s">
        <v>46</v>
      </c>
    </row>
    <row r="1199" spans="1:38" hidden="1" x14ac:dyDescent="0.25">
      <c r="A1199" s="21" t="s">
        <v>254</v>
      </c>
      <c r="B1199" s="18" t="s">
        <v>272</v>
      </c>
      <c r="C1199">
        <v>9</v>
      </c>
      <c r="D1199">
        <v>9.6</v>
      </c>
      <c r="E1199">
        <v>10</v>
      </c>
      <c r="F1199" s="34"/>
      <c r="G1199">
        <v>6</v>
      </c>
      <c r="H1199">
        <v>6</v>
      </c>
      <c r="I1199" s="34"/>
      <c r="J1199" s="63" t="s">
        <v>140</v>
      </c>
      <c r="K1199" s="78" t="s">
        <v>687</v>
      </c>
      <c r="L1199" s="123"/>
      <c r="M1199">
        <v>128</v>
      </c>
      <c r="N1199">
        <v>116</v>
      </c>
      <c r="O1199" s="34"/>
      <c r="P1199">
        <f>VLOOKUP(表格2_45[[#This Row],[name]],odds!$A$1:$H$200,4,0)</f>
        <v>13</v>
      </c>
      <c r="Q1199">
        <v>10</v>
      </c>
      <c r="R1199" s="34"/>
      <c r="S1199" s="37" t="s">
        <v>409</v>
      </c>
      <c r="T1199" s="40">
        <v>1200</v>
      </c>
      <c r="U1199">
        <v>1</v>
      </c>
      <c r="V1199">
        <v>3</v>
      </c>
      <c r="W1199">
        <v>11</v>
      </c>
      <c r="X1199">
        <v>24</v>
      </c>
      <c r="Y1199" t="s">
        <v>479</v>
      </c>
      <c r="Z1199">
        <v>1154</v>
      </c>
      <c r="AA1199" s="33" t="s">
        <v>427</v>
      </c>
      <c r="AB1199">
        <v>3</v>
      </c>
      <c r="AC1199">
        <v>68</v>
      </c>
      <c r="AD1199" s="25" t="s">
        <v>54</v>
      </c>
      <c r="AE1199">
        <v>5</v>
      </c>
      <c r="AF1199">
        <v>4</v>
      </c>
      <c r="AG1199">
        <v>5</v>
      </c>
      <c r="AH1199">
        <v>9</v>
      </c>
      <c r="AL1199" t="s">
        <v>46</v>
      </c>
    </row>
    <row r="1200" spans="1:38" hidden="1" x14ac:dyDescent="0.25">
      <c r="A1200" s="21" t="s">
        <v>254</v>
      </c>
      <c r="B1200" s="18" t="s">
        <v>272</v>
      </c>
      <c r="C1200" s="28">
        <v>1</v>
      </c>
      <c r="D1200">
        <v>8.89</v>
      </c>
      <c r="E1200">
        <v>8.7900000000000009</v>
      </c>
      <c r="F1200" s="34"/>
      <c r="G1200">
        <v>6</v>
      </c>
      <c r="H1200">
        <v>10</v>
      </c>
      <c r="I1200" s="34"/>
      <c r="J1200" s="63" t="s">
        <v>140</v>
      </c>
      <c r="K1200" s="78" t="s">
        <v>687</v>
      </c>
      <c r="L1200" s="123"/>
      <c r="M1200">
        <v>128</v>
      </c>
      <c r="N1200">
        <v>125</v>
      </c>
      <c r="O1200" s="34"/>
      <c r="P1200">
        <f>VLOOKUP(表格2_45[[#This Row],[name]],odds!$A$1:$H$200,4,0)</f>
        <v>13</v>
      </c>
      <c r="Q1200">
        <v>5.7</v>
      </c>
      <c r="R1200" s="34"/>
      <c r="S1200" s="35" t="s">
        <v>408</v>
      </c>
      <c r="T1200" s="40">
        <v>1200</v>
      </c>
      <c r="U1200">
        <v>1</v>
      </c>
      <c r="V1200">
        <v>13</v>
      </c>
      <c r="W1200">
        <v>10</v>
      </c>
      <c r="X1200">
        <v>24</v>
      </c>
      <c r="Y1200" t="s">
        <v>465</v>
      </c>
      <c r="Z1200">
        <v>1162</v>
      </c>
      <c r="AA1200" s="33" t="s">
        <v>427</v>
      </c>
      <c r="AB1200">
        <v>4</v>
      </c>
      <c r="AC1200">
        <v>60</v>
      </c>
      <c r="AD1200" s="25" t="s">
        <v>54</v>
      </c>
      <c r="AE1200" s="12" t="s">
        <v>552</v>
      </c>
      <c r="AF1200">
        <v>2</v>
      </c>
      <c r="AG1200">
        <v>1</v>
      </c>
      <c r="AH1200">
        <v>1</v>
      </c>
      <c r="AL1200" t="s">
        <v>46</v>
      </c>
    </row>
    <row r="1201" spans="1:38" hidden="1" x14ac:dyDescent="0.25">
      <c r="A1201" s="21" t="s">
        <v>254</v>
      </c>
      <c r="B1201" s="18" t="s">
        <v>272</v>
      </c>
      <c r="C1201" s="28">
        <v>3</v>
      </c>
      <c r="D1201">
        <v>9.5299999999999994</v>
      </c>
      <c r="E1201">
        <v>9.1300000000000008</v>
      </c>
      <c r="F1201" s="34"/>
      <c r="G1201">
        <v>6</v>
      </c>
      <c r="H1201">
        <v>10</v>
      </c>
      <c r="I1201" s="34"/>
      <c r="J1201" s="63" t="s">
        <v>140</v>
      </c>
      <c r="K1201" s="65" t="s">
        <v>167</v>
      </c>
      <c r="L1201" s="117"/>
      <c r="M1201">
        <v>128</v>
      </c>
      <c r="N1201">
        <v>135</v>
      </c>
      <c r="O1201" s="34"/>
      <c r="P1201">
        <f>VLOOKUP(表格2_45[[#This Row],[name]],odds!$A$1:$H$200,4,0)</f>
        <v>13</v>
      </c>
      <c r="Q1201">
        <v>21</v>
      </c>
      <c r="R1201" s="34"/>
      <c r="S1201" s="35" t="s">
        <v>408</v>
      </c>
      <c r="T1201" s="40">
        <v>1200</v>
      </c>
      <c r="U1201">
        <v>1</v>
      </c>
      <c r="V1201">
        <v>28</v>
      </c>
      <c r="W1201">
        <v>9</v>
      </c>
      <c r="X1201">
        <v>24</v>
      </c>
      <c r="Y1201" t="s">
        <v>508</v>
      </c>
      <c r="Z1201">
        <v>1160</v>
      </c>
      <c r="AA1201" s="33" t="s">
        <v>417</v>
      </c>
      <c r="AB1201">
        <v>4</v>
      </c>
      <c r="AC1201">
        <v>60</v>
      </c>
      <c r="AD1201" s="25" t="s">
        <v>54</v>
      </c>
      <c r="AE1201" s="12" t="s">
        <v>446</v>
      </c>
      <c r="AF1201">
        <v>1</v>
      </c>
      <c r="AG1201">
        <v>2</v>
      </c>
      <c r="AH1201">
        <v>3</v>
      </c>
      <c r="AL1201" t="s">
        <v>46</v>
      </c>
    </row>
    <row r="1202" spans="1:38" hidden="1" x14ac:dyDescent="0.25">
      <c r="A1202" s="21" t="s">
        <v>254</v>
      </c>
      <c r="B1202" s="18" t="s">
        <v>272</v>
      </c>
      <c r="C1202">
        <v>11</v>
      </c>
      <c r="D1202">
        <v>9.43</v>
      </c>
      <c r="E1202">
        <v>9.83</v>
      </c>
      <c r="F1202" s="34"/>
      <c r="G1202">
        <v>6</v>
      </c>
      <c r="H1202">
        <v>4</v>
      </c>
      <c r="I1202" s="34"/>
      <c r="J1202" s="63" t="s">
        <v>140</v>
      </c>
      <c r="K1202" s="65" t="s">
        <v>167</v>
      </c>
      <c r="L1202" s="117"/>
      <c r="M1202">
        <v>128</v>
      </c>
      <c r="N1202">
        <v>115</v>
      </c>
      <c r="O1202" s="34"/>
      <c r="P1202">
        <f>VLOOKUP(表格2_45[[#This Row],[name]],odds!$A$1:$H$200,4,0)</f>
        <v>13</v>
      </c>
      <c r="Q1202">
        <v>22</v>
      </c>
      <c r="R1202" s="34"/>
      <c r="S1202" s="35" t="s">
        <v>408</v>
      </c>
      <c r="T1202" s="40">
        <v>1200</v>
      </c>
      <c r="U1202">
        <v>1</v>
      </c>
      <c r="V1202">
        <v>8</v>
      </c>
      <c r="W1202">
        <v>9</v>
      </c>
      <c r="X1202">
        <v>24</v>
      </c>
      <c r="Y1202" t="s">
        <v>483</v>
      </c>
      <c r="Z1202">
        <v>1138</v>
      </c>
      <c r="AA1202" s="33" t="s">
        <v>417</v>
      </c>
      <c r="AB1202">
        <v>3</v>
      </c>
      <c r="AC1202">
        <v>60</v>
      </c>
      <c r="AD1202" s="25" t="s">
        <v>54</v>
      </c>
      <c r="AE1202" t="s">
        <v>474</v>
      </c>
      <c r="AF1202">
        <v>3</v>
      </c>
      <c r="AG1202">
        <v>3</v>
      </c>
      <c r="AH1202">
        <v>11</v>
      </c>
      <c r="AL1202" t="s">
        <v>46</v>
      </c>
    </row>
    <row r="1203" spans="1:38" hidden="1" x14ac:dyDescent="0.25">
      <c r="A1203" s="21" t="s">
        <v>254</v>
      </c>
      <c r="B1203" s="18" t="s">
        <v>272</v>
      </c>
      <c r="C1203">
        <v>11</v>
      </c>
      <c r="D1203">
        <v>11.82</v>
      </c>
      <c r="E1203">
        <v>11.620000000000001</v>
      </c>
      <c r="F1203" s="34"/>
      <c r="G1203">
        <v>6</v>
      </c>
      <c r="H1203">
        <v>10</v>
      </c>
      <c r="I1203" s="34"/>
      <c r="J1203" s="63" t="s">
        <v>140</v>
      </c>
      <c r="K1203" s="68" t="s">
        <v>316</v>
      </c>
      <c r="L1203" s="122"/>
      <c r="M1203">
        <v>128</v>
      </c>
      <c r="N1203">
        <v>128</v>
      </c>
      <c r="O1203" s="34"/>
      <c r="P1203">
        <f>VLOOKUP(表格2_45[[#This Row],[name]],odds!$A$1:$H$200,4,0)</f>
        <v>13</v>
      </c>
      <c r="Q1203">
        <v>3.2</v>
      </c>
      <c r="R1203" s="34"/>
      <c r="S1203" s="35" t="s">
        <v>408</v>
      </c>
      <c r="T1203" s="40">
        <v>1200</v>
      </c>
      <c r="U1203">
        <v>1</v>
      </c>
      <c r="V1203">
        <v>15</v>
      </c>
      <c r="W1203">
        <v>6</v>
      </c>
      <c r="X1203">
        <v>24</v>
      </c>
      <c r="Y1203" t="s">
        <v>479</v>
      </c>
      <c r="Z1203">
        <v>1147</v>
      </c>
      <c r="AA1203" s="34" t="s">
        <v>480</v>
      </c>
      <c r="AB1203">
        <v>4</v>
      </c>
      <c r="AC1203">
        <v>60</v>
      </c>
      <c r="AD1203" s="25" t="s">
        <v>54</v>
      </c>
      <c r="AE1203" t="s">
        <v>561</v>
      </c>
      <c r="AF1203">
        <v>3</v>
      </c>
      <c r="AG1203">
        <v>6</v>
      </c>
      <c r="AH1203">
        <v>11</v>
      </c>
      <c r="AL1203" t="s">
        <v>46</v>
      </c>
    </row>
    <row r="1204" spans="1:38" hidden="1" x14ac:dyDescent="0.25">
      <c r="A1204" s="21" t="s">
        <v>254</v>
      </c>
      <c r="B1204" s="18" t="s">
        <v>272</v>
      </c>
      <c r="C1204" s="28">
        <v>2</v>
      </c>
      <c r="D1204">
        <v>9.32</v>
      </c>
      <c r="E1204">
        <v>9.32</v>
      </c>
      <c r="F1204" s="34"/>
      <c r="G1204">
        <v>6</v>
      </c>
      <c r="H1204">
        <v>1</v>
      </c>
      <c r="I1204" s="34"/>
      <c r="J1204" s="63" t="s">
        <v>140</v>
      </c>
      <c r="K1204" s="65" t="s">
        <v>167</v>
      </c>
      <c r="L1204" s="117"/>
      <c r="M1204">
        <v>128</v>
      </c>
      <c r="N1204">
        <v>135</v>
      </c>
      <c r="O1204" s="34"/>
      <c r="P1204">
        <f>VLOOKUP(表格2_45[[#This Row],[name]],odds!$A$1:$H$200,4,0)</f>
        <v>13</v>
      </c>
      <c r="Q1204">
        <v>2.4</v>
      </c>
      <c r="R1204" s="34"/>
      <c r="S1204" s="35" t="s">
        <v>408</v>
      </c>
      <c r="T1204" s="40">
        <v>1200</v>
      </c>
      <c r="U1204">
        <v>1</v>
      </c>
      <c r="V1204">
        <v>2</v>
      </c>
      <c r="W1204">
        <v>6</v>
      </c>
      <c r="X1204">
        <v>24</v>
      </c>
      <c r="Y1204" t="s">
        <v>477</v>
      </c>
      <c r="Z1204">
        <v>1144</v>
      </c>
      <c r="AA1204" s="33" t="s">
        <v>417</v>
      </c>
      <c r="AB1204">
        <v>4</v>
      </c>
      <c r="AC1204">
        <v>58</v>
      </c>
      <c r="AD1204" s="25" t="s">
        <v>54</v>
      </c>
      <c r="AE1204" s="12" t="s">
        <v>581</v>
      </c>
      <c r="AF1204">
        <v>1</v>
      </c>
      <c r="AG1204">
        <v>1</v>
      </c>
      <c r="AH1204">
        <v>2</v>
      </c>
      <c r="AL1204" t="s">
        <v>46</v>
      </c>
    </row>
    <row r="1205" spans="1:38" hidden="1" x14ac:dyDescent="0.25">
      <c r="A1205" s="21" t="s">
        <v>254</v>
      </c>
      <c r="B1205" s="18" t="s">
        <v>272</v>
      </c>
      <c r="C1205" s="28">
        <v>1</v>
      </c>
      <c r="D1205">
        <v>9.16</v>
      </c>
      <c r="E1205">
        <v>9.36</v>
      </c>
      <c r="F1205" s="34"/>
      <c r="G1205">
        <v>6</v>
      </c>
      <c r="H1205">
        <v>2</v>
      </c>
      <c r="I1205" s="34"/>
      <c r="J1205" s="63" t="s">
        <v>140</v>
      </c>
      <c r="K1205" s="65" t="s">
        <v>167</v>
      </c>
      <c r="L1205" s="117"/>
      <c r="M1205">
        <v>128</v>
      </c>
      <c r="N1205">
        <v>128</v>
      </c>
      <c r="O1205" s="34"/>
      <c r="P1205">
        <f>VLOOKUP(表格2_45[[#This Row],[name]],odds!$A$1:$H$200,4,0)</f>
        <v>13</v>
      </c>
      <c r="Q1205">
        <v>3.6</v>
      </c>
      <c r="R1205" s="34"/>
      <c r="S1205" s="35" t="s">
        <v>408</v>
      </c>
      <c r="T1205" s="40">
        <v>1200</v>
      </c>
      <c r="U1205">
        <v>1</v>
      </c>
      <c r="V1205">
        <v>11</v>
      </c>
      <c r="W1205">
        <v>5</v>
      </c>
      <c r="X1205">
        <v>24</v>
      </c>
      <c r="Y1205" t="s">
        <v>508</v>
      </c>
      <c r="Z1205">
        <v>1144</v>
      </c>
      <c r="AA1205" s="33" t="s">
        <v>427</v>
      </c>
      <c r="AB1205">
        <v>4</v>
      </c>
      <c r="AC1205">
        <v>53</v>
      </c>
      <c r="AD1205" s="25" t="s">
        <v>54</v>
      </c>
      <c r="AE1205" s="12" t="s">
        <v>446</v>
      </c>
      <c r="AF1205">
        <v>2</v>
      </c>
      <c r="AG1205">
        <v>1</v>
      </c>
      <c r="AH1205">
        <v>1</v>
      </c>
      <c r="AL1205" t="s">
        <v>46</v>
      </c>
    </row>
    <row r="1206" spans="1:38" hidden="1" x14ac:dyDescent="0.25">
      <c r="A1206" s="21" t="s">
        <v>254</v>
      </c>
      <c r="B1206" s="18" t="s">
        <v>272</v>
      </c>
      <c r="C1206" s="28">
        <v>2</v>
      </c>
      <c r="D1206">
        <v>9.0500000000000007</v>
      </c>
      <c r="E1206">
        <v>9.0500000000000007</v>
      </c>
      <c r="F1206" s="34"/>
      <c r="G1206">
        <v>6</v>
      </c>
      <c r="H1206">
        <v>7</v>
      </c>
      <c r="I1206" s="34"/>
      <c r="J1206" s="63" t="s">
        <v>140</v>
      </c>
      <c r="K1206" s="65" t="s">
        <v>167</v>
      </c>
      <c r="L1206" s="117"/>
      <c r="M1206">
        <v>128</v>
      </c>
      <c r="N1206">
        <v>127</v>
      </c>
      <c r="O1206" s="34"/>
      <c r="P1206">
        <f>VLOOKUP(表格2_45[[#This Row],[name]],odds!$A$1:$H$200,4,0)</f>
        <v>13</v>
      </c>
      <c r="Q1206">
        <v>12</v>
      </c>
      <c r="R1206" s="34"/>
      <c r="S1206" s="35" t="s">
        <v>408</v>
      </c>
      <c r="T1206" s="40">
        <v>1200</v>
      </c>
      <c r="U1206">
        <v>1</v>
      </c>
      <c r="V1206">
        <v>14</v>
      </c>
      <c r="W1206">
        <v>4</v>
      </c>
      <c r="X1206">
        <v>24</v>
      </c>
      <c r="Y1206" t="s">
        <v>508</v>
      </c>
      <c r="Z1206">
        <v>1140</v>
      </c>
      <c r="AA1206" s="33" t="s">
        <v>427</v>
      </c>
      <c r="AB1206">
        <v>4</v>
      </c>
      <c r="AC1206">
        <v>51</v>
      </c>
      <c r="AD1206" s="25" t="s">
        <v>54</v>
      </c>
      <c r="AE1206" s="12" t="s">
        <v>654</v>
      </c>
      <c r="AF1206">
        <v>1</v>
      </c>
      <c r="AG1206">
        <v>1</v>
      </c>
      <c r="AH1206">
        <v>2</v>
      </c>
      <c r="AL1206" t="s">
        <v>46</v>
      </c>
    </row>
    <row r="1207" spans="1:38" hidden="1" x14ac:dyDescent="0.25">
      <c r="A1207" s="21" t="s">
        <v>254</v>
      </c>
      <c r="B1207" s="18" t="s">
        <v>272</v>
      </c>
      <c r="C1207" s="28">
        <v>2</v>
      </c>
      <c r="D1207">
        <v>10.1</v>
      </c>
      <c r="E1207">
        <v>10</v>
      </c>
      <c r="F1207" s="34"/>
      <c r="G1207">
        <v>6</v>
      </c>
      <c r="H1207">
        <v>11</v>
      </c>
      <c r="I1207" s="34"/>
      <c r="J1207" s="63" t="s">
        <v>140</v>
      </c>
      <c r="K1207" s="65" t="s">
        <v>167</v>
      </c>
      <c r="L1207" s="117"/>
      <c r="M1207">
        <v>128</v>
      </c>
      <c r="N1207">
        <v>126</v>
      </c>
      <c r="O1207" s="34"/>
      <c r="P1207">
        <f>VLOOKUP(表格2_45[[#This Row],[name]],odds!$A$1:$H$200,4,0)</f>
        <v>13</v>
      </c>
      <c r="Q1207">
        <v>35</v>
      </c>
      <c r="R1207" s="34"/>
      <c r="S1207" s="35" t="s">
        <v>408</v>
      </c>
      <c r="T1207" s="40">
        <v>1200</v>
      </c>
      <c r="U1207">
        <v>1</v>
      </c>
      <c r="V1207">
        <v>31</v>
      </c>
      <c r="W1207">
        <v>3</v>
      </c>
      <c r="X1207">
        <v>24</v>
      </c>
      <c r="Y1207" t="s">
        <v>465</v>
      </c>
      <c r="Z1207">
        <v>1125</v>
      </c>
      <c r="AA1207" s="33" t="s">
        <v>417</v>
      </c>
      <c r="AB1207">
        <v>4</v>
      </c>
      <c r="AC1207">
        <v>51</v>
      </c>
      <c r="AD1207" s="25" t="s">
        <v>54</v>
      </c>
      <c r="AE1207" s="12" t="s">
        <v>423</v>
      </c>
      <c r="AF1207">
        <v>3</v>
      </c>
      <c r="AG1207">
        <v>3</v>
      </c>
      <c r="AH1207">
        <v>2</v>
      </c>
      <c r="AL1207" t="s">
        <v>46</v>
      </c>
    </row>
    <row r="1208" spans="1:38" hidden="1" x14ac:dyDescent="0.25">
      <c r="A1208" s="21" t="s">
        <v>254</v>
      </c>
      <c r="B1208" s="18" t="s">
        <v>272</v>
      </c>
      <c r="C1208" s="28">
        <v>2</v>
      </c>
      <c r="D1208">
        <v>9.75</v>
      </c>
      <c r="E1208">
        <v>9.5500000000000007</v>
      </c>
      <c r="F1208" s="34"/>
      <c r="G1208">
        <v>6</v>
      </c>
      <c r="H1208">
        <v>12</v>
      </c>
      <c r="I1208" s="34"/>
      <c r="J1208" s="63" t="s">
        <v>140</v>
      </c>
      <c r="K1208" s="59" t="s">
        <v>85</v>
      </c>
      <c r="L1208" s="96"/>
      <c r="M1208">
        <v>128</v>
      </c>
      <c r="N1208">
        <v>127</v>
      </c>
      <c r="O1208" s="34"/>
      <c r="P1208">
        <f>VLOOKUP(表格2_45[[#This Row],[name]],odds!$A$1:$H$200,4,0)</f>
        <v>13</v>
      </c>
      <c r="Q1208">
        <v>9.1</v>
      </c>
      <c r="R1208" s="34"/>
      <c r="S1208" s="35" t="s">
        <v>408</v>
      </c>
      <c r="T1208" s="40">
        <v>1200</v>
      </c>
      <c r="U1208">
        <v>1</v>
      </c>
      <c r="V1208">
        <v>16</v>
      </c>
      <c r="W1208">
        <v>3</v>
      </c>
      <c r="X1208">
        <v>24</v>
      </c>
      <c r="Y1208" t="s">
        <v>479</v>
      </c>
      <c r="Z1208">
        <v>1131</v>
      </c>
      <c r="AA1208" s="33" t="s">
        <v>417</v>
      </c>
      <c r="AB1208">
        <v>4</v>
      </c>
      <c r="AC1208">
        <v>51</v>
      </c>
      <c r="AD1208" s="25" t="s">
        <v>54</v>
      </c>
      <c r="AE1208" s="12">
        <v>2</v>
      </c>
      <c r="AF1208">
        <v>2</v>
      </c>
      <c r="AG1208">
        <v>2</v>
      </c>
      <c r="AH1208">
        <v>2</v>
      </c>
      <c r="AL1208" t="s">
        <v>46</v>
      </c>
    </row>
    <row r="1209" spans="1:38" hidden="1" x14ac:dyDescent="0.25">
      <c r="A1209" s="21" t="s">
        <v>254</v>
      </c>
      <c r="B1209" s="18" t="s">
        <v>272</v>
      </c>
      <c r="C1209" s="30">
        <v>4</v>
      </c>
      <c r="D1209">
        <v>10.06</v>
      </c>
      <c r="E1209">
        <v>9.7600000000000016</v>
      </c>
      <c r="F1209" s="34"/>
      <c r="G1209">
        <v>6</v>
      </c>
      <c r="H1209">
        <v>11</v>
      </c>
      <c r="I1209" s="34"/>
      <c r="J1209" s="63" t="s">
        <v>140</v>
      </c>
      <c r="K1209" s="56" t="s">
        <v>69</v>
      </c>
      <c r="L1209" s="105"/>
      <c r="M1209">
        <v>128</v>
      </c>
      <c r="N1209">
        <v>130</v>
      </c>
      <c r="O1209" s="34"/>
      <c r="P1209">
        <f>VLOOKUP(表格2_45[[#This Row],[name]],odds!$A$1:$H$200,4,0)</f>
        <v>13</v>
      </c>
      <c r="Q1209">
        <v>9</v>
      </c>
      <c r="R1209" s="34"/>
      <c r="S1209" s="35" t="s">
        <v>408</v>
      </c>
      <c r="T1209" s="40">
        <v>1200</v>
      </c>
      <c r="U1209">
        <v>1</v>
      </c>
      <c r="V1209">
        <v>25</v>
      </c>
      <c r="W1209">
        <v>2</v>
      </c>
      <c r="X1209">
        <v>24</v>
      </c>
      <c r="Y1209" t="s">
        <v>465</v>
      </c>
      <c r="Z1209">
        <v>1123</v>
      </c>
      <c r="AA1209" s="33" t="s">
        <v>417</v>
      </c>
      <c r="AB1209">
        <v>4</v>
      </c>
      <c r="AC1209">
        <v>53</v>
      </c>
      <c r="AD1209" s="25" t="s">
        <v>54</v>
      </c>
      <c r="AE1209">
        <v>3</v>
      </c>
      <c r="AF1209">
        <v>3</v>
      </c>
      <c r="AG1209">
        <v>5</v>
      </c>
      <c r="AH1209">
        <v>4</v>
      </c>
      <c r="AL1209" t="s">
        <v>572</v>
      </c>
    </row>
    <row r="1210" spans="1:38" hidden="1" x14ac:dyDescent="0.25">
      <c r="A1210" s="21" t="s">
        <v>254</v>
      </c>
      <c r="B1210" s="18" t="s">
        <v>272</v>
      </c>
      <c r="C1210">
        <v>8</v>
      </c>
      <c r="D1210">
        <v>10.01</v>
      </c>
      <c r="E1210">
        <v>10.01</v>
      </c>
      <c r="F1210" s="34"/>
      <c r="G1210">
        <v>6</v>
      </c>
      <c r="H1210">
        <v>9</v>
      </c>
      <c r="I1210" s="34"/>
      <c r="J1210" s="63" t="s">
        <v>140</v>
      </c>
      <c r="K1210" s="63" t="s">
        <v>140</v>
      </c>
      <c r="L1210" s="100"/>
      <c r="M1210">
        <v>128</v>
      </c>
      <c r="N1210">
        <v>128</v>
      </c>
      <c r="O1210" s="34"/>
      <c r="P1210">
        <f>VLOOKUP(表格2_45[[#This Row],[name]],odds!$A$1:$H$200,4,0)</f>
        <v>13</v>
      </c>
      <c r="Q1210">
        <v>11</v>
      </c>
      <c r="R1210" s="34"/>
      <c r="S1210" s="35" t="s">
        <v>408</v>
      </c>
      <c r="T1210" s="40">
        <v>1200</v>
      </c>
      <c r="U1210">
        <v>1</v>
      </c>
      <c r="V1210">
        <v>19</v>
      </c>
      <c r="W1210">
        <v>11</v>
      </c>
      <c r="X1210">
        <v>23</v>
      </c>
      <c r="Y1210" t="s">
        <v>501</v>
      </c>
      <c r="Z1210">
        <v>1161</v>
      </c>
      <c r="AA1210" s="33" t="s">
        <v>417</v>
      </c>
      <c r="AB1210">
        <v>4</v>
      </c>
      <c r="AC1210">
        <v>53</v>
      </c>
      <c r="AD1210" s="25" t="s">
        <v>54</v>
      </c>
      <c r="AE1210" t="s">
        <v>505</v>
      </c>
      <c r="AF1210">
        <v>2</v>
      </c>
      <c r="AG1210">
        <v>2</v>
      </c>
      <c r="AH1210">
        <v>8</v>
      </c>
      <c r="AL1210" t="s">
        <v>569</v>
      </c>
    </row>
    <row r="1211" spans="1:38" hidden="1" x14ac:dyDescent="0.25">
      <c r="A1211" s="21" t="s">
        <v>254</v>
      </c>
      <c r="B1211" s="18" t="s">
        <v>272</v>
      </c>
      <c r="C1211" s="30">
        <v>4</v>
      </c>
      <c r="D1211">
        <v>9.58</v>
      </c>
      <c r="E1211">
        <v>9.3800000000000008</v>
      </c>
      <c r="F1211" s="34"/>
      <c r="G1211">
        <v>6</v>
      </c>
      <c r="H1211">
        <v>4</v>
      </c>
      <c r="I1211" s="34"/>
      <c r="J1211" s="63" t="s">
        <v>140</v>
      </c>
      <c r="K1211" s="63" t="s">
        <v>140</v>
      </c>
      <c r="L1211" s="100"/>
      <c r="M1211">
        <v>128</v>
      </c>
      <c r="N1211">
        <v>133</v>
      </c>
      <c r="O1211" s="34"/>
      <c r="P1211">
        <f>VLOOKUP(表格2_45[[#This Row],[name]],odds!$A$1:$H$200,4,0)</f>
        <v>13</v>
      </c>
      <c r="Q1211">
        <v>8</v>
      </c>
      <c r="R1211" s="34"/>
      <c r="S1211" s="35" t="s">
        <v>408</v>
      </c>
      <c r="T1211" s="40">
        <v>1200</v>
      </c>
      <c r="U1211">
        <v>1</v>
      </c>
      <c r="V1211">
        <v>5</v>
      </c>
      <c r="W1211">
        <v>11</v>
      </c>
      <c r="X1211">
        <v>23</v>
      </c>
      <c r="Y1211" t="s">
        <v>479</v>
      </c>
      <c r="Z1211">
        <v>1160</v>
      </c>
      <c r="AA1211" s="33" t="s">
        <v>417</v>
      </c>
      <c r="AB1211">
        <v>4</v>
      </c>
      <c r="AC1211">
        <v>54</v>
      </c>
      <c r="AD1211" s="25" t="s">
        <v>54</v>
      </c>
      <c r="AE1211">
        <v>3</v>
      </c>
      <c r="AF1211">
        <v>3</v>
      </c>
      <c r="AG1211">
        <v>3</v>
      </c>
      <c r="AH1211">
        <v>4</v>
      </c>
      <c r="AL1211" t="s">
        <v>46</v>
      </c>
    </row>
    <row r="1212" spans="1:38" x14ac:dyDescent="0.25">
      <c r="A1212" s="21" t="s">
        <v>254</v>
      </c>
      <c r="B1212" s="19" t="s">
        <v>274</v>
      </c>
      <c r="C1212" s="28">
        <v>2</v>
      </c>
      <c r="D1212">
        <v>10.220000000000001</v>
      </c>
      <c r="E1212">
        <v>10.120000000000001</v>
      </c>
      <c r="F1212" s="34"/>
      <c r="G1212">
        <v>3</v>
      </c>
      <c r="H1212">
        <v>8</v>
      </c>
      <c r="I1212" s="34"/>
      <c r="J1212" s="64" t="s">
        <v>150</v>
      </c>
      <c r="K1212" s="52" t="s">
        <v>49</v>
      </c>
      <c r="L1212" s="118"/>
      <c r="M1212">
        <v>127</v>
      </c>
      <c r="N1212">
        <v>125</v>
      </c>
      <c r="O1212" s="34"/>
      <c r="P1212">
        <f>VLOOKUP(表格2_45[[#This Row],[name]],odds!$A$1:$H$200,4,0)</f>
        <v>4.8</v>
      </c>
      <c r="Q1212">
        <v>7.1</v>
      </c>
      <c r="R1212" s="34"/>
      <c r="S1212" s="37" t="s">
        <v>409</v>
      </c>
      <c r="T1212" s="40">
        <v>1200</v>
      </c>
      <c r="U1212">
        <v>1</v>
      </c>
      <c r="V1212">
        <v>23</v>
      </c>
      <c r="W1212">
        <v>12</v>
      </c>
      <c r="X1212">
        <v>25</v>
      </c>
      <c r="Y1212" s="32" t="s">
        <v>416</v>
      </c>
      <c r="Z1212">
        <v>1087</v>
      </c>
      <c r="AA1212" s="33" t="s">
        <v>417</v>
      </c>
      <c r="AB1212">
        <v>4</v>
      </c>
      <c r="AC1212">
        <v>48</v>
      </c>
      <c r="AD1212" s="18" t="s">
        <v>76</v>
      </c>
      <c r="AE1212" s="12" t="s">
        <v>446</v>
      </c>
      <c r="AF1212">
        <v>7</v>
      </c>
      <c r="AG1212">
        <v>6</v>
      </c>
      <c r="AH1212">
        <v>2</v>
      </c>
      <c r="AL1212" t="s">
        <v>624</v>
      </c>
    </row>
    <row r="1213" spans="1:38" x14ac:dyDescent="0.25">
      <c r="A1213" s="21" t="s">
        <v>254</v>
      </c>
      <c r="B1213" s="22" t="s">
        <v>283</v>
      </c>
      <c r="C1213" s="30">
        <v>4</v>
      </c>
      <c r="D1213">
        <v>10.220000000000001</v>
      </c>
      <c r="E1213">
        <v>10.220000000000001</v>
      </c>
      <c r="F1213" s="34"/>
      <c r="G1213">
        <v>10</v>
      </c>
      <c r="H1213">
        <v>8</v>
      </c>
      <c r="I1213" s="34"/>
      <c r="J1213" s="66" t="s">
        <v>173</v>
      </c>
      <c r="K1213" s="63" t="s">
        <v>140</v>
      </c>
      <c r="L1213" s="100"/>
      <c r="M1213">
        <v>126</v>
      </c>
      <c r="N1213">
        <v>127</v>
      </c>
      <c r="O1213" s="34"/>
      <c r="P1213">
        <f>VLOOKUP(表格2_45[[#This Row],[name]],odds!$A$1:$H$200,4,0)</f>
        <v>18</v>
      </c>
      <c r="Q1213">
        <v>18</v>
      </c>
      <c r="R1213" s="34"/>
      <c r="S1213" s="35" t="s">
        <v>408</v>
      </c>
      <c r="T1213" s="40">
        <v>1200</v>
      </c>
      <c r="U1213">
        <v>1</v>
      </c>
      <c r="V1213">
        <v>3</v>
      </c>
      <c r="W1213">
        <v>12</v>
      </c>
      <c r="X1213">
        <v>25</v>
      </c>
      <c r="Y1213" s="32" t="s">
        <v>426</v>
      </c>
      <c r="Z1213">
        <v>978</v>
      </c>
      <c r="AA1213" s="33" t="s">
        <v>417</v>
      </c>
      <c r="AB1213">
        <v>4</v>
      </c>
      <c r="AC1213">
        <v>50</v>
      </c>
      <c r="AD1213" s="19" t="s">
        <v>32</v>
      </c>
      <c r="AE1213">
        <v>3</v>
      </c>
      <c r="AF1213">
        <v>1</v>
      </c>
      <c r="AG1213">
        <v>1</v>
      </c>
      <c r="AH1213">
        <v>4</v>
      </c>
      <c r="AL1213" t="s">
        <v>285</v>
      </c>
    </row>
    <row r="1214" spans="1:38" x14ac:dyDescent="0.25">
      <c r="A1214" s="21" t="s">
        <v>254</v>
      </c>
      <c r="B1214" s="23" t="s">
        <v>287</v>
      </c>
      <c r="C1214" s="28">
        <v>3</v>
      </c>
      <c r="D1214">
        <v>9.9499999999999993</v>
      </c>
      <c r="E1214">
        <v>10.249999999999998</v>
      </c>
      <c r="F1214" s="34"/>
      <c r="G1214">
        <v>12</v>
      </c>
      <c r="H1214">
        <v>6</v>
      </c>
      <c r="I1214" s="34"/>
      <c r="J1214" s="49" t="s">
        <v>31</v>
      </c>
      <c r="K1214" s="49" t="s">
        <v>31</v>
      </c>
      <c r="L1214" s="107"/>
      <c r="M1214">
        <v>126</v>
      </c>
      <c r="N1214">
        <v>122</v>
      </c>
      <c r="O1214" s="34"/>
      <c r="P1214">
        <f>VLOOKUP(表格2_45[[#This Row],[name]],odds!$A$1:$H$200,4,0)</f>
        <v>6</v>
      </c>
      <c r="Q1214">
        <v>3.9</v>
      </c>
      <c r="R1214" s="34"/>
      <c r="S1214" s="35" t="s">
        <v>408</v>
      </c>
      <c r="T1214" s="40">
        <v>1200</v>
      </c>
      <c r="U1214">
        <v>1</v>
      </c>
      <c r="V1214">
        <v>10</v>
      </c>
      <c r="W1214">
        <v>12</v>
      </c>
      <c r="X1214">
        <v>25</v>
      </c>
      <c r="Y1214" s="32" t="s">
        <v>432</v>
      </c>
      <c r="Z1214">
        <v>1200</v>
      </c>
      <c r="AA1214" s="33" t="s">
        <v>417</v>
      </c>
      <c r="AB1214">
        <v>4</v>
      </c>
      <c r="AC1214">
        <v>47</v>
      </c>
      <c r="AD1214" s="22" t="s">
        <v>135</v>
      </c>
      <c r="AE1214" s="12" t="s">
        <v>654</v>
      </c>
      <c r="AF1214">
        <v>1</v>
      </c>
      <c r="AG1214">
        <v>1</v>
      </c>
      <c r="AH1214">
        <v>3</v>
      </c>
      <c r="AL1214" t="s">
        <v>289</v>
      </c>
    </row>
    <row r="1215" spans="1:38" x14ac:dyDescent="0.25">
      <c r="A1215" s="21" t="s">
        <v>254</v>
      </c>
      <c r="B1215" s="19" t="s">
        <v>274</v>
      </c>
      <c r="C1215">
        <v>7</v>
      </c>
      <c r="D1215">
        <v>10.37</v>
      </c>
      <c r="E1215">
        <v>10.27</v>
      </c>
      <c r="F1215" s="34"/>
      <c r="G1215">
        <v>3</v>
      </c>
      <c r="H1215">
        <v>7</v>
      </c>
      <c r="I1215" s="34"/>
      <c r="J1215" s="64" t="s">
        <v>150</v>
      </c>
      <c r="K1215" s="67" t="s">
        <v>195</v>
      </c>
      <c r="L1215" s="95"/>
      <c r="M1215">
        <v>127</v>
      </c>
      <c r="N1215">
        <v>123</v>
      </c>
      <c r="O1215" s="34"/>
      <c r="P1215">
        <f>VLOOKUP(表格2_45[[#This Row],[name]],odds!$A$1:$H$200,4,0)</f>
        <v>4.8</v>
      </c>
      <c r="Q1215">
        <v>119</v>
      </c>
      <c r="R1215" s="34"/>
      <c r="S1215" s="36" t="s">
        <v>410</v>
      </c>
      <c r="T1215" s="40">
        <v>1200</v>
      </c>
      <c r="U1215">
        <v>1</v>
      </c>
      <c r="V1215">
        <v>17</v>
      </c>
      <c r="W1215">
        <v>9</v>
      </c>
      <c r="X1215">
        <v>25</v>
      </c>
      <c r="Y1215" s="31" t="s">
        <v>420</v>
      </c>
      <c r="Z1215">
        <v>1078</v>
      </c>
      <c r="AA1215" s="33" t="s">
        <v>417</v>
      </c>
      <c r="AB1215">
        <v>4</v>
      </c>
      <c r="AC1215">
        <v>47</v>
      </c>
      <c r="AD1215" s="18" t="s">
        <v>76</v>
      </c>
      <c r="AE1215" t="s">
        <v>502</v>
      </c>
      <c r="AF1215">
        <v>10</v>
      </c>
      <c r="AG1215">
        <v>10</v>
      </c>
      <c r="AH1215">
        <v>7</v>
      </c>
      <c r="AL1215" t="s">
        <v>678</v>
      </c>
    </row>
    <row r="1216" spans="1:38" x14ac:dyDescent="0.25">
      <c r="A1216" s="21" t="s">
        <v>254</v>
      </c>
      <c r="B1216" s="23" t="s">
        <v>287</v>
      </c>
      <c r="C1216" s="28">
        <v>3</v>
      </c>
      <c r="D1216">
        <v>9.69</v>
      </c>
      <c r="E1216">
        <v>10.29</v>
      </c>
      <c r="F1216" s="34"/>
      <c r="G1216">
        <v>12</v>
      </c>
      <c r="H1216">
        <v>1</v>
      </c>
      <c r="I1216" s="34"/>
      <c r="J1216" s="49" t="s">
        <v>31</v>
      </c>
      <c r="K1216" s="63" t="s">
        <v>140</v>
      </c>
      <c r="L1216" s="100"/>
      <c r="M1216">
        <v>126</v>
      </c>
      <c r="N1216">
        <v>120</v>
      </c>
      <c r="O1216" s="34"/>
      <c r="P1216">
        <f>VLOOKUP(表格2_45[[#This Row],[name]],odds!$A$1:$H$200,4,0)</f>
        <v>6</v>
      </c>
      <c r="Q1216">
        <v>7</v>
      </c>
      <c r="R1216" s="34"/>
      <c r="S1216" s="35" t="s">
        <v>408</v>
      </c>
      <c r="T1216" s="40">
        <v>1200</v>
      </c>
      <c r="U1216">
        <v>1</v>
      </c>
      <c r="V1216">
        <v>25</v>
      </c>
      <c r="W1216">
        <v>6</v>
      </c>
      <c r="X1216">
        <v>25</v>
      </c>
      <c r="Y1216" s="32" t="s">
        <v>416</v>
      </c>
      <c r="Z1216">
        <v>1202</v>
      </c>
      <c r="AA1216" s="33" t="s">
        <v>427</v>
      </c>
      <c r="AB1216">
        <v>4</v>
      </c>
      <c r="AC1216">
        <v>45</v>
      </c>
      <c r="AD1216" s="22" t="s">
        <v>135</v>
      </c>
      <c r="AE1216" s="12" t="s">
        <v>446</v>
      </c>
      <c r="AF1216">
        <v>1</v>
      </c>
      <c r="AG1216">
        <v>1</v>
      </c>
      <c r="AH1216">
        <v>3</v>
      </c>
      <c r="AL1216" t="s">
        <v>289</v>
      </c>
    </row>
    <row r="1217" spans="1:38" x14ac:dyDescent="0.25">
      <c r="A1217" s="21" t="s">
        <v>254</v>
      </c>
      <c r="B1217" s="18" t="s">
        <v>272</v>
      </c>
      <c r="C1217" s="28">
        <v>1</v>
      </c>
      <c r="D1217">
        <v>10.119999999999999</v>
      </c>
      <c r="E1217">
        <v>10.319999999999999</v>
      </c>
      <c r="F1217" s="34"/>
      <c r="G1217">
        <v>6</v>
      </c>
      <c r="H1217">
        <v>6</v>
      </c>
      <c r="I1217" s="34"/>
      <c r="J1217" s="63" t="s">
        <v>140</v>
      </c>
      <c r="K1217" s="63" t="s">
        <v>140</v>
      </c>
      <c r="L1217" s="100"/>
      <c r="M1217">
        <v>128</v>
      </c>
      <c r="N1217">
        <v>122</v>
      </c>
      <c r="O1217" s="34"/>
      <c r="P1217">
        <f>VLOOKUP(表格2_45[[#This Row],[name]],odds!$A$1:$H$200,4,0)</f>
        <v>13</v>
      </c>
      <c r="Q1217">
        <v>5.2</v>
      </c>
      <c r="R1217" s="34"/>
      <c r="S1217" s="35" t="s">
        <v>408</v>
      </c>
      <c r="T1217" s="40">
        <v>1200</v>
      </c>
      <c r="U1217">
        <v>1</v>
      </c>
      <c r="V1217">
        <v>23</v>
      </c>
      <c r="W1217">
        <v>12</v>
      </c>
      <c r="X1217">
        <v>25</v>
      </c>
      <c r="Y1217" s="32" t="s">
        <v>416</v>
      </c>
      <c r="Z1217">
        <v>1165</v>
      </c>
      <c r="AA1217" s="33" t="s">
        <v>417</v>
      </c>
      <c r="AB1217">
        <v>4</v>
      </c>
      <c r="AC1217">
        <v>45</v>
      </c>
      <c r="AD1217" s="25" t="s">
        <v>54</v>
      </c>
      <c r="AE1217" s="12" t="s">
        <v>446</v>
      </c>
      <c r="AF1217">
        <v>1</v>
      </c>
      <c r="AG1217">
        <v>1</v>
      </c>
      <c r="AH1217">
        <v>1</v>
      </c>
      <c r="AL1217" t="s">
        <v>46</v>
      </c>
    </row>
    <row r="1218" spans="1:38" x14ac:dyDescent="0.25">
      <c r="A1218" s="21" t="s">
        <v>254</v>
      </c>
      <c r="B1218" s="20" t="s">
        <v>277</v>
      </c>
      <c r="C1218" s="28">
        <v>3</v>
      </c>
      <c r="D1218">
        <v>10.220000000000001</v>
      </c>
      <c r="E1218">
        <v>10.32</v>
      </c>
      <c r="F1218" s="34"/>
      <c r="G1218">
        <v>8</v>
      </c>
      <c r="H1218">
        <v>7</v>
      </c>
      <c r="I1218" s="34"/>
      <c r="J1218" s="55" t="s">
        <v>64</v>
      </c>
      <c r="K1218" s="59" t="s">
        <v>85</v>
      </c>
      <c r="L1218" s="96"/>
      <c r="M1218">
        <v>126</v>
      </c>
      <c r="N1218">
        <v>123</v>
      </c>
      <c r="O1218" s="34"/>
      <c r="P1218">
        <f>VLOOKUP(表格2_45[[#This Row],[name]],odds!$A$1:$H$200,4,0)</f>
        <v>7.6</v>
      </c>
      <c r="Q1218">
        <v>4.9000000000000004</v>
      </c>
      <c r="R1218" s="34"/>
      <c r="S1218" s="37" t="s">
        <v>409</v>
      </c>
      <c r="T1218" s="40">
        <v>1200</v>
      </c>
      <c r="U1218">
        <v>1</v>
      </c>
      <c r="V1218">
        <v>26</v>
      </c>
      <c r="W1218">
        <v>11</v>
      </c>
      <c r="X1218">
        <v>25</v>
      </c>
      <c r="Y1218" s="32" t="s">
        <v>416</v>
      </c>
      <c r="Z1218">
        <v>1206</v>
      </c>
      <c r="AA1218" s="33" t="s">
        <v>427</v>
      </c>
      <c r="AB1218">
        <v>4</v>
      </c>
      <c r="AC1218">
        <v>48</v>
      </c>
      <c r="AD1218" s="26" t="s">
        <v>59</v>
      </c>
      <c r="AE1218" s="12" t="s">
        <v>654</v>
      </c>
      <c r="AF1218">
        <v>4</v>
      </c>
      <c r="AG1218">
        <v>5</v>
      </c>
      <c r="AH1218">
        <v>3</v>
      </c>
      <c r="AL1218" t="s">
        <v>35</v>
      </c>
    </row>
    <row r="1219" spans="1:38" hidden="1" x14ac:dyDescent="0.25">
      <c r="A1219" s="21" t="s">
        <v>254</v>
      </c>
      <c r="B1219" s="19" t="s">
        <v>274</v>
      </c>
      <c r="C1219">
        <v>10</v>
      </c>
      <c r="D1219">
        <v>57.49</v>
      </c>
      <c r="E1219">
        <v>57.39</v>
      </c>
      <c r="F1219" s="34"/>
      <c r="G1219">
        <v>3</v>
      </c>
      <c r="H1219">
        <v>5</v>
      </c>
      <c r="I1219" s="34"/>
      <c r="J1219" s="64" t="s">
        <v>150</v>
      </c>
      <c r="K1219" s="64" t="s">
        <v>150</v>
      </c>
      <c r="L1219" s="119"/>
      <c r="M1219">
        <v>127</v>
      </c>
      <c r="N1219">
        <v>130</v>
      </c>
      <c r="O1219" s="34"/>
      <c r="P1219">
        <f>VLOOKUP(表格2_45[[#This Row],[name]],odds!$A$1:$H$200,4,0)</f>
        <v>4.8</v>
      </c>
      <c r="Q1219">
        <v>116</v>
      </c>
      <c r="R1219" s="34"/>
      <c r="S1219" s="37" t="s">
        <v>409</v>
      </c>
      <c r="T1219">
        <v>1000</v>
      </c>
      <c r="U1219">
        <v>0</v>
      </c>
      <c r="V1219">
        <v>1</v>
      </c>
      <c r="W1219">
        <v>7</v>
      </c>
      <c r="X1219">
        <v>25</v>
      </c>
      <c r="Y1219" t="s">
        <v>508</v>
      </c>
      <c r="Z1219">
        <v>1076</v>
      </c>
      <c r="AA1219" s="33" t="s">
        <v>417</v>
      </c>
      <c r="AB1219">
        <v>4</v>
      </c>
      <c r="AC1219">
        <v>50</v>
      </c>
      <c r="AD1219" s="18" t="s">
        <v>76</v>
      </c>
      <c r="AE1219" t="s">
        <v>505</v>
      </c>
      <c r="AF1219">
        <v>5</v>
      </c>
      <c r="AG1219">
        <v>6</v>
      </c>
      <c r="AH1219">
        <v>10</v>
      </c>
      <c r="AL1219" t="s">
        <v>87</v>
      </c>
    </row>
    <row r="1220" spans="1:38" x14ac:dyDescent="0.25">
      <c r="A1220" s="21" t="s">
        <v>254</v>
      </c>
      <c r="B1220" s="24" t="s">
        <v>291</v>
      </c>
      <c r="C1220">
        <v>6</v>
      </c>
      <c r="D1220">
        <v>10.25</v>
      </c>
      <c r="E1220">
        <v>10.35</v>
      </c>
      <c r="F1220" s="34"/>
      <c r="G1220">
        <v>11</v>
      </c>
      <c r="H1220">
        <v>6</v>
      </c>
      <c r="I1220" s="34"/>
      <c r="J1220" s="47" t="s">
        <v>504</v>
      </c>
      <c r="K1220" s="47" t="s">
        <v>504</v>
      </c>
      <c r="L1220" s="108"/>
      <c r="M1220">
        <v>116</v>
      </c>
      <c r="N1220">
        <v>118</v>
      </c>
      <c r="O1220" s="34"/>
      <c r="P1220">
        <f>VLOOKUP(表格2_45[[#This Row],[name]],odds!$A$1:$H$200,4,0)</f>
        <v>13</v>
      </c>
      <c r="Q1220">
        <v>50</v>
      </c>
      <c r="R1220" s="34"/>
      <c r="S1220" s="35" t="s">
        <v>408</v>
      </c>
      <c r="T1220" s="40">
        <v>1200</v>
      </c>
      <c r="U1220">
        <v>1</v>
      </c>
      <c r="V1220">
        <v>15</v>
      </c>
      <c r="W1220">
        <v>10</v>
      </c>
      <c r="X1220">
        <v>25</v>
      </c>
      <c r="Y1220" s="32" t="s">
        <v>432</v>
      </c>
      <c r="Z1220">
        <v>1076</v>
      </c>
      <c r="AA1220" s="33" t="s">
        <v>427</v>
      </c>
      <c r="AB1220">
        <v>4</v>
      </c>
      <c r="AC1220">
        <v>45</v>
      </c>
      <c r="AD1220" s="17" t="s">
        <v>21</v>
      </c>
      <c r="AE1220" t="s">
        <v>453</v>
      </c>
      <c r="AF1220">
        <v>1</v>
      </c>
      <c r="AG1220">
        <v>1</v>
      </c>
      <c r="AH1220">
        <v>6</v>
      </c>
      <c r="AL1220" t="s">
        <v>46</v>
      </c>
    </row>
    <row r="1221" spans="1:38" hidden="1" x14ac:dyDescent="0.25">
      <c r="A1221" s="21" t="s">
        <v>254</v>
      </c>
      <c r="B1221" s="19" t="s">
        <v>274</v>
      </c>
      <c r="C1221">
        <v>13</v>
      </c>
      <c r="D1221">
        <v>10.86</v>
      </c>
      <c r="E1221">
        <v>10.76</v>
      </c>
      <c r="F1221" s="34"/>
      <c r="G1221">
        <v>3</v>
      </c>
      <c r="H1221">
        <v>4</v>
      </c>
      <c r="I1221" s="34"/>
      <c r="J1221" s="64" t="s">
        <v>150</v>
      </c>
      <c r="K1221" s="64" t="s">
        <v>150</v>
      </c>
      <c r="L1221" s="119"/>
      <c r="M1221">
        <v>127</v>
      </c>
      <c r="N1221">
        <v>130</v>
      </c>
      <c r="O1221" s="34"/>
      <c r="P1221">
        <f>VLOOKUP(表格2_45[[#This Row],[name]],odds!$A$1:$H$200,4,0)</f>
        <v>4.8</v>
      </c>
      <c r="Q1221">
        <v>64</v>
      </c>
      <c r="R1221" s="34"/>
      <c r="S1221" s="35" t="s">
        <v>408</v>
      </c>
      <c r="T1221" s="40">
        <v>1200</v>
      </c>
      <c r="U1221">
        <v>1</v>
      </c>
      <c r="V1221">
        <v>9</v>
      </c>
      <c r="W1221">
        <v>11</v>
      </c>
      <c r="X1221">
        <v>24</v>
      </c>
      <c r="Y1221" t="s">
        <v>465</v>
      </c>
      <c r="Z1221">
        <v>1054</v>
      </c>
      <c r="AA1221" s="33" t="s">
        <v>417</v>
      </c>
      <c r="AB1221" t="s">
        <v>635</v>
      </c>
      <c r="AC1221">
        <v>52</v>
      </c>
      <c r="AD1221" s="18" t="s">
        <v>76</v>
      </c>
      <c r="AE1221" t="s">
        <v>643</v>
      </c>
      <c r="AF1221">
        <v>2</v>
      </c>
      <c r="AG1221">
        <v>2</v>
      </c>
      <c r="AH1221">
        <v>13</v>
      </c>
      <c r="AL1221" t="s">
        <v>680</v>
      </c>
    </row>
    <row r="1222" spans="1:38" x14ac:dyDescent="0.25">
      <c r="A1222" s="21" t="s">
        <v>254</v>
      </c>
      <c r="B1222" s="23" t="s">
        <v>287</v>
      </c>
      <c r="C1222" s="28">
        <v>2</v>
      </c>
      <c r="D1222">
        <v>10.18</v>
      </c>
      <c r="E1222">
        <v>10.379999999999999</v>
      </c>
      <c r="F1222" s="34"/>
      <c r="G1222">
        <v>12</v>
      </c>
      <c r="H1222">
        <v>12</v>
      </c>
      <c r="I1222" s="34"/>
      <c r="J1222" s="49" t="s">
        <v>31</v>
      </c>
      <c r="K1222" s="76" t="s">
        <v>407</v>
      </c>
      <c r="L1222" s="115"/>
      <c r="M1222">
        <v>126</v>
      </c>
      <c r="N1222">
        <v>121</v>
      </c>
      <c r="O1222" s="34"/>
      <c r="P1222">
        <f>VLOOKUP(表格2_45[[#This Row],[name]],odds!$A$1:$H$200,4,0)</f>
        <v>6</v>
      </c>
      <c r="Q1222">
        <v>7.4</v>
      </c>
      <c r="R1222" s="34"/>
      <c r="S1222" s="35" t="s">
        <v>408</v>
      </c>
      <c r="T1222" s="40">
        <v>1200</v>
      </c>
      <c r="U1222">
        <v>1</v>
      </c>
      <c r="V1222">
        <v>19</v>
      </c>
      <c r="W1222">
        <v>11</v>
      </c>
      <c r="X1222">
        <v>25</v>
      </c>
      <c r="Y1222" s="31" t="s">
        <v>420</v>
      </c>
      <c r="Z1222">
        <v>1194</v>
      </c>
      <c r="AA1222" s="33" t="s">
        <v>417</v>
      </c>
      <c r="AB1222">
        <v>4</v>
      </c>
      <c r="AC1222">
        <v>46</v>
      </c>
      <c r="AD1222" s="22" t="s">
        <v>135</v>
      </c>
      <c r="AE1222" s="12" t="s">
        <v>446</v>
      </c>
      <c r="AF1222">
        <v>1</v>
      </c>
      <c r="AG1222">
        <v>1</v>
      </c>
      <c r="AH1222">
        <v>2</v>
      </c>
      <c r="AL1222" t="s">
        <v>289</v>
      </c>
    </row>
    <row r="1223" spans="1:38" x14ac:dyDescent="0.25">
      <c r="A1223" s="21" t="s">
        <v>254</v>
      </c>
      <c r="B1223" s="26" t="s">
        <v>259</v>
      </c>
      <c r="C1223">
        <v>7</v>
      </c>
      <c r="D1223">
        <v>9.8699999999999992</v>
      </c>
      <c r="E1223">
        <v>10.469999999999999</v>
      </c>
      <c r="F1223" s="34"/>
      <c r="G1223">
        <v>9</v>
      </c>
      <c r="H1223">
        <v>2</v>
      </c>
      <c r="I1223" s="34"/>
      <c r="J1223" s="68" t="s">
        <v>316</v>
      </c>
      <c r="K1223" s="65" t="s">
        <v>167</v>
      </c>
      <c r="L1223" s="117"/>
      <c r="M1223">
        <v>128</v>
      </c>
      <c r="N1223">
        <v>116</v>
      </c>
      <c r="O1223" s="34"/>
      <c r="P1223">
        <f>VLOOKUP(表格2_45[[#This Row],[name]],odds!$A$1:$H$200,4,0)</f>
        <v>8.4</v>
      </c>
      <c r="Q1223">
        <v>13</v>
      </c>
      <c r="R1223" s="34"/>
      <c r="S1223" s="35" t="s">
        <v>408</v>
      </c>
      <c r="T1223" s="40">
        <v>1200</v>
      </c>
      <c r="U1223">
        <v>1</v>
      </c>
      <c r="V1223">
        <v>11</v>
      </c>
      <c r="W1223">
        <v>6</v>
      </c>
      <c r="X1223">
        <v>25</v>
      </c>
      <c r="Y1223" s="31" t="s">
        <v>420</v>
      </c>
      <c r="Z1223">
        <v>1172</v>
      </c>
      <c r="AA1223" s="33" t="s">
        <v>427</v>
      </c>
      <c r="AB1223">
        <v>3</v>
      </c>
      <c r="AC1223">
        <v>61</v>
      </c>
      <c r="AD1223" s="27" t="s">
        <v>65</v>
      </c>
      <c r="AE1223">
        <v>3</v>
      </c>
      <c r="AF1223">
        <v>2</v>
      </c>
      <c r="AG1223">
        <v>2</v>
      </c>
      <c r="AH1223">
        <v>7</v>
      </c>
      <c r="AL1223" t="s">
        <v>46</v>
      </c>
    </row>
    <row r="1224" spans="1:38" x14ac:dyDescent="0.25">
      <c r="A1224" s="21" t="s">
        <v>254</v>
      </c>
      <c r="B1224" s="18" t="s">
        <v>272</v>
      </c>
      <c r="C1224">
        <v>8</v>
      </c>
      <c r="D1224">
        <v>10.39</v>
      </c>
      <c r="E1224">
        <v>10.49</v>
      </c>
      <c r="F1224" s="34"/>
      <c r="G1224">
        <v>6</v>
      </c>
      <c r="H1224">
        <v>9</v>
      </c>
      <c r="I1224" s="34"/>
      <c r="J1224" s="63" t="s">
        <v>140</v>
      </c>
      <c r="K1224" s="67" t="s">
        <v>195</v>
      </c>
      <c r="L1224" s="95"/>
      <c r="M1224">
        <v>128</v>
      </c>
      <c r="N1224">
        <v>124</v>
      </c>
      <c r="O1224" s="34"/>
      <c r="P1224">
        <f>VLOOKUP(表格2_45[[#This Row],[name]],odds!$A$1:$H$200,4,0)</f>
        <v>13</v>
      </c>
      <c r="Q1224">
        <v>8.9</v>
      </c>
      <c r="R1224" s="34"/>
      <c r="S1224" s="35" t="s">
        <v>408</v>
      </c>
      <c r="T1224" s="40">
        <v>1200</v>
      </c>
      <c r="U1224">
        <v>1</v>
      </c>
      <c r="V1224">
        <v>15</v>
      </c>
      <c r="W1224">
        <v>10</v>
      </c>
      <c r="X1224">
        <v>25</v>
      </c>
      <c r="Y1224" s="32" t="s">
        <v>432</v>
      </c>
      <c r="Z1224">
        <v>1158</v>
      </c>
      <c r="AA1224" s="33" t="s">
        <v>427</v>
      </c>
      <c r="AB1224">
        <v>4</v>
      </c>
      <c r="AC1224">
        <v>49</v>
      </c>
      <c r="AD1224" s="25" t="s">
        <v>54</v>
      </c>
      <c r="AE1224" t="s">
        <v>429</v>
      </c>
      <c r="AF1224">
        <v>3</v>
      </c>
      <c r="AG1224">
        <v>3</v>
      </c>
      <c r="AH1224">
        <v>8</v>
      </c>
      <c r="AL1224" t="s">
        <v>569</v>
      </c>
    </row>
    <row r="1225" spans="1:38" x14ac:dyDescent="0.25">
      <c r="A1225" s="21" t="s">
        <v>254</v>
      </c>
      <c r="B1225" s="18" t="s">
        <v>272</v>
      </c>
      <c r="C1225" s="30">
        <v>4</v>
      </c>
      <c r="D1225">
        <v>10.25</v>
      </c>
      <c r="E1225">
        <v>10.55</v>
      </c>
      <c r="F1225" s="34"/>
      <c r="G1225">
        <v>6</v>
      </c>
      <c r="H1225">
        <v>9</v>
      </c>
      <c r="I1225" s="34"/>
      <c r="J1225" s="63" t="s">
        <v>140</v>
      </c>
      <c r="K1225" s="63" t="s">
        <v>140</v>
      </c>
      <c r="L1225" s="100"/>
      <c r="M1225">
        <v>128</v>
      </c>
      <c r="N1225">
        <v>120</v>
      </c>
      <c r="O1225" s="34"/>
      <c r="P1225">
        <f>VLOOKUP(表格2_45[[#This Row],[name]],odds!$A$1:$H$200,4,0)</f>
        <v>13</v>
      </c>
      <c r="Q1225">
        <v>30</v>
      </c>
      <c r="R1225" s="34"/>
      <c r="S1225" s="35" t="s">
        <v>408</v>
      </c>
      <c r="T1225" s="40">
        <v>1200</v>
      </c>
      <c r="U1225">
        <v>1</v>
      </c>
      <c r="V1225">
        <v>26</v>
      </c>
      <c r="W1225">
        <v>11</v>
      </c>
      <c r="X1225">
        <v>25</v>
      </c>
      <c r="Y1225" s="32" t="s">
        <v>416</v>
      </c>
      <c r="Z1225">
        <v>1179</v>
      </c>
      <c r="AA1225" s="33" t="s">
        <v>427</v>
      </c>
      <c r="AB1225">
        <v>4</v>
      </c>
      <c r="AC1225">
        <v>45</v>
      </c>
      <c r="AD1225" s="25" t="s">
        <v>54</v>
      </c>
      <c r="AE1225" s="12" t="s">
        <v>446</v>
      </c>
      <c r="AF1225">
        <v>2</v>
      </c>
      <c r="AG1225">
        <v>2</v>
      </c>
      <c r="AH1225">
        <v>4</v>
      </c>
      <c r="AL1225" t="s">
        <v>46</v>
      </c>
    </row>
    <row r="1226" spans="1:38" x14ac:dyDescent="0.25">
      <c r="A1226" s="21" t="s">
        <v>254</v>
      </c>
      <c r="B1226" s="21" t="s">
        <v>280</v>
      </c>
      <c r="C1226">
        <v>10</v>
      </c>
      <c r="D1226">
        <v>10.7</v>
      </c>
      <c r="E1226">
        <v>10.6</v>
      </c>
      <c r="F1226" s="34"/>
      <c r="G1226">
        <v>7</v>
      </c>
      <c r="H1226">
        <v>6</v>
      </c>
      <c r="I1226" s="34"/>
      <c r="J1226" s="54" t="s">
        <v>58</v>
      </c>
      <c r="K1226" s="54" t="s">
        <v>58</v>
      </c>
      <c r="L1226" s="110"/>
      <c r="M1226">
        <v>126</v>
      </c>
      <c r="N1226">
        <v>129</v>
      </c>
      <c r="O1226" s="34"/>
      <c r="P1226">
        <f>VLOOKUP(表格2_45[[#This Row],[name]],odds!$A$1:$H$200,4,0)</f>
        <v>9.1</v>
      </c>
      <c r="Q1226">
        <v>12</v>
      </c>
      <c r="R1226" s="34"/>
      <c r="S1226" s="36" t="s">
        <v>410</v>
      </c>
      <c r="T1226" s="40">
        <v>1200</v>
      </c>
      <c r="U1226">
        <v>1</v>
      </c>
      <c r="V1226">
        <v>14</v>
      </c>
      <c r="W1226">
        <v>5</v>
      </c>
      <c r="X1226">
        <v>25</v>
      </c>
      <c r="Y1226" s="31" t="s">
        <v>420</v>
      </c>
      <c r="Z1226">
        <v>1066</v>
      </c>
      <c r="AA1226" s="33" t="s">
        <v>427</v>
      </c>
      <c r="AB1226">
        <v>4</v>
      </c>
      <c r="AC1226">
        <v>54</v>
      </c>
      <c r="AD1226" s="22" t="s">
        <v>147</v>
      </c>
      <c r="AE1226" t="s">
        <v>589</v>
      </c>
      <c r="AF1226">
        <v>8</v>
      </c>
      <c r="AG1226">
        <v>8</v>
      </c>
      <c r="AH1226">
        <v>10</v>
      </c>
      <c r="AL1226" t="s">
        <v>87</v>
      </c>
    </row>
    <row r="1227" spans="1:38" hidden="1" x14ac:dyDescent="0.25">
      <c r="A1227" s="21" t="s">
        <v>254</v>
      </c>
      <c r="B1227" s="20" t="s">
        <v>277</v>
      </c>
      <c r="C1227">
        <v>8</v>
      </c>
      <c r="D1227">
        <v>58.01</v>
      </c>
      <c r="E1227">
        <v>57.71</v>
      </c>
      <c r="F1227" s="34"/>
      <c r="G1227">
        <v>8</v>
      </c>
      <c r="H1227">
        <v>11</v>
      </c>
      <c r="I1227" s="34"/>
      <c r="J1227" s="55" t="s">
        <v>64</v>
      </c>
      <c r="K1227" s="55" t="s">
        <v>64</v>
      </c>
      <c r="L1227" s="99"/>
      <c r="M1227">
        <v>126</v>
      </c>
      <c r="N1227">
        <v>134</v>
      </c>
      <c r="O1227" s="34"/>
      <c r="P1227">
        <f>VLOOKUP(表格2_45[[#This Row],[name]],odds!$A$1:$H$200,4,0)</f>
        <v>7.6</v>
      </c>
      <c r="Q1227">
        <v>12</v>
      </c>
      <c r="R1227" s="34"/>
      <c r="S1227" s="37" t="s">
        <v>409</v>
      </c>
      <c r="T1227">
        <v>1000</v>
      </c>
      <c r="U1227">
        <v>0</v>
      </c>
      <c r="V1227">
        <v>22</v>
      </c>
      <c r="W1227">
        <v>1</v>
      </c>
      <c r="X1227">
        <v>25</v>
      </c>
      <c r="Y1227" s="32" t="s">
        <v>416</v>
      </c>
      <c r="Z1227">
        <v>1188</v>
      </c>
      <c r="AA1227" s="33" t="s">
        <v>417</v>
      </c>
      <c r="AB1227">
        <v>5</v>
      </c>
      <c r="AC1227">
        <v>38</v>
      </c>
      <c r="AD1227" s="16" t="s">
        <v>70</v>
      </c>
      <c r="AE1227" t="s">
        <v>519</v>
      </c>
      <c r="AF1227">
        <v>4</v>
      </c>
      <c r="AG1227">
        <v>2</v>
      </c>
      <c r="AH1227">
        <v>8</v>
      </c>
      <c r="AL1227" t="s">
        <v>17</v>
      </c>
    </row>
    <row r="1228" spans="1:38" hidden="1" x14ac:dyDescent="0.25">
      <c r="A1228" s="21" t="s">
        <v>254</v>
      </c>
      <c r="B1228" s="20" t="s">
        <v>277</v>
      </c>
      <c r="C1228">
        <v>12</v>
      </c>
      <c r="D1228">
        <v>10.17</v>
      </c>
      <c r="E1228">
        <v>10.57</v>
      </c>
      <c r="F1228" s="34"/>
      <c r="G1228">
        <v>8</v>
      </c>
      <c r="H1228">
        <v>8</v>
      </c>
      <c r="I1228" s="34"/>
      <c r="J1228" s="55" t="s">
        <v>64</v>
      </c>
      <c r="K1228" s="66" t="s">
        <v>173</v>
      </c>
      <c r="L1228" s="104"/>
      <c r="M1228">
        <v>126</v>
      </c>
      <c r="N1228">
        <v>115</v>
      </c>
      <c r="O1228" s="34"/>
      <c r="P1228">
        <f>VLOOKUP(表格2_45[[#This Row],[name]],odds!$A$1:$H$200,4,0)</f>
        <v>7.6</v>
      </c>
      <c r="Q1228">
        <v>25</v>
      </c>
      <c r="R1228" s="34"/>
      <c r="S1228" s="37" t="s">
        <v>409</v>
      </c>
      <c r="T1228" s="40">
        <v>1200</v>
      </c>
      <c r="U1228">
        <v>1</v>
      </c>
      <c r="V1228">
        <v>29</v>
      </c>
      <c r="W1228">
        <v>12</v>
      </c>
      <c r="X1228">
        <v>24</v>
      </c>
      <c r="Y1228" t="s">
        <v>501</v>
      </c>
      <c r="Z1228">
        <v>1165</v>
      </c>
      <c r="AA1228" s="33" t="s">
        <v>417</v>
      </c>
      <c r="AB1228">
        <v>4</v>
      </c>
      <c r="AC1228">
        <v>40</v>
      </c>
      <c r="AD1228" s="16" t="s">
        <v>70</v>
      </c>
      <c r="AE1228" t="s">
        <v>516</v>
      </c>
      <c r="AF1228">
        <v>6</v>
      </c>
      <c r="AG1228">
        <v>6</v>
      </c>
      <c r="AH1228">
        <v>12</v>
      </c>
      <c r="AL1228" t="s">
        <v>17</v>
      </c>
    </row>
    <row r="1229" spans="1:38" hidden="1" x14ac:dyDescent="0.25">
      <c r="A1229" s="21" t="s">
        <v>254</v>
      </c>
      <c r="B1229" s="20" t="s">
        <v>277</v>
      </c>
      <c r="C1229" s="30">
        <v>5</v>
      </c>
      <c r="D1229">
        <v>57.73</v>
      </c>
      <c r="E1229">
        <v>57.43</v>
      </c>
      <c r="F1229" s="34"/>
      <c r="G1229">
        <v>8</v>
      </c>
      <c r="H1229">
        <v>8</v>
      </c>
      <c r="I1229" s="34"/>
      <c r="J1229" s="55" t="s">
        <v>64</v>
      </c>
      <c r="K1229" s="74" t="s">
        <v>404</v>
      </c>
      <c r="L1229" s="106"/>
      <c r="M1229">
        <v>126</v>
      </c>
      <c r="N1229">
        <v>135</v>
      </c>
      <c r="O1229" s="34"/>
      <c r="P1229">
        <f>VLOOKUP(表格2_45[[#This Row],[name]],odds!$A$1:$H$200,4,0)</f>
        <v>7.6</v>
      </c>
      <c r="Q1229">
        <v>9</v>
      </c>
      <c r="R1229" s="34"/>
      <c r="S1229" s="36" t="s">
        <v>410</v>
      </c>
      <c r="T1229">
        <v>1000</v>
      </c>
      <c r="U1229">
        <v>0</v>
      </c>
      <c r="V1229">
        <v>11</v>
      </c>
      <c r="W1229">
        <v>12</v>
      </c>
      <c r="X1229">
        <v>24</v>
      </c>
      <c r="Y1229" s="31" t="s">
        <v>420</v>
      </c>
      <c r="Z1229">
        <v>1176</v>
      </c>
      <c r="AA1229" s="33" t="s">
        <v>417</v>
      </c>
      <c r="AB1229">
        <v>5</v>
      </c>
      <c r="AC1229">
        <v>40</v>
      </c>
      <c r="AD1229" s="16" t="s">
        <v>70</v>
      </c>
      <c r="AE1229" s="12" t="s">
        <v>423</v>
      </c>
      <c r="AF1229">
        <v>8</v>
      </c>
      <c r="AG1229">
        <v>6</v>
      </c>
      <c r="AH1229">
        <v>5</v>
      </c>
      <c r="AL1229" t="s">
        <v>17</v>
      </c>
    </row>
    <row r="1230" spans="1:38" hidden="1" x14ac:dyDescent="0.25">
      <c r="A1230" s="21" t="s">
        <v>254</v>
      </c>
      <c r="B1230" s="20" t="s">
        <v>277</v>
      </c>
      <c r="C1230">
        <v>7</v>
      </c>
      <c r="D1230">
        <v>57.37</v>
      </c>
      <c r="E1230">
        <v>58.07</v>
      </c>
      <c r="F1230" s="34"/>
      <c r="G1230">
        <v>8</v>
      </c>
      <c r="H1230">
        <v>10</v>
      </c>
      <c r="I1230" s="34"/>
      <c r="J1230" s="55" t="s">
        <v>64</v>
      </c>
      <c r="K1230" s="78" t="s">
        <v>687</v>
      </c>
      <c r="L1230" s="123"/>
      <c r="M1230">
        <v>126</v>
      </c>
      <c r="N1230">
        <v>106</v>
      </c>
      <c r="O1230" s="34"/>
      <c r="P1230">
        <f>VLOOKUP(表格2_45[[#This Row],[name]],odds!$A$1:$H$200,4,0)</f>
        <v>7.6</v>
      </c>
      <c r="Q1230">
        <v>8.6999999999999993</v>
      </c>
      <c r="R1230" s="34"/>
      <c r="S1230" s="37" t="s">
        <v>409</v>
      </c>
      <c r="T1230">
        <v>1000</v>
      </c>
      <c r="U1230">
        <v>0</v>
      </c>
      <c r="V1230">
        <v>24</v>
      </c>
      <c r="W1230">
        <v>11</v>
      </c>
      <c r="X1230">
        <v>24</v>
      </c>
      <c r="Y1230" t="s">
        <v>508</v>
      </c>
      <c r="Z1230">
        <v>1185</v>
      </c>
      <c r="AA1230" s="33" t="s">
        <v>417</v>
      </c>
      <c r="AB1230">
        <v>4</v>
      </c>
      <c r="AC1230">
        <v>40</v>
      </c>
      <c r="AD1230" s="16" t="s">
        <v>70</v>
      </c>
      <c r="AE1230" t="s">
        <v>484</v>
      </c>
      <c r="AF1230">
        <v>7</v>
      </c>
      <c r="AG1230">
        <v>4</v>
      </c>
      <c r="AH1230">
        <v>7</v>
      </c>
      <c r="AL1230" t="s">
        <v>17</v>
      </c>
    </row>
    <row r="1231" spans="1:38" hidden="1" x14ac:dyDescent="0.25">
      <c r="A1231" s="21" t="s">
        <v>254</v>
      </c>
      <c r="B1231" s="20" t="s">
        <v>277</v>
      </c>
      <c r="C1231" s="28">
        <v>2</v>
      </c>
      <c r="D1231">
        <v>57.65</v>
      </c>
      <c r="E1231">
        <v>57.35</v>
      </c>
      <c r="F1231" s="34"/>
      <c r="G1231">
        <v>8</v>
      </c>
      <c r="H1231">
        <v>7</v>
      </c>
      <c r="I1231" s="34"/>
      <c r="J1231" s="55" t="s">
        <v>64</v>
      </c>
      <c r="K1231" s="55" t="s">
        <v>64</v>
      </c>
      <c r="L1231" s="99"/>
      <c r="M1231">
        <v>126</v>
      </c>
      <c r="N1231">
        <v>134</v>
      </c>
      <c r="O1231" s="34"/>
      <c r="P1231">
        <f>VLOOKUP(表格2_45[[#This Row],[name]],odds!$A$1:$H$200,4,0)</f>
        <v>7.6</v>
      </c>
      <c r="Q1231">
        <v>8.6</v>
      </c>
      <c r="R1231" s="34"/>
      <c r="S1231" s="37" t="s">
        <v>409</v>
      </c>
      <c r="T1231">
        <v>1000</v>
      </c>
      <c r="U1231">
        <v>0</v>
      </c>
      <c r="V1231">
        <v>30</v>
      </c>
      <c r="W1231">
        <v>10</v>
      </c>
      <c r="X1231">
        <v>24</v>
      </c>
      <c r="Y1231" s="32" t="s">
        <v>426</v>
      </c>
      <c r="Z1231">
        <v>1183</v>
      </c>
      <c r="AA1231" s="33" t="s">
        <v>417</v>
      </c>
      <c r="AB1231">
        <v>5</v>
      </c>
      <c r="AC1231">
        <v>39</v>
      </c>
      <c r="AD1231" s="16" t="s">
        <v>70</v>
      </c>
      <c r="AE1231" s="12" t="s">
        <v>423</v>
      </c>
      <c r="AF1231">
        <v>6</v>
      </c>
      <c r="AG1231">
        <v>5</v>
      </c>
      <c r="AH1231">
        <v>2</v>
      </c>
      <c r="AL1231" t="s">
        <v>262</v>
      </c>
    </row>
    <row r="1232" spans="1:38" hidden="1" x14ac:dyDescent="0.25">
      <c r="A1232" s="21" t="s">
        <v>254</v>
      </c>
      <c r="B1232" s="23" t="s">
        <v>287</v>
      </c>
      <c r="C1232">
        <v>12</v>
      </c>
      <c r="D1232">
        <v>10.61</v>
      </c>
      <c r="E1232">
        <v>10.61</v>
      </c>
      <c r="F1232" s="34"/>
      <c r="G1232">
        <v>12</v>
      </c>
      <c r="H1232">
        <v>10</v>
      </c>
      <c r="I1232" s="34"/>
      <c r="J1232" s="49" t="s">
        <v>31</v>
      </c>
      <c r="K1232" s="52" t="s">
        <v>49</v>
      </c>
      <c r="L1232" s="118"/>
      <c r="M1232">
        <v>126</v>
      </c>
      <c r="N1232">
        <v>127</v>
      </c>
      <c r="O1232" s="34"/>
      <c r="P1232">
        <f>VLOOKUP(表格2_45[[#This Row],[name]],odds!$A$1:$H$200,4,0)</f>
        <v>6</v>
      </c>
      <c r="Q1232">
        <v>39</v>
      </c>
      <c r="R1232" s="34"/>
      <c r="S1232" s="38" t="s">
        <v>411</v>
      </c>
      <c r="T1232" s="40">
        <v>1200</v>
      </c>
      <c r="U1232">
        <v>1</v>
      </c>
      <c r="V1232">
        <v>26</v>
      </c>
      <c r="W1232">
        <v>6</v>
      </c>
      <c r="X1232">
        <v>24</v>
      </c>
      <c r="Y1232" s="32" t="s">
        <v>416</v>
      </c>
      <c r="Z1232">
        <v>1184</v>
      </c>
      <c r="AA1232" s="33" t="s">
        <v>417</v>
      </c>
      <c r="AB1232">
        <v>4</v>
      </c>
      <c r="AC1232">
        <v>49</v>
      </c>
      <c r="AD1232" s="22" t="s">
        <v>135</v>
      </c>
      <c r="AE1232">
        <v>7</v>
      </c>
      <c r="AF1232">
        <v>12</v>
      </c>
      <c r="AG1232">
        <v>12</v>
      </c>
      <c r="AH1232">
        <v>12</v>
      </c>
      <c r="AL1232" t="s">
        <v>1548</v>
      </c>
    </row>
    <row r="1233" spans="1:38" x14ac:dyDescent="0.25">
      <c r="A1233" s="21" t="s">
        <v>254</v>
      </c>
      <c r="B1233" s="26" t="s">
        <v>259</v>
      </c>
      <c r="C1233">
        <v>8</v>
      </c>
      <c r="D1233">
        <v>10.32</v>
      </c>
      <c r="E1233">
        <v>10.620000000000001</v>
      </c>
      <c r="F1233" s="34"/>
      <c r="G1233">
        <v>9</v>
      </c>
      <c r="H1233">
        <v>10</v>
      </c>
      <c r="I1233" s="34"/>
      <c r="J1233" s="68" t="s">
        <v>316</v>
      </c>
      <c r="K1233" s="65" t="s">
        <v>167</v>
      </c>
      <c r="L1233" s="117"/>
      <c r="M1233">
        <v>128</v>
      </c>
      <c r="N1233">
        <v>118</v>
      </c>
      <c r="O1233" s="34"/>
      <c r="P1233">
        <f>VLOOKUP(表格2_45[[#This Row],[name]],odds!$A$1:$H$200,4,0)</f>
        <v>8.4</v>
      </c>
      <c r="Q1233">
        <v>42</v>
      </c>
      <c r="R1233" s="34"/>
      <c r="S1233" s="35" t="s">
        <v>408</v>
      </c>
      <c r="T1233" s="40">
        <v>1200</v>
      </c>
      <c r="U1233">
        <v>1</v>
      </c>
      <c r="V1233">
        <v>28</v>
      </c>
      <c r="W1233">
        <v>5</v>
      </c>
      <c r="X1233">
        <v>25</v>
      </c>
      <c r="Y1233" s="32" t="s">
        <v>426</v>
      </c>
      <c r="Z1233">
        <v>1152</v>
      </c>
      <c r="AA1233" s="33" t="s">
        <v>427</v>
      </c>
      <c r="AB1233">
        <v>3</v>
      </c>
      <c r="AC1233">
        <v>61</v>
      </c>
      <c r="AD1233" s="27" t="s">
        <v>65</v>
      </c>
      <c r="AE1233" t="s">
        <v>474</v>
      </c>
      <c r="AF1233">
        <v>3</v>
      </c>
      <c r="AG1233">
        <v>3</v>
      </c>
      <c r="AH1233">
        <v>8</v>
      </c>
      <c r="AL1233" t="s">
        <v>46</v>
      </c>
    </row>
    <row r="1234" spans="1:38" x14ac:dyDescent="0.25">
      <c r="A1234" s="21" t="s">
        <v>254</v>
      </c>
      <c r="B1234" s="25" t="s">
        <v>255</v>
      </c>
      <c r="C1234">
        <v>7</v>
      </c>
      <c r="D1234">
        <v>10.87</v>
      </c>
      <c r="E1234">
        <v>10.67</v>
      </c>
      <c r="F1234" s="34"/>
      <c r="G1234">
        <v>5</v>
      </c>
      <c r="H1234">
        <v>12</v>
      </c>
      <c r="I1234" s="34"/>
      <c r="J1234" s="65" t="s">
        <v>167</v>
      </c>
      <c r="K1234" s="65" t="s">
        <v>167</v>
      </c>
      <c r="L1234" s="117"/>
      <c r="M1234">
        <v>133</v>
      </c>
      <c r="N1234">
        <v>133</v>
      </c>
      <c r="O1234" s="34"/>
      <c r="P1234">
        <f>VLOOKUP(表格2_45[[#This Row],[name]],odds!$A$1:$H$200,4,0)</f>
        <v>15</v>
      </c>
      <c r="Q1234">
        <v>21</v>
      </c>
      <c r="R1234" s="34"/>
      <c r="S1234" s="38" t="s">
        <v>411</v>
      </c>
      <c r="T1234" s="40">
        <v>1200</v>
      </c>
      <c r="U1234">
        <v>1</v>
      </c>
      <c r="V1234">
        <v>23</v>
      </c>
      <c r="W1234">
        <v>12</v>
      </c>
      <c r="X1234">
        <v>25</v>
      </c>
      <c r="Y1234" s="32" t="s">
        <v>416</v>
      </c>
      <c r="Z1234">
        <v>1142</v>
      </c>
      <c r="AA1234" s="33" t="s">
        <v>417</v>
      </c>
      <c r="AB1234">
        <v>4</v>
      </c>
      <c r="AC1234">
        <v>56</v>
      </c>
      <c r="AD1234" s="21" t="s">
        <v>168</v>
      </c>
      <c r="AE1234" t="s">
        <v>453</v>
      </c>
      <c r="AF1234">
        <v>12</v>
      </c>
      <c r="AG1234">
        <v>11</v>
      </c>
      <c r="AH1234">
        <v>7</v>
      </c>
      <c r="AL1234" t="s">
        <v>257</v>
      </c>
    </row>
    <row r="1235" spans="1:38" hidden="1" x14ac:dyDescent="0.25">
      <c r="A1235" s="21" t="s">
        <v>254</v>
      </c>
      <c r="B1235" s="22" t="s">
        <v>283</v>
      </c>
      <c r="C1235" s="30">
        <v>5</v>
      </c>
      <c r="D1235">
        <v>10.48</v>
      </c>
      <c r="E1235">
        <v>10.680000000000001</v>
      </c>
      <c r="F1235" s="34"/>
      <c r="G1235">
        <v>10</v>
      </c>
      <c r="H1235">
        <v>1</v>
      </c>
      <c r="I1235" s="34"/>
      <c r="J1235" s="66" t="s">
        <v>173</v>
      </c>
      <c r="K1235" s="53" t="s">
        <v>53</v>
      </c>
      <c r="L1235" s="102"/>
      <c r="M1235">
        <v>126</v>
      </c>
      <c r="N1235">
        <v>132</v>
      </c>
      <c r="O1235" s="34"/>
      <c r="P1235">
        <f>VLOOKUP(表格2_45[[#This Row],[name]],odds!$A$1:$H$200,4,0)</f>
        <v>18</v>
      </c>
      <c r="Q1235">
        <v>16</v>
      </c>
      <c r="R1235" s="34"/>
      <c r="S1235" s="35" t="s">
        <v>408</v>
      </c>
      <c r="T1235" s="40">
        <v>1200</v>
      </c>
      <c r="U1235">
        <v>1</v>
      </c>
      <c r="V1235">
        <v>6</v>
      </c>
      <c r="W1235">
        <v>11</v>
      </c>
      <c r="X1235">
        <v>24</v>
      </c>
      <c r="Y1235" s="32" t="s">
        <v>432</v>
      </c>
      <c r="Z1235">
        <v>984</v>
      </c>
      <c r="AA1235" s="33" t="s">
        <v>417</v>
      </c>
      <c r="AB1235">
        <v>5</v>
      </c>
      <c r="AC1235">
        <v>37</v>
      </c>
      <c r="AD1235" s="19" t="s">
        <v>32</v>
      </c>
      <c r="AE1235" s="12" t="s">
        <v>471</v>
      </c>
      <c r="AF1235">
        <v>3</v>
      </c>
      <c r="AG1235">
        <v>3</v>
      </c>
      <c r="AH1235">
        <v>5</v>
      </c>
      <c r="AL1235" t="s">
        <v>285</v>
      </c>
    </row>
    <row r="1236" spans="1:38" hidden="1" x14ac:dyDescent="0.25">
      <c r="A1236" s="21" t="s">
        <v>254</v>
      </c>
      <c r="B1236" s="20" t="s">
        <v>277</v>
      </c>
      <c r="C1236" s="30">
        <v>4</v>
      </c>
      <c r="D1236">
        <v>11.18</v>
      </c>
      <c r="E1236">
        <v>11.379999999999999</v>
      </c>
      <c r="F1236" s="34"/>
      <c r="G1236">
        <v>8</v>
      </c>
      <c r="H1236">
        <v>8</v>
      </c>
      <c r="I1236" s="34"/>
      <c r="J1236" s="55" t="s">
        <v>64</v>
      </c>
      <c r="K1236" s="72" t="s">
        <v>434</v>
      </c>
      <c r="L1236" s="101"/>
      <c r="M1236">
        <v>126</v>
      </c>
      <c r="N1236">
        <v>121</v>
      </c>
      <c r="O1236" s="34"/>
      <c r="P1236">
        <f>VLOOKUP(表格2_45[[#This Row],[name]],odds!$A$1:$H$200,4,0)</f>
        <v>7.6</v>
      </c>
      <c r="Q1236">
        <v>6.9</v>
      </c>
      <c r="R1236" s="34"/>
      <c r="S1236" s="37" t="s">
        <v>409</v>
      </c>
      <c r="T1236" s="40">
        <v>1200</v>
      </c>
      <c r="U1236">
        <v>1</v>
      </c>
      <c r="V1236">
        <v>17</v>
      </c>
      <c r="W1236">
        <v>4</v>
      </c>
      <c r="X1236">
        <v>24</v>
      </c>
      <c r="Y1236" s="32" t="s">
        <v>416</v>
      </c>
      <c r="Z1236">
        <v>1172</v>
      </c>
      <c r="AA1236" s="33" t="s">
        <v>417</v>
      </c>
      <c r="AB1236">
        <v>4</v>
      </c>
      <c r="AC1236">
        <v>46</v>
      </c>
      <c r="AD1236" s="16" t="s">
        <v>70</v>
      </c>
      <c r="AE1236">
        <v>3</v>
      </c>
      <c r="AF1236">
        <v>4</v>
      </c>
      <c r="AG1236">
        <v>3</v>
      </c>
      <c r="AH1236">
        <v>4</v>
      </c>
      <c r="AL1236" t="s">
        <v>125</v>
      </c>
    </row>
    <row r="1237" spans="1:38" hidden="1" x14ac:dyDescent="0.25">
      <c r="A1237" s="21" t="s">
        <v>254</v>
      </c>
      <c r="B1237" s="20" t="s">
        <v>277</v>
      </c>
      <c r="C1237" s="28">
        <v>3</v>
      </c>
      <c r="D1237">
        <v>10.29</v>
      </c>
      <c r="E1237">
        <v>10.589999999999998</v>
      </c>
      <c r="F1237" s="34"/>
      <c r="G1237">
        <v>8</v>
      </c>
      <c r="H1237">
        <v>4</v>
      </c>
      <c r="I1237" s="34"/>
      <c r="J1237" s="55" t="s">
        <v>64</v>
      </c>
      <c r="K1237" s="72" t="s">
        <v>434</v>
      </c>
      <c r="L1237" s="101"/>
      <c r="M1237">
        <v>126</v>
      </c>
      <c r="N1237">
        <v>123</v>
      </c>
      <c r="O1237" s="34"/>
      <c r="P1237">
        <f>VLOOKUP(表格2_45[[#This Row],[name]],odds!$A$1:$H$200,4,0)</f>
        <v>7.6</v>
      </c>
      <c r="Q1237">
        <v>4</v>
      </c>
      <c r="R1237" s="34"/>
      <c r="S1237" s="37" t="s">
        <v>409</v>
      </c>
      <c r="T1237" s="40">
        <v>1200</v>
      </c>
      <c r="U1237">
        <v>1</v>
      </c>
      <c r="V1237">
        <v>20</v>
      </c>
      <c r="W1237">
        <v>3</v>
      </c>
      <c r="X1237">
        <v>24</v>
      </c>
      <c r="Y1237" s="32" t="s">
        <v>426</v>
      </c>
      <c r="Z1237">
        <v>1173</v>
      </c>
      <c r="AA1237" s="33" t="s">
        <v>417</v>
      </c>
      <c r="AB1237">
        <v>4</v>
      </c>
      <c r="AC1237">
        <v>46</v>
      </c>
      <c r="AD1237" s="16" t="s">
        <v>70</v>
      </c>
      <c r="AE1237" t="s">
        <v>589</v>
      </c>
      <c r="AF1237">
        <v>4</v>
      </c>
      <c r="AG1237">
        <v>4</v>
      </c>
      <c r="AH1237">
        <v>3</v>
      </c>
      <c r="AL1237" t="s">
        <v>46</v>
      </c>
    </row>
    <row r="1238" spans="1:38" hidden="1" x14ac:dyDescent="0.25">
      <c r="A1238" s="21" t="s">
        <v>254</v>
      </c>
      <c r="B1238" s="20" t="s">
        <v>277</v>
      </c>
      <c r="C1238" s="28">
        <v>3</v>
      </c>
      <c r="D1238">
        <v>11.49</v>
      </c>
      <c r="E1238">
        <v>11.69</v>
      </c>
      <c r="F1238" s="34"/>
      <c r="G1238">
        <v>8</v>
      </c>
      <c r="H1238">
        <v>10</v>
      </c>
      <c r="I1238" s="34"/>
      <c r="J1238" s="55" t="s">
        <v>64</v>
      </c>
      <c r="K1238" s="72" t="s">
        <v>434</v>
      </c>
      <c r="L1238" s="101"/>
      <c r="M1238">
        <v>126</v>
      </c>
      <c r="N1238">
        <v>121</v>
      </c>
      <c r="O1238" s="34"/>
      <c r="P1238">
        <f>VLOOKUP(表格2_45[[#This Row],[name]],odds!$A$1:$H$200,4,0)</f>
        <v>7.6</v>
      </c>
      <c r="Q1238">
        <v>12</v>
      </c>
      <c r="R1238" s="34"/>
      <c r="S1238" s="38" t="s">
        <v>411</v>
      </c>
      <c r="T1238" s="40">
        <v>1200</v>
      </c>
      <c r="U1238">
        <v>1</v>
      </c>
      <c r="V1238">
        <v>28</v>
      </c>
      <c r="W1238">
        <v>2</v>
      </c>
      <c r="X1238">
        <v>24</v>
      </c>
      <c r="Y1238" s="32" t="s">
        <v>432</v>
      </c>
      <c r="Z1238">
        <v>1177</v>
      </c>
      <c r="AA1238" s="33" t="s">
        <v>417</v>
      </c>
      <c r="AB1238">
        <v>4</v>
      </c>
      <c r="AC1238">
        <v>46</v>
      </c>
      <c r="AD1238" s="16" t="s">
        <v>70</v>
      </c>
      <c r="AE1238" t="s">
        <v>474</v>
      </c>
      <c r="AF1238">
        <v>11</v>
      </c>
      <c r="AG1238">
        <v>11</v>
      </c>
      <c r="AH1238">
        <v>3</v>
      </c>
      <c r="AL1238" t="s">
        <v>46</v>
      </c>
    </row>
    <row r="1239" spans="1:38" hidden="1" x14ac:dyDescent="0.25">
      <c r="A1239" s="21" t="s">
        <v>254</v>
      </c>
      <c r="B1239" s="20" t="s">
        <v>277</v>
      </c>
      <c r="C1239" s="28">
        <v>1</v>
      </c>
      <c r="D1239">
        <v>10.89</v>
      </c>
      <c r="E1239">
        <v>11.29</v>
      </c>
      <c r="F1239" s="34"/>
      <c r="G1239">
        <v>8</v>
      </c>
      <c r="H1239">
        <v>3</v>
      </c>
      <c r="I1239" s="34"/>
      <c r="J1239" s="55" t="s">
        <v>64</v>
      </c>
      <c r="K1239" s="72" t="s">
        <v>434</v>
      </c>
      <c r="L1239" s="101"/>
      <c r="M1239">
        <v>126</v>
      </c>
      <c r="N1239">
        <v>119</v>
      </c>
      <c r="O1239" s="34"/>
      <c r="P1239">
        <f>VLOOKUP(表格2_45[[#This Row],[name]],odds!$A$1:$H$200,4,0)</f>
        <v>7.6</v>
      </c>
      <c r="Q1239">
        <v>10</v>
      </c>
      <c r="R1239" s="34"/>
      <c r="S1239" s="37" t="s">
        <v>409</v>
      </c>
      <c r="T1239" s="40">
        <v>1200</v>
      </c>
      <c r="U1239">
        <v>1</v>
      </c>
      <c r="V1239">
        <v>7</v>
      </c>
      <c r="W1239">
        <v>2</v>
      </c>
      <c r="X1239">
        <v>24</v>
      </c>
      <c r="Y1239" s="31" t="s">
        <v>420</v>
      </c>
      <c r="Z1239">
        <v>1179</v>
      </c>
      <c r="AA1239" s="33" t="s">
        <v>417</v>
      </c>
      <c r="AB1239">
        <v>4</v>
      </c>
      <c r="AC1239">
        <v>41</v>
      </c>
      <c r="AD1239" s="16" t="s">
        <v>70</v>
      </c>
      <c r="AE1239" s="12" t="s">
        <v>423</v>
      </c>
      <c r="AF1239">
        <v>4</v>
      </c>
      <c r="AG1239">
        <v>4</v>
      </c>
      <c r="AH1239">
        <v>1</v>
      </c>
      <c r="AL1239" t="s">
        <v>46</v>
      </c>
    </row>
    <row r="1240" spans="1:38" x14ac:dyDescent="0.25">
      <c r="A1240" s="21" t="s">
        <v>254</v>
      </c>
      <c r="B1240" s="24" t="s">
        <v>291</v>
      </c>
      <c r="C1240" s="28">
        <v>3</v>
      </c>
      <c r="D1240">
        <v>10.49</v>
      </c>
      <c r="E1240">
        <v>10.69</v>
      </c>
      <c r="F1240" s="34"/>
      <c r="G1240">
        <v>11</v>
      </c>
      <c r="H1240">
        <v>5</v>
      </c>
      <c r="I1240" s="34"/>
      <c r="J1240" s="47" t="s">
        <v>504</v>
      </c>
      <c r="K1240" s="47" t="s">
        <v>504</v>
      </c>
      <c r="L1240" s="108"/>
      <c r="M1240">
        <v>116</v>
      </c>
      <c r="N1240">
        <v>116</v>
      </c>
      <c r="O1240" s="34"/>
      <c r="P1240">
        <f>VLOOKUP(表格2_45[[#This Row],[name]],odds!$A$1:$H$200,4,0)</f>
        <v>13</v>
      </c>
      <c r="Q1240">
        <v>31</v>
      </c>
      <c r="R1240" s="34"/>
      <c r="S1240" s="35" t="s">
        <v>408</v>
      </c>
      <c r="T1240" s="40">
        <v>1200</v>
      </c>
      <c r="U1240">
        <v>1</v>
      </c>
      <c r="V1240">
        <v>17</v>
      </c>
      <c r="W1240">
        <v>12</v>
      </c>
      <c r="X1240">
        <v>25</v>
      </c>
      <c r="Y1240" s="31" t="s">
        <v>420</v>
      </c>
      <c r="Z1240">
        <v>1080</v>
      </c>
      <c r="AA1240" s="33" t="s">
        <v>417</v>
      </c>
      <c r="AB1240">
        <v>4</v>
      </c>
      <c r="AC1240">
        <v>41</v>
      </c>
      <c r="AD1240" s="17" t="s">
        <v>21</v>
      </c>
      <c r="AE1240" s="12" t="s">
        <v>539</v>
      </c>
      <c r="AF1240">
        <v>1</v>
      </c>
      <c r="AG1240">
        <v>1</v>
      </c>
      <c r="AH1240">
        <v>3</v>
      </c>
      <c r="AL1240" t="s">
        <v>46</v>
      </c>
    </row>
    <row r="1241" spans="1:38" hidden="1" x14ac:dyDescent="0.25">
      <c r="A1241" s="21" t="s">
        <v>254</v>
      </c>
      <c r="B1241" s="20" t="s">
        <v>277</v>
      </c>
      <c r="C1241">
        <v>11</v>
      </c>
      <c r="D1241">
        <v>11.08</v>
      </c>
      <c r="E1241">
        <v>11.28</v>
      </c>
      <c r="F1241" s="34"/>
      <c r="G1241">
        <v>8</v>
      </c>
      <c r="H1241">
        <v>7</v>
      </c>
      <c r="I1241" s="34"/>
      <c r="J1241" s="55" t="s">
        <v>64</v>
      </c>
      <c r="K1241" s="54" t="s">
        <v>58</v>
      </c>
      <c r="L1241" s="110"/>
      <c r="M1241">
        <v>126</v>
      </c>
      <c r="N1241">
        <v>121</v>
      </c>
      <c r="O1241" s="34"/>
      <c r="P1241">
        <f>VLOOKUP(表格2_45[[#This Row],[name]],odds!$A$1:$H$200,4,0)</f>
        <v>7.6</v>
      </c>
      <c r="Q1241">
        <v>28</v>
      </c>
      <c r="R1241" s="34"/>
      <c r="S1241" s="38" t="s">
        <v>411</v>
      </c>
      <c r="T1241" s="40">
        <v>1200</v>
      </c>
      <c r="U1241">
        <v>1</v>
      </c>
      <c r="V1241">
        <v>3</v>
      </c>
      <c r="W1241">
        <v>12</v>
      </c>
      <c r="X1241">
        <v>23</v>
      </c>
      <c r="Y1241" t="s">
        <v>457</v>
      </c>
      <c r="Z1241">
        <v>1205</v>
      </c>
      <c r="AA1241" s="33" t="s">
        <v>417</v>
      </c>
      <c r="AB1241">
        <v>4</v>
      </c>
      <c r="AC1241">
        <v>46</v>
      </c>
      <c r="AD1241" s="16" t="s">
        <v>70</v>
      </c>
      <c r="AE1241">
        <v>10</v>
      </c>
      <c r="AF1241">
        <v>11</v>
      </c>
      <c r="AG1241">
        <v>10</v>
      </c>
      <c r="AH1241">
        <v>11</v>
      </c>
      <c r="AL1241" t="s">
        <v>1138</v>
      </c>
    </row>
    <row r="1242" spans="1:38" hidden="1" x14ac:dyDescent="0.25">
      <c r="A1242" s="21" t="s">
        <v>254</v>
      </c>
      <c r="B1242" s="20" t="s">
        <v>277</v>
      </c>
      <c r="C1242">
        <v>13</v>
      </c>
      <c r="D1242">
        <v>10.29</v>
      </c>
      <c r="E1242">
        <v>10.389999999999999</v>
      </c>
      <c r="F1242" s="34"/>
      <c r="G1242">
        <v>8</v>
      </c>
      <c r="H1242">
        <v>7</v>
      </c>
      <c r="I1242" s="34"/>
      <c r="J1242" s="55" t="s">
        <v>64</v>
      </c>
      <c r="K1242" s="66" t="s">
        <v>173</v>
      </c>
      <c r="L1242" s="104"/>
      <c r="M1242">
        <v>126</v>
      </c>
      <c r="N1242">
        <v>124</v>
      </c>
      <c r="O1242" s="34"/>
      <c r="P1242">
        <f>VLOOKUP(表格2_45[[#This Row],[name]],odds!$A$1:$H$200,4,0)</f>
        <v>7.6</v>
      </c>
      <c r="Q1242">
        <v>22</v>
      </c>
      <c r="R1242" s="34"/>
      <c r="S1242" s="36" t="s">
        <v>410</v>
      </c>
      <c r="T1242" s="40">
        <v>1200</v>
      </c>
      <c r="U1242">
        <v>1</v>
      </c>
      <c r="V1242">
        <v>22</v>
      </c>
      <c r="W1242">
        <v>10</v>
      </c>
      <c r="X1242">
        <v>23</v>
      </c>
      <c r="Y1242" t="s">
        <v>501</v>
      </c>
      <c r="Z1242">
        <v>1191</v>
      </c>
      <c r="AA1242" s="33" t="s">
        <v>417</v>
      </c>
      <c r="AB1242">
        <v>4</v>
      </c>
      <c r="AC1242">
        <v>48</v>
      </c>
      <c r="AD1242" s="16" t="s">
        <v>70</v>
      </c>
      <c r="AE1242">
        <v>6</v>
      </c>
      <c r="AF1242">
        <v>9</v>
      </c>
      <c r="AG1242">
        <v>10</v>
      </c>
      <c r="AH1242">
        <v>13</v>
      </c>
      <c r="AL1242" t="s">
        <v>1531</v>
      </c>
    </row>
    <row r="1243" spans="1:38" hidden="1" x14ac:dyDescent="0.25">
      <c r="A1243" s="21" t="s">
        <v>254</v>
      </c>
      <c r="B1243" s="21" t="s">
        <v>280</v>
      </c>
      <c r="C1243" s="30">
        <v>4</v>
      </c>
      <c r="D1243">
        <v>9.5500000000000007</v>
      </c>
      <c r="E1243">
        <v>9.65</v>
      </c>
      <c r="F1243" s="34"/>
      <c r="G1243">
        <v>7</v>
      </c>
      <c r="H1243">
        <v>4</v>
      </c>
      <c r="I1243" s="34"/>
      <c r="J1243" s="54" t="s">
        <v>58</v>
      </c>
      <c r="K1243" s="80" t="s">
        <v>406</v>
      </c>
      <c r="L1243" s="103"/>
      <c r="M1243">
        <v>126</v>
      </c>
      <c r="N1243">
        <v>124</v>
      </c>
      <c r="O1243" s="34"/>
      <c r="P1243">
        <f>VLOOKUP(表格2_45[[#This Row],[name]],odds!$A$1:$H$200,4,0)</f>
        <v>9.1</v>
      </c>
      <c r="Q1243">
        <v>10</v>
      </c>
      <c r="R1243" s="34"/>
      <c r="S1243" s="37" t="s">
        <v>409</v>
      </c>
      <c r="T1243" s="40">
        <v>1200</v>
      </c>
      <c r="U1243">
        <v>1</v>
      </c>
      <c r="V1243">
        <v>20</v>
      </c>
      <c r="W1243">
        <v>12</v>
      </c>
      <c r="X1243">
        <v>25</v>
      </c>
      <c r="Y1243" t="s">
        <v>479</v>
      </c>
      <c r="Z1243">
        <v>1100</v>
      </c>
      <c r="AA1243" s="33" t="s">
        <v>417</v>
      </c>
      <c r="AB1243">
        <v>4</v>
      </c>
      <c r="AC1243">
        <v>49</v>
      </c>
      <c r="AD1243" s="22" t="s">
        <v>147</v>
      </c>
      <c r="AE1243" s="12" t="s">
        <v>552</v>
      </c>
      <c r="AF1243">
        <v>7</v>
      </c>
      <c r="AG1243">
        <v>6</v>
      </c>
      <c r="AH1243">
        <v>4</v>
      </c>
      <c r="AL1243" t="s">
        <v>87</v>
      </c>
    </row>
    <row r="1244" spans="1:38" hidden="1" x14ac:dyDescent="0.25">
      <c r="A1244" s="21" t="s">
        <v>254</v>
      </c>
      <c r="B1244" s="21" t="s">
        <v>280</v>
      </c>
      <c r="C1244" s="28">
        <v>2</v>
      </c>
      <c r="D1244">
        <v>10.24</v>
      </c>
      <c r="E1244">
        <v>10.14</v>
      </c>
      <c r="F1244" s="34"/>
      <c r="G1244">
        <v>7</v>
      </c>
      <c r="H1244">
        <v>11</v>
      </c>
      <c r="I1244" s="34"/>
      <c r="J1244" s="54" t="s">
        <v>58</v>
      </c>
      <c r="K1244" s="80" t="s">
        <v>406</v>
      </c>
      <c r="L1244" s="103"/>
      <c r="M1244">
        <v>126</v>
      </c>
      <c r="N1244">
        <v>124</v>
      </c>
      <c r="O1244" s="34"/>
      <c r="P1244">
        <f>VLOOKUP(表格2_45[[#This Row],[name]],odds!$A$1:$H$200,4,0)</f>
        <v>9.1</v>
      </c>
      <c r="Q1244">
        <v>16</v>
      </c>
      <c r="R1244" s="34"/>
      <c r="S1244" s="36" t="s">
        <v>410</v>
      </c>
      <c r="T1244" s="40">
        <v>1200</v>
      </c>
      <c r="U1244">
        <v>1</v>
      </c>
      <c r="V1244">
        <v>9</v>
      </c>
      <c r="W1244">
        <v>11</v>
      </c>
      <c r="X1244">
        <v>25</v>
      </c>
      <c r="Y1244" t="s">
        <v>479</v>
      </c>
      <c r="Z1244">
        <v>1081</v>
      </c>
      <c r="AA1244" s="33" t="s">
        <v>417</v>
      </c>
      <c r="AB1244">
        <v>4</v>
      </c>
      <c r="AC1244">
        <v>49</v>
      </c>
      <c r="AD1244" s="22" t="s">
        <v>147</v>
      </c>
      <c r="AE1244" t="s">
        <v>441</v>
      </c>
      <c r="AF1244">
        <v>10</v>
      </c>
      <c r="AG1244">
        <v>8</v>
      </c>
      <c r="AH1244">
        <v>2</v>
      </c>
      <c r="AL1244" t="s">
        <v>87</v>
      </c>
    </row>
    <row r="1245" spans="1:38" hidden="1" x14ac:dyDescent="0.25">
      <c r="A1245" s="21" t="s">
        <v>254</v>
      </c>
      <c r="B1245" s="21" t="s">
        <v>280</v>
      </c>
      <c r="C1245" s="30">
        <v>4</v>
      </c>
      <c r="D1245">
        <v>9.5500000000000007</v>
      </c>
      <c r="E1245">
        <v>9.2500000000000018</v>
      </c>
      <c r="F1245" s="34"/>
      <c r="G1245">
        <v>7</v>
      </c>
      <c r="H1245">
        <v>13</v>
      </c>
      <c r="I1245" s="34"/>
      <c r="J1245" s="54" t="s">
        <v>58</v>
      </c>
      <c r="K1245" s="54" t="s">
        <v>58</v>
      </c>
      <c r="L1245" s="110"/>
      <c r="M1245">
        <v>126</v>
      </c>
      <c r="N1245">
        <v>128</v>
      </c>
      <c r="O1245" s="34"/>
      <c r="P1245">
        <f>VLOOKUP(表格2_45[[#This Row],[name]],odds!$A$1:$H$200,4,0)</f>
        <v>9.1</v>
      </c>
      <c r="Q1245">
        <v>34</v>
      </c>
      <c r="R1245" s="34"/>
      <c r="S1245" s="38" t="s">
        <v>411</v>
      </c>
      <c r="T1245" s="40">
        <v>1200</v>
      </c>
      <c r="U1245">
        <v>1</v>
      </c>
      <c r="V1245">
        <v>1</v>
      </c>
      <c r="W1245">
        <v>10</v>
      </c>
      <c r="X1245">
        <v>25</v>
      </c>
      <c r="Y1245" t="s">
        <v>465</v>
      </c>
      <c r="Z1245">
        <v>1084</v>
      </c>
      <c r="AA1245" s="33" t="s">
        <v>427</v>
      </c>
      <c r="AB1245">
        <v>4</v>
      </c>
      <c r="AC1245">
        <v>51</v>
      </c>
      <c r="AD1245" s="22" t="s">
        <v>147</v>
      </c>
      <c r="AE1245" t="s">
        <v>589</v>
      </c>
      <c r="AF1245">
        <v>14</v>
      </c>
      <c r="AG1245">
        <v>10</v>
      </c>
      <c r="AH1245">
        <v>4</v>
      </c>
      <c r="AL1245" t="s">
        <v>87</v>
      </c>
    </row>
    <row r="1246" spans="1:38" x14ac:dyDescent="0.25">
      <c r="A1246" s="21" t="s">
        <v>254</v>
      </c>
      <c r="B1246" s="22" t="s">
        <v>283</v>
      </c>
      <c r="C1246">
        <v>11</v>
      </c>
      <c r="D1246">
        <v>10.39</v>
      </c>
      <c r="E1246">
        <v>10.690000000000001</v>
      </c>
      <c r="F1246" s="34"/>
      <c r="G1246">
        <v>10</v>
      </c>
      <c r="H1246">
        <v>10</v>
      </c>
      <c r="I1246" s="34"/>
      <c r="J1246" s="66" t="s">
        <v>173</v>
      </c>
      <c r="K1246" s="47" t="s">
        <v>504</v>
      </c>
      <c r="L1246" s="108"/>
      <c r="M1246">
        <v>126</v>
      </c>
      <c r="N1246">
        <v>116</v>
      </c>
      <c r="O1246" s="34"/>
      <c r="P1246">
        <f>VLOOKUP(表格2_45[[#This Row],[name]],odds!$A$1:$H$200,4,0)</f>
        <v>18</v>
      </c>
      <c r="Q1246">
        <v>42</v>
      </c>
      <c r="R1246" s="34"/>
      <c r="S1246" s="35" t="s">
        <v>408</v>
      </c>
      <c r="T1246" s="40">
        <v>1200</v>
      </c>
      <c r="U1246">
        <v>1</v>
      </c>
      <c r="V1246">
        <v>16</v>
      </c>
      <c r="W1246">
        <v>7</v>
      </c>
      <c r="X1246">
        <v>25</v>
      </c>
      <c r="Y1246" s="31" t="s">
        <v>420</v>
      </c>
      <c r="Z1246">
        <v>973</v>
      </c>
      <c r="AA1246" s="33" t="s">
        <v>427</v>
      </c>
      <c r="AB1246">
        <v>4</v>
      </c>
      <c r="AC1246">
        <v>43</v>
      </c>
      <c r="AD1246" s="19" t="s">
        <v>32</v>
      </c>
      <c r="AE1246">
        <v>7</v>
      </c>
      <c r="AF1246">
        <v>2</v>
      </c>
      <c r="AG1246">
        <v>2</v>
      </c>
      <c r="AH1246">
        <v>11</v>
      </c>
      <c r="AL1246" t="s">
        <v>285</v>
      </c>
    </row>
    <row r="1247" spans="1:38" hidden="1" x14ac:dyDescent="0.25">
      <c r="A1247" s="21" t="s">
        <v>254</v>
      </c>
      <c r="B1247" s="21" t="s">
        <v>280</v>
      </c>
      <c r="C1247">
        <v>7</v>
      </c>
      <c r="D1247">
        <v>40.119999999999997</v>
      </c>
      <c r="E1247">
        <v>40.019999999999996</v>
      </c>
      <c r="F1247" s="34"/>
      <c r="G1247">
        <v>7</v>
      </c>
      <c r="H1247">
        <v>9</v>
      </c>
      <c r="I1247" s="34"/>
      <c r="J1247" s="54" t="s">
        <v>58</v>
      </c>
      <c r="K1247" s="54" t="s">
        <v>58</v>
      </c>
      <c r="L1247" s="110"/>
      <c r="M1247">
        <v>126</v>
      </c>
      <c r="N1247">
        <v>130</v>
      </c>
      <c r="O1247" s="34"/>
      <c r="P1247">
        <f>VLOOKUP(表格2_45[[#This Row],[name]],odds!$A$1:$H$200,4,0)</f>
        <v>9.1</v>
      </c>
      <c r="Q1247">
        <v>34</v>
      </c>
      <c r="R1247" s="34"/>
      <c r="S1247" s="36" t="s">
        <v>410</v>
      </c>
      <c r="T1247">
        <v>1650</v>
      </c>
      <c r="U1247">
        <v>1</v>
      </c>
      <c r="V1247">
        <v>11</v>
      </c>
      <c r="W1247">
        <v>6</v>
      </c>
      <c r="X1247">
        <v>25</v>
      </c>
      <c r="Y1247" s="31" t="s">
        <v>420</v>
      </c>
      <c r="Z1247">
        <v>1087</v>
      </c>
      <c r="AA1247" s="33" t="s">
        <v>427</v>
      </c>
      <c r="AB1247">
        <v>4</v>
      </c>
      <c r="AC1247">
        <v>54</v>
      </c>
      <c r="AD1247" s="22" t="s">
        <v>147</v>
      </c>
      <c r="AE1247" t="s">
        <v>533</v>
      </c>
      <c r="AF1247">
        <v>10</v>
      </c>
      <c r="AG1247">
        <v>10</v>
      </c>
      <c r="AH1247">
        <v>10</v>
      </c>
      <c r="AI1247">
        <v>7</v>
      </c>
      <c r="AL1247" t="s">
        <v>87</v>
      </c>
    </row>
    <row r="1248" spans="1:38" hidden="1" x14ac:dyDescent="0.25">
      <c r="A1248" s="21" t="s">
        <v>254</v>
      </c>
      <c r="B1248" s="20" t="s">
        <v>277</v>
      </c>
      <c r="C1248" s="30">
        <v>4</v>
      </c>
      <c r="D1248">
        <v>10.9</v>
      </c>
      <c r="E1248">
        <v>10.700000000000001</v>
      </c>
      <c r="F1248" s="34"/>
      <c r="G1248">
        <v>8</v>
      </c>
      <c r="H1248">
        <v>7</v>
      </c>
      <c r="I1248" s="34"/>
      <c r="J1248" s="55" t="s">
        <v>64</v>
      </c>
      <c r="K1248" s="49" t="s">
        <v>31</v>
      </c>
      <c r="L1248" s="107"/>
      <c r="M1248">
        <v>126</v>
      </c>
      <c r="N1248">
        <v>133</v>
      </c>
      <c r="O1248" s="34"/>
      <c r="P1248">
        <f>VLOOKUP(表格2_45[[#This Row],[name]],odds!$A$1:$H$200,4,0)</f>
        <v>7.6</v>
      </c>
      <c r="Q1248">
        <v>5.0999999999999996</v>
      </c>
      <c r="R1248" s="34"/>
      <c r="S1248" s="35" t="s">
        <v>408</v>
      </c>
      <c r="T1248" s="40">
        <v>1200</v>
      </c>
      <c r="U1248">
        <v>1</v>
      </c>
      <c r="V1248">
        <v>25</v>
      </c>
      <c r="W1248">
        <v>9</v>
      </c>
      <c r="X1248">
        <v>24</v>
      </c>
      <c r="Y1248" s="32" t="s">
        <v>416</v>
      </c>
      <c r="Z1248">
        <v>1182</v>
      </c>
      <c r="AA1248" s="33" t="s">
        <v>417</v>
      </c>
      <c r="AB1248">
        <v>5</v>
      </c>
      <c r="AC1248">
        <v>39</v>
      </c>
      <c r="AD1248" s="16" t="s">
        <v>70</v>
      </c>
      <c r="AE1248" s="12">
        <v>2</v>
      </c>
      <c r="AF1248">
        <v>2</v>
      </c>
      <c r="AG1248">
        <v>2</v>
      </c>
      <c r="AH1248">
        <v>4</v>
      </c>
      <c r="AL1248" t="s">
        <v>46</v>
      </c>
    </row>
    <row r="1249" spans="1:38" hidden="1" x14ac:dyDescent="0.25">
      <c r="A1249" s="21" t="s">
        <v>254</v>
      </c>
      <c r="B1249" s="21" t="s">
        <v>280</v>
      </c>
      <c r="C1249" s="30">
        <v>4</v>
      </c>
      <c r="D1249">
        <v>10.39</v>
      </c>
      <c r="E1249">
        <v>10.290000000000001</v>
      </c>
      <c r="F1249" s="34"/>
      <c r="G1249">
        <v>7</v>
      </c>
      <c r="H1249">
        <v>6</v>
      </c>
      <c r="I1249" s="34"/>
      <c r="J1249" s="54" t="s">
        <v>58</v>
      </c>
      <c r="K1249" s="54" t="s">
        <v>58</v>
      </c>
      <c r="L1249" s="110"/>
      <c r="M1249">
        <v>126</v>
      </c>
      <c r="N1249">
        <v>130</v>
      </c>
      <c r="O1249" s="34"/>
      <c r="P1249">
        <f>VLOOKUP(表格2_45[[#This Row],[name]],odds!$A$1:$H$200,4,0)</f>
        <v>9.1</v>
      </c>
      <c r="Q1249">
        <v>7.8</v>
      </c>
      <c r="R1249" s="34"/>
      <c r="S1249" s="37" t="s">
        <v>409</v>
      </c>
      <c r="T1249" s="40">
        <v>1200</v>
      </c>
      <c r="U1249">
        <v>1</v>
      </c>
      <c r="V1249">
        <v>16</v>
      </c>
      <c r="W1249">
        <v>4</v>
      </c>
      <c r="X1249">
        <v>25</v>
      </c>
      <c r="Y1249" s="31" t="s">
        <v>420</v>
      </c>
      <c r="Z1249">
        <v>1079</v>
      </c>
      <c r="AA1249" s="33" t="s">
        <v>427</v>
      </c>
      <c r="AB1249">
        <v>4</v>
      </c>
      <c r="AC1249">
        <v>54</v>
      </c>
      <c r="AD1249" s="22" t="s">
        <v>147</v>
      </c>
      <c r="AE1249" t="s">
        <v>453</v>
      </c>
      <c r="AF1249">
        <v>7</v>
      </c>
      <c r="AG1249">
        <v>7</v>
      </c>
      <c r="AH1249">
        <v>4</v>
      </c>
      <c r="AL1249" t="s">
        <v>87</v>
      </c>
    </row>
    <row r="1250" spans="1:38" hidden="1" x14ac:dyDescent="0.25">
      <c r="A1250" s="21" t="s">
        <v>254</v>
      </c>
      <c r="B1250" s="21" t="s">
        <v>280</v>
      </c>
      <c r="C1250" s="28">
        <v>1</v>
      </c>
      <c r="D1250">
        <v>10.07</v>
      </c>
      <c r="E1250">
        <v>10.17</v>
      </c>
      <c r="F1250" s="34"/>
      <c r="G1250">
        <v>7</v>
      </c>
      <c r="H1250">
        <v>7</v>
      </c>
      <c r="I1250" s="34"/>
      <c r="J1250" s="54" t="s">
        <v>58</v>
      </c>
      <c r="K1250" s="54" t="s">
        <v>58</v>
      </c>
      <c r="L1250" s="110"/>
      <c r="M1250">
        <v>126</v>
      </c>
      <c r="N1250">
        <v>123</v>
      </c>
      <c r="O1250" s="34"/>
      <c r="P1250">
        <f>VLOOKUP(表格2_45[[#This Row],[name]],odds!$A$1:$H$200,4,0)</f>
        <v>9.1</v>
      </c>
      <c r="Q1250">
        <v>5</v>
      </c>
      <c r="R1250" s="34"/>
      <c r="S1250" s="37" t="s">
        <v>409</v>
      </c>
      <c r="T1250" s="40">
        <v>1200</v>
      </c>
      <c r="U1250">
        <v>1</v>
      </c>
      <c r="V1250">
        <v>12</v>
      </c>
      <c r="W1250">
        <v>3</v>
      </c>
      <c r="X1250">
        <v>25</v>
      </c>
      <c r="Y1250" s="32" t="s">
        <v>432</v>
      </c>
      <c r="Z1250">
        <v>1089</v>
      </c>
      <c r="AA1250" s="33" t="s">
        <v>427</v>
      </c>
      <c r="AB1250">
        <v>4</v>
      </c>
      <c r="AC1250">
        <v>48</v>
      </c>
      <c r="AD1250" s="22" t="s">
        <v>147</v>
      </c>
      <c r="AE1250" s="12" t="s">
        <v>654</v>
      </c>
      <c r="AF1250">
        <v>7</v>
      </c>
      <c r="AG1250">
        <v>8</v>
      </c>
      <c r="AH1250">
        <v>1</v>
      </c>
      <c r="AL1250" t="s">
        <v>87</v>
      </c>
    </row>
    <row r="1251" spans="1:38" hidden="1" x14ac:dyDescent="0.25">
      <c r="A1251" s="21" t="s">
        <v>254</v>
      </c>
      <c r="B1251" s="21" t="s">
        <v>280</v>
      </c>
      <c r="C1251" s="28">
        <v>3</v>
      </c>
      <c r="D1251">
        <v>10.09</v>
      </c>
      <c r="E1251">
        <v>10.19</v>
      </c>
      <c r="F1251" s="34"/>
      <c r="G1251">
        <v>7</v>
      </c>
      <c r="H1251">
        <v>8</v>
      </c>
      <c r="I1251" s="34"/>
      <c r="J1251" s="54" t="s">
        <v>58</v>
      </c>
      <c r="K1251" s="62" t="s">
        <v>120</v>
      </c>
      <c r="L1251" s="109"/>
      <c r="M1251">
        <v>126</v>
      </c>
      <c r="N1251">
        <v>123</v>
      </c>
      <c r="O1251" s="34"/>
      <c r="P1251">
        <f>VLOOKUP(表格2_45[[#This Row],[name]],odds!$A$1:$H$200,4,0)</f>
        <v>9.1</v>
      </c>
      <c r="Q1251">
        <v>12</v>
      </c>
      <c r="R1251" s="34"/>
      <c r="S1251" s="36" t="s">
        <v>410</v>
      </c>
      <c r="T1251" s="40">
        <v>1200</v>
      </c>
      <c r="U1251">
        <v>1</v>
      </c>
      <c r="V1251">
        <v>5</v>
      </c>
      <c r="W1251">
        <v>2</v>
      </c>
      <c r="X1251">
        <v>25</v>
      </c>
      <c r="Y1251" s="32" t="s">
        <v>432</v>
      </c>
      <c r="Z1251">
        <v>1099</v>
      </c>
      <c r="AA1251" s="33" t="s">
        <v>417</v>
      </c>
      <c r="AB1251">
        <v>4</v>
      </c>
      <c r="AC1251">
        <v>48</v>
      </c>
      <c r="AD1251" s="22" t="s">
        <v>147</v>
      </c>
      <c r="AE1251" s="12" t="s">
        <v>423</v>
      </c>
      <c r="AF1251">
        <v>8</v>
      </c>
      <c r="AG1251">
        <v>7</v>
      </c>
      <c r="AH1251">
        <v>3</v>
      </c>
      <c r="AL1251" t="s">
        <v>680</v>
      </c>
    </row>
    <row r="1252" spans="1:38" hidden="1" x14ac:dyDescent="0.25">
      <c r="A1252" s="21" t="s">
        <v>254</v>
      </c>
      <c r="B1252" s="21" t="s">
        <v>280</v>
      </c>
      <c r="C1252">
        <v>7</v>
      </c>
      <c r="D1252">
        <v>10.18</v>
      </c>
      <c r="E1252">
        <v>10.18</v>
      </c>
      <c r="F1252" s="34"/>
      <c r="G1252">
        <v>7</v>
      </c>
      <c r="H1252">
        <v>8</v>
      </c>
      <c r="I1252" s="34"/>
      <c r="J1252" s="54" t="s">
        <v>58</v>
      </c>
      <c r="K1252" s="62" t="s">
        <v>120</v>
      </c>
      <c r="L1252" s="109"/>
      <c r="M1252">
        <v>126</v>
      </c>
      <c r="N1252">
        <v>127</v>
      </c>
      <c r="O1252" s="34"/>
      <c r="P1252">
        <f>VLOOKUP(表格2_45[[#This Row],[name]],odds!$A$1:$H$200,4,0)</f>
        <v>9.1</v>
      </c>
      <c r="Q1252">
        <v>5.7</v>
      </c>
      <c r="R1252" s="34"/>
      <c r="S1252" s="36" t="s">
        <v>410</v>
      </c>
      <c r="T1252" s="40">
        <v>1200</v>
      </c>
      <c r="U1252">
        <v>1</v>
      </c>
      <c r="V1252">
        <v>19</v>
      </c>
      <c r="W1252">
        <v>1</v>
      </c>
      <c r="X1252">
        <v>25</v>
      </c>
      <c r="Y1252" t="s">
        <v>483</v>
      </c>
      <c r="Z1252">
        <v>1092</v>
      </c>
      <c r="AA1252" s="33" t="s">
        <v>417</v>
      </c>
      <c r="AB1252">
        <v>4</v>
      </c>
      <c r="AC1252">
        <v>50</v>
      </c>
      <c r="AD1252" s="22" t="s">
        <v>147</v>
      </c>
      <c r="AE1252" t="s">
        <v>453</v>
      </c>
      <c r="AF1252">
        <v>10</v>
      </c>
      <c r="AG1252">
        <v>11</v>
      </c>
      <c r="AH1252">
        <v>7</v>
      </c>
      <c r="AL1252" t="s">
        <v>624</v>
      </c>
    </row>
    <row r="1253" spans="1:38" hidden="1" x14ac:dyDescent="0.25">
      <c r="A1253" s="21" t="s">
        <v>254</v>
      </c>
      <c r="B1253" s="21" t="s">
        <v>280</v>
      </c>
      <c r="C1253">
        <v>9</v>
      </c>
      <c r="D1253">
        <v>22.83</v>
      </c>
      <c r="E1253">
        <v>23.029999999999998</v>
      </c>
      <c r="F1253" s="34"/>
      <c r="G1253">
        <v>7</v>
      </c>
      <c r="H1253">
        <v>3</v>
      </c>
      <c r="I1253" s="34"/>
      <c r="J1253" s="54" t="s">
        <v>58</v>
      </c>
      <c r="K1253" s="62" t="s">
        <v>120</v>
      </c>
      <c r="L1253" s="109"/>
      <c r="M1253">
        <v>126</v>
      </c>
      <c r="N1253">
        <v>126</v>
      </c>
      <c r="O1253" s="34"/>
      <c r="P1253">
        <f>VLOOKUP(表格2_45[[#This Row],[name]],odds!$A$1:$H$200,4,0)</f>
        <v>9.1</v>
      </c>
      <c r="Q1253">
        <v>8.6999999999999993</v>
      </c>
      <c r="R1253" s="34"/>
      <c r="S1253" s="36" t="s">
        <v>410</v>
      </c>
      <c r="T1253">
        <v>1400</v>
      </c>
      <c r="U1253">
        <v>1</v>
      </c>
      <c r="V1253">
        <v>29</v>
      </c>
      <c r="W1253">
        <v>12</v>
      </c>
      <c r="X1253">
        <v>24</v>
      </c>
      <c r="Y1253" t="s">
        <v>501</v>
      </c>
      <c r="Z1253">
        <v>1098</v>
      </c>
      <c r="AA1253" s="33" t="s">
        <v>417</v>
      </c>
      <c r="AB1253">
        <v>4</v>
      </c>
      <c r="AC1253">
        <v>51</v>
      </c>
      <c r="AD1253" s="22" t="s">
        <v>147</v>
      </c>
      <c r="AE1253" t="s">
        <v>516</v>
      </c>
      <c r="AF1253">
        <v>10</v>
      </c>
      <c r="AG1253">
        <v>9</v>
      </c>
      <c r="AH1253">
        <v>10</v>
      </c>
      <c r="AI1253">
        <v>9</v>
      </c>
      <c r="AL1253" t="s">
        <v>624</v>
      </c>
    </row>
    <row r="1254" spans="1:38" hidden="1" x14ac:dyDescent="0.25">
      <c r="A1254" s="21" t="s">
        <v>254</v>
      </c>
      <c r="B1254" s="21" t="s">
        <v>280</v>
      </c>
      <c r="C1254" s="30">
        <v>5</v>
      </c>
      <c r="D1254">
        <v>9.7899999999999991</v>
      </c>
      <c r="E1254">
        <v>9.7899999999999991</v>
      </c>
      <c r="F1254" s="34"/>
      <c r="G1254">
        <v>7</v>
      </c>
      <c r="H1254">
        <v>6</v>
      </c>
      <c r="I1254" s="34"/>
      <c r="J1254" s="54" t="s">
        <v>58</v>
      </c>
      <c r="K1254" s="62" t="s">
        <v>120</v>
      </c>
      <c r="L1254" s="109"/>
      <c r="M1254">
        <v>126</v>
      </c>
      <c r="N1254">
        <v>125</v>
      </c>
      <c r="O1254" s="34"/>
      <c r="P1254">
        <f>VLOOKUP(表格2_45[[#This Row],[name]],odds!$A$1:$H$200,4,0)</f>
        <v>9.1</v>
      </c>
      <c r="Q1254">
        <v>6.7</v>
      </c>
      <c r="R1254" s="34"/>
      <c r="S1254" s="36" t="s">
        <v>410</v>
      </c>
      <c r="T1254" s="40">
        <v>1200</v>
      </c>
      <c r="U1254">
        <v>1</v>
      </c>
      <c r="V1254">
        <v>24</v>
      </c>
      <c r="W1254">
        <v>11</v>
      </c>
      <c r="X1254">
        <v>24</v>
      </c>
      <c r="Y1254" t="s">
        <v>508</v>
      </c>
      <c r="Z1254">
        <v>1082</v>
      </c>
      <c r="AA1254" s="33" t="s">
        <v>417</v>
      </c>
      <c r="AB1254">
        <v>4</v>
      </c>
      <c r="AC1254">
        <v>51</v>
      </c>
      <c r="AD1254" s="22" t="s">
        <v>147</v>
      </c>
      <c r="AE1254" t="s">
        <v>441</v>
      </c>
      <c r="AF1254">
        <v>10</v>
      </c>
      <c r="AG1254">
        <v>8</v>
      </c>
      <c r="AH1254">
        <v>5</v>
      </c>
      <c r="AL1254" t="s">
        <v>624</v>
      </c>
    </row>
    <row r="1255" spans="1:38" hidden="1" x14ac:dyDescent="0.25">
      <c r="A1255" s="21" t="s">
        <v>254</v>
      </c>
      <c r="B1255" s="21" t="s">
        <v>280</v>
      </c>
      <c r="C1255" s="28">
        <v>3</v>
      </c>
      <c r="D1255">
        <v>9.1999999999999993</v>
      </c>
      <c r="E1255">
        <v>9.3999999999999986</v>
      </c>
      <c r="F1255" s="34"/>
      <c r="G1255">
        <v>7</v>
      </c>
      <c r="H1255">
        <v>1</v>
      </c>
      <c r="I1255" s="34"/>
      <c r="J1255" s="54" t="s">
        <v>58</v>
      </c>
      <c r="K1255" s="62" t="s">
        <v>120</v>
      </c>
      <c r="L1255" s="109"/>
      <c r="M1255">
        <v>126</v>
      </c>
      <c r="N1255">
        <v>125</v>
      </c>
      <c r="O1255" s="34"/>
      <c r="P1255">
        <f>VLOOKUP(表格2_45[[#This Row],[name]],odds!$A$1:$H$200,4,0)</f>
        <v>9.1</v>
      </c>
      <c r="Q1255">
        <v>6.3</v>
      </c>
      <c r="R1255" s="34"/>
      <c r="S1255" s="37" t="s">
        <v>409</v>
      </c>
      <c r="T1255" s="40">
        <v>1200</v>
      </c>
      <c r="U1255">
        <v>1</v>
      </c>
      <c r="V1255">
        <v>3</v>
      </c>
      <c r="W1255">
        <v>11</v>
      </c>
      <c r="X1255">
        <v>24</v>
      </c>
      <c r="Y1255" t="s">
        <v>479</v>
      </c>
      <c r="Z1255">
        <v>1088</v>
      </c>
      <c r="AA1255" s="33" t="s">
        <v>427</v>
      </c>
      <c r="AB1255">
        <v>4</v>
      </c>
      <c r="AC1255">
        <v>51</v>
      </c>
      <c r="AD1255" s="22" t="s">
        <v>147</v>
      </c>
      <c r="AE1255" s="12" t="s">
        <v>418</v>
      </c>
      <c r="AF1255">
        <v>5</v>
      </c>
      <c r="AG1255">
        <v>5</v>
      </c>
      <c r="AH1255">
        <v>3</v>
      </c>
      <c r="AL1255" t="s">
        <v>624</v>
      </c>
    </row>
    <row r="1256" spans="1:38" hidden="1" x14ac:dyDescent="0.25">
      <c r="A1256" s="21" t="s">
        <v>254</v>
      </c>
      <c r="B1256" s="21" t="s">
        <v>280</v>
      </c>
      <c r="C1256" s="28">
        <v>1</v>
      </c>
      <c r="D1256">
        <v>9.08</v>
      </c>
      <c r="E1256">
        <v>9.4799999999999986</v>
      </c>
      <c r="F1256" s="34"/>
      <c r="G1256">
        <v>7</v>
      </c>
      <c r="H1256">
        <v>2</v>
      </c>
      <c r="I1256" s="34"/>
      <c r="J1256" s="54" t="s">
        <v>58</v>
      </c>
      <c r="K1256" s="62" t="s">
        <v>120</v>
      </c>
      <c r="L1256" s="109"/>
      <c r="M1256">
        <v>126</v>
      </c>
      <c r="N1256">
        <v>121</v>
      </c>
      <c r="O1256" s="34"/>
      <c r="P1256">
        <f>VLOOKUP(表格2_45[[#This Row],[name]],odds!$A$1:$H$200,4,0)</f>
        <v>9.1</v>
      </c>
      <c r="Q1256">
        <v>2.8</v>
      </c>
      <c r="R1256" s="34"/>
      <c r="S1256" s="37" t="s">
        <v>409</v>
      </c>
      <c r="T1256" s="40">
        <v>1200</v>
      </c>
      <c r="U1256">
        <v>1</v>
      </c>
      <c r="V1256">
        <v>1</v>
      </c>
      <c r="W1256">
        <v>10</v>
      </c>
      <c r="X1256">
        <v>24</v>
      </c>
      <c r="Y1256" t="s">
        <v>479</v>
      </c>
      <c r="Z1256">
        <v>1084</v>
      </c>
      <c r="AA1256" s="33" t="s">
        <v>427</v>
      </c>
      <c r="AB1256">
        <v>4</v>
      </c>
      <c r="AC1256">
        <v>45</v>
      </c>
      <c r="AD1256" s="22" t="s">
        <v>147</v>
      </c>
      <c r="AE1256" s="12" t="s">
        <v>654</v>
      </c>
      <c r="AF1256">
        <v>6</v>
      </c>
      <c r="AG1256">
        <v>6</v>
      </c>
      <c r="AH1256">
        <v>1</v>
      </c>
      <c r="AL1256" t="s">
        <v>624</v>
      </c>
    </row>
    <row r="1257" spans="1:38" hidden="1" x14ac:dyDescent="0.25">
      <c r="A1257" s="21" t="s">
        <v>254</v>
      </c>
      <c r="B1257" s="21" t="s">
        <v>280</v>
      </c>
      <c r="C1257" s="30">
        <v>5</v>
      </c>
      <c r="D1257">
        <v>22.44</v>
      </c>
      <c r="E1257">
        <v>22.84</v>
      </c>
      <c r="F1257" s="34"/>
      <c r="G1257">
        <v>7</v>
      </c>
      <c r="H1257">
        <v>1</v>
      </c>
      <c r="I1257" s="34"/>
      <c r="J1257" s="54" t="s">
        <v>58</v>
      </c>
      <c r="K1257" s="62" t="s">
        <v>120</v>
      </c>
      <c r="L1257" s="109"/>
      <c r="M1257">
        <v>126</v>
      </c>
      <c r="N1257">
        <v>121</v>
      </c>
      <c r="O1257" s="34"/>
      <c r="P1257">
        <f>VLOOKUP(表格2_45[[#This Row],[name]],odds!$A$1:$H$200,4,0)</f>
        <v>9.1</v>
      </c>
      <c r="Q1257">
        <v>12</v>
      </c>
      <c r="R1257" s="34"/>
      <c r="S1257" s="37" t="s">
        <v>409</v>
      </c>
      <c r="T1257">
        <v>1400</v>
      </c>
      <c r="U1257">
        <v>1</v>
      </c>
      <c r="V1257">
        <v>14</v>
      </c>
      <c r="W1257">
        <v>7</v>
      </c>
      <c r="X1257">
        <v>24</v>
      </c>
      <c r="Y1257" t="s">
        <v>483</v>
      </c>
      <c r="Z1257">
        <v>1069</v>
      </c>
      <c r="AA1257" s="33" t="s">
        <v>417</v>
      </c>
      <c r="AB1257">
        <v>4</v>
      </c>
      <c r="AC1257">
        <v>47</v>
      </c>
      <c r="AD1257" s="22" t="s">
        <v>147</v>
      </c>
      <c r="AE1257" s="12">
        <v>2</v>
      </c>
      <c r="AF1257">
        <v>4</v>
      </c>
      <c r="AG1257">
        <v>5</v>
      </c>
      <c r="AH1257">
        <v>6</v>
      </c>
      <c r="AI1257">
        <v>5</v>
      </c>
      <c r="AL1257" t="s">
        <v>624</v>
      </c>
    </row>
    <row r="1258" spans="1:38" hidden="1" x14ac:dyDescent="0.25">
      <c r="A1258" s="21" t="s">
        <v>254</v>
      </c>
      <c r="B1258" s="21" t="s">
        <v>280</v>
      </c>
      <c r="C1258">
        <v>6</v>
      </c>
      <c r="D1258">
        <v>22.44</v>
      </c>
      <c r="E1258">
        <v>22.540000000000003</v>
      </c>
      <c r="F1258" s="34"/>
      <c r="G1258">
        <v>7</v>
      </c>
      <c r="H1258">
        <v>10</v>
      </c>
      <c r="I1258" s="34"/>
      <c r="J1258" s="54" t="s">
        <v>58</v>
      </c>
      <c r="K1258" s="62" t="s">
        <v>120</v>
      </c>
      <c r="L1258" s="109"/>
      <c r="M1258">
        <v>126</v>
      </c>
      <c r="N1258">
        <v>122</v>
      </c>
      <c r="O1258" s="34"/>
      <c r="P1258">
        <f>VLOOKUP(表格2_45[[#This Row],[name]],odds!$A$1:$H$200,4,0)</f>
        <v>9.1</v>
      </c>
      <c r="Q1258">
        <v>47</v>
      </c>
      <c r="R1258" s="34"/>
      <c r="S1258" s="36" t="s">
        <v>410</v>
      </c>
      <c r="T1258">
        <v>1400</v>
      </c>
      <c r="U1258">
        <v>1</v>
      </c>
      <c r="V1258">
        <v>23</v>
      </c>
      <c r="W1258">
        <v>6</v>
      </c>
      <c r="X1258">
        <v>24</v>
      </c>
      <c r="Y1258" t="s">
        <v>483</v>
      </c>
      <c r="Z1258">
        <v>1061</v>
      </c>
      <c r="AA1258" s="33" t="s">
        <v>427</v>
      </c>
      <c r="AB1258">
        <v>4</v>
      </c>
      <c r="AC1258">
        <v>49</v>
      </c>
      <c r="AD1258" s="22" t="s">
        <v>147</v>
      </c>
      <c r="AE1258" t="s">
        <v>502</v>
      </c>
      <c r="AF1258">
        <v>10</v>
      </c>
      <c r="AG1258">
        <v>9</v>
      </c>
      <c r="AH1258">
        <v>9</v>
      </c>
      <c r="AI1258">
        <v>6</v>
      </c>
      <c r="AL1258" t="s">
        <v>1534</v>
      </c>
    </row>
    <row r="1259" spans="1:38" hidden="1" x14ac:dyDescent="0.25">
      <c r="A1259" s="21" t="s">
        <v>254</v>
      </c>
      <c r="B1259" s="21" t="s">
        <v>280</v>
      </c>
      <c r="C1259">
        <v>10</v>
      </c>
      <c r="D1259">
        <v>10.25</v>
      </c>
      <c r="E1259">
        <v>10.050000000000001</v>
      </c>
      <c r="F1259" s="34"/>
      <c r="G1259">
        <v>7</v>
      </c>
      <c r="H1259">
        <v>11</v>
      </c>
      <c r="I1259" s="34"/>
      <c r="J1259" s="54" t="s">
        <v>58</v>
      </c>
      <c r="K1259" s="63" t="s">
        <v>140</v>
      </c>
      <c r="L1259" s="100"/>
      <c r="M1259">
        <v>126</v>
      </c>
      <c r="N1259">
        <v>126</v>
      </c>
      <c r="O1259" s="34"/>
      <c r="P1259">
        <f>VLOOKUP(表格2_45[[#This Row],[name]],odds!$A$1:$H$200,4,0)</f>
        <v>9.1</v>
      </c>
      <c r="Q1259">
        <v>17</v>
      </c>
      <c r="R1259" s="34"/>
      <c r="S1259" s="36" t="s">
        <v>410</v>
      </c>
      <c r="T1259" s="40">
        <v>1200</v>
      </c>
      <c r="U1259">
        <v>1</v>
      </c>
      <c r="V1259">
        <v>19</v>
      </c>
      <c r="W1259">
        <v>5</v>
      </c>
      <c r="X1259">
        <v>24</v>
      </c>
      <c r="Y1259" t="s">
        <v>479</v>
      </c>
      <c r="Z1259">
        <v>1073</v>
      </c>
      <c r="AA1259" s="33" t="s">
        <v>417</v>
      </c>
      <c r="AB1259">
        <v>4</v>
      </c>
      <c r="AC1259">
        <v>51</v>
      </c>
      <c r="AD1259" s="22" t="s">
        <v>147</v>
      </c>
      <c r="AE1259" t="s">
        <v>522</v>
      </c>
      <c r="AF1259">
        <v>8</v>
      </c>
      <c r="AG1259">
        <v>8</v>
      </c>
      <c r="AH1259">
        <v>10</v>
      </c>
      <c r="AL1259" t="s">
        <v>262</v>
      </c>
    </row>
    <row r="1260" spans="1:38" hidden="1" x14ac:dyDescent="0.25">
      <c r="A1260" s="21" t="s">
        <v>254</v>
      </c>
      <c r="B1260" s="21" t="s">
        <v>280</v>
      </c>
      <c r="C1260">
        <v>6</v>
      </c>
      <c r="D1260">
        <v>22.33</v>
      </c>
      <c r="E1260">
        <v>22.229999999999997</v>
      </c>
      <c r="F1260" s="34"/>
      <c r="G1260">
        <v>7</v>
      </c>
      <c r="H1260">
        <v>4</v>
      </c>
      <c r="I1260" s="34"/>
      <c r="J1260" s="54" t="s">
        <v>58</v>
      </c>
      <c r="K1260" s="56" t="s">
        <v>69</v>
      </c>
      <c r="L1260" s="105"/>
      <c r="M1260">
        <v>126</v>
      </c>
      <c r="N1260">
        <v>129</v>
      </c>
      <c r="O1260" s="34"/>
      <c r="P1260">
        <f>VLOOKUP(表格2_45[[#This Row],[name]],odds!$A$1:$H$200,4,0)</f>
        <v>9.1</v>
      </c>
      <c r="Q1260">
        <v>8.9</v>
      </c>
      <c r="R1260" s="34"/>
      <c r="S1260" s="36" t="s">
        <v>410</v>
      </c>
      <c r="T1260">
        <v>1400</v>
      </c>
      <c r="U1260">
        <v>1</v>
      </c>
      <c r="V1260">
        <v>14</v>
      </c>
      <c r="W1260">
        <v>4</v>
      </c>
      <c r="X1260">
        <v>24</v>
      </c>
      <c r="Y1260" t="s">
        <v>508</v>
      </c>
      <c r="Z1260">
        <v>1064</v>
      </c>
      <c r="AA1260" s="33" t="s">
        <v>427</v>
      </c>
      <c r="AB1260">
        <v>4</v>
      </c>
      <c r="AC1260">
        <v>53</v>
      </c>
      <c r="AD1260" s="22" t="s">
        <v>147</v>
      </c>
      <c r="AE1260">
        <v>5</v>
      </c>
      <c r="AF1260">
        <v>8</v>
      </c>
      <c r="AG1260">
        <v>7</v>
      </c>
      <c r="AH1260">
        <v>8</v>
      </c>
      <c r="AI1260">
        <v>6</v>
      </c>
      <c r="AL1260" t="s">
        <v>46</v>
      </c>
    </row>
    <row r="1261" spans="1:38" hidden="1" x14ac:dyDescent="0.25">
      <c r="A1261" s="21" t="s">
        <v>254</v>
      </c>
      <c r="B1261" s="21" t="s">
        <v>280</v>
      </c>
      <c r="C1261">
        <v>8</v>
      </c>
      <c r="D1261">
        <v>10.039999999999999</v>
      </c>
      <c r="E1261">
        <v>9.74</v>
      </c>
      <c r="F1261" s="34"/>
      <c r="G1261">
        <v>7</v>
      </c>
      <c r="H1261">
        <v>11</v>
      </c>
      <c r="I1261" s="34"/>
      <c r="J1261" s="54" t="s">
        <v>58</v>
      </c>
      <c r="K1261" s="56" t="s">
        <v>69</v>
      </c>
      <c r="L1261" s="105"/>
      <c r="M1261">
        <v>126</v>
      </c>
      <c r="N1261">
        <v>129</v>
      </c>
      <c r="O1261" s="34"/>
      <c r="P1261">
        <f>VLOOKUP(表格2_45[[#This Row],[name]],odds!$A$1:$H$200,4,0)</f>
        <v>9.1</v>
      </c>
      <c r="Q1261">
        <v>6.2</v>
      </c>
      <c r="R1261" s="34"/>
      <c r="S1261" s="37" t="s">
        <v>409</v>
      </c>
      <c r="T1261" s="40">
        <v>1200</v>
      </c>
      <c r="U1261">
        <v>1</v>
      </c>
      <c r="V1261">
        <v>16</v>
      </c>
      <c r="W1261">
        <v>3</v>
      </c>
      <c r="X1261">
        <v>24</v>
      </c>
      <c r="Y1261" t="s">
        <v>479</v>
      </c>
      <c r="Z1261">
        <v>1062</v>
      </c>
      <c r="AA1261" s="33" t="s">
        <v>417</v>
      </c>
      <c r="AB1261">
        <v>4</v>
      </c>
      <c r="AC1261">
        <v>53</v>
      </c>
      <c r="AD1261" s="22" t="s">
        <v>147</v>
      </c>
      <c r="AE1261" t="s">
        <v>474</v>
      </c>
      <c r="AF1261">
        <v>5</v>
      </c>
      <c r="AG1261">
        <v>5</v>
      </c>
      <c r="AH1261">
        <v>8</v>
      </c>
      <c r="AL1261" t="s">
        <v>46</v>
      </c>
    </row>
    <row r="1262" spans="1:38" hidden="1" x14ac:dyDescent="0.25">
      <c r="A1262" s="21" t="s">
        <v>254</v>
      </c>
      <c r="B1262" s="21" t="s">
        <v>280</v>
      </c>
      <c r="C1262" s="28">
        <v>2</v>
      </c>
      <c r="D1262">
        <v>9.68</v>
      </c>
      <c r="E1262">
        <v>9.879999999999999</v>
      </c>
      <c r="F1262" s="34"/>
      <c r="G1262">
        <v>7</v>
      </c>
      <c r="H1262">
        <v>2</v>
      </c>
      <c r="I1262" s="34"/>
      <c r="J1262" s="54" t="s">
        <v>58</v>
      </c>
      <c r="K1262" s="56" t="s">
        <v>69</v>
      </c>
      <c r="L1262" s="105"/>
      <c r="M1262">
        <v>126</v>
      </c>
      <c r="N1262">
        <v>127</v>
      </c>
      <c r="O1262" s="34"/>
      <c r="P1262">
        <f>VLOOKUP(表格2_45[[#This Row],[name]],odds!$A$1:$H$200,4,0)</f>
        <v>9.1</v>
      </c>
      <c r="Q1262">
        <v>10</v>
      </c>
      <c r="R1262" s="34"/>
      <c r="S1262" s="37" t="s">
        <v>409</v>
      </c>
      <c r="T1262" s="40">
        <v>1200</v>
      </c>
      <c r="U1262">
        <v>1</v>
      </c>
      <c r="V1262">
        <v>18</v>
      </c>
      <c r="W1262">
        <v>2</v>
      </c>
      <c r="X1262">
        <v>24</v>
      </c>
      <c r="Y1262" t="s">
        <v>479</v>
      </c>
      <c r="Z1262">
        <v>1066</v>
      </c>
      <c r="AA1262" s="33" t="s">
        <v>417</v>
      </c>
      <c r="AB1262">
        <v>4</v>
      </c>
      <c r="AC1262">
        <v>52</v>
      </c>
      <c r="AD1262" s="22" t="s">
        <v>147</v>
      </c>
      <c r="AE1262" s="12" t="s">
        <v>446</v>
      </c>
      <c r="AF1262">
        <v>7</v>
      </c>
      <c r="AG1262">
        <v>7</v>
      </c>
      <c r="AH1262">
        <v>2</v>
      </c>
      <c r="AL1262" t="s">
        <v>639</v>
      </c>
    </row>
    <row r="1263" spans="1:38" hidden="1" x14ac:dyDescent="0.25">
      <c r="A1263" s="21" t="s">
        <v>254</v>
      </c>
      <c r="B1263" s="22" t="s">
        <v>283</v>
      </c>
      <c r="C1263">
        <v>7</v>
      </c>
      <c r="D1263">
        <v>10.26</v>
      </c>
      <c r="E1263">
        <v>10.459999999999999</v>
      </c>
      <c r="F1263" s="34"/>
      <c r="G1263">
        <v>10</v>
      </c>
      <c r="H1263">
        <v>4</v>
      </c>
      <c r="I1263" s="34"/>
      <c r="J1263" s="66" t="s">
        <v>173</v>
      </c>
      <c r="K1263" s="66" t="s">
        <v>173</v>
      </c>
      <c r="L1263" s="104"/>
      <c r="M1263">
        <v>126</v>
      </c>
      <c r="N1263">
        <v>125</v>
      </c>
      <c r="O1263" s="34"/>
      <c r="P1263">
        <f>VLOOKUP(表格2_45[[#This Row],[name]],odds!$A$1:$H$200,4,0)</f>
        <v>18</v>
      </c>
      <c r="Q1263">
        <v>15</v>
      </c>
      <c r="R1263" s="34"/>
      <c r="S1263" s="35" t="s">
        <v>408</v>
      </c>
      <c r="T1263" s="40">
        <v>1200</v>
      </c>
      <c r="U1263">
        <v>1</v>
      </c>
      <c r="V1263">
        <v>1</v>
      </c>
      <c r="W1263">
        <v>1</v>
      </c>
      <c r="X1263">
        <v>26</v>
      </c>
      <c r="Y1263" t="s">
        <v>501</v>
      </c>
      <c r="Z1263">
        <v>1001</v>
      </c>
      <c r="AA1263" s="33" t="s">
        <v>417</v>
      </c>
      <c r="AB1263">
        <v>4</v>
      </c>
      <c r="AC1263">
        <v>49</v>
      </c>
      <c r="AD1263" s="19" t="s">
        <v>32</v>
      </c>
      <c r="AE1263" s="12" t="s">
        <v>446</v>
      </c>
      <c r="AF1263">
        <v>3</v>
      </c>
      <c r="AG1263">
        <v>5</v>
      </c>
      <c r="AH1263">
        <v>7</v>
      </c>
      <c r="AL1263" t="s">
        <v>285</v>
      </c>
    </row>
    <row r="1264" spans="1:38" hidden="1" x14ac:dyDescent="0.25">
      <c r="A1264" s="21" t="s">
        <v>254</v>
      </c>
      <c r="B1264" s="22" t="s">
        <v>283</v>
      </c>
      <c r="C1264" s="28">
        <v>3</v>
      </c>
      <c r="D1264">
        <v>10.94</v>
      </c>
      <c r="E1264">
        <v>10.74</v>
      </c>
      <c r="F1264" s="34"/>
      <c r="G1264">
        <v>10</v>
      </c>
      <c r="H1264">
        <v>11</v>
      </c>
      <c r="I1264" s="34"/>
      <c r="J1264" s="66" t="s">
        <v>173</v>
      </c>
      <c r="K1264" s="53" t="s">
        <v>53</v>
      </c>
      <c r="L1264" s="102"/>
      <c r="M1264">
        <v>126</v>
      </c>
      <c r="N1264">
        <v>131</v>
      </c>
      <c r="O1264" s="34"/>
      <c r="P1264">
        <f>VLOOKUP(表格2_45[[#This Row],[name]],odds!$A$1:$H$200,4,0)</f>
        <v>18</v>
      </c>
      <c r="Q1264">
        <v>53</v>
      </c>
      <c r="R1264" s="34"/>
      <c r="S1264" s="38" t="s">
        <v>411</v>
      </c>
      <c r="T1264" s="40">
        <v>1200</v>
      </c>
      <c r="U1264">
        <v>1</v>
      </c>
      <c r="V1264">
        <v>8</v>
      </c>
      <c r="W1264">
        <v>5</v>
      </c>
      <c r="X1264">
        <v>24</v>
      </c>
      <c r="Y1264" s="31" t="s">
        <v>420</v>
      </c>
      <c r="Z1264">
        <v>973</v>
      </c>
      <c r="AA1264" s="33" t="s">
        <v>417</v>
      </c>
      <c r="AB1264">
        <v>5</v>
      </c>
      <c r="AC1264">
        <v>36</v>
      </c>
      <c r="AD1264" s="19" t="s">
        <v>32</v>
      </c>
      <c r="AE1264" s="12">
        <v>2</v>
      </c>
      <c r="AF1264">
        <v>11</v>
      </c>
      <c r="AG1264">
        <v>11</v>
      </c>
      <c r="AH1264">
        <v>3</v>
      </c>
      <c r="AL1264" t="s">
        <v>285</v>
      </c>
    </row>
    <row r="1265" spans="1:38" hidden="1" x14ac:dyDescent="0.25">
      <c r="A1265" s="21" t="s">
        <v>254</v>
      </c>
      <c r="B1265" s="22" t="s">
        <v>283</v>
      </c>
      <c r="C1265">
        <v>9</v>
      </c>
      <c r="D1265">
        <v>57.5</v>
      </c>
      <c r="E1265">
        <v>57.6</v>
      </c>
      <c r="F1265" s="34"/>
      <c r="G1265">
        <v>10</v>
      </c>
      <c r="H1265">
        <v>11</v>
      </c>
      <c r="I1265" s="34"/>
      <c r="J1265" s="66" t="s">
        <v>173</v>
      </c>
      <c r="K1265" s="66" t="s">
        <v>173</v>
      </c>
      <c r="L1265" s="104"/>
      <c r="M1265">
        <v>126</v>
      </c>
      <c r="N1265">
        <v>123</v>
      </c>
      <c r="O1265" s="34"/>
      <c r="P1265">
        <f>VLOOKUP(表格2_45[[#This Row],[name]],odds!$A$1:$H$200,4,0)</f>
        <v>18</v>
      </c>
      <c r="Q1265">
        <v>24</v>
      </c>
      <c r="R1265" s="34"/>
      <c r="S1265" s="38" t="s">
        <v>411</v>
      </c>
      <c r="T1265">
        <v>1000</v>
      </c>
      <c r="U1265">
        <v>0</v>
      </c>
      <c r="V1265">
        <v>19</v>
      </c>
      <c r="W1265">
        <v>10</v>
      </c>
      <c r="X1265">
        <v>25</v>
      </c>
      <c r="Y1265" t="s">
        <v>479</v>
      </c>
      <c r="Z1265">
        <v>968</v>
      </c>
      <c r="AA1265" s="33" t="s">
        <v>427</v>
      </c>
      <c r="AB1265">
        <v>4</v>
      </c>
      <c r="AC1265">
        <v>50</v>
      </c>
      <c r="AD1265" s="19" t="s">
        <v>32</v>
      </c>
      <c r="AE1265" t="s">
        <v>589</v>
      </c>
      <c r="AF1265">
        <v>11</v>
      </c>
      <c r="AG1265">
        <v>10</v>
      </c>
      <c r="AH1265">
        <v>9</v>
      </c>
      <c r="AL1265" t="s">
        <v>285</v>
      </c>
    </row>
    <row r="1266" spans="1:38" hidden="1" x14ac:dyDescent="0.25">
      <c r="A1266" s="21" t="s">
        <v>254</v>
      </c>
      <c r="B1266" s="22" t="s">
        <v>283</v>
      </c>
      <c r="C1266">
        <v>6</v>
      </c>
      <c r="D1266">
        <v>9.35</v>
      </c>
      <c r="E1266">
        <v>9.75</v>
      </c>
      <c r="F1266" s="34"/>
      <c r="G1266">
        <v>10</v>
      </c>
      <c r="H1266">
        <v>2</v>
      </c>
      <c r="I1266" s="34"/>
      <c r="J1266" s="66" t="s">
        <v>173</v>
      </c>
      <c r="K1266" s="66" t="s">
        <v>173</v>
      </c>
      <c r="L1266" s="104"/>
      <c r="M1266">
        <v>126</v>
      </c>
      <c r="N1266">
        <v>126</v>
      </c>
      <c r="O1266" s="34"/>
      <c r="P1266">
        <f>VLOOKUP(表格2_45[[#This Row],[name]],odds!$A$1:$H$200,4,0)</f>
        <v>18</v>
      </c>
      <c r="Q1266">
        <v>10</v>
      </c>
      <c r="R1266" s="34"/>
      <c r="S1266" s="37" t="s">
        <v>409</v>
      </c>
      <c r="T1266" s="40">
        <v>1200</v>
      </c>
      <c r="U1266">
        <v>1</v>
      </c>
      <c r="V1266">
        <v>4</v>
      </c>
      <c r="W1266">
        <v>10</v>
      </c>
      <c r="X1266">
        <v>25</v>
      </c>
      <c r="Y1266" t="s">
        <v>501</v>
      </c>
      <c r="Z1266">
        <v>989</v>
      </c>
      <c r="AA1266" s="33" t="s">
        <v>427</v>
      </c>
      <c r="AB1266">
        <v>4</v>
      </c>
      <c r="AC1266">
        <v>50</v>
      </c>
      <c r="AD1266" s="19" t="s">
        <v>32</v>
      </c>
      <c r="AE1266" t="s">
        <v>435</v>
      </c>
      <c r="AF1266">
        <v>4</v>
      </c>
      <c r="AG1266">
        <v>4</v>
      </c>
      <c r="AH1266">
        <v>6</v>
      </c>
      <c r="AL1266" t="s">
        <v>285</v>
      </c>
    </row>
    <row r="1267" spans="1:38" hidden="1" x14ac:dyDescent="0.25">
      <c r="A1267" s="21" t="s">
        <v>254</v>
      </c>
      <c r="B1267" s="22" t="s">
        <v>283</v>
      </c>
      <c r="C1267" s="28">
        <v>1</v>
      </c>
      <c r="D1267">
        <v>8.9700000000000006</v>
      </c>
      <c r="E1267">
        <v>8.870000000000001</v>
      </c>
      <c r="F1267" s="34"/>
      <c r="G1267">
        <v>10</v>
      </c>
      <c r="H1267">
        <v>14</v>
      </c>
      <c r="I1267" s="34"/>
      <c r="J1267" s="66" t="s">
        <v>173</v>
      </c>
      <c r="K1267" s="66" t="s">
        <v>173</v>
      </c>
      <c r="L1267" s="104"/>
      <c r="M1267">
        <v>126</v>
      </c>
      <c r="N1267">
        <v>122</v>
      </c>
      <c r="O1267" s="34"/>
      <c r="P1267">
        <f>VLOOKUP(表格2_45[[#This Row],[name]],odds!$A$1:$H$200,4,0)</f>
        <v>18</v>
      </c>
      <c r="Q1267">
        <v>66</v>
      </c>
      <c r="R1267" s="34"/>
      <c r="S1267" s="38" t="s">
        <v>411</v>
      </c>
      <c r="T1267" s="40">
        <v>1200</v>
      </c>
      <c r="U1267">
        <v>1</v>
      </c>
      <c r="V1267">
        <v>14</v>
      </c>
      <c r="W1267">
        <v>9</v>
      </c>
      <c r="X1267">
        <v>25</v>
      </c>
      <c r="Y1267" t="s">
        <v>477</v>
      </c>
      <c r="Z1267">
        <v>974</v>
      </c>
      <c r="AA1267" s="33" t="s">
        <v>427</v>
      </c>
      <c r="AB1267">
        <v>4</v>
      </c>
      <c r="AC1267">
        <v>42</v>
      </c>
      <c r="AD1267" s="19" t="s">
        <v>32</v>
      </c>
      <c r="AE1267" s="12" t="s">
        <v>471</v>
      </c>
      <c r="AF1267">
        <v>14</v>
      </c>
      <c r="AG1267">
        <v>14</v>
      </c>
      <c r="AH1267">
        <v>1</v>
      </c>
      <c r="AL1267" t="s">
        <v>285</v>
      </c>
    </row>
    <row r="1268" spans="1:38" x14ac:dyDescent="0.25">
      <c r="A1268" s="21" t="s">
        <v>254</v>
      </c>
      <c r="B1268" s="26" t="s">
        <v>259</v>
      </c>
      <c r="C1268">
        <v>11</v>
      </c>
      <c r="D1268">
        <v>10.55</v>
      </c>
      <c r="E1268">
        <v>10.75</v>
      </c>
      <c r="F1268" s="34"/>
      <c r="G1268">
        <v>9</v>
      </c>
      <c r="H1268">
        <v>9</v>
      </c>
      <c r="I1268" s="34"/>
      <c r="J1268" s="68" t="s">
        <v>316</v>
      </c>
      <c r="K1268" s="65" t="s">
        <v>167</v>
      </c>
      <c r="L1268" s="117"/>
      <c r="M1268">
        <v>128</v>
      </c>
      <c r="N1268">
        <v>121</v>
      </c>
      <c r="O1268" s="34"/>
      <c r="P1268">
        <f>VLOOKUP(表格2_45[[#This Row],[name]],odds!$A$1:$H$200,4,0)</f>
        <v>8.4</v>
      </c>
      <c r="Q1268">
        <v>25</v>
      </c>
      <c r="R1268" s="34"/>
      <c r="S1268" s="35" t="s">
        <v>408</v>
      </c>
      <c r="T1268" s="40">
        <v>1200</v>
      </c>
      <c r="U1268">
        <v>1</v>
      </c>
      <c r="V1268">
        <v>14</v>
      </c>
      <c r="W1268">
        <v>5</v>
      </c>
      <c r="X1268">
        <v>25</v>
      </c>
      <c r="Y1268" s="31" t="s">
        <v>420</v>
      </c>
      <c r="Z1268">
        <v>1165</v>
      </c>
      <c r="AA1268" s="33" t="s">
        <v>427</v>
      </c>
      <c r="AB1268">
        <v>3</v>
      </c>
      <c r="AC1268">
        <v>61</v>
      </c>
      <c r="AD1268" s="27" t="s">
        <v>65</v>
      </c>
      <c r="AE1268" t="s">
        <v>522</v>
      </c>
      <c r="AF1268">
        <v>1</v>
      </c>
      <c r="AG1268">
        <v>1</v>
      </c>
      <c r="AH1268">
        <v>11</v>
      </c>
      <c r="AL1268" t="s">
        <v>46</v>
      </c>
    </row>
    <row r="1269" spans="1:38" hidden="1" x14ac:dyDescent="0.25">
      <c r="A1269" s="21" t="s">
        <v>254</v>
      </c>
      <c r="B1269" s="22" t="s">
        <v>283</v>
      </c>
      <c r="C1269">
        <v>10</v>
      </c>
      <c r="D1269">
        <v>10.73</v>
      </c>
      <c r="E1269">
        <v>11.23</v>
      </c>
      <c r="F1269" s="34"/>
      <c r="G1269">
        <v>10</v>
      </c>
      <c r="H1269">
        <v>4</v>
      </c>
      <c r="I1269" s="34"/>
      <c r="J1269" s="66" t="s">
        <v>173</v>
      </c>
      <c r="K1269" s="54" t="s">
        <v>58</v>
      </c>
      <c r="L1269" s="110"/>
      <c r="M1269">
        <v>126</v>
      </c>
      <c r="N1269">
        <v>118</v>
      </c>
      <c r="O1269" s="34"/>
      <c r="P1269">
        <f>VLOOKUP(表格2_45[[#This Row],[name]],odds!$A$1:$H$200,4,0)</f>
        <v>18</v>
      </c>
      <c r="Q1269">
        <v>48</v>
      </c>
      <c r="R1269" s="34"/>
      <c r="S1269" s="37" t="s">
        <v>409</v>
      </c>
      <c r="T1269" s="40">
        <v>1200</v>
      </c>
      <c r="U1269">
        <v>1</v>
      </c>
      <c r="V1269">
        <v>18</v>
      </c>
      <c r="W1269">
        <v>5</v>
      </c>
      <c r="X1269">
        <v>25</v>
      </c>
      <c r="Y1269" t="s">
        <v>457</v>
      </c>
      <c r="Z1269">
        <v>968</v>
      </c>
      <c r="AA1269" s="33" t="s">
        <v>417</v>
      </c>
      <c r="AB1269">
        <v>4</v>
      </c>
      <c r="AC1269">
        <v>43</v>
      </c>
      <c r="AD1269" s="19" t="s">
        <v>32</v>
      </c>
      <c r="AE1269">
        <v>10</v>
      </c>
      <c r="AF1269">
        <v>5</v>
      </c>
      <c r="AG1269">
        <v>5</v>
      </c>
      <c r="AH1269">
        <v>10</v>
      </c>
      <c r="AL1269" t="s">
        <v>285</v>
      </c>
    </row>
    <row r="1270" spans="1:38" hidden="1" x14ac:dyDescent="0.25">
      <c r="A1270" s="21" t="s">
        <v>254</v>
      </c>
      <c r="B1270" s="22" t="s">
        <v>283</v>
      </c>
      <c r="C1270">
        <v>6</v>
      </c>
      <c r="D1270">
        <v>10.18</v>
      </c>
      <c r="E1270">
        <v>10.379999999999999</v>
      </c>
      <c r="F1270" s="34"/>
      <c r="G1270">
        <v>10</v>
      </c>
      <c r="H1270">
        <v>12</v>
      </c>
      <c r="I1270" s="34"/>
      <c r="J1270" s="66" t="s">
        <v>173</v>
      </c>
      <c r="K1270" s="54" t="s">
        <v>58</v>
      </c>
      <c r="L1270" s="110"/>
      <c r="M1270">
        <v>126</v>
      </c>
      <c r="N1270">
        <v>120</v>
      </c>
      <c r="O1270" s="34"/>
      <c r="P1270">
        <f>VLOOKUP(表格2_45[[#This Row],[name]],odds!$A$1:$H$200,4,0)</f>
        <v>18</v>
      </c>
      <c r="Q1270">
        <v>20</v>
      </c>
      <c r="R1270" s="34"/>
      <c r="S1270" s="38" t="s">
        <v>411</v>
      </c>
      <c r="T1270" s="40">
        <v>1200</v>
      </c>
      <c r="U1270">
        <v>1</v>
      </c>
      <c r="V1270">
        <v>9</v>
      </c>
      <c r="W1270">
        <v>4</v>
      </c>
      <c r="X1270">
        <v>25</v>
      </c>
      <c r="Y1270" s="32" t="s">
        <v>432</v>
      </c>
      <c r="Z1270">
        <v>986</v>
      </c>
      <c r="AA1270" s="33" t="s">
        <v>427</v>
      </c>
      <c r="AB1270">
        <v>4</v>
      </c>
      <c r="AC1270">
        <v>43</v>
      </c>
      <c r="AD1270" s="19" t="s">
        <v>32</v>
      </c>
      <c r="AE1270">
        <v>4</v>
      </c>
      <c r="AF1270">
        <v>11</v>
      </c>
      <c r="AG1270">
        <v>10</v>
      </c>
      <c r="AH1270">
        <v>6</v>
      </c>
      <c r="AL1270" t="s">
        <v>285</v>
      </c>
    </row>
    <row r="1271" spans="1:38" hidden="1" x14ac:dyDescent="0.25">
      <c r="A1271" s="21" t="s">
        <v>254</v>
      </c>
      <c r="B1271" s="22" t="s">
        <v>283</v>
      </c>
      <c r="C1271" s="28">
        <v>1</v>
      </c>
      <c r="D1271">
        <v>9.9700000000000006</v>
      </c>
      <c r="E1271">
        <v>9.9700000000000006</v>
      </c>
      <c r="F1271" s="34"/>
      <c r="G1271">
        <v>10</v>
      </c>
      <c r="H1271">
        <v>4</v>
      </c>
      <c r="I1271" s="34"/>
      <c r="J1271" s="66" t="s">
        <v>173</v>
      </c>
      <c r="K1271" s="53" t="s">
        <v>53</v>
      </c>
      <c r="L1271" s="102"/>
      <c r="M1271">
        <v>126</v>
      </c>
      <c r="N1271">
        <v>133</v>
      </c>
      <c r="O1271" s="34"/>
      <c r="P1271">
        <f>VLOOKUP(表格2_45[[#This Row],[name]],odds!$A$1:$H$200,4,0)</f>
        <v>18</v>
      </c>
      <c r="Q1271">
        <v>11</v>
      </c>
      <c r="R1271" s="34"/>
      <c r="S1271" s="35" t="s">
        <v>408</v>
      </c>
      <c r="T1271" s="40">
        <v>1200</v>
      </c>
      <c r="U1271">
        <v>1</v>
      </c>
      <c r="V1271">
        <v>19</v>
      </c>
      <c r="W1271">
        <v>2</v>
      </c>
      <c r="X1271">
        <v>25</v>
      </c>
      <c r="Y1271" s="31" t="s">
        <v>420</v>
      </c>
      <c r="Z1271">
        <v>1000</v>
      </c>
      <c r="AA1271" s="33" t="s">
        <v>417</v>
      </c>
      <c r="AB1271">
        <v>5</v>
      </c>
      <c r="AC1271">
        <v>37</v>
      </c>
      <c r="AD1271" s="19" t="s">
        <v>32</v>
      </c>
      <c r="AE1271" s="12">
        <v>1</v>
      </c>
      <c r="AF1271">
        <v>1</v>
      </c>
      <c r="AG1271">
        <v>1</v>
      </c>
      <c r="AH1271">
        <v>1</v>
      </c>
      <c r="AL1271" t="s">
        <v>285</v>
      </c>
    </row>
    <row r="1272" spans="1:38" hidden="1" x14ac:dyDescent="0.25">
      <c r="A1272" s="21" t="s">
        <v>254</v>
      </c>
      <c r="B1272" s="22" t="s">
        <v>283</v>
      </c>
      <c r="C1272">
        <v>10</v>
      </c>
      <c r="D1272">
        <v>10.33</v>
      </c>
      <c r="E1272">
        <v>10.130000000000001</v>
      </c>
      <c r="F1272" s="34"/>
      <c r="G1272">
        <v>10</v>
      </c>
      <c r="H1272">
        <v>11</v>
      </c>
      <c r="I1272" s="34"/>
      <c r="J1272" s="66" t="s">
        <v>173</v>
      </c>
      <c r="K1272" s="53" t="s">
        <v>53</v>
      </c>
      <c r="L1272" s="102"/>
      <c r="M1272">
        <v>126</v>
      </c>
      <c r="N1272">
        <v>132</v>
      </c>
      <c r="O1272" s="34"/>
      <c r="P1272">
        <f>VLOOKUP(表格2_45[[#This Row],[name]],odds!$A$1:$H$200,4,0)</f>
        <v>18</v>
      </c>
      <c r="Q1272">
        <v>16</v>
      </c>
      <c r="R1272" s="34"/>
      <c r="S1272" s="35" t="s">
        <v>408</v>
      </c>
      <c r="T1272" s="40">
        <v>1200</v>
      </c>
      <c r="U1272">
        <v>1</v>
      </c>
      <c r="V1272">
        <v>5</v>
      </c>
      <c r="W1272">
        <v>1</v>
      </c>
      <c r="X1272">
        <v>25</v>
      </c>
      <c r="Y1272" t="s">
        <v>479</v>
      </c>
      <c r="Z1272">
        <v>977</v>
      </c>
      <c r="AA1272" s="33" t="s">
        <v>417</v>
      </c>
      <c r="AB1272">
        <v>5</v>
      </c>
      <c r="AC1272">
        <v>37</v>
      </c>
      <c r="AD1272" s="19" t="s">
        <v>32</v>
      </c>
      <c r="AE1272" t="s">
        <v>429</v>
      </c>
      <c r="AF1272">
        <v>3</v>
      </c>
      <c r="AG1272">
        <v>3</v>
      </c>
      <c r="AH1272">
        <v>10</v>
      </c>
      <c r="AL1272" t="s">
        <v>285</v>
      </c>
    </row>
    <row r="1273" spans="1:38" hidden="1" x14ac:dyDescent="0.25">
      <c r="A1273" s="21" t="s">
        <v>254</v>
      </c>
      <c r="B1273" s="22" t="s">
        <v>283</v>
      </c>
      <c r="C1273" s="28">
        <v>2</v>
      </c>
      <c r="D1273">
        <v>57.64</v>
      </c>
      <c r="E1273">
        <v>57.64</v>
      </c>
      <c r="F1273" s="34"/>
      <c r="G1273">
        <v>10</v>
      </c>
      <c r="H1273">
        <v>4</v>
      </c>
      <c r="I1273" s="34"/>
      <c r="J1273" s="66" t="s">
        <v>173</v>
      </c>
      <c r="K1273" s="53" t="s">
        <v>53</v>
      </c>
      <c r="L1273" s="102"/>
      <c r="M1273">
        <v>126</v>
      </c>
      <c r="N1273">
        <v>131</v>
      </c>
      <c r="O1273" s="34"/>
      <c r="P1273">
        <f>VLOOKUP(表格2_45[[#This Row],[name]],odds!$A$1:$H$200,4,0)</f>
        <v>18</v>
      </c>
      <c r="Q1273">
        <v>25</v>
      </c>
      <c r="R1273" s="34"/>
      <c r="S1273" s="35" t="s">
        <v>408</v>
      </c>
      <c r="T1273">
        <v>1000</v>
      </c>
      <c r="U1273">
        <v>0</v>
      </c>
      <c r="V1273">
        <v>11</v>
      </c>
      <c r="W1273">
        <v>12</v>
      </c>
      <c r="X1273">
        <v>24</v>
      </c>
      <c r="Y1273" s="31" t="s">
        <v>420</v>
      </c>
      <c r="Z1273">
        <v>983</v>
      </c>
      <c r="AA1273" s="33" t="s">
        <v>417</v>
      </c>
      <c r="AB1273">
        <v>5</v>
      </c>
      <c r="AC1273">
        <v>36</v>
      </c>
      <c r="AD1273" s="19" t="s">
        <v>32</v>
      </c>
      <c r="AE1273" s="12" t="s">
        <v>989</v>
      </c>
      <c r="AF1273">
        <v>1</v>
      </c>
      <c r="AG1273">
        <v>1</v>
      </c>
      <c r="AH1273">
        <v>2</v>
      </c>
      <c r="AL1273" t="s">
        <v>285</v>
      </c>
    </row>
    <row r="1274" spans="1:38" x14ac:dyDescent="0.25">
      <c r="A1274" s="21" t="s">
        <v>254</v>
      </c>
      <c r="B1274" s="19" t="s">
        <v>274</v>
      </c>
      <c r="C1274">
        <v>11</v>
      </c>
      <c r="D1274">
        <v>10.76</v>
      </c>
      <c r="E1274">
        <v>10.76</v>
      </c>
      <c r="F1274" s="34"/>
      <c r="G1274">
        <v>3</v>
      </c>
      <c r="H1274">
        <v>1</v>
      </c>
      <c r="I1274" s="34"/>
      <c r="J1274" s="64" t="s">
        <v>150</v>
      </c>
      <c r="K1274" s="61" t="s">
        <v>106</v>
      </c>
      <c r="L1274" s="113"/>
      <c r="M1274">
        <v>127</v>
      </c>
      <c r="N1274">
        <v>128</v>
      </c>
      <c r="O1274" s="34"/>
      <c r="P1274">
        <f>VLOOKUP(表格2_45[[#This Row],[name]],odds!$A$1:$H$200,4,0)</f>
        <v>4.8</v>
      </c>
      <c r="Q1274">
        <v>36</v>
      </c>
      <c r="R1274" s="34"/>
      <c r="S1274" s="37" t="s">
        <v>409</v>
      </c>
      <c r="T1274" s="40">
        <v>1200</v>
      </c>
      <c r="U1274">
        <v>1</v>
      </c>
      <c r="V1274">
        <v>28</v>
      </c>
      <c r="W1274">
        <v>5</v>
      </c>
      <c r="X1274">
        <v>25</v>
      </c>
      <c r="Y1274" s="32" t="s">
        <v>426</v>
      </c>
      <c r="Z1274">
        <v>1088</v>
      </c>
      <c r="AA1274" s="33" t="s">
        <v>427</v>
      </c>
      <c r="AB1274">
        <v>4</v>
      </c>
      <c r="AC1274">
        <v>52</v>
      </c>
      <c r="AD1274" s="18" t="s">
        <v>76</v>
      </c>
      <c r="AE1274" t="s">
        <v>516</v>
      </c>
      <c r="AF1274">
        <v>5</v>
      </c>
      <c r="AG1274">
        <v>7</v>
      </c>
      <c r="AH1274">
        <v>11</v>
      </c>
      <c r="AL1274" t="s">
        <v>87</v>
      </c>
    </row>
    <row r="1275" spans="1:38" x14ac:dyDescent="0.25">
      <c r="A1275" s="21" t="s">
        <v>254</v>
      </c>
      <c r="B1275" s="21" t="s">
        <v>280</v>
      </c>
      <c r="C1275">
        <v>8</v>
      </c>
      <c r="D1275">
        <v>10.7</v>
      </c>
      <c r="E1275">
        <v>10.799999999999999</v>
      </c>
      <c r="F1275" s="34"/>
      <c r="G1275">
        <v>7</v>
      </c>
      <c r="H1275">
        <v>3</v>
      </c>
      <c r="I1275" s="34"/>
      <c r="J1275" s="54" t="s">
        <v>58</v>
      </c>
      <c r="K1275" s="62" t="s">
        <v>120</v>
      </c>
      <c r="L1275" s="109"/>
      <c r="M1275">
        <v>126</v>
      </c>
      <c r="N1275">
        <v>128</v>
      </c>
      <c r="O1275" s="34"/>
      <c r="P1275">
        <f>VLOOKUP(表格2_45[[#This Row],[name]],odds!$A$1:$H$200,4,0)</f>
        <v>9.1</v>
      </c>
      <c r="Q1275">
        <v>14</v>
      </c>
      <c r="R1275" s="34"/>
      <c r="S1275" s="37" t="s">
        <v>409</v>
      </c>
      <c r="T1275" s="40">
        <v>1200</v>
      </c>
      <c r="U1275">
        <v>1</v>
      </c>
      <c r="V1275">
        <v>10</v>
      </c>
      <c r="W1275">
        <v>9</v>
      </c>
      <c r="X1275">
        <v>25</v>
      </c>
      <c r="Y1275" s="32" t="s">
        <v>432</v>
      </c>
      <c r="Z1275">
        <v>1063</v>
      </c>
      <c r="AA1275" s="33" t="s">
        <v>417</v>
      </c>
      <c r="AB1275">
        <v>4</v>
      </c>
      <c r="AC1275">
        <v>53</v>
      </c>
      <c r="AD1275" s="22" t="s">
        <v>147</v>
      </c>
      <c r="AE1275" t="s">
        <v>589</v>
      </c>
      <c r="AF1275">
        <v>5</v>
      </c>
      <c r="AG1275">
        <v>5</v>
      </c>
      <c r="AH1275">
        <v>8</v>
      </c>
      <c r="AL1275" t="s">
        <v>87</v>
      </c>
    </row>
    <row r="1276" spans="1:38" hidden="1" x14ac:dyDescent="0.25">
      <c r="A1276" s="21" t="s">
        <v>254</v>
      </c>
      <c r="B1276" s="22" t="s">
        <v>283</v>
      </c>
      <c r="C1276">
        <v>7</v>
      </c>
      <c r="D1276">
        <v>10.39</v>
      </c>
      <c r="E1276">
        <v>10.49</v>
      </c>
      <c r="F1276" s="34"/>
      <c r="G1276">
        <v>10</v>
      </c>
      <c r="H1276">
        <v>6</v>
      </c>
      <c r="I1276" s="34"/>
      <c r="J1276" s="66" t="s">
        <v>173</v>
      </c>
      <c r="K1276" s="53" t="s">
        <v>53</v>
      </c>
      <c r="L1276" s="102"/>
      <c r="M1276">
        <v>126</v>
      </c>
      <c r="N1276">
        <v>130</v>
      </c>
      <c r="O1276" s="34"/>
      <c r="P1276">
        <f>VLOOKUP(表格2_45[[#This Row],[name]],odds!$A$1:$H$200,4,0)</f>
        <v>18</v>
      </c>
      <c r="Q1276">
        <v>8.5</v>
      </c>
      <c r="R1276" s="34"/>
      <c r="S1276" s="35" t="s">
        <v>408</v>
      </c>
      <c r="T1276" s="40">
        <v>1200</v>
      </c>
      <c r="U1276">
        <v>1</v>
      </c>
      <c r="V1276">
        <v>1</v>
      </c>
      <c r="W1276">
        <v>10</v>
      </c>
      <c r="X1276">
        <v>24</v>
      </c>
      <c r="Y1276" t="s">
        <v>479</v>
      </c>
      <c r="Z1276">
        <v>997</v>
      </c>
      <c r="AA1276" s="33" t="s">
        <v>427</v>
      </c>
      <c r="AB1276">
        <v>5</v>
      </c>
      <c r="AC1276">
        <v>37</v>
      </c>
      <c r="AD1276" s="19" t="s">
        <v>32</v>
      </c>
      <c r="AE1276" t="s">
        <v>453</v>
      </c>
      <c r="AF1276">
        <v>3</v>
      </c>
      <c r="AG1276">
        <v>3</v>
      </c>
      <c r="AH1276">
        <v>7</v>
      </c>
      <c r="AL1276" t="s">
        <v>285</v>
      </c>
    </row>
    <row r="1277" spans="1:38" hidden="1" x14ac:dyDescent="0.25">
      <c r="A1277" s="21" t="s">
        <v>254</v>
      </c>
      <c r="B1277" s="22" t="s">
        <v>283</v>
      </c>
      <c r="C1277" s="28">
        <v>1</v>
      </c>
      <c r="D1277">
        <v>9.98</v>
      </c>
      <c r="E1277">
        <v>9.98</v>
      </c>
      <c r="F1277" s="34"/>
      <c r="G1277">
        <v>10</v>
      </c>
      <c r="H1277">
        <v>9</v>
      </c>
      <c r="I1277" s="34"/>
      <c r="J1277" s="66" t="s">
        <v>173</v>
      </c>
      <c r="K1277" s="53" t="s">
        <v>53</v>
      </c>
      <c r="L1277" s="102"/>
      <c r="M1277">
        <v>126</v>
      </c>
      <c r="N1277">
        <v>126</v>
      </c>
      <c r="O1277" s="34"/>
      <c r="P1277">
        <f>VLOOKUP(表格2_45[[#This Row],[name]],odds!$A$1:$H$200,4,0)</f>
        <v>18</v>
      </c>
      <c r="Q1277">
        <v>15</v>
      </c>
      <c r="R1277" s="34"/>
      <c r="S1277" s="35" t="s">
        <v>408</v>
      </c>
      <c r="T1277" s="40">
        <v>1200</v>
      </c>
      <c r="U1277">
        <v>1</v>
      </c>
      <c r="V1277">
        <v>8</v>
      </c>
      <c r="W1277">
        <v>9</v>
      </c>
      <c r="X1277">
        <v>24</v>
      </c>
      <c r="Y1277" t="s">
        <v>483</v>
      </c>
      <c r="Z1277">
        <v>974</v>
      </c>
      <c r="AA1277" s="34" t="s">
        <v>438</v>
      </c>
      <c r="AB1277">
        <v>5</v>
      </c>
      <c r="AC1277">
        <v>31</v>
      </c>
      <c r="AD1277" s="19" t="s">
        <v>32</v>
      </c>
      <c r="AE1277" s="12" t="s">
        <v>446</v>
      </c>
      <c r="AF1277">
        <v>3</v>
      </c>
      <c r="AG1277">
        <v>2</v>
      </c>
      <c r="AH1277">
        <v>1</v>
      </c>
      <c r="AL1277" t="s">
        <v>285</v>
      </c>
    </row>
    <row r="1278" spans="1:38" hidden="1" x14ac:dyDescent="0.25">
      <c r="A1278" s="21" t="s">
        <v>254</v>
      </c>
      <c r="B1278" s="22" t="s">
        <v>283</v>
      </c>
      <c r="C1278">
        <v>7</v>
      </c>
      <c r="D1278">
        <v>58.37</v>
      </c>
      <c r="E1278">
        <v>58.269999999999996</v>
      </c>
      <c r="F1278" s="34"/>
      <c r="G1278">
        <v>10</v>
      </c>
      <c r="H1278">
        <v>12</v>
      </c>
      <c r="I1278" s="34"/>
      <c r="J1278" s="66" t="s">
        <v>173</v>
      </c>
      <c r="K1278" s="53" t="s">
        <v>53</v>
      </c>
      <c r="L1278" s="102"/>
      <c r="M1278">
        <v>126</v>
      </c>
      <c r="N1278">
        <v>130</v>
      </c>
      <c r="O1278" s="34"/>
      <c r="P1278">
        <f>VLOOKUP(表格2_45[[#This Row],[name]],odds!$A$1:$H$200,4,0)</f>
        <v>18</v>
      </c>
      <c r="Q1278">
        <v>11</v>
      </c>
      <c r="R1278" s="34"/>
      <c r="S1278" s="38" t="s">
        <v>411</v>
      </c>
      <c r="T1278">
        <v>1000</v>
      </c>
      <c r="U1278">
        <v>0</v>
      </c>
      <c r="V1278">
        <v>5</v>
      </c>
      <c r="W1278">
        <v>6</v>
      </c>
      <c r="X1278">
        <v>24</v>
      </c>
      <c r="Y1278" s="32" t="s">
        <v>432</v>
      </c>
      <c r="Z1278">
        <v>984</v>
      </c>
      <c r="AA1278" s="34" t="s">
        <v>438</v>
      </c>
      <c r="AB1278">
        <v>5</v>
      </c>
      <c r="AC1278">
        <v>35</v>
      </c>
      <c r="AD1278" s="19" t="s">
        <v>32</v>
      </c>
      <c r="AE1278">
        <v>3</v>
      </c>
      <c r="AF1278">
        <v>11</v>
      </c>
      <c r="AG1278">
        <v>10</v>
      </c>
      <c r="AH1278">
        <v>7</v>
      </c>
      <c r="AL1278" t="s">
        <v>285</v>
      </c>
    </row>
    <row r="1279" spans="1:38" hidden="1" x14ac:dyDescent="0.25">
      <c r="A1279" s="21" t="s">
        <v>254</v>
      </c>
      <c r="B1279" s="18" t="s">
        <v>272</v>
      </c>
      <c r="C1279">
        <v>6</v>
      </c>
      <c r="D1279">
        <v>10.67</v>
      </c>
      <c r="E1279">
        <v>10.87</v>
      </c>
      <c r="F1279" s="34"/>
      <c r="G1279">
        <v>6</v>
      </c>
      <c r="H1279">
        <v>1</v>
      </c>
      <c r="I1279" s="34"/>
      <c r="J1279" s="63" t="s">
        <v>140</v>
      </c>
      <c r="K1279" s="49" t="s">
        <v>31</v>
      </c>
      <c r="L1279" s="107"/>
      <c r="M1279">
        <v>128</v>
      </c>
      <c r="N1279">
        <v>129</v>
      </c>
      <c r="O1279" s="34"/>
      <c r="P1279">
        <f>VLOOKUP(表格2_45[[#This Row],[name]],odds!$A$1:$H$200,4,0)</f>
        <v>13</v>
      </c>
      <c r="Q1279">
        <v>2.4</v>
      </c>
      <c r="R1279" s="34"/>
      <c r="S1279" s="37" t="s">
        <v>409</v>
      </c>
      <c r="T1279" s="40">
        <v>1200</v>
      </c>
      <c r="U1279">
        <v>1</v>
      </c>
      <c r="V1279">
        <v>11</v>
      </c>
      <c r="W1279">
        <v>10</v>
      </c>
      <c r="X1279">
        <v>23</v>
      </c>
      <c r="Y1279" s="32" t="s">
        <v>432</v>
      </c>
      <c r="Z1279">
        <v>1157</v>
      </c>
      <c r="AA1279" s="33" t="s">
        <v>417</v>
      </c>
      <c r="AB1279">
        <v>4</v>
      </c>
      <c r="AC1279">
        <v>54</v>
      </c>
      <c r="AD1279" s="25" t="s">
        <v>54</v>
      </c>
      <c r="AE1279">
        <v>3</v>
      </c>
      <c r="AF1279">
        <v>4</v>
      </c>
      <c r="AG1279">
        <v>3</v>
      </c>
      <c r="AH1279">
        <v>6</v>
      </c>
      <c r="AL1279" t="s">
        <v>46</v>
      </c>
    </row>
    <row r="1280" spans="1:38" hidden="1" x14ac:dyDescent="0.25">
      <c r="A1280" s="21" t="s">
        <v>254</v>
      </c>
      <c r="B1280" s="22" t="s">
        <v>283</v>
      </c>
      <c r="C1280">
        <v>6</v>
      </c>
      <c r="D1280">
        <v>57.95</v>
      </c>
      <c r="E1280">
        <v>57.95</v>
      </c>
      <c r="F1280" s="34"/>
      <c r="G1280">
        <v>10</v>
      </c>
      <c r="H1280">
        <v>5</v>
      </c>
      <c r="I1280" s="34"/>
      <c r="J1280" s="66" t="s">
        <v>173</v>
      </c>
      <c r="K1280" s="73" t="s">
        <v>452</v>
      </c>
      <c r="L1280" s="97"/>
      <c r="M1280">
        <v>126</v>
      </c>
      <c r="N1280">
        <v>133</v>
      </c>
      <c r="O1280" s="34"/>
      <c r="P1280">
        <f>VLOOKUP(表格2_45[[#This Row],[name]],odds!$A$1:$H$200,4,0)</f>
        <v>18</v>
      </c>
      <c r="Q1280">
        <v>44</v>
      </c>
      <c r="R1280" s="34"/>
      <c r="S1280" s="36" t="s">
        <v>410</v>
      </c>
      <c r="T1280">
        <v>1000</v>
      </c>
      <c r="U1280">
        <v>0</v>
      </c>
      <c r="V1280">
        <v>17</v>
      </c>
      <c r="W1280">
        <v>4</v>
      </c>
      <c r="X1280">
        <v>24</v>
      </c>
      <c r="Y1280" s="32" t="s">
        <v>416</v>
      </c>
      <c r="Z1280">
        <v>975</v>
      </c>
      <c r="AA1280" s="33" t="s">
        <v>417</v>
      </c>
      <c r="AB1280">
        <v>5</v>
      </c>
      <c r="AC1280">
        <v>38</v>
      </c>
      <c r="AD1280" s="19" t="s">
        <v>32</v>
      </c>
      <c r="AE1280" t="s">
        <v>589</v>
      </c>
      <c r="AF1280">
        <v>8</v>
      </c>
      <c r="AG1280">
        <v>9</v>
      </c>
      <c r="AH1280">
        <v>6</v>
      </c>
      <c r="AL1280" t="s">
        <v>285</v>
      </c>
    </row>
    <row r="1281" spans="1:38" hidden="1" x14ac:dyDescent="0.25">
      <c r="A1281" s="21" t="s">
        <v>254</v>
      </c>
      <c r="B1281" s="22" t="s">
        <v>283</v>
      </c>
      <c r="C1281">
        <v>8</v>
      </c>
      <c r="D1281">
        <v>11.44</v>
      </c>
      <c r="E1281">
        <v>11.84</v>
      </c>
      <c r="F1281" s="34"/>
      <c r="G1281">
        <v>10</v>
      </c>
      <c r="H1281">
        <v>8</v>
      </c>
      <c r="I1281" s="34"/>
      <c r="J1281" s="66" t="s">
        <v>173</v>
      </c>
      <c r="K1281" s="73" t="s">
        <v>452</v>
      </c>
      <c r="L1281" s="97"/>
      <c r="M1281">
        <v>126</v>
      </c>
      <c r="N1281">
        <v>115</v>
      </c>
      <c r="O1281" s="34"/>
      <c r="P1281">
        <f>VLOOKUP(表格2_45[[#This Row],[name]],odds!$A$1:$H$200,4,0)</f>
        <v>18</v>
      </c>
      <c r="Q1281">
        <v>58</v>
      </c>
      <c r="R1281" s="34"/>
      <c r="S1281" s="37" t="s">
        <v>409</v>
      </c>
      <c r="T1281" s="40">
        <v>1200</v>
      </c>
      <c r="U1281">
        <v>1</v>
      </c>
      <c r="V1281">
        <v>10</v>
      </c>
      <c r="W1281">
        <v>4</v>
      </c>
      <c r="X1281">
        <v>24</v>
      </c>
      <c r="Y1281" s="31" t="s">
        <v>420</v>
      </c>
      <c r="Z1281">
        <v>991</v>
      </c>
      <c r="AA1281" s="33" t="s">
        <v>417</v>
      </c>
      <c r="AB1281">
        <v>4</v>
      </c>
      <c r="AC1281">
        <v>40</v>
      </c>
      <c r="AD1281" s="19" t="s">
        <v>32</v>
      </c>
      <c r="AE1281" t="s">
        <v>453</v>
      </c>
      <c r="AF1281">
        <v>6</v>
      </c>
      <c r="AG1281">
        <v>6</v>
      </c>
      <c r="AH1281">
        <v>8</v>
      </c>
      <c r="AL1281" t="s">
        <v>285</v>
      </c>
    </row>
    <row r="1282" spans="1:38" hidden="1" x14ac:dyDescent="0.25">
      <c r="A1282" s="21" t="s">
        <v>254</v>
      </c>
      <c r="B1282" s="22" t="s">
        <v>283</v>
      </c>
      <c r="C1282">
        <v>8</v>
      </c>
      <c r="D1282">
        <v>11.42</v>
      </c>
      <c r="E1282">
        <v>11.82</v>
      </c>
      <c r="F1282" s="34"/>
      <c r="G1282">
        <v>10</v>
      </c>
      <c r="H1282">
        <v>12</v>
      </c>
      <c r="I1282" s="34"/>
      <c r="J1282" s="66" t="s">
        <v>173</v>
      </c>
      <c r="K1282" s="47" t="s">
        <v>504</v>
      </c>
      <c r="L1282" s="108"/>
      <c r="M1282">
        <v>126</v>
      </c>
      <c r="N1282">
        <v>113</v>
      </c>
      <c r="O1282" s="34"/>
      <c r="P1282">
        <f>VLOOKUP(表格2_45[[#This Row],[name]],odds!$A$1:$H$200,4,0)</f>
        <v>18</v>
      </c>
      <c r="Q1282">
        <v>165</v>
      </c>
      <c r="R1282" s="34"/>
      <c r="S1282" s="36" t="s">
        <v>410</v>
      </c>
      <c r="T1282" s="40">
        <v>1200</v>
      </c>
      <c r="U1282">
        <v>1</v>
      </c>
      <c r="V1282">
        <v>13</v>
      </c>
      <c r="W1282">
        <v>3</v>
      </c>
      <c r="X1282">
        <v>24</v>
      </c>
      <c r="Y1282" s="32" t="s">
        <v>416</v>
      </c>
      <c r="Z1282">
        <v>988</v>
      </c>
      <c r="AA1282" s="33" t="s">
        <v>417</v>
      </c>
      <c r="AB1282">
        <v>4</v>
      </c>
      <c r="AC1282">
        <v>42</v>
      </c>
      <c r="AD1282" s="19" t="s">
        <v>32</v>
      </c>
      <c r="AE1282" t="s">
        <v>453</v>
      </c>
      <c r="AF1282">
        <v>10</v>
      </c>
      <c r="AG1282">
        <v>10</v>
      </c>
      <c r="AH1282">
        <v>8</v>
      </c>
      <c r="AL1282" t="s">
        <v>285</v>
      </c>
    </row>
    <row r="1283" spans="1:38" hidden="1" x14ac:dyDescent="0.25">
      <c r="A1283" s="21" t="s">
        <v>254</v>
      </c>
      <c r="B1283" s="22" t="s">
        <v>283</v>
      </c>
      <c r="C1283">
        <v>11</v>
      </c>
      <c r="D1283">
        <v>58.31</v>
      </c>
      <c r="E1283">
        <v>58.510000000000005</v>
      </c>
      <c r="F1283" s="34"/>
      <c r="G1283">
        <v>10</v>
      </c>
      <c r="H1283">
        <v>11</v>
      </c>
      <c r="I1283" s="34"/>
      <c r="J1283" s="66" t="s">
        <v>173</v>
      </c>
      <c r="K1283" s="73" t="s">
        <v>452</v>
      </c>
      <c r="L1283" s="97"/>
      <c r="M1283">
        <v>126</v>
      </c>
      <c r="N1283">
        <v>121</v>
      </c>
      <c r="O1283" s="34"/>
      <c r="P1283">
        <f>VLOOKUP(表格2_45[[#This Row],[name]],odds!$A$1:$H$200,4,0)</f>
        <v>18</v>
      </c>
      <c r="Q1283">
        <v>107</v>
      </c>
      <c r="R1283" s="34"/>
      <c r="S1283" s="38" t="s">
        <v>411</v>
      </c>
      <c r="T1283">
        <v>1000</v>
      </c>
      <c r="U1283">
        <v>0</v>
      </c>
      <c r="V1283">
        <v>15</v>
      </c>
      <c r="W1283">
        <v>2</v>
      </c>
      <c r="X1283">
        <v>24</v>
      </c>
      <c r="Y1283" s="32" t="s">
        <v>416</v>
      </c>
      <c r="Z1283">
        <v>988</v>
      </c>
      <c r="AA1283" s="33" t="s">
        <v>417</v>
      </c>
      <c r="AB1283">
        <v>4</v>
      </c>
      <c r="AC1283">
        <v>45</v>
      </c>
      <c r="AD1283" s="19" t="s">
        <v>32</v>
      </c>
      <c r="AE1283" t="s">
        <v>516</v>
      </c>
      <c r="AF1283">
        <v>11</v>
      </c>
      <c r="AG1283">
        <v>10</v>
      </c>
      <c r="AH1283">
        <v>11</v>
      </c>
      <c r="AL1283" t="s">
        <v>1544</v>
      </c>
    </row>
    <row r="1284" spans="1:38" hidden="1" x14ac:dyDescent="0.25">
      <c r="A1284" s="21" t="s">
        <v>254</v>
      </c>
      <c r="B1284" s="22" t="s">
        <v>283</v>
      </c>
      <c r="C1284">
        <v>14</v>
      </c>
      <c r="D1284">
        <v>59.91</v>
      </c>
      <c r="E1284">
        <v>60.41</v>
      </c>
      <c r="F1284" s="34"/>
      <c r="G1284">
        <v>10</v>
      </c>
      <c r="H1284">
        <v>1</v>
      </c>
      <c r="I1284" s="34"/>
      <c r="J1284" s="66" t="s">
        <v>173</v>
      </c>
      <c r="K1284" s="64" t="s">
        <v>150</v>
      </c>
      <c r="L1284" s="119"/>
      <c r="M1284">
        <v>126</v>
      </c>
      <c r="N1284">
        <v>123</v>
      </c>
      <c r="O1284" s="34"/>
      <c r="P1284">
        <f>VLOOKUP(表格2_45[[#This Row],[name]],odds!$A$1:$H$200,4,0)</f>
        <v>18</v>
      </c>
      <c r="Q1284">
        <v>195</v>
      </c>
      <c r="R1284" s="34"/>
      <c r="S1284" s="36" t="s">
        <v>410</v>
      </c>
      <c r="T1284">
        <v>1000</v>
      </c>
      <c r="U1284">
        <v>0</v>
      </c>
      <c r="V1284">
        <v>21</v>
      </c>
      <c r="W1284">
        <v>1</v>
      </c>
      <c r="X1284">
        <v>24</v>
      </c>
      <c r="Y1284" t="s">
        <v>483</v>
      </c>
      <c r="Z1284">
        <v>982</v>
      </c>
      <c r="AA1284" s="33" t="s">
        <v>417</v>
      </c>
      <c r="AB1284">
        <v>4</v>
      </c>
      <c r="AC1284">
        <v>48</v>
      </c>
      <c r="AD1284" s="19" t="s">
        <v>32</v>
      </c>
      <c r="AE1284" t="s">
        <v>1403</v>
      </c>
      <c r="AF1284">
        <v>10</v>
      </c>
      <c r="AG1284">
        <v>13</v>
      </c>
      <c r="AH1284">
        <v>14</v>
      </c>
      <c r="AL1284" t="s">
        <v>1500</v>
      </c>
    </row>
    <row r="1285" spans="1:38" hidden="1" x14ac:dyDescent="0.25">
      <c r="A1285" s="21" t="s">
        <v>254</v>
      </c>
      <c r="B1285" s="22" t="s">
        <v>283</v>
      </c>
      <c r="C1285">
        <v>10</v>
      </c>
      <c r="D1285">
        <v>58.35</v>
      </c>
      <c r="E1285">
        <v>58.35</v>
      </c>
      <c r="F1285" s="34"/>
      <c r="G1285">
        <v>10</v>
      </c>
      <c r="H1285">
        <v>7</v>
      </c>
      <c r="I1285" s="34"/>
      <c r="J1285" s="66" t="s">
        <v>173</v>
      </c>
      <c r="K1285" s="67" t="s">
        <v>195</v>
      </c>
      <c r="L1285" s="95"/>
      <c r="M1285">
        <v>126</v>
      </c>
      <c r="N1285">
        <v>127</v>
      </c>
      <c r="O1285" s="34"/>
      <c r="P1285">
        <f>VLOOKUP(表格2_45[[#This Row],[name]],odds!$A$1:$H$200,4,0)</f>
        <v>18</v>
      </c>
      <c r="Q1285">
        <v>73</v>
      </c>
      <c r="R1285" s="34"/>
      <c r="S1285" s="36" t="s">
        <v>410</v>
      </c>
      <c r="T1285">
        <v>1000</v>
      </c>
      <c r="U1285">
        <v>0</v>
      </c>
      <c r="V1285">
        <v>4</v>
      </c>
      <c r="W1285">
        <v>1</v>
      </c>
      <c r="X1285">
        <v>24</v>
      </c>
      <c r="Y1285" s="32" t="s">
        <v>432</v>
      </c>
      <c r="Z1285">
        <v>984</v>
      </c>
      <c r="AA1285" s="33" t="s">
        <v>417</v>
      </c>
      <c r="AB1285">
        <v>4</v>
      </c>
      <c r="AC1285">
        <v>50</v>
      </c>
      <c r="AD1285" s="19" t="s">
        <v>32</v>
      </c>
      <c r="AE1285" t="s">
        <v>643</v>
      </c>
      <c r="AF1285">
        <v>8</v>
      </c>
      <c r="AG1285">
        <v>8</v>
      </c>
      <c r="AH1285">
        <v>10</v>
      </c>
      <c r="AL1285" t="s">
        <v>968</v>
      </c>
    </row>
    <row r="1286" spans="1:38" x14ac:dyDescent="0.25">
      <c r="A1286" s="21" t="s">
        <v>254</v>
      </c>
      <c r="B1286" s="26" t="s">
        <v>259</v>
      </c>
      <c r="C1286">
        <v>10</v>
      </c>
      <c r="D1286">
        <v>10.93</v>
      </c>
      <c r="E1286">
        <v>10.93</v>
      </c>
      <c r="F1286" s="34"/>
      <c r="G1286">
        <v>9</v>
      </c>
      <c r="H1286">
        <v>2</v>
      </c>
      <c r="I1286" s="34"/>
      <c r="J1286" s="68" t="s">
        <v>316</v>
      </c>
      <c r="K1286" s="79" t="s">
        <v>702</v>
      </c>
      <c r="L1286" s="124"/>
      <c r="M1286">
        <v>128</v>
      </c>
      <c r="N1286">
        <v>135</v>
      </c>
      <c r="O1286" s="34"/>
      <c r="P1286">
        <f>VLOOKUP(表格2_45[[#This Row],[name]],odds!$A$1:$H$200,4,0)</f>
        <v>8.4</v>
      </c>
      <c r="Q1286">
        <v>5.9</v>
      </c>
      <c r="R1286" s="34"/>
      <c r="S1286" s="35" t="s">
        <v>408</v>
      </c>
      <c r="T1286" s="40">
        <v>1200</v>
      </c>
      <c r="U1286">
        <v>1</v>
      </c>
      <c r="V1286">
        <v>10</v>
      </c>
      <c r="W1286">
        <v>12</v>
      </c>
      <c r="X1286">
        <v>25</v>
      </c>
      <c r="Y1286" s="32" t="s">
        <v>432</v>
      </c>
      <c r="Z1286">
        <v>1166</v>
      </c>
      <c r="AA1286" s="33" t="s">
        <v>417</v>
      </c>
      <c r="AB1286">
        <v>4</v>
      </c>
      <c r="AC1286">
        <v>60</v>
      </c>
      <c r="AD1286" s="27" t="s">
        <v>65</v>
      </c>
      <c r="AE1286" t="s">
        <v>516</v>
      </c>
      <c r="AF1286">
        <v>3</v>
      </c>
      <c r="AG1286">
        <v>5</v>
      </c>
      <c r="AH1286">
        <v>10</v>
      </c>
      <c r="AL1286" t="s">
        <v>46</v>
      </c>
    </row>
    <row r="1287" spans="1:38" x14ac:dyDescent="0.25">
      <c r="A1287" s="21" t="s">
        <v>254</v>
      </c>
      <c r="B1287" s="25" t="s">
        <v>255</v>
      </c>
      <c r="C1287">
        <v>12</v>
      </c>
      <c r="D1287">
        <v>11.28</v>
      </c>
      <c r="E1287">
        <v>11.08</v>
      </c>
      <c r="F1287" s="34"/>
      <c r="G1287">
        <v>5</v>
      </c>
      <c r="H1287">
        <v>12</v>
      </c>
      <c r="I1287" s="34"/>
      <c r="J1287" s="65" t="s">
        <v>167</v>
      </c>
      <c r="K1287" s="50" t="s">
        <v>565</v>
      </c>
      <c r="L1287" s="98"/>
      <c r="M1287">
        <v>133</v>
      </c>
      <c r="N1287">
        <v>132</v>
      </c>
      <c r="O1287" s="34"/>
      <c r="P1287">
        <f>VLOOKUP(表格2_45[[#This Row],[name]],odds!$A$1:$H$200,4,0)</f>
        <v>15</v>
      </c>
      <c r="Q1287">
        <v>131</v>
      </c>
      <c r="R1287" s="34"/>
      <c r="S1287" s="35" t="s">
        <v>408</v>
      </c>
      <c r="T1287" s="40">
        <v>1200</v>
      </c>
      <c r="U1287">
        <v>1</v>
      </c>
      <c r="V1287">
        <v>14</v>
      </c>
      <c r="W1287">
        <v>5</v>
      </c>
      <c r="X1287">
        <v>25</v>
      </c>
      <c r="Y1287" s="31" t="s">
        <v>420</v>
      </c>
      <c r="Z1287">
        <v>1145</v>
      </c>
      <c r="AA1287" s="33" t="s">
        <v>427</v>
      </c>
      <c r="AB1287">
        <v>4</v>
      </c>
      <c r="AC1287">
        <v>59</v>
      </c>
      <c r="AD1287" s="25" t="s">
        <v>1216</v>
      </c>
      <c r="AE1287" t="s">
        <v>753</v>
      </c>
      <c r="AF1287">
        <v>2</v>
      </c>
      <c r="AG1287">
        <v>2</v>
      </c>
      <c r="AH1287">
        <v>12</v>
      </c>
      <c r="AL1287" t="s">
        <v>103</v>
      </c>
    </row>
    <row r="1288" spans="1:38" hidden="1" x14ac:dyDescent="0.25">
      <c r="A1288" s="21" t="s">
        <v>254</v>
      </c>
      <c r="B1288" s="20" t="s">
        <v>277</v>
      </c>
      <c r="C1288">
        <v>8</v>
      </c>
      <c r="D1288">
        <v>10.59</v>
      </c>
      <c r="E1288">
        <v>11.09</v>
      </c>
      <c r="F1288" s="34"/>
      <c r="G1288">
        <v>8</v>
      </c>
      <c r="H1288">
        <v>3</v>
      </c>
      <c r="I1288" s="34"/>
      <c r="J1288" s="55" t="s">
        <v>64</v>
      </c>
      <c r="K1288" s="72" t="s">
        <v>434</v>
      </c>
      <c r="L1288" s="101"/>
      <c r="M1288">
        <v>126</v>
      </c>
      <c r="N1288">
        <v>118</v>
      </c>
      <c r="O1288" s="34"/>
      <c r="P1288">
        <f>VLOOKUP(表格2_45[[#This Row],[name]],odds!$A$1:$H$200,4,0)</f>
        <v>7.6</v>
      </c>
      <c r="Q1288">
        <v>18</v>
      </c>
      <c r="R1288" s="34"/>
      <c r="S1288" s="37" t="s">
        <v>409</v>
      </c>
      <c r="T1288" s="40">
        <v>1200</v>
      </c>
      <c r="U1288">
        <v>1</v>
      </c>
      <c r="V1288">
        <v>26</v>
      </c>
      <c r="W1288">
        <v>6</v>
      </c>
      <c r="X1288">
        <v>24</v>
      </c>
      <c r="Y1288" s="32" t="s">
        <v>416</v>
      </c>
      <c r="Z1288">
        <v>1177</v>
      </c>
      <c r="AA1288" s="33" t="s">
        <v>417</v>
      </c>
      <c r="AB1288">
        <v>4</v>
      </c>
      <c r="AC1288">
        <v>41</v>
      </c>
      <c r="AD1288" s="16" t="s">
        <v>70</v>
      </c>
      <c r="AE1288" t="s">
        <v>453</v>
      </c>
      <c r="AF1288">
        <v>5</v>
      </c>
      <c r="AG1288">
        <v>4</v>
      </c>
      <c r="AH1288">
        <v>8</v>
      </c>
      <c r="AL1288" t="s">
        <v>46</v>
      </c>
    </row>
    <row r="1289" spans="1:38" hidden="1" x14ac:dyDescent="0.25">
      <c r="A1289" s="21" t="s">
        <v>254</v>
      </c>
      <c r="B1289" s="23" t="s">
        <v>287</v>
      </c>
      <c r="C1289">
        <v>11</v>
      </c>
      <c r="D1289">
        <v>58.86</v>
      </c>
      <c r="E1289">
        <v>59.06</v>
      </c>
      <c r="F1289" s="34"/>
      <c r="G1289">
        <v>12</v>
      </c>
      <c r="H1289">
        <v>13</v>
      </c>
      <c r="I1289" s="34"/>
      <c r="J1289" s="49" t="s">
        <v>31</v>
      </c>
      <c r="K1289" s="76" t="s">
        <v>407</v>
      </c>
      <c r="L1289" s="115"/>
      <c r="M1289">
        <v>126</v>
      </c>
      <c r="N1289">
        <v>121</v>
      </c>
      <c r="O1289" s="34"/>
      <c r="P1289">
        <f>VLOOKUP(表格2_45[[#This Row],[name]],odds!$A$1:$H$200,4,0)</f>
        <v>6</v>
      </c>
      <c r="Q1289">
        <v>7.4</v>
      </c>
      <c r="R1289" s="34"/>
      <c r="S1289" s="36" t="s">
        <v>410</v>
      </c>
      <c r="T1289">
        <v>1000</v>
      </c>
      <c r="U1289">
        <v>0</v>
      </c>
      <c r="V1289">
        <v>9</v>
      </c>
      <c r="W1289">
        <v>11</v>
      </c>
      <c r="X1289">
        <v>25</v>
      </c>
      <c r="Y1289" t="s">
        <v>479</v>
      </c>
      <c r="Z1289">
        <v>1202</v>
      </c>
      <c r="AA1289" s="33" t="s">
        <v>417</v>
      </c>
      <c r="AB1289">
        <v>4</v>
      </c>
      <c r="AC1289">
        <v>46</v>
      </c>
      <c r="AD1289" s="22" t="s">
        <v>135</v>
      </c>
      <c r="AE1289">
        <v>7</v>
      </c>
      <c r="AF1289">
        <v>9</v>
      </c>
      <c r="AG1289">
        <v>11</v>
      </c>
      <c r="AH1289">
        <v>11</v>
      </c>
      <c r="AL1289" t="s">
        <v>289</v>
      </c>
    </row>
    <row r="1290" spans="1:38" hidden="1" x14ac:dyDescent="0.25">
      <c r="A1290" s="21" t="s">
        <v>254</v>
      </c>
      <c r="B1290" s="22" t="s">
        <v>283</v>
      </c>
      <c r="C1290">
        <v>11</v>
      </c>
      <c r="D1290">
        <v>11.48</v>
      </c>
      <c r="E1290">
        <v>11.48</v>
      </c>
      <c r="F1290" s="34"/>
      <c r="G1290">
        <v>10</v>
      </c>
      <c r="H1290">
        <v>4</v>
      </c>
      <c r="I1290" s="34"/>
      <c r="J1290" s="66" t="s">
        <v>173</v>
      </c>
      <c r="K1290" s="53" t="s">
        <v>53</v>
      </c>
      <c r="L1290" s="102"/>
      <c r="M1290">
        <v>126</v>
      </c>
      <c r="N1290">
        <v>132</v>
      </c>
      <c r="O1290" s="34"/>
      <c r="P1290">
        <f>VLOOKUP(表格2_45[[#This Row],[name]],odds!$A$1:$H$200,4,0)</f>
        <v>18</v>
      </c>
      <c r="Q1290">
        <v>6.9</v>
      </c>
      <c r="R1290" s="34"/>
      <c r="S1290" s="37" t="s">
        <v>409</v>
      </c>
      <c r="T1290" s="40">
        <v>1200</v>
      </c>
      <c r="U1290">
        <v>1</v>
      </c>
      <c r="V1290">
        <v>27</v>
      </c>
      <c r="W1290">
        <v>10</v>
      </c>
      <c r="X1290">
        <v>24</v>
      </c>
      <c r="Y1290" s="32" t="s">
        <v>416</v>
      </c>
      <c r="Z1290">
        <v>980</v>
      </c>
      <c r="AA1290" s="33" t="s">
        <v>417</v>
      </c>
      <c r="AB1290">
        <v>5</v>
      </c>
      <c r="AC1290">
        <v>37</v>
      </c>
      <c r="AD1290" s="19" t="s">
        <v>32</v>
      </c>
      <c r="AE1290">
        <v>8</v>
      </c>
      <c r="AF1290">
        <v>7</v>
      </c>
      <c r="AG1290">
        <v>7</v>
      </c>
      <c r="AH1290">
        <v>11</v>
      </c>
      <c r="AL1290" t="s">
        <v>285</v>
      </c>
    </row>
    <row r="1291" spans="1:38" hidden="1" x14ac:dyDescent="0.25">
      <c r="A1291" s="21" t="s">
        <v>254</v>
      </c>
      <c r="B1291" s="20" t="s">
        <v>277</v>
      </c>
      <c r="C1291">
        <v>6</v>
      </c>
      <c r="D1291">
        <v>11.3</v>
      </c>
      <c r="E1291">
        <v>11.5</v>
      </c>
      <c r="F1291" s="34"/>
      <c r="G1291">
        <v>8</v>
      </c>
      <c r="H1291">
        <v>11</v>
      </c>
      <c r="I1291" s="34"/>
      <c r="J1291" s="55" t="s">
        <v>64</v>
      </c>
      <c r="K1291" s="72" t="s">
        <v>434</v>
      </c>
      <c r="L1291" s="101"/>
      <c r="M1291">
        <v>126</v>
      </c>
      <c r="N1291">
        <v>120</v>
      </c>
      <c r="O1291" s="34"/>
      <c r="P1291">
        <f>VLOOKUP(表格2_45[[#This Row],[name]],odds!$A$1:$H$200,4,0)</f>
        <v>7.6</v>
      </c>
      <c r="Q1291">
        <v>41</v>
      </c>
      <c r="R1291" s="34"/>
      <c r="S1291" s="38" t="s">
        <v>411</v>
      </c>
      <c r="T1291" s="40">
        <v>1200</v>
      </c>
      <c r="U1291">
        <v>1</v>
      </c>
      <c r="V1291">
        <v>17</v>
      </c>
      <c r="W1291">
        <v>1</v>
      </c>
      <c r="X1291">
        <v>24</v>
      </c>
      <c r="Y1291" s="32" t="s">
        <v>416</v>
      </c>
      <c r="Z1291">
        <v>1165</v>
      </c>
      <c r="AA1291" s="33" t="s">
        <v>417</v>
      </c>
      <c r="AB1291">
        <v>4</v>
      </c>
      <c r="AC1291">
        <v>43</v>
      </c>
      <c r="AD1291" s="16" t="s">
        <v>70</v>
      </c>
      <c r="AE1291">
        <v>3</v>
      </c>
      <c r="AF1291">
        <v>11</v>
      </c>
      <c r="AG1291">
        <v>11</v>
      </c>
      <c r="AH1291">
        <v>6</v>
      </c>
      <c r="AL1291" t="s">
        <v>1530</v>
      </c>
    </row>
    <row r="1292" spans="1:38" hidden="1" x14ac:dyDescent="0.25">
      <c r="A1292" s="21" t="s">
        <v>254</v>
      </c>
      <c r="B1292" s="20" t="s">
        <v>277</v>
      </c>
      <c r="C1292">
        <v>6</v>
      </c>
      <c r="D1292">
        <v>11.35</v>
      </c>
      <c r="E1292">
        <v>11.749999999999998</v>
      </c>
      <c r="F1292" s="34"/>
      <c r="G1292">
        <v>8</v>
      </c>
      <c r="H1292">
        <v>1</v>
      </c>
      <c r="I1292" s="34"/>
      <c r="J1292" s="55" t="s">
        <v>64</v>
      </c>
      <c r="K1292" s="72" t="s">
        <v>434</v>
      </c>
      <c r="L1292" s="101"/>
      <c r="M1292">
        <v>126</v>
      </c>
      <c r="N1292">
        <v>121</v>
      </c>
      <c r="O1292" s="34"/>
      <c r="P1292">
        <f>VLOOKUP(表格2_45[[#This Row],[name]],odds!$A$1:$H$200,4,0)</f>
        <v>7.6</v>
      </c>
      <c r="Q1292">
        <v>12</v>
      </c>
      <c r="R1292" s="34"/>
      <c r="S1292" s="37" t="s">
        <v>409</v>
      </c>
      <c r="T1292" s="40">
        <v>1200</v>
      </c>
      <c r="U1292">
        <v>1</v>
      </c>
      <c r="V1292">
        <v>5</v>
      </c>
      <c r="W1292">
        <v>6</v>
      </c>
      <c r="X1292">
        <v>24</v>
      </c>
      <c r="Y1292" s="32" t="s">
        <v>432</v>
      </c>
      <c r="Z1292">
        <v>1167</v>
      </c>
      <c r="AA1292" s="34" t="s">
        <v>438</v>
      </c>
      <c r="AB1292">
        <v>4</v>
      </c>
      <c r="AC1292">
        <v>43</v>
      </c>
      <c r="AD1292" s="16" t="s">
        <v>70</v>
      </c>
      <c r="AE1292">
        <v>4</v>
      </c>
      <c r="AF1292">
        <v>5</v>
      </c>
      <c r="AG1292">
        <v>6</v>
      </c>
      <c r="AH1292">
        <v>6</v>
      </c>
      <c r="AL1292" t="s">
        <v>1215</v>
      </c>
    </row>
    <row r="1293" spans="1:38" hidden="1" x14ac:dyDescent="0.25">
      <c r="A1293" s="21" t="s">
        <v>254</v>
      </c>
      <c r="B1293" s="23" t="s">
        <v>287</v>
      </c>
      <c r="C1293">
        <v>11</v>
      </c>
      <c r="D1293">
        <v>57.2</v>
      </c>
      <c r="E1293">
        <v>57.6</v>
      </c>
      <c r="F1293" s="34"/>
      <c r="G1293">
        <v>12</v>
      </c>
      <c r="H1293">
        <v>2</v>
      </c>
      <c r="I1293" s="34"/>
      <c r="J1293" s="49" t="s">
        <v>31</v>
      </c>
      <c r="K1293" s="52" t="s">
        <v>49</v>
      </c>
      <c r="L1293" s="118"/>
      <c r="M1293">
        <v>126</v>
      </c>
      <c r="N1293">
        <v>126</v>
      </c>
      <c r="O1293" s="34"/>
      <c r="P1293">
        <f>VLOOKUP(表格2_45[[#This Row],[name]],odds!$A$1:$H$200,4,0)</f>
        <v>6</v>
      </c>
      <c r="Q1293">
        <v>20</v>
      </c>
      <c r="R1293" s="34"/>
      <c r="S1293" s="37" t="s">
        <v>409</v>
      </c>
      <c r="T1293">
        <v>1000</v>
      </c>
      <c r="U1293">
        <v>0</v>
      </c>
      <c r="V1293">
        <v>26</v>
      </c>
      <c r="W1293">
        <v>5</v>
      </c>
      <c r="X1293">
        <v>24</v>
      </c>
      <c r="Y1293" t="s">
        <v>483</v>
      </c>
      <c r="Z1293">
        <v>1192</v>
      </c>
      <c r="AA1293" s="33" t="s">
        <v>417</v>
      </c>
      <c r="AB1293">
        <v>4</v>
      </c>
      <c r="AC1293">
        <v>51</v>
      </c>
      <c r="AD1293" s="22" t="s">
        <v>135</v>
      </c>
      <c r="AE1293" t="s">
        <v>505</v>
      </c>
      <c r="AF1293">
        <v>5</v>
      </c>
      <c r="AG1293">
        <v>7</v>
      </c>
      <c r="AH1293">
        <v>11</v>
      </c>
      <c r="AL1293" t="s">
        <v>99</v>
      </c>
    </row>
    <row r="1294" spans="1:38" hidden="1" x14ac:dyDescent="0.25">
      <c r="A1294" s="21" t="s">
        <v>254</v>
      </c>
      <c r="B1294" s="23" t="s">
        <v>287</v>
      </c>
      <c r="C1294" s="30">
        <v>4</v>
      </c>
      <c r="D1294">
        <v>57.33</v>
      </c>
      <c r="E1294">
        <v>57.33</v>
      </c>
      <c r="F1294" s="34"/>
      <c r="G1294">
        <v>12</v>
      </c>
      <c r="H1294">
        <v>11</v>
      </c>
      <c r="I1294" s="34"/>
      <c r="J1294" s="49" t="s">
        <v>31</v>
      </c>
      <c r="K1294" s="54" t="s">
        <v>58</v>
      </c>
      <c r="L1294" s="110"/>
      <c r="M1294">
        <v>126</v>
      </c>
      <c r="N1294">
        <v>126</v>
      </c>
      <c r="O1294" s="34"/>
      <c r="P1294">
        <f>VLOOKUP(表格2_45[[#This Row],[name]],odds!$A$1:$H$200,4,0)</f>
        <v>6</v>
      </c>
      <c r="Q1294">
        <v>47</v>
      </c>
      <c r="R1294" s="34"/>
      <c r="S1294" s="36" t="s">
        <v>410</v>
      </c>
      <c r="T1294">
        <v>1000</v>
      </c>
      <c r="U1294">
        <v>0</v>
      </c>
      <c r="V1294">
        <v>5</v>
      </c>
      <c r="W1294">
        <v>5</v>
      </c>
      <c r="X1294">
        <v>24</v>
      </c>
      <c r="Y1294" t="s">
        <v>477</v>
      </c>
      <c r="Z1294">
        <v>1197</v>
      </c>
      <c r="AA1294" s="33" t="s">
        <v>417</v>
      </c>
      <c r="AB1294">
        <v>4</v>
      </c>
      <c r="AC1294">
        <v>52</v>
      </c>
      <c r="AD1294" s="22" t="s">
        <v>135</v>
      </c>
      <c r="AE1294">
        <v>3</v>
      </c>
      <c r="AF1294">
        <v>9</v>
      </c>
      <c r="AG1294">
        <v>9</v>
      </c>
      <c r="AH1294">
        <v>4</v>
      </c>
      <c r="AL1294" t="s">
        <v>789</v>
      </c>
    </row>
    <row r="1295" spans="1:38" hidden="1" x14ac:dyDescent="0.25">
      <c r="A1295" s="21" t="s">
        <v>254</v>
      </c>
      <c r="B1295" s="23" t="s">
        <v>287</v>
      </c>
      <c r="C1295">
        <v>12</v>
      </c>
      <c r="D1295">
        <v>11.18</v>
      </c>
      <c r="E1295">
        <v>11.28</v>
      </c>
      <c r="F1295" s="34"/>
      <c r="G1295">
        <v>12</v>
      </c>
      <c r="H1295">
        <v>12</v>
      </c>
      <c r="I1295" s="34"/>
      <c r="J1295" s="49" t="s">
        <v>31</v>
      </c>
      <c r="K1295" s="76" t="s">
        <v>407</v>
      </c>
      <c r="L1295" s="115"/>
      <c r="M1295">
        <v>126</v>
      </c>
      <c r="N1295">
        <v>123</v>
      </c>
      <c r="O1295" s="34"/>
      <c r="P1295">
        <f>VLOOKUP(表格2_45[[#This Row],[name]],odds!$A$1:$H$200,4,0)</f>
        <v>6</v>
      </c>
      <c r="Q1295">
        <v>25</v>
      </c>
      <c r="R1295" s="34"/>
      <c r="S1295" s="37" t="s">
        <v>409</v>
      </c>
      <c r="T1295" s="40">
        <v>1200</v>
      </c>
      <c r="U1295">
        <v>1</v>
      </c>
      <c r="V1295">
        <v>7</v>
      </c>
      <c r="W1295">
        <v>4</v>
      </c>
      <c r="X1295">
        <v>24</v>
      </c>
      <c r="Y1295" t="s">
        <v>501</v>
      </c>
      <c r="Z1295">
        <v>1188</v>
      </c>
      <c r="AA1295" s="33" t="s">
        <v>417</v>
      </c>
      <c r="AB1295">
        <v>4</v>
      </c>
      <c r="AC1295">
        <v>52</v>
      </c>
      <c r="AD1295" s="22" t="s">
        <v>135</v>
      </c>
      <c r="AE1295">
        <v>11</v>
      </c>
      <c r="AF1295">
        <v>5</v>
      </c>
      <c r="AG1295">
        <v>7</v>
      </c>
      <c r="AH1295">
        <v>12</v>
      </c>
      <c r="AL1295" t="s">
        <v>639</v>
      </c>
    </row>
    <row r="1296" spans="1:38" x14ac:dyDescent="0.25">
      <c r="A1296" s="21" t="s">
        <v>254</v>
      </c>
      <c r="B1296" s="25" t="s">
        <v>255</v>
      </c>
      <c r="C1296">
        <v>9</v>
      </c>
      <c r="D1296">
        <v>12.02</v>
      </c>
      <c r="E1296">
        <v>12.12</v>
      </c>
      <c r="F1296" s="34"/>
      <c r="G1296">
        <v>5</v>
      </c>
      <c r="H1296">
        <v>5</v>
      </c>
      <c r="I1296" s="34"/>
      <c r="J1296" s="65" t="s">
        <v>167</v>
      </c>
      <c r="K1296" s="50" t="s">
        <v>565</v>
      </c>
      <c r="L1296" s="98"/>
      <c r="M1296">
        <v>133</v>
      </c>
      <c r="N1296">
        <v>129</v>
      </c>
      <c r="O1296" s="34"/>
      <c r="P1296">
        <f>VLOOKUP(表格2_45[[#This Row],[name]],odds!$A$1:$H$200,4,0)</f>
        <v>15</v>
      </c>
      <c r="Q1296">
        <v>88</v>
      </c>
      <c r="R1296" s="34"/>
      <c r="S1296" s="37" t="s">
        <v>409</v>
      </c>
      <c r="T1296" s="40">
        <v>1200</v>
      </c>
      <c r="U1296">
        <v>1</v>
      </c>
      <c r="V1296">
        <v>4</v>
      </c>
      <c r="W1296">
        <v>6</v>
      </c>
      <c r="X1296">
        <v>25</v>
      </c>
      <c r="Y1296" s="32" t="s">
        <v>432</v>
      </c>
      <c r="Z1296">
        <v>1135</v>
      </c>
      <c r="AA1296" s="34" t="s">
        <v>438</v>
      </c>
      <c r="AB1296">
        <v>4</v>
      </c>
      <c r="AC1296">
        <v>56</v>
      </c>
      <c r="AD1296" s="25" t="s">
        <v>1216</v>
      </c>
      <c r="AE1296" t="s">
        <v>502</v>
      </c>
      <c r="AF1296">
        <v>5</v>
      </c>
      <c r="AG1296">
        <v>4</v>
      </c>
      <c r="AH1296">
        <v>9</v>
      </c>
      <c r="AL1296" t="s">
        <v>1500</v>
      </c>
    </row>
    <row r="1297" spans="1:38" hidden="1" x14ac:dyDescent="0.25">
      <c r="A1297" s="21" t="s">
        <v>254</v>
      </c>
      <c r="B1297" s="24" t="s">
        <v>291</v>
      </c>
      <c r="C1297">
        <v>12</v>
      </c>
      <c r="D1297">
        <v>58.95</v>
      </c>
      <c r="E1297">
        <v>58.95</v>
      </c>
      <c r="F1297" s="34"/>
      <c r="G1297">
        <v>11</v>
      </c>
      <c r="H1297">
        <v>12</v>
      </c>
      <c r="I1297" s="34"/>
      <c r="J1297" s="47" t="s">
        <v>504</v>
      </c>
      <c r="K1297" s="47" t="s">
        <v>504</v>
      </c>
      <c r="L1297" s="108"/>
      <c r="M1297">
        <v>116</v>
      </c>
      <c r="N1297">
        <v>116</v>
      </c>
      <c r="O1297" s="34"/>
      <c r="P1297">
        <f>VLOOKUP(表格2_45[[#This Row],[name]],odds!$A$1:$H$200,4,0)</f>
        <v>13</v>
      </c>
      <c r="Q1297">
        <v>65</v>
      </c>
      <c r="R1297" s="34"/>
      <c r="S1297" s="37" t="s">
        <v>409</v>
      </c>
      <c r="T1297">
        <v>1000</v>
      </c>
      <c r="U1297">
        <v>0</v>
      </c>
      <c r="V1297">
        <v>19</v>
      </c>
      <c r="W1297">
        <v>11</v>
      </c>
      <c r="X1297">
        <v>25</v>
      </c>
      <c r="Y1297" s="31" t="s">
        <v>420</v>
      </c>
      <c r="Z1297">
        <v>1077</v>
      </c>
      <c r="AA1297" s="33" t="s">
        <v>417</v>
      </c>
      <c r="AB1297">
        <v>4</v>
      </c>
      <c r="AC1297">
        <v>43</v>
      </c>
      <c r="AD1297" s="17" t="s">
        <v>21</v>
      </c>
      <c r="AE1297" t="s">
        <v>721</v>
      </c>
      <c r="AF1297">
        <v>4</v>
      </c>
      <c r="AG1297">
        <v>7</v>
      </c>
      <c r="AH1297">
        <v>12</v>
      </c>
      <c r="AL1297" t="s">
        <v>46</v>
      </c>
    </row>
    <row r="1298" spans="1:38" hidden="1" x14ac:dyDescent="0.25">
      <c r="A1298" s="21" t="s">
        <v>254</v>
      </c>
      <c r="B1298" s="20" t="s">
        <v>277</v>
      </c>
      <c r="C1298">
        <v>10</v>
      </c>
      <c r="D1298">
        <v>12.36</v>
      </c>
      <c r="E1298">
        <v>12.559999999999999</v>
      </c>
      <c r="F1298" s="34"/>
      <c r="G1298">
        <v>8</v>
      </c>
      <c r="H1298">
        <v>7</v>
      </c>
      <c r="I1298" s="34"/>
      <c r="J1298" s="55" t="s">
        <v>64</v>
      </c>
      <c r="K1298" s="72" t="s">
        <v>434</v>
      </c>
      <c r="L1298" s="101"/>
      <c r="M1298">
        <v>126</v>
      </c>
      <c r="N1298">
        <v>120</v>
      </c>
      <c r="O1298" s="34"/>
      <c r="P1298">
        <f>VLOOKUP(表格2_45[[#This Row],[name]],odds!$A$1:$H$200,4,0)</f>
        <v>7.6</v>
      </c>
      <c r="Q1298">
        <v>8.4</v>
      </c>
      <c r="R1298" s="34"/>
      <c r="S1298" s="36" t="s">
        <v>410</v>
      </c>
      <c r="T1298" s="40">
        <v>1200</v>
      </c>
      <c r="U1298">
        <v>1</v>
      </c>
      <c r="V1298">
        <v>8</v>
      </c>
      <c r="W1298">
        <v>5</v>
      </c>
      <c r="X1298">
        <v>24</v>
      </c>
      <c r="Y1298" s="31" t="s">
        <v>420</v>
      </c>
      <c r="Z1298">
        <v>1145</v>
      </c>
      <c r="AA1298" s="33" t="s">
        <v>417</v>
      </c>
      <c r="AB1298">
        <v>4</v>
      </c>
      <c r="AC1298">
        <v>45</v>
      </c>
      <c r="AD1298" s="16" t="s">
        <v>70</v>
      </c>
      <c r="AE1298" t="s">
        <v>487</v>
      </c>
      <c r="AF1298">
        <v>10</v>
      </c>
      <c r="AG1298">
        <v>9</v>
      </c>
      <c r="AH1298">
        <v>10</v>
      </c>
      <c r="AL1298" t="s">
        <v>141</v>
      </c>
    </row>
    <row r="1299" spans="1:38" hidden="1" x14ac:dyDescent="0.25">
      <c r="A1299" s="21" t="s">
        <v>254</v>
      </c>
      <c r="B1299" s="24" t="s">
        <v>291</v>
      </c>
      <c r="C1299">
        <v>9</v>
      </c>
      <c r="D1299">
        <v>58.28</v>
      </c>
      <c r="E1299">
        <v>57.980000000000004</v>
      </c>
      <c r="F1299" s="34"/>
      <c r="G1299">
        <v>11</v>
      </c>
      <c r="H1299">
        <v>9</v>
      </c>
      <c r="I1299" s="34"/>
      <c r="J1299" s="47" t="s">
        <v>504</v>
      </c>
      <c r="K1299" s="65" t="s">
        <v>167</v>
      </c>
      <c r="L1299" s="117"/>
      <c r="M1299">
        <v>116</v>
      </c>
      <c r="N1299">
        <v>124</v>
      </c>
      <c r="O1299" s="34"/>
      <c r="P1299">
        <f>VLOOKUP(表格2_45[[#This Row],[name]],odds!$A$1:$H$200,4,0)</f>
        <v>13</v>
      </c>
      <c r="Q1299">
        <v>100</v>
      </c>
      <c r="R1299" s="34"/>
      <c r="S1299" s="35" t="s">
        <v>408</v>
      </c>
      <c r="T1299">
        <v>1000</v>
      </c>
      <c r="U1299">
        <v>0</v>
      </c>
      <c r="V1299">
        <v>10</v>
      </c>
      <c r="W1299">
        <v>9</v>
      </c>
      <c r="X1299">
        <v>25</v>
      </c>
      <c r="Y1299" s="32" t="s">
        <v>432</v>
      </c>
      <c r="Z1299">
        <v>1070</v>
      </c>
      <c r="AA1299" s="33" t="s">
        <v>417</v>
      </c>
      <c r="AB1299">
        <v>4</v>
      </c>
      <c r="AC1299">
        <v>47</v>
      </c>
      <c r="AD1299" s="17" t="s">
        <v>21</v>
      </c>
      <c r="AE1299" t="s">
        <v>502</v>
      </c>
      <c r="AF1299">
        <v>1</v>
      </c>
      <c r="AG1299">
        <v>1</v>
      </c>
      <c r="AH1299">
        <v>9</v>
      </c>
      <c r="AL1299" t="s">
        <v>46</v>
      </c>
    </row>
    <row r="1300" spans="1:38" hidden="1" x14ac:dyDescent="0.25">
      <c r="A1300" s="21" t="s">
        <v>254</v>
      </c>
      <c r="B1300" s="24" t="s">
        <v>291</v>
      </c>
      <c r="C1300">
        <v>10</v>
      </c>
      <c r="D1300">
        <v>57.95</v>
      </c>
      <c r="E1300">
        <v>57.650000000000006</v>
      </c>
      <c r="F1300" s="34"/>
      <c r="G1300">
        <v>11</v>
      </c>
      <c r="H1300">
        <v>9</v>
      </c>
      <c r="I1300" s="34"/>
      <c r="J1300" s="47" t="s">
        <v>504</v>
      </c>
      <c r="K1300" s="65" t="s">
        <v>167</v>
      </c>
      <c r="L1300" s="117"/>
      <c r="M1300">
        <v>116</v>
      </c>
      <c r="N1300">
        <v>126</v>
      </c>
      <c r="O1300" s="34"/>
      <c r="P1300">
        <f>VLOOKUP(表格2_45[[#This Row],[name]],odds!$A$1:$H$200,4,0)</f>
        <v>13</v>
      </c>
      <c r="Q1300">
        <v>47</v>
      </c>
      <c r="R1300" s="34"/>
      <c r="S1300" s="35" t="s">
        <v>408</v>
      </c>
      <c r="T1300">
        <v>1000</v>
      </c>
      <c r="U1300">
        <v>0</v>
      </c>
      <c r="V1300">
        <v>9</v>
      </c>
      <c r="W1300">
        <v>7</v>
      </c>
      <c r="X1300">
        <v>25</v>
      </c>
      <c r="Y1300" s="32" t="s">
        <v>432</v>
      </c>
      <c r="Z1300">
        <v>1048</v>
      </c>
      <c r="AA1300" s="33" t="s">
        <v>427</v>
      </c>
      <c r="AB1300">
        <v>4</v>
      </c>
      <c r="AC1300">
        <v>50</v>
      </c>
      <c r="AD1300" s="17" t="s">
        <v>21</v>
      </c>
      <c r="AE1300" t="s">
        <v>516</v>
      </c>
      <c r="AF1300">
        <v>3</v>
      </c>
      <c r="AG1300">
        <v>3</v>
      </c>
      <c r="AH1300">
        <v>10</v>
      </c>
      <c r="AL1300" t="s">
        <v>46</v>
      </c>
    </row>
    <row r="1301" spans="1:38" hidden="1" x14ac:dyDescent="0.25">
      <c r="A1301" s="21" t="s">
        <v>254</v>
      </c>
      <c r="B1301" s="24" t="s">
        <v>291</v>
      </c>
      <c r="C1301">
        <v>8</v>
      </c>
      <c r="D1301">
        <v>57.62</v>
      </c>
      <c r="E1301">
        <v>57.62</v>
      </c>
      <c r="F1301" s="34"/>
      <c r="G1301">
        <v>11</v>
      </c>
      <c r="H1301">
        <v>2</v>
      </c>
      <c r="I1301" s="34"/>
      <c r="J1301" s="47" t="s">
        <v>504</v>
      </c>
      <c r="K1301" s="65" t="s">
        <v>167</v>
      </c>
      <c r="L1301" s="117"/>
      <c r="M1301">
        <v>116</v>
      </c>
      <c r="N1301">
        <v>127</v>
      </c>
      <c r="O1301" s="34"/>
      <c r="P1301">
        <f>VLOOKUP(表格2_45[[#This Row],[name]],odds!$A$1:$H$200,4,0)</f>
        <v>13</v>
      </c>
      <c r="Q1301">
        <v>40</v>
      </c>
      <c r="R1301" s="34"/>
      <c r="S1301" s="38" t="s">
        <v>411</v>
      </c>
      <c r="T1301">
        <v>1000</v>
      </c>
      <c r="U1301">
        <v>0</v>
      </c>
      <c r="V1301">
        <v>11</v>
      </c>
      <c r="W1301">
        <v>6</v>
      </c>
      <c r="X1301">
        <v>25</v>
      </c>
      <c r="Y1301" s="31" t="s">
        <v>420</v>
      </c>
      <c r="Z1301">
        <v>1048</v>
      </c>
      <c r="AA1301" s="33" t="s">
        <v>427</v>
      </c>
      <c r="AB1301">
        <v>4</v>
      </c>
      <c r="AC1301">
        <v>52</v>
      </c>
      <c r="AD1301" s="17" t="s">
        <v>21</v>
      </c>
      <c r="AE1301" t="s">
        <v>453</v>
      </c>
      <c r="AF1301">
        <v>12</v>
      </c>
      <c r="AG1301">
        <v>10</v>
      </c>
      <c r="AH1301">
        <v>8</v>
      </c>
      <c r="AL1301" t="s">
        <v>46</v>
      </c>
    </row>
    <row r="1302" spans="1:38" hidden="1" x14ac:dyDescent="0.25">
      <c r="A1302" s="21" t="s">
        <v>254</v>
      </c>
      <c r="B1302" s="24" t="s">
        <v>291</v>
      </c>
      <c r="C1302">
        <v>14</v>
      </c>
      <c r="D1302">
        <v>59.15</v>
      </c>
      <c r="E1302">
        <v>59.050000000000004</v>
      </c>
      <c r="F1302" s="34"/>
      <c r="G1302">
        <v>11</v>
      </c>
      <c r="H1302">
        <v>6</v>
      </c>
      <c r="I1302" s="34"/>
      <c r="J1302" s="47" t="s">
        <v>504</v>
      </c>
      <c r="K1302" s="47" t="s">
        <v>504</v>
      </c>
      <c r="L1302" s="108"/>
      <c r="M1302">
        <v>116</v>
      </c>
      <c r="N1302">
        <v>125</v>
      </c>
      <c r="O1302" s="34"/>
      <c r="P1302">
        <f>VLOOKUP(表格2_45[[#This Row],[name]],odds!$A$1:$H$200,4,0)</f>
        <v>13</v>
      </c>
      <c r="Q1302">
        <v>56</v>
      </c>
      <c r="R1302" s="34"/>
      <c r="S1302" s="37" t="s">
        <v>409</v>
      </c>
      <c r="T1302">
        <v>1000</v>
      </c>
      <c r="U1302">
        <v>0</v>
      </c>
      <c r="V1302">
        <v>24</v>
      </c>
      <c r="W1302">
        <v>11</v>
      </c>
      <c r="X1302">
        <v>24</v>
      </c>
      <c r="Y1302" t="s">
        <v>508</v>
      </c>
      <c r="Z1302">
        <v>1082</v>
      </c>
      <c r="AA1302" s="33" t="s">
        <v>417</v>
      </c>
      <c r="AB1302">
        <v>4</v>
      </c>
      <c r="AC1302">
        <v>52</v>
      </c>
      <c r="AD1302" s="17" t="s">
        <v>21</v>
      </c>
      <c r="AE1302" t="s">
        <v>1552</v>
      </c>
      <c r="AF1302">
        <v>4</v>
      </c>
      <c r="AG1302">
        <v>11</v>
      </c>
      <c r="AH1302">
        <v>14</v>
      </c>
      <c r="AL1302" t="s">
        <v>639</v>
      </c>
    </row>
    <row r="1303" spans="1:38" hidden="1" x14ac:dyDescent="0.25">
      <c r="A1303" s="21" t="s">
        <v>254</v>
      </c>
      <c r="B1303" s="25" t="s">
        <v>2495</v>
      </c>
      <c r="C1303">
        <v>7</v>
      </c>
      <c r="D1303">
        <v>10.49</v>
      </c>
      <c r="E1303">
        <v>5.9899999999999993</v>
      </c>
      <c r="F1303" s="34"/>
      <c r="G1303"/>
      <c r="H1303">
        <v>11</v>
      </c>
      <c r="I1303" s="34"/>
      <c r="J1303" s="58" t="s">
        <v>2503</v>
      </c>
      <c r="K1303" s="59" t="s">
        <v>85</v>
      </c>
      <c r="L1303" s="96"/>
      <c r="M1303"/>
      <c r="N1303">
        <v>122</v>
      </c>
      <c r="O1303" s="34"/>
      <c r="P1303"/>
      <c r="Q1303">
        <v>13</v>
      </c>
      <c r="R1303" s="34"/>
      <c r="S1303" s="36" t="s">
        <v>410</v>
      </c>
      <c r="T1303" s="40">
        <v>1200</v>
      </c>
      <c r="U1303">
        <v>1</v>
      </c>
      <c r="V1303">
        <v>10</v>
      </c>
      <c r="W1303">
        <v>12</v>
      </c>
      <c r="X1303">
        <v>25</v>
      </c>
      <c r="Y1303" s="32" t="s">
        <v>432</v>
      </c>
      <c r="Z1303">
        <v>1068</v>
      </c>
      <c r="AA1303" s="33" t="s">
        <v>417</v>
      </c>
      <c r="AB1303">
        <v>4</v>
      </c>
      <c r="AC1303">
        <v>47</v>
      </c>
      <c r="AD1303" s="24" t="s">
        <v>179</v>
      </c>
      <c r="AE1303" t="s">
        <v>474</v>
      </c>
      <c r="AF1303">
        <v>10</v>
      </c>
      <c r="AG1303">
        <v>9</v>
      </c>
      <c r="AH1303">
        <v>7</v>
      </c>
      <c r="AL1303" t="s">
        <v>17</v>
      </c>
    </row>
    <row r="1304" spans="1:38" hidden="1" x14ac:dyDescent="0.25">
      <c r="A1304" s="21" t="s">
        <v>254</v>
      </c>
      <c r="B1304" s="25" t="s">
        <v>2495</v>
      </c>
      <c r="C1304" s="28">
        <v>1</v>
      </c>
      <c r="D1304">
        <v>9.68</v>
      </c>
      <c r="E1304">
        <v>5.379999999999999</v>
      </c>
      <c r="F1304" s="34"/>
      <c r="G1304"/>
      <c r="H1304">
        <v>8</v>
      </c>
      <c r="I1304" s="34"/>
      <c r="J1304" s="58" t="s">
        <v>2503</v>
      </c>
      <c r="K1304" s="59" t="s">
        <v>85</v>
      </c>
      <c r="L1304" s="96"/>
      <c r="M1304"/>
      <c r="N1304">
        <v>117</v>
      </c>
      <c r="O1304" s="34"/>
      <c r="P1304"/>
      <c r="Q1304">
        <v>8.1</v>
      </c>
      <c r="R1304" s="34"/>
      <c r="S1304" s="37" t="s">
        <v>409</v>
      </c>
      <c r="T1304" s="40">
        <v>1200</v>
      </c>
      <c r="U1304">
        <v>1</v>
      </c>
      <c r="V1304">
        <v>19</v>
      </c>
      <c r="W1304">
        <v>11</v>
      </c>
      <c r="X1304">
        <v>25</v>
      </c>
      <c r="Y1304" s="31" t="s">
        <v>420</v>
      </c>
      <c r="Z1304">
        <v>1062</v>
      </c>
      <c r="AA1304" s="33" t="s">
        <v>417</v>
      </c>
      <c r="AB1304">
        <v>4</v>
      </c>
      <c r="AC1304">
        <v>41</v>
      </c>
      <c r="AD1304" s="24" t="s">
        <v>179</v>
      </c>
      <c r="AE1304" s="12">
        <v>1</v>
      </c>
      <c r="AF1304">
        <v>4</v>
      </c>
      <c r="AG1304">
        <v>4</v>
      </c>
      <c r="AH1304">
        <v>1</v>
      </c>
      <c r="AL1304" t="s">
        <v>17</v>
      </c>
    </row>
    <row r="1305" spans="1:38" hidden="1" x14ac:dyDescent="0.25">
      <c r="A1305" s="21" t="s">
        <v>254</v>
      </c>
      <c r="B1305" s="25" t="s">
        <v>2495</v>
      </c>
      <c r="C1305">
        <v>7</v>
      </c>
      <c r="D1305">
        <v>10.59</v>
      </c>
      <c r="E1305">
        <v>6.09</v>
      </c>
      <c r="F1305" s="34"/>
      <c r="G1305"/>
      <c r="H1305">
        <v>12</v>
      </c>
      <c r="I1305" s="34"/>
      <c r="J1305" s="58" t="s">
        <v>2503</v>
      </c>
      <c r="K1305" s="59" t="s">
        <v>85</v>
      </c>
      <c r="L1305" s="96"/>
      <c r="M1305"/>
      <c r="N1305">
        <v>118</v>
      </c>
      <c r="O1305" s="34"/>
      <c r="P1305"/>
      <c r="Q1305">
        <v>66</v>
      </c>
      <c r="R1305" s="34"/>
      <c r="S1305" s="36" t="s">
        <v>410</v>
      </c>
      <c r="T1305" s="40">
        <v>1200</v>
      </c>
      <c r="U1305">
        <v>1</v>
      </c>
      <c r="V1305">
        <v>2</v>
      </c>
      <c r="W1305">
        <v>11</v>
      </c>
      <c r="X1305">
        <v>25</v>
      </c>
      <c r="Y1305" s="32" t="s">
        <v>416</v>
      </c>
      <c r="Z1305">
        <v>1061</v>
      </c>
      <c r="AA1305" s="33" t="s">
        <v>427</v>
      </c>
      <c r="AB1305">
        <v>4</v>
      </c>
      <c r="AC1305">
        <v>43</v>
      </c>
      <c r="AD1305" s="24" t="s">
        <v>179</v>
      </c>
      <c r="AE1305">
        <v>3</v>
      </c>
      <c r="AF1305">
        <v>10</v>
      </c>
      <c r="AG1305">
        <v>12</v>
      </c>
      <c r="AH1305">
        <v>7</v>
      </c>
      <c r="AL1305" t="s">
        <v>262</v>
      </c>
    </row>
    <row r="1306" spans="1:38" hidden="1" x14ac:dyDescent="0.25">
      <c r="A1306" s="21" t="s">
        <v>254</v>
      </c>
      <c r="B1306" s="25" t="s">
        <v>2495</v>
      </c>
      <c r="C1306">
        <v>10</v>
      </c>
      <c r="D1306">
        <v>10.61</v>
      </c>
      <c r="E1306">
        <v>6.4099999999999993</v>
      </c>
      <c r="F1306" s="34"/>
      <c r="G1306"/>
      <c r="H1306">
        <v>3</v>
      </c>
      <c r="I1306" s="34"/>
      <c r="J1306" s="58" t="s">
        <v>2503</v>
      </c>
      <c r="K1306" s="59" t="s">
        <v>85</v>
      </c>
      <c r="L1306" s="96"/>
      <c r="M1306"/>
      <c r="N1306">
        <v>125</v>
      </c>
      <c r="O1306" s="34"/>
      <c r="P1306"/>
      <c r="Q1306">
        <v>95</v>
      </c>
      <c r="R1306" s="34"/>
      <c r="S1306" s="35" t="s">
        <v>408</v>
      </c>
      <c r="T1306" s="40">
        <v>1200</v>
      </c>
      <c r="U1306">
        <v>1</v>
      </c>
      <c r="V1306">
        <v>12</v>
      </c>
      <c r="W1306">
        <v>10</v>
      </c>
      <c r="X1306">
        <v>25</v>
      </c>
      <c r="Y1306" t="s">
        <v>508</v>
      </c>
      <c r="Z1306">
        <v>1052</v>
      </c>
      <c r="AA1306" s="33" t="s">
        <v>417</v>
      </c>
      <c r="AB1306">
        <v>4</v>
      </c>
      <c r="AC1306">
        <v>46</v>
      </c>
      <c r="AD1306" s="24" t="s">
        <v>179</v>
      </c>
      <c r="AE1306" t="s">
        <v>725</v>
      </c>
      <c r="AF1306">
        <v>3</v>
      </c>
      <c r="AG1306">
        <v>3</v>
      </c>
      <c r="AH1306">
        <v>10</v>
      </c>
      <c r="AL1306" t="s">
        <v>46</v>
      </c>
    </row>
    <row r="1307" spans="1:38" hidden="1" x14ac:dyDescent="0.25">
      <c r="A1307" s="21" t="s">
        <v>254</v>
      </c>
      <c r="B1307" s="25" t="s">
        <v>2495</v>
      </c>
      <c r="C1307">
        <v>14</v>
      </c>
      <c r="D1307">
        <v>23.15</v>
      </c>
      <c r="E1307">
        <v>18.95</v>
      </c>
      <c r="F1307" s="34"/>
      <c r="G1307"/>
      <c r="H1307">
        <v>2</v>
      </c>
      <c r="I1307" s="34"/>
      <c r="J1307" s="58" t="s">
        <v>2503</v>
      </c>
      <c r="K1307" s="59" t="s">
        <v>85</v>
      </c>
      <c r="L1307" s="96"/>
      <c r="M1307"/>
      <c r="N1307">
        <v>125</v>
      </c>
      <c r="O1307" s="34"/>
      <c r="P1307"/>
      <c r="Q1307">
        <v>98</v>
      </c>
      <c r="R1307" s="34"/>
      <c r="S1307" s="35" t="s">
        <v>408</v>
      </c>
      <c r="T1307">
        <v>1400</v>
      </c>
      <c r="U1307">
        <v>1</v>
      </c>
      <c r="V1307">
        <v>1</v>
      </c>
      <c r="W1307">
        <v>10</v>
      </c>
      <c r="X1307">
        <v>25</v>
      </c>
      <c r="Y1307" t="s">
        <v>465</v>
      </c>
      <c r="Z1307">
        <v>1051</v>
      </c>
      <c r="AA1307" s="33" t="s">
        <v>427</v>
      </c>
      <c r="AB1307">
        <v>4</v>
      </c>
      <c r="AC1307">
        <v>48</v>
      </c>
      <c r="AD1307" s="24" t="s">
        <v>179</v>
      </c>
      <c r="AE1307">
        <v>9</v>
      </c>
      <c r="AF1307">
        <v>1</v>
      </c>
      <c r="AG1307">
        <v>1</v>
      </c>
      <c r="AH1307">
        <v>1</v>
      </c>
      <c r="AI1307">
        <v>14</v>
      </c>
      <c r="AL1307" t="s">
        <v>46</v>
      </c>
    </row>
    <row r="1308" spans="1:38" hidden="1" x14ac:dyDescent="0.25">
      <c r="A1308" s="21" t="s">
        <v>254</v>
      </c>
      <c r="B1308" s="25" t="s">
        <v>2495</v>
      </c>
      <c r="C1308">
        <v>10</v>
      </c>
      <c r="D1308">
        <v>9.6199999999999992</v>
      </c>
      <c r="E1308">
        <v>4.72</v>
      </c>
      <c r="F1308" s="34"/>
      <c r="G1308"/>
      <c r="H1308">
        <v>13</v>
      </c>
      <c r="I1308" s="34"/>
      <c r="J1308" s="58" t="s">
        <v>2503</v>
      </c>
      <c r="K1308" s="59" t="s">
        <v>85</v>
      </c>
      <c r="L1308" s="96"/>
      <c r="M1308"/>
      <c r="N1308">
        <v>130</v>
      </c>
      <c r="O1308" s="34"/>
      <c r="P1308"/>
      <c r="Q1308">
        <v>64</v>
      </c>
      <c r="R1308" s="34"/>
      <c r="S1308" s="38" t="s">
        <v>411</v>
      </c>
      <c r="T1308" s="40">
        <v>1200</v>
      </c>
      <c r="U1308">
        <v>1</v>
      </c>
      <c r="V1308">
        <v>14</v>
      </c>
      <c r="W1308">
        <v>9</v>
      </c>
      <c r="X1308">
        <v>25</v>
      </c>
      <c r="Y1308" t="s">
        <v>477</v>
      </c>
      <c r="Z1308">
        <v>1060</v>
      </c>
      <c r="AA1308" s="33" t="s">
        <v>427</v>
      </c>
      <c r="AB1308">
        <v>4</v>
      </c>
      <c r="AC1308">
        <v>50</v>
      </c>
      <c r="AD1308" s="24" t="s">
        <v>179</v>
      </c>
      <c r="AE1308">
        <v>4</v>
      </c>
      <c r="AF1308">
        <v>12</v>
      </c>
      <c r="AG1308">
        <v>13</v>
      </c>
      <c r="AH1308">
        <v>10</v>
      </c>
      <c r="AL1308" t="s">
        <v>46</v>
      </c>
    </row>
    <row r="1309" spans="1:38" hidden="1" x14ac:dyDescent="0.25">
      <c r="A1309" s="21" t="s">
        <v>254</v>
      </c>
      <c r="B1309" s="25" t="s">
        <v>2495</v>
      </c>
      <c r="C1309">
        <v>11</v>
      </c>
      <c r="D1309">
        <v>57.08</v>
      </c>
      <c r="E1309">
        <v>52.879999999999995</v>
      </c>
      <c r="F1309" s="34"/>
      <c r="G1309"/>
      <c r="H1309">
        <v>5</v>
      </c>
      <c r="I1309" s="34"/>
      <c r="J1309" s="58" t="s">
        <v>2503</v>
      </c>
      <c r="K1309" s="59" t="s">
        <v>85</v>
      </c>
      <c r="L1309" s="96"/>
      <c r="M1309"/>
      <c r="N1309">
        <v>121</v>
      </c>
      <c r="O1309" s="34"/>
      <c r="P1309"/>
      <c r="Q1309">
        <v>57</v>
      </c>
      <c r="R1309" s="34"/>
      <c r="S1309" s="38" t="s">
        <v>411</v>
      </c>
      <c r="T1309">
        <v>1000</v>
      </c>
      <c r="U1309">
        <v>0</v>
      </c>
      <c r="V1309">
        <v>14</v>
      </c>
      <c r="W1309">
        <v>6</v>
      </c>
      <c r="X1309">
        <v>25</v>
      </c>
      <c r="Y1309" t="s">
        <v>479</v>
      </c>
      <c r="Z1309">
        <v>1058</v>
      </c>
      <c r="AA1309" s="33" t="s">
        <v>417</v>
      </c>
      <c r="AB1309" t="s">
        <v>638</v>
      </c>
      <c r="AC1309" t="s">
        <v>624</v>
      </c>
      <c r="AD1309" s="24" t="s">
        <v>179</v>
      </c>
      <c r="AE1309" t="s">
        <v>522</v>
      </c>
      <c r="AF1309">
        <v>11</v>
      </c>
      <c r="AG1309">
        <v>9</v>
      </c>
      <c r="AH1309">
        <v>11</v>
      </c>
      <c r="AL1309" t="s">
        <v>46</v>
      </c>
    </row>
    <row r="1310" spans="1:38" hidden="1" x14ac:dyDescent="0.25">
      <c r="A1310" s="21" t="s">
        <v>254</v>
      </c>
      <c r="B1310" s="25" t="s">
        <v>2495</v>
      </c>
      <c r="C1310" s="30">
        <v>5</v>
      </c>
      <c r="D1310">
        <v>10.51</v>
      </c>
      <c r="E1310">
        <v>6.3100000000000005</v>
      </c>
      <c r="F1310" s="34"/>
      <c r="G1310"/>
      <c r="H1310">
        <v>4</v>
      </c>
      <c r="I1310" s="34"/>
      <c r="J1310" s="58" t="s">
        <v>2503</v>
      </c>
      <c r="K1310" s="59" t="s">
        <v>85</v>
      </c>
      <c r="L1310" s="96"/>
      <c r="M1310"/>
      <c r="N1310">
        <v>121</v>
      </c>
      <c r="O1310" s="34"/>
      <c r="P1310"/>
      <c r="Q1310">
        <v>67</v>
      </c>
      <c r="R1310" s="34"/>
      <c r="S1310" s="37" t="s">
        <v>409</v>
      </c>
      <c r="T1310" s="40">
        <v>1200</v>
      </c>
      <c r="U1310">
        <v>1</v>
      </c>
      <c r="V1310">
        <v>25</v>
      </c>
      <c r="W1310">
        <v>5</v>
      </c>
      <c r="X1310">
        <v>25</v>
      </c>
      <c r="Y1310" t="s">
        <v>483</v>
      </c>
      <c r="Z1310">
        <v>1068</v>
      </c>
      <c r="AA1310" s="33" t="s">
        <v>417</v>
      </c>
      <c r="AB1310" t="s">
        <v>638</v>
      </c>
      <c r="AC1310" t="s">
        <v>624</v>
      </c>
      <c r="AD1310" s="24" t="s">
        <v>179</v>
      </c>
      <c r="AE1310" s="12" t="s">
        <v>539</v>
      </c>
      <c r="AF1310">
        <v>4</v>
      </c>
      <c r="AG1310">
        <v>5</v>
      </c>
      <c r="AH1310">
        <v>5</v>
      </c>
      <c r="AL1310" t="s">
        <v>46</v>
      </c>
    </row>
    <row r="1311" spans="1:38" hidden="1" x14ac:dyDescent="0.25">
      <c r="A1311" s="21" t="s">
        <v>254</v>
      </c>
      <c r="B1311" s="25" t="s">
        <v>2495</v>
      </c>
      <c r="C1311" s="30">
        <v>5</v>
      </c>
      <c r="D1311">
        <v>58.07</v>
      </c>
      <c r="E1311">
        <v>53.87</v>
      </c>
      <c r="F1311" s="34"/>
      <c r="G1311"/>
      <c r="H1311">
        <v>5</v>
      </c>
      <c r="I1311" s="34"/>
      <c r="J1311" s="58" t="s">
        <v>2503</v>
      </c>
      <c r="K1311" s="59" t="s">
        <v>85</v>
      </c>
      <c r="L1311" s="96"/>
      <c r="M1311"/>
      <c r="N1311">
        <v>121</v>
      </c>
      <c r="O1311" s="34"/>
      <c r="P1311"/>
      <c r="Q1311">
        <v>9</v>
      </c>
      <c r="R1311" s="34"/>
      <c r="S1311" s="35" t="s">
        <v>408</v>
      </c>
      <c r="T1311">
        <v>1000</v>
      </c>
      <c r="U1311">
        <v>0</v>
      </c>
      <c r="V1311">
        <v>4</v>
      </c>
      <c r="W1311">
        <v>5</v>
      </c>
      <c r="X1311">
        <v>25</v>
      </c>
      <c r="Y1311" t="s">
        <v>477</v>
      </c>
      <c r="Z1311">
        <v>1072</v>
      </c>
      <c r="AA1311" s="33" t="s">
        <v>427</v>
      </c>
      <c r="AB1311" t="s">
        <v>638</v>
      </c>
      <c r="AC1311" t="s">
        <v>624</v>
      </c>
      <c r="AD1311" s="24" t="s">
        <v>179</v>
      </c>
      <c r="AE1311">
        <v>7</v>
      </c>
      <c r="AF1311">
        <v>2</v>
      </c>
      <c r="AG1311">
        <v>2</v>
      </c>
      <c r="AH1311">
        <v>5</v>
      </c>
      <c r="AL1311" t="s">
        <v>639</v>
      </c>
    </row>
    <row r="1312" spans="1:38" hidden="1" x14ac:dyDescent="0.25">
      <c r="A1312" s="21" t="s">
        <v>254</v>
      </c>
      <c r="B1312" s="26" t="s">
        <v>2496</v>
      </c>
      <c r="C1312">
        <v>8</v>
      </c>
      <c r="D1312">
        <v>11.29</v>
      </c>
      <c r="E1312">
        <v>6.59</v>
      </c>
      <c r="F1312" s="34"/>
      <c r="G1312"/>
      <c r="H1312">
        <v>7</v>
      </c>
      <c r="I1312" s="34"/>
      <c r="J1312" s="58" t="s">
        <v>2503</v>
      </c>
      <c r="K1312" s="62" t="s">
        <v>120</v>
      </c>
      <c r="L1312" s="109"/>
      <c r="M1312"/>
      <c r="N1312">
        <v>135</v>
      </c>
      <c r="O1312" s="34"/>
      <c r="P1312"/>
      <c r="Q1312">
        <v>9.1999999999999993</v>
      </c>
      <c r="R1312" s="34"/>
      <c r="S1312" s="38" t="s">
        <v>411</v>
      </c>
      <c r="T1312" s="40">
        <v>1200</v>
      </c>
      <c r="U1312">
        <v>1</v>
      </c>
      <c r="V1312">
        <v>7</v>
      </c>
      <c r="W1312">
        <v>1</v>
      </c>
      <c r="X1312">
        <v>26</v>
      </c>
      <c r="Y1312" s="32" t="s">
        <v>432</v>
      </c>
      <c r="Z1312">
        <v>1118</v>
      </c>
      <c r="AA1312" s="33" t="s">
        <v>417</v>
      </c>
      <c r="AB1312">
        <v>4</v>
      </c>
      <c r="AC1312">
        <v>58</v>
      </c>
      <c r="AD1312" s="20" t="s">
        <v>39</v>
      </c>
      <c r="AE1312" t="s">
        <v>474</v>
      </c>
      <c r="AF1312">
        <v>11</v>
      </c>
      <c r="AG1312">
        <v>10</v>
      </c>
      <c r="AH1312">
        <v>8</v>
      </c>
      <c r="AL1312" t="s">
        <v>17</v>
      </c>
    </row>
    <row r="1313" spans="1:38" hidden="1" x14ac:dyDescent="0.25">
      <c r="A1313" s="21" t="s">
        <v>254</v>
      </c>
      <c r="B1313" s="26" t="s">
        <v>2496</v>
      </c>
      <c r="C1313" s="28">
        <v>3</v>
      </c>
      <c r="D1313">
        <v>10.39</v>
      </c>
      <c r="E1313">
        <v>5.49</v>
      </c>
      <c r="F1313" s="34"/>
      <c r="G1313"/>
      <c r="H1313">
        <v>9</v>
      </c>
      <c r="I1313" s="34"/>
      <c r="J1313" s="58" t="s">
        <v>2503</v>
      </c>
      <c r="K1313" s="62" t="s">
        <v>120</v>
      </c>
      <c r="L1313" s="109"/>
      <c r="M1313"/>
      <c r="N1313">
        <v>135</v>
      </c>
      <c r="O1313" s="34"/>
      <c r="P1313"/>
      <c r="Q1313">
        <v>32</v>
      </c>
      <c r="R1313" s="34"/>
      <c r="S1313" s="36" t="s">
        <v>410</v>
      </c>
      <c r="T1313" s="40">
        <v>1200</v>
      </c>
      <c r="U1313">
        <v>1</v>
      </c>
      <c r="V1313">
        <v>23</v>
      </c>
      <c r="W1313">
        <v>12</v>
      </c>
      <c r="X1313">
        <v>25</v>
      </c>
      <c r="Y1313" s="32" t="s">
        <v>416</v>
      </c>
      <c r="Z1313">
        <v>1112</v>
      </c>
      <c r="AA1313" s="33" t="s">
        <v>417</v>
      </c>
      <c r="AB1313">
        <v>4</v>
      </c>
      <c r="AC1313">
        <v>58</v>
      </c>
      <c r="AD1313" s="20" t="s">
        <v>39</v>
      </c>
      <c r="AE1313" s="12" t="s">
        <v>471</v>
      </c>
      <c r="AF1313">
        <v>9</v>
      </c>
      <c r="AG1313">
        <v>9</v>
      </c>
      <c r="AH1313">
        <v>3</v>
      </c>
      <c r="AL1313" t="s">
        <v>17</v>
      </c>
    </row>
    <row r="1314" spans="1:38" hidden="1" x14ac:dyDescent="0.25">
      <c r="A1314" s="21" t="s">
        <v>254</v>
      </c>
      <c r="B1314" s="26" t="s">
        <v>2496</v>
      </c>
      <c r="C1314">
        <v>10</v>
      </c>
      <c r="D1314">
        <v>9.9499999999999993</v>
      </c>
      <c r="E1314">
        <v>5.2499999999999991</v>
      </c>
      <c r="F1314" s="34"/>
      <c r="G1314"/>
      <c r="H1314">
        <v>9</v>
      </c>
      <c r="I1314" s="34"/>
      <c r="J1314" s="58" t="s">
        <v>2503</v>
      </c>
      <c r="K1314" s="68" t="s">
        <v>316</v>
      </c>
      <c r="L1314" s="122"/>
      <c r="M1314"/>
      <c r="N1314">
        <v>129</v>
      </c>
      <c r="O1314" s="34"/>
      <c r="P1314"/>
      <c r="Q1314">
        <v>18</v>
      </c>
      <c r="R1314" s="34"/>
      <c r="S1314" s="38" t="s">
        <v>411</v>
      </c>
      <c r="T1314" s="40">
        <v>1200</v>
      </c>
      <c r="U1314">
        <v>1</v>
      </c>
      <c r="V1314">
        <v>7</v>
      </c>
      <c r="W1314">
        <v>12</v>
      </c>
      <c r="X1314">
        <v>25</v>
      </c>
      <c r="Y1314" t="s">
        <v>457</v>
      </c>
      <c r="Z1314">
        <v>1114</v>
      </c>
      <c r="AA1314" s="33" t="s">
        <v>417</v>
      </c>
      <c r="AB1314">
        <v>4</v>
      </c>
      <c r="AC1314">
        <v>58</v>
      </c>
      <c r="AD1314" s="20" t="s">
        <v>39</v>
      </c>
      <c r="AE1314">
        <v>7</v>
      </c>
      <c r="AF1314">
        <v>11</v>
      </c>
      <c r="AG1314">
        <v>12</v>
      </c>
      <c r="AH1314">
        <v>10</v>
      </c>
      <c r="AL1314" t="s">
        <v>17</v>
      </c>
    </row>
    <row r="1315" spans="1:38" hidden="1" x14ac:dyDescent="0.25">
      <c r="A1315" s="21" t="s">
        <v>254</v>
      </c>
      <c r="B1315" s="26" t="s">
        <v>2496</v>
      </c>
      <c r="C1315" s="28">
        <v>2</v>
      </c>
      <c r="D1315">
        <v>10.39</v>
      </c>
      <c r="E1315">
        <v>5.69</v>
      </c>
      <c r="F1315" s="34"/>
      <c r="G1315"/>
      <c r="H1315">
        <v>9</v>
      </c>
      <c r="I1315" s="34"/>
      <c r="J1315" s="58" t="s">
        <v>2503</v>
      </c>
      <c r="K1315" s="68" t="s">
        <v>316</v>
      </c>
      <c r="L1315" s="122"/>
      <c r="M1315"/>
      <c r="N1315">
        <v>128</v>
      </c>
      <c r="O1315" s="34"/>
      <c r="P1315"/>
      <c r="Q1315">
        <v>42</v>
      </c>
      <c r="R1315" s="34"/>
      <c r="S1315" s="38" t="s">
        <v>411</v>
      </c>
      <c r="T1315" s="40">
        <v>1200</v>
      </c>
      <c r="U1315">
        <v>1</v>
      </c>
      <c r="V1315">
        <v>30</v>
      </c>
      <c r="W1315">
        <v>10</v>
      </c>
      <c r="X1315">
        <v>25</v>
      </c>
      <c r="Y1315" t="s">
        <v>457</v>
      </c>
      <c r="Z1315">
        <v>1101</v>
      </c>
      <c r="AA1315" s="33" t="s">
        <v>417</v>
      </c>
      <c r="AB1315">
        <v>4</v>
      </c>
      <c r="AC1315">
        <v>56</v>
      </c>
      <c r="AD1315" s="20" t="s">
        <v>39</v>
      </c>
      <c r="AE1315" s="12" t="s">
        <v>654</v>
      </c>
      <c r="AF1315">
        <v>12</v>
      </c>
      <c r="AG1315">
        <v>12</v>
      </c>
      <c r="AH1315">
        <v>2</v>
      </c>
      <c r="AL1315" t="s">
        <v>17</v>
      </c>
    </row>
    <row r="1316" spans="1:38" hidden="1" x14ac:dyDescent="0.25">
      <c r="A1316" s="21" t="s">
        <v>254</v>
      </c>
      <c r="B1316" s="26" t="s">
        <v>2496</v>
      </c>
      <c r="C1316">
        <v>10</v>
      </c>
      <c r="D1316">
        <v>11.07</v>
      </c>
      <c r="E1316">
        <v>6.37</v>
      </c>
      <c r="F1316" s="34"/>
      <c r="G1316"/>
      <c r="H1316">
        <v>10</v>
      </c>
      <c r="I1316" s="34"/>
      <c r="J1316" s="58" t="s">
        <v>2503</v>
      </c>
      <c r="K1316" s="68" t="s">
        <v>316</v>
      </c>
      <c r="L1316" s="122"/>
      <c r="M1316"/>
      <c r="N1316">
        <v>130</v>
      </c>
      <c r="O1316" s="34"/>
      <c r="P1316"/>
      <c r="Q1316">
        <v>9.5</v>
      </c>
      <c r="R1316" s="34"/>
      <c r="S1316" s="38" t="s">
        <v>411</v>
      </c>
      <c r="T1316" s="40">
        <v>1200</v>
      </c>
      <c r="U1316">
        <v>1</v>
      </c>
      <c r="V1316">
        <v>15</v>
      </c>
      <c r="W1316">
        <v>10</v>
      </c>
      <c r="X1316">
        <v>25</v>
      </c>
      <c r="Y1316" s="32" t="s">
        <v>432</v>
      </c>
      <c r="Z1316">
        <v>1109</v>
      </c>
      <c r="AA1316" s="33" t="s">
        <v>427</v>
      </c>
      <c r="AB1316">
        <v>4</v>
      </c>
      <c r="AC1316">
        <v>58</v>
      </c>
      <c r="AD1316" s="20" t="s">
        <v>39</v>
      </c>
      <c r="AE1316" t="s">
        <v>502</v>
      </c>
      <c r="AF1316">
        <v>12</v>
      </c>
      <c r="AG1316">
        <v>12</v>
      </c>
      <c r="AH1316">
        <v>10</v>
      </c>
      <c r="AL1316" t="s">
        <v>17</v>
      </c>
    </row>
    <row r="1317" spans="1:38" hidden="1" x14ac:dyDescent="0.25">
      <c r="A1317" s="21" t="s">
        <v>254</v>
      </c>
      <c r="B1317" s="26" t="s">
        <v>2496</v>
      </c>
      <c r="C1317" s="30">
        <v>4</v>
      </c>
      <c r="D1317">
        <v>9.85</v>
      </c>
      <c r="E1317">
        <v>5.55</v>
      </c>
      <c r="F1317" s="34"/>
      <c r="G1317"/>
      <c r="H1317">
        <v>3</v>
      </c>
      <c r="I1317" s="34"/>
      <c r="J1317" s="58" t="s">
        <v>2503</v>
      </c>
      <c r="K1317" s="68" t="s">
        <v>316</v>
      </c>
      <c r="L1317" s="122"/>
      <c r="M1317"/>
      <c r="N1317">
        <v>128</v>
      </c>
      <c r="O1317" s="34"/>
      <c r="P1317"/>
      <c r="Q1317">
        <v>5</v>
      </c>
      <c r="R1317" s="34"/>
      <c r="S1317" s="37" t="s">
        <v>409</v>
      </c>
      <c r="T1317" s="40">
        <v>1200</v>
      </c>
      <c r="U1317">
        <v>1</v>
      </c>
      <c r="V1317">
        <v>9</v>
      </c>
      <c r="W1317">
        <v>7</v>
      </c>
      <c r="X1317">
        <v>25</v>
      </c>
      <c r="Y1317" s="32" t="s">
        <v>432</v>
      </c>
      <c r="Z1317">
        <v>1112</v>
      </c>
      <c r="AA1317" s="33" t="s">
        <v>427</v>
      </c>
      <c r="AB1317">
        <v>4</v>
      </c>
      <c r="AC1317">
        <v>58</v>
      </c>
      <c r="AD1317" s="20" t="s">
        <v>39</v>
      </c>
      <c r="AE1317" s="12" t="s">
        <v>552</v>
      </c>
      <c r="AF1317">
        <v>5</v>
      </c>
      <c r="AG1317">
        <v>5</v>
      </c>
      <c r="AH1317">
        <v>4</v>
      </c>
      <c r="AL1317" t="s">
        <v>17</v>
      </c>
    </row>
    <row r="1318" spans="1:38" hidden="1" x14ac:dyDescent="0.25">
      <c r="A1318" s="21" t="s">
        <v>254</v>
      </c>
      <c r="B1318" s="26" t="s">
        <v>2496</v>
      </c>
      <c r="C1318" s="28">
        <v>2</v>
      </c>
      <c r="D1318">
        <v>10.199999999999999</v>
      </c>
      <c r="E1318">
        <v>6.0999999999999988</v>
      </c>
      <c r="F1318" s="34"/>
      <c r="G1318"/>
      <c r="H1318">
        <v>2</v>
      </c>
      <c r="I1318" s="34"/>
      <c r="J1318" s="58" t="s">
        <v>2503</v>
      </c>
      <c r="K1318" s="68" t="s">
        <v>316</v>
      </c>
      <c r="L1318" s="122"/>
      <c r="M1318"/>
      <c r="N1318">
        <v>124</v>
      </c>
      <c r="O1318" s="34"/>
      <c r="P1318"/>
      <c r="Q1318">
        <v>2.9</v>
      </c>
      <c r="R1318" s="34"/>
      <c r="S1318" s="37" t="s">
        <v>409</v>
      </c>
      <c r="T1318" s="40">
        <v>1200</v>
      </c>
      <c r="U1318">
        <v>1</v>
      </c>
      <c r="V1318">
        <v>11</v>
      </c>
      <c r="W1318">
        <v>6</v>
      </c>
      <c r="X1318">
        <v>25</v>
      </c>
      <c r="Y1318" s="31" t="s">
        <v>420</v>
      </c>
      <c r="Z1318">
        <v>1102</v>
      </c>
      <c r="AA1318" s="33" t="s">
        <v>427</v>
      </c>
      <c r="AB1318">
        <v>4</v>
      </c>
      <c r="AC1318">
        <v>56</v>
      </c>
      <c r="AD1318" s="20" t="s">
        <v>39</v>
      </c>
      <c r="AE1318" s="12" t="s">
        <v>446</v>
      </c>
      <c r="AF1318">
        <v>6</v>
      </c>
      <c r="AG1318">
        <v>5</v>
      </c>
      <c r="AH1318">
        <v>2</v>
      </c>
      <c r="AL1318" t="s">
        <v>569</v>
      </c>
    </row>
    <row r="1319" spans="1:38" hidden="1" x14ac:dyDescent="0.25">
      <c r="A1319" s="21" t="s">
        <v>254</v>
      </c>
      <c r="B1319" s="26" t="s">
        <v>2496</v>
      </c>
      <c r="C1319" s="30">
        <v>5</v>
      </c>
      <c r="D1319">
        <v>11.29</v>
      </c>
      <c r="E1319">
        <v>6.1899999999999995</v>
      </c>
      <c r="F1319" s="34"/>
      <c r="G1319"/>
      <c r="H1319">
        <v>12</v>
      </c>
      <c r="I1319" s="34"/>
      <c r="J1319" s="58" t="s">
        <v>2503</v>
      </c>
      <c r="K1319" s="62" t="s">
        <v>120</v>
      </c>
      <c r="L1319" s="109"/>
      <c r="M1319"/>
      <c r="N1319">
        <v>134</v>
      </c>
      <c r="O1319" s="34"/>
      <c r="P1319"/>
      <c r="Q1319">
        <v>5.2</v>
      </c>
      <c r="R1319" s="34"/>
      <c r="S1319" s="38" t="s">
        <v>411</v>
      </c>
      <c r="T1319" s="40">
        <v>1200</v>
      </c>
      <c r="U1319">
        <v>1</v>
      </c>
      <c r="V1319">
        <v>4</v>
      </c>
      <c r="W1319">
        <v>6</v>
      </c>
      <c r="X1319">
        <v>25</v>
      </c>
      <c r="Y1319" s="32" t="s">
        <v>432</v>
      </c>
      <c r="Z1319">
        <v>1122</v>
      </c>
      <c r="AA1319" s="34" t="s">
        <v>438</v>
      </c>
      <c r="AB1319">
        <v>4</v>
      </c>
      <c r="AC1319">
        <v>58</v>
      </c>
      <c r="AD1319" s="20" t="s">
        <v>39</v>
      </c>
      <c r="AE1319" t="s">
        <v>516</v>
      </c>
      <c r="AF1319">
        <v>11</v>
      </c>
      <c r="AG1319">
        <v>11</v>
      </c>
      <c r="AH1319">
        <v>5</v>
      </c>
      <c r="AL1319" t="s">
        <v>46</v>
      </c>
    </row>
    <row r="1320" spans="1:38" hidden="1" x14ac:dyDescent="0.25">
      <c r="A1320" s="21" t="s">
        <v>254</v>
      </c>
      <c r="B1320" s="26" t="s">
        <v>2496</v>
      </c>
      <c r="C1320" s="28">
        <v>3</v>
      </c>
      <c r="D1320">
        <v>10.08</v>
      </c>
      <c r="E1320">
        <v>5.48</v>
      </c>
      <c r="F1320" s="34"/>
      <c r="G1320"/>
      <c r="H1320">
        <v>7</v>
      </c>
      <c r="I1320" s="34"/>
      <c r="J1320" s="58" t="s">
        <v>2503</v>
      </c>
      <c r="K1320" s="62" t="s">
        <v>120</v>
      </c>
      <c r="L1320" s="109"/>
      <c r="M1320"/>
      <c r="N1320">
        <v>133</v>
      </c>
      <c r="O1320" s="34"/>
      <c r="P1320"/>
      <c r="Q1320">
        <v>10</v>
      </c>
      <c r="R1320" s="34"/>
      <c r="S1320" s="37" t="s">
        <v>409</v>
      </c>
      <c r="T1320" s="40">
        <v>1200</v>
      </c>
      <c r="U1320">
        <v>1</v>
      </c>
      <c r="V1320">
        <v>14</v>
      </c>
      <c r="W1320">
        <v>5</v>
      </c>
      <c r="X1320">
        <v>25</v>
      </c>
      <c r="Y1320" s="31" t="s">
        <v>420</v>
      </c>
      <c r="Z1320">
        <v>1113</v>
      </c>
      <c r="AA1320" s="33" t="s">
        <v>427</v>
      </c>
      <c r="AB1320">
        <v>4</v>
      </c>
      <c r="AC1320">
        <v>58</v>
      </c>
      <c r="AD1320" s="20" t="s">
        <v>39</v>
      </c>
      <c r="AE1320" s="12" t="s">
        <v>539</v>
      </c>
      <c r="AF1320">
        <v>4</v>
      </c>
      <c r="AG1320">
        <v>3</v>
      </c>
      <c r="AH1320">
        <v>3</v>
      </c>
      <c r="AL1320" t="s">
        <v>572</v>
      </c>
    </row>
    <row r="1321" spans="1:38" hidden="1" x14ac:dyDescent="0.25">
      <c r="A1321" s="21" t="s">
        <v>254</v>
      </c>
      <c r="B1321" s="26" t="s">
        <v>2496</v>
      </c>
      <c r="C1321" s="28">
        <v>3</v>
      </c>
      <c r="D1321">
        <v>10.119999999999999</v>
      </c>
      <c r="E1321">
        <v>5.6199999999999992</v>
      </c>
      <c r="F1321" s="34"/>
      <c r="G1321"/>
      <c r="H1321">
        <v>2</v>
      </c>
      <c r="I1321" s="34"/>
      <c r="J1321" s="58" t="s">
        <v>2503</v>
      </c>
      <c r="K1321" s="62" t="s">
        <v>120</v>
      </c>
      <c r="L1321" s="109"/>
      <c r="M1321"/>
      <c r="N1321">
        <v>135</v>
      </c>
      <c r="O1321" s="34"/>
      <c r="P1321"/>
      <c r="Q1321">
        <v>5.0999999999999996</v>
      </c>
      <c r="R1321" s="34"/>
      <c r="S1321" s="35" t="s">
        <v>408</v>
      </c>
      <c r="T1321" s="40">
        <v>1200</v>
      </c>
      <c r="U1321">
        <v>1</v>
      </c>
      <c r="V1321">
        <v>23</v>
      </c>
      <c r="W1321">
        <v>4</v>
      </c>
      <c r="X1321">
        <v>25</v>
      </c>
      <c r="Y1321" s="32" t="s">
        <v>416</v>
      </c>
      <c r="Z1321">
        <v>1113</v>
      </c>
      <c r="AA1321" s="33" t="s">
        <v>417</v>
      </c>
      <c r="AB1321">
        <v>4</v>
      </c>
      <c r="AC1321">
        <v>59</v>
      </c>
      <c r="AD1321" s="20" t="s">
        <v>39</v>
      </c>
      <c r="AE1321" s="12" t="s">
        <v>549</v>
      </c>
      <c r="AF1321">
        <v>3</v>
      </c>
      <c r="AG1321">
        <v>6</v>
      </c>
      <c r="AH1321">
        <v>3</v>
      </c>
      <c r="AL1321" t="s">
        <v>17</v>
      </c>
    </row>
    <row r="1322" spans="1:38" hidden="1" x14ac:dyDescent="0.25">
      <c r="A1322" s="21" t="s">
        <v>254</v>
      </c>
      <c r="B1322" s="26" t="s">
        <v>2496</v>
      </c>
      <c r="C1322">
        <v>7</v>
      </c>
      <c r="D1322">
        <v>10.3</v>
      </c>
      <c r="E1322">
        <v>5.4</v>
      </c>
      <c r="F1322" s="34"/>
      <c r="G1322"/>
      <c r="H1322">
        <v>10</v>
      </c>
      <c r="I1322" s="34"/>
      <c r="J1322" s="58" t="s">
        <v>2503</v>
      </c>
      <c r="K1322" s="62" t="s">
        <v>120</v>
      </c>
      <c r="L1322" s="109"/>
      <c r="M1322"/>
      <c r="N1322">
        <v>135</v>
      </c>
      <c r="O1322" s="34"/>
      <c r="P1322"/>
      <c r="Q1322">
        <v>8.8000000000000007</v>
      </c>
      <c r="R1322" s="34"/>
      <c r="S1322" s="38" t="s">
        <v>411</v>
      </c>
      <c r="T1322" s="40">
        <v>1200</v>
      </c>
      <c r="U1322">
        <v>1</v>
      </c>
      <c r="V1322">
        <v>12</v>
      </c>
      <c r="W1322">
        <v>3</v>
      </c>
      <c r="X1322">
        <v>25</v>
      </c>
      <c r="Y1322" s="32" t="s">
        <v>432</v>
      </c>
      <c r="Z1322">
        <v>1110</v>
      </c>
      <c r="AA1322" s="33" t="s">
        <v>427</v>
      </c>
      <c r="AB1322">
        <v>4</v>
      </c>
      <c r="AC1322">
        <v>59</v>
      </c>
      <c r="AD1322" s="20" t="s">
        <v>39</v>
      </c>
      <c r="AE1322" t="s">
        <v>474</v>
      </c>
      <c r="AF1322">
        <v>12</v>
      </c>
      <c r="AG1322">
        <v>12</v>
      </c>
      <c r="AH1322">
        <v>7</v>
      </c>
      <c r="AL1322" t="s">
        <v>17</v>
      </c>
    </row>
    <row r="1323" spans="1:38" hidden="1" x14ac:dyDescent="0.25">
      <c r="A1323" s="21" t="s">
        <v>254</v>
      </c>
      <c r="B1323" s="26" t="s">
        <v>2496</v>
      </c>
      <c r="C1323">
        <v>6</v>
      </c>
      <c r="D1323">
        <v>10.17</v>
      </c>
      <c r="E1323">
        <v>5.27</v>
      </c>
      <c r="F1323" s="34"/>
      <c r="G1323"/>
      <c r="H1323">
        <v>8</v>
      </c>
      <c r="I1323" s="34"/>
      <c r="J1323" s="58" t="s">
        <v>2503</v>
      </c>
      <c r="K1323" s="83" t="s">
        <v>1061</v>
      </c>
      <c r="L1323" s="128"/>
      <c r="M1323"/>
      <c r="N1323">
        <v>134</v>
      </c>
      <c r="O1323" s="34"/>
      <c r="P1323"/>
      <c r="Q1323">
        <v>3.2</v>
      </c>
      <c r="R1323" s="34"/>
      <c r="S1323" s="38" t="s">
        <v>411</v>
      </c>
      <c r="T1323" s="40">
        <v>1200</v>
      </c>
      <c r="U1323">
        <v>1</v>
      </c>
      <c r="V1323">
        <v>19</v>
      </c>
      <c r="W1323">
        <v>2</v>
      </c>
      <c r="X1323">
        <v>25</v>
      </c>
      <c r="Y1323" s="31" t="s">
        <v>420</v>
      </c>
      <c r="Z1323">
        <v>1116</v>
      </c>
      <c r="AA1323" s="33" t="s">
        <v>417</v>
      </c>
      <c r="AB1323">
        <v>4</v>
      </c>
      <c r="AC1323">
        <v>59</v>
      </c>
      <c r="AD1323" s="20" t="s">
        <v>39</v>
      </c>
      <c r="AE1323" s="12" t="s">
        <v>552</v>
      </c>
      <c r="AF1323">
        <v>11</v>
      </c>
      <c r="AG1323">
        <v>11</v>
      </c>
      <c r="AH1323">
        <v>6</v>
      </c>
      <c r="AL1323" t="s">
        <v>17</v>
      </c>
    </row>
    <row r="1324" spans="1:38" hidden="1" x14ac:dyDescent="0.25">
      <c r="A1324" s="21" t="s">
        <v>254</v>
      </c>
      <c r="B1324" s="26" t="s">
        <v>2496</v>
      </c>
      <c r="C1324" s="28">
        <v>1</v>
      </c>
      <c r="D1324">
        <v>10.14</v>
      </c>
      <c r="E1324">
        <v>5.44</v>
      </c>
      <c r="F1324" s="34"/>
      <c r="G1324"/>
      <c r="H1324">
        <v>8</v>
      </c>
      <c r="I1324" s="34"/>
      <c r="J1324" s="58" t="s">
        <v>2503</v>
      </c>
      <c r="K1324" s="62" t="s">
        <v>120</v>
      </c>
      <c r="L1324" s="109"/>
      <c r="M1324"/>
      <c r="N1324">
        <v>128</v>
      </c>
      <c r="O1324" s="34"/>
      <c r="P1324"/>
      <c r="Q1324">
        <v>4</v>
      </c>
      <c r="R1324" s="34"/>
      <c r="S1324" s="36" t="s">
        <v>410</v>
      </c>
      <c r="T1324" s="40">
        <v>1200</v>
      </c>
      <c r="U1324">
        <v>1</v>
      </c>
      <c r="V1324">
        <v>5</v>
      </c>
      <c r="W1324">
        <v>2</v>
      </c>
      <c r="X1324">
        <v>25</v>
      </c>
      <c r="Y1324" s="32" t="s">
        <v>432</v>
      </c>
      <c r="Z1324">
        <v>1108</v>
      </c>
      <c r="AA1324" s="33" t="s">
        <v>417</v>
      </c>
      <c r="AB1324">
        <v>4</v>
      </c>
      <c r="AC1324">
        <v>52</v>
      </c>
      <c r="AD1324" s="20" t="s">
        <v>39</v>
      </c>
      <c r="AE1324" s="12" t="s">
        <v>423</v>
      </c>
      <c r="AF1324">
        <v>10</v>
      </c>
      <c r="AG1324">
        <v>9</v>
      </c>
      <c r="AH1324">
        <v>1</v>
      </c>
      <c r="AL1324" t="s">
        <v>17</v>
      </c>
    </row>
    <row r="1325" spans="1:38" hidden="1" x14ac:dyDescent="0.25">
      <c r="A1325" s="21" t="s">
        <v>254</v>
      </c>
      <c r="B1325" s="26" t="s">
        <v>2496</v>
      </c>
      <c r="C1325" s="28">
        <v>3</v>
      </c>
      <c r="D1325">
        <v>10.220000000000001</v>
      </c>
      <c r="E1325">
        <v>5.8200000000000012</v>
      </c>
      <c r="F1325" s="34"/>
      <c r="G1325"/>
      <c r="H1325">
        <v>7</v>
      </c>
      <c r="I1325" s="34"/>
      <c r="J1325" s="58" t="s">
        <v>2503</v>
      </c>
      <c r="K1325" s="62" t="s">
        <v>120</v>
      </c>
      <c r="L1325" s="109"/>
      <c r="M1325"/>
      <c r="N1325">
        <v>127</v>
      </c>
      <c r="O1325" s="34"/>
      <c r="P1325"/>
      <c r="Q1325">
        <v>3</v>
      </c>
      <c r="R1325" s="34"/>
      <c r="S1325" s="35" t="s">
        <v>408</v>
      </c>
      <c r="T1325" s="40">
        <v>1200</v>
      </c>
      <c r="U1325">
        <v>1</v>
      </c>
      <c r="V1325">
        <v>22</v>
      </c>
      <c r="W1325">
        <v>1</v>
      </c>
      <c r="X1325">
        <v>25</v>
      </c>
      <c r="Y1325" s="32" t="s">
        <v>416</v>
      </c>
      <c r="Z1325">
        <v>1106</v>
      </c>
      <c r="AA1325" s="33" t="s">
        <v>417</v>
      </c>
      <c r="AB1325">
        <v>4</v>
      </c>
      <c r="AC1325">
        <v>52</v>
      </c>
      <c r="AD1325" s="20" t="s">
        <v>39</v>
      </c>
      <c r="AE1325" s="12" t="s">
        <v>418</v>
      </c>
      <c r="AF1325">
        <v>3</v>
      </c>
      <c r="AG1325">
        <v>2</v>
      </c>
      <c r="AH1325">
        <v>3</v>
      </c>
      <c r="AL1325" t="s">
        <v>17</v>
      </c>
    </row>
    <row r="1326" spans="1:38" hidden="1" x14ac:dyDescent="0.25">
      <c r="A1326" s="21" t="s">
        <v>254</v>
      </c>
      <c r="B1326" s="26" t="s">
        <v>2496</v>
      </c>
      <c r="C1326" s="28">
        <v>1</v>
      </c>
      <c r="D1326">
        <v>9.7899999999999991</v>
      </c>
      <c r="E1326">
        <v>5.7899999999999991</v>
      </c>
      <c r="F1326" s="34"/>
      <c r="G1326"/>
      <c r="H1326">
        <v>2</v>
      </c>
      <c r="I1326" s="34"/>
      <c r="J1326" s="58" t="s">
        <v>2503</v>
      </c>
      <c r="K1326" s="62" t="s">
        <v>120</v>
      </c>
      <c r="L1326" s="109"/>
      <c r="M1326"/>
      <c r="N1326">
        <v>120</v>
      </c>
      <c r="O1326" s="34"/>
      <c r="P1326"/>
      <c r="Q1326">
        <v>6.1</v>
      </c>
      <c r="R1326" s="34"/>
      <c r="S1326" s="37" t="s">
        <v>409</v>
      </c>
      <c r="T1326" s="40">
        <v>1200</v>
      </c>
      <c r="U1326">
        <v>1</v>
      </c>
      <c r="V1326">
        <v>8</v>
      </c>
      <c r="W1326">
        <v>1</v>
      </c>
      <c r="X1326">
        <v>25</v>
      </c>
      <c r="Y1326" s="32" t="s">
        <v>432</v>
      </c>
      <c r="Z1326">
        <v>1122</v>
      </c>
      <c r="AA1326" s="33" t="s">
        <v>417</v>
      </c>
      <c r="AB1326">
        <v>4</v>
      </c>
      <c r="AC1326">
        <v>45</v>
      </c>
      <c r="AD1326" s="20" t="s">
        <v>39</v>
      </c>
      <c r="AE1326" s="12" t="s">
        <v>423</v>
      </c>
      <c r="AF1326">
        <v>5</v>
      </c>
      <c r="AG1326">
        <v>4</v>
      </c>
      <c r="AH1326">
        <v>1</v>
      </c>
      <c r="AL1326" t="s">
        <v>17</v>
      </c>
    </row>
    <row r="1327" spans="1:38" hidden="1" x14ac:dyDescent="0.25">
      <c r="A1327" s="21" t="s">
        <v>254</v>
      </c>
      <c r="B1327" s="26" t="s">
        <v>2496</v>
      </c>
      <c r="C1327" s="30">
        <v>4</v>
      </c>
      <c r="D1327">
        <v>9.2100000000000009</v>
      </c>
      <c r="E1327">
        <v>4.6100000000000012</v>
      </c>
      <c r="F1327" s="34"/>
      <c r="G1327"/>
      <c r="H1327">
        <v>12</v>
      </c>
      <c r="I1327" s="34"/>
      <c r="J1327" s="58" t="s">
        <v>2503</v>
      </c>
      <c r="K1327" s="54" t="s">
        <v>58</v>
      </c>
      <c r="L1327" s="110"/>
      <c r="M1327"/>
      <c r="N1327">
        <v>121</v>
      </c>
      <c r="O1327" s="34"/>
      <c r="P1327"/>
      <c r="Q1327">
        <v>24</v>
      </c>
      <c r="R1327" s="34"/>
      <c r="S1327" s="38" t="s">
        <v>411</v>
      </c>
      <c r="T1327" s="40">
        <v>1200</v>
      </c>
      <c r="U1327">
        <v>1</v>
      </c>
      <c r="V1327">
        <v>22</v>
      </c>
      <c r="W1327">
        <v>12</v>
      </c>
      <c r="X1327">
        <v>24</v>
      </c>
      <c r="Y1327" t="s">
        <v>465</v>
      </c>
      <c r="Z1327">
        <v>1113</v>
      </c>
      <c r="AA1327" s="33" t="s">
        <v>417</v>
      </c>
      <c r="AB1327">
        <v>4</v>
      </c>
      <c r="AC1327">
        <v>45</v>
      </c>
      <c r="AD1327" s="20" t="s">
        <v>39</v>
      </c>
      <c r="AE1327" s="12">
        <v>1</v>
      </c>
      <c r="AF1327">
        <v>12</v>
      </c>
      <c r="AG1327">
        <v>11</v>
      </c>
      <c r="AH1327">
        <v>4</v>
      </c>
      <c r="AL1327" t="s">
        <v>1557</v>
      </c>
    </row>
    <row r="1328" spans="1:38" hidden="1" x14ac:dyDescent="0.25">
      <c r="A1328" s="21" t="s">
        <v>254</v>
      </c>
      <c r="B1328" s="26" t="s">
        <v>2496</v>
      </c>
      <c r="C1328">
        <v>6</v>
      </c>
      <c r="D1328">
        <v>10.33</v>
      </c>
      <c r="E1328">
        <v>5.8299999999999992</v>
      </c>
      <c r="F1328" s="34"/>
      <c r="G1328"/>
      <c r="H1328">
        <v>10</v>
      </c>
      <c r="I1328" s="34"/>
      <c r="J1328" s="58" t="s">
        <v>2503</v>
      </c>
      <c r="K1328" s="62" t="s">
        <v>120</v>
      </c>
      <c r="L1328" s="109"/>
      <c r="M1328"/>
      <c r="N1328">
        <v>122</v>
      </c>
      <c r="O1328" s="34"/>
      <c r="P1328"/>
      <c r="Q1328">
        <v>41</v>
      </c>
      <c r="R1328" s="34"/>
      <c r="S1328" s="38" t="s">
        <v>411</v>
      </c>
      <c r="T1328" s="40">
        <v>1200</v>
      </c>
      <c r="U1328">
        <v>1</v>
      </c>
      <c r="V1328">
        <v>27</v>
      </c>
      <c r="W1328">
        <v>11</v>
      </c>
      <c r="X1328">
        <v>24</v>
      </c>
      <c r="Y1328" s="32" t="s">
        <v>426</v>
      </c>
      <c r="Z1328">
        <v>1101</v>
      </c>
      <c r="AA1328" s="33" t="s">
        <v>417</v>
      </c>
      <c r="AB1328">
        <v>4</v>
      </c>
      <c r="AC1328">
        <v>47</v>
      </c>
      <c r="AD1328" s="20" t="s">
        <v>39</v>
      </c>
      <c r="AE1328" t="s">
        <v>474</v>
      </c>
      <c r="AF1328">
        <v>11</v>
      </c>
      <c r="AG1328">
        <v>12</v>
      </c>
      <c r="AH1328">
        <v>6</v>
      </c>
      <c r="AL1328" t="s">
        <v>1558</v>
      </c>
    </row>
    <row r="1329" spans="1:38" hidden="1" x14ac:dyDescent="0.25">
      <c r="A1329" s="21" t="s">
        <v>254</v>
      </c>
      <c r="B1329" s="26" t="s">
        <v>2496</v>
      </c>
      <c r="C1329">
        <v>10</v>
      </c>
      <c r="D1329">
        <v>43.01</v>
      </c>
      <c r="E1329">
        <v>38.609999999999992</v>
      </c>
      <c r="F1329" s="34"/>
      <c r="G1329"/>
      <c r="H1329">
        <v>5</v>
      </c>
      <c r="I1329" s="34"/>
      <c r="J1329" s="58" t="s">
        <v>2503</v>
      </c>
      <c r="K1329" s="57" t="s">
        <v>326</v>
      </c>
      <c r="L1329" s="121"/>
      <c r="M1329"/>
      <c r="N1329">
        <v>126</v>
      </c>
      <c r="O1329" s="34"/>
      <c r="P1329"/>
      <c r="Q1329">
        <v>55</v>
      </c>
      <c r="R1329" s="34"/>
      <c r="S1329" s="36" t="s">
        <v>410</v>
      </c>
      <c r="T1329">
        <v>1650</v>
      </c>
      <c r="U1329">
        <v>1</v>
      </c>
      <c r="V1329">
        <v>22</v>
      </c>
      <c r="W1329">
        <v>9</v>
      </c>
      <c r="X1329">
        <v>24</v>
      </c>
      <c r="Y1329" t="s">
        <v>457</v>
      </c>
      <c r="Z1329">
        <v>1070</v>
      </c>
      <c r="AA1329" s="34" t="s">
        <v>671</v>
      </c>
      <c r="AB1329">
        <v>4</v>
      </c>
      <c r="AC1329">
        <v>50</v>
      </c>
      <c r="AD1329" s="21" t="s">
        <v>168</v>
      </c>
      <c r="AE1329" t="s">
        <v>1283</v>
      </c>
      <c r="AF1329">
        <v>9</v>
      </c>
      <c r="AG1329">
        <v>9</v>
      </c>
      <c r="AH1329">
        <v>10</v>
      </c>
      <c r="AI1329">
        <v>10</v>
      </c>
      <c r="AL1329" t="s">
        <v>1560</v>
      </c>
    </row>
    <row r="1330" spans="1:38" hidden="1" x14ac:dyDescent="0.25">
      <c r="A1330" s="21" t="s">
        <v>254</v>
      </c>
      <c r="B1330" s="26" t="s">
        <v>2496</v>
      </c>
      <c r="C1330">
        <v>11</v>
      </c>
      <c r="D1330">
        <v>10.76</v>
      </c>
      <c r="E1330">
        <v>6.36</v>
      </c>
      <c r="F1330" s="34"/>
      <c r="G1330"/>
      <c r="H1330">
        <v>4</v>
      </c>
      <c r="I1330" s="34"/>
      <c r="J1330" s="58" t="s">
        <v>2503</v>
      </c>
      <c r="K1330" s="57" t="s">
        <v>326</v>
      </c>
      <c r="L1330" s="121"/>
      <c r="M1330"/>
      <c r="N1330">
        <v>127</v>
      </c>
      <c r="O1330" s="34"/>
      <c r="P1330"/>
      <c r="Q1330">
        <v>109</v>
      </c>
      <c r="R1330" s="34"/>
      <c r="S1330" s="38" t="s">
        <v>411</v>
      </c>
      <c r="T1330" s="40">
        <v>1200</v>
      </c>
      <c r="U1330">
        <v>1</v>
      </c>
      <c r="V1330">
        <v>15</v>
      </c>
      <c r="W1330">
        <v>9</v>
      </c>
      <c r="X1330">
        <v>24</v>
      </c>
      <c r="Y1330" t="s">
        <v>457</v>
      </c>
      <c r="Z1330">
        <v>1062</v>
      </c>
      <c r="AA1330" s="33" t="s">
        <v>417</v>
      </c>
      <c r="AB1330">
        <v>4</v>
      </c>
      <c r="AC1330">
        <v>52</v>
      </c>
      <c r="AD1330" s="21" t="s">
        <v>168</v>
      </c>
      <c r="AE1330" t="s">
        <v>738</v>
      </c>
      <c r="AF1330">
        <v>12</v>
      </c>
      <c r="AG1330">
        <v>12</v>
      </c>
      <c r="AH1330">
        <v>11</v>
      </c>
      <c r="AL1330" t="s">
        <v>1560</v>
      </c>
    </row>
    <row r="1331" spans="1:38" hidden="1" x14ac:dyDescent="0.25">
      <c r="A1331" s="21" t="s">
        <v>254</v>
      </c>
      <c r="B1331" s="26" t="s">
        <v>2496</v>
      </c>
      <c r="C1331">
        <v>13</v>
      </c>
      <c r="D1331">
        <v>24.5</v>
      </c>
      <c r="E1331">
        <v>19.700000000000003</v>
      </c>
      <c r="F1331" s="34"/>
      <c r="G1331"/>
      <c r="H1331">
        <v>11</v>
      </c>
      <c r="I1331" s="34"/>
      <c r="J1331" s="58" t="s">
        <v>2503</v>
      </c>
      <c r="K1331" s="57" t="s">
        <v>326</v>
      </c>
      <c r="L1331" s="121"/>
      <c r="M1331"/>
      <c r="N1331">
        <v>131</v>
      </c>
      <c r="O1331" s="34"/>
      <c r="P1331"/>
      <c r="Q1331">
        <v>91</v>
      </c>
      <c r="R1331" s="34"/>
      <c r="S1331" s="38" t="s">
        <v>411</v>
      </c>
      <c r="T1331">
        <v>1400</v>
      </c>
      <c r="U1331">
        <v>1</v>
      </c>
      <c r="V1331">
        <v>14</v>
      </c>
      <c r="W1331">
        <v>7</v>
      </c>
      <c r="X1331">
        <v>24</v>
      </c>
      <c r="Y1331" t="s">
        <v>483</v>
      </c>
      <c r="Z1331">
        <v>1076</v>
      </c>
      <c r="AA1331" s="33" t="s">
        <v>417</v>
      </c>
      <c r="AB1331">
        <v>4</v>
      </c>
      <c r="AC1331">
        <v>56</v>
      </c>
      <c r="AD1331" s="21" t="s">
        <v>168</v>
      </c>
      <c r="AE1331" t="s">
        <v>1552</v>
      </c>
      <c r="AF1331">
        <v>13</v>
      </c>
      <c r="AG1331">
        <v>14</v>
      </c>
      <c r="AH1331">
        <v>14</v>
      </c>
      <c r="AI1331">
        <v>13</v>
      </c>
      <c r="AL1331" t="s">
        <v>1560</v>
      </c>
    </row>
    <row r="1332" spans="1:38" hidden="1" x14ac:dyDescent="0.25">
      <c r="A1332" s="21" t="s">
        <v>254</v>
      </c>
      <c r="B1332" s="26" t="s">
        <v>2496</v>
      </c>
      <c r="C1332">
        <v>7</v>
      </c>
      <c r="D1332">
        <v>10.5</v>
      </c>
      <c r="E1332">
        <v>5.6999999999999993</v>
      </c>
      <c r="F1332" s="34"/>
      <c r="G1332"/>
      <c r="H1332">
        <v>10</v>
      </c>
      <c r="I1332" s="34"/>
      <c r="J1332" s="58" t="s">
        <v>2503</v>
      </c>
      <c r="K1332" s="57" t="s">
        <v>326</v>
      </c>
      <c r="L1332" s="121"/>
      <c r="M1332"/>
      <c r="N1332">
        <v>132</v>
      </c>
      <c r="O1332" s="34"/>
      <c r="P1332"/>
      <c r="Q1332">
        <v>56</v>
      </c>
      <c r="R1332" s="34"/>
      <c r="S1332" s="38" t="s">
        <v>411</v>
      </c>
      <c r="T1332" s="40">
        <v>1200</v>
      </c>
      <c r="U1332">
        <v>1</v>
      </c>
      <c r="V1332">
        <v>15</v>
      </c>
      <c r="W1332">
        <v>6</v>
      </c>
      <c r="X1332">
        <v>24</v>
      </c>
      <c r="Y1332" t="s">
        <v>457</v>
      </c>
      <c r="Z1332">
        <v>1084</v>
      </c>
      <c r="AA1332" s="34" t="s">
        <v>671</v>
      </c>
      <c r="AB1332">
        <v>4</v>
      </c>
      <c r="AC1332">
        <v>58</v>
      </c>
      <c r="AD1332" s="21" t="s">
        <v>168</v>
      </c>
      <c r="AE1332" t="s">
        <v>453</v>
      </c>
      <c r="AF1332">
        <v>11</v>
      </c>
      <c r="AG1332">
        <v>12</v>
      </c>
      <c r="AH1332">
        <v>7</v>
      </c>
      <c r="AL1332" t="s">
        <v>1560</v>
      </c>
    </row>
    <row r="1333" spans="1:38" hidden="1" x14ac:dyDescent="0.25">
      <c r="A1333" s="21" t="s">
        <v>254</v>
      </c>
      <c r="B1333" s="26" t="s">
        <v>2496</v>
      </c>
      <c r="C1333">
        <v>7</v>
      </c>
      <c r="D1333">
        <v>9.8699999999999992</v>
      </c>
      <c r="E1333">
        <v>5.0699999999999985</v>
      </c>
      <c r="F1333" s="34"/>
      <c r="G1333"/>
      <c r="H1333">
        <v>9</v>
      </c>
      <c r="I1333" s="34"/>
      <c r="J1333" s="58" t="s">
        <v>2503</v>
      </c>
      <c r="K1333" s="57" t="s">
        <v>326</v>
      </c>
      <c r="L1333" s="121"/>
      <c r="M1333"/>
      <c r="N1333">
        <v>133</v>
      </c>
      <c r="O1333" s="34"/>
      <c r="P1333"/>
      <c r="Q1333">
        <v>119</v>
      </c>
      <c r="R1333" s="34"/>
      <c r="S1333" s="38" t="s">
        <v>411</v>
      </c>
      <c r="T1333" s="40">
        <v>1200</v>
      </c>
      <c r="U1333">
        <v>1</v>
      </c>
      <c r="V1333">
        <v>29</v>
      </c>
      <c r="W1333">
        <v>5</v>
      </c>
      <c r="X1333">
        <v>24</v>
      </c>
      <c r="Y1333" t="s">
        <v>457</v>
      </c>
      <c r="Z1333">
        <v>1087</v>
      </c>
      <c r="AA1333" s="33" t="s">
        <v>417</v>
      </c>
      <c r="AB1333">
        <v>4</v>
      </c>
      <c r="AC1333">
        <v>60</v>
      </c>
      <c r="AD1333" s="21" t="s">
        <v>168</v>
      </c>
      <c r="AE1333" t="s">
        <v>429</v>
      </c>
      <c r="AF1333">
        <v>11</v>
      </c>
      <c r="AG1333">
        <v>11</v>
      </c>
      <c r="AH1333">
        <v>7</v>
      </c>
      <c r="AL1333" t="s">
        <v>1560</v>
      </c>
    </row>
    <row r="1334" spans="1:38" hidden="1" x14ac:dyDescent="0.25">
      <c r="A1334" s="21" t="s">
        <v>254</v>
      </c>
      <c r="B1334" s="26" t="s">
        <v>2496</v>
      </c>
      <c r="C1334">
        <v>10</v>
      </c>
      <c r="D1334">
        <v>12.49</v>
      </c>
      <c r="E1334">
        <v>8.59</v>
      </c>
      <c r="F1334" s="34"/>
      <c r="G1334"/>
      <c r="H1334">
        <v>1</v>
      </c>
      <c r="I1334" s="34"/>
      <c r="J1334" s="58" t="s">
        <v>2503</v>
      </c>
      <c r="K1334" s="73" t="s">
        <v>452</v>
      </c>
      <c r="L1334" s="97"/>
      <c r="M1334"/>
      <c r="N1334">
        <v>117</v>
      </c>
      <c r="O1334" s="34"/>
      <c r="P1334"/>
      <c r="Q1334">
        <v>139</v>
      </c>
      <c r="R1334" s="34"/>
      <c r="S1334" s="37" t="s">
        <v>409</v>
      </c>
      <c r="T1334" s="40">
        <v>1200</v>
      </c>
      <c r="U1334">
        <v>1</v>
      </c>
      <c r="V1334">
        <v>1</v>
      </c>
      <c r="W1334">
        <v>5</v>
      </c>
      <c r="X1334">
        <v>24</v>
      </c>
      <c r="Y1334" s="32" t="s">
        <v>432</v>
      </c>
      <c r="Z1334">
        <v>1082</v>
      </c>
      <c r="AA1334" s="34" t="s">
        <v>438</v>
      </c>
      <c r="AB1334">
        <v>3</v>
      </c>
      <c r="AC1334">
        <v>62</v>
      </c>
      <c r="AD1334" s="21" t="s">
        <v>168</v>
      </c>
      <c r="AE1334">
        <v>16</v>
      </c>
      <c r="AF1334">
        <v>7</v>
      </c>
      <c r="AG1334">
        <v>9</v>
      </c>
      <c r="AH1334">
        <v>10</v>
      </c>
      <c r="AL1334" t="s">
        <v>1564</v>
      </c>
    </row>
    <row r="1335" spans="1:38" hidden="1" x14ac:dyDescent="0.25">
      <c r="A1335" s="21" t="s">
        <v>254</v>
      </c>
      <c r="B1335" s="26" t="s">
        <v>2496</v>
      </c>
      <c r="C1335">
        <v>10</v>
      </c>
      <c r="D1335">
        <v>15.9</v>
      </c>
      <c r="E1335">
        <v>11.700000000000001</v>
      </c>
      <c r="F1335" s="34"/>
      <c r="G1335"/>
      <c r="H1335">
        <v>4</v>
      </c>
      <c r="I1335" s="34"/>
      <c r="J1335" s="58" t="s">
        <v>2503</v>
      </c>
      <c r="K1335" s="65" t="s">
        <v>167</v>
      </c>
      <c r="L1335" s="117"/>
      <c r="M1335"/>
      <c r="N1335">
        <v>120</v>
      </c>
      <c r="O1335" s="34"/>
      <c r="P1335"/>
      <c r="Q1335">
        <v>125</v>
      </c>
      <c r="R1335" s="34"/>
      <c r="S1335" s="36" t="s">
        <v>410</v>
      </c>
      <c r="T1335" s="40">
        <v>1200</v>
      </c>
      <c r="U1335">
        <v>1</v>
      </c>
      <c r="V1335">
        <v>3</v>
      </c>
      <c r="W1335">
        <v>4</v>
      </c>
      <c r="X1335">
        <v>24</v>
      </c>
      <c r="Y1335" t="s">
        <v>457</v>
      </c>
      <c r="Z1335">
        <v>1090</v>
      </c>
      <c r="AA1335" s="33" t="s">
        <v>417</v>
      </c>
      <c r="AB1335">
        <v>3</v>
      </c>
      <c r="AC1335">
        <v>64</v>
      </c>
      <c r="AD1335" s="21" t="s">
        <v>168</v>
      </c>
      <c r="AE1335" t="s">
        <v>1566</v>
      </c>
      <c r="AF1335">
        <v>10</v>
      </c>
      <c r="AG1335">
        <v>10</v>
      </c>
      <c r="AH1335">
        <v>10</v>
      </c>
      <c r="AL1335" t="s">
        <v>1568</v>
      </c>
    </row>
    <row r="1336" spans="1:38" hidden="1" x14ac:dyDescent="0.25">
      <c r="A1336" s="21" t="s">
        <v>254</v>
      </c>
      <c r="B1336" s="26" t="s">
        <v>2496</v>
      </c>
      <c r="C1336">
        <v>12</v>
      </c>
      <c r="D1336">
        <v>59.1</v>
      </c>
      <c r="E1336">
        <v>54.9</v>
      </c>
      <c r="F1336" s="34"/>
      <c r="G1336"/>
      <c r="H1336">
        <v>6</v>
      </c>
      <c r="I1336" s="34"/>
      <c r="J1336" s="58" t="s">
        <v>2503</v>
      </c>
      <c r="K1336" s="72" t="s">
        <v>434</v>
      </c>
      <c r="L1336" s="101"/>
      <c r="M1336"/>
      <c r="N1336">
        <v>120</v>
      </c>
      <c r="O1336" s="34"/>
      <c r="P1336"/>
      <c r="Q1336">
        <v>87</v>
      </c>
      <c r="R1336" s="34"/>
      <c r="S1336" s="37" t="s">
        <v>409</v>
      </c>
      <c r="T1336">
        <v>1000</v>
      </c>
      <c r="U1336">
        <v>0</v>
      </c>
      <c r="V1336">
        <v>21</v>
      </c>
      <c r="W1336">
        <v>2</v>
      </c>
      <c r="X1336">
        <v>24</v>
      </c>
      <c r="Y1336" s="32" t="s">
        <v>426</v>
      </c>
      <c r="Z1336">
        <v>1095</v>
      </c>
      <c r="AA1336" s="33" t="s">
        <v>417</v>
      </c>
      <c r="AB1336">
        <v>3</v>
      </c>
      <c r="AC1336">
        <v>66</v>
      </c>
      <c r="AD1336" s="21" t="s">
        <v>168</v>
      </c>
      <c r="AE1336" t="s">
        <v>688</v>
      </c>
      <c r="AF1336">
        <v>6</v>
      </c>
      <c r="AG1336">
        <v>8</v>
      </c>
      <c r="AH1336">
        <v>12</v>
      </c>
      <c r="AL1336" t="s">
        <v>1570</v>
      </c>
    </row>
    <row r="1337" spans="1:38" hidden="1" x14ac:dyDescent="0.25">
      <c r="A1337" s="21" t="s">
        <v>254</v>
      </c>
      <c r="B1337" s="26" t="s">
        <v>2496</v>
      </c>
      <c r="C1337">
        <v>14</v>
      </c>
      <c r="D1337">
        <v>58.85</v>
      </c>
      <c r="E1337">
        <v>54.55</v>
      </c>
      <c r="F1337" s="34"/>
      <c r="G1337"/>
      <c r="H1337">
        <v>6</v>
      </c>
      <c r="I1337" s="34"/>
      <c r="J1337" s="58" t="s">
        <v>2503</v>
      </c>
      <c r="K1337" s="65" t="s">
        <v>167</v>
      </c>
      <c r="L1337" s="117"/>
      <c r="M1337"/>
      <c r="N1337">
        <v>122</v>
      </c>
      <c r="O1337" s="34"/>
      <c r="P1337"/>
      <c r="Q1337">
        <v>73</v>
      </c>
      <c r="R1337" s="34"/>
      <c r="S1337" s="38" t="s">
        <v>411</v>
      </c>
      <c r="T1337">
        <v>1000</v>
      </c>
      <c r="U1337">
        <v>0</v>
      </c>
      <c r="V1337">
        <v>4</v>
      </c>
      <c r="W1337">
        <v>2</v>
      </c>
      <c r="X1337">
        <v>24</v>
      </c>
      <c r="Y1337" t="s">
        <v>501</v>
      </c>
      <c r="Z1337">
        <v>1095</v>
      </c>
      <c r="AA1337" s="33" t="s">
        <v>417</v>
      </c>
      <c r="AB1337">
        <v>3</v>
      </c>
      <c r="AC1337">
        <v>66</v>
      </c>
      <c r="AD1337" s="21" t="s">
        <v>168</v>
      </c>
      <c r="AE1337" t="s">
        <v>1155</v>
      </c>
      <c r="AF1337">
        <v>12</v>
      </c>
      <c r="AG1337">
        <v>13</v>
      </c>
      <c r="AH1337">
        <v>14</v>
      </c>
      <c r="AL1337" t="s">
        <v>1573</v>
      </c>
    </row>
    <row r="1338" spans="1:38" hidden="1" x14ac:dyDescent="0.25">
      <c r="A1338" s="22" t="s">
        <v>294</v>
      </c>
      <c r="B1338" s="27" t="s">
        <v>295</v>
      </c>
      <c r="C1338">
        <v>8</v>
      </c>
      <c r="D1338">
        <v>34.130000000000003</v>
      </c>
      <c r="E1338">
        <v>34.630000000000003</v>
      </c>
      <c r="F1338" s="34"/>
      <c r="G1338">
        <v>11</v>
      </c>
      <c r="H1338">
        <v>4</v>
      </c>
      <c r="I1338" s="34"/>
      <c r="J1338" s="53" t="s">
        <v>53</v>
      </c>
      <c r="K1338" s="53" t="s">
        <v>53</v>
      </c>
      <c r="L1338" s="102"/>
      <c r="M1338">
        <v>135</v>
      </c>
      <c r="N1338">
        <v>126</v>
      </c>
      <c r="O1338" s="34"/>
      <c r="P1338">
        <f>VLOOKUP(表格2_45[[#This Row],[name]],odds!$A$1:$H$200,4,0)</f>
        <v>19</v>
      </c>
      <c r="Q1338">
        <v>69</v>
      </c>
      <c r="R1338" s="34"/>
      <c r="S1338" s="36" t="s">
        <v>410</v>
      </c>
      <c r="T1338">
        <v>1600</v>
      </c>
      <c r="U1338">
        <v>1</v>
      </c>
      <c r="V1338">
        <v>14</v>
      </c>
      <c r="W1338">
        <v>12</v>
      </c>
      <c r="X1338">
        <v>25</v>
      </c>
      <c r="Y1338" t="s">
        <v>483</v>
      </c>
      <c r="Z1338">
        <v>1070</v>
      </c>
      <c r="AA1338" s="33" t="s">
        <v>417</v>
      </c>
      <c r="AB1338" t="s">
        <v>1574</v>
      </c>
      <c r="AC1338">
        <v>114</v>
      </c>
      <c r="AD1338" s="17" t="s">
        <v>21</v>
      </c>
      <c r="AE1338" t="s">
        <v>589</v>
      </c>
      <c r="AF1338">
        <v>10</v>
      </c>
      <c r="AG1338">
        <v>12</v>
      </c>
      <c r="AH1338">
        <v>13</v>
      </c>
      <c r="AI1338">
        <v>8</v>
      </c>
      <c r="AL1338" t="s">
        <v>46</v>
      </c>
    </row>
    <row r="1339" spans="1:38" hidden="1" x14ac:dyDescent="0.25">
      <c r="A1339" s="22" t="s">
        <v>294</v>
      </c>
      <c r="B1339" s="27" t="s">
        <v>295</v>
      </c>
      <c r="C1339">
        <v>7</v>
      </c>
      <c r="D1339">
        <v>4.57</v>
      </c>
      <c r="E1339">
        <v>4.9700000000000006</v>
      </c>
      <c r="F1339" s="34"/>
      <c r="G1339">
        <v>11</v>
      </c>
      <c r="H1339">
        <v>9</v>
      </c>
      <c r="I1339" s="34"/>
      <c r="J1339" s="53" t="s">
        <v>53</v>
      </c>
      <c r="K1339" s="64" t="s">
        <v>150</v>
      </c>
      <c r="L1339" s="119"/>
      <c r="M1339">
        <v>135</v>
      </c>
      <c r="N1339">
        <v>123</v>
      </c>
      <c r="O1339" s="34"/>
      <c r="P1339">
        <f>VLOOKUP(表格2_45[[#This Row],[name]],odds!$A$1:$H$200,4,0)</f>
        <v>19</v>
      </c>
      <c r="Q1339">
        <v>43</v>
      </c>
      <c r="R1339" s="34"/>
      <c r="S1339" s="36" t="s">
        <v>410</v>
      </c>
      <c r="T1339">
        <v>2000</v>
      </c>
      <c r="U1339">
        <v>2</v>
      </c>
      <c r="V1339">
        <v>23</v>
      </c>
      <c r="W1339">
        <v>11</v>
      </c>
      <c r="X1339">
        <v>25</v>
      </c>
      <c r="Y1339" t="s">
        <v>501</v>
      </c>
      <c r="Z1339">
        <v>1072</v>
      </c>
      <c r="AA1339" s="33" t="s">
        <v>427</v>
      </c>
      <c r="AB1339" t="s">
        <v>1576</v>
      </c>
      <c r="AC1339">
        <v>115</v>
      </c>
      <c r="AD1339" s="17" t="s">
        <v>21</v>
      </c>
      <c r="AE1339" t="s">
        <v>533</v>
      </c>
      <c r="AF1339">
        <v>8</v>
      </c>
      <c r="AG1339">
        <v>8</v>
      </c>
      <c r="AH1339">
        <v>8</v>
      </c>
      <c r="AI1339">
        <v>7</v>
      </c>
      <c r="AJ1339">
        <v>7</v>
      </c>
      <c r="AL1339" t="s">
        <v>46</v>
      </c>
    </row>
    <row r="1340" spans="1:38" hidden="1" x14ac:dyDescent="0.25">
      <c r="A1340" s="22" t="s">
        <v>294</v>
      </c>
      <c r="B1340" s="27" t="s">
        <v>295</v>
      </c>
      <c r="C1340">
        <v>9</v>
      </c>
      <c r="D1340">
        <v>48.1</v>
      </c>
      <c r="E1340">
        <v>48.1</v>
      </c>
      <c r="F1340" s="34"/>
      <c r="G1340">
        <v>11</v>
      </c>
      <c r="H1340">
        <v>9</v>
      </c>
      <c r="I1340" s="34"/>
      <c r="J1340" s="53" t="s">
        <v>53</v>
      </c>
      <c r="K1340" s="64" t="s">
        <v>150</v>
      </c>
      <c r="L1340" s="119"/>
      <c r="M1340">
        <v>135</v>
      </c>
      <c r="N1340">
        <v>135</v>
      </c>
      <c r="O1340" s="34"/>
      <c r="P1340">
        <f>VLOOKUP(表格2_45[[#This Row],[name]],odds!$A$1:$H$200,4,0)</f>
        <v>19</v>
      </c>
      <c r="Q1340">
        <v>17</v>
      </c>
      <c r="R1340" s="34"/>
      <c r="S1340" s="38" t="s">
        <v>411</v>
      </c>
      <c r="T1340" s="41">
        <v>1800</v>
      </c>
      <c r="U1340">
        <v>1</v>
      </c>
      <c r="V1340">
        <v>9</v>
      </c>
      <c r="W1340">
        <v>11</v>
      </c>
      <c r="X1340">
        <v>25</v>
      </c>
      <c r="Y1340" t="s">
        <v>479</v>
      </c>
      <c r="Z1340">
        <v>1059</v>
      </c>
      <c r="AA1340" s="33" t="s">
        <v>417</v>
      </c>
      <c r="AB1340" t="s">
        <v>1474</v>
      </c>
      <c r="AC1340">
        <v>116</v>
      </c>
      <c r="AD1340" s="17" t="s">
        <v>21</v>
      </c>
      <c r="AE1340" t="s">
        <v>453</v>
      </c>
      <c r="AF1340">
        <v>11</v>
      </c>
      <c r="AG1340">
        <v>11</v>
      </c>
      <c r="AH1340">
        <v>11</v>
      </c>
      <c r="AI1340">
        <v>6</v>
      </c>
      <c r="AJ1340">
        <v>9</v>
      </c>
      <c r="AL1340" t="s">
        <v>46</v>
      </c>
    </row>
    <row r="1341" spans="1:38" hidden="1" x14ac:dyDescent="0.25">
      <c r="A1341" s="22" t="s">
        <v>294</v>
      </c>
      <c r="B1341" s="27" t="s">
        <v>295</v>
      </c>
      <c r="C1341" s="28">
        <v>3</v>
      </c>
      <c r="D1341">
        <v>32.840000000000003</v>
      </c>
      <c r="E1341">
        <v>33.440000000000005</v>
      </c>
      <c r="F1341" s="34"/>
      <c r="G1341">
        <v>11</v>
      </c>
      <c r="H1341">
        <v>14</v>
      </c>
      <c r="I1341" s="34"/>
      <c r="J1341" s="53" t="s">
        <v>53</v>
      </c>
      <c r="K1341" s="64" t="s">
        <v>150</v>
      </c>
      <c r="L1341" s="119"/>
      <c r="M1341">
        <v>135</v>
      </c>
      <c r="N1341">
        <v>117</v>
      </c>
      <c r="O1341" s="34"/>
      <c r="P1341">
        <f>VLOOKUP(表格2_45[[#This Row],[name]],odds!$A$1:$H$200,4,0)</f>
        <v>19</v>
      </c>
      <c r="Q1341">
        <v>22</v>
      </c>
      <c r="R1341" s="34"/>
      <c r="S1341" s="38" t="s">
        <v>411</v>
      </c>
      <c r="T1341">
        <v>1600</v>
      </c>
      <c r="U1341">
        <v>1</v>
      </c>
      <c r="V1341">
        <v>19</v>
      </c>
      <c r="W1341">
        <v>10</v>
      </c>
      <c r="X1341">
        <v>25</v>
      </c>
      <c r="Y1341" t="s">
        <v>479</v>
      </c>
      <c r="Z1341">
        <v>1064</v>
      </c>
      <c r="AA1341" s="33" t="s">
        <v>427</v>
      </c>
      <c r="AB1341" t="s">
        <v>1576</v>
      </c>
      <c r="AC1341">
        <v>116</v>
      </c>
      <c r="AD1341" s="17" t="s">
        <v>21</v>
      </c>
      <c r="AE1341" s="12" t="s">
        <v>471</v>
      </c>
      <c r="AF1341">
        <v>13</v>
      </c>
      <c r="AG1341">
        <v>13</v>
      </c>
      <c r="AH1341">
        <v>12</v>
      </c>
      <c r="AI1341">
        <v>3</v>
      </c>
      <c r="AL1341" t="s">
        <v>46</v>
      </c>
    </row>
    <row r="1342" spans="1:38" hidden="1" x14ac:dyDescent="0.25">
      <c r="A1342" s="22" t="s">
        <v>294</v>
      </c>
      <c r="B1342" s="27" t="s">
        <v>295</v>
      </c>
      <c r="C1342" s="28">
        <v>3</v>
      </c>
      <c r="D1342">
        <v>33.619999999999997</v>
      </c>
      <c r="E1342">
        <v>34.019999999999996</v>
      </c>
      <c r="F1342" s="34"/>
      <c r="G1342">
        <v>11</v>
      </c>
      <c r="H1342">
        <v>3</v>
      </c>
      <c r="I1342" s="34"/>
      <c r="J1342" s="53" t="s">
        <v>53</v>
      </c>
      <c r="K1342" s="64" t="s">
        <v>150</v>
      </c>
      <c r="L1342" s="119"/>
      <c r="M1342">
        <v>135</v>
      </c>
      <c r="N1342">
        <v>135</v>
      </c>
      <c r="O1342" s="34"/>
      <c r="P1342">
        <f>VLOOKUP(表格2_45[[#This Row],[name]],odds!$A$1:$H$200,4,0)</f>
        <v>19</v>
      </c>
      <c r="Q1342">
        <v>14</v>
      </c>
      <c r="R1342" s="34"/>
      <c r="S1342" s="36" t="s">
        <v>410</v>
      </c>
      <c r="T1342">
        <v>1600</v>
      </c>
      <c r="U1342">
        <v>1</v>
      </c>
      <c r="V1342">
        <v>13</v>
      </c>
      <c r="W1342">
        <v>7</v>
      </c>
      <c r="X1342">
        <v>25</v>
      </c>
      <c r="Y1342" t="s">
        <v>483</v>
      </c>
      <c r="Z1342">
        <v>1045</v>
      </c>
      <c r="AA1342" s="33" t="s">
        <v>427</v>
      </c>
      <c r="AB1342">
        <v>1</v>
      </c>
      <c r="AC1342">
        <v>116</v>
      </c>
      <c r="AD1342" s="17" t="s">
        <v>21</v>
      </c>
      <c r="AE1342" s="12" t="s">
        <v>539</v>
      </c>
      <c r="AF1342">
        <v>10</v>
      </c>
      <c r="AG1342">
        <v>10</v>
      </c>
      <c r="AH1342">
        <v>10</v>
      </c>
      <c r="AI1342">
        <v>3</v>
      </c>
      <c r="AL1342" t="s">
        <v>46</v>
      </c>
    </row>
    <row r="1343" spans="1:38" hidden="1" x14ac:dyDescent="0.25">
      <c r="A1343" s="22" t="s">
        <v>294</v>
      </c>
      <c r="B1343" s="27" t="s">
        <v>295</v>
      </c>
      <c r="C1343" s="28">
        <v>1</v>
      </c>
      <c r="D1343">
        <v>46.91</v>
      </c>
      <c r="E1343">
        <v>47.31</v>
      </c>
      <c r="F1343" s="34"/>
      <c r="G1343">
        <v>11</v>
      </c>
      <c r="H1343">
        <v>5</v>
      </c>
      <c r="I1343" s="34"/>
      <c r="J1343" s="53" t="s">
        <v>53</v>
      </c>
      <c r="K1343" s="53" t="s">
        <v>53</v>
      </c>
      <c r="L1343" s="102"/>
      <c r="M1343">
        <v>135</v>
      </c>
      <c r="N1343">
        <v>129</v>
      </c>
      <c r="O1343" s="34"/>
      <c r="P1343">
        <f>VLOOKUP(表格2_45[[#This Row],[name]],odds!$A$1:$H$200,4,0)</f>
        <v>19</v>
      </c>
      <c r="Q1343">
        <v>12</v>
      </c>
      <c r="R1343" s="34"/>
      <c r="S1343" s="38" t="s">
        <v>411</v>
      </c>
      <c r="T1343" s="41">
        <v>1800</v>
      </c>
      <c r="U1343">
        <v>1</v>
      </c>
      <c r="V1343">
        <v>22</v>
      </c>
      <c r="W1343">
        <v>6</v>
      </c>
      <c r="X1343">
        <v>25</v>
      </c>
      <c r="Y1343" t="s">
        <v>483</v>
      </c>
      <c r="Z1343">
        <v>1050</v>
      </c>
      <c r="AA1343" s="33" t="s">
        <v>417</v>
      </c>
      <c r="AB1343" t="s">
        <v>1474</v>
      </c>
      <c r="AC1343">
        <v>110</v>
      </c>
      <c r="AD1343" s="17" t="s">
        <v>21</v>
      </c>
      <c r="AE1343" s="12" t="s">
        <v>539</v>
      </c>
      <c r="AF1343">
        <v>13</v>
      </c>
      <c r="AG1343">
        <v>13</v>
      </c>
      <c r="AH1343">
        <v>13</v>
      </c>
      <c r="AI1343">
        <v>10</v>
      </c>
      <c r="AJ1343">
        <v>1</v>
      </c>
      <c r="AL1343" t="s">
        <v>46</v>
      </c>
    </row>
    <row r="1344" spans="1:38" hidden="1" x14ac:dyDescent="0.25">
      <c r="A1344" s="22" t="s">
        <v>294</v>
      </c>
      <c r="B1344" s="27" t="s">
        <v>295</v>
      </c>
      <c r="C1344">
        <v>9</v>
      </c>
      <c r="D1344">
        <v>34.479999999999997</v>
      </c>
      <c r="E1344">
        <v>34.880000000000003</v>
      </c>
      <c r="F1344" s="34"/>
      <c r="G1344">
        <v>11</v>
      </c>
      <c r="H1344">
        <v>4</v>
      </c>
      <c r="I1344" s="34"/>
      <c r="J1344" s="53" t="s">
        <v>53</v>
      </c>
      <c r="K1344" s="49" t="s">
        <v>31</v>
      </c>
      <c r="L1344" s="107"/>
      <c r="M1344">
        <v>135</v>
      </c>
      <c r="N1344">
        <v>129</v>
      </c>
      <c r="O1344" s="34"/>
      <c r="P1344">
        <f>VLOOKUP(表格2_45[[#This Row],[name]],odds!$A$1:$H$200,4,0)</f>
        <v>19</v>
      </c>
      <c r="Q1344">
        <v>7.3</v>
      </c>
      <c r="R1344" s="34"/>
      <c r="S1344" s="36" t="s">
        <v>410</v>
      </c>
      <c r="T1344">
        <v>1600</v>
      </c>
      <c r="U1344">
        <v>1</v>
      </c>
      <c r="V1344">
        <v>31</v>
      </c>
      <c r="W1344">
        <v>5</v>
      </c>
      <c r="X1344">
        <v>25</v>
      </c>
      <c r="Y1344" t="s">
        <v>477</v>
      </c>
      <c r="Z1344">
        <v>1045</v>
      </c>
      <c r="AA1344" s="33" t="s">
        <v>417</v>
      </c>
      <c r="AB1344" t="s">
        <v>1474</v>
      </c>
      <c r="AC1344">
        <v>112</v>
      </c>
      <c r="AD1344" s="17" t="s">
        <v>21</v>
      </c>
      <c r="AE1344">
        <v>4</v>
      </c>
      <c r="AF1344">
        <v>9</v>
      </c>
      <c r="AG1344">
        <v>10</v>
      </c>
      <c r="AH1344">
        <v>10</v>
      </c>
      <c r="AI1344">
        <v>9</v>
      </c>
      <c r="AL1344" t="s">
        <v>46</v>
      </c>
    </row>
    <row r="1345" spans="1:38" hidden="1" x14ac:dyDescent="0.25">
      <c r="A1345" s="22" t="s">
        <v>294</v>
      </c>
      <c r="B1345" s="27" t="s">
        <v>295</v>
      </c>
      <c r="C1345">
        <v>7</v>
      </c>
      <c r="D1345">
        <v>33.69</v>
      </c>
      <c r="E1345">
        <v>34.19</v>
      </c>
      <c r="F1345" s="34"/>
      <c r="G1345">
        <v>11</v>
      </c>
      <c r="H1345">
        <v>7</v>
      </c>
      <c r="I1345" s="34"/>
      <c r="J1345" s="53" t="s">
        <v>53</v>
      </c>
      <c r="K1345" s="53" t="s">
        <v>53</v>
      </c>
      <c r="L1345" s="102"/>
      <c r="M1345">
        <v>135</v>
      </c>
      <c r="N1345">
        <v>126</v>
      </c>
      <c r="O1345" s="34"/>
      <c r="P1345">
        <f>VLOOKUP(表格2_45[[#This Row],[name]],odds!$A$1:$H$200,4,0)</f>
        <v>19</v>
      </c>
      <c r="Q1345">
        <v>70</v>
      </c>
      <c r="R1345" s="34"/>
      <c r="S1345" s="38" t="s">
        <v>411</v>
      </c>
      <c r="T1345">
        <v>1600</v>
      </c>
      <c r="U1345">
        <v>1</v>
      </c>
      <c r="V1345">
        <v>27</v>
      </c>
      <c r="W1345">
        <v>4</v>
      </c>
      <c r="X1345">
        <v>25</v>
      </c>
      <c r="Y1345" t="s">
        <v>483</v>
      </c>
      <c r="Z1345">
        <v>1041</v>
      </c>
      <c r="AA1345" s="33" t="s">
        <v>417</v>
      </c>
      <c r="AB1345" t="s">
        <v>1574</v>
      </c>
      <c r="AC1345">
        <v>114</v>
      </c>
      <c r="AD1345" s="17" t="s">
        <v>21</v>
      </c>
      <c r="AE1345">
        <v>3</v>
      </c>
      <c r="AF1345">
        <v>12</v>
      </c>
      <c r="AG1345">
        <v>12</v>
      </c>
      <c r="AH1345">
        <v>11</v>
      </c>
      <c r="AI1345">
        <v>7</v>
      </c>
      <c r="AL1345" t="s">
        <v>46</v>
      </c>
    </row>
    <row r="1346" spans="1:38" hidden="1" x14ac:dyDescent="0.25">
      <c r="A1346" s="22" t="s">
        <v>294</v>
      </c>
      <c r="B1346" s="27" t="s">
        <v>295</v>
      </c>
      <c r="C1346" s="30">
        <v>5</v>
      </c>
      <c r="D1346">
        <v>21.26</v>
      </c>
      <c r="E1346">
        <v>21.26</v>
      </c>
      <c r="F1346" s="34"/>
      <c r="G1346">
        <v>11</v>
      </c>
      <c r="H1346">
        <v>9</v>
      </c>
      <c r="I1346" s="34"/>
      <c r="J1346" s="53" t="s">
        <v>53</v>
      </c>
      <c r="K1346" s="53" t="s">
        <v>53</v>
      </c>
      <c r="L1346" s="102"/>
      <c r="M1346">
        <v>135</v>
      </c>
      <c r="N1346">
        <v>135</v>
      </c>
      <c r="O1346" s="34"/>
      <c r="P1346">
        <f>VLOOKUP(表格2_45[[#This Row],[name]],odds!$A$1:$H$200,4,0)</f>
        <v>19</v>
      </c>
      <c r="Q1346">
        <v>21</v>
      </c>
      <c r="R1346" s="34"/>
      <c r="S1346" s="36" t="s">
        <v>410</v>
      </c>
      <c r="T1346">
        <v>1400</v>
      </c>
      <c r="U1346">
        <v>1</v>
      </c>
      <c r="V1346">
        <v>13</v>
      </c>
      <c r="W1346">
        <v>4</v>
      </c>
      <c r="X1346">
        <v>25</v>
      </c>
      <c r="Y1346" t="s">
        <v>508</v>
      </c>
      <c r="Z1346">
        <v>1047</v>
      </c>
      <c r="AA1346" s="33" t="s">
        <v>417</v>
      </c>
      <c r="AB1346">
        <v>1</v>
      </c>
      <c r="AC1346">
        <v>116</v>
      </c>
      <c r="AD1346" s="17" t="s">
        <v>21</v>
      </c>
      <c r="AE1346" t="s">
        <v>484</v>
      </c>
      <c r="AF1346">
        <v>9</v>
      </c>
      <c r="AG1346">
        <v>9</v>
      </c>
      <c r="AH1346">
        <v>8</v>
      </c>
      <c r="AI1346">
        <v>5</v>
      </c>
      <c r="AL1346" t="s">
        <v>46</v>
      </c>
    </row>
    <row r="1347" spans="1:38" hidden="1" x14ac:dyDescent="0.25">
      <c r="A1347" s="22" t="s">
        <v>294</v>
      </c>
      <c r="B1347" s="27" t="s">
        <v>295</v>
      </c>
      <c r="C1347" s="30">
        <v>5</v>
      </c>
      <c r="D1347">
        <v>34.369999999999997</v>
      </c>
      <c r="E1347">
        <v>34.97</v>
      </c>
      <c r="F1347" s="34"/>
      <c r="G1347">
        <v>11</v>
      </c>
      <c r="H1347">
        <v>6</v>
      </c>
      <c r="I1347" s="34"/>
      <c r="J1347" s="53" t="s">
        <v>53</v>
      </c>
      <c r="K1347" s="53" t="s">
        <v>53</v>
      </c>
      <c r="L1347" s="102"/>
      <c r="M1347">
        <v>135</v>
      </c>
      <c r="N1347">
        <v>123</v>
      </c>
      <c r="O1347" s="34"/>
      <c r="P1347">
        <f>VLOOKUP(表格2_45[[#This Row],[name]],odds!$A$1:$H$200,4,0)</f>
        <v>19</v>
      </c>
      <c r="Q1347">
        <v>14</v>
      </c>
      <c r="R1347" s="34"/>
      <c r="S1347" s="36" t="s">
        <v>410</v>
      </c>
      <c r="T1347">
        <v>1600</v>
      </c>
      <c r="U1347">
        <v>1</v>
      </c>
      <c r="V1347">
        <v>30</v>
      </c>
      <c r="W1347">
        <v>3</v>
      </c>
      <c r="X1347">
        <v>25</v>
      </c>
      <c r="Y1347" t="s">
        <v>465</v>
      </c>
      <c r="Z1347">
        <v>1045</v>
      </c>
      <c r="AA1347" s="33" t="s">
        <v>417</v>
      </c>
      <c r="AB1347" t="s">
        <v>1576</v>
      </c>
      <c r="AC1347">
        <v>117</v>
      </c>
      <c r="AD1347" s="17" t="s">
        <v>21</v>
      </c>
      <c r="AE1347" s="12" t="s">
        <v>471</v>
      </c>
      <c r="AF1347">
        <v>9</v>
      </c>
      <c r="AG1347">
        <v>2</v>
      </c>
      <c r="AH1347">
        <v>1</v>
      </c>
      <c r="AI1347">
        <v>5</v>
      </c>
      <c r="AL1347" t="s">
        <v>46</v>
      </c>
    </row>
    <row r="1348" spans="1:38" hidden="1" x14ac:dyDescent="0.25">
      <c r="A1348" s="22" t="s">
        <v>294</v>
      </c>
      <c r="B1348" s="27" t="s">
        <v>295</v>
      </c>
      <c r="C1348" s="30">
        <v>4</v>
      </c>
      <c r="D1348">
        <v>34.200000000000003</v>
      </c>
      <c r="E1348">
        <v>34.700000000000003</v>
      </c>
      <c r="F1348" s="34"/>
      <c r="G1348">
        <v>11</v>
      </c>
      <c r="H1348">
        <v>7</v>
      </c>
      <c r="I1348" s="34"/>
      <c r="J1348" s="53" t="s">
        <v>53</v>
      </c>
      <c r="K1348" s="64" t="s">
        <v>150</v>
      </c>
      <c r="L1348" s="119"/>
      <c r="M1348">
        <v>135</v>
      </c>
      <c r="N1348">
        <v>126</v>
      </c>
      <c r="O1348" s="34"/>
      <c r="P1348">
        <f>VLOOKUP(表格2_45[[#This Row],[name]],odds!$A$1:$H$200,4,0)</f>
        <v>19</v>
      </c>
      <c r="Q1348">
        <v>44</v>
      </c>
      <c r="R1348" s="34"/>
      <c r="S1348" s="37" t="s">
        <v>409</v>
      </c>
      <c r="T1348">
        <v>1600</v>
      </c>
      <c r="U1348">
        <v>1</v>
      </c>
      <c r="V1348">
        <v>19</v>
      </c>
      <c r="W1348">
        <v>1</v>
      </c>
      <c r="X1348">
        <v>25</v>
      </c>
      <c r="Y1348" t="s">
        <v>483</v>
      </c>
      <c r="Z1348">
        <v>1049</v>
      </c>
      <c r="AA1348" s="33" t="s">
        <v>427</v>
      </c>
      <c r="AB1348" t="s">
        <v>1574</v>
      </c>
      <c r="AC1348">
        <v>119</v>
      </c>
      <c r="AD1348" s="17" t="s">
        <v>21</v>
      </c>
      <c r="AE1348">
        <v>4</v>
      </c>
      <c r="AF1348">
        <v>7</v>
      </c>
      <c r="AG1348">
        <v>7</v>
      </c>
      <c r="AH1348">
        <v>8</v>
      </c>
      <c r="AI1348">
        <v>4</v>
      </c>
      <c r="AL1348" t="s">
        <v>46</v>
      </c>
    </row>
    <row r="1349" spans="1:38" hidden="1" x14ac:dyDescent="0.25">
      <c r="A1349" s="22" t="s">
        <v>294</v>
      </c>
      <c r="B1349" s="27" t="s">
        <v>295</v>
      </c>
      <c r="C1349">
        <v>7</v>
      </c>
      <c r="D1349">
        <v>21.75</v>
      </c>
      <c r="E1349">
        <v>22.15</v>
      </c>
      <c r="F1349" s="34"/>
      <c r="G1349">
        <v>11</v>
      </c>
      <c r="H1349">
        <v>4</v>
      </c>
      <c r="I1349" s="34"/>
      <c r="J1349" s="53" t="s">
        <v>53</v>
      </c>
      <c r="K1349" s="55" t="s">
        <v>64</v>
      </c>
      <c r="L1349" s="99"/>
      <c r="M1349">
        <v>135</v>
      </c>
      <c r="N1349">
        <v>129</v>
      </c>
      <c r="O1349" s="34"/>
      <c r="P1349">
        <f>VLOOKUP(表格2_45[[#This Row],[name]],odds!$A$1:$H$200,4,0)</f>
        <v>19</v>
      </c>
      <c r="Q1349">
        <v>13</v>
      </c>
      <c r="R1349" s="34"/>
      <c r="S1349" s="36" t="s">
        <v>410</v>
      </c>
      <c r="T1349">
        <v>1400</v>
      </c>
      <c r="U1349">
        <v>1</v>
      </c>
      <c r="V1349">
        <v>1</v>
      </c>
      <c r="W1349">
        <v>1</v>
      </c>
      <c r="X1349">
        <v>25</v>
      </c>
      <c r="Y1349" t="s">
        <v>508</v>
      </c>
      <c r="Z1349">
        <v>1046</v>
      </c>
      <c r="AA1349" s="33" t="s">
        <v>417</v>
      </c>
      <c r="AB1349" t="s">
        <v>1474</v>
      </c>
      <c r="AC1349">
        <v>119</v>
      </c>
      <c r="AD1349" s="17" t="s">
        <v>21</v>
      </c>
      <c r="AE1349" t="s">
        <v>533</v>
      </c>
      <c r="AF1349">
        <v>10</v>
      </c>
      <c r="AG1349">
        <v>11</v>
      </c>
      <c r="AH1349">
        <v>11</v>
      </c>
      <c r="AI1349">
        <v>7</v>
      </c>
      <c r="AL1349" t="s">
        <v>46</v>
      </c>
    </row>
    <row r="1350" spans="1:38" hidden="1" x14ac:dyDescent="0.25">
      <c r="A1350" s="22" t="s">
        <v>294</v>
      </c>
      <c r="B1350" s="27" t="s">
        <v>295</v>
      </c>
      <c r="C1350" s="28">
        <v>3</v>
      </c>
      <c r="D1350">
        <v>33.619999999999997</v>
      </c>
      <c r="E1350">
        <v>33.919999999999995</v>
      </c>
      <c r="F1350" s="34"/>
      <c r="G1350">
        <v>11</v>
      </c>
      <c r="H1350">
        <v>13</v>
      </c>
      <c r="I1350" s="34"/>
      <c r="J1350" s="53" t="s">
        <v>53</v>
      </c>
      <c r="K1350" s="53" t="s">
        <v>53</v>
      </c>
      <c r="L1350" s="102"/>
      <c r="M1350">
        <v>135</v>
      </c>
      <c r="N1350">
        <v>126</v>
      </c>
      <c r="O1350" s="34"/>
      <c r="P1350">
        <f>VLOOKUP(表格2_45[[#This Row],[name]],odds!$A$1:$H$200,4,0)</f>
        <v>19</v>
      </c>
      <c r="Q1350">
        <v>101</v>
      </c>
      <c r="R1350" s="34"/>
      <c r="S1350" s="38" t="s">
        <v>411</v>
      </c>
      <c r="T1350">
        <v>1600</v>
      </c>
      <c r="U1350">
        <v>1</v>
      </c>
      <c r="V1350">
        <v>8</v>
      </c>
      <c r="W1350">
        <v>12</v>
      </c>
      <c r="X1350">
        <v>24</v>
      </c>
      <c r="Y1350" t="s">
        <v>483</v>
      </c>
      <c r="Z1350">
        <v>1036</v>
      </c>
      <c r="AA1350" s="33" t="s">
        <v>417</v>
      </c>
      <c r="AB1350" t="s">
        <v>1574</v>
      </c>
      <c r="AC1350">
        <v>117</v>
      </c>
      <c r="AD1350" s="17" t="s">
        <v>21</v>
      </c>
      <c r="AE1350" s="12" t="s">
        <v>471</v>
      </c>
      <c r="AF1350">
        <v>13</v>
      </c>
      <c r="AG1350">
        <v>14</v>
      </c>
      <c r="AH1350">
        <v>14</v>
      </c>
      <c r="AI1350">
        <v>3</v>
      </c>
      <c r="AL1350" t="s">
        <v>46</v>
      </c>
    </row>
    <row r="1351" spans="1:38" hidden="1" x14ac:dyDescent="0.25">
      <c r="A1351" s="22" t="s">
        <v>294</v>
      </c>
      <c r="B1351" s="27" t="s">
        <v>295</v>
      </c>
      <c r="C1351" s="30">
        <v>5</v>
      </c>
      <c r="D1351">
        <v>33.35</v>
      </c>
      <c r="E1351">
        <v>33.950000000000003</v>
      </c>
      <c r="F1351" s="34"/>
      <c r="G1351">
        <v>11</v>
      </c>
      <c r="H1351">
        <v>4</v>
      </c>
      <c r="I1351" s="34"/>
      <c r="J1351" s="53" t="s">
        <v>53</v>
      </c>
      <c r="K1351" s="61" t="s">
        <v>106</v>
      </c>
      <c r="L1351" s="113"/>
      <c r="M1351">
        <v>135</v>
      </c>
      <c r="N1351">
        <v>123</v>
      </c>
      <c r="O1351" s="34"/>
      <c r="P1351">
        <f>VLOOKUP(表格2_45[[#This Row],[name]],odds!$A$1:$H$200,4,0)</f>
        <v>19</v>
      </c>
      <c r="Q1351">
        <v>27</v>
      </c>
      <c r="R1351" s="34"/>
      <c r="S1351" s="37" t="s">
        <v>409</v>
      </c>
      <c r="T1351">
        <v>1600</v>
      </c>
      <c r="U1351">
        <v>1</v>
      </c>
      <c r="V1351">
        <v>17</v>
      </c>
      <c r="W1351">
        <v>11</v>
      </c>
      <c r="X1351">
        <v>24</v>
      </c>
      <c r="Y1351" t="s">
        <v>501</v>
      </c>
      <c r="Z1351">
        <v>1048</v>
      </c>
      <c r="AA1351" s="33" t="s">
        <v>417</v>
      </c>
      <c r="AB1351" t="s">
        <v>1576</v>
      </c>
      <c r="AC1351">
        <v>119</v>
      </c>
      <c r="AD1351" s="17" t="s">
        <v>21</v>
      </c>
      <c r="AE1351" t="s">
        <v>435</v>
      </c>
      <c r="AF1351">
        <v>7</v>
      </c>
      <c r="AG1351">
        <v>7</v>
      </c>
      <c r="AH1351">
        <v>9</v>
      </c>
      <c r="AI1351">
        <v>5</v>
      </c>
      <c r="AL1351" t="s">
        <v>46</v>
      </c>
    </row>
    <row r="1352" spans="1:38" hidden="1" x14ac:dyDescent="0.25">
      <c r="A1352" s="22" t="s">
        <v>294</v>
      </c>
      <c r="B1352" s="27" t="s">
        <v>295</v>
      </c>
      <c r="C1352">
        <v>7</v>
      </c>
      <c r="D1352">
        <v>46.93</v>
      </c>
      <c r="E1352">
        <v>47.13</v>
      </c>
      <c r="F1352" s="34"/>
      <c r="G1352">
        <v>11</v>
      </c>
      <c r="H1352">
        <v>6</v>
      </c>
      <c r="I1352" s="34"/>
      <c r="J1352" s="53" t="s">
        <v>53</v>
      </c>
      <c r="K1352" s="55" t="s">
        <v>64</v>
      </c>
      <c r="L1352" s="99"/>
      <c r="M1352">
        <v>135</v>
      </c>
      <c r="N1352">
        <v>135</v>
      </c>
      <c r="O1352" s="34"/>
      <c r="P1352">
        <f>VLOOKUP(表格2_45[[#This Row],[name]],odds!$A$1:$H$200,4,0)</f>
        <v>19</v>
      </c>
      <c r="Q1352">
        <v>10</v>
      </c>
      <c r="R1352" s="34"/>
      <c r="S1352" s="36" t="s">
        <v>410</v>
      </c>
      <c r="T1352" s="41">
        <v>1800</v>
      </c>
      <c r="U1352">
        <v>1</v>
      </c>
      <c r="V1352">
        <v>3</v>
      </c>
      <c r="W1352">
        <v>11</v>
      </c>
      <c r="X1352">
        <v>24</v>
      </c>
      <c r="Y1352" t="s">
        <v>479</v>
      </c>
      <c r="Z1352">
        <v>1033</v>
      </c>
      <c r="AA1352" s="33" t="s">
        <v>427</v>
      </c>
      <c r="AB1352" t="s">
        <v>1474</v>
      </c>
      <c r="AC1352">
        <v>119</v>
      </c>
      <c r="AD1352" s="17" t="s">
        <v>21</v>
      </c>
      <c r="AE1352" t="s">
        <v>435</v>
      </c>
      <c r="AF1352">
        <v>10</v>
      </c>
      <c r="AG1352">
        <v>11</v>
      </c>
      <c r="AH1352">
        <v>11</v>
      </c>
      <c r="AI1352">
        <v>11</v>
      </c>
      <c r="AJ1352">
        <v>7</v>
      </c>
      <c r="AL1352" t="s">
        <v>46</v>
      </c>
    </row>
    <row r="1353" spans="1:38" hidden="1" x14ac:dyDescent="0.25">
      <c r="A1353" s="22" t="s">
        <v>294</v>
      </c>
      <c r="B1353" s="27" t="s">
        <v>295</v>
      </c>
      <c r="C1353" s="30">
        <v>5</v>
      </c>
      <c r="D1353">
        <v>33.79</v>
      </c>
      <c r="E1353">
        <v>34.39</v>
      </c>
      <c r="F1353" s="34"/>
      <c r="G1353">
        <v>11</v>
      </c>
      <c r="H1353">
        <v>1</v>
      </c>
      <c r="I1353" s="34"/>
      <c r="J1353" s="53" t="s">
        <v>53</v>
      </c>
      <c r="K1353" s="61" t="s">
        <v>106</v>
      </c>
      <c r="L1353" s="113"/>
      <c r="M1353">
        <v>135</v>
      </c>
      <c r="N1353">
        <v>129</v>
      </c>
      <c r="O1353" s="34"/>
      <c r="P1353">
        <f>VLOOKUP(表格2_45[[#This Row],[name]],odds!$A$1:$H$200,4,0)</f>
        <v>19</v>
      </c>
      <c r="Q1353">
        <v>18</v>
      </c>
      <c r="R1353" s="34"/>
      <c r="S1353" s="37" t="s">
        <v>409</v>
      </c>
      <c r="T1353">
        <v>1600</v>
      </c>
      <c r="U1353">
        <v>1</v>
      </c>
      <c r="V1353">
        <v>13</v>
      </c>
      <c r="W1353">
        <v>10</v>
      </c>
      <c r="X1353">
        <v>24</v>
      </c>
      <c r="Y1353" t="s">
        <v>465</v>
      </c>
      <c r="Z1353">
        <v>1022</v>
      </c>
      <c r="AA1353" s="33" t="s">
        <v>427</v>
      </c>
      <c r="AB1353" t="s">
        <v>1576</v>
      </c>
      <c r="AC1353">
        <v>119</v>
      </c>
      <c r="AD1353" s="17" t="s">
        <v>21</v>
      </c>
      <c r="AE1353" s="12" t="s">
        <v>471</v>
      </c>
      <c r="AF1353">
        <v>5</v>
      </c>
      <c r="AG1353">
        <v>3</v>
      </c>
      <c r="AH1353">
        <v>4</v>
      </c>
      <c r="AI1353">
        <v>5</v>
      </c>
      <c r="AL1353" t="s">
        <v>46</v>
      </c>
    </row>
    <row r="1354" spans="1:38" hidden="1" x14ac:dyDescent="0.25">
      <c r="A1354" s="22" t="s">
        <v>294</v>
      </c>
      <c r="B1354" s="27" t="s">
        <v>295</v>
      </c>
      <c r="C1354" s="28">
        <v>2</v>
      </c>
      <c r="D1354">
        <v>48.7</v>
      </c>
      <c r="E1354">
        <v>48.900000000000006</v>
      </c>
      <c r="F1354" s="34"/>
      <c r="G1354">
        <v>11</v>
      </c>
      <c r="H1354">
        <v>5</v>
      </c>
      <c r="I1354" s="34"/>
      <c r="J1354" s="53" t="s">
        <v>53</v>
      </c>
      <c r="K1354" s="55" t="s">
        <v>64</v>
      </c>
      <c r="L1354" s="99"/>
      <c r="M1354">
        <v>135</v>
      </c>
      <c r="N1354">
        <v>135</v>
      </c>
      <c r="O1354" s="34"/>
      <c r="P1354">
        <f>VLOOKUP(表格2_45[[#This Row],[name]],odds!$A$1:$H$200,4,0)</f>
        <v>19</v>
      </c>
      <c r="Q1354">
        <v>14</v>
      </c>
      <c r="R1354" s="34"/>
      <c r="S1354" s="36" t="s">
        <v>410</v>
      </c>
      <c r="T1354" s="41">
        <v>1800</v>
      </c>
      <c r="U1354">
        <v>1</v>
      </c>
      <c r="V1354">
        <v>23</v>
      </c>
      <c r="W1354">
        <v>6</v>
      </c>
      <c r="X1354">
        <v>24</v>
      </c>
      <c r="Y1354" t="s">
        <v>483</v>
      </c>
      <c r="Z1354">
        <v>1035</v>
      </c>
      <c r="AA1354" s="33" t="s">
        <v>417</v>
      </c>
      <c r="AB1354" t="s">
        <v>1474</v>
      </c>
      <c r="AC1354">
        <v>119</v>
      </c>
      <c r="AD1354" s="17" t="s">
        <v>21</v>
      </c>
      <c r="AE1354" s="12" t="s">
        <v>654</v>
      </c>
      <c r="AF1354">
        <v>8</v>
      </c>
      <c r="AG1354">
        <v>9</v>
      </c>
      <c r="AH1354">
        <v>8</v>
      </c>
      <c r="AI1354">
        <v>7</v>
      </c>
      <c r="AJ1354">
        <v>2</v>
      </c>
      <c r="AL1354" t="s">
        <v>46</v>
      </c>
    </row>
    <row r="1355" spans="1:38" hidden="1" x14ac:dyDescent="0.25">
      <c r="A1355" s="22" t="s">
        <v>294</v>
      </c>
      <c r="B1355" s="27" t="s">
        <v>295</v>
      </c>
      <c r="C1355" s="28">
        <v>3</v>
      </c>
      <c r="D1355">
        <v>34.369999999999997</v>
      </c>
      <c r="E1355">
        <v>34.57</v>
      </c>
      <c r="F1355" s="34"/>
      <c r="G1355">
        <v>11</v>
      </c>
      <c r="H1355">
        <v>7</v>
      </c>
      <c r="I1355" s="34"/>
      <c r="J1355" s="53" t="s">
        <v>53</v>
      </c>
      <c r="K1355" s="53" t="s">
        <v>53</v>
      </c>
      <c r="L1355" s="102"/>
      <c r="M1355">
        <v>135</v>
      </c>
      <c r="N1355">
        <v>135</v>
      </c>
      <c r="O1355" s="34"/>
      <c r="P1355">
        <f>VLOOKUP(表格2_45[[#This Row],[name]],odds!$A$1:$H$200,4,0)</f>
        <v>19</v>
      </c>
      <c r="Q1355">
        <v>9.8000000000000007</v>
      </c>
      <c r="R1355" s="34"/>
      <c r="S1355" s="37" t="s">
        <v>409</v>
      </c>
      <c r="T1355">
        <v>1600</v>
      </c>
      <c r="U1355">
        <v>1</v>
      </c>
      <c r="V1355">
        <v>2</v>
      </c>
      <c r="W1355">
        <v>6</v>
      </c>
      <c r="X1355">
        <v>24</v>
      </c>
      <c r="Y1355" t="s">
        <v>477</v>
      </c>
      <c r="Z1355">
        <v>1034</v>
      </c>
      <c r="AA1355" s="33" t="s">
        <v>427</v>
      </c>
      <c r="AB1355" t="s">
        <v>1474</v>
      </c>
      <c r="AC1355">
        <v>119</v>
      </c>
      <c r="AD1355" s="17" t="s">
        <v>21</v>
      </c>
      <c r="AE1355" t="s">
        <v>441</v>
      </c>
      <c r="AF1355">
        <v>7</v>
      </c>
      <c r="AG1355">
        <v>7</v>
      </c>
      <c r="AH1355">
        <v>4</v>
      </c>
      <c r="AI1355">
        <v>3</v>
      </c>
      <c r="AL1355" t="s">
        <v>46</v>
      </c>
    </row>
    <row r="1356" spans="1:38" hidden="1" x14ac:dyDescent="0.25">
      <c r="A1356" s="22" t="s">
        <v>294</v>
      </c>
      <c r="B1356" s="27" t="s">
        <v>295</v>
      </c>
      <c r="C1356">
        <v>7</v>
      </c>
      <c r="D1356">
        <v>35.479999999999997</v>
      </c>
      <c r="E1356">
        <v>35.979999999999997</v>
      </c>
      <c r="F1356" s="34"/>
      <c r="G1356">
        <v>11</v>
      </c>
      <c r="H1356">
        <v>4</v>
      </c>
      <c r="I1356" s="34"/>
      <c r="J1356" s="53" t="s">
        <v>53</v>
      </c>
      <c r="K1356" s="53" t="s">
        <v>53</v>
      </c>
      <c r="L1356" s="102"/>
      <c r="M1356">
        <v>135</v>
      </c>
      <c r="N1356">
        <v>126</v>
      </c>
      <c r="O1356" s="34"/>
      <c r="P1356">
        <f>VLOOKUP(表格2_45[[#This Row],[name]],odds!$A$1:$H$200,4,0)</f>
        <v>19</v>
      </c>
      <c r="Q1356">
        <v>23</v>
      </c>
      <c r="R1356" s="34"/>
      <c r="S1356" s="36" t="s">
        <v>410</v>
      </c>
      <c r="T1356">
        <v>1600</v>
      </c>
      <c r="U1356">
        <v>1</v>
      </c>
      <c r="V1356">
        <v>28</v>
      </c>
      <c r="W1356">
        <v>4</v>
      </c>
      <c r="X1356">
        <v>24</v>
      </c>
      <c r="Y1356" t="s">
        <v>483</v>
      </c>
      <c r="Z1356">
        <v>1035</v>
      </c>
      <c r="AA1356" s="34" t="s">
        <v>755</v>
      </c>
      <c r="AB1356" t="s">
        <v>1574</v>
      </c>
      <c r="AC1356">
        <v>119</v>
      </c>
      <c r="AD1356" s="17" t="s">
        <v>21</v>
      </c>
      <c r="AE1356">
        <v>6</v>
      </c>
      <c r="AF1356">
        <v>10</v>
      </c>
      <c r="AG1356">
        <v>10</v>
      </c>
      <c r="AH1356">
        <v>9</v>
      </c>
      <c r="AI1356">
        <v>7</v>
      </c>
      <c r="AL1356" t="s">
        <v>46</v>
      </c>
    </row>
    <row r="1357" spans="1:38" hidden="1" x14ac:dyDescent="0.25">
      <c r="A1357" s="22" t="s">
        <v>294</v>
      </c>
      <c r="B1357" s="27" t="s">
        <v>295</v>
      </c>
      <c r="C1357" s="28">
        <v>1</v>
      </c>
      <c r="D1357">
        <v>34.03</v>
      </c>
      <c r="E1357">
        <v>34.83</v>
      </c>
      <c r="F1357" s="34"/>
      <c r="G1357">
        <v>11</v>
      </c>
      <c r="H1357">
        <v>1</v>
      </c>
      <c r="I1357" s="34"/>
      <c r="J1357" s="53" t="s">
        <v>53</v>
      </c>
      <c r="K1357" s="53" t="s">
        <v>53</v>
      </c>
      <c r="L1357" s="102"/>
      <c r="M1357">
        <v>135</v>
      </c>
      <c r="N1357">
        <v>123</v>
      </c>
      <c r="O1357" s="34"/>
      <c r="P1357">
        <f>VLOOKUP(表格2_45[[#This Row],[name]],odds!$A$1:$H$200,4,0)</f>
        <v>19</v>
      </c>
      <c r="Q1357">
        <v>4.5999999999999996</v>
      </c>
      <c r="R1357" s="34"/>
      <c r="S1357" s="36" t="s">
        <v>410</v>
      </c>
      <c r="T1357">
        <v>1600</v>
      </c>
      <c r="U1357">
        <v>1</v>
      </c>
      <c r="V1357">
        <v>7</v>
      </c>
      <c r="W1357">
        <v>4</v>
      </c>
      <c r="X1357">
        <v>24</v>
      </c>
      <c r="Y1357" t="s">
        <v>501</v>
      </c>
      <c r="Z1357">
        <v>1043</v>
      </c>
      <c r="AA1357" s="33" t="s">
        <v>417</v>
      </c>
      <c r="AB1357" t="s">
        <v>1576</v>
      </c>
      <c r="AC1357">
        <v>113</v>
      </c>
      <c r="AD1357" s="17" t="s">
        <v>21</v>
      </c>
      <c r="AE1357" s="12" t="s">
        <v>539</v>
      </c>
      <c r="AF1357">
        <v>9</v>
      </c>
      <c r="AG1357">
        <v>8</v>
      </c>
      <c r="AH1357">
        <v>6</v>
      </c>
      <c r="AI1357">
        <v>1</v>
      </c>
      <c r="AL1357" t="s">
        <v>46</v>
      </c>
    </row>
    <row r="1358" spans="1:38" hidden="1" x14ac:dyDescent="0.25">
      <c r="A1358" s="22" t="s">
        <v>294</v>
      </c>
      <c r="B1358" s="27" t="s">
        <v>295</v>
      </c>
      <c r="C1358">
        <v>7</v>
      </c>
      <c r="D1358">
        <v>22.64</v>
      </c>
      <c r="E1358">
        <v>22.94</v>
      </c>
      <c r="F1358" s="34"/>
      <c r="G1358">
        <v>11</v>
      </c>
      <c r="H1358">
        <v>10</v>
      </c>
      <c r="I1358" s="34"/>
      <c r="J1358" s="53" t="s">
        <v>53</v>
      </c>
      <c r="K1358" s="64" t="s">
        <v>150</v>
      </c>
      <c r="L1358" s="119"/>
      <c r="M1358">
        <v>135</v>
      </c>
      <c r="N1358">
        <v>126</v>
      </c>
      <c r="O1358" s="34"/>
      <c r="P1358">
        <f>VLOOKUP(表格2_45[[#This Row],[name]],odds!$A$1:$H$200,4,0)</f>
        <v>19</v>
      </c>
      <c r="Q1358">
        <v>43</v>
      </c>
      <c r="R1358" s="34"/>
      <c r="S1358" s="36" t="s">
        <v>410</v>
      </c>
      <c r="T1358">
        <v>1400</v>
      </c>
      <c r="U1358">
        <v>1</v>
      </c>
      <c r="V1358">
        <v>10</v>
      </c>
      <c r="W1358">
        <v>3</v>
      </c>
      <c r="X1358">
        <v>24</v>
      </c>
      <c r="Y1358" t="s">
        <v>508</v>
      </c>
      <c r="Z1358">
        <v>1034</v>
      </c>
      <c r="AA1358" s="33" t="s">
        <v>417</v>
      </c>
      <c r="AB1358" t="s">
        <v>1574</v>
      </c>
      <c r="AC1358">
        <v>115</v>
      </c>
      <c r="AD1358" s="17" t="s">
        <v>21</v>
      </c>
      <c r="AE1358">
        <v>3</v>
      </c>
      <c r="AF1358">
        <v>10</v>
      </c>
      <c r="AG1358">
        <v>9</v>
      </c>
      <c r="AH1358">
        <v>10</v>
      </c>
      <c r="AI1358">
        <v>7</v>
      </c>
      <c r="AL1358" t="s">
        <v>786</v>
      </c>
    </row>
    <row r="1359" spans="1:38" hidden="1" x14ac:dyDescent="0.25">
      <c r="A1359" s="22" t="s">
        <v>294</v>
      </c>
      <c r="B1359" s="27" t="s">
        <v>295</v>
      </c>
      <c r="C1359">
        <v>6</v>
      </c>
      <c r="D1359">
        <v>1</v>
      </c>
      <c r="E1359">
        <v>1.3</v>
      </c>
      <c r="F1359" s="34"/>
      <c r="G1359">
        <v>11</v>
      </c>
      <c r="H1359">
        <v>9</v>
      </c>
      <c r="I1359" s="34"/>
      <c r="J1359" s="53" t="s">
        <v>53</v>
      </c>
      <c r="K1359" s="64" t="s">
        <v>150</v>
      </c>
      <c r="L1359" s="119"/>
      <c r="M1359">
        <v>135</v>
      </c>
      <c r="N1359">
        <v>126</v>
      </c>
      <c r="O1359" s="34"/>
      <c r="P1359">
        <f>VLOOKUP(表格2_45[[#This Row],[name]],odds!$A$1:$H$200,4,0)</f>
        <v>19</v>
      </c>
      <c r="Q1359">
        <v>27</v>
      </c>
      <c r="R1359" s="34"/>
      <c r="S1359" s="38" t="s">
        <v>411</v>
      </c>
      <c r="T1359">
        <v>2000</v>
      </c>
      <c r="U1359">
        <v>2</v>
      </c>
      <c r="V1359">
        <v>25</v>
      </c>
      <c r="W1359">
        <v>2</v>
      </c>
      <c r="X1359">
        <v>24</v>
      </c>
      <c r="Y1359" t="s">
        <v>465</v>
      </c>
      <c r="Z1359">
        <v>1042</v>
      </c>
      <c r="AA1359" s="33" t="s">
        <v>417</v>
      </c>
      <c r="AB1359" t="s">
        <v>1574</v>
      </c>
      <c r="AC1359">
        <v>117</v>
      </c>
      <c r="AD1359" s="17" t="s">
        <v>21</v>
      </c>
      <c r="AE1359" t="s">
        <v>589</v>
      </c>
      <c r="AF1359">
        <v>11</v>
      </c>
      <c r="AG1359">
        <v>11</v>
      </c>
      <c r="AH1359">
        <v>11</v>
      </c>
      <c r="AI1359">
        <v>10</v>
      </c>
      <c r="AJ1359">
        <v>6</v>
      </c>
      <c r="AL1359" t="s">
        <v>99</v>
      </c>
    </row>
    <row r="1360" spans="1:38" hidden="1" x14ac:dyDescent="0.25">
      <c r="A1360" s="22" t="s">
        <v>294</v>
      </c>
      <c r="B1360" s="27" t="s">
        <v>295</v>
      </c>
      <c r="C1360" s="28">
        <v>3</v>
      </c>
      <c r="D1360">
        <v>34.31</v>
      </c>
      <c r="E1360">
        <v>34.81</v>
      </c>
      <c r="F1360" s="34"/>
      <c r="G1360">
        <v>11</v>
      </c>
      <c r="H1360">
        <v>5</v>
      </c>
      <c r="I1360" s="34"/>
      <c r="J1360" s="53" t="s">
        <v>53</v>
      </c>
      <c r="K1360" s="64" t="s">
        <v>150</v>
      </c>
      <c r="L1360" s="119"/>
      <c r="M1360">
        <v>135</v>
      </c>
      <c r="N1360">
        <v>126</v>
      </c>
      <c r="O1360" s="34"/>
      <c r="P1360">
        <f>VLOOKUP(表格2_45[[#This Row],[name]],odds!$A$1:$H$200,4,0)</f>
        <v>19</v>
      </c>
      <c r="Q1360">
        <v>12</v>
      </c>
      <c r="R1360" s="34"/>
      <c r="S1360" s="36" t="s">
        <v>410</v>
      </c>
      <c r="T1360">
        <v>1600</v>
      </c>
      <c r="U1360">
        <v>1</v>
      </c>
      <c r="V1360">
        <v>21</v>
      </c>
      <c r="W1360">
        <v>1</v>
      </c>
      <c r="X1360">
        <v>24</v>
      </c>
      <c r="Y1360" t="s">
        <v>483</v>
      </c>
      <c r="Z1360">
        <v>1035</v>
      </c>
      <c r="AA1360" s="33" t="s">
        <v>417</v>
      </c>
      <c r="AB1360" t="s">
        <v>1574</v>
      </c>
      <c r="AC1360">
        <v>117</v>
      </c>
      <c r="AD1360" s="17" t="s">
        <v>21</v>
      </c>
      <c r="AE1360" s="12" t="s">
        <v>552</v>
      </c>
      <c r="AF1360">
        <v>8</v>
      </c>
      <c r="AG1360">
        <v>8</v>
      </c>
      <c r="AH1360">
        <v>6</v>
      </c>
      <c r="AI1360">
        <v>3</v>
      </c>
      <c r="AL1360" t="s">
        <v>99</v>
      </c>
    </row>
    <row r="1361" spans="1:38" hidden="1" x14ac:dyDescent="0.25">
      <c r="A1361" s="22" t="s">
        <v>294</v>
      </c>
      <c r="B1361" s="27" t="s">
        <v>295</v>
      </c>
      <c r="C1361" s="28">
        <v>3</v>
      </c>
      <c r="D1361">
        <v>22.4</v>
      </c>
      <c r="E1361">
        <v>22.999999999999996</v>
      </c>
      <c r="F1361" s="34"/>
      <c r="G1361">
        <v>11</v>
      </c>
      <c r="H1361">
        <v>4</v>
      </c>
      <c r="I1361" s="34"/>
      <c r="J1361" s="53" t="s">
        <v>53</v>
      </c>
      <c r="K1361" s="74" t="s">
        <v>404</v>
      </c>
      <c r="L1361" s="106"/>
      <c r="M1361">
        <v>135</v>
      </c>
      <c r="N1361">
        <v>123</v>
      </c>
      <c r="O1361" s="34"/>
      <c r="P1361">
        <f>VLOOKUP(表格2_45[[#This Row],[name]],odds!$A$1:$H$200,4,0)</f>
        <v>19</v>
      </c>
      <c r="Q1361">
        <v>4.2</v>
      </c>
      <c r="R1361" s="34"/>
      <c r="S1361" s="37" t="s">
        <v>409</v>
      </c>
      <c r="T1361">
        <v>1400</v>
      </c>
      <c r="U1361">
        <v>1</v>
      </c>
      <c r="V1361">
        <v>1</v>
      </c>
      <c r="W1361">
        <v>1</v>
      </c>
      <c r="X1361">
        <v>24</v>
      </c>
      <c r="Y1361" t="s">
        <v>483</v>
      </c>
      <c r="Z1361">
        <v>1042</v>
      </c>
      <c r="AA1361" s="33" t="s">
        <v>417</v>
      </c>
      <c r="AB1361" t="s">
        <v>1474</v>
      </c>
      <c r="AC1361">
        <v>118</v>
      </c>
      <c r="AD1361" s="17" t="s">
        <v>21</v>
      </c>
      <c r="AE1361" t="s">
        <v>441</v>
      </c>
      <c r="AF1361">
        <v>7</v>
      </c>
      <c r="AG1361">
        <v>7</v>
      </c>
      <c r="AH1361">
        <v>7</v>
      </c>
      <c r="AI1361">
        <v>3</v>
      </c>
      <c r="AL1361" t="s">
        <v>99</v>
      </c>
    </row>
    <row r="1362" spans="1:38" hidden="1" x14ac:dyDescent="0.25">
      <c r="A1362" s="22" t="s">
        <v>294</v>
      </c>
      <c r="B1362" s="27" t="s">
        <v>295</v>
      </c>
      <c r="C1362" s="30">
        <v>5</v>
      </c>
      <c r="D1362">
        <v>34.659999999999997</v>
      </c>
      <c r="E1362">
        <v>35.159999999999997</v>
      </c>
      <c r="F1362" s="34"/>
      <c r="G1362">
        <v>11</v>
      </c>
      <c r="H1362">
        <v>6</v>
      </c>
      <c r="I1362" s="34"/>
      <c r="J1362" s="53" t="s">
        <v>53</v>
      </c>
      <c r="K1362" s="60" t="s">
        <v>90</v>
      </c>
      <c r="L1362" s="125"/>
      <c r="M1362">
        <v>135</v>
      </c>
      <c r="N1362">
        <v>126</v>
      </c>
      <c r="O1362" s="34"/>
      <c r="P1362">
        <f>VLOOKUP(表格2_45[[#This Row],[name]],odds!$A$1:$H$200,4,0)</f>
        <v>19</v>
      </c>
      <c r="Q1362">
        <v>19</v>
      </c>
      <c r="R1362" s="34"/>
      <c r="S1362" s="38" t="s">
        <v>411</v>
      </c>
      <c r="T1362">
        <v>1600</v>
      </c>
      <c r="U1362">
        <v>1</v>
      </c>
      <c r="V1362">
        <v>10</v>
      </c>
      <c r="W1362">
        <v>12</v>
      </c>
      <c r="X1362">
        <v>23</v>
      </c>
      <c r="Y1362" t="s">
        <v>483</v>
      </c>
      <c r="Z1362">
        <v>1039</v>
      </c>
      <c r="AA1362" s="33" t="s">
        <v>417</v>
      </c>
      <c r="AB1362" t="s">
        <v>1574</v>
      </c>
      <c r="AC1362">
        <v>118</v>
      </c>
      <c r="AD1362" s="17" t="s">
        <v>21</v>
      </c>
      <c r="AE1362" t="s">
        <v>484</v>
      </c>
      <c r="AF1362">
        <v>14</v>
      </c>
      <c r="AG1362">
        <v>14</v>
      </c>
      <c r="AH1362">
        <v>14</v>
      </c>
      <c r="AI1362">
        <v>5</v>
      </c>
      <c r="AL1362" t="s">
        <v>99</v>
      </c>
    </row>
    <row r="1363" spans="1:38" hidden="1" x14ac:dyDescent="0.25">
      <c r="A1363" s="22" t="s">
        <v>294</v>
      </c>
      <c r="B1363" s="27" t="s">
        <v>295</v>
      </c>
      <c r="C1363" s="28">
        <v>2</v>
      </c>
      <c r="D1363">
        <v>33.04</v>
      </c>
      <c r="E1363">
        <v>33.839999999999996</v>
      </c>
      <c r="F1363" s="34"/>
      <c r="G1363">
        <v>11</v>
      </c>
      <c r="H1363">
        <v>2</v>
      </c>
      <c r="I1363" s="34"/>
      <c r="J1363" s="53" t="s">
        <v>53</v>
      </c>
      <c r="K1363" s="64" t="s">
        <v>150</v>
      </c>
      <c r="L1363" s="119"/>
      <c r="M1363">
        <v>135</v>
      </c>
      <c r="N1363">
        <v>123</v>
      </c>
      <c r="O1363" s="34"/>
      <c r="P1363">
        <f>VLOOKUP(表格2_45[[#This Row],[name]],odds!$A$1:$H$200,4,0)</f>
        <v>19</v>
      </c>
      <c r="Q1363">
        <v>11</v>
      </c>
      <c r="R1363" s="34"/>
      <c r="S1363" s="37" t="s">
        <v>409</v>
      </c>
      <c r="T1363">
        <v>1600</v>
      </c>
      <c r="U1363">
        <v>1</v>
      </c>
      <c r="V1363">
        <v>19</v>
      </c>
      <c r="W1363">
        <v>11</v>
      </c>
      <c r="X1363">
        <v>23</v>
      </c>
      <c r="Y1363" t="s">
        <v>501</v>
      </c>
      <c r="Z1363">
        <v>1041</v>
      </c>
      <c r="AA1363" s="33" t="s">
        <v>427</v>
      </c>
      <c r="AB1363" t="s">
        <v>1576</v>
      </c>
      <c r="AC1363">
        <v>114</v>
      </c>
      <c r="AD1363" s="17" t="s">
        <v>21</v>
      </c>
      <c r="AE1363" s="12" t="s">
        <v>581</v>
      </c>
      <c r="AF1363">
        <v>5</v>
      </c>
      <c r="AG1363">
        <v>5</v>
      </c>
      <c r="AH1363">
        <v>5</v>
      </c>
      <c r="AI1363">
        <v>2</v>
      </c>
      <c r="AL1363" t="s">
        <v>99</v>
      </c>
    </row>
    <row r="1364" spans="1:38" hidden="1" x14ac:dyDescent="0.25">
      <c r="A1364" s="22" t="s">
        <v>294</v>
      </c>
      <c r="B1364" s="27" t="s">
        <v>295</v>
      </c>
      <c r="C1364">
        <v>7</v>
      </c>
      <c r="D1364">
        <v>34.590000000000003</v>
      </c>
      <c r="E1364">
        <v>35.190000000000005</v>
      </c>
      <c r="F1364" s="34"/>
      <c r="G1364">
        <v>11</v>
      </c>
      <c r="H1364">
        <v>7</v>
      </c>
      <c r="I1364" s="34"/>
      <c r="J1364" s="53" t="s">
        <v>53</v>
      </c>
      <c r="K1364" s="61" t="s">
        <v>106</v>
      </c>
      <c r="L1364" s="113"/>
      <c r="M1364">
        <v>135</v>
      </c>
      <c r="N1364">
        <v>122</v>
      </c>
      <c r="O1364" s="34"/>
      <c r="P1364">
        <f>VLOOKUP(表格2_45[[#This Row],[name]],odds!$A$1:$H$200,4,0)</f>
        <v>19</v>
      </c>
      <c r="Q1364">
        <v>12</v>
      </c>
      <c r="R1364" s="34"/>
      <c r="S1364" s="37" t="s">
        <v>409</v>
      </c>
      <c r="T1364">
        <v>1600</v>
      </c>
      <c r="U1364">
        <v>1</v>
      </c>
      <c r="V1364">
        <v>15</v>
      </c>
      <c r="W1364">
        <v>10</v>
      </c>
      <c r="X1364">
        <v>23</v>
      </c>
      <c r="Y1364" t="s">
        <v>465</v>
      </c>
      <c r="Z1364">
        <v>1046</v>
      </c>
      <c r="AA1364" s="33" t="s">
        <v>417</v>
      </c>
      <c r="AB1364" t="s">
        <v>1576</v>
      </c>
      <c r="AC1364">
        <v>116</v>
      </c>
      <c r="AD1364" s="17" t="s">
        <v>21</v>
      </c>
      <c r="AE1364" s="12" t="s">
        <v>549</v>
      </c>
      <c r="AF1364">
        <v>7</v>
      </c>
      <c r="AG1364">
        <v>7</v>
      </c>
      <c r="AH1364">
        <v>6</v>
      </c>
      <c r="AI1364">
        <v>7</v>
      </c>
      <c r="AL1364" t="s">
        <v>99</v>
      </c>
    </row>
    <row r="1365" spans="1:38" hidden="1" x14ac:dyDescent="0.25">
      <c r="A1365" s="22" t="s">
        <v>294</v>
      </c>
      <c r="B1365" s="27" t="s">
        <v>295</v>
      </c>
      <c r="C1365" s="30">
        <v>4</v>
      </c>
      <c r="D1365">
        <v>22.25</v>
      </c>
      <c r="E1365">
        <v>22.65</v>
      </c>
      <c r="F1365" s="34"/>
      <c r="G1365">
        <v>11</v>
      </c>
      <c r="H1365">
        <v>3</v>
      </c>
      <c r="I1365" s="34"/>
      <c r="J1365" s="53" t="s">
        <v>53</v>
      </c>
      <c r="K1365" s="55" t="s">
        <v>64</v>
      </c>
      <c r="L1365" s="99"/>
      <c r="M1365">
        <v>135</v>
      </c>
      <c r="N1365">
        <v>135</v>
      </c>
      <c r="O1365" s="34"/>
      <c r="P1365">
        <f>VLOOKUP(表格2_45[[#This Row],[name]],odds!$A$1:$H$200,4,0)</f>
        <v>19</v>
      </c>
      <c r="Q1365">
        <v>6.8</v>
      </c>
      <c r="R1365" s="34"/>
      <c r="S1365" s="35" t="s">
        <v>408</v>
      </c>
      <c r="T1365">
        <v>1400</v>
      </c>
      <c r="U1365">
        <v>1</v>
      </c>
      <c r="V1365">
        <v>24</v>
      </c>
      <c r="W1365">
        <v>9</v>
      </c>
      <c r="X1365">
        <v>23</v>
      </c>
      <c r="Y1365" t="s">
        <v>508</v>
      </c>
      <c r="Z1365">
        <v>1032</v>
      </c>
      <c r="AA1365" s="33" t="s">
        <v>417</v>
      </c>
      <c r="AB1365" t="s">
        <v>1474</v>
      </c>
      <c r="AC1365">
        <v>117</v>
      </c>
      <c r="AD1365" s="17" t="s">
        <v>21</v>
      </c>
      <c r="AE1365" s="12">
        <v>2</v>
      </c>
      <c r="AF1365">
        <v>3</v>
      </c>
      <c r="AG1365">
        <v>3</v>
      </c>
      <c r="AH1365">
        <v>3</v>
      </c>
      <c r="AI1365">
        <v>4</v>
      </c>
      <c r="AL1365" t="s">
        <v>99</v>
      </c>
    </row>
    <row r="1366" spans="1:38" hidden="1" x14ac:dyDescent="0.25">
      <c r="A1366" s="22" t="s">
        <v>294</v>
      </c>
      <c r="B1366" s="16" t="s">
        <v>297</v>
      </c>
      <c r="C1366">
        <v>6</v>
      </c>
      <c r="D1366">
        <v>3.24</v>
      </c>
      <c r="E1366">
        <v>3.24</v>
      </c>
      <c r="F1366" s="34"/>
      <c r="G1366">
        <v>1</v>
      </c>
      <c r="H1366">
        <v>6</v>
      </c>
      <c r="I1366" s="34"/>
      <c r="J1366" s="60" t="s">
        <v>90</v>
      </c>
      <c r="K1366" s="60" t="s">
        <v>90</v>
      </c>
      <c r="L1366" s="125"/>
      <c r="M1366">
        <v>131</v>
      </c>
      <c r="N1366">
        <v>126</v>
      </c>
      <c r="O1366" s="34"/>
      <c r="P1366">
        <f>VLOOKUP(表格2_45[[#This Row],[name]],odds!$A$1:$H$200,4,0)</f>
        <v>13</v>
      </c>
      <c r="Q1366">
        <v>47</v>
      </c>
      <c r="R1366" s="34"/>
      <c r="S1366" s="35" t="s">
        <v>408</v>
      </c>
      <c r="T1366">
        <v>2000</v>
      </c>
      <c r="U1366">
        <v>2</v>
      </c>
      <c r="V1366">
        <v>14</v>
      </c>
      <c r="W1366">
        <v>12</v>
      </c>
      <c r="X1366">
        <v>25</v>
      </c>
      <c r="Y1366" t="s">
        <v>483</v>
      </c>
      <c r="Z1366">
        <v>1176</v>
      </c>
      <c r="AA1366" s="33" t="s">
        <v>417</v>
      </c>
      <c r="AB1366" t="s">
        <v>1574</v>
      </c>
      <c r="AC1366">
        <v>110</v>
      </c>
      <c r="AD1366" s="22" t="s">
        <v>135</v>
      </c>
      <c r="AE1366">
        <v>6</v>
      </c>
      <c r="AF1366">
        <v>1</v>
      </c>
      <c r="AG1366">
        <v>2</v>
      </c>
      <c r="AH1366">
        <v>2</v>
      </c>
      <c r="AI1366">
        <v>3</v>
      </c>
      <c r="AJ1366">
        <v>6</v>
      </c>
      <c r="AL1366" t="s">
        <v>252</v>
      </c>
    </row>
    <row r="1367" spans="1:38" hidden="1" x14ac:dyDescent="0.25">
      <c r="A1367" s="22" t="s">
        <v>294</v>
      </c>
      <c r="B1367" s="16" t="s">
        <v>297</v>
      </c>
      <c r="C1367">
        <v>7</v>
      </c>
      <c r="D1367">
        <v>33.51</v>
      </c>
      <c r="E1367">
        <v>33.409999999999997</v>
      </c>
      <c r="F1367" s="34"/>
      <c r="G1367">
        <v>1</v>
      </c>
      <c r="H1367">
        <v>9</v>
      </c>
      <c r="I1367" s="34"/>
      <c r="J1367" s="60" t="s">
        <v>90</v>
      </c>
      <c r="K1367" s="50" t="s">
        <v>565</v>
      </c>
      <c r="L1367" s="98"/>
      <c r="M1367">
        <v>131</v>
      </c>
      <c r="N1367">
        <v>123</v>
      </c>
      <c r="O1367" s="34"/>
      <c r="P1367">
        <f>VLOOKUP(表格2_45[[#This Row],[name]],odds!$A$1:$H$200,4,0)</f>
        <v>13</v>
      </c>
      <c r="Q1367">
        <v>73</v>
      </c>
      <c r="R1367" s="34"/>
      <c r="S1367" s="36" t="s">
        <v>410</v>
      </c>
      <c r="T1367">
        <v>1600</v>
      </c>
      <c r="U1367">
        <v>1</v>
      </c>
      <c r="V1367">
        <v>23</v>
      </c>
      <c r="W1367">
        <v>11</v>
      </c>
      <c r="X1367">
        <v>25</v>
      </c>
      <c r="Y1367" t="s">
        <v>501</v>
      </c>
      <c r="Z1367">
        <v>1174</v>
      </c>
      <c r="AA1367" s="33" t="s">
        <v>427</v>
      </c>
      <c r="AB1367" t="s">
        <v>1576</v>
      </c>
      <c r="AC1367">
        <v>112</v>
      </c>
      <c r="AD1367" s="22" t="s">
        <v>135</v>
      </c>
      <c r="AE1367">
        <v>4</v>
      </c>
      <c r="AF1367">
        <v>9</v>
      </c>
      <c r="AG1367">
        <v>11</v>
      </c>
      <c r="AH1367">
        <v>12</v>
      </c>
      <c r="AI1367">
        <v>7</v>
      </c>
      <c r="AL1367" t="s">
        <v>252</v>
      </c>
    </row>
    <row r="1368" spans="1:38" hidden="1" x14ac:dyDescent="0.25">
      <c r="A1368" s="22" t="s">
        <v>294</v>
      </c>
      <c r="B1368" s="16" t="s">
        <v>297</v>
      </c>
      <c r="C1368">
        <v>12</v>
      </c>
      <c r="D1368">
        <v>49.34</v>
      </c>
      <c r="E1368">
        <v>49.34</v>
      </c>
      <c r="F1368" s="34"/>
      <c r="G1368">
        <v>1</v>
      </c>
      <c r="H1368">
        <v>1</v>
      </c>
      <c r="I1368" s="34"/>
      <c r="J1368" s="60" t="s">
        <v>90</v>
      </c>
      <c r="K1368" s="50" t="s">
        <v>565</v>
      </c>
      <c r="L1368" s="98"/>
      <c r="M1368">
        <v>131</v>
      </c>
      <c r="N1368">
        <v>132</v>
      </c>
      <c r="O1368" s="34"/>
      <c r="P1368">
        <f>VLOOKUP(表格2_45[[#This Row],[name]],odds!$A$1:$H$200,4,0)</f>
        <v>13</v>
      </c>
      <c r="Q1368">
        <v>18</v>
      </c>
      <c r="R1368" s="34"/>
      <c r="S1368" s="37" t="s">
        <v>409</v>
      </c>
      <c r="T1368" s="41">
        <v>1800</v>
      </c>
      <c r="U1368">
        <v>1</v>
      </c>
      <c r="V1368">
        <v>9</v>
      </c>
      <c r="W1368">
        <v>11</v>
      </c>
      <c r="X1368">
        <v>25</v>
      </c>
      <c r="Y1368" t="s">
        <v>479</v>
      </c>
      <c r="Z1368">
        <v>1173</v>
      </c>
      <c r="AA1368" s="33" t="s">
        <v>417</v>
      </c>
      <c r="AB1368" t="s">
        <v>1474</v>
      </c>
      <c r="AC1368">
        <v>113</v>
      </c>
      <c r="AD1368" s="22" t="s">
        <v>135</v>
      </c>
      <c r="AE1368" t="s">
        <v>1403</v>
      </c>
      <c r="AF1368">
        <v>7</v>
      </c>
      <c r="AG1368">
        <v>6</v>
      </c>
      <c r="AH1368">
        <v>7</v>
      </c>
      <c r="AI1368">
        <v>9</v>
      </c>
      <c r="AJ1368">
        <v>12</v>
      </c>
      <c r="AL1368" t="s">
        <v>252</v>
      </c>
    </row>
    <row r="1369" spans="1:38" hidden="1" x14ac:dyDescent="0.25">
      <c r="A1369" s="22" t="s">
        <v>294</v>
      </c>
      <c r="B1369" s="16" t="s">
        <v>297</v>
      </c>
      <c r="C1369">
        <v>6</v>
      </c>
      <c r="D1369">
        <v>33.729999999999997</v>
      </c>
      <c r="E1369">
        <v>33.429999999999993</v>
      </c>
      <c r="F1369" s="34"/>
      <c r="G1369">
        <v>1</v>
      </c>
      <c r="H1369">
        <v>5</v>
      </c>
      <c r="I1369" s="34"/>
      <c r="J1369" s="60" t="s">
        <v>90</v>
      </c>
      <c r="K1369" s="67" t="s">
        <v>195</v>
      </c>
      <c r="L1369" s="95"/>
      <c r="M1369">
        <v>131</v>
      </c>
      <c r="N1369">
        <v>133</v>
      </c>
      <c r="O1369" s="34"/>
      <c r="P1369">
        <f>VLOOKUP(表格2_45[[#This Row],[name]],odds!$A$1:$H$200,4,0)</f>
        <v>13</v>
      </c>
      <c r="Q1369">
        <v>7.4</v>
      </c>
      <c r="R1369" s="34"/>
      <c r="S1369" s="37" t="s">
        <v>409</v>
      </c>
      <c r="T1369">
        <v>1600</v>
      </c>
      <c r="U1369">
        <v>1</v>
      </c>
      <c r="V1369">
        <v>13</v>
      </c>
      <c r="W1369">
        <v>7</v>
      </c>
      <c r="X1369">
        <v>25</v>
      </c>
      <c r="Y1369" t="s">
        <v>483</v>
      </c>
      <c r="Z1369">
        <v>1174</v>
      </c>
      <c r="AA1369" s="33" t="s">
        <v>427</v>
      </c>
      <c r="AB1369">
        <v>1</v>
      </c>
      <c r="AC1369">
        <v>114</v>
      </c>
      <c r="AD1369" s="22" t="s">
        <v>135</v>
      </c>
      <c r="AE1369" s="12">
        <v>2</v>
      </c>
      <c r="AF1369">
        <v>4</v>
      </c>
      <c r="AG1369">
        <v>4</v>
      </c>
      <c r="AH1369">
        <v>5</v>
      </c>
      <c r="AI1369">
        <v>6</v>
      </c>
      <c r="AL1369" t="s">
        <v>252</v>
      </c>
    </row>
    <row r="1370" spans="1:38" hidden="1" x14ac:dyDescent="0.25">
      <c r="A1370" s="22" t="s">
        <v>294</v>
      </c>
      <c r="B1370" s="16" t="s">
        <v>297</v>
      </c>
      <c r="C1370">
        <v>6</v>
      </c>
      <c r="D1370">
        <v>47.44</v>
      </c>
      <c r="E1370">
        <v>46.94</v>
      </c>
      <c r="F1370" s="34"/>
      <c r="G1370">
        <v>1</v>
      </c>
      <c r="H1370">
        <v>12</v>
      </c>
      <c r="I1370" s="34"/>
      <c r="J1370" s="60" t="s">
        <v>90</v>
      </c>
      <c r="K1370" s="67" t="s">
        <v>195</v>
      </c>
      <c r="L1370" s="95"/>
      <c r="M1370">
        <v>131</v>
      </c>
      <c r="N1370">
        <v>133</v>
      </c>
      <c r="O1370" s="34"/>
      <c r="P1370">
        <f>VLOOKUP(表格2_45[[#This Row],[name]],odds!$A$1:$H$200,4,0)</f>
        <v>13</v>
      </c>
      <c r="Q1370">
        <v>13</v>
      </c>
      <c r="R1370" s="34"/>
      <c r="S1370" s="37" t="s">
        <v>409</v>
      </c>
      <c r="T1370" s="41">
        <v>1800</v>
      </c>
      <c r="U1370">
        <v>1</v>
      </c>
      <c r="V1370">
        <v>22</v>
      </c>
      <c r="W1370">
        <v>6</v>
      </c>
      <c r="X1370">
        <v>25</v>
      </c>
      <c r="Y1370" t="s">
        <v>483</v>
      </c>
      <c r="Z1370">
        <v>1175</v>
      </c>
      <c r="AA1370" s="33" t="s">
        <v>417</v>
      </c>
      <c r="AB1370" t="s">
        <v>1474</v>
      </c>
      <c r="AC1370">
        <v>114</v>
      </c>
      <c r="AD1370" s="22" t="s">
        <v>135</v>
      </c>
      <c r="AE1370" t="s">
        <v>435</v>
      </c>
      <c r="AF1370">
        <v>4</v>
      </c>
      <c r="AG1370">
        <v>3</v>
      </c>
      <c r="AH1370">
        <v>3</v>
      </c>
      <c r="AI1370">
        <v>3</v>
      </c>
      <c r="AJ1370">
        <v>6</v>
      </c>
      <c r="AL1370" t="s">
        <v>252</v>
      </c>
    </row>
    <row r="1371" spans="1:38" hidden="1" x14ac:dyDescent="0.25">
      <c r="A1371" s="22" t="s">
        <v>294</v>
      </c>
      <c r="B1371" s="16" t="s">
        <v>297</v>
      </c>
      <c r="C1371" s="28">
        <v>2</v>
      </c>
      <c r="D1371">
        <v>33.93</v>
      </c>
      <c r="E1371">
        <v>33.53</v>
      </c>
      <c r="F1371" s="34"/>
      <c r="G1371">
        <v>1</v>
      </c>
      <c r="H1371">
        <v>10</v>
      </c>
      <c r="I1371" s="34"/>
      <c r="J1371" s="60" t="s">
        <v>90</v>
      </c>
      <c r="K1371" s="67" t="s">
        <v>195</v>
      </c>
      <c r="L1371" s="95"/>
      <c r="M1371">
        <v>131</v>
      </c>
      <c r="N1371">
        <v>131</v>
      </c>
      <c r="O1371" s="34"/>
      <c r="P1371">
        <f>VLOOKUP(表格2_45[[#This Row],[name]],odds!$A$1:$H$200,4,0)</f>
        <v>13</v>
      </c>
      <c r="Q1371">
        <v>20</v>
      </c>
      <c r="R1371" s="34"/>
      <c r="S1371" s="35" t="s">
        <v>408</v>
      </c>
      <c r="T1371">
        <v>1600</v>
      </c>
      <c r="U1371">
        <v>1</v>
      </c>
      <c r="V1371">
        <v>31</v>
      </c>
      <c r="W1371">
        <v>5</v>
      </c>
      <c r="X1371">
        <v>25</v>
      </c>
      <c r="Y1371" t="s">
        <v>477</v>
      </c>
      <c r="Z1371">
        <v>1166</v>
      </c>
      <c r="AA1371" s="33" t="s">
        <v>417</v>
      </c>
      <c r="AB1371" t="s">
        <v>1474</v>
      </c>
      <c r="AC1371">
        <v>114</v>
      </c>
      <c r="AD1371" s="22" t="s">
        <v>135</v>
      </c>
      <c r="AE1371" s="12" t="s">
        <v>446</v>
      </c>
      <c r="AF1371">
        <v>2</v>
      </c>
      <c r="AG1371">
        <v>2</v>
      </c>
      <c r="AH1371">
        <v>2</v>
      </c>
      <c r="AI1371">
        <v>2</v>
      </c>
      <c r="AL1371" t="s">
        <v>252</v>
      </c>
    </row>
    <row r="1372" spans="1:38" hidden="1" x14ac:dyDescent="0.25">
      <c r="A1372" s="22" t="s">
        <v>294</v>
      </c>
      <c r="B1372" s="16" t="s">
        <v>297</v>
      </c>
      <c r="C1372">
        <v>8</v>
      </c>
      <c r="D1372">
        <v>33.76</v>
      </c>
      <c r="E1372">
        <v>33.56</v>
      </c>
      <c r="F1372" s="34"/>
      <c r="G1372">
        <v>1</v>
      </c>
      <c r="H1372">
        <v>9</v>
      </c>
      <c r="I1372" s="34"/>
      <c r="J1372" s="60" t="s">
        <v>90</v>
      </c>
      <c r="K1372" s="79" t="s">
        <v>702</v>
      </c>
      <c r="L1372" s="124"/>
      <c r="M1372">
        <v>131</v>
      </c>
      <c r="N1372">
        <v>126</v>
      </c>
      <c r="O1372" s="34"/>
      <c r="P1372">
        <f>VLOOKUP(表格2_45[[#This Row],[name]],odds!$A$1:$H$200,4,0)</f>
        <v>13</v>
      </c>
      <c r="Q1372">
        <v>34</v>
      </c>
      <c r="R1372" s="34"/>
      <c r="S1372" s="38" t="s">
        <v>411</v>
      </c>
      <c r="T1372">
        <v>1600</v>
      </c>
      <c r="U1372">
        <v>1</v>
      </c>
      <c r="V1372">
        <v>27</v>
      </c>
      <c r="W1372">
        <v>4</v>
      </c>
      <c r="X1372">
        <v>25</v>
      </c>
      <c r="Y1372" t="s">
        <v>483</v>
      </c>
      <c r="Z1372">
        <v>1178</v>
      </c>
      <c r="AA1372" s="33" t="s">
        <v>417</v>
      </c>
      <c r="AB1372" t="s">
        <v>1574</v>
      </c>
      <c r="AC1372">
        <v>115</v>
      </c>
      <c r="AD1372" s="22" t="s">
        <v>135</v>
      </c>
      <c r="AE1372" t="s">
        <v>484</v>
      </c>
      <c r="AF1372">
        <v>11</v>
      </c>
      <c r="AG1372">
        <v>11</v>
      </c>
      <c r="AH1372">
        <v>13</v>
      </c>
      <c r="AI1372">
        <v>8</v>
      </c>
      <c r="AL1372" t="s">
        <v>252</v>
      </c>
    </row>
    <row r="1373" spans="1:38" hidden="1" x14ac:dyDescent="0.25">
      <c r="A1373" s="22" t="s">
        <v>294</v>
      </c>
      <c r="B1373" s="16" t="s">
        <v>297</v>
      </c>
      <c r="C1373">
        <v>9</v>
      </c>
      <c r="D1373">
        <v>34.82</v>
      </c>
      <c r="E1373">
        <v>34.919999999999995</v>
      </c>
      <c r="F1373" s="34"/>
      <c r="G1373">
        <v>1</v>
      </c>
      <c r="H1373">
        <v>7</v>
      </c>
      <c r="I1373" s="34"/>
      <c r="J1373" s="60" t="s">
        <v>90</v>
      </c>
      <c r="K1373" s="55" t="s">
        <v>64</v>
      </c>
      <c r="L1373" s="99"/>
      <c r="M1373">
        <v>131</v>
      </c>
      <c r="N1373">
        <v>123</v>
      </c>
      <c r="O1373" s="34"/>
      <c r="P1373">
        <f>VLOOKUP(表格2_45[[#This Row],[name]],odds!$A$1:$H$200,4,0)</f>
        <v>13</v>
      </c>
      <c r="Q1373">
        <v>5.3</v>
      </c>
      <c r="R1373" s="34"/>
      <c r="S1373" s="37" t="s">
        <v>409</v>
      </c>
      <c r="T1373">
        <v>1600</v>
      </c>
      <c r="U1373">
        <v>1</v>
      </c>
      <c r="V1373">
        <v>30</v>
      </c>
      <c r="W1373">
        <v>3</v>
      </c>
      <c r="X1373">
        <v>25</v>
      </c>
      <c r="Y1373" t="s">
        <v>465</v>
      </c>
      <c r="Z1373">
        <v>1169</v>
      </c>
      <c r="AA1373" s="33" t="s">
        <v>417</v>
      </c>
      <c r="AB1373" t="s">
        <v>1576</v>
      </c>
      <c r="AC1373">
        <v>115</v>
      </c>
      <c r="AD1373" s="22" t="s">
        <v>135</v>
      </c>
      <c r="AE1373" t="s">
        <v>502</v>
      </c>
      <c r="AF1373">
        <v>4</v>
      </c>
      <c r="AG1373">
        <v>6</v>
      </c>
      <c r="AH1373">
        <v>6</v>
      </c>
      <c r="AI1373">
        <v>9</v>
      </c>
      <c r="AL1373" t="s">
        <v>252</v>
      </c>
    </row>
    <row r="1374" spans="1:38" hidden="1" x14ac:dyDescent="0.25">
      <c r="A1374" s="22" t="s">
        <v>294</v>
      </c>
      <c r="B1374" s="16" t="s">
        <v>297</v>
      </c>
      <c r="C1374" s="28">
        <v>3</v>
      </c>
      <c r="D1374">
        <v>1.4</v>
      </c>
      <c r="E1374">
        <v>1.4</v>
      </c>
      <c r="F1374" s="34"/>
      <c r="G1374">
        <v>1</v>
      </c>
      <c r="H1374">
        <v>7</v>
      </c>
      <c r="I1374" s="34"/>
      <c r="J1374" s="60" t="s">
        <v>90</v>
      </c>
      <c r="K1374" s="55" t="s">
        <v>64</v>
      </c>
      <c r="L1374" s="99"/>
      <c r="M1374">
        <v>131</v>
      </c>
      <c r="N1374">
        <v>126</v>
      </c>
      <c r="O1374" s="34"/>
      <c r="P1374">
        <f>VLOOKUP(表格2_45[[#This Row],[name]],odds!$A$1:$H$200,4,0)</f>
        <v>13</v>
      </c>
      <c r="Q1374">
        <v>16</v>
      </c>
      <c r="R1374" s="34"/>
      <c r="S1374" s="35" t="s">
        <v>408</v>
      </c>
      <c r="T1374">
        <v>2000</v>
      </c>
      <c r="U1374">
        <v>2</v>
      </c>
      <c r="V1374">
        <v>23</v>
      </c>
      <c r="W1374">
        <v>2</v>
      </c>
      <c r="X1374">
        <v>25</v>
      </c>
      <c r="Y1374" t="s">
        <v>483</v>
      </c>
      <c r="Z1374">
        <v>1175</v>
      </c>
      <c r="AA1374" s="33" t="s">
        <v>417</v>
      </c>
      <c r="AB1374" t="s">
        <v>1574</v>
      </c>
      <c r="AC1374">
        <v>115</v>
      </c>
      <c r="AD1374" s="22" t="s">
        <v>135</v>
      </c>
      <c r="AE1374">
        <v>5</v>
      </c>
      <c r="AF1374">
        <v>1</v>
      </c>
      <c r="AG1374">
        <v>1</v>
      </c>
      <c r="AH1374">
        <v>1</v>
      </c>
      <c r="AI1374">
        <v>1</v>
      </c>
      <c r="AJ1374">
        <v>3</v>
      </c>
      <c r="AL1374" t="s">
        <v>252</v>
      </c>
    </row>
    <row r="1375" spans="1:38" hidden="1" x14ac:dyDescent="0.25">
      <c r="A1375" s="22" t="s">
        <v>294</v>
      </c>
      <c r="B1375" s="16" t="s">
        <v>297</v>
      </c>
      <c r="C1375" s="28">
        <v>1</v>
      </c>
      <c r="D1375">
        <v>46.67</v>
      </c>
      <c r="E1375">
        <v>46.27</v>
      </c>
      <c r="F1375" s="34"/>
      <c r="G1375">
        <v>1</v>
      </c>
      <c r="H1375">
        <v>9</v>
      </c>
      <c r="I1375" s="34"/>
      <c r="J1375" s="60" t="s">
        <v>90</v>
      </c>
      <c r="K1375" s="55" t="s">
        <v>64</v>
      </c>
      <c r="L1375" s="99"/>
      <c r="M1375">
        <v>131</v>
      </c>
      <c r="N1375">
        <v>130</v>
      </c>
      <c r="O1375" s="34"/>
      <c r="P1375">
        <f>VLOOKUP(表格2_45[[#This Row],[name]],odds!$A$1:$H$200,4,0)</f>
        <v>13</v>
      </c>
      <c r="Q1375">
        <v>7</v>
      </c>
      <c r="R1375" s="34"/>
      <c r="S1375" s="35" t="s">
        <v>408</v>
      </c>
      <c r="T1375" s="41">
        <v>1800</v>
      </c>
      <c r="U1375">
        <v>1</v>
      </c>
      <c r="V1375">
        <v>31</v>
      </c>
      <c r="W1375">
        <v>1</v>
      </c>
      <c r="X1375">
        <v>25</v>
      </c>
      <c r="Y1375" t="s">
        <v>501</v>
      </c>
      <c r="Z1375">
        <v>1165</v>
      </c>
      <c r="AA1375" s="33" t="s">
        <v>417</v>
      </c>
      <c r="AB1375" t="s">
        <v>1474</v>
      </c>
      <c r="AC1375">
        <v>110</v>
      </c>
      <c r="AD1375" s="22" t="s">
        <v>135</v>
      </c>
      <c r="AE1375" s="12" t="s">
        <v>423</v>
      </c>
      <c r="AF1375">
        <v>3</v>
      </c>
      <c r="AG1375">
        <v>2</v>
      </c>
      <c r="AH1375">
        <v>2</v>
      </c>
      <c r="AI1375">
        <v>2</v>
      </c>
      <c r="AJ1375">
        <v>1</v>
      </c>
      <c r="AL1375" t="s">
        <v>252</v>
      </c>
    </row>
    <row r="1376" spans="1:38" hidden="1" x14ac:dyDescent="0.25">
      <c r="A1376" s="22" t="s">
        <v>294</v>
      </c>
      <c r="B1376" s="16" t="s">
        <v>297</v>
      </c>
      <c r="C1376">
        <v>6</v>
      </c>
      <c r="D1376">
        <v>34.28</v>
      </c>
      <c r="E1376">
        <v>34.28</v>
      </c>
      <c r="F1376" s="34"/>
      <c r="G1376">
        <v>1</v>
      </c>
      <c r="H1376">
        <v>6</v>
      </c>
      <c r="I1376" s="34"/>
      <c r="J1376" s="60" t="s">
        <v>90</v>
      </c>
      <c r="K1376" s="52" t="s">
        <v>49</v>
      </c>
      <c r="L1376" s="118"/>
      <c r="M1376">
        <v>131</v>
      </c>
      <c r="N1376">
        <v>126</v>
      </c>
      <c r="O1376" s="34"/>
      <c r="P1376">
        <f>VLOOKUP(表格2_45[[#This Row],[name]],odds!$A$1:$H$200,4,0)</f>
        <v>13</v>
      </c>
      <c r="Q1376">
        <v>23</v>
      </c>
      <c r="R1376" s="34"/>
      <c r="S1376" s="37" t="s">
        <v>409</v>
      </c>
      <c r="T1376">
        <v>1600</v>
      </c>
      <c r="U1376">
        <v>1</v>
      </c>
      <c r="V1376">
        <v>19</v>
      </c>
      <c r="W1376">
        <v>1</v>
      </c>
      <c r="X1376">
        <v>25</v>
      </c>
      <c r="Y1376" t="s">
        <v>483</v>
      </c>
      <c r="Z1376">
        <v>1168</v>
      </c>
      <c r="AA1376" s="33" t="s">
        <v>427</v>
      </c>
      <c r="AB1376" t="s">
        <v>1574</v>
      </c>
      <c r="AC1376">
        <v>110</v>
      </c>
      <c r="AD1376" s="22" t="s">
        <v>135</v>
      </c>
      <c r="AE1376" t="s">
        <v>589</v>
      </c>
      <c r="AF1376">
        <v>5</v>
      </c>
      <c r="AG1376">
        <v>6</v>
      </c>
      <c r="AH1376">
        <v>5</v>
      </c>
      <c r="AI1376">
        <v>6</v>
      </c>
      <c r="AL1376" t="s">
        <v>252</v>
      </c>
    </row>
    <row r="1377" spans="1:38" hidden="1" x14ac:dyDescent="0.25">
      <c r="A1377" s="22" t="s">
        <v>294</v>
      </c>
      <c r="B1377" s="16" t="s">
        <v>297</v>
      </c>
      <c r="C1377">
        <v>6</v>
      </c>
      <c r="D1377">
        <v>33.659999999999997</v>
      </c>
      <c r="E1377">
        <v>33.86</v>
      </c>
      <c r="F1377" s="34"/>
      <c r="G1377">
        <v>1</v>
      </c>
      <c r="H1377">
        <v>1</v>
      </c>
      <c r="I1377" s="34"/>
      <c r="J1377" s="60" t="s">
        <v>90</v>
      </c>
      <c r="K1377" s="56" t="s">
        <v>69</v>
      </c>
      <c r="L1377" s="105"/>
      <c r="M1377">
        <v>131</v>
      </c>
      <c r="N1377">
        <v>126</v>
      </c>
      <c r="O1377" s="34"/>
      <c r="P1377">
        <f>VLOOKUP(表格2_45[[#This Row],[name]],odds!$A$1:$H$200,4,0)</f>
        <v>13</v>
      </c>
      <c r="Q1377">
        <v>13</v>
      </c>
      <c r="R1377" s="34"/>
      <c r="S1377" s="37" t="s">
        <v>409</v>
      </c>
      <c r="T1377">
        <v>1600</v>
      </c>
      <c r="U1377">
        <v>1</v>
      </c>
      <c r="V1377">
        <v>8</v>
      </c>
      <c r="W1377">
        <v>12</v>
      </c>
      <c r="X1377">
        <v>24</v>
      </c>
      <c r="Y1377" t="s">
        <v>483</v>
      </c>
      <c r="Z1377">
        <v>1162</v>
      </c>
      <c r="AA1377" s="33" t="s">
        <v>417</v>
      </c>
      <c r="AB1377" t="s">
        <v>1574</v>
      </c>
      <c r="AC1377">
        <v>110</v>
      </c>
      <c r="AD1377" s="22" t="s">
        <v>135</v>
      </c>
      <c r="AE1377" s="12">
        <v>2</v>
      </c>
      <c r="AF1377">
        <v>6</v>
      </c>
      <c r="AG1377">
        <v>4</v>
      </c>
      <c r="AH1377">
        <v>3</v>
      </c>
      <c r="AI1377">
        <v>4</v>
      </c>
      <c r="AL1377" t="s">
        <v>252</v>
      </c>
    </row>
    <row r="1378" spans="1:38" hidden="1" x14ac:dyDescent="0.25">
      <c r="A1378" s="22" t="s">
        <v>294</v>
      </c>
      <c r="B1378" s="16" t="s">
        <v>297</v>
      </c>
      <c r="C1378" s="28">
        <v>2</v>
      </c>
      <c r="D1378">
        <v>32.94</v>
      </c>
      <c r="E1378">
        <v>33.239999999999995</v>
      </c>
      <c r="F1378" s="34"/>
      <c r="G1378">
        <v>1</v>
      </c>
      <c r="H1378">
        <v>2</v>
      </c>
      <c r="I1378" s="34"/>
      <c r="J1378" s="60" t="s">
        <v>90</v>
      </c>
      <c r="K1378" s="56" t="s">
        <v>69</v>
      </c>
      <c r="L1378" s="105"/>
      <c r="M1378">
        <v>131</v>
      </c>
      <c r="N1378">
        <v>123</v>
      </c>
      <c r="O1378" s="34"/>
      <c r="P1378">
        <f>VLOOKUP(表格2_45[[#This Row],[name]],odds!$A$1:$H$200,4,0)</f>
        <v>13</v>
      </c>
      <c r="Q1378">
        <v>11</v>
      </c>
      <c r="R1378" s="34"/>
      <c r="S1378" s="37" t="s">
        <v>409</v>
      </c>
      <c r="T1378">
        <v>1600</v>
      </c>
      <c r="U1378">
        <v>1</v>
      </c>
      <c r="V1378">
        <v>17</v>
      </c>
      <c r="W1378">
        <v>11</v>
      </c>
      <c r="X1378">
        <v>24</v>
      </c>
      <c r="Y1378" t="s">
        <v>501</v>
      </c>
      <c r="Z1378">
        <v>1171</v>
      </c>
      <c r="AA1378" s="33" t="s">
        <v>417</v>
      </c>
      <c r="AB1378" t="s">
        <v>1576</v>
      </c>
      <c r="AC1378">
        <v>105</v>
      </c>
      <c r="AD1378" s="22" t="s">
        <v>135</v>
      </c>
      <c r="AE1378" s="12" t="s">
        <v>423</v>
      </c>
      <c r="AF1378">
        <v>4</v>
      </c>
      <c r="AG1378">
        <v>4</v>
      </c>
      <c r="AH1378">
        <v>4</v>
      </c>
      <c r="AI1378">
        <v>2</v>
      </c>
      <c r="AL1378" t="s">
        <v>1612</v>
      </c>
    </row>
    <row r="1379" spans="1:38" hidden="1" x14ac:dyDescent="0.25">
      <c r="A1379" s="22" t="s">
        <v>294</v>
      </c>
      <c r="B1379" s="16" t="s">
        <v>297</v>
      </c>
      <c r="C1379" s="28">
        <v>3</v>
      </c>
      <c r="D1379">
        <v>46.81</v>
      </c>
      <c r="E1379">
        <v>46.91</v>
      </c>
      <c r="F1379" s="34"/>
      <c r="G1379">
        <v>1</v>
      </c>
      <c r="H1379">
        <v>7</v>
      </c>
      <c r="I1379" s="34"/>
      <c r="J1379" s="60" t="s">
        <v>90</v>
      </c>
      <c r="K1379" s="52" t="s">
        <v>49</v>
      </c>
      <c r="L1379" s="118"/>
      <c r="M1379">
        <v>131</v>
      </c>
      <c r="N1379">
        <v>121</v>
      </c>
      <c r="O1379" s="34"/>
      <c r="P1379">
        <f>VLOOKUP(表格2_45[[#This Row],[name]],odds!$A$1:$H$200,4,0)</f>
        <v>13</v>
      </c>
      <c r="Q1379">
        <v>6.6</v>
      </c>
      <c r="R1379" s="34"/>
      <c r="S1379" s="37" t="s">
        <v>409</v>
      </c>
      <c r="T1379" s="41">
        <v>1800</v>
      </c>
      <c r="U1379">
        <v>1</v>
      </c>
      <c r="V1379">
        <v>3</v>
      </c>
      <c r="W1379">
        <v>11</v>
      </c>
      <c r="X1379">
        <v>24</v>
      </c>
      <c r="Y1379" t="s">
        <v>479</v>
      </c>
      <c r="Z1379">
        <v>1162</v>
      </c>
      <c r="AA1379" s="33" t="s">
        <v>427</v>
      </c>
      <c r="AB1379" t="s">
        <v>1474</v>
      </c>
      <c r="AC1379">
        <v>105</v>
      </c>
      <c r="AD1379" s="22" t="s">
        <v>135</v>
      </c>
      <c r="AE1379" s="12" t="s">
        <v>549</v>
      </c>
      <c r="AF1379">
        <v>6</v>
      </c>
      <c r="AG1379">
        <v>7</v>
      </c>
      <c r="AH1379">
        <v>7</v>
      </c>
      <c r="AI1379">
        <v>8</v>
      </c>
      <c r="AJ1379">
        <v>3</v>
      </c>
      <c r="AL1379" t="s">
        <v>1614</v>
      </c>
    </row>
    <row r="1380" spans="1:38" hidden="1" x14ac:dyDescent="0.25">
      <c r="A1380" s="22" t="s">
        <v>294</v>
      </c>
      <c r="B1380" s="16" t="s">
        <v>297</v>
      </c>
      <c r="C1380" s="28">
        <v>3</v>
      </c>
      <c r="D1380">
        <v>33.75</v>
      </c>
      <c r="E1380">
        <v>33.85</v>
      </c>
      <c r="F1380" s="34"/>
      <c r="G1380">
        <v>1</v>
      </c>
      <c r="H1380">
        <v>9</v>
      </c>
      <c r="I1380" s="34"/>
      <c r="J1380" s="60" t="s">
        <v>90</v>
      </c>
      <c r="K1380" s="63" t="s">
        <v>140</v>
      </c>
      <c r="L1380" s="100"/>
      <c r="M1380">
        <v>131</v>
      </c>
      <c r="N1380">
        <v>115</v>
      </c>
      <c r="O1380" s="34"/>
      <c r="P1380">
        <f>VLOOKUP(表格2_45[[#This Row],[name]],odds!$A$1:$H$200,4,0)</f>
        <v>13</v>
      </c>
      <c r="Q1380">
        <v>4.4000000000000004</v>
      </c>
      <c r="R1380" s="34"/>
      <c r="S1380" s="35" t="s">
        <v>408</v>
      </c>
      <c r="T1380">
        <v>1600</v>
      </c>
      <c r="U1380">
        <v>1</v>
      </c>
      <c r="V1380">
        <v>13</v>
      </c>
      <c r="W1380">
        <v>10</v>
      </c>
      <c r="X1380">
        <v>24</v>
      </c>
      <c r="Y1380" t="s">
        <v>465</v>
      </c>
      <c r="Z1380">
        <v>1160</v>
      </c>
      <c r="AA1380" s="33" t="s">
        <v>427</v>
      </c>
      <c r="AB1380" t="s">
        <v>1576</v>
      </c>
      <c r="AC1380">
        <v>105</v>
      </c>
      <c r="AD1380" s="22" t="s">
        <v>135</v>
      </c>
      <c r="AE1380" s="12" t="s">
        <v>418</v>
      </c>
      <c r="AF1380">
        <v>2</v>
      </c>
      <c r="AG1380">
        <v>2</v>
      </c>
      <c r="AH1380">
        <v>2</v>
      </c>
      <c r="AI1380">
        <v>3</v>
      </c>
      <c r="AL1380" t="s">
        <v>1614</v>
      </c>
    </row>
    <row r="1381" spans="1:38" hidden="1" x14ac:dyDescent="0.25">
      <c r="A1381" s="22" t="s">
        <v>294</v>
      </c>
      <c r="B1381" s="16" t="s">
        <v>297</v>
      </c>
      <c r="C1381" s="28">
        <v>1</v>
      </c>
      <c r="D1381">
        <v>33.78</v>
      </c>
      <c r="E1381">
        <v>33.880000000000003</v>
      </c>
      <c r="F1381" s="34"/>
      <c r="G1381">
        <v>1</v>
      </c>
      <c r="H1381">
        <v>2</v>
      </c>
      <c r="I1381" s="34"/>
      <c r="J1381" s="60" t="s">
        <v>90</v>
      </c>
      <c r="K1381" s="49" t="s">
        <v>31</v>
      </c>
      <c r="L1381" s="107"/>
      <c r="M1381">
        <v>131</v>
      </c>
      <c r="N1381">
        <v>127</v>
      </c>
      <c r="O1381" s="34"/>
      <c r="P1381">
        <f>VLOOKUP(表格2_45[[#This Row],[name]],odds!$A$1:$H$200,4,0)</f>
        <v>13</v>
      </c>
      <c r="Q1381">
        <v>1.7</v>
      </c>
      <c r="R1381" s="34"/>
      <c r="S1381" s="37" t="s">
        <v>409</v>
      </c>
      <c r="T1381">
        <v>1600</v>
      </c>
      <c r="U1381">
        <v>1</v>
      </c>
      <c r="V1381">
        <v>14</v>
      </c>
      <c r="W1381">
        <v>7</v>
      </c>
      <c r="X1381">
        <v>24</v>
      </c>
      <c r="Y1381" t="s">
        <v>483</v>
      </c>
      <c r="Z1381">
        <v>1158</v>
      </c>
      <c r="AA1381" s="33" t="s">
        <v>417</v>
      </c>
      <c r="AB1381">
        <v>1</v>
      </c>
      <c r="AC1381">
        <v>97</v>
      </c>
      <c r="AD1381" s="22" t="s">
        <v>135</v>
      </c>
      <c r="AE1381" s="12" t="s">
        <v>552</v>
      </c>
      <c r="AF1381">
        <v>6</v>
      </c>
      <c r="AG1381">
        <v>7</v>
      </c>
      <c r="AH1381">
        <v>7</v>
      </c>
      <c r="AI1381">
        <v>1</v>
      </c>
      <c r="AL1381" t="s">
        <v>1616</v>
      </c>
    </row>
    <row r="1382" spans="1:38" hidden="1" x14ac:dyDescent="0.25">
      <c r="A1382" s="22" t="s">
        <v>294</v>
      </c>
      <c r="B1382" s="16" t="s">
        <v>297</v>
      </c>
      <c r="C1382" s="30">
        <v>4</v>
      </c>
      <c r="D1382">
        <v>48.8</v>
      </c>
      <c r="E1382">
        <v>49.099999999999994</v>
      </c>
      <c r="F1382" s="34"/>
      <c r="G1382">
        <v>1</v>
      </c>
      <c r="H1382">
        <v>6</v>
      </c>
      <c r="I1382" s="34"/>
      <c r="J1382" s="60" t="s">
        <v>90</v>
      </c>
      <c r="K1382" s="59" t="s">
        <v>85</v>
      </c>
      <c r="L1382" s="96"/>
      <c r="M1382">
        <v>131</v>
      </c>
      <c r="N1382">
        <v>115</v>
      </c>
      <c r="O1382" s="34"/>
      <c r="P1382">
        <f>VLOOKUP(表格2_45[[#This Row],[name]],odds!$A$1:$H$200,4,0)</f>
        <v>13</v>
      </c>
      <c r="Q1382">
        <v>3</v>
      </c>
      <c r="R1382" s="34"/>
      <c r="S1382" s="35" t="s">
        <v>408</v>
      </c>
      <c r="T1382" s="41">
        <v>1800</v>
      </c>
      <c r="U1382">
        <v>1</v>
      </c>
      <c r="V1382">
        <v>23</v>
      </c>
      <c r="W1382">
        <v>6</v>
      </c>
      <c r="X1382">
        <v>24</v>
      </c>
      <c r="Y1382" t="s">
        <v>483</v>
      </c>
      <c r="Z1382">
        <v>1153</v>
      </c>
      <c r="AA1382" s="33" t="s">
        <v>417</v>
      </c>
      <c r="AB1382" t="s">
        <v>1474</v>
      </c>
      <c r="AC1382">
        <v>95</v>
      </c>
      <c r="AD1382" s="22" t="s">
        <v>135</v>
      </c>
      <c r="AE1382" s="12">
        <v>1</v>
      </c>
      <c r="AF1382">
        <v>3</v>
      </c>
      <c r="AG1382">
        <v>3</v>
      </c>
      <c r="AH1382">
        <v>4</v>
      </c>
      <c r="AI1382">
        <v>3</v>
      </c>
      <c r="AJ1382">
        <v>4</v>
      </c>
      <c r="AL1382" t="s">
        <v>252</v>
      </c>
    </row>
    <row r="1383" spans="1:38" hidden="1" x14ac:dyDescent="0.25">
      <c r="A1383" s="22" t="s">
        <v>294</v>
      </c>
      <c r="B1383" s="16" t="s">
        <v>297</v>
      </c>
      <c r="C1383" s="28">
        <v>2</v>
      </c>
      <c r="D1383">
        <v>33.94</v>
      </c>
      <c r="E1383">
        <v>34.44</v>
      </c>
      <c r="F1383" s="34"/>
      <c r="G1383">
        <v>1</v>
      </c>
      <c r="H1383">
        <v>3</v>
      </c>
      <c r="I1383" s="34"/>
      <c r="J1383" s="60" t="s">
        <v>90</v>
      </c>
      <c r="K1383" s="63" t="s">
        <v>140</v>
      </c>
      <c r="L1383" s="100"/>
      <c r="M1383">
        <v>131</v>
      </c>
      <c r="N1383">
        <v>116</v>
      </c>
      <c r="O1383" s="34"/>
      <c r="P1383">
        <f>VLOOKUP(表格2_45[[#This Row],[name]],odds!$A$1:$H$200,4,0)</f>
        <v>13</v>
      </c>
      <c r="Q1383">
        <v>2.7</v>
      </c>
      <c r="R1383" s="34"/>
      <c r="S1383" s="35" t="s">
        <v>408</v>
      </c>
      <c r="T1383">
        <v>1600</v>
      </c>
      <c r="U1383">
        <v>1</v>
      </c>
      <c r="V1383">
        <v>2</v>
      </c>
      <c r="W1383">
        <v>6</v>
      </c>
      <c r="X1383">
        <v>24</v>
      </c>
      <c r="Y1383" t="s">
        <v>477</v>
      </c>
      <c r="Z1383">
        <v>1156</v>
      </c>
      <c r="AA1383" s="33" t="s">
        <v>427</v>
      </c>
      <c r="AB1383" t="s">
        <v>1474</v>
      </c>
      <c r="AC1383">
        <v>90</v>
      </c>
      <c r="AD1383" s="22" t="s">
        <v>135</v>
      </c>
      <c r="AE1383" s="12" t="s">
        <v>584</v>
      </c>
      <c r="AF1383">
        <v>1</v>
      </c>
      <c r="AG1383">
        <v>1</v>
      </c>
      <c r="AH1383">
        <v>1</v>
      </c>
      <c r="AI1383">
        <v>2</v>
      </c>
      <c r="AL1383" t="s">
        <v>252</v>
      </c>
    </row>
    <row r="1384" spans="1:38" hidden="1" x14ac:dyDescent="0.25">
      <c r="A1384" s="22" t="s">
        <v>294</v>
      </c>
      <c r="B1384" s="16" t="s">
        <v>297</v>
      </c>
      <c r="C1384" s="28">
        <v>1</v>
      </c>
      <c r="D1384">
        <v>34.14</v>
      </c>
      <c r="E1384">
        <v>34.14</v>
      </c>
      <c r="F1384" s="34"/>
      <c r="G1384">
        <v>1</v>
      </c>
      <c r="H1384">
        <v>9</v>
      </c>
      <c r="I1384" s="34"/>
      <c r="J1384" s="60" t="s">
        <v>90</v>
      </c>
      <c r="K1384" s="52" t="s">
        <v>49</v>
      </c>
      <c r="L1384" s="118"/>
      <c r="M1384">
        <v>131</v>
      </c>
      <c r="N1384">
        <v>119</v>
      </c>
      <c r="O1384" s="34"/>
      <c r="P1384">
        <f>VLOOKUP(表格2_45[[#This Row],[name]],odds!$A$1:$H$200,4,0)</f>
        <v>13</v>
      </c>
      <c r="Q1384">
        <v>3.7</v>
      </c>
      <c r="R1384" s="34"/>
      <c r="S1384" s="37" t="s">
        <v>409</v>
      </c>
      <c r="T1384">
        <v>1600</v>
      </c>
      <c r="U1384">
        <v>1</v>
      </c>
      <c r="V1384">
        <v>11</v>
      </c>
      <c r="W1384">
        <v>5</v>
      </c>
      <c r="X1384">
        <v>24</v>
      </c>
      <c r="Y1384" t="s">
        <v>508</v>
      </c>
      <c r="Z1384">
        <v>1138</v>
      </c>
      <c r="AA1384" s="33" t="s">
        <v>427</v>
      </c>
      <c r="AB1384">
        <v>2</v>
      </c>
      <c r="AC1384">
        <v>84</v>
      </c>
      <c r="AD1384" s="22" t="s">
        <v>135</v>
      </c>
      <c r="AE1384" s="12" t="s">
        <v>423</v>
      </c>
      <c r="AF1384">
        <v>6</v>
      </c>
      <c r="AG1384">
        <v>6</v>
      </c>
      <c r="AH1384">
        <v>6</v>
      </c>
      <c r="AI1384">
        <v>1</v>
      </c>
      <c r="AL1384" t="s">
        <v>252</v>
      </c>
    </row>
    <row r="1385" spans="1:38" hidden="1" x14ac:dyDescent="0.25">
      <c r="A1385" s="22" t="s">
        <v>294</v>
      </c>
      <c r="B1385" s="16" t="s">
        <v>297</v>
      </c>
      <c r="C1385">
        <v>6</v>
      </c>
      <c r="D1385">
        <v>0.56999999999999995</v>
      </c>
      <c r="E1385">
        <v>0.36999999999999994</v>
      </c>
      <c r="F1385" s="34"/>
      <c r="G1385">
        <v>1</v>
      </c>
      <c r="H1385">
        <v>9</v>
      </c>
      <c r="I1385" s="34"/>
      <c r="J1385" s="60" t="s">
        <v>90</v>
      </c>
      <c r="K1385" s="86" t="s">
        <v>1239</v>
      </c>
      <c r="L1385" s="131"/>
      <c r="M1385">
        <v>131</v>
      </c>
      <c r="N1385">
        <v>126</v>
      </c>
      <c r="O1385" s="34"/>
      <c r="P1385">
        <f>VLOOKUP(表格2_45[[#This Row],[name]],odds!$A$1:$H$200,4,0)</f>
        <v>13</v>
      </c>
      <c r="Q1385">
        <v>11</v>
      </c>
      <c r="R1385" s="34"/>
      <c r="S1385" s="35" t="s">
        <v>408</v>
      </c>
      <c r="T1385">
        <v>2000</v>
      </c>
      <c r="U1385">
        <v>2</v>
      </c>
      <c r="V1385">
        <v>24</v>
      </c>
      <c r="W1385">
        <v>3</v>
      </c>
      <c r="X1385">
        <v>24</v>
      </c>
      <c r="Y1385" t="s">
        <v>483</v>
      </c>
      <c r="Z1385">
        <v>1161</v>
      </c>
      <c r="AA1385" s="33" t="s">
        <v>427</v>
      </c>
      <c r="AB1385" t="s">
        <v>1620</v>
      </c>
      <c r="AC1385">
        <v>84</v>
      </c>
      <c r="AD1385" s="22" t="s">
        <v>135</v>
      </c>
      <c r="AE1385" t="s">
        <v>502</v>
      </c>
      <c r="AF1385">
        <v>2</v>
      </c>
      <c r="AG1385">
        <v>2</v>
      </c>
      <c r="AH1385">
        <v>2</v>
      </c>
      <c r="AI1385">
        <v>2</v>
      </c>
      <c r="AJ1385">
        <v>6</v>
      </c>
      <c r="AL1385" t="s">
        <v>252</v>
      </c>
    </row>
    <row r="1386" spans="1:38" hidden="1" x14ac:dyDescent="0.25">
      <c r="A1386" s="22" t="s">
        <v>294</v>
      </c>
      <c r="B1386" s="16" t="s">
        <v>297</v>
      </c>
      <c r="C1386" s="28">
        <v>2</v>
      </c>
      <c r="D1386">
        <v>47.74</v>
      </c>
      <c r="E1386">
        <v>47.34</v>
      </c>
      <c r="F1386" s="34"/>
      <c r="G1386">
        <v>1</v>
      </c>
      <c r="H1386">
        <v>13</v>
      </c>
      <c r="I1386" s="34"/>
      <c r="J1386" s="60" t="s">
        <v>90</v>
      </c>
      <c r="K1386" s="76" t="s">
        <v>407</v>
      </c>
      <c r="L1386" s="115"/>
      <c r="M1386">
        <v>131</v>
      </c>
      <c r="N1386">
        <v>126</v>
      </c>
      <c r="O1386" s="34"/>
      <c r="P1386">
        <f>VLOOKUP(表格2_45[[#This Row],[name]],odds!$A$1:$H$200,4,0)</f>
        <v>13</v>
      </c>
      <c r="Q1386">
        <v>52</v>
      </c>
      <c r="R1386" s="34"/>
      <c r="S1386" s="35" t="s">
        <v>408</v>
      </c>
      <c r="T1386" s="41">
        <v>1800</v>
      </c>
      <c r="U1386">
        <v>1</v>
      </c>
      <c r="V1386">
        <v>3</v>
      </c>
      <c r="W1386">
        <v>3</v>
      </c>
      <c r="X1386">
        <v>24</v>
      </c>
      <c r="Y1386" t="s">
        <v>501</v>
      </c>
      <c r="Z1386">
        <v>1166</v>
      </c>
      <c r="AA1386" s="33" t="s">
        <v>417</v>
      </c>
      <c r="AB1386" t="s">
        <v>1620</v>
      </c>
      <c r="AC1386">
        <v>79</v>
      </c>
      <c r="AD1386" s="22" t="s">
        <v>135</v>
      </c>
      <c r="AE1386" s="12" t="s">
        <v>581</v>
      </c>
      <c r="AF1386">
        <v>1</v>
      </c>
      <c r="AG1386">
        <v>2</v>
      </c>
      <c r="AH1386">
        <v>3</v>
      </c>
      <c r="AI1386">
        <v>3</v>
      </c>
      <c r="AJ1386">
        <v>2</v>
      </c>
      <c r="AL1386" t="s">
        <v>252</v>
      </c>
    </row>
    <row r="1387" spans="1:38" hidden="1" x14ac:dyDescent="0.25">
      <c r="A1387" s="22" t="s">
        <v>294</v>
      </c>
      <c r="B1387" s="16" t="s">
        <v>297</v>
      </c>
      <c r="C1387">
        <v>6</v>
      </c>
      <c r="D1387">
        <v>34.97</v>
      </c>
      <c r="E1387">
        <v>35.17</v>
      </c>
      <c r="F1387" s="34"/>
      <c r="G1387">
        <v>1</v>
      </c>
      <c r="H1387">
        <v>4</v>
      </c>
      <c r="I1387" s="34"/>
      <c r="J1387" s="60" t="s">
        <v>90</v>
      </c>
      <c r="K1387" s="63" t="s">
        <v>140</v>
      </c>
      <c r="L1387" s="100"/>
      <c r="M1387">
        <v>131</v>
      </c>
      <c r="N1387">
        <v>126</v>
      </c>
      <c r="O1387" s="34"/>
      <c r="P1387">
        <f>VLOOKUP(表格2_45[[#This Row],[name]],odds!$A$1:$H$200,4,0)</f>
        <v>13</v>
      </c>
      <c r="Q1387">
        <v>18</v>
      </c>
      <c r="R1387" s="34"/>
      <c r="S1387" s="35" t="s">
        <v>408</v>
      </c>
      <c r="T1387">
        <v>1600</v>
      </c>
      <c r="U1387">
        <v>1</v>
      </c>
      <c r="V1387">
        <v>4</v>
      </c>
      <c r="W1387">
        <v>2</v>
      </c>
      <c r="X1387">
        <v>24</v>
      </c>
      <c r="Y1387" t="s">
        <v>501</v>
      </c>
      <c r="Z1387">
        <v>1157</v>
      </c>
      <c r="AA1387" s="33" t="s">
        <v>417</v>
      </c>
      <c r="AB1387" t="s">
        <v>1620</v>
      </c>
      <c r="AC1387">
        <v>79</v>
      </c>
      <c r="AD1387" s="22" t="s">
        <v>135</v>
      </c>
      <c r="AE1387" t="s">
        <v>435</v>
      </c>
      <c r="AF1387">
        <v>1</v>
      </c>
      <c r="AG1387">
        <v>1</v>
      </c>
      <c r="AH1387">
        <v>1</v>
      </c>
      <c r="AI1387">
        <v>6</v>
      </c>
      <c r="AL1387" t="s">
        <v>252</v>
      </c>
    </row>
    <row r="1388" spans="1:38" hidden="1" x14ac:dyDescent="0.25">
      <c r="A1388" s="22" t="s">
        <v>294</v>
      </c>
      <c r="B1388" s="16" t="s">
        <v>297</v>
      </c>
      <c r="C1388" s="30">
        <v>4</v>
      </c>
      <c r="D1388">
        <v>35.28</v>
      </c>
      <c r="E1388">
        <v>35.08</v>
      </c>
      <c r="F1388" s="34"/>
      <c r="G1388">
        <v>1</v>
      </c>
      <c r="H1388">
        <v>7</v>
      </c>
      <c r="I1388" s="34"/>
      <c r="J1388" s="60" t="s">
        <v>90</v>
      </c>
      <c r="K1388" s="63" t="s">
        <v>140</v>
      </c>
      <c r="L1388" s="100"/>
      <c r="M1388">
        <v>131</v>
      </c>
      <c r="N1388">
        <v>131</v>
      </c>
      <c r="O1388" s="34"/>
      <c r="P1388">
        <f>VLOOKUP(表格2_45[[#This Row],[name]],odds!$A$1:$H$200,4,0)</f>
        <v>13</v>
      </c>
      <c r="Q1388">
        <v>2.9</v>
      </c>
      <c r="R1388" s="34"/>
      <c r="S1388" s="35" t="s">
        <v>408</v>
      </c>
      <c r="T1388">
        <v>1600</v>
      </c>
      <c r="U1388">
        <v>1</v>
      </c>
      <c r="V1388">
        <v>13</v>
      </c>
      <c r="W1388">
        <v>1</v>
      </c>
      <c r="X1388">
        <v>24</v>
      </c>
      <c r="Y1388" t="s">
        <v>479</v>
      </c>
      <c r="Z1388">
        <v>1169</v>
      </c>
      <c r="AA1388" s="33" t="s">
        <v>417</v>
      </c>
      <c r="AB1388" t="s">
        <v>865</v>
      </c>
      <c r="AC1388">
        <v>79</v>
      </c>
      <c r="AD1388" s="22" t="s">
        <v>135</v>
      </c>
      <c r="AE1388" s="12" t="s">
        <v>552</v>
      </c>
      <c r="AF1388">
        <v>3</v>
      </c>
      <c r="AG1388">
        <v>4</v>
      </c>
      <c r="AH1388">
        <v>3</v>
      </c>
      <c r="AI1388">
        <v>4</v>
      </c>
      <c r="AL1388" t="s">
        <v>252</v>
      </c>
    </row>
    <row r="1389" spans="1:38" hidden="1" x14ac:dyDescent="0.25">
      <c r="A1389" s="22" t="s">
        <v>294</v>
      </c>
      <c r="B1389" s="16" t="s">
        <v>297</v>
      </c>
      <c r="C1389" s="28">
        <v>1</v>
      </c>
      <c r="D1389">
        <v>34.67</v>
      </c>
      <c r="E1389">
        <v>34.47</v>
      </c>
      <c r="F1389" s="34"/>
      <c r="G1389">
        <v>1</v>
      </c>
      <c r="H1389">
        <v>5</v>
      </c>
      <c r="I1389" s="34"/>
      <c r="J1389" s="60" t="s">
        <v>90</v>
      </c>
      <c r="K1389" s="63" t="s">
        <v>140</v>
      </c>
      <c r="L1389" s="100"/>
      <c r="M1389">
        <v>131</v>
      </c>
      <c r="N1389">
        <v>132</v>
      </c>
      <c r="O1389" s="34"/>
      <c r="P1389">
        <f>VLOOKUP(表格2_45[[#This Row],[name]],odds!$A$1:$H$200,4,0)</f>
        <v>13</v>
      </c>
      <c r="Q1389">
        <v>3.4</v>
      </c>
      <c r="R1389" s="34"/>
      <c r="S1389" s="37" t="s">
        <v>409</v>
      </c>
      <c r="T1389">
        <v>1600</v>
      </c>
      <c r="U1389">
        <v>1</v>
      </c>
      <c r="V1389">
        <v>26</v>
      </c>
      <c r="W1389">
        <v>12</v>
      </c>
      <c r="X1389">
        <v>23</v>
      </c>
      <c r="Y1389" t="s">
        <v>479</v>
      </c>
      <c r="Z1389">
        <v>1169</v>
      </c>
      <c r="AA1389" s="33" t="s">
        <v>417</v>
      </c>
      <c r="AB1389">
        <v>3</v>
      </c>
      <c r="AC1389">
        <v>72</v>
      </c>
      <c r="AD1389" s="22" t="s">
        <v>135</v>
      </c>
      <c r="AE1389" s="12" t="s">
        <v>423</v>
      </c>
      <c r="AF1389">
        <v>6</v>
      </c>
      <c r="AG1389">
        <v>6</v>
      </c>
      <c r="AH1389">
        <v>6</v>
      </c>
      <c r="AI1389">
        <v>1</v>
      </c>
      <c r="AL1389" t="s">
        <v>252</v>
      </c>
    </row>
    <row r="1390" spans="1:38" hidden="1" x14ac:dyDescent="0.25">
      <c r="A1390" s="22" t="s">
        <v>294</v>
      </c>
      <c r="B1390" s="16" t="s">
        <v>297</v>
      </c>
      <c r="C1390" s="28">
        <v>1</v>
      </c>
      <c r="D1390">
        <v>35.53</v>
      </c>
      <c r="E1390">
        <v>35.629999999999995</v>
      </c>
      <c r="F1390" s="34"/>
      <c r="G1390">
        <v>1</v>
      </c>
      <c r="H1390">
        <v>5</v>
      </c>
      <c r="I1390" s="34"/>
      <c r="J1390" s="60" t="s">
        <v>90</v>
      </c>
      <c r="K1390" s="63" t="s">
        <v>140</v>
      </c>
      <c r="L1390" s="100"/>
      <c r="M1390">
        <v>131</v>
      </c>
      <c r="N1390">
        <v>123</v>
      </c>
      <c r="O1390" s="34"/>
      <c r="P1390">
        <f>VLOOKUP(表格2_45[[#This Row],[name]],odds!$A$1:$H$200,4,0)</f>
        <v>13</v>
      </c>
      <c r="Q1390">
        <v>3</v>
      </c>
      <c r="R1390" s="34"/>
      <c r="S1390" s="35" t="s">
        <v>408</v>
      </c>
      <c r="T1390">
        <v>1600</v>
      </c>
      <c r="U1390">
        <v>1</v>
      </c>
      <c r="V1390">
        <v>26</v>
      </c>
      <c r="W1390">
        <v>11</v>
      </c>
      <c r="X1390">
        <v>23</v>
      </c>
      <c r="Y1390" t="s">
        <v>508</v>
      </c>
      <c r="Z1390">
        <v>1159</v>
      </c>
      <c r="AA1390" s="33" t="s">
        <v>417</v>
      </c>
      <c r="AB1390">
        <v>3</v>
      </c>
      <c r="AC1390">
        <v>66</v>
      </c>
      <c r="AD1390" s="22" t="s">
        <v>135</v>
      </c>
      <c r="AE1390" s="12" t="s">
        <v>423</v>
      </c>
      <c r="AF1390">
        <v>1</v>
      </c>
      <c r="AG1390">
        <v>1</v>
      </c>
      <c r="AH1390">
        <v>1</v>
      </c>
      <c r="AI1390">
        <v>1</v>
      </c>
      <c r="AL1390" t="s">
        <v>252</v>
      </c>
    </row>
    <row r="1391" spans="1:38" hidden="1" x14ac:dyDescent="0.25">
      <c r="A1391" s="22" t="s">
        <v>294</v>
      </c>
      <c r="B1391" s="16" t="s">
        <v>297</v>
      </c>
      <c r="C1391" s="28">
        <v>1</v>
      </c>
      <c r="D1391">
        <v>35.19</v>
      </c>
      <c r="E1391">
        <v>35.089999999999996</v>
      </c>
      <c r="F1391" s="34"/>
      <c r="G1391">
        <v>1</v>
      </c>
      <c r="H1391">
        <v>2</v>
      </c>
      <c r="I1391" s="34"/>
      <c r="J1391" s="60" t="s">
        <v>90</v>
      </c>
      <c r="K1391" s="59" t="s">
        <v>85</v>
      </c>
      <c r="L1391" s="96"/>
      <c r="M1391">
        <v>131</v>
      </c>
      <c r="N1391">
        <v>135</v>
      </c>
      <c r="O1391" s="34"/>
      <c r="P1391">
        <f>VLOOKUP(表格2_45[[#This Row],[name]],odds!$A$1:$H$200,4,0)</f>
        <v>13</v>
      </c>
      <c r="Q1391">
        <v>7.3</v>
      </c>
      <c r="R1391" s="34"/>
      <c r="S1391" s="35" t="s">
        <v>408</v>
      </c>
      <c r="T1391">
        <v>1600</v>
      </c>
      <c r="U1391">
        <v>1</v>
      </c>
      <c r="V1391">
        <v>22</v>
      </c>
      <c r="W1391">
        <v>10</v>
      </c>
      <c r="X1391">
        <v>23</v>
      </c>
      <c r="Y1391" t="s">
        <v>501</v>
      </c>
      <c r="Z1391">
        <v>1166</v>
      </c>
      <c r="AA1391" s="33" t="s">
        <v>417</v>
      </c>
      <c r="AB1391">
        <v>4</v>
      </c>
      <c r="AC1391">
        <v>60</v>
      </c>
      <c r="AD1391" s="22" t="s">
        <v>135</v>
      </c>
      <c r="AE1391" s="12" t="s">
        <v>539</v>
      </c>
      <c r="AF1391">
        <v>1</v>
      </c>
      <c r="AG1391">
        <v>1</v>
      </c>
      <c r="AH1391">
        <v>1</v>
      </c>
      <c r="AI1391">
        <v>1</v>
      </c>
      <c r="AL1391" t="s">
        <v>252</v>
      </c>
    </row>
    <row r="1392" spans="1:38" hidden="1" x14ac:dyDescent="0.25">
      <c r="A1392" s="22" t="s">
        <v>294</v>
      </c>
      <c r="B1392" s="16" t="s">
        <v>297</v>
      </c>
      <c r="C1392" s="28">
        <v>1</v>
      </c>
      <c r="D1392">
        <v>35.270000000000003</v>
      </c>
      <c r="E1392">
        <v>35.270000000000003</v>
      </c>
      <c r="F1392" s="34"/>
      <c r="G1392">
        <v>1</v>
      </c>
      <c r="H1392">
        <v>3</v>
      </c>
      <c r="I1392" s="34"/>
      <c r="J1392" s="60" t="s">
        <v>90</v>
      </c>
      <c r="K1392" s="59" t="s">
        <v>85</v>
      </c>
      <c r="L1392" s="96"/>
      <c r="M1392">
        <v>131</v>
      </c>
      <c r="N1392">
        <v>130</v>
      </c>
      <c r="O1392" s="34"/>
      <c r="P1392">
        <f>VLOOKUP(表格2_45[[#This Row],[name]],odds!$A$1:$H$200,4,0)</f>
        <v>13</v>
      </c>
      <c r="Q1392">
        <v>32</v>
      </c>
      <c r="R1392" s="34"/>
      <c r="S1392" s="35" t="s">
        <v>408</v>
      </c>
      <c r="T1392">
        <v>1600</v>
      </c>
      <c r="U1392">
        <v>1</v>
      </c>
      <c r="V1392">
        <v>1</v>
      </c>
      <c r="W1392">
        <v>10</v>
      </c>
      <c r="X1392">
        <v>23</v>
      </c>
      <c r="Y1392" t="s">
        <v>479</v>
      </c>
      <c r="Z1392">
        <v>1158</v>
      </c>
      <c r="AA1392" s="33" t="s">
        <v>417</v>
      </c>
      <c r="AB1392">
        <v>4</v>
      </c>
      <c r="AC1392">
        <v>55</v>
      </c>
      <c r="AD1392" s="22" t="s">
        <v>135</v>
      </c>
      <c r="AE1392" s="12" t="s">
        <v>423</v>
      </c>
      <c r="AF1392">
        <v>3</v>
      </c>
      <c r="AG1392">
        <v>2</v>
      </c>
      <c r="AH1392">
        <v>2</v>
      </c>
      <c r="AI1392">
        <v>1</v>
      </c>
      <c r="AL1392" t="s">
        <v>1629</v>
      </c>
    </row>
    <row r="1393" spans="1:38" hidden="1" x14ac:dyDescent="0.25">
      <c r="A1393" s="22" t="s">
        <v>294</v>
      </c>
      <c r="B1393" s="16" t="s">
        <v>297</v>
      </c>
      <c r="C1393">
        <v>12</v>
      </c>
      <c r="D1393">
        <v>23.06</v>
      </c>
      <c r="E1393">
        <v>22.459999999999997</v>
      </c>
      <c r="F1393" s="34"/>
      <c r="G1393">
        <v>1</v>
      </c>
      <c r="H1393">
        <v>14</v>
      </c>
      <c r="I1393" s="34"/>
      <c r="J1393" s="60" t="s">
        <v>90</v>
      </c>
      <c r="K1393" s="76" t="s">
        <v>407</v>
      </c>
      <c r="L1393" s="115"/>
      <c r="M1393">
        <v>131</v>
      </c>
      <c r="N1393">
        <v>132</v>
      </c>
      <c r="O1393" s="34"/>
      <c r="P1393">
        <f>VLOOKUP(表格2_45[[#This Row],[name]],odds!$A$1:$H$200,4,0)</f>
        <v>13</v>
      </c>
      <c r="Q1393">
        <v>57</v>
      </c>
      <c r="R1393" s="34"/>
      <c r="S1393" s="37" t="s">
        <v>409</v>
      </c>
      <c r="T1393">
        <v>1400</v>
      </c>
      <c r="U1393">
        <v>1</v>
      </c>
      <c r="V1393">
        <v>17</v>
      </c>
      <c r="W1393">
        <v>9</v>
      </c>
      <c r="X1393">
        <v>23</v>
      </c>
      <c r="Y1393" t="s">
        <v>477</v>
      </c>
      <c r="Z1393">
        <v>1168</v>
      </c>
      <c r="AA1393" s="33" t="s">
        <v>417</v>
      </c>
      <c r="AB1393">
        <v>4</v>
      </c>
      <c r="AC1393">
        <v>57</v>
      </c>
      <c r="AD1393" s="22" t="s">
        <v>135</v>
      </c>
      <c r="AE1393" t="s">
        <v>505</v>
      </c>
      <c r="AF1393">
        <v>7</v>
      </c>
      <c r="AG1393">
        <v>9</v>
      </c>
      <c r="AH1393">
        <v>14</v>
      </c>
      <c r="AI1393">
        <v>12</v>
      </c>
      <c r="AL1393" t="s">
        <v>1631</v>
      </c>
    </row>
    <row r="1394" spans="1:38" hidden="1" x14ac:dyDescent="0.25">
      <c r="A1394" s="22" t="s">
        <v>294</v>
      </c>
      <c r="B1394" s="17" t="s">
        <v>299</v>
      </c>
      <c r="C1394">
        <v>7</v>
      </c>
      <c r="D1394">
        <v>29.49</v>
      </c>
      <c r="E1394">
        <v>29.99</v>
      </c>
      <c r="F1394" s="34"/>
      <c r="G1394">
        <v>9</v>
      </c>
      <c r="H1394">
        <v>1</v>
      </c>
      <c r="I1394" s="34"/>
      <c r="J1394" s="49" t="s">
        <v>31</v>
      </c>
      <c r="K1394" s="55" t="s">
        <v>64</v>
      </c>
      <c r="L1394" s="99"/>
      <c r="M1394">
        <v>128</v>
      </c>
      <c r="N1394">
        <v>126</v>
      </c>
      <c r="O1394" s="34"/>
      <c r="P1394">
        <f>VLOOKUP(表格2_45[[#This Row],[name]],odds!$A$1:$H$200,4,0)</f>
        <v>7.7</v>
      </c>
      <c r="Q1394">
        <v>51</v>
      </c>
      <c r="R1394" s="34"/>
      <c r="S1394" s="36" t="s">
        <v>410</v>
      </c>
      <c r="T1394">
        <v>2400</v>
      </c>
      <c r="U1394">
        <v>2</v>
      </c>
      <c r="V1394">
        <v>14</v>
      </c>
      <c r="W1394">
        <v>12</v>
      </c>
      <c r="X1394">
        <v>25</v>
      </c>
      <c r="Y1394" t="s">
        <v>483</v>
      </c>
      <c r="Z1394">
        <v>1099</v>
      </c>
      <c r="AA1394" s="33" t="s">
        <v>417</v>
      </c>
      <c r="AB1394" t="s">
        <v>1574</v>
      </c>
      <c r="AC1394">
        <v>107</v>
      </c>
      <c r="AD1394" s="24" t="s">
        <v>179</v>
      </c>
      <c r="AE1394">
        <v>9</v>
      </c>
      <c r="AF1394">
        <v>8</v>
      </c>
      <c r="AG1394">
        <v>8</v>
      </c>
      <c r="AH1394">
        <v>8</v>
      </c>
      <c r="AI1394">
        <v>8</v>
      </c>
      <c r="AJ1394">
        <v>8</v>
      </c>
      <c r="AK1394">
        <v>7</v>
      </c>
      <c r="AL1394" t="s">
        <v>46</v>
      </c>
    </row>
    <row r="1395" spans="1:38" hidden="1" x14ac:dyDescent="0.25">
      <c r="A1395" s="22" t="s">
        <v>294</v>
      </c>
      <c r="B1395" s="17" t="s">
        <v>299</v>
      </c>
      <c r="C1395">
        <v>10</v>
      </c>
      <c r="D1395">
        <v>33.770000000000003</v>
      </c>
      <c r="E1395">
        <v>34.170000000000009</v>
      </c>
      <c r="F1395" s="34"/>
      <c r="G1395">
        <v>9</v>
      </c>
      <c r="H1395">
        <v>3</v>
      </c>
      <c r="I1395" s="34"/>
      <c r="J1395" s="49" t="s">
        <v>31</v>
      </c>
      <c r="K1395" s="48" t="s">
        <v>26</v>
      </c>
      <c r="L1395" s="112"/>
      <c r="M1395">
        <v>128</v>
      </c>
      <c r="N1395">
        <v>123</v>
      </c>
      <c r="O1395" s="34"/>
      <c r="P1395">
        <f>VLOOKUP(表格2_45[[#This Row],[name]],odds!$A$1:$H$200,4,0)</f>
        <v>7.7</v>
      </c>
      <c r="Q1395">
        <v>71</v>
      </c>
      <c r="R1395" s="34"/>
      <c r="S1395" s="35" t="s">
        <v>408</v>
      </c>
      <c r="T1395">
        <v>1600</v>
      </c>
      <c r="U1395">
        <v>1</v>
      </c>
      <c r="V1395">
        <v>23</v>
      </c>
      <c r="W1395">
        <v>11</v>
      </c>
      <c r="X1395">
        <v>25</v>
      </c>
      <c r="Y1395" t="s">
        <v>501</v>
      </c>
      <c r="Z1395">
        <v>1089</v>
      </c>
      <c r="AA1395" s="33" t="s">
        <v>427</v>
      </c>
      <c r="AB1395" t="s">
        <v>1576</v>
      </c>
      <c r="AC1395">
        <v>108</v>
      </c>
      <c r="AD1395" s="24" t="s">
        <v>179</v>
      </c>
      <c r="AE1395" t="s">
        <v>519</v>
      </c>
      <c r="AF1395">
        <v>3</v>
      </c>
      <c r="AG1395">
        <v>3</v>
      </c>
      <c r="AH1395">
        <v>4</v>
      </c>
      <c r="AI1395">
        <v>10</v>
      </c>
      <c r="AL1395" t="s">
        <v>46</v>
      </c>
    </row>
    <row r="1396" spans="1:38" hidden="1" x14ac:dyDescent="0.25">
      <c r="A1396" s="22" t="s">
        <v>294</v>
      </c>
      <c r="B1396" s="17" t="s">
        <v>299</v>
      </c>
      <c r="C1396" s="28">
        <v>3</v>
      </c>
      <c r="D1396">
        <v>47.56</v>
      </c>
      <c r="E1396">
        <v>47.56</v>
      </c>
      <c r="F1396" s="34"/>
      <c r="G1396">
        <v>9</v>
      </c>
      <c r="H1396">
        <v>8</v>
      </c>
      <c r="I1396" s="34"/>
      <c r="J1396" s="49" t="s">
        <v>31</v>
      </c>
      <c r="K1396" s="48" t="s">
        <v>26</v>
      </c>
      <c r="L1396" s="112"/>
      <c r="M1396">
        <v>128</v>
      </c>
      <c r="N1396">
        <v>127</v>
      </c>
      <c r="O1396" s="34"/>
      <c r="P1396">
        <f>VLOOKUP(表格2_45[[#This Row],[name]],odds!$A$1:$H$200,4,0)</f>
        <v>7.7</v>
      </c>
      <c r="Q1396">
        <v>36</v>
      </c>
      <c r="R1396" s="34"/>
      <c r="S1396" s="37" t="s">
        <v>409</v>
      </c>
      <c r="T1396" s="41">
        <v>1800</v>
      </c>
      <c r="U1396">
        <v>1</v>
      </c>
      <c r="V1396">
        <v>9</v>
      </c>
      <c r="W1396">
        <v>11</v>
      </c>
      <c r="X1396">
        <v>25</v>
      </c>
      <c r="Y1396" t="s">
        <v>479</v>
      </c>
      <c r="Z1396">
        <v>1090</v>
      </c>
      <c r="AA1396" s="33" t="s">
        <v>417</v>
      </c>
      <c r="AB1396" t="s">
        <v>1474</v>
      </c>
      <c r="AC1396">
        <v>108</v>
      </c>
      <c r="AD1396" s="24" t="s">
        <v>179</v>
      </c>
      <c r="AE1396" s="12" t="s">
        <v>539</v>
      </c>
      <c r="AF1396">
        <v>6</v>
      </c>
      <c r="AG1396">
        <v>4</v>
      </c>
      <c r="AH1396">
        <v>4</v>
      </c>
      <c r="AI1396">
        <v>3</v>
      </c>
      <c r="AJ1396">
        <v>3</v>
      </c>
      <c r="AL1396" t="s">
        <v>46</v>
      </c>
    </row>
    <row r="1397" spans="1:38" hidden="1" x14ac:dyDescent="0.25">
      <c r="A1397" s="22" t="s">
        <v>294</v>
      </c>
      <c r="B1397" s="17" t="s">
        <v>299</v>
      </c>
      <c r="C1397" s="30">
        <v>5</v>
      </c>
      <c r="D1397">
        <v>32.97</v>
      </c>
      <c r="E1397">
        <v>33.57</v>
      </c>
      <c r="F1397" s="34"/>
      <c r="G1397">
        <v>9</v>
      </c>
      <c r="H1397">
        <v>4</v>
      </c>
      <c r="I1397" s="34"/>
      <c r="J1397" s="49" t="s">
        <v>31</v>
      </c>
      <c r="K1397" s="59" t="s">
        <v>85</v>
      </c>
      <c r="L1397" s="96"/>
      <c r="M1397">
        <v>128</v>
      </c>
      <c r="N1397">
        <v>115</v>
      </c>
      <c r="O1397" s="34"/>
      <c r="P1397">
        <f>VLOOKUP(表格2_45[[#This Row],[name]],odds!$A$1:$H$200,4,0)</f>
        <v>7.7</v>
      </c>
      <c r="Q1397">
        <v>106</v>
      </c>
      <c r="R1397" s="34"/>
      <c r="S1397" s="37" t="s">
        <v>409</v>
      </c>
      <c r="T1397">
        <v>1600</v>
      </c>
      <c r="U1397">
        <v>1</v>
      </c>
      <c r="V1397">
        <v>19</v>
      </c>
      <c r="W1397">
        <v>10</v>
      </c>
      <c r="X1397">
        <v>25</v>
      </c>
      <c r="Y1397" t="s">
        <v>479</v>
      </c>
      <c r="Z1397">
        <v>1089</v>
      </c>
      <c r="AA1397" s="33" t="s">
        <v>427</v>
      </c>
      <c r="AB1397" t="s">
        <v>1576</v>
      </c>
      <c r="AC1397">
        <v>107</v>
      </c>
      <c r="AD1397" s="24" t="s">
        <v>179</v>
      </c>
      <c r="AE1397" s="12" t="s">
        <v>549</v>
      </c>
      <c r="AF1397">
        <v>4</v>
      </c>
      <c r="AG1397">
        <v>3</v>
      </c>
      <c r="AH1397">
        <v>5</v>
      </c>
      <c r="AI1397">
        <v>5</v>
      </c>
      <c r="AL1397" t="s">
        <v>46</v>
      </c>
    </row>
    <row r="1398" spans="1:38" hidden="1" x14ac:dyDescent="0.25">
      <c r="A1398" s="22" t="s">
        <v>294</v>
      </c>
      <c r="B1398" s="17" t="s">
        <v>299</v>
      </c>
      <c r="C1398">
        <v>9</v>
      </c>
      <c r="D1398">
        <v>21.24</v>
      </c>
      <c r="E1398">
        <v>21.339999999999996</v>
      </c>
      <c r="F1398" s="34"/>
      <c r="G1398">
        <v>9</v>
      </c>
      <c r="H1398">
        <v>5</v>
      </c>
      <c r="I1398" s="34"/>
      <c r="J1398" s="49" t="s">
        <v>31</v>
      </c>
      <c r="K1398" s="48" t="s">
        <v>26</v>
      </c>
      <c r="L1398" s="112"/>
      <c r="M1398">
        <v>128</v>
      </c>
      <c r="N1398">
        <v>132</v>
      </c>
      <c r="O1398" s="34"/>
      <c r="P1398">
        <f>VLOOKUP(表格2_45[[#This Row],[name]],odds!$A$1:$H$200,4,0)</f>
        <v>7.7</v>
      </c>
      <c r="Q1398">
        <v>209</v>
      </c>
      <c r="R1398" s="34"/>
      <c r="S1398" s="37" t="s">
        <v>409</v>
      </c>
      <c r="T1398">
        <v>1400</v>
      </c>
      <c r="U1398">
        <v>1</v>
      </c>
      <c r="V1398">
        <v>28</v>
      </c>
      <c r="W1398">
        <v>9</v>
      </c>
      <c r="X1398">
        <v>25</v>
      </c>
      <c r="Y1398" t="s">
        <v>479</v>
      </c>
      <c r="Z1398">
        <v>1093</v>
      </c>
      <c r="AA1398" s="33" t="s">
        <v>427</v>
      </c>
      <c r="AB1398" t="s">
        <v>1474</v>
      </c>
      <c r="AC1398">
        <v>107</v>
      </c>
      <c r="AD1398" s="24" t="s">
        <v>179</v>
      </c>
      <c r="AE1398" t="s">
        <v>441</v>
      </c>
      <c r="AF1398">
        <v>6</v>
      </c>
      <c r="AG1398">
        <v>5</v>
      </c>
      <c r="AH1398">
        <v>5</v>
      </c>
      <c r="AI1398">
        <v>9</v>
      </c>
      <c r="AL1398" t="s">
        <v>46</v>
      </c>
    </row>
    <row r="1399" spans="1:38" hidden="1" x14ac:dyDescent="0.25">
      <c r="A1399" s="22" t="s">
        <v>294</v>
      </c>
      <c r="B1399" s="17" t="s">
        <v>299</v>
      </c>
      <c r="C1399">
        <v>13</v>
      </c>
      <c r="D1399">
        <v>48.11</v>
      </c>
      <c r="E1399">
        <v>48.31</v>
      </c>
      <c r="F1399" s="34"/>
      <c r="G1399">
        <v>9</v>
      </c>
      <c r="H1399">
        <v>3</v>
      </c>
      <c r="I1399" s="34"/>
      <c r="J1399" s="49" t="s">
        <v>31</v>
      </c>
      <c r="K1399" s="51" t="s">
        <v>43</v>
      </c>
      <c r="L1399" s="111"/>
      <c r="M1399">
        <v>128</v>
      </c>
      <c r="N1399">
        <v>128</v>
      </c>
      <c r="O1399" s="34"/>
      <c r="P1399">
        <f>VLOOKUP(表格2_45[[#This Row],[name]],odds!$A$1:$H$200,4,0)</f>
        <v>7.7</v>
      </c>
      <c r="Q1399">
        <v>59</v>
      </c>
      <c r="R1399" s="34"/>
      <c r="S1399" s="37" t="s">
        <v>409</v>
      </c>
      <c r="T1399" s="41">
        <v>1800</v>
      </c>
      <c r="U1399">
        <v>1</v>
      </c>
      <c r="V1399">
        <v>22</v>
      </c>
      <c r="W1399">
        <v>6</v>
      </c>
      <c r="X1399">
        <v>25</v>
      </c>
      <c r="Y1399" t="s">
        <v>483</v>
      </c>
      <c r="Z1399">
        <v>1077</v>
      </c>
      <c r="AA1399" s="33" t="s">
        <v>417</v>
      </c>
      <c r="AB1399" t="s">
        <v>1474</v>
      </c>
      <c r="AC1399">
        <v>109</v>
      </c>
      <c r="AD1399" s="24" t="s">
        <v>179</v>
      </c>
      <c r="AE1399" t="s">
        <v>490</v>
      </c>
      <c r="AF1399">
        <v>6</v>
      </c>
      <c r="AG1399">
        <v>5</v>
      </c>
      <c r="AH1399">
        <v>4</v>
      </c>
      <c r="AI1399">
        <v>4</v>
      </c>
      <c r="AJ1399">
        <v>13</v>
      </c>
      <c r="AL1399" t="s">
        <v>46</v>
      </c>
    </row>
    <row r="1400" spans="1:38" hidden="1" x14ac:dyDescent="0.25">
      <c r="A1400" s="22" t="s">
        <v>294</v>
      </c>
      <c r="B1400" s="17" t="s">
        <v>299</v>
      </c>
      <c r="C1400">
        <v>10</v>
      </c>
      <c r="D1400">
        <v>30.13</v>
      </c>
      <c r="E1400">
        <v>30.23</v>
      </c>
      <c r="F1400" s="34"/>
      <c r="G1400">
        <v>9</v>
      </c>
      <c r="H1400">
        <v>6</v>
      </c>
      <c r="I1400" s="34"/>
      <c r="J1400" s="49" t="s">
        <v>31</v>
      </c>
      <c r="K1400" s="59" t="s">
        <v>85</v>
      </c>
      <c r="L1400" s="96"/>
      <c r="M1400">
        <v>128</v>
      </c>
      <c r="N1400">
        <v>126</v>
      </c>
      <c r="O1400" s="34"/>
      <c r="P1400">
        <f>VLOOKUP(表格2_45[[#This Row],[name]],odds!$A$1:$H$200,4,0)</f>
        <v>7.7</v>
      </c>
      <c r="Q1400">
        <v>61</v>
      </c>
      <c r="R1400" s="34"/>
      <c r="S1400" s="35" t="s">
        <v>408</v>
      </c>
      <c r="T1400">
        <v>2400</v>
      </c>
      <c r="U1400">
        <v>2</v>
      </c>
      <c r="V1400">
        <v>25</v>
      </c>
      <c r="W1400">
        <v>5</v>
      </c>
      <c r="X1400">
        <v>25</v>
      </c>
      <c r="Y1400" t="s">
        <v>483</v>
      </c>
      <c r="Z1400">
        <v>1083</v>
      </c>
      <c r="AA1400" s="33" t="s">
        <v>417</v>
      </c>
      <c r="AB1400" t="s">
        <v>1574</v>
      </c>
      <c r="AC1400">
        <v>109</v>
      </c>
      <c r="AD1400" s="24" t="s">
        <v>179</v>
      </c>
      <c r="AE1400" t="s">
        <v>1638</v>
      </c>
      <c r="AF1400">
        <v>1</v>
      </c>
      <c r="AG1400">
        <v>1</v>
      </c>
      <c r="AH1400">
        <v>1</v>
      </c>
      <c r="AI1400">
        <v>2</v>
      </c>
      <c r="AJ1400">
        <v>3</v>
      </c>
      <c r="AK1400">
        <v>10</v>
      </c>
      <c r="AL1400" t="s">
        <v>46</v>
      </c>
    </row>
    <row r="1401" spans="1:38" hidden="1" x14ac:dyDescent="0.25">
      <c r="A1401" s="22" t="s">
        <v>294</v>
      </c>
      <c r="B1401" s="17" t="s">
        <v>299</v>
      </c>
      <c r="C1401">
        <v>7</v>
      </c>
      <c r="D1401">
        <v>1.1100000000000001</v>
      </c>
      <c r="E1401">
        <v>1.2100000000000002</v>
      </c>
      <c r="F1401" s="34"/>
      <c r="G1401">
        <v>9</v>
      </c>
      <c r="H1401">
        <v>7</v>
      </c>
      <c r="I1401" s="34"/>
      <c r="J1401" s="49" t="s">
        <v>31</v>
      </c>
      <c r="K1401" s="79" t="s">
        <v>702</v>
      </c>
      <c r="L1401" s="124"/>
      <c r="M1401">
        <v>128</v>
      </c>
      <c r="N1401">
        <v>126</v>
      </c>
      <c r="O1401" s="34"/>
      <c r="P1401">
        <f>VLOOKUP(表格2_45[[#This Row],[name]],odds!$A$1:$H$200,4,0)</f>
        <v>7.7</v>
      </c>
      <c r="Q1401">
        <v>30</v>
      </c>
      <c r="R1401" s="34"/>
      <c r="S1401" s="35" t="s">
        <v>408</v>
      </c>
      <c r="T1401">
        <v>2000</v>
      </c>
      <c r="U1401">
        <v>2</v>
      </c>
      <c r="V1401">
        <v>27</v>
      </c>
      <c r="W1401">
        <v>4</v>
      </c>
      <c r="X1401">
        <v>25</v>
      </c>
      <c r="Y1401" t="s">
        <v>483</v>
      </c>
      <c r="Z1401">
        <v>1079</v>
      </c>
      <c r="AA1401" s="33" t="s">
        <v>417</v>
      </c>
      <c r="AB1401" t="s">
        <v>1574</v>
      </c>
      <c r="AC1401">
        <v>109</v>
      </c>
      <c r="AD1401" s="24" t="s">
        <v>179</v>
      </c>
      <c r="AE1401" t="s">
        <v>474</v>
      </c>
      <c r="AF1401">
        <v>3</v>
      </c>
      <c r="AG1401">
        <v>3</v>
      </c>
      <c r="AH1401">
        <v>4</v>
      </c>
      <c r="AI1401">
        <v>4</v>
      </c>
      <c r="AJ1401">
        <v>7</v>
      </c>
      <c r="AL1401" t="s">
        <v>46</v>
      </c>
    </row>
    <row r="1402" spans="1:38" hidden="1" x14ac:dyDescent="0.25">
      <c r="A1402" s="22" t="s">
        <v>294</v>
      </c>
      <c r="B1402" s="17" t="s">
        <v>299</v>
      </c>
      <c r="C1402" s="28">
        <v>3</v>
      </c>
      <c r="D1402">
        <v>34.17</v>
      </c>
      <c r="E1402">
        <v>34.770000000000003</v>
      </c>
      <c r="F1402" s="34"/>
      <c r="G1402">
        <v>9</v>
      </c>
      <c r="H1402">
        <v>1</v>
      </c>
      <c r="I1402" s="34"/>
      <c r="J1402" s="49" t="s">
        <v>31</v>
      </c>
      <c r="K1402" s="59" t="s">
        <v>85</v>
      </c>
      <c r="L1402" s="96"/>
      <c r="M1402">
        <v>128</v>
      </c>
      <c r="N1402">
        <v>123</v>
      </c>
      <c r="O1402" s="34"/>
      <c r="P1402">
        <f>VLOOKUP(表格2_45[[#This Row],[name]],odds!$A$1:$H$200,4,0)</f>
        <v>7.7</v>
      </c>
      <c r="Q1402">
        <v>52</v>
      </c>
      <c r="R1402" s="34"/>
      <c r="S1402" s="37" t="s">
        <v>409</v>
      </c>
      <c r="T1402">
        <v>1600</v>
      </c>
      <c r="U1402">
        <v>1</v>
      </c>
      <c r="V1402">
        <v>30</v>
      </c>
      <c r="W1402">
        <v>3</v>
      </c>
      <c r="X1402">
        <v>25</v>
      </c>
      <c r="Y1402" t="s">
        <v>465</v>
      </c>
      <c r="Z1402">
        <v>1087</v>
      </c>
      <c r="AA1402" s="33" t="s">
        <v>417</v>
      </c>
      <c r="AB1402" t="s">
        <v>1576</v>
      </c>
      <c r="AC1402">
        <v>104</v>
      </c>
      <c r="AD1402" s="24" t="s">
        <v>179</v>
      </c>
      <c r="AE1402" s="12" t="s">
        <v>446</v>
      </c>
      <c r="AF1402">
        <v>6</v>
      </c>
      <c r="AG1402">
        <v>5</v>
      </c>
      <c r="AH1402">
        <v>4</v>
      </c>
      <c r="AI1402">
        <v>3</v>
      </c>
      <c r="AL1402" t="s">
        <v>46</v>
      </c>
    </row>
    <row r="1403" spans="1:38" hidden="1" x14ac:dyDescent="0.25">
      <c r="A1403" s="22" t="s">
        <v>294</v>
      </c>
      <c r="B1403" s="17" t="s">
        <v>299</v>
      </c>
      <c r="C1403" s="28">
        <v>1</v>
      </c>
      <c r="D1403">
        <v>39.01</v>
      </c>
      <c r="E1403">
        <v>39.21</v>
      </c>
      <c r="F1403" s="34"/>
      <c r="G1403">
        <v>9</v>
      </c>
      <c r="H1403">
        <v>3</v>
      </c>
      <c r="I1403" s="34"/>
      <c r="J1403" s="49" t="s">
        <v>31</v>
      </c>
      <c r="K1403" s="87" t="s">
        <v>1367</v>
      </c>
      <c r="L1403" s="132"/>
      <c r="M1403">
        <v>128</v>
      </c>
      <c r="N1403">
        <v>129</v>
      </c>
      <c r="O1403" s="34"/>
      <c r="P1403">
        <f>VLOOKUP(表格2_45[[#This Row],[name]],odds!$A$1:$H$200,4,0)</f>
        <v>7.7</v>
      </c>
      <c r="Q1403">
        <v>3.6</v>
      </c>
      <c r="R1403" s="34"/>
      <c r="S1403" s="37" t="s">
        <v>409</v>
      </c>
      <c r="T1403">
        <v>1650</v>
      </c>
      <c r="U1403">
        <v>1</v>
      </c>
      <c r="V1403">
        <v>26</v>
      </c>
      <c r="W1403">
        <v>2</v>
      </c>
      <c r="X1403">
        <v>25</v>
      </c>
      <c r="Y1403" s="32" t="s">
        <v>416</v>
      </c>
      <c r="Z1403">
        <v>1084</v>
      </c>
      <c r="AA1403" s="33" t="s">
        <v>417</v>
      </c>
      <c r="AB1403">
        <v>1</v>
      </c>
      <c r="AC1403">
        <v>98</v>
      </c>
      <c r="AD1403" s="24" t="s">
        <v>179</v>
      </c>
      <c r="AE1403" s="12" t="s">
        <v>581</v>
      </c>
      <c r="AF1403">
        <v>5</v>
      </c>
      <c r="AG1403">
        <v>5</v>
      </c>
      <c r="AH1403">
        <v>5</v>
      </c>
      <c r="AI1403">
        <v>1</v>
      </c>
      <c r="AL1403" t="s">
        <v>46</v>
      </c>
    </row>
    <row r="1404" spans="1:38" hidden="1" x14ac:dyDescent="0.25">
      <c r="A1404" s="22" t="s">
        <v>294</v>
      </c>
      <c r="B1404" s="17" t="s">
        <v>299</v>
      </c>
      <c r="C1404">
        <v>6</v>
      </c>
      <c r="D1404">
        <v>40.130000000000003</v>
      </c>
      <c r="E1404">
        <v>39.93</v>
      </c>
      <c r="F1404" s="34"/>
      <c r="G1404">
        <v>9</v>
      </c>
      <c r="H1404">
        <v>8</v>
      </c>
      <c r="I1404" s="34"/>
      <c r="J1404" s="49" t="s">
        <v>31</v>
      </c>
      <c r="K1404" s="49" t="s">
        <v>31</v>
      </c>
      <c r="L1404" s="107"/>
      <c r="M1404">
        <v>128</v>
      </c>
      <c r="N1404">
        <v>135</v>
      </c>
      <c r="O1404" s="34"/>
      <c r="P1404">
        <f>VLOOKUP(表格2_45[[#This Row],[name]],odds!$A$1:$H$200,4,0)</f>
        <v>7.7</v>
      </c>
      <c r="Q1404">
        <v>3.1</v>
      </c>
      <c r="R1404" s="34"/>
      <c r="S1404" s="36" t="s">
        <v>410</v>
      </c>
      <c r="T1404">
        <v>1650</v>
      </c>
      <c r="U1404">
        <v>1</v>
      </c>
      <c r="V1404">
        <v>5</v>
      </c>
      <c r="W1404">
        <v>2</v>
      </c>
      <c r="X1404">
        <v>25</v>
      </c>
      <c r="Y1404" s="32" t="s">
        <v>432</v>
      </c>
      <c r="Z1404">
        <v>1092</v>
      </c>
      <c r="AA1404" s="33" t="s">
        <v>417</v>
      </c>
      <c r="AB1404">
        <v>2</v>
      </c>
      <c r="AC1404">
        <v>100</v>
      </c>
      <c r="AD1404" s="24" t="s">
        <v>179</v>
      </c>
      <c r="AE1404" t="s">
        <v>441</v>
      </c>
      <c r="AF1404">
        <v>8</v>
      </c>
      <c r="AG1404">
        <v>8</v>
      </c>
      <c r="AH1404">
        <v>8</v>
      </c>
      <c r="AI1404">
        <v>6</v>
      </c>
      <c r="AL1404" t="s">
        <v>46</v>
      </c>
    </row>
    <row r="1405" spans="1:38" x14ac:dyDescent="0.25">
      <c r="A1405" s="22" t="s">
        <v>294</v>
      </c>
      <c r="B1405" s="22" t="s">
        <v>312</v>
      </c>
      <c r="C1405" s="28">
        <v>1</v>
      </c>
      <c r="D1405">
        <v>47.96</v>
      </c>
      <c r="E1405">
        <v>47.660000000000004</v>
      </c>
      <c r="F1405" s="34"/>
      <c r="G1405">
        <v>7</v>
      </c>
      <c r="H1405">
        <v>10</v>
      </c>
      <c r="I1405" s="34"/>
      <c r="J1405" s="63" t="s">
        <v>140</v>
      </c>
      <c r="K1405" s="52" t="s">
        <v>49</v>
      </c>
      <c r="L1405" s="118"/>
      <c r="M1405">
        <v>115</v>
      </c>
      <c r="N1405">
        <v>123</v>
      </c>
      <c r="O1405" s="34"/>
      <c r="P1405">
        <f>VLOOKUP(表格2_45[[#This Row],[name]],odds!$A$1:$H$200,4,0)</f>
        <v>9</v>
      </c>
      <c r="Q1405">
        <v>8.6</v>
      </c>
      <c r="R1405" s="34"/>
      <c r="S1405" s="36" t="s">
        <v>410</v>
      </c>
      <c r="T1405" s="41">
        <v>1800</v>
      </c>
      <c r="U1405">
        <v>1</v>
      </c>
      <c r="V1405">
        <v>15</v>
      </c>
      <c r="W1405">
        <v>10</v>
      </c>
      <c r="X1405">
        <v>25</v>
      </c>
      <c r="Y1405" s="32" t="s">
        <v>432</v>
      </c>
      <c r="Z1405">
        <v>1191</v>
      </c>
      <c r="AA1405" s="33" t="s">
        <v>427</v>
      </c>
      <c r="AB1405">
        <v>2</v>
      </c>
      <c r="AC1405">
        <v>87</v>
      </c>
      <c r="AD1405" s="22" t="s">
        <v>135</v>
      </c>
      <c r="AE1405" s="12" t="s">
        <v>581</v>
      </c>
      <c r="AF1405">
        <v>10</v>
      </c>
      <c r="AG1405">
        <v>9</v>
      </c>
      <c r="AH1405">
        <v>9</v>
      </c>
      <c r="AI1405">
        <v>9</v>
      </c>
      <c r="AJ1405">
        <v>1</v>
      </c>
      <c r="AL1405" t="s">
        <v>161</v>
      </c>
    </row>
    <row r="1406" spans="1:38" x14ac:dyDescent="0.25">
      <c r="A1406" s="22" t="s">
        <v>294</v>
      </c>
      <c r="B1406" s="21" t="s">
        <v>309</v>
      </c>
      <c r="C1406" s="28">
        <v>3</v>
      </c>
      <c r="D1406">
        <v>48.03</v>
      </c>
      <c r="E1406">
        <v>47.83</v>
      </c>
      <c r="F1406" s="34"/>
      <c r="G1406">
        <v>5</v>
      </c>
      <c r="H1406">
        <v>4</v>
      </c>
      <c r="I1406" s="34"/>
      <c r="J1406" s="56" t="s">
        <v>69</v>
      </c>
      <c r="K1406" s="56" t="s">
        <v>69</v>
      </c>
      <c r="L1406" s="105"/>
      <c r="M1406">
        <v>123</v>
      </c>
      <c r="N1406">
        <v>128</v>
      </c>
      <c r="O1406" s="34"/>
      <c r="P1406">
        <f>VLOOKUP(表格2_45[[#This Row],[name]],odds!$A$1:$H$200,4,0)</f>
        <v>4.5999999999999996</v>
      </c>
      <c r="Q1406">
        <v>3.5</v>
      </c>
      <c r="R1406" s="34"/>
      <c r="S1406" s="37" t="s">
        <v>409</v>
      </c>
      <c r="T1406" s="41">
        <v>1800</v>
      </c>
      <c r="U1406">
        <v>1</v>
      </c>
      <c r="V1406">
        <v>15</v>
      </c>
      <c r="W1406">
        <v>10</v>
      </c>
      <c r="X1406">
        <v>25</v>
      </c>
      <c r="Y1406" s="32" t="s">
        <v>432</v>
      </c>
      <c r="Z1406">
        <v>1177</v>
      </c>
      <c r="AA1406" s="33" t="s">
        <v>427</v>
      </c>
      <c r="AB1406">
        <v>2</v>
      </c>
      <c r="AC1406">
        <v>92</v>
      </c>
      <c r="AD1406" s="26" t="s">
        <v>270</v>
      </c>
      <c r="AE1406" s="12" t="s">
        <v>654</v>
      </c>
      <c r="AF1406">
        <v>7</v>
      </c>
      <c r="AG1406">
        <v>8</v>
      </c>
      <c r="AH1406">
        <v>8</v>
      </c>
      <c r="AI1406">
        <v>8</v>
      </c>
      <c r="AJ1406">
        <v>3</v>
      </c>
      <c r="AL1406" t="s">
        <v>624</v>
      </c>
    </row>
    <row r="1407" spans="1:38" hidden="1" x14ac:dyDescent="0.25">
      <c r="A1407" s="22" t="s">
        <v>294</v>
      </c>
      <c r="B1407" s="17" t="s">
        <v>299</v>
      </c>
      <c r="C1407">
        <v>12</v>
      </c>
      <c r="D1407">
        <v>47.17</v>
      </c>
      <c r="E1407">
        <v>47.57</v>
      </c>
      <c r="F1407" s="34"/>
      <c r="G1407">
        <v>9</v>
      </c>
      <c r="H1407">
        <v>11</v>
      </c>
      <c r="I1407" s="34"/>
      <c r="J1407" s="49" t="s">
        <v>31</v>
      </c>
      <c r="K1407" s="63" t="s">
        <v>140</v>
      </c>
      <c r="L1407" s="100"/>
      <c r="M1407">
        <v>128</v>
      </c>
      <c r="N1407">
        <v>116</v>
      </c>
      <c r="O1407" s="34"/>
      <c r="P1407">
        <f>VLOOKUP(表格2_45[[#This Row],[name]],odds!$A$1:$H$200,4,0)</f>
        <v>7.7</v>
      </c>
      <c r="Q1407">
        <v>20</v>
      </c>
      <c r="R1407" s="34"/>
      <c r="S1407" s="37" t="s">
        <v>409</v>
      </c>
      <c r="T1407" s="41">
        <v>1800</v>
      </c>
      <c r="U1407">
        <v>1</v>
      </c>
      <c r="V1407">
        <v>3</v>
      </c>
      <c r="W1407">
        <v>11</v>
      </c>
      <c r="X1407">
        <v>24</v>
      </c>
      <c r="Y1407" t="s">
        <v>479</v>
      </c>
      <c r="Z1407">
        <v>1079</v>
      </c>
      <c r="AA1407" s="33" t="s">
        <v>427</v>
      </c>
      <c r="AB1407" t="s">
        <v>1474</v>
      </c>
      <c r="AC1407">
        <v>100</v>
      </c>
      <c r="AD1407" s="24" t="s">
        <v>179</v>
      </c>
      <c r="AE1407" t="s">
        <v>453</v>
      </c>
      <c r="AF1407">
        <v>7</v>
      </c>
      <c r="AG1407">
        <v>8</v>
      </c>
      <c r="AH1407">
        <v>1</v>
      </c>
      <c r="AI1407">
        <v>2</v>
      </c>
      <c r="AJ1407">
        <v>12</v>
      </c>
      <c r="AL1407" t="s">
        <v>46</v>
      </c>
    </row>
    <row r="1408" spans="1:38" hidden="1" x14ac:dyDescent="0.25">
      <c r="A1408" s="22" t="s">
        <v>294</v>
      </c>
      <c r="B1408" s="17" t="s">
        <v>299</v>
      </c>
      <c r="C1408">
        <v>13</v>
      </c>
      <c r="D1408">
        <v>46.13</v>
      </c>
      <c r="E1408">
        <v>45.93</v>
      </c>
      <c r="F1408" s="34"/>
      <c r="G1408">
        <v>9</v>
      </c>
      <c r="H1408">
        <v>12</v>
      </c>
      <c r="I1408" s="34"/>
      <c r="J1408" s="49" t="s">
        <v>31</v>
      </c>
      <c r="K1408" s="55" t="s">
        <v>64</v>
      </c>
      <c r="L1408" s="99"/>
      <c r="M1408">
        <v>128</v>
      </c>
      <c r="N1408">
        <v>135</v>
      </c>
      <c r="O1408" s="34"/>
      <c r="P1408">
        <f>VLOOKUP(表格2_45[[#This Row],[name]],odds!$A$1:$H$200,4,0)</f>
        <v>7.7</v>
      </c>
      <c r="Q1408">
        <v>14</v>
      </c>
      <c r="R1408" s="34"/>
      <c r="S1408" s="37" t="s">
        <v>409</v>
      </c>
      <c r="T1408">
        <v>1650</v>
      </c>
      <c r="U1408">
        <v>1</v>
      </c>
      <c r="V1408">
        <v>6</v>
      </c>
      <c r="W1408">
        <v>10</v>
      </c>
      <c r="X1408">
        <v>24</v>
      </c>
      <c r="Y1408" t="s">
        <v>457</v>
      </c>
      <c r="Z1408">
        <v>1086</v>
      </c>
      <c r="AA1408" s="33" t="s">
        <v>417</v>
      </c>
      <c r="AB1408">
        <v>2</v>
      </c>
      <c r="AC1408">
        <v>100</v>
      </c>
      <c r="AD1408" s="24" t="s">
        <v>179</v>
      </c>
      <c r="AE1408" t="s">
        <v>1645</v>
      </c>
      <c r="AF1408">
        <v>4</v>
      </c>
      <c r="AG1408">
        <v>4</v>
      </c>
      <c r="AH1408">
        <v>13</v>
      </c>
      <c r="AI1408">
        <v>13</v>
      </c>
      <c r="AL1408" t="s">
        <v>46</v>
      </c>
    </row>
    <row r="1409" spans="1:38" hidden="1" x14ac:dyDescent="0.25">
      <c r="A1409" s="22" t="s">
        <v>294</v>
      </c>
      <c r="B1409" s="17" t="s">
        <v>299</v>
      </c>
      <c r="C1409">
        <v>6</v>
      </c>
      <c r="D1409">
        <v>40.18</v>
      </c>
      <c r="E1409">
        <v>39.979999999999997</v>
      </c>
      <c r="F1409" s="34"/>
      <c r="G1409">
        <v>9</v>
      </c>
      <c r="H1409">
        <v>10</v>
      </c>
      <c r="I1409" s="34"/>
      <c r="J1409" s="49" t="s">
        <v>31</v>
      </c>
      <c r="K1409" s="55" t="s">
        <v>64</v>
      </c>
      <c r="L1409" s="99"/>
      <c r="M1409">
        <v>128</v>
      </c>
      <c r="N1409">
        <v>135</v>
      </c>
      <c r="O1409" s="34"/>
      <c r="P1409">
        <f>VLOOKUP(表格2_45[[#This Row],[name]],odds!$A$1:$H$200,4,0)</f>
        <v>7.7</v>
      </c>
      <c r="Q1409">
        <v>10</v>
      </c>
      <c r="R1409" s="34"/>
      <c r="S1409" s="35" t="s">
        <v>408</v>
      </c>
      <c r="T1409">
        <v>1650</v>
      </c>
      <c r="U1409">
        <v>1</v>
      </c>
      <c r="V1409">
        <v>18</v>
      </c>
      <c r="W1409">
        <v>9</v>
      </c>
      <c r="X1409">
        <v>24</v>
      </c>
      <c r="Y1409" s="31" t="s">
        <v>420</v>
      </c>
      <c r="Z1409">
        <v>1094</v>
      </c>
      <c r="AA1409" s="33" t="s">
        <v>417</v>
      </c>
      <c r="AB1409">
        <v>2</v>
      </c>
      <c r="AC1409">
        <v>100</v>
      </c>
      <c r="AD1409" s="24" t="s">
        <v>179</v>
      </c>
      <c r="AE1409" t="s">
        <v>435</v>
      </c>
      <c r="AF1409">
        <v>2</v>
      </c>
      <c r="AG1409">
        <v>2</v>
      </c>
      <c r="AH1409">
        <v>1</v>
      </c>
      <c r="AI1409">
        <v>6</v>
      </c>
      <c r="AL1409" t="s">
        <v>46</v>
      </c>
    </row>
    <row r="1410" spans="1:38" hidden="1" x14ac:dyDescent="0.25">
      <c r="A1410" s="22" t="s">
        <v>294</v>
      </c>
      <c r="B1410" s="17" t="s">
        <v>299</v>
      </c>
      <c r="C1410" s="28">
        <v>2</v>
      </c>
      <c r="D1410">
        <v>34.130000000000003</v>
      </c>
      <c r="E1410">
        <v>34.03</v>
      </c>
      <c r="F1410" s="34"/>
      <c r="G1410">
        <v>9</v>
      </c>
      <c r="H1410">
        <v>7</v>
      </c>
      <c r="I1410" s="34"/>
      <c r="J1410" s="49" t="s">
        <v>31</v>
      </c>
      <c r="K1410" s="55" t="s">
        <v>64</v>
      </c>
      <c r="L1410" s="99"/>
      <c r="M1410">
        <v>128</v>
      </c>
      <c r="N1410">
        <v>130</v>
      </c>
      <c r="O1410" s="34"/>
      <c r="P1410">
        <f>VLOOKUP(表格2_45[[#This Row],[name]],odds!$A$1:$H$200,4,0)</f>
        <v>7.7</v>
      </c>
      <c r="Q1410">
        <v>9</v>
      </c>
      <c r="R1410" s="34"/>
      <c r="S1410" s="37" t="s">
        <v>409</v>
      </c>
      <c r="T1410">
        <v>1600</v>
      </c>
      <c r="U1410">
        <v>1</v>
      </c>
      <c r="V1410">
        <v>14</v>
      </c>
      <c r="W1410">
        <v>7</v>
      </c>
      <c r="X1410">
        <v>24</v>
      </c>
      <c r="Y1410" t="s">
        <v>483</v>
      </c>
      <c r="Z1410">
        <v>1086</v>
      </c>
      <c r="AA1410" s="33" t="s">
        <v>417</v>
      </c>
      <c r="AB1410">
        <v>1</v>
      </c>
      <c r="AC1410">
        <v>100</v>
      </c>
      <c r="AD1410" s="24" t="s">
        <v>179</v>
      </c>
      <c r="AE1410" s="12" t="s">
        <v>552</v>
      </c>
      <c r="AF1410">
        <v>5</v>
      </c>
      <c r="AG1410">
        <v>6</v>
      </c>
      <c r="AH1410">
        <v>5</v>
      </c>
      <c r="AI1410">
        <v>2</v>
      </c>
      <c r="AL1410" t="s">
        <v>46</v>
      </c>
    </row>
    <row r="1411" spans="1:38" hidden="1" x14ac:dyDescent="0.25">
      <c r="A1411" s="22" t="s">
        <v>294</v>
      </c>
      <c r="B1411" s="17" t="s">
        <v>299</v>
      </c>
      <c r="C1411" s="28">
        <v>3</v>
      </c>
      <c r="D1411">
        <v>40.76</v>
      </c>
      <c r="E1411">
        <v>40.559999999999995</v>
      </c>
      <c r="F1411" s="34"/>
      <c r="G1411">
        <v>9</v>
      </c>
      <c r="H1411">
        <v>8</v>
      </c>
      <c r="I1411" s="34"/>
      <c r="J1411" s="49" t="s">
        <v>31</v>
      </c>
      <c r="K1411" s="49" t="s">
        <v>31</v>
      </c>
      <c r="L1411" s="107"/>
      <c r="M1411">
        <v>128</v>
      </c>
      <c r="N1411">
        <v>133</v>
      </c>
      <c r="O1411" s="34"/>
      <c r="P1411">
        <f>VLOOKUP(表格2_45[[#This Row],[name]],odds!$A$1:$H$200,4,0)</f>
        <v>7.7</v>
      </c>
      <c r="Q1411">
        <v>8</v>
      </c>
      <c r="R1411" s="34"/>
      <c r="S1411" s="36" t="s">
        <v>410</v>
      </c>
      <c r="T1411">
        <v>1650</v>
      </c>
      <c r="U1411">
        <v>1</v>
      </c>
      <c r="V1411">
        <v>12</v>
      </c>
      <c r="W1411">
        <v>6</v>
      </c>
      <c r="X1411">
        <v>24</v>
      </c>
      <c r="Y1411" s="31" t="s">
        <v>420</v>
      </c>
      <c r="Z1411">
        <v>1071</v>
      </c>
      <c r="AA1411" s="33" t="s">
        <v>417</v>
      </c>
      <c r="AB1411">
        <v>2</v>
      </c>
      <c r="AC1411">
        <v>98</v>
      </c>
      <c r="AD1411" s="24" t="s">
        <v>179</v>
      </c>
      <c r="AE1411" s="12" t="s">
        <v>446</v>
      </c>
      <c r="AF1411">
        <v>8</v>
      </c>
      <c r="AG1411">
        <v>1</v>
      </c>
      <c r="AH1411">
        <v>1</v>
      </c>
      <c r="AI1411">
        <v>3</v>
      </c>
      <c r="AL1411" t="s">
        <v>46</v>
      </c>
    </row>
    <row r="1412" spans="1:38" hidden="1" x14ac:dyDescent="0.25">
      <c r="A1412" s="22" t="s">
        <v>294</v>
      </c>
      <c r="B1412" s="17" t="s">
        <v>299</v>
      </c>
      <c r="C1412" s="30">
        <v>4</v>
      </c>
      <c r="D1412">
        <v>26.15</v>
      </c>
      <c r="E1412">
        <v>26.25</v>
      </c>
      <c r="F1412" s="34"/>
      <c r="G1412">
        <v>9</v>
      </c>
      <c r="H1412">
        <v>6</v>
      </c>
      <c r="I1412" s="34"/>
      <c r="J1412" s="49" t="s">
        <v>31</v>
      </c>
      <c r="K1412" s="63" t="s">
        <v>140</v>
      </c>
      <c r="L1412" s="100"/>
      <c r="M1412">
        <v>128</v>
      </c>
      <c r="N1412">
        <v>126</v>
      </c>
      <c r="O1412" s="34"/>
      <c r="P1412">
        <f>VLOOKUP(表格2_45[[#This Row],[name]],odds!$A$1:$H$200,4,0)</f>
        <v>7.7</v>
      </c>
      <c r="Q1412">
        <v>19</v>
      </c>
      <c r="R1412" s="34"/>
      <c r="S1412" s="35" t="s">
        <v>408</v>
      </c>
      <c r="T1412">
        <v>2400</v>
      </c>
      <c r="U1412">
        <v>2</v>
      </c>
      <c r="V1412">
        <v>26</v>
      </c>
      <c r="W1412">
        <v>5</v>
      </c>
      <c r="X1412">
        <v>24</v>
      </c>
      <c r="Y1412" t="s">
        <v>483</v>
      </c>
      <c r="Z1412">
        <v>1079</v>
      </c>
      <c r="AA1412" s="33" t="s">
        <v>417</v>
      </c>
      <c r="AB1412" t="s">
        <v>1574</v>
      </c>
      <c r="AC1412">
        <v>95</v>
      </c>
      <c r="AD1412" s="24" t="s">
        <v>179</v>
      </c>
      <c r="AE1412" t="s">
        <v>435</v>
      </c>
      <c r="AF1412">
        <v>1</v>
      </c>
      <c r="AG1412">
        <v>1</v>
      </c>
      <c r="AH1412">
        <v>1</v>
      </c>
      <c r="AI1412">
        <v>1</v>
      </c>
      <c r="AJ1412">
        <v>2</v>
      </c>
      <c r="AK1412">
        <v>4</v>
      </c>
      <c r="AL1412" t="s">
        <v>46</v>
      </c>
    </row>
    <row r="1413" spans="1:38" hidden="1" x14ac:dyDescent="0.25">
      <c r="A1413" s="22" t="s">
        <v>294</v>
      </c>
      <c r="B1413" s="17" t="s">
        <v>299</v>
      </c>
      <c r="C1413" s="30">
        <v>4</v>
      </c>
      <c r="D1413">
        <v>26.12</v>
      </c>
      <c r="E1413">
        <v>26.52</v>
      </c>
      <c r="F1413" s="34"/>
      <c r="G1413">
        <v>9</v>
      </c>
      <c r="H1413">
        <v>8</v>
      </c>
      <c r="I1413" s="34"/>
      <c r="J1413" s="49" t="s">
        <v>31</v>
      </c>
      <c r="K1413" s="47" t="s">
        <v>504</v>
      </c>
      <c r="L1413" s="108"/>
      <c r="M1413">
        <v>128</v>
      </c>
      <c r="N1413">
        <v>115</v>
      </c>
      <c r="O1413" s="34"/>
      <c r="P1413">
        <f>VLOOKUP(表格2_45[[#This Row],[name]],odds!$A$1:$H$200,4,0)</f>
        <v>7.7</v>
      </c>
      <c r="Q1413">
        <v>9.1</v>
      </c>
      <c r="R1413" s="34"/>
      <c r="S1413" s="35" t="s">
        <v>408</v>
      </c>
      <c r="T1413">
        <v>2400</v>
      </c>
      <c r="U1413">
        <v>2</v>
      </c>
      <c r="V1413">
        <v>5</v>
      </c>
      <c r="W1413">
        <v>5</v>
      </c>
      <c r="X1413">
        <v>24</v>
      </c>
      <c r="Y1413" t="s">
        <v>477</v>
      </c>
      <c r="Z1413">
        <v>1072</v>
      </c>
      <c r="AA1413" s="33" t="s">
        <v>417</v>
      </c>
      <c r="AB1413" t="s">
        <v>1474</v>
      </c>
      <c r="AC1413">
        <v>95</v>
      </c>
      <c r="AD1413" s="24" t="s">
        <v>179</v>
      </c>
      <c r="AE1413">
        <v>4</v>
      </c>
      <c r="AF1413">
        <v>1</v>
      </c>
      <c r="AG1413">
        <v>1</v>
      </c>
      <c r="AH1413">
        <v>1</v>
      </c>
      <c r="AI1413">
        <v>1</v>
      </c>
      <c r="AJ1413">
        <v>1</v>
      </c>
      <c r="AK1413">
        <v>4</v>
      </c>
      <c r="AL1413" t="s">
        <v>46</v>
      </c>
    </row>
    <row r="1414" spans="1:38" hidden="1" x14ac:dyDescent="0.25">
      <c r="A1414" s="22" t="s">
        <v>294</v>
      </c>
      <c r="B1414" s="17" t="s">
        <v>299</v>
      </c>
      <c r="C1414" s="28">
        <v>1</v>
      </c>
      <c r="D1414">
        <v>39.31</v>
      </c>
      <c r="E1414">
        <v>39.710000000000008</v>
      </c>
      <c r="F1414" s="34"/>
      <c r="G1414">
        <v>9</v>
      </c>
      <c r="H1414">
        <v>5</v>
      </c>
      <c r="I1414" s="34"/>
      <c r="J1414" s="49" t="s">
        <v>31</v>
      </c>
      <c r="K1414" s="49" t="s">
        <v>31</v>
      </c>
      <c r="L1414" s="107"/>
      <c r="M1414">
        <v>128</v>
      </c>
      <c r="N1414">
        <v>123</v>
      </c>
      <c r="O1414" s="34"/>
      <c r="P1414">
        <f>VLOOKUP(表格2_45[[#This Row],[name]],odds!$A$1:$H$200,4,0)</f>
        <v>7.7</v>
      </c>
      <c r="Q1414">
        <v>3.6</v>
      </c>
      <c r="R1414" s="34"/>
      <c r="S1414" s="35" t="s">
        <v>408</v>
      </c>
      <c r="T1414">
        <v>1650</v>
      </c>
      <c r="U1414">
        <v>1</v>
      </c>
      <c r="V1414">
        <v>10</v>
      </c>
      <c r="W1414">
        <v>4</v>
      </c>
      <c r="X1414">
        <v>24</v>
      </c>
      <c r="Y1414" s="31" t="s">
        <v>420</v>
      </c>
      <c r="Z1414">
        <v>1070</v>
      </c>
      <c r="AA1414" s="33" t="s">
        <v>417</v>
      </c>
      <c r="AB1414">
        <v>2</v>
      </c>
      <c r="AC1414">
        <v>88</v>
      </c>
      <c r="AD1414" s="24" t="s">
        <v>179</v>
      </c>
      <c r="AE1414" s="12" t="s">
        <v>581</v>
      </c>
      <c r="AF1414">
        <v>3</v>
      </c>
      <c r="AG1414">
        <v>4</v>
      </c>
      <c r="AH1414">
        <v>4</v>
      </c>
      <c r="AI1414">
        <v>1</v>
      </c>
      <c r="AL1414" t="s">
        <v>46</v>
      </c>
    </row>
    <row r="1415" spans="1:38" hidden="1" x14ac:dyDescent="0.25">
      <c r="A1415" s="22" t="s">
        <v>294</v>
      </c>
      <c r="B1415" s="17" t="s">
        <v>299</v>
      </c>
      <c r="C1415" s="28">
        <v>1</v>
      </c>
      <c r="D1415">
        <v>50.2</v>
      </c>
      <c r="E1415">
        <v>50.500000000000007</v>
      </c>
      <c r="F1415" s="34"/>
      <c r="G1415">
        <v>9</v>
      </c>
      <c r="H1415">
        <v>4</v>
      </c>
      <c r="I1415" s="34"/>
      <c r="J1415" s="49" t="s">
        <v>31</v>
      </c>
      <c r="K1415" s="68" t="s">
        <v>316</v>
      </c>
      <c r="L1415" s="122"/>
      <c r="M1415">
        <v>128</v>
      </c>
      <c r="N1415">
        <v>125</v>
      </c>
      <c r="O1415" s="34"/>
      <c r="P1415">
        <f>VLOOKUP(表格2_45[[#This Row],[name]],odds!$A$1:$H$200,4,0)</f>
        <v>7.7</v>
      </c>
      <c r="Q1415">
        <v>7.3</v>
      </c>
      <c r="R1415" s="34"/>
      <c r="S1415" s="35" t="s">
        <v>408</v>
      </c>
      <c r="T1415" s="41">
        <v>1800</v>
      </c>
      <c r="U1415">
        <v>1</v>
      </c>
      <c r="V1415">
        <v>13</v>
      </c>
      <c r="W1415">
        <v>3</v>
      </c>
      <c r="X1415">
        <v>24</v>
      </c>
      <c r="Y1415" s="32" t="s">
        <v>416</v>
      </c>
      <c r="Z1415">
        <v>1065</v>
      </c>
      <c r="AA1415" s="33" t="s">
        <v>417</v>
      </c>
      <c r="AB1415">
        <v>3</v>
      </c>
      <c r="AC1415">
        <v>80</v>
      </c>
      <c r="AD1415" s="24" t="s">
        <v>179</v>
      </c>
      <c r="AE1415" s="12" t="s">
        <v>552</v>
      </c>
      <c r="AF1415">
        <v>2</v>
      </c>
      <c r="AG1415">
        <v>2</v>
      </c>
      <c r="AH1415">
        <v>2</v>
      </c>
      <c r="AI1415">
        <v>2</v>
      </c>
      <c r="AJ1415">
        <v>1</v>
      </c>
      <c r="AL1415" t="s">
        <v>46</v>
      </c>
    </row>
    <row r="1416" spans="1:38" hidden="1" x14ac:dyDescent="0.25">
      <c r="A1416" s="22" t="s">
        <v>294</v>
      </c>
      <c r="B1416" s="17" t="s">
        <v>299</v>
      </c>
      <c r="C1416">
        <v>8</v>
      </c>
      <c r="D1416">
        <v>49.12</v>
      </c>
      <c r="E1416">
        <v>49.22</v>
      </c>
      <c r="F1416" s="34"/>
      <c r="G1416">
        <v>9</v>
      </c>
      <c r="H1416">
        <v>4</v>
      </c>
      <c r="I1416" s="34"/>
      <c r="J1416" s="49" t="s">
        <v>31</v>
      </c>
      <c r="K1416" s="67" t="s">
        <v>195</v>
      </c>
      <c r="L1416" s="95"/>
      <c r="M1416">
        <v>128</v>
      </c>
      <c r="N1416">
        <v>132</v>
      </c>
      <c r="O1416" s="34"/>
      <c r="P1416">
        <f>VLOOKUP(表格2_45[[#This Row],[name]],odds!$A$1:$H$200,4,0)</f>
        <v>7.7</v>
      </c>
      <c r="Q1416">
        <v>30</v>
      </c>
      <c r="R1416" s="34"/>
      <c r="S1416" s="35" t="s">
        <v>408</v>
      </c>
      <c r="T1416" s="41">
        <v>1800</v>
      </c>
      <c r="U1416">
        <v>1</v>
      </c>
      <c r="V1416">
        <v>18</v>
      </c>
      <c r="W1416">
        <v>2</v>
      </c>
      <c r="X1416">
        <v>24</v>
      </c>
      <c r="Y1416" t="s">
        <v>479</v>
      </c>
      <c r="Z1416">
        <v>1064</v>
      </c>
      <c r="AA1416" s="33" t="s">
        <v>417</v>
      </c>
      <c r="AB1416">
        <v>3</v>
      </c>
      <c r="AC1416">
        <v>82</v>
      </c>
      <c r="AD1416" s="24" t="s">
        <v>179</v>
      </c>
      <c r="AE1416" t="s">
        <v>519</v>
      </c>
      <c r="AF1416">
        <v>1</v>
      </c>
      <c r="AG1416">
        <v>1</v>
      </c>
      <c r="AH1416">
        <v>1</v>
      </c>
      <c r="AI1416">
        <v>2</v>
      </c>
      <c r="AJ1416">
        <v>8</v>
      </c>
      <c r="AL1416" t="s">
        <v>46</v>
      </c>
    </row>
    <row r="1417" spans="1:38" hidden="1" x14ac:dyDescent="0.25">
      <c r="A1417" s="22" t="s">
        <v>294</v>
      </c>
      <c r="B1417" s="17" t="s">
        <v>299</v>
      </c>
      <c r="C1417">
        <v>9</v>
      </c>
      <c r="D1417">
        <v>35.409999999999997</v>
      </c>
      <c r="E1417">
        <v>35.51</v>
      </c>
      <c r="F1417" s="34"/>
      <c r="G1417">
        <v>9</v>
      </c>
      <c r="H1417">
        <v>8</v>
      </c>
      <c r="I1417" s="34"/>
      <c r="J1417" s="49" t="s">
        <v>31</v>
      </c>
      <c r="K1417" s="66" t="s">
        <v>173</v>
      </c>
      <c r="L1417" s="104"/>
      <c r="M1417">
        <v>128</v>
      </c>
      <c r="N1417">
        <v>126</v>
      </c>
      <c r="O1417" s="34"/>
      <c r="P1417">
        <f>VLOOKUP(表格2_45[[#This Row],[name]],odds!$A$1:$H$200,4,0)</f>
        <v>7.7</v>
      </c>
      <c r="Q1417">
        <v>52</v>
      </c>
      <c r="R1417" s="34"/>
      <c r="S1417" s="37" t="s">
        <v>409</v>
      </c>
      <c r="T1417">
        <v>1600</v>
      </c>
      <c r="U1417">
        <v>1</v>
      </c>
      <c r="V1417">
        <v>4</v>
      </c>
      <c r="W1417">
        <v>2</v>
      </c>
      <c r="X1417">
        <v>24</v>
      </c>
      <c r="Y1417" t="s">
        <v>501</v>
      </c>
      <c r="Z1417">
        <v>1065</v>
      </c>
      <c r="AA1417" s="33" t="s">
        <v>417</v>
      </c>
      <c r="AB1417" t="s">
        <v>1620</v>
      </c>
      <c r="AC1417">
        <v>82</v>
      </c>
      <c r="AD1417" s="24" t="s">
        <v>179</v>
      </c>
      <c r="AE1417">
        <v>6</v>
      </c>
      <c r="AF1417">
        <v>4</v>
      </c>
      <c r="AG1417">
        <v>4</v>
      </c>
      <c r="AH1417">
        <v>5</v>
      </c>
      <c r="AI1417">
        <v>9</v>
      </c>
      <c r="AL1417" t="s">
        <v>46</v>
      </c>
    </row>
    <row r="1418" spans="1:38" hidden="1" x14ac:dyDescent="0.25">
      <c r="A1418" s="22" t="s">
        <v>294</v>
      </c>
      <c r="B1418" s="17" t="s">
        <v>299</v>
      </c>
      <c r="C1418" s="28">
        <v>2</v>
      </c>
      <c r="D1418">
        <v>40.409999999999997</v>
      </c>
      <c r="E1418">
        <v>40.51</v>
      </c>
      <c r="F1418" s="34"/>
      <c r="G1418">
        <v>9</v>
      </c>
      <c r="H1418">
        <v>2</v>
      </c>
      <c r="I1418" s="34"/>
      <c r="J1418" s="49" t="s">
        <v>31</v>
      </c>
      <c r="K1418" s="47" t="s">
        <v>504</v>
      </c>
      <c r="L1418" s="108"/>
      <c r="M1418">
        <v>128</v>
      </c>
      <c r="N1418">
        <v>130</v>
      </c>
      <c r="O1418" s="34"/>
      <c r="P1418">
        <f>VLOOKUP(表格2_45[[#This Row],[name]],odds!$A$1:$H$200,4,0)</f>
        <v>7.7</v>
      </c>
      <c r="Q1418">
        <v>10</v>
      </c>
      <c r="R1418" s="34"/>
      <c r="S1418" s="35" t="s">
        <v>408</v>
      </c>
      <c r="T1418">
        <v>1650</v>
      </c>
      <c r="U1418">
        <v>1</v>
      </c>
      <c r="V1418">
        <v>4</v>
      </c>
      <c r="W1418">
        <v>1</v>
      </c>
      <c r="X1418">
        <v>24</v>
      </c>
      <c r="Y1418" s="32" t="s">
        <v>432</v>
      </c>
      <c r="Z1418">
        <v>1074</v>
      </c>
      <c r="AA1418" s="33" t="s">
        <v>417</v>
      </c>
      <c r="AB1418">
        <v>3</v>
      </c>
      <c r="AC1418">
        <v>80</v>
      </c>
      <c r="AD1418" s="24" t="s">
        <v>179</v>
      </c>
      <c r="AE1418" s="12" t="s">
        <v>654</v>
      </c>
      <c r="AF1418">
        <v>2</v>
      </c>
      <c r="AG1418">
        <v>2</v>
      </c>
      <c r="AH1418">
        <v>2</v>
      </c>
      <c r="AI1418">
        <v>2</v>
      </c>
      <c r="AL1418" t="s">
        <v>46</v>
      </c>
    </row>
    <row r="1419" spans="1:38" hidden="1" x14ac:dyDescent="0.25">
      <c r="A1419" s="22" t="s">
        <v>294</v>
      </c>
      <c r="B1419" s="17" t="s">
        <v>299</v>
      </c>
      <c r="C1419" s="30">
        <v>5</v>
      </c>
      <c r="D1419">
        <v>40.549999999999997</v>
      </c>
      <c r="E1419">
        <v>40.549999999999997</v>
      </c>
      <c r="F1419" s="34"/>
      <c r="G1419">
        <v>9</v>
      </c>
      <c r="H1419">
        <v>4</v>
      </c>
      <c r="I1419" s="34"/>
      <c r="J1419" s="49" t="s">
        <v>31</v>
      </c>
      <c r="K1419" s="74" t="s">
        <v>404</v>
      </c>
      <c r="L1419" s="106"/>
      <c r="M1419">
        <v>128</v>
      </c>
      <c r="N1419">
        <v>135</v>
      </c>
      <c r="O1419" s="34"/>
      <c r="P1419">
        <f>VLOOKUP(表格2_45[[#This Row],[name]],odds!$A$1:$H$200,4,0)</f>
        <v>7.7</v>
      </c>
      <c r="Q1419">
        <v>20</v>
      </c>
      <c r="R1419" s="34"/>
      <c r="S1419" s="35" t="s">
        <v>408</v>
      </c>
      <c r="T1419">
        <v>1650</v>
      </c>
      <c r="U1419">
        <v>1</v>
      </c>
      <c r="V1419">
        <v>13</v>
      </c>
      <c r="W1419">
        <v>12</v>
      </c>
      <c r="X1419">
        <v>23</v>
      </c>
      <c r="Y1419" s="31" t="s">
        <v>420</v>
      </c>
      <c r="Z1419">
        <v>1064</v>
      </c>
      <c r="AA1419" s="33" t="s">
        <v>417</v>
      </c>
      <c r="AB1419">
        <v>3</v>
      </c>
      <c r="AC1419">
        <v>80</v>
      </c>
      <c r="AD1419" s="24" t="s">
        <v>179</v>
      </c>
      <c r="AE1419" s="12" t="s">
        <v>539</v>
      </c>
      <c r="AF1419">
        <v>3</v>
      </c>
      <c r="AG1419">
        <v>3</v>
      </c>
      <c r="AH1419">
        <v>4</v>
      </c>
      <c r="AI1419">
        <v>5</v>
      </c>
      <c r="AL1419" t="s">
        <v>46</v>
      </c>
    </row>
    <row r="1420" spans="1:38" hidden="1" x14ac:dyDescent="0.25">
      <c r="A1420" s="22" t="s">
        <v>294</v>
      </c>
      <c r="B1420" s="17" t="s">
        <v>299</v>
      </c>
      <c r="C1420">
        <v>9</v>
      </c>
      <c r="D1420">
        <v>35</v>
      </c>
      <c r="E1420">
        <v>35</v>
      </c>
      <c r="F1420" s="34"/>
      <c r="G1420">
        <v>9</v>
      </c>
      <c r="H1420">
        <v>10</v>
      </c>
      <c r="I1420" s="34"/>
      <c r="J1420" s="49" t="s">
        <v>31</v>
      </c>
      <c r="K1420" s="67" t="s">
        <v>195</v>
      </c>
      <c r="L1420" s="95"/>
      <c r="M1420">
        <v>128</v>
      </c>
      <c r="N1420">
        <v>129</v>
      </c>
      <c r="O1420" s="34"/>
      <c r="P1420">
        <f>VLOOKUP(表格2_45[[#This Row],[name]],odds!$A$1:$H$200,4,0)</f>
        <v>7.7</v>
      </c>
      <c r="Q1420">
        <v>51</v>
      </c>
      <c r="R1420" s="34"/>
      <c r="S1420" s="35" t="s">
        <v>408</v>
      </c>
      <c r="T1420">
        <v>1600</v>
      </c>
      <c r="U1420">
        <v>1</v>
      </c>
      <c r="V1420">
        <v>5</v>
      </c>
      <c r="W1420">
        <v>11</v>
      </c>
      <c r="X1420">
        <v>23</v>
      </c>
      <c r="Y1420" t="s">
        <v>479</v>
      </c>
      <c r="Z1420">
        <v>1076</v>
      </c>
      <c r="AA1420" s="33" t="s">
        <v>417</v>
      </c>
      <c r="AB1420">
        <v>2</v>
      </c>
      <c r="AC1420">
        <v>82</v>
      </c>
      <c r="AD1420" s="24" t="s">
        <v>179</v>
      </c>
      <c r="AE1420" t="s">
        <v>533</v>
      </c>
      <c r="AF1420">
        <v>1</v>
      </c>
      <c r="AG1420">
        <v>1</v>
      </c>
      <c r="AH1420">
        <v>1</v>
      </c>
      <c r="AI1420">
        <v>9</v>
      </c>
      <c r="AL1420" t="s">
        <v>46</v>
      </c>
    </row>
    <row r="1421" spans="1:38" hidden="1" x14ac:dyDescent="0.25">
      <c r="A1421" s="22" t="s">
        <v>294</v>
      </c>
      <c r="B1421" s="17" t="s">
        <v>299</v>
      </c>
      <c r="C1421">
        <v>8</v>
      </c>
      <c r="D1421">
        <v>22.08</v>
      </c>
      <c r="E1421">
        <v>22.779999999999998</v>
      </c>
      <c r="F1421" s="34"/>
      <c r="G1421">
        <v>9</v>
      </c>
      <c r="H1421">
        <v>1</v>
      </c>
      <c r="I1421" s="34"/>
      <c r="J1421" s="49" t="s">
        <v>31</v>
      </c>
      <c r="K1421" s="54" t="s">
        <v>58</v>
      </c>
      <c r="L1421" s="110"/>
      <c r="M1421">
        <v>128</v>
      </c>
      <c r="N1421">
        <v>119</v>
      </c>
      <c r="O1421" s="34"/>
      <c r="P1421">
        <f>VLOOKUP(表格2_45[[#This Row],[name]],odds!$A$1:$H$200,4,0)</f>
        <v>7.7</v>
      </c>
      <c r="Q1421">
        <v>26</v>
      </c>
      <c r="R1421" s="34"/>
      <c r="S1421" s="37" t="s">
        <v>409</v>
      </c>
      <c r="T1421">
        <v>1400</v>
      </c>
      <c r="U1421">
        <v>1</v>
      </c>
      <c r="V1421">
        <v>22</v>
      </c>
      <c r="W1421">
        <v>10</v>
      </c>
      <c r="X1421">
        <v>23</v>
      </c>
      <c r="Y1421" t="s">
        <v>501</v>
      </c>
      <c r="Z1421">
        <v>1098</v>
      </c>
      <c r="AA1421" s="33" t="s">
        <v>417</v>
      </c>
      <c r="AB1421">
        <v>2</v>
      </c>
      <c r="AC1421">
        <v>82</v>
      </c>
      <c r="AD1421" s="24" t="s">
        <v>179</v>
      </c>
      <c r="AE1421">
        <v>4</v>
      </c>
      <c r="AF1421">
        <v>5</v>
      </c>
      <c r="AG1421">
        <v>5</v>
      </c>
      <c r="AH1421">
        <v>8</v>
      </c>
      <c r="AI1421">
        <v>8</v>
      </c>
      <c r="AL1421" t="s">
        <v>639</v>
      </c>
    </row>
    <row r="1422" spans="1:38" hidden="1" x14ac:dyDescent="0.25">
      <c r="A1422" s="22" t="s">
        <v>294</v>
      </c>
      <c r="B1422" s="18" t="s">
        <v>302</v>
      </c>
      <c r="C1422" s="28">
        <v>1</v>
      </c>
      <c r="D1422">
        <v>38.99</v>
      </c>
      <c r="E1422">
        <v>38.890000000000008</v>
      </c>
      <c r="F1422" s="34"/>
      <c r="G1422">
        <v>12</v>
      </c>
      <c r="H1422">
        <v>5</v>
      </c>
      <c r="I1422" s="34"/>
      <c r="J1422" s="55" t="s">
        <v>64</v>
      </c>
      <c r="K1422" s="55" t="s">
        <v>64</v>
      </c>
      <c r="L1422" s="99"/>
      <c r="M1422">
        <v>125</v>
      </c>
      <c r="N1422">
        <v>135</v>
      </c>
      <c r="O1422" s="34"/>
      <c r="P1422">
        <f>VLOOKUP(表格2_45[[#This Row],[name]],odds!$A$1:$H$200,4,0)</f>
        <v>11</v>
      </c>
      <c r="Q1422">
        <v>7.1</v>
      </c>
      <c r="R1422" s="34"/>
      <c r="S1422" s="36" t="s">
        <v>410</v>
      </c>
      <c r="T1422">
        <v>1650</v>
      </c>
      <c r="U1422">
        <v>1</v>
      </c>
      <c r="V1422">
        <v>23</v>
      </c>
      <c r="W1422">
        <v>12</v>
      </c>
      <c r="X1422">
        <v>25</v>
      </c>
      <c r="Y1422" s="32" t="s">
        <v>416</v>
      </c>
      <c r="Z1422">
        <v>1264</v>
      </c>
      <c r="AA1422" s="33" t="s">
        <v>417</v>
      </c>
      <c r="AB1422">
        <v>2</v>
      </c>
      <c r="AC1422">
        <v>98</v>
      </c>
      <c r="AD1422" s="24" t="s">
        <v>179</v>
      </c>
      <c r="AE1422" s="12" t="s">
        <v>1652</v>
      </c>
      <c r="AF1422">
        <v>8</v>
      </c>
      <c r="AG1422">
        <v>6</v>
      </c>
      <c r="AH1422">
        <v>4</v>
      </c>
      <c r="AI1422">
        <v>1</v>
      </c>
      <c r="AL1422" t="s">
        <v>17</v>
      </c>
    </row>
    <row r="1423" spans="1:38" x14ac:dyDescent="0.25">
      <c r="A1423" s="22" t="s">
        <v>294</v>
      </c>
      <c r="B1423" s="18" t="s">
        <v>302</v>
      </c>
      <c r="C1423" s="30">
        <v>4</v>
      </c>
      <c r="D1423">
        <v>48.07</v>
      </c>
      <c r="E1423">
        <v>48.27</v>
      </c>
      <c r="F1423" s="34"/>
      <c r="G1423">
        <v>12</v>
      </c>
      <c r="H1423">
        <v>8</v>
      </c>
      <c r="I1423" s="34"/>
      <c r="J1423" s="55" t="s">
        <v>64</v>
      </c>
      <c r="K1423" s="50" t="s">
        <v>565</v>
      </c>
      <c r="L1423" s="98"/>
      <c r="M1423">
        <v>125</v>
      </c>
      <c r="N1423">
        <v>126</v>
      </c>
      <c r="O1423" s="34"/>
      <c r="P1423">
        <f>VLOOKUP(表格2_45[[#This Row],[name]],odds!$A$1:$H$200,4,0)</f>
        <v>11</v>
      </c>
      <c r="Q1423">
        <v>14</v>
      </c>
      <c r="R1423" s="34"/>
      <c r="S1423" s="35" t="s">
        <v>408</v>
      </c>
      <c r="T1423" s="41">
        <v>1800</v>
      </c>
      <c r="U1423">
        <v>1</v>
      </c>
      <c r="V1423">
        <v>15</v>
      </c>
      <c r="W1423">
        <v>10</v>
      </c>
      <c r="X1423">
        <v>25</v>
      </c>
      <c r="Y1423" s="32" t="s">
        <v>432</v>
      </c>
      <c r="Z1423">
        <v>1249</v>
      </c>
      <c r="AA1423" s="33" t="s">
        <v>427</v>
      </c>
      <c r="AB1423">
        <v>2</v>
      </c>
      <c r="AC1423">
        <v>92</v>
      </c>
      <c r="AD1423" s="24" t="s">
        <v>179</v>
      </c>
      <c r="AE1423" s="12" t="s">
        <v>423</v>
      </c>
      <c r="AF1423">
        <v>3</v>
      </c>
      <c r="AG1423">
        <v>2</v>
      </c>
      <c r="AH1423">
        <v>2</v>
      </c>
      <c r="AI1423">
        <v>1</v>
      </c>
      <c r="AJ1423">
        <v>4</v>
      </c>
      <c r="AL1423" t="s">
        <v>17</v>
      </c>
    </row>
    <row r="1424" spans="1:38" hidden="1" x14ac:dyDescent="0.25">
      <c r="A1424" s="22" t="s">
        <v>294</v>
      </c>
      <c r="B1424" s="21" t="s">
        <v>309</v>
      </c>
      <c r="C1424">
        <v>8</v>
      </c>
      <c r="D1424">
        <v>48.99</v>
      </c>
      <c r="E1424">
        <v>48.39</v>
      </c>
      <c r="F1424" s="34"/>
      <c r="G1424">
        <v>5</v>
      </c>
      <c r="H1424">
        <v>12</v>
      </c>
      <c r="I1424" s="34"/>
      <c r="J1424" s="56" t="s">
        <v>69</v>
      </c>
      <c r="K1424" s="64" t="s">
        <v>150</v>
      </c>
      <c r="L1424" s="119"/>
      <c r="M1424">
        <v>123</v>
      </c>
      <c r="N1424">
        <v>135</v>
      </c>
      <c r="O1424" s="34"/>
      <c r="P1424">
        <f>VLOOKUP(表格2_45[[#This Row],[name]],odds!$A$1:$H$200,4,0)</f>
        <v>4.5999999999999996</v>
      </c>
      <c r="Q1424">
        <v>11</v>
      </c>
      <c r="R1424" s="34"/>
      <c r="S1424" s="37" t="s">
        <v>409</v>
      </c>
      <c r="T1424" s="41">
        <v>1800</v>
      </c>
      <c r="U1424">
        <v>1</v>
      </c>
      <c r="V1424">
        <v>10</v>
      </c>
      <c r="W1424">
        <v>1</v>
      </c>
      <c r="X1424">
        <v>24</v>
      </c>
      <c r="Y1424" s="31" t="s">
        <v>420</v>
      </c>
      <c r="Z1424">
        <v>1164</v>
      </c>
      <c r="AA1424" s="33" t="s">
        <v>417</v>
      </c>
      <c r="AB1424" t="s">
        <v>1474</v>
      </c>
      <c r="AC1424">
        <v>114</v>
      </c>
      <c r="AD1424" s="24" t="s">
        <v>50</v>
      </c>
      <c r="AE1424" t="s">
        <v>589</v>
      </c>
      <c r="AF1424">
        <v>7</v>
      </c>
      <c r="AG1424">
        <v>8</v>
      </c>
      <c r="AH1424">
        <v>8</v>
      </c>
      <c r="AI1424">
        <v>7</v>
      </c>
      <c r="AJ1424">
        <v>8</v>
      </c>
      <c r="AL1424" t="s">
        <v>46</v>
      </c>
    </row>
    <row r="1425" spans="1:38" hidden="1" x14ac:dyDescent="0.25">
      <c r="A1425" s="22" t="s">
        <v>294</v>
      </c>
      <c r="B1425" s="18" t="s">
        <v>302</v>
      </c>
      <c r="C1425">
        <v>11</v>
      </c>
      <c r="D1425">
        <v>41.15</v>
      </c>
      <c r="E1425">
        <v>40.949999999999996</v>
      </c>
      <c r="F1425" s="34"/>
      <c r="G1425">
        <v>12</v>
      </c>
      <c r="H1425">
        <v>12</v>
      </c>
      <c r="I1425" s="34"/>
      <c r="J1425" s="55" t="s">
        <v>64</v>
      </c>
      <c r="K1425" s="59" t="s">
        <v>85</v>
      </c>
      <c r="L1425" s="96"/>
      <c r="M1425">
        <v>125</v>
      </c>
      <c r="N1425">
        <v>132</v>
      </c>
      <c r="O1425" s="34"/>
      <c r="P1425">
        <f>VLOOKUP(表格2_45[[#This Row],[name]],odds!$A$1:$H$200,4,0)</f>
        <v>11</v>
      </c>
      <c r="Q1425">
        <v>71</v>
      </c>
      <c r="R1425" s="34"/>
      <c r="S1425" s="38" t="s">
        <v>411</v>
      </c>
      <c r="T1425">
        <v>1650</v>
      </c>
      <c r="U1425">
        <v>1</v>
      </c>
      <c r="V1425">
        <v>4</v>
      </c>
      <c r="W1425">
        <v>10</v>
      </c>
      <c r="X1425">
        <v>25</v>
      </c>
      <c r="Y1425" t="s">
        <v>457</v>
      </c>
      <c r="Z1425">
        <v>1257</v>
      </c>
      <c r="AA1425" s="34" t="s">
        <v>826</v>
      </c>
      <c r="AB1425">
        <v>2</v>
      </c>
      <c r="AC1425">
        <v>94</v>
      </c>
      <c r="AD1425" s="24" t="s">
        <v>179</v>
      </c>
      <c r="AE1425" t="s">
        <v>672</v>
      </c>
      <c r="AF1425">
        <v>12</v>
      </c>
      <c r="AG1425">
        <v>12</v>
      </c>
      <c r="AH1425">
        <v>10</v>
      </c>
      <c r="AI1425">
        <v>11</v>
      </c>
      <c r="AL1425" t="s">
        <v>17</v>
      </c>
    </row>
    <row r="1426" spans="1:38" hidden="1" x14ac:dyDescent="0.25">
      <c r="A1426" s="22" t="s">
        <v>294</v>
      </c>
      <c r="B1426" s="18" t="s">
        <v>302</v>
      </c>
      <c r="C1426">
        <v>7</v>
      </c>
      <c r="D1426">
        <v>39.090000000000003</v>
      </c>
      <c r="E1426">
        <v>39.190000000000005</v>
      </c>
      <c r="F1426" s="34"/>
      <c r="G1426">
        <v>12</v>
      </c>
      <c r="H1426">
        <v>8</v>
      </c>
      <c r="I1426" s="34"/>
      <c r="J1426" s="55" t="s">
        <v>64</v>
      </c>
      <c r="K1426" s="68" t="s">
        <v>316</v>
      </c>
      <c r="L1426" s="122"/>
      <c r="M1426">
        <v>125</v>
      </c>
      <c r="N1426">
        <v>128</v>
      </c>
      <c r="O1426" s="34"/>
      <c r="P1426">
        <f>VLOOKUP(表格2_45[[#This Row],[name]],odds!$A$1:$H$200,4,0)</f>
        <v>11</v>
      </c>
      <c r="Q1426">
        <v>14</v>
      </c>
      <c r="R1426" s="34"/>
      <c r="S1426" s="36" t="s">
        <v>410</v>
      </c>
      <c r="T1426">
        <v>1650</v>
      </c>
      <c r="U1426">
        <v>1</v>
      </c>
      <c r="V1426">
        <v>11</v>
      </c>
      <c r="W1426">
        <v>6</v>
      </c>
      <c r="X1426">
        <v>25</v>
      </c>
      <c r="Y1426" s="31" t="s">
        <v>420</v>
      </c>
      <c r="Z1426">
        <v>1235</v>
      </c>
      <c r="AA1426" s="33" t="s">
        <v>427</v>
      </c>
      <c r="AB1426">
        <v>2</v>
      </c>
      <c r="AC1426">
        <v>97</v>
      </c>
      <c r="AD1426" s="24" t="s">
        <v>179</v>
      </c>
      <c r="AE1426">
        <v>4</v>
      </c>
      <c r="AF1426">
        <v>9</v>
      </c>
      <c r="AG1426">
        <v>8</v>
      </c>
      <c r="AH1426">
        <v>9</v>
      </c>
      <c r="AI1426">
        <v>7</v>
      </c>
      <c r="AL1426" t="s">
        <v>17</v>
      </c>
    </row>
    <row r="1427" spans="1:38" hidden="1" x14ac:dyDescent="0.25">
      <c r="A1427" s="22" t="s">
        <v>294</v>
      </c>
      <c r="B1427" s="18" t="s">
        <v>302</v>
      </c>
      <c r="C1427">
        <v>9</v>
      </c>
      <c r="D1427">
        <v>39.619999999999997</v>
      </c>
      <c r="E1427">
        <v>39.72</v>
      </c>
      <c r="F1427" s="34"/>
      <c r="G1427">
        <v>12</v>
      </c>
      <c r="H1427">
        <v>5</v>
      </c>
      <c r="I1427" s="34"/>
      <c r="J1427" s="55" t="s">
        <v>64</v>
      </c>
      <c r="K1427" s="68" t="s">
        <v>316</v>
      </c>
      <c r="L1427" s="122"/>
      <c r="M1427">
        <v>125</v>
      </c>
      <c r="N1427">
        <v>128</v>
      </c>
      <c r="O1427" s="34"/>
      <c r="P1427">
        <f>VLOOKUP(表格2_45[[#This Row],[name]],odds!$A$1:$H$200,4,0)</f>
        <v>11</v>
      </c>
      <c r="Q1427">
        <v>18</v>
      </c>
      <c r="R1427" s="34"/>
      <c r="S1427" s="37" t="s">
        <v>409</v>
      </c>
      <c r="T1427">
        <v>1650</v>
      </c>
      <c r="U1427">
        <v>1</v>
      </c>
      <c r="V1427">
        <v>31</v>
      </c>
      <c r="W1427">
        <v>5</v>
      </c>
      <c r="X1427">
        <v>25</v>
      </c>
      <c r="Y1427" t="s">
        <v>457</v>
      </c>
      <c r="Z1427">
        <v>1240</v>
      </c>
      <c r="AA1427" s="33" t="s">
        <v>417</v>
      </c>
      <c r="AB1427">
        <v>2</v>
      </c>
      <c r="AC1427">
        <v>99</v>
      </c>
      <c r="AD1427" s="24" t="s">
        <v>179</v>
      </c>
      <c r="AE1427">
        <v>3</v>
      </c>
      <c r="AF1427">
        <v>4</v>
      </c>
      <c r="AG1427">
        <v>6</v>
      </c>
      <c r="AH1427">
        <v>5</v>
      </c>
      <c r="AI1427">
        <v>9</v>
      </c>
      <c r="AL1427" t="s">
        <v>17</v>
      </c>
    </row>
    <row r="1428" spans="1:38" hidden="1" x14ac:dyDescent="0.25">
      <c r="A1428" s="22" t="s">
        <v>294</v>
      </c>
      <c r="B1428" s="18" t="s">
        <v>302</v>
      </c>
      <c r="C1428" s="30">
        <v>5</v>
      </c>
      <c r="D1428">
        <v>39.14</v>
      </c>
      <c r="E1428">
        <v>39.040000000000006</v>
      </c>
      <c r="F1428" s="34"/>
      <c r="G1428">
        <v>12</v>
      </c>
      <c r="H1428">
        <v>5</v>
      </c>
      <c r="I1428" s="34"/>
      <c r="J1428" s="55" t="s">
        <v>64</v>
      </c>
      <c r="K1428" s="59" t="s">
        <v>85</v>
      </c>
      <c r="L1428" s="96"/>
      <c r="M1428">
        <v>125</v>
      </c>
      <c r="N1428">
        <v>135</v>
      </c>
      <c r="O1428" s="34"/>
      <c r="P1428">
        <f>VLOOKUP(表格2_45[[#This Row],[name]],odds!$A$1:$H$200,4,0)</f>
        <v>11</v>
      </c>
      <c r="Q1428">
        <v>7.3</v>
      </c>
      <c r="R1428" s="34"/>
      <c r="S1428" s="37" t="s">
        <v>409</v>
      </c>
      <c r="T1428">
        <v>1650</v>
      </c>
      <c r="U1428">
        <v>1</v>
      </c>
      <c r="V1428">
        <v>14</v>
      </c>
      <c r="W1428">
        <v>5</v>
      </c>
      <c r="X1428">
        <v>25</v>
      </c>
      <c r="Y1428" s="31" t="s">
        <v>420</v>
      </c>
      <c r="Z1428">
        <v>1235</v>
      </c>
      <c r="AA1428" s="33" t="s">
        <v>427</v>
      </c>
      <c r="AB1428">
        <v>2</v>
      </c>
      <c r="AC1428">
        <v>100</v>
      </c>
      <c r="AD1428" s="24" t="s">
        <v>179</v>
      </c>
      <c r="AE1428" s="12" t="s">
        <v>471</v>
      </c>
      <c r="AF1428">
        <v>4</v>
      </c>
      <c r="AG1428">
        <v>4</v>
      </c>
      <c r="AH1428">
        <v>5</v>
      </c>
      <c r="AI1428">
        <v>5</v>
      </c>
      <c r="AL1428" t="s">
        <v>17</v>
      </c>
    </row>
    <row r="1429" spans="1:38" hidden="1" x14ac:dyDescent="0.25">
      <c r="A1429" s="22" t="s">
        <v>294</v>
      </c>
      <c r="B1429" s="18" t="s">
        <v>302</v>
      </c>
      <c r="C1429" s="30">
        <v>5</v>
      </c>
      <c r="D1429">
        <v>46.1</v>
      </c>
      <c r="E1429">
        <v>46.000000000000007</v>
      </c>
      <c r="F1429" s="34"/>
      <c r="G1429">
        <v>12</v>
      </c>
      <c r="H1429">
        <v>6</v>
      </c>
      <c r="I1429" s="34"/>
      <c r="J1429" s="55" t="s">
        <v>64</v>
      </c>
      <c r="K1429" s="59" t="s">
        <v>85</v>
      </c>
      <c r="L1429" s="96"/>
      <c r="M1429">
        <v>125</v>
      </c>
      <c r="N1429">
        <v>135</v>
      </c>
      <c r="O1429" s="34"/>
      <c r="P1429">
        <f>VLOOKUP(表格2_45[[#This Row],[name]],odds!$A$1:$H$200,4,0)</f>
        <v>11</v>
      </c>
      <c r="Q1429">
        <v>29</v>
      </c>
      <c r="R1429" s="34"/>
      <c r="S1429" s="37" t="s">
        <v>409</v>
      </c>
      <c r="T1429" s="41">
        <v>1800</v>
      </c>
      <c r="U1429">
        <v>1</v>
      </c>
      <c r="V1429">
        <v>20</v>
      </c>
      <c r="W1429">
        <v>4</v>
      </c>
      <c r="X1429">
        <v>25</v>
      </c>
      <c r="Y1429" t="s">
        <v>479</v>
      </c>
      <c r="Z1429">
        <v>1238</v>
      </c>
      <c r="AA1429" s="33" t="s">
        <v>427</v>
      </c>
      <c r="AB1429">
        <v>2</v>
      </c>
      <c r="AC1429">
        <v>100</v>
      </c>
      <c r="AD1429" s="24" t="s">
        <v>179</v>
      </c>
      <c r="AE1429" s="12" t="s">
        <v>418</v>
      </c>
      <c r="AF1429">
        <v>6</v>
      </c>
      <c r="AG1429">
        <v>6</v>
      </c>
      <c r="AH1429">
        <v>6</v>
      </c>
      <c r="AI1429">
        <v>6</v>
      </c>
      <c r="AJ1429">
        <v>5</v>
      </c>
      <c r="AL1429" t="s">
        <v>17</v>
      </c>
    </row>
    <row r="1430" spans="1:38" hidden="1" x14ac:dyDescent="0.25">
      <c r="A1430" s="22" t="s">
        <v>294</v>
      </c>
      <c r="B1430" s="18" t="s">
        <v>302</v>
      </c>
      <c r="C1430" s="28">
        <v>2</v>
      </c>
      <c r="D1430">
        <v>34.96</v>
      </c>
      <c r="E1430">
        <v>35.06</v>
      </c>
      <c r="F1430" s="34"/>
      <c r="G1430">
        <v>12</v>
      </c>
      <c r="H1430">
        <v>4</v>
      </c>
      <c r="I1430" s="34"/>
      <c r="J1430" s="55" t="s">
        <v>64</v>
      </c>
      <c r="K1430" s="59" t="s">
        <v>85</v>
      </c>
      <c r="L1430" s="96"/>
      <c r="M1430">
        <v>125</v>
      </c>
      <c r="N1430">
        <v>135</v>
      </c>
      <c r="O1430" s="34"/>
      <c r="P1430">
        <f>VLOOKUP(表格2_45[[#This Row],[name]],odds!$A$1:$H$200,4,0)</f>
        <v>11</v>
      </c>
      <c r="Q1430">
        <v>4.9000000000000004</v>
      </c>
      <c r="R1430" s="34"/>
      <c r="S1430" s="37" t="s">
        <v>409</v>
      </c>
      <c r="T1430">
        <v>1600</v>
      </c>
      <c r="U1430">
        <v>1</v>
      </c>
      <c r="V1430">
        <v>6</v>
      </c>
      <c r="W1430">
        <v>4</v>
      </c>
      <c r="X1430">
        <v>25</v>
      </c>
      <c r="Y1430" t="s">
        <v>501</v>
      </c>
      <c r="Z1430">
        <v>1243</v>
      </c>
      <c r="AA1430" s="33" t="s">
        <v>417</v>
      </c>
      <c r="AB1430">
        <v>2</v>
      </c>
      <c r="AC1430">
        <v>100</v>
      </c>
      <c r="AD1430" s="24" t="s">
        <v>179</v>
      </c>
      <c r="AE1430" s="12" t="s">
        <v>539</v>
      </c>
      <c r="AF1430">
        <v>4</v>
      </c>
      <c r="AG1430">
        <v>4</v>
      </c>
      <c r="AH1430">
        <v>3</v>
      </c>
      <c r="AI1430">
        <v>2</v>
      </c>
      <c r="AL1430" t="s">
        <v>17</v>
      </c>
    </row>
    <row r="1431" spans="1:38" hidden="1" x14ac:dyDescent="0.25">
      <c r="A1431" s="22" t="s">
        <v>294</v>
      </c>
      <c r="B1431" s="18" t="s">
        <v>302</v>
      </c>
      <c r="C1431" s="28">
        <v>3</v>
      </c>
      <c r="D1431">
        <v>47.18</v>
      </c>
      <c r="E1431">
        <v>46.88</v>
      </c>
      <c r="F1431" s="34"/>
      <c r="G1431">
        <v>12</v>
      </c>
      <c r="H1431">
        <v>12</v>
      </c>
      <c r="I1431" s="34"/>
      <c r="J1431" s="55" t="s">
        <v>64</v>
      </c>
      <c r="K1431" s="67" t="s">
        <v>195</v>
      </c>
      <c r="L1431" s="95"/>
      <c r="M1431">
        <v>125</v>
      </c>
      <c r="N1431">
        <v>135</v>
      </c>
      <c r="O1431" s="34"/>
      <c r="P1431">
        <f>VLOOKUP(表格2_45[[#This Row],[name]],odds!$A$1:$H$200,4,0)</f>
        <v>11</v>
      </c>
      <c r="Q1431">
        <v>27</v>
      </c>
      <c r="R1431" s="34"/>
      <c r="S1431" s="36" t="s">
        <v>410</v>
      </c>
      <c r="T1431" s="41">
        <v>1800</v>
      </c>
      <c r="U1431">
        <v>1</v>
      </c>
      <c r="V1431">
        <v>9</v>
      </c>
      <c r="W1431">
        <v>3</v>
      </c>
      <c r="X1431">
        <v>25</v>
      </c>
      <c r="Y1431" t="s">
        <v>508</v>
      </c>
      <c r="Z1431">
        <v>1250</v>
      </c>
      <c r="AA1431" s="33" t="s">
        <v>427</v>
      </c>
      <c r="AB1431">
        <v>2</v>
      </c>
      <c r="AC1431">
        <v>100</v>
      </c>
      <c r="AD1431" s="24" t="s">
        <v>179</v>
      </c>
      <c r="AE1431" s="12" t="s">
        <v>549</v>
      </c>
      <c r="AF1431">
        <v>10</v>
      </c>
      <c r="AG1431">
        <v>6</v>
      </c>
      <c r="AH1431">
        <v>5</v>
      </c>
      <c r="AI1431">
        <v>5</v>
      </c>
      <c r="AJ1431">
        <v>3</v>
      </c>
      <c r="AL1431" t="s">
        <v>17</v>
      </c>
    </row>
    <row r="1432" spans="1:38" hidden="1" x14ac:dyDescent="0.25">
      <c r="A1432" s="22" t="s">
        <v>294</v>
      </c>
      <c r="B1432" s="18" t="s">
        <v>302</v>
      </c>
      <c r="C1432" s="28">
        <v>2</v>
      </c>
      <c r="D1432">
        <v>39.020000000000003</v>
      </c>
      <c r="E1432">
        <v>39.120000000000005</v>
      </c>
      <c r="F1432" s="34"/>
      <c r="G1432">
        <v>12</v>
      </c>
      <c r="H1432">
        <v>8</v>
      </c>
      <c r="I1432" s="34"/>
      <c r="J1432" s="55" t="s">
        <v>64</v>
      </c>
      <c r="K1432" s="59" t="s">
        <v>85</v>
      </c>
      <c r="L1432" s="96"/>
      <c r="M1432">
        <v>125</v>
      </c>
      <c r="N1432">
        <v>129</v>
      </c>
      <c r="O1432" s="34"/>
      <c r="P1432">
        <f>VLOOKUP(表格2_45[[#This Row],[name]],odds!$A$1:$H$200,4,0)</f>
        <v>11</v>
      </c>
      <c r="Q1432">
        <v>7</v>
      </c>
      <c r="R1432" s="34"/>
      <c r="S1432" s="35" t="s">
        <v>408</v>
      </c>
      <c r="T1432">
        <v>1650</v>
      </c>
      <c r="U1432">
        <v>1</v>
      </c>
      <c r="V1432">
        <v>26</v>
      </c>
      <c r="W1432">
        <v>2</v>
      </c>
      <c r="X1432">
        <v>25</v>
      </c>
      <c r="Y1432" s="32" t="s">
        <v>416</v>
      </c>
      <c r="Z1432">
        <v>1252</v>
      </c>
      <c r="AA1432" s="33" t="s">
        <v>417</v>
      </c>
      <c r="AB1432">
        <v>1</v>
      </c>
      <c r="AC1432">
        <v>98</v>
      </c>
      <c r="AD1432" s="24" t="s">
        <v>179</v>
      </c>
      <c r="AE1432" s="12" t="s">
        <v>581</v>
      </c>
      <c r="AF1432">
        <v>1</v>
      </c>
      <c r="AG1432">
        <v>1</v>
      </c>
      <c r="AH1432">
        <v>1</v>
      </c>
      <c r="AI1432">
        <v>2</v>
      </c>
      <c r="AL1432" t="s">
        <v>17</v>
      </c>
    </row>
    <row r="1433" spans="1:38" hidden="1" x14ac:dyDescent="0.25">
      <c r="A1433" s="22" t="s">
        <v>294</v>
      </c>
      <c r="B1433" s="18" t="s">
        <v>302</v>
      </c>
      <c r="C1433" s="28">
        <v>3</v>
      </c>
      <c r="D1433">
        <v>39.97</v>
      </c>
      <c r="E1433">
        <v>39.870000000000005</v>
      </c>
      <c r="F1433" s="34"/>
      <c r="G1433">
        <v>12</v>
      </c>
      <c r="H1433">
        <v>5</v>
      </c>
      <c r="I1433" s="34"/>
      <c r="J1433" s="55" t="s">
        <v>64</v>
      </c>
      <c r="K1433" s="59" t="s">
        <v>85</v>
      </c>
      <c r="L1433" s="96"/>
      <c r="M1433">
        <v>125</v>
      </c>
      <c r="N1433">
        <v>133</v>
      </c>
      <c r="O1433" s="34"/>
      <c r="P1433">
        <f>VLOOKUP(表格2_45[[#This Row],[name]],odds!$A$1:$H$200,4,0)</f>
        <v>11</v>
      </c>
      <c r="Q1433">
        <v>6.8</v>
      </c>
      <c r="R1433" s="34"/>
      <c r="S1433" s="37" t="s">
        <v>409</v>
      </c>
      <c r="T1433">
        <v>1650</v>
      </c>
      <c r="U1433">
        <v>1</v>
      </c>
      <c r="V1433">
        <v>5</v>
      </c>
      <c r="W1433">
        <v>2</v>
      </c>
      <c r="X1433">
        <v>25</v>
      </c>
      <c r="Y1433" s="32" t="s">
        <v>432</v>
      </c>
      <c r="Z1433">
        <v>1263</v>
      </c>
      <c r="AA1433" s="33" t="s">
        <v>417</v>
      </c>
      <c r="AB1433">
        <v>2</v>
      </c>
      <c r="AC1433">
        <v>98</v>
      </c>
      <c r="AD1433" s="24" t="s">
        <v>179</v>
      </c>
      <c r="AE1433" s="12" t="s">
        <v>471</v>
      </c>
      <c r="AF1433">
        <v>4</v>
      </c>
      <c r="AG1433">
        <v>3</v>
      </c>
      <c r="AH1433">
        <v>3</v>
      </c>
      <c r="AI1433">
        <v>3</v>
      </c>
      <c r="AL1433" t="s">
        <v>17</v>
      </c>
    </row>
    <row r="1434" spans="1:38" hidden="1" x14ac:dyDescent="0.25">
      <c r="A1434" s="22" t="s">
        <v>294</v>
      </c>
      <c r="B1434" s="25" t="s">
        <v>321</v>
      </c>
      <c r="C1434" s="30">
        <v>4</v>
      </c>
      <c r="D1434">
        <v>49.12</v>
      </c>
      <c r="E1434">
        <v>48.419999999999995</v>
      </c>
      <c r="F1434" s="34"/>
      <c r="G1434">
        <v>2</v>
      </c>
      <c r="H1434">
        <v>3</v>
      </c>
      <c r="I1434" s="34"/>
      <c r="J1434" s="61" t="s">
        <v>106</v>
      </c>
      <c r="K1434" s="54" t="s">
        <v>58</v>
      </c>
      <c r="L1434" s="110"/>
      <c r="M1434">
        <v>115</v>
      </c>
      <c r="N1434">
        <v>135</v>
      </c>
      <c r="O1434" s="34"/>
      <c r="P1434">
        <f>VLOOKUP(表格2_45[[#This Row],[name]],odds!$A$1:$H$200,4,0)</f>
        <v>16</v>
      </c>
      <c r="Q1434">
        <v>6.1</v>
      </c>
      <c r="R1434" s="34"/>
      <c r="S1434" s="37" t="s">
        <v>409</v>
      </c>
      <c r="T1434" s="41">
        <v>1800</v>
      </c>
      <c r="U1434">
        <v>1</v>
      </c>
      <c r="V1434">
        <v>10</v>
      </c>
      <c r="W1434">
        <v>7</v>
      </c>
      <c r="X1434">
        <v>24</v>
      </c>
      <c r="Y1434" s="31" t="s">
        <v>420</v>
      </c>
      <c r="Z1434">
        <v>1179</v>
      </c>
      <c r="AA1434" s="33" t="s">
        <v>427</v>
      </c>
      <c r="AB1434">
        <v>3</v>
      </c>
      <c r="AC1434">
        <v>80</v>
      </c>
      <c r="AD1434" s="17" t="s">
        <v>91</v>
      </c>
      <c r="AE1434" s="12" t="s">
        <v>418</v>
      </c>
      <c r="AF1434">
        <v>4</v>
      </c>
      <c r="AG1434">
        <v>4</v>
      </c>
      <c r="AH1434">
        <v>2</v>
      </c>
      <c r="AI1434">
        <v>1</v>
      </c>
      <c r="AJ1434">
        <v>4</v>
      </c>
      <c r="AL1434" t="s">
        <v>323</v>
      </c>
    </row>
    <row r="1435" spans="1:38" hidden="1" x14ac:dyDescent="0.25">
      <c r="A1435" s="22" t="s">
        <v>294</v>
      </c>
      <c r="B1435" s="18" t="s">
        <v>302</v>
      </c>
      <c r="C1435">
        <v>6</v>
      </c>
      <c r="D1435">
        <v>33.92</v>
      </c>
      <c r="E1435">
        <v>34.020000000000003</v>
      </c>
      <c r="F1435" s="34"/>
      <c r="G1435">
        <v>12</v>
      </c>
      <c r="H1435">
        <v>11</v>
      </c>
      <c r="I1435" s="34"/>
      <c r="J1435" s="55" t="s">
        <v>64</v>
      </c>
      <c r="K1435" s="53" t="s">
        <v>53</v>
      </c>
      <c r="L1435" s="102"/>
      <c r="M1435">
        <v>125</v>
      </c>
      <c r="N1435">
        <v>122</v>
      </c>
      <c r="O1435" s="34"/>
      <c r="P1435">
        <f>VLOOKUP(表格2_45[[#This Row],[name]],odds!$A$1:$H$200,4,0)</f>
        <v>11</v>
      </c>
      <c r="Q1435">
        <v>35</v>
      </c>
      <c r="R1435" s="34"/>
      <c r="S1435" s="38" t="s">
        <v>411</v>
      </c>
      <c r="T1435">
        <v>1600</v>
      </c>
      <c r="U1435">
        <v>1</v>
      </c>
      <c r="V1435">
        <v>24</v>
      </c>
      <c r="W1435">
        <v>11</v>
      </c>
      <c r="X1435">
        <v>24</v>
      </c>
      <c r="Y1435" t="s">
        <v>508</v>
      </c>
      <c r="Z1435">
        <v>1251</v>
      </c>
      <c r="AA1435" s="33" t="s">
        <v>427</v>
      </c>
      <c r="AB1435">
        <v>2</v>
      </c>
      <c r="AC1435">
        <v>92</v>
      </c>
      <c r="AD1435" s="24" t="s">
        <v>179</v>
      </c>
      <c r="AE1435" t="s">
        <v>484</v>
      </c>
      <c r="AF1435">
        <v>13</v>
      </c>
      <c r="AG1435">
        <v>13</v>
      </c>
      <c r="AH1435">
        <v>10</v>
      </c>
      <c r="AI1435">
        <v>6</v>
      </c>
      <c r="AL1435" t="s">
        <v>17</v>
      </c>
    </row>
    <row r="1436" spans="1:38" hidden="1" x14ac:dyDescent="0.25">
      <c r="A1436" s="22" t="s">
        <v>294</v>
      </c>
      <c r="B1436" s="18" t="s">
        <v>302</v>
      </c>
      <c r="C1436" s="28">
        <v>2</v>
      </c>
      <c r="D1436">
        <v>34</v>
      </c>
      <c r="E1436">
        <v>34.199999999999996</v>
      </c>
      <c r="F1436" s="34"/>
      <c r="G1436">
        <v>12</v>
      </c>
      <c r="H1436">
        <v>2</v>
      </c>
      <c r="I1436" s="34"/>
      <c r="J1436" s="55" t="s">
        <v>64</v>
      </c>
      <c r="K1436" s="53" t="s">
        <v>53</v>
      </c>
      <c r="L1436" s="102"/>
      <c r="M1436">
        <v>125</v>
      </c>
      <c r="N1436">
        <v>132</v>
      </c>
      <c r="O1436" s="34"/>
      <c r="P1436">
        <f>VLOOKUP(表格2_45[[#This Row],[name]],odds!$A$1:$H$200,4,0)</f>
        <v>11</v>
      </c>
      <c r="Q1436">
        <v>31</v>
      </c>
      <c r="R1436" s="34"/>
      <c r="S1436" s="37" t="s">
        <v>409</v>
      </c>
      <c r="T1436">
        <v>1600</v>
      </c>
      <c r="U1436">
        <v>1</v>
      </c>
      <c r="V1436">
        <v>20</v>
      </c>
      <c r="W1436">
        <v>10</v>
      </c>
      <c r="X1436">
        <v>24</v>
      </c>
      <c r="Y1436" t="s">
        <v>501</v>
      </c>
      <c r="Z1436">
        <v>1245</v>
      </c>
      <c r="AA1436" s="33" t="s">
        <v>427</v>
      </c>
      <c r="AB1436">
        <v>2</v>
      </c>
      <c r="AC1436">
        <v>92</v>
      </c>
      <c r="AD1436" s="24" t="s">
        <v>179</v>
      </c>
      <c r="AE1436" s="12" t="s">
        <v>418</v>
      </c>
      <c r="AF1436">
        <v>6</v>
      </c>
      <c r="AG1436">
        <v>6</v>
      </c>
      <c r="AH1436">
        <v>6</v>
      </c>
      <c r="AI1436">
        <v>2</v>
      </c>
      <c r="AL1436" t="s">
        <v>17</v>
      </c>
    </row>
    <row r="1437" spans="1:38" hidden="1" x14ac:dyDescent="0.25">
      <c r="A1437" s="22" t="s">
        <v>294</v>
      </c>
      <c r="B1437" s="18" t="s">
        <v>302</v>
      </c>
      <c r="C1437">
        <v>8</v>
      </c>
      <c r="D1437">
        <v>22.09</v>
      </c>
      <c r="E1437">
        <v>22.09</v>
      </c>
      <c r="F1437" s="34"/>
      <c r="G1437">
        <v>12</v>
      </c>
      <c r="H1437">
        <v>8</v>
      </c>
      <c r="I1437" s="34"/>
      <c r="J1437" s="55" t="s">
        <v>64</v>
      </c>
      <c r="K1437" s="55" t="s">
        <v>64</v>
      </c>
      <c r="L1437" s="99"/>
      <c r="M1437">
        <v>125</v>
      </c>
      <c r="N1437">
        <v>130</v>
      </c>
      <c r="O1437" s="34"/>
      <c r="P1437">
        <f>VLOOKUP(表格2_45[[#This Row],[name]],odds!$A$1:$H$200,4,0)</f>
        <v>11</v>
      </c>
      <c r="Q1437">
        <v>36</v>
      </c>
      <c r="R1437" s="34"/>
      <c r="S1437" s="36" t="s">
        <v>410</v>
      </c>
      <c r="T1437">
        <v>1400</v>
      </c>
      <c r="U1437">
        <v>1</v>
      </c>
      <c r="V1437">
        <v>1</v>
      </c>
      <c r="W1437">
        <v>10</v>
      </c>
      <c r="X1437">
        <v>24</v>
      </c>
      <c r="Y1437" t="s">
        <v>479</v>
      </c>
      <c r="Z1437">
        <v>1238</v>
      </c>
      <c r="AA1437" s="33" t="s">
        <v>427</v>
      </c>
      <c r="AB1437">
        <v>2</v>
      </c>
      <c r="AC1437">
        <v>94</v>
      </c>
      <c r="AD1437" s="24" t="s">
        <v>179</v>
      </c>
      <c r="AE1437" t="s">
        <v>589</v>
      </c>
      <c r="AF1437">
        <v>9</v>
      </c>
      <c r="AG1437">
        <v>9</v>
      </c>
      <c r="AH1437">
        <v>9</v>
      </c>
      <c r="AI1437">
        <v>8</v>
      </c>
      <c r="AL1437" t="s">
        <v>17</v>
      </c>
    </row>
    <row r="1438" spans="1:38" hidden="1" x14ac:dyDescent="0.25">
      <c r="A1438" s="22" t="s">
        <v>294</v>
      </c>
      <c r="B1438" s="18" t="s">
        <v>302</v>
      </c>
      <c r="C1438">
        <v>8</v>
      </c>
      <c r="D1438">
        <v>40.47</v>
      </c>
      <c r="E1438">
        <v>40.369999999999997</v>
      </c>
      <c r="F1438" s="34"/>
      <c r="G1438">
        <v>12</v>
      </c>
      <c r="H1438">
        <v>11</v>
      </c>
      <c r="I1438" s="34"/>
      <c r="J1438" s="55" t="s">
        <v>64</v>
      </c>
      <c r="K1438" s="49" t="s">
        <v>31</v>
      </c>
      <c r="L1438" s="107"/>
      <c r="M1438">
        <v>125</v>
      </c>
      <c r="N1438">
        <v>129</v>
      </c>
      <c r="O1438" s="34"/>
      <c r="P1438">
        <f>VLOOKUP(表格2_45[[#This Row],[name]],odds!$A$1:$H$200,4,0)</f>
        <v>11</v>
      </c>
      <c r="Q1438">
        <v>9.6</v>
      </c>
      <c r="R1438" s="34"/>
      <c r="S1438" s="38" t="s">
        <v>411</v>
      </c>
      <c r="T1438">
        <v>1650</v>
      </c>
      <c r="U1438">
        <v>1</v>
      </c>
      <c r="V1438">
        <v>18</v>
      </c>
      <c r="W1438">
        <v>9</v>
      </c>
      <c r="X1438">
        <v>24</v>
      </c>
      <c r="Y1438" s="31" t="s">
        <v>420</v>
      </c>
      <c r="Z1438">
        <v>1239</v>
      </c>
      <c r="AA1438" s="33" t="s">
        <v>417</v>
      </c>
      <c r="AB1438">
        <v>2</v>
      </c>
      <c r="AC1438">
        <v>94</v>
      </c>
      <c r="AD1438" s="24" t="s">
        <v>179</v>
      </c>
      <c r="AE1438">
        <v>5</v>
      </c>
      <c r="AF1438">
        <v>11</v>
      </c>
      <c r="AG1438">
        <v>10</v>
      </c>
      <c r="AH1438">
        <v>10</v>
      </c>
      <c r="AI1438">
        <v>8</v>
      </c>
      <c r="AL1438" t="s">
        <v>661</v>
      </c>
    </row>
    <row r="1439" spans="1:38" hidden="1" x14ac:dyDescent="0.25">
      <c r="A1439" s="22" t="s">
        <v>294</v>
      </c>
      <c r="B1439" s="18" t="s">
        <v>302</v>
      </c>
      <c r="C1439" s="30">
        <v>4</v>
      </c>
      <c r="D1439">
        <v>38.36</v>
      </c>
      <c r="E1439">
        <v>38.260000000000005</v>
      </c>
      <c r="F1439" s="34"/>
      <c r="G1439">
        <v>12</v>
      </c>
      <c r="H1439">
        <v>6</v>
      </c>
      <c r="I1439" s="34"/>
      <c r="J1439" s="55" t="s">
        <v>64</v>
      </c>
      <c r="K1439" s="55" t="s">
        <v>64</v>
      </c>
      <c r="L1439" s="99"/>
      <c r="M1439">
        <v>125</v>
      </c>
      <c r="N1439">
        <v>135</v>
      </c>
      <c r="O1439" s="34"/>
      <c r="P1439">
        <f>VLOOKUP(表格2_45[[#This Row],[name]],odds!$A$1:$H$200,4,0)</f>
        <v>11</v>
      </c>
      <c r="Q1439">
        <v>8.3000000000000007</v>
      </c>
      <c r="R1439" s="34"/>
      <c r="S1439" s="37" t="s">
        <v>409</v>
      </c>
      <c r="T1439">
        <v>1650</v>
      </c>
      <c r="U1439">
        <v>1</v>
      </c>
      <c r="V1439">
        <v>10</v>
      </c>
      <c r="W1439">
        <v>7</v>
      </c>
      <c r="X1439">
        <v>24</v>
      </c>
      <c r="Y1439" s="31" t="s">
        <v>420</v>
      </c>
      <c r="Z1439">
        <v>1236</v>
      </c>
      <c r="AA1439" s="33" t="s">
        <v>427</v>
      </c>
      <c r="AB1439">
        <v>2</v>
      </c>
      <c r="AC1439">
        <v>95</v>
      </c>
      <c r="AD1439" s="24" t="s">
        <v>179</v>
      </c>
      <c r="AE1439">
        <v>3</v>
      </c>
      <c r="AF1439">
        <v>4</v>
      </c>
      <c r="AG1439">
        <v>4</v>
      </c>
      <c r="AH1439">
        <v>3</v>
      </c>
      <c r="AI1439">
        <v>4</v>
      </c>
      <c r="AL1439" t="s">
        <v>141</v>
      </c>
    </row>
    <row r="1440" spans="1:38" hidden="1" x14ac:dyDescent="0.25">
      <c r="A1440" s="22" t="s">
        <v>294</v>
      </c>
      <c r="B1440" s="18" t="s">
        <v>302</v>
      </c>
      <c r="C1440" s="30">
        <v>4</v>
      </c>
      <c r="D1440">
        <v>40.770000000000003</v>
      </c>
      <c r="E1440">
        <v>41.07</v>
      </c>
      <c r="F1440" s="34"/>
      <c r="G1440">
        <v>12</v>
      </c>
      <c r="H1440">
        <v>4</v>
      </c>
      <c r="I1440" s="34"/>
      <c r="J1440" s="55" t="s">
        <v>64</v>
      </c>
      <c r="K1440" s="52" t="s">
        <v>49</v>
      </c>
      <c r="L1440" s="118"/>
      <c r="M1440">
        <v>125</v>
      </c>
      <c r="N1440">
        <v>129</v>
      </c>
      <c r="O1440" s="34"/>
      <c r="P1440">
        <f>VLOOKUP(表格2_45[[#This Row],[name]],odds!$A$1:$H$200,4,0)</f>
        <v>11</v>
      </c>
      <c r="Q1440">
        <v>9</v>
      </c>
      <c r="R1440" s="34"/>
      <c r="S1440" s="37" t="s">
        <v>409</v>
      </c>
      <c r="T1440">
        <v>1650</v>
      </c>
      <c r="U1440">
        <v>1</v>
      </c>
      <c r="V1440">
        <v>12</v>
      </c>
      <c r="W1440">
        <v>6</v>
      </c>
      <c r="X1440">
        <v>24</v>
      </c>
      <c r="Y1440" s="31" t="s">
        <v>420</v>
      </c>
      <c r="Z1440">
        <v>1239</v>
      </c>
      <c r="AA1440" s="33" t="s">
        <v>417</v>
      </c>
      <c r="AB1440">
        <v>2</v>
      </c>
      <c r="AC1440">
        <v>94</v>
      </c>
      <c r="AD1440" s="24" t="s">
        <v>179</v>
      </c>
      <c r="AE1440" s="12" t="s">
        <v>423</v>
      </c>
      <c r="AF1440">
        <v>6</v>
      </c>
      <c r="AG1440">
        <v>2</v>
      </c>
      <c r="AH1440">
        <v>2</v>
      </c>
      <c r="AI1440">
        <v>4</v>
      </c>
      <c r="AL1440" t="s">
        <v>141</v>
      </c>
    </row>
    <row r="1441" spans="1:38" hidden="1" x14ac:dyDescent="0.25">
      <c r="A1441" s="22" t="s">
        <v>294</v>
      </c>
      <c r="B1441" s="18" t="s">
        <v>302</v>
      </c>
      <c r="C1441" s="30">
        <v>5</v>
      </c>
      <c r="D1441">
        <v>34.74</v>
      </c>
      <c r="E1441">
        <v>34.94</v>
      </c>
      <c r="F1441" s="34"/>
      <c r="G1441">
        <v>12</v>
      </c>
      <c r="H1441">
        <v>2</v>
      </c>
      <c r="I1441" s="34"/>
      <c r="J1441" s="55" t="s">
        <v>64</v>
      </c>
      <c r="K1441" s="49" t="s">
        <v>31</v>
      </c>
      <c r="L1441" s="107"/>
      <c r="M1441">
        <v>125</v>
      </c>
      <c r="N1441">
        <v>130</v>
      </c>
      <c r="O1441" s="34"/>
      <c r="P1441">
        <f>VLOOKUP(表格2_45[[#This Row],[name]],odds!$A$1:$H$200,4,0)</f>
        <v>11</v>
      </c>
      <c r="Q1441">
        <v>5</v>
      </c>
      <c r="R1441" s="34"/>
      <c r="S1441" s="37" t="s">
        <v>409</v>
      </c>
      <c r="T1441">
        <v>1600</v>
      </c>
      <c r="U1441">
        <v>1</v>
      </c>
      <c r="V1441">
        <v>11</v>
      </c>
      <c r="W1441">
        <v>5</v>
      </c>
      <c r="X1441">
        <v>24</v>
      </c>
      <c r="Y1441" t="s">
        <v>508</v>
      </c>
      <c r="Z1441">
        <v>1225</v>
      </c>
      <c r="AA1441" s="33" t="s">
        <v>427</v>
      </c>
      <c r="AB1441">
        <v>2</v>
      </c>
      <c r="AC1441">
        <v>95</v>
      </c>
      <c r="AD1441" s="24" t="s">
        <v>179</v>
      </c>
      <c r="AE1441" t="s">
        <v>474</v>
      </c>
      <c r="AF1441">
        <v>5</v>
      </c>
      <c r="AG1441">
        <v>4</v>
      </c>
      <c r="AH1441">
        <v>4</v>
      </c>
      <c r="AI1441">
        <v>5</v>
      </c>
      <c r="AL1441" t="s">
        <v>141</v>
      </c>
    </row>
    <row r="1442" spans="1:38" hidden="1" x14ac:dyDescent="0.25">
      <c r="A1442" s="22" t="s">
        <v>294</v>
      </c>
      <c r="B1442" s="18" t="s">
        <v>302</v>
      </c>
      <c r="C1442">
        <v>9</v>
      </c>
      <c r="D1442">
        <v>0.6</v>
      </c>
      <c r="E1442">
        <v>0.6</v>
      </c>
      <c r="F1442" s="34"/>
      <c r="G1442">
        <v>12</v>
      </c>
      <c r="H1442">
        <v>11</v>
      </c>
      <c r="I1442" s="34"/>
      <c r="J1442" s="55" t="s">
        <v>64</v>
      </c>
      <c r="K1442" s="74" t="s">
        <v>404</v>
      </c>
      <c r="L1442" s="106"/>
      <c r="M1442">
        <v>125</v>
      </c>
      <c r="N1442">
        <v>126</v>
      </c>
      <c r="O1442" s="34"/>
      <c r="P1442">
        <f>VLOOKUP(表格2_45[[#This Row],[name]],odds!$A$1:$H$200,4,0)</f>
        <v>11</v>
      </c>
      <c r="Q1442">
        <v>13</v>
      </c>
      <c r="R1442" s="34"/>
      <c r="S1442" s="37" t="s">
        <v>409</v>
      </c>
      <c r="T1442">
        <v>2000</v>
      </c>
      <c r="U1442">
        <v>2</v>
      </c>
      <c r="V1442">
        <v>24</v>
      </c>
      <c r="W1442">
        <v>3</v>
      </c>
      <c r="X1442">
        <v>24</v>
      </c>
      <c r="Y1442" t="s">
        <v>483</v>
      </c>
      <c r="Z1442">
        <v>1220</v>
      </c>
      <c r="AA1442" s="33" t="s">
        <v>427</v>
      </c>
      <c r="AB1442" t="s">
        <v>1620</v>
      </c>
      <c r="AC1442">
        <v>95</v>
      </c>
      <c r="AD1442" s="24" t="s">
        <v>179</v>
      </c>
      <c r="AE1442" t="s">
        <v>453</v>
      </c>
      <c r="AF1442">
        <v>4</v>
      </c>
      <c r="AG1442">
        <v>4</v>
      </c>
      <c r="AH1442">
        <v>4</v>
      </c>
      <c r="AI1442">
        <v>4</v>
      </c>
      <c r="AJ1442">
        <v>9</v>
      </c>
      <c r="AL1442" t="s">
        <v>1667</v>
      </c>
    </row>
    <row r="1443" spans="1:38" hidden="1" x14ac:dyDescent="0.25">
      <c r="A1443" s="22" t="s">
        <v>294</v>
      </c>
      <c r="B1443" s="18" t="s">
        <v>302</v>
      </c>
      <c r="C1443">
        <v>6</v>
      </c>
      <c r="D1443">
        <v>48.35</v>
      </c>
      <c r="E1443">
        <v>48.75</v>
      </c>
      <c r="F1443" s="34"/>
      <c r="G1443">
        <v>12</v>
      </c>
      <c r="H1443">
        <v>1</v>
      </c>
      <c r="I1443" s="34"/>
      <c r="J1443" s="55" t="s">
        <v>64</v>
      </c>
      <c r="K1443" s="49" t="s">
        <v>31</v>
      </c>
      <c r="L1443" s="107"/>
      <c r="M1443">
        <v>125</v>
      </c>
      <c r="N1443">
        <v>126</v>
      </c>
      <c r="O1443" s="34"/>
      <c r="P1443">
        <f>VLOOKUP(表格2_45[[#This Row],[name]],odds!$A$1:$H$200,4,0)</f>
        <v>11</v>
      </c>
      <c r="Q1443">
        <v>6.2</v>
      </c>
      <c r="R1443" s="34"/>
      <c r="S1443" s="35" t="s">
        <v>408</v>
      </c>
      <c r="T1443" s="41">
        <v>1800</v>
      </c>
      <c r="U1443">
        <v>1</v>
      </c>
      <c r="V1443">
        <v>3</v>
      </c>
      <c r="W1443">
        <v>3</v>
      </c>
      <c r="X1443">
        <v>24</v>
      </c>
      <c r="Y1443" t="s">
        <v>501</v>
      </c>
      <c r="Z1443">
        <v>1221</v>
      </c>
      <c r="AA1443" s="33" t="s">
        <v>417</v>
      </c>
      <c r="AB1443" t="s">
        <v>1620</v>
      </c>
      <c r="AC1443">
        <v>95</v>
      </c>
      <c r="AD1443" s="24" t="s">
        <v>179</v>
      </c>
      <c r="AE1443">
        <v>4</v>
      </c>
      <c r="AF1443">
        <v>2</v>
      </c>
      <c r="AG1443">
        <v>4</v>
      </c>
      <c r="AH1443">
        <v>5</v>
      </c>
      <c r="AI1443">
        <v>6</v>
      </c>
      <c r="AJ1443">
        <v>6</v>
      </c>
      <c r="AL1443" t="s">
        <v>1090</v>
      </c>
    </row>
    <row r="1444" spans="1:38" hidden="1" x14ac:dyDescent="0.25">
      <c r="A1444" s="22" t="s">
        <v>294</v>
      </c>
      <c r="B1444" s="18" t="s">
        <v>302</v>
      </c>
      <c r="C1444" s="28">
        <v>2</v>
      </c>
      <c r="D1444">
        <v>34.729999999999997</v>
      </c>
      <c r="E1444">
        <v>34.93</v>
      </c>
      <c r="F1444" s="34"/>
      <c r="G1444">
        <v>12</v>
      </c>
      <c r="H1444">
        <v>5</v>
      </c>
      <c r="I1444" s="34"/>
      <c r="J1444" s="55" t="s">
        <v>64</v>
      </c>
      <c r="K1444" s="49" t="s">
        <v>31</v>
      </c>
      <c r="L1444" s="107"/>
      <c r="M1444">
        <v>125</v>
      </c>
      <c r="N1444">
        <v>126</v>
      </c>
      <c r="O1444" s="34"/>
      <c r="P1444">
        <f>VLOOKUP(表格2_45[[#This Row],[name]],odds!$A$1:$H$200,4,0)</f>
        <v>11</v>
      </c>
      <c r="Q1444">
        <v>8.3000000000000007</v>
      </c>
      <c r="R1444" s="34"/>
      <c r="S1444" s="35" t="s">
        <v>408</v>
      </c>
      <c r="T1444">
        <v>1600</v>
      </c>
      <c r="U1444">
        <v>1</v>
      </c>
      <c r="V1444">
        <v>4</v>
      </c>
      <c r="W1444">
        <v>2</v>
      </c>
      <c r="X1444">
        <v>24</v>
      </c>
      <c r="Y1444" t="s">
        <v>501</v>
      </c>
      <c r="Z1444">
        <v>1227</v>
      </c>
      <c r="AA1444" s="33" t="s">
        <v>417</v>
      </c>
      <c r="AB1444" t="s">
        <v>1620</v>
      </c>
      <c r="AC1444">
        <v>95</v>
      </c>
      <c r="AD1444" s="24" t="s">
        <v>179</v>
      </c>
      <c r="AE1444" s="12" t="s">
        <v>471</v>
      </c>
      <c r="AF1444">
        <v>2</v>
      </c>
      <c r="AG1444">
        <v>2</v>
      </c>
      <c r="AH1444">
        <v>2</v>
      </c>
      <c r="AI1444">
        <v>2</v>
      </c>
      <c r="AL1444" t="s">
        <v>141</v>
      </c>
    </row>
    <row r="1445" spans="1:38" x14ac:dyDescent="0.25">
      <c r="A1445" s="22" t="s">
        <v>294</v>
      </c>
      <c r="B1445" s="22" t="s">
        <v>312</v>
      </c>
      <c r="C1445" s="28">
        <v>1</v>
      </c>
      <c r="D1445">
        <v>49.56</v>
      </c>
      <c r="E1445">
        <v>48.76</v>
      </c>
      <c r="F1445" s="34"/>
      <c r="G1445">
        <v>7</v>
      </c>
      <c r="H1445">
        <v>12</v>
      </c>
      <c r="I1445" s="34"/>
      <c r="J1445" s="63" t="s">
        <v>140</v>
      </c>
      <c r="K1445" s="52" t="s">
        <v>49</v>
      </c>
      <c r="L1445" s="118"/>
      <c r="M1445">
        <v>115</v>
      </c>
      <c r="N1445">
        <v>133</v>
      </c>
      <c r="O1445" s="34"/>
      <c r="P1445">
        <f>VLOOKUP(表格2_45[[#This Row],[name]],odds!$A$1:$H$200,4,0)</f>
        <v>9</v>
      </c>
      <c r="Q1445">
        <v>19</v>
      </c>
      <c r="R1445" s="34"/>
      <c r="S1445" s="38" t="s">
        <v>411</v>
      </c>
      <c r="T1445" s="41">
        <v>1800</v>
      </c>
      <c r="U1445">
        <v>1</v>
      </c>
      <c r="V1445">
        <v>8</v>
      </c>
      <c r="W1445">
        <v>1</v>
      </c>
      <c r="X1445">
        <v>25</v>
      </c>
      <c r="Y1445" s="32" t="s">
        <v>432</v>
      </c>
      <c r="Z1445">
        <v>1182</v>
      </c>
      <c r="AA1445" s="33" t="s">
        <v>417</v>
      </c>
      <c r="AB1445">
        <v>3</v>
      </c>
      <c r="AC1445">
        <v>77</v>
      </c>
      <c r="AD1445" s="22" t="s">
        <v>135</v>
      </c>
      <c r="AE1445" s="12" t="s">
        <v>446</v>
      </c>
      <c r="AF1445">
        <v>12</v>
      </c>
      <c r="AG1445">
        <v>12</v>
      </c>
      <c r="AH1445">
        <v>12</v>
      </c>
      <c r="AI1445">
        <v>12</v>
      </c>
      <c r="AJ1445">
        <v>1</v>
      </c>
      <c r="AL1445" t="s">
        <v>161</v>
      </c>
    </row>
    <row r="1446" spans="1:38" x14ac:dyDescent="0.25">
      <c r="A1446" s="22" t="s">
        <v>294</v>
      </c>
      <c r="B1446" s="25" t="s">
        <v>321</v>
      </c>
      <c r="C1446" s="28">
        <v>2</v>
      </c>
      <c r="D1446">
        <v>49.26</v>
      </c>
      <c r="E1446">
        <v>48.76</v>
      </c>
      <c r="F1446" s="34"/>
      <c r="G1446">
        <v>2</v>
      </c>
      <c r="H1446">
        <v>9</v>
      </c>
      <c r="I1446" s="34"/>
      <c r="J1446" s="61" t="s">
        <v>106</v>
      </c>
      <c r="K1446" s="54" t="s">
        <v>58</v>
      </c>
      <c r="L1446" s="110"/>
      <c r="M1446">
        <v>115</v>
      </c>
      <c r="N1446">
        <v>123</v>
      </c>
      <c r="O1446" s="34"/>
      <c r="P1446">
        <f>VLOOKUP(表格2_45[[#This Row],[name]],odds!$A$1:$H$200,4,0)</f>
        <v>16</v>
      </c>
      <c r="Q1446">
        <v>23</v>
      </c>
      <c r="R1446" s="34"/>
      <c r="S1446" s="37" t="s">
        <v>409</v>
      </c>
      <c r="T1446" s="41">
        <v>1800</v>
      </c>
      <c r="U1446">
        <v>1</v>
      </c>
      <c r="V1446">
        <v>10</v>
      </c>
      <c r="W1446">
        <v>12</v>
      </c>
      <c r="X1446">
        <v>25</v>
      </c>
      <c r="Y1446" s="32" t="s">
        <v>432</v>
      </c>
      <c r="Z1446">
        <v>1204</v>
      </c>
      <c r="AA1446" s="33" t="s">
        <v>417</v>
      </c>
      <c r="AB1446">
        <v>2</v>
      </c>
      <c r="AC1446">
        <v>83</v>
      </c>
      <c r="AD1446" s="17" t="s">
        <v>91</v>
      </c>
      <c r="AE1446" s="12" t="s">
        <v>423</v>
      </c>
      <c r="AF1446">
        <v>4</v>
      </c>
      <c r="AG1446">
        <v>3</v>
      </c>
      <c r="AH1446">
        <v>2</v>
      </c>
      <c r="AI1446">
        <v>2</v>
      </c>
      <c r="AJ1446">
        <v>2</v>
      </c>
      <c r="AL1446" t="s">
        <v>323</v>
      </c>
    </row>
    <row r="1447" spans="1:38" hidden="1" x14ac:dyDescent="0.25">
      <c r="A1447" s="22" t="s">
        <v>294</v>
      </c>
      <c r="B1447" s="18" t="s">
        <v>302</v>
      </c>
      <c r="C1447" s="30">
        <v>4</v>
      </c>
      <c r="D1447">
        <v>40.43</v>
      </c>
      <c r="E1447">
        <v>40.730000000000004</v>
      </c>
      <c r="F1447" s="34"/>
      <c r="G1447">
        <v>12</v>
      </c>
      <c r="H1447">
        <v>7</v>
      </c>
      <c r="I1447" s="34"/>
      <c r="J1447" s="55" t="s">
        <v>64</v>
      </c>
      <c r="K1447" s="50" t="s">
        <v>565</v>
      </c>
      <c r="L1447" s="98"/>
      <c r="M1447">
        <v>125</v>
      </c>
      <c r="N1447">
        <v>123</v>
      </c>
      <c r="O1447" s="34"/>
      <c r="P1447">
        <f>VLOOKUP(表格2_45[[#This Row],[name]],odds!$A$1:$H$200,4,0)</f>
        <v>11</v>
      </c>
      <c r="Q1447">
        <v>3.6</v>
      </c>
      <c r="R1447" s="34"/>
      <c r="S1447" s="36" t="s">
        <v>410</v>
      </c>
      <c r="T1447">
        <v>1650</v>
      </c>
      <c r="U1447">
        <v>1</v>
      </c>
      <c r="V1447">
        <v>15</v>
      </c>
      <c r="W1447">
        <v>11</v>
      </c>
      <c r="X1447">
        <v>23</v>
      </c>
      <c r="Y1447" s="31" t="s">
        <v>420</v>
      </c>
      <c r="Z1447">
        <v>1212</v>
      </c>
      <c r="AA1447" s="33" t="s">
        <v>417</v>
      </c>
      <c r="AB1447">
        <v>2</v>
      </c>
      <c r="AC1447">
        <v>88</v>
      </c>
      <c r="AD1447" s="24" t="s">
        <v>179</v>
      </c>
      <c r="AE1447" s="12" t="s">
        <v>418</v>
      </c>
      <c r="AF1447">
        <v>8</v>
      </c>
      <c r="AG1447">
        <v>7</v>
      </c>
      <c r="AH1447">
        <v>8</v>
      </c>
      <c r="AI1447">
        <v>4</v>
      </c>
      <c r="AL1447" t="s">
        <v>125</v>
      </c>
    </row>
    <row r="1448" spans="1:38" hidden="1" x14ac:dyDescent="0.25">
      <c r="A1448" s="22" t="s">
        <v>294</v>
      </c>
      <c r="B1448" s="18" t="s">
        <v>302</v>
      </c>
      <c r="C1448">
        <v>8</v>
      </c>
      <c r="D1448">
        <v>47.14</v>
      </c>
      <c r="E1448">
        <v>47.24</v>
      </c>
      <c r="F1448" s="34"/>
      <c r="G1448">
        <v>12</v>
      </c>
      <c r="H1448">
        <v>11</v>
      </c>
      <c r="I1448" s="34"/>
      <c r="J1448" s="55" t="s">
        <v>64</v>
      </c>
      <c r="K1448" s="56" t="s">
        <v>69</v>
      </c>
      <c r="L1448" s="105"/>
      <c r="M1448">
        <v>125</v>
      </c>
      <c r="N1448">
        <v>123</v>
      </c>
      <c r="O1448" s="34"/>
      <c r="P1448">
        <f>VLOOKUP(表格2_45[[#This Row],[name]],odds!$A$1:$H$200,4,0)</f>
        <v>11</v>
      </c>
      <c r="Q1448">
        <v>5.8</v>
      </c>
      <c r="R1448" s="34"/>
      <c r="S1448" s="36" t="s">
        <v>410</v>
      </c>
      <c r="T1448" s="41">
        <v>1800</v>
      </c>
      <c r="U1448">
        <v>1</v>
      </c>
      <c r="V1448">
        <v>22</v>
      </c>
      <c r="W1448">
        <v>10</v>
      </c>
      <c r="X1448">
        <v>23</v>
      </c>
      <c r="Y1448" t="s">
        <v>501</v>
      </c>
      <c r="Z1448">
        <v>1221</v>
      </c>
      <c r="AA1448" s="33" t="s">
        <v>417</v>
      </c>
      <c r="AB1448">
        <v>2</v>
      </c>
      <c r="AC1448">
        <v>88</v>
      </c>
      <c r="AD1448" s="24" t="s">
        <v>179</v>
      </c>
      <c r="AE1448" s="12" t="s">
        <v>471</v>
      </c>
      <c r="AF1448">
        <v>10</v>
      </c>
      <c r="AG1448">
        <v>11</v>
      </c>
      <c r="AH1448">
        <v>12</v>
      </c>
      <c r="AI1448">
        <v>13</v>
      </c>
      <c r="AJ1448">
        <v>8</v>
      </c>
      <c r="AL1448" t="s">
        <v>46</v>
      </c>
    </row>
    <row r="1449" spans="1:38" hidden="1" x14ac:dyDescent="0.25">
      <c r="A1449" s="22" t="s">
        <v>294</v>
      </c>
      <c r="B1449" s="18" t="s">
        <v>302</v>
      </c>
      <c r="C1449" s="28">
        <v>1</v>
      </c>
      <c r="D1449">
        <v>39.17</v>
      </c>
      <c r="E1449">
        <v>39.47</v>
      </c>
      <c r="F1449" s="34"/>
      <c r="G1449">
        <v>12</v>
      </c>
      <c r="H1449">
        <v>11</v>
      </c>
      <c r="I1449" s="34"/>
      <c r="J1449" s="55" t="s">
        <v>64</v>
      </c>
      <c r="K1449" s="56" t="s">
        <v>69</v>
      </c>
      <c r="L1449" s="105"/>
      <c r="M1449">
        <v>125</v>
      </c>
      <c r="N1449">
        <v>117</v>
      </c>
      <c r="O1449" s="34"/>
      <c r="P1449">
        <f>VLOOKUP(表格2_45[[#This Row],[name]],odds!$A$1:$H$200,4,0)</f>
        <v>11</v>
      </c>
      <c r="Q1449">
        <v>5.9</v>
      </c>
      <c r="R1449" s="34"/>
      <c r="S1449" s="35" t="s">
        <v>408</v>
      </c>
      <c r="T1449">
        <v>1650</v>
      </c>
      <c r="U1449">
        <v>1</v>
      </c>
      <c r="V1449">
        <v>20</v>
      </c>
      <c r="W1449">
        <v>9</v>
      </c>
      <c r="X1449">
        <v>23</v>
      </c>
      <c r="Y1449" s="31" t="s">
        <v>420</v>
      </c>
      <c r="Z1449">
        <v>1207</v>
      </c>
      <c r="AA1449" s="33" t="s">
        <v>417</v>
      </c>
      <c r="AB1449">
        <v>2</v>
      </c>
      <c r="AC1449">
        <v>82</v>
      </c>
      <c r="AD1449" s="24" t="s">
        <v>179</v>
      </c>
      <c r="AE1449" s="12" t="s">
        <v>539</v>
      </c>
      <c r="AF1449">
        <v>2</v>
      </c>
      <c r="AG1449">
        <v>2</v>
      </c>
      <c r="AH1449">
        <v>2</v>
      </c>
      <c r="AI1449">
        <v>1</v>
      </c>
      <c r="AL1449" t="s">
        <v>46</v>
      </c>
    </row>
    <row r="1450" spans="1:38" hidden="1" x14ac:dyDescent="0.25">
      <c r="A1450" s="22" t="s">
        <v>294</v>
      </c>
      <c r="B1450" s="19" t="s">
        <v>305</v>
      </c>
      <c r="C1450">
        <v>9</v>
      </c>
      <c r="D1450">
        <v>29.55</v>
      </c>
      <c r="E1450">
        <v>29.25</v>
      </c>
      <c r="F1450" s="34"/>
      <c r="G1450">
        <v>3</v>
      </c>
      <c r="H1450">
        <v>7</v>
      </c>
      <c r="I1450" s="34"/>
      <c r="J1450" s="54" t="s">
        <v>58</v>
      </c>
      <c r="K1450" s="85" t="s">
        <v>1179</v>
      </c>
      <c r="L1450" s="130"/>
      <c r="M1450">
        <v>124</v>
      </c>
      <c r="N1450">
        <v>126</v>
      </c>
      <c r="O1450" s="34"/>
      <c r="P1450">
        <f>VLOOKUP(表格2_45[[#This Row],[name]],odds!$A$1:$H$200,4,0)</f>
        <v>15</v>
      </c>
      <c r="Q1450">
        <v>48</v>
      </c>
      <c r="R1450" s="34"/>
      <c r="S1450" s="35" t="s">
        <v>408</v>
      </c>
      <c r="T1450">
        <v>2400</v>
      </c>
      <c r="U1450">
        <v>2</v>
      </c>
      <c r="V1450">
        <v>14</v>
      </c>
      <c r="W1450">
        <v>12</v>
      </c>
      <c r="X1450">
        <v>25</v>
      </c>
      <c r="Y1450" t="s">
        <v>483</v>
      </c>
      <c r="Z1450">
        <v>1087</v>
      </c>
      <c r="AA1450" s="33" t="s">
        <v>417</v>
      </c>
      <c r="AB1450" t="s">
        <v>1574</v>
      </c>
      <c r="AC1450">
        <v>104</v>
      </c>
      <c r="AD1450" s="16" t="s">
        <v>14</v>
      </c>
      <c r="AE1450" t="s">
        <v>468</v>
      </c>
      <c r="AF1450">
        <v>3</v>
      </c>
      <c r="AG1450">
        <v>4</v>
      </c>
      <c r="AH1450">
        <v>4</v>
      </c>
      <c r="AI1450">
        <v>6</v>
      </c>
      <c r="AJ1450">
        <v>9</v>
      </c>
      <c r="AK1450">
        <v>9</v>
      </c>
      <c r="AL1450" t="s">
        <v>257</v>
      </c>
    </row>
    <row r="1451" spans="1:38" hidden="1" x14ac:dyDescent="0.25">
      <c r="A1451" s="22" t="s">
        <v>294</v>
      </c>
      <c r="B1451" s="19" t="s">
        <v>305</v>
      </c>
      <c r="C1451">
        <v>6</v>
      </c>
      <c r="D1451">
        <v>4.51</v>
      </c>
      <c r="E1451">
        <v>4.51</v>
      </c>
      <c r="F1451" s="34"/>
      <c r="G1451">
        <v>3</v>
      </c>
      <c r="H1451">
        <v>5</v>
      </c>
      <c r="I1451" s="34"/>
      <c r="J1451" s="54" t="s">
        <v>58</v>
      </c>
      <c r="K1451" s="53" t="s">
        <v>53</v>
      </c>
      <c r="L1451" s="102"/>
      <c r="M1451">
        <v>124</v>
      </c>
      <c r="N1451">
        <v>123</v>
      </c>
      <c r="O1451" s="34"/>
      <c r="P1451">
        <f>VLOOKUP(表格2_45[[#This Row],[name]],odds!$A$1:$H$200,4,0)</f>
        <v>15</v>
      </c>
      <c r="Q1451">
        <v>45</v>
      </c>
      <c r="R1451" s="34"/>
      <c r="S1451" s="37" t="s">
        <v>409</v>
      </c>
      <c r="T1451">
        <v>2000</v>
      </c>
      <c r="U1451">
        <v>2</v>
      </c>
      <c r="V1451">
        <v>23</v>
      </c>
      <c r="W1451">
        <v>11</v>
      </c>
      <c r="X1451">
        <v>25</v>
      </c>
      <c r="Y1451" t="s">
        <v>501</v>
      </c>
      <c r="Z1451">
        <v>1082</v>
      </c>
      <c r="AA1451" s="33" t="s">
        <v>427</v>
      </c>
      <c r="AB1451" t="s">
        <v>1576</v>
      </c>
      <c r="AC1451">
        <v>104</v>
      </c>
      <c r="AD1451" s="16" t="s">
        <v>14</v>
      </c>
      <c r="AE1451">
        <v>5</v>
      </c>
      <c r="AF1451">
        <v>5</v>
      </c>
      <c r="AG1451">
        <v>6</v>
      </c>
      <c r="AH1451">
        <v>6</v>
      </c>
      <c r="AI1451">
        <v>6</v>
      </c>
      <c r="AJ1451">
        <v>6</v>
      </c>
      <c r="AL1451" t="s">
        <v>1676</v>
      </c>
    </row>
    <row r="1452" spans="1:38" hidden="1" x14ac:dyDescent="0.25">
      <c r="A1452" s="22" t="s">
        <v>294</v>
      </c>
      <c r="B1452" s="19" t="s">
        <v>305</v>
      </c>
      <c r="C1452">
        <v>11</v>
      </c>
      <c r="D1452">
        <v>48.2</v>
      </c>
      <c r="E1452">
        <v>48.2</v>
      </c>
      <c r="F1452" s="34"/>
      <c r="G1452">
        <v>3</v>
      </c>
      <c r="H1452">
        <v>4</v>
      </c>
      <c r="I1452" s="34"/>
      <c r="J1452" s="54" t="s">
        <v>58</v>
      </c>
      <c r="K1452" s="53" t="s">
        <v>53</v>
      </c>
      <c r="L1452" s="102"/>
      <c r="M1452">
        <v>124</v>
      </c>
      <c r="N1452">
        <v>125</v>
      </c>
      <c r="O1452" s="34"/>
      <c r="P1452">
        <f>VLOOKUP(表格2_45[[#This Row],[name]],odds!$A$1:$H$200,4,0)</f>
        <v>15</v>
      </c>
      <c r="Q1452">
        <v>27</v>
      </c>
      <c r="R1452" s="34"/>
      <c r="S1452" s="37" t="s">
        <v>409</v>
      </c>
      <c r="T1452" s="41">
        <v>1800</v>
      </c>
      <c r="U1452">
        <v>1</v>
      </c>
      <c r="V1452">
        <v>9</v>
      </c>
      <c r="W1452">
        <v>11</v>
      </c>
      <c r="X1452">
        <v>25</v>
      </c>
      <c r="Y1452" t="s">
        <v>479</v>
      </c>
      <c r="Z1452">
        <v>1080</v>
      </c>
      <c r="AA1452" s="33" t="s">
        <v>417</v>
      </c>
      <c r="AB1452" t="s">
        <v>1474</v>
      </c>
      <c r="AC1452">
        <v>106</v>
      </c>
      <c r="AD1452" s="16" t="s">
        <v>14</v>
      </c>
      <c r="AE1452" t="s">
        <v>533</v>
      </c>
      <c r="AF1452">
        <v>5</v>
      </c>
      <c r="AG1452">
        <v>5</v>
      </c>
      <c r="AH1452">
        <v>5</v>
      </c>
      <c r="AI1452">
        <v>5</v>
      </c>
      <c r="AJ1452">
        <v>11</v>
      </c>
      <c r="AL1452" t="s">
        <v>624</v>
      </c>
    </row>
    <row r="1453" spans="1:38" hidden="1" x14ac:dyDescent="0.25">
      <c r="A1453" s="22" t="s">
        <v>294</v>
      </c>
      <c r="B1453" s="19" t="s">
        <v>305</v>
      </c>
      <c r="C1453">
        <v>13</v>
      </c>
      <c r="D1453">
        <v>33.82</v>
      </c>
      <c r="E1453">
        <v>34.119999999999997</v>
      </c>
      <c r="F1453" s="34"/>
      <c r="G1453">
        <v>3</v>
      </c>
      <c r="H1453">
        <v>2</v>
      </c>
      <c r="I1453" s="34"/>
      <c r="J1453" s="54" t="s">
        <v>58</v>
      </c>
      <c r="K1453" s="54" t="s">
        <v>58</v>
      </c>
      <c r="L1453" s="110"/>
      <c r="M1453">
        <v>124</v>
      </c>
      <c r="N1453">
        <v>115</v>
      </c>
      <c r="O1453" s="34"/>
      <c r="P1453">
        <f>VLOOKUP(表格2_45[[#This Row],[name]],odds!$A$1:$H$200,4,0)</f>
        <v>15</v>
      </c>
      <c r="Q1453">
        <v>106</v>
      </c>
      <c r="R1453" s="34"/>
      <c r="S1453" s="36" t="s">
        <v>410</v>
      </c>
      <c r="T1453">
        <v>1600</v>
      </c>
      <c r="U1453">
        <v>1</v>
      </c>
      <c r="V1453">
        <v>19</v>
      </c>
      <c r="W1453">
        <v>10</v>
      </c>
      <c r="X1453">
        <v>25</v>
      </c>
      <c r="Y1453" t="s">
        <v>479</v>
      </c>
      <c r="Z1453">
        <v>1075</v>
      </c>
      <c r="AA1453" s="33" t="s">
        <v>427</v>
      </c>
      <c r="AB1453" t="s">
        <v>1576</v>
      </c>
      <c r="AC1453">
        <v>108</v>
      </c>
      <c r="AD1453" s="16" t="s">
        <v>14</v>
      </c>
      <c r="AE1453">
        <v>8</v>
      </c>
      <c r="AF1453">
        <v>10</v>
      </c>
      <c r="AG1453">
        <v>11</v>
      </c>
      <c r="AH1453">
        <v>13</v>
      </c>
      <c r="AI1453">
        <v>13</v>
      </c>
      <c r="AL1453" t="s">
        <v>624</v>
      </c>
    </row>
    <row r="1454" spans="1:38" hidden="1" x14ac:dyDescent="0.25">
      <c r="A1454" s="22" t="s">
        <v>294</v>
      </c>
      <c r="B1454" s="19" t="s">
        <v>305</v>
      </c>
      <c r="C1454">
        <v>8</v>
      </c>
      <c r="D1454">
        <v>47.59</v>
      </c>
      <c r="E1454">
        <v>47.39</v>
      </c>
      <c r="F1454" s="34"/>
      <c r="G1454">
        <v>3</v>
      </c>
      <c r="H1454">
        <v>4</v>
      </c>
      <c r="I1454" s="34"/>
      <c r="J1454" s="54" t="s">
        <v>58</v>
      </c>
      <c r="K1454" s="49" t="s">
        <v>31</v>
      </c>
      <c r="L1454" s="107"/>
      <c r="M1454">
        <v>124</v>
      </c>
      <c r="N1454">
        <v>129</v>
      </c>
      <c r="O1454" s="34"/>
      <c r="P1454">
        <f>VLOOKUP(表格2_45[[#This Row],[name]],odds!$A$1:$H$200,4,0)</f>
        <v>15</v>
      </c>
      <c r="Q1454">
        <v>5</v>
      </c>
      <c r="R1454" s="34"/>
      <c r="S1454" s="38" t="s">
        <v>411</v>
      </c>
      <c r="T1454" s="41">
        <v>1800</v>
      </c>
      <c r="U1454">
        <v>1</v>
      </c>
      <c r="V1454">
        <v>22</v>
      </c>
      <c r="W1454">
        <v>6</v>
      </c>
      <c r="X1454">
        <v>25</v>
      </c>
      <c r="Y1454" t="s">
        <v>483</v>
      </c>
      <c r="Z1454">
        <v>1059</v>
      </c>
      <c r="AA1454" s="33" t="s">
        <v>417</v>
      </c>
      <c r="AB1454" t="s">
        <v>1474</v>
      </c>
      <c r="AC1454">
        <v>110</v>
      </c>
      <c r="AD1454" s="16" t="s">
        <v>14</v>
      </c>
      <c r="AE1454" t="s">
        <v>589</v>
      </c>
      <c r="AF1454">
        <v>11</v>
      </c>
      <c r="AG1454">
        <v>10</v>
      </c>
      <c r="AH1454">
        <v>11</v>
      </c>
      <c r="AI1454">
        <v>11</v>
      </c>
      <c r="AJ1454">
        <v>8</v>
      </c>
      <c r="AL1454" t="s">
        <v>624</v>
      </c>
    </row>
    <row r="1455" spans="1:38" hidden="1" x14ac:dyDescent="0.25">
      <c r="A1455" s="22" t="s">
        <v>294</v>
      </c>
      <c r="B1455" s="19" t="s">
        <v>305</v>
      </c>
      <c r="C1455">
        <v>6</v>
      </c>
      <c r="D1455">
        <v>27.38</v>
      </c>
      <c r="E1455">
        <v>27.279999999999998</v>
      </c>
      <c r="F1455" s="34"/>
      <c r="G1455">
        <v>3</v>
      </c>
      <c r="H1455">
        <v>4</v>
      </c>
      <c r="I1455" s="34"/>
      <c r="J1455" s="54" t="s">
        <v>58</v>
      </c>
      <c r="K1455" s="49" t="s">
        <v>31</v>
      </c>
      <c r="L1455" s="107"/>
      <c r="M1455">
        <v>124</v>
      </c>
      <c r="N1455">
        <v>126</v>
      </c>
      <c r="O1455" s="34"/>
      <c r="P1455">
        <f>VLOOKUP(表格2_45[[#This Row],[name]],odds!$A$1:$H$200,4,0)</f>
        <v>15</v>
      </c>
      <c r="Q1455">
        <v>8.9</v>
      </c>
      <c r="R1455" s="34"/>
      <c r="S1455" s="36" t="s">
        <v>410</v>
      </c>
      <c r="T1455">
        <v>2400</v>
      </c>
      <c r="U1455">
        <v>2</v>
      </c>
      <c r="V1455">
        <v>25</v>
      </c>
      <c r="W1455">
        <v>5</v>
      </c>
      <c r="X1455">
        <v>25</v>
      </c>
      <c r="Y1455" t="s">
        <v>483</v>
      </c>
      <c r="Z1455">
        <v>1070</v>
      </c>
      <c r="AA1455" s="33" t="s">
        <v>417</v>
      </c>
      <c r="AB1455" t="s">
        <v>1574</v>
      </c>
      <c r="AC1455">
        <v>111</v>
      </c>
      <c r="AD1455" s="16" t="s">
        <v>14</v>
      </c>
      <c r="AE1455" t="s">
        <v>502</v>
      </c>
      <c r="AF1455">
        <v>10</v>
      </c>
      <c r="AG1455">
        <v>9</v>
      </c>
      <c r="AH1455">
        <v>4</v>
      </c>
      <c r="AI1455">
        <v>3</v>
      </c>
      <c r="AJ1455">
        <v>2</v>
      </c>
      <c r="AK1455">
        <v>6</v>
      </c>
      <c r="AL1455" t="s">
        <v>624</v>
      </c>
    </row>
    <row r="1456" spans="1:38" hidden="1" x14ac:dyDescent="0.25">
      <c r="A1456" s="22" t="s">
        <v>294</v>
      </c>
      <c r="B1456" s="19" t="s">
        <v>305</v>
      </c>
      <c r="C1456" s="30">
        <v>4</v>
      </c>
      <c r="D1456">
        <v>0.96</v>
      </c>
      <c r="E1456">
        <v>0.86</v>
      </c>
      <c r="F1456" s="34"/>
      <c r="G1456">
        <v>3</v>
      </c>
      <c r="H1456">
        <v>4</v>
      </c>
      <c r="I1456" s="34"/>
      <c r="J1456" s="54" t="s">
        <v>58</v>
      </c>
      <c r="K1456" s="53" t="s">
        <v>53</v>
      </c>
      <c r="L1456" s="102"/>
      <c r="M1456">
        <v>124</v>
      </c>
      <c r="N1456">
        <v>126</v>
      </c>
      <c r="O1456" s="34"/>
      <c r="P1456">
        <f>VLOOKUP(表格2_45[[#This Row],[name]],odds!$A$1:$H$200,4,0)</f>
        <v>15</v>
      </c>
      <c r="Q1456">
        <v>20</v>
      </c>
      <c r="R1456" s="34"/>
      <c r="S1456" s="37" t="s">
        <v>409</v>
      </c>
      <c r="T1456">
        <v>2000</v>
      </c>
      <c r="U1456">
        <v>2</v>
      </c>
      <c r="V1456">
        <v>27</v>
      </c>
      <c r="W1456">
        <v>4</v>
      </c>
      <c r="X1456">
        <v>25</v>
      </c>
      <c r="Y1456" t="s">
        <v>483</v>
      </c>
      <c r="Z1456">
        <v>1062</v>
      </c>
      <c r="AA1456" s="33" t="s">
        <v>417</v>
      </c>
      <c r="AB1456" t="s">
        <v>1574</v>
      </c>
      <c r="AC1456">
        <v>110</v>
      </c>
      <c r="AD1456" s="16" t="s">
        <v>14</v>
      </c>
      <c r="AE1456" t="s">
        <v>441</v>
      </c>
      <c r="AF1456">
        <v>6</v>
      </c>
      <c r="AG1456">
        <v>6</v>
      </c>
      <c r="AH1456">
        <v>6</v>
      </c>
      <c r="AI1456">
        <v>7</v>
      </c>
      <c r="AJ1456">
        <v>4</v>
      </c>
      <c r="AL1456" t="s">
        <v>624</v>
      </c>
    </row>
    <row r="1457" spans="1:38" hidden="1" x14ac:dyDescent="0.25">
      <c r="A1457" s="22" t="s">
        <v>294</v>
      </c>
      <c r="B1457" s="19" t="s">
        <v>305</v>
      </c>
      <c r="C1457">
        <v>8</v>
      </c>
      <c r="D1457">
        <v>34.75</v>
      </c>
      <c r="E1457">
        <v>34.75</v>
      </c>
      <c r="F1457" s="34"/>
      <c r="G1457">
        <v>3</v>
      </c>
      <c r="H1457">
        <v>5</v>
      </c>
      <c r="I1457" s="34"/>
      <c r="J1457" s="54" t="s">
        <v>58</v>
      </c>
      <c r="K1457" s="56" t="s">
        <v>69</v>
      </c>
      <c r="L1457" s="105"/>
      <c r="M1457">
        <v>124</v>
      </c>
      <c r="N1457">
        <v>123</v>
      </c>
      <c r="O1457" s="34"/>
      <c r="P1457">
        <f>VLOOKUP(表格2_45[[#This Row],[name]],odds!$A$1:$H$200,4,0)</f>
        <v>15</v>
      </c>
      <c r="Q1457">
        <v>11</v>
      </c>
      <c r="R1457" s="34"/>
      <c r="S1457" s="37" t="s">
        <v>409</v>
      </c>
      <c r="T1457">
        <v>1600</v>
      </c>
      <c r="U1457">
        <v>1</v>
      </c>
      <c r="V1457">
        <v>30</v>
      </c>
      <c r="W1457">
        <v>3</v>
      </c>
      <c r="X1457">
        <v>25</v>
      </c>
      <c r="Y1457" t="s">
        <v>465</v>
      </c>
      <c r="Z1457">
        <v>1067</v>
      </c>
      <c r="AA1457" s="33" t="s">
        <v>417</v>
      </c>
      <c r="AB1457" t="s">
        <v>1576</v>
      </c>
      <c r="AC1457">
        <v>110</v>
      </c>
      <c r="AD1457" s="16" t="s">
        <v>14</v>
      </c>
      <c r="AE1457">
        <v>4</v>
      </c>
      <c r="AF1457">
        <v>7</v>
      </c>
      <c r="AG1457">
        <v>10</v>
      </c>
      <c r="AH1457">
        <v>11</v>
      </c>
      <c r="AI1457">
        <v>8</v>
      </c>
      <c r="AL1457" t="s">
        <v>624</v>
      </c>
    </row>
    <row r="1458" spans="1:38" hidden="1" x14ac:dyDescent="0.25">
      <c r="A1458" s="22" t="s">
        <v>294</v>
      </c>
      <c r="B1458" s="19" t="s">
        <v>305</v>
      </c>
      <c r="C1458" s="28">
        <v>2</v>
      </c>
      <c r="D1458">
        <v>1.18</v>
      </c>
      <c r="E1458">
        <v>1.0799999999999998</v>
      </c>
      <c r="F1458" s="34"/>
      <c r="G1458">
        <v>3</v>
      </c>
      <c r="H1458">
        <v>6</v>
      </c>
      <c r="I1458" s="34"/>
      <c r="J1458" s="54" t="s">
        <v>58</v>
      </c>
      <c r="K1458" s="56" t="s">
        <v>69</v>
      </c>
      <c r="L1458" s="105"/>
      <c r="M1458">
        <v>124</v>
      </c>
      <c r="N1458">
        <v>126</v>
      </c>
      <c r="O1458" s="34"/>
      <c r="P1458">
        <f>VLOOKUP(表格2_45[[#This Row],[name]],odds!$A$1:$H$200,4,0)</f>
        <v>15</v>
      </c>
      <c r="Q1458">
        <v>15</v>
      </c>
      <c r="R1458" s="34"/>
      <c r="S1458" s="35" t="s">
        <v>408</v>
      </c>
      <c r="T1458">
        <v>2000</v>
      </c>
      <c r="U1458">
        <v>2</v>
      </c>
      <c r="V1458">
        <v>23</v>
      </c>
      <c r="W1458">
        <v>2</v>
      </c>
      <c r="X1458">
        <v>25</v>
      </c>
      <c r="Y1458" t="s">
        <v>483</v>
      </c>
      <c r="Z1458">
        <v>1071</v>
      </c>
      <c r="AA1458" s="33" t="s">
        <v>417</v>
      </c>
      <c r="AB1458" t="s">
        <v>1574</v>
      </c>
      <c r="AC1458">
        <v>105</v>
      </c>
      <c r="AD1458" s="16" t="s">
        <v>14</v>
      </c>
      <c r="AE1458" t="s">
        <v>474</v>
      </c>
      <c r="AF1458">
        <v>3</v>
      </c>
      <c r="AG1458">
        <v>4</v>
      </c>
      <c r="AH1458">
        <v>4</v>
      </c>
      <c r="AI1458">
        <v>6</v>
      </c>
      <c r="AJ1458">
        <v>2</v>
      </c>
      <c r="AL1458" t="s">
        <v>624</v>
      </c>
    </row>
    <row r="1459" spans="1:38" hidden="1" x14ac:dyDescent="0.25">
      <c r="A1459" s="22" t="s">
        <v>294</v>
      </c>
      <c r="B1459" s="19" t="s">
        <v>305</v>
      </c>
      <c r="C1459" s="28">
        <v>3</v>
      </c>
      <c r="D1459">
        <v>46.93</v>
      </c>
      <c r="E1459">
        <v>46.73</v>
      </c>
      <c r="F1459" s="34"/>
      <c r="G1459">
        <v>3</v>
      </c>
      <c r="H1459">
        <v>10</v>
      </c>
      <c r="I1459" s="34"/>
      <c r="J1459" s="54" t="s">
        <v>58</v>
      </c>
      <c r="K1459" s="49" t="s">
        <v>31</v>
      </c>
      <c r="L1459" s="107"/>
      <c r="M1459">
        <v>124</v>
      </c>
      <c r="N1459">
        <v>125</v>
      </c>
      <c r="O1459" s="34"/>
      <c r="P1459">
        <f>VLOOKUP(表格2_45[[#This Row],[name]],odds!$A$1:$H$200,4,0)</f>
        <v>15</v>
      </c>
      <c r="Q1459">
        <v>2.7</v>
      </c>
      <c r="R1459" s="34"/>
      <c r="S1459" s="37" t="s">
        <v>409</v>
      </c>
      <c r="T1459" s="41">
        <v>1800</v>
      </c>
      <c r="U1459">
        <v>1</v>
      </c>
      <c r="V1459">
        <v>31</v>
      </c>
      <c r="W1459">
        <v>1</v>
      </c>
      <c r="X1459">
        <v>25</v>
      </c>
      <c r="Y1459" t="s">
        <v>501</v>
      </c>
      <c r="Z1459">
        <v>1065</v>
      </c>
      <c r="AA1459" s="33" t="s">
        <v>417</v>
      </c>
      <c r="AB1459" t="s">
        <v>1474</v>
      </c>
      <c r="AC1459">
        <v>105</v>
      </c>
      <c r="AD1459" s="16" t="s">
        <v>14</v>
      </c>
      <c r="AE1459" s="12" t="s">
        <v>471</v>
      </c>
      <c r="AF1459">
        <v>6</v>
      </c>
      <c r="AG1459">
        <v>7</v>
      </c>
      <c r="AH1459">
        <v>8</v>
      </c>
      <c r="AI1459">
        <v>7</v>
      </c>
      <c r="AJ1459">
        <v>3</v>
      </c>
      <c r="AL1459" t="s">
        <v>624</v>
      </c>
    </row>
    <row r="1460" spans="1:38" hidden="1" x14ac:dyDescent="0.25">
      <c r="A1460" s="22" t="s">
        <v>294</v>
      </c>
      <c r="B1460" s="19" t="s">
        <v>305</v>
      </c>
      <c r="C1460" s="30">
        <v>4</v>
      </c>
      <c r="D1460">
        <v>28.11</v>
      </c>
      <c r="E1460">
        <v>27.81</v>
      </c>
      <c r="F1460" s="34"/>
      <c r="G1460">
        <v>3</v>
      </c>
      <c r="H1460">
        <v>8</v>
      </c>
      <c r="I1460" s="34"/>
      <c r="J1460" s="54" t="s">
        <v>58</v>
      </c>
      <c r="K1460" s="74" t="s">
        <v>404</v>
      </c>
      <c r="L1460" s="106"/>
      <c r="M1460">
        <v>124</v>
      </c>
      <c r="N1460">
        <v>126</v>
      </c>
      <c r="O1460" s="34"/>
      <c r="P1460">
        <f>VLOOKUP(表格2_45[[#This Row],[name]],odds!$A$1:$H$200,4,0)</f>
        <v>15</v>
      </c>
      <c r="Q1460">
        <v>15</v>
      </c>
      <c r="R1460" s="34"/>
      <c r="S1460" s="37" t="s">
        <v>409</v>
      </c>
      <c r="T1460">
        <v>2400</v>
      </c>
      <c r="U1460">
        <v>2</v>
      </c>
      <c r="V1460">
        <v>8</v>
      </c>
      <c r="W1460">
        <v>12</v>
      </c>
      <c r="X1460">
        <v>24</v>
      </c>
      <c r="Y1460" t="s">
        <v>483</v>
      </c>
      <c r="Z1460">
        <v>1072</v>
      </c>
      <c r="AA1460" s="33" t="s">
        <v>417</v>
      </c>
      <c r="AB1460" t="s">
        <v>1574</v>
      </c>
      <c r="AC1460">
        <v>104</v>
      </c>
      <c r="AD1460" s="16" t="s">
        <v>14</v>
      </c>
      <c r="AE1460" t="s">
        <v>474</v>
      </c>
      <c r="AF1460">
        <v>4</v>
      </c>
      <c r="AG1460">
        <v>6</v>
      </c>
      <c r="AH1460">
        <v>6</v>
      </c>
      <c r="AI1460">
        <v>7</v>
      </c>
      <c r="AJ1460">
        <v>7</v>
      </c>
      <c r="AK1460">
        <v>4</v>
      </c>
      <c r="AL1460" t="s">
        <v>624</v>
      </c>
    </row>
    <row r="1461" spans="1:38" hidden="1" x14ac:dyDescent="0.25">
      <c r="A1461" s="22" t="s">
        <v>294</v>
      </c>
      <c r="B1461" s="19" t="s">
        <v>305</v>
      </c>
      <c r="C1461" s="30">
        <v>4</v>
      </c>
      <c r="D1461">
        <v>0.43</v>
      </c>
      <c r="E1461">
        <v>2.9999999999999971E-2</v>
      </c>
      <c r="F1461" s="34"/>
      <c r="G1461">
        <v>3</v>
      </c>
      <c r="H1461">
        <v>11</v>
      </c>
      <c r="I1461" s="34"/>
      <c r="J1461" s="54" t="s">
        <v>58</v>
      </c>
      <c r="K1461" s="56" t="s">
        <v>69</v>
      </c>
      <c r="L1461" s="105"/>
      <c r="M1461">
        <v>124</v>
      </c>
      <c r="N1461">
        <v>123</v>
      </c>
      <c r="O1461" s="34"/>
      <c r="P1461">
        <f>VLOOKUP(表格2_45[[#This Row],[name]],odds!$A$1:$H$200,4,0)</f>
        <v>15</v>
      </c>
      <c r="Q1461">
        <v>11</v>
      </c>
      <c r="R1461" s="34"/>
      <c r="S1461" s="37" t="s">
        <v>409</v>
      </c>
      <c r="T1461">
        <v>2000</v>
      </c>
      <c r="U1461">
        <v>2</v>
      </c>
      <c r="V1461">
        <v>17</v>
      </c>
      <c r="W1461">
        <v>11</v>
      </c>
      <c r="X1461">
        <v>24</v>
      </c>
      <c r="Y1461" t="s">
        <v>501</v>
      </c>
      <c r="Z1461">
        <v>1081</v>
      </c>
      <c r="AA1461" s="33" t="s">
        <v>417</v>
      </c>
      <c r="AB1461" t="s">
        <v>1576</v>
      </c>
      <c r="AC1461">
        <v>104</v>
      </c>
      <c r="AD1461" s="16" t="s">
        <v>14</v>
      </c>
      <c r="AE1461" t="s">
        <v>502</v>
      </c>
      <c r="AF1461">
        <v>6</v>
      </c>
      <c r="AG1461">
        <v>5</v>
      </c>
      <c r="AH1461">
        <v>6</v>
      </c>
      <c r="AI1461">
        <v>8</v>
      </c>
      <c r="AJ1461">
        <v>4</v>
      </c>
      <c r="AL1461" t="s">
        <v>624</v>
      </c>
    </row>
    <row r="1462" spans="1:38" hidden="1" x14ac:dyDescent="0.25">
      <c r="A1462" s="22" t="s">
        <v>294</v>
      </c>
      <c r="B1462" s="19" t="s">
        <v>305</v>
      </c>
      <c r="C1462" s="28">
        <v>1</v>
      </c>
      <c r="D1462">
        <v>46.41</v>
      </c>
      <c r="E1462">
        <v>46.309999999999995</v>
      </c>
      <c r="F1462" s="34"/>
      <c r="G1462">
        <v>3</v>
      </c>
      <c r="H1462">
        <v>13</v>
      </c>
      <c r="I1462" s="34"/>
      <c r="J1462" s="54" t="s">
        <v>58</v>
      </c>
      <c r="K1462" s="56" t="s">
        <v>69</v>
      </c>
      <c r="L1462" s="105"/>
      <c r="M1462">
        <v>124</v>
      </c>
      <c r="N1462">
        <v>115</v>
      </c>
      <c r="O1462" s="34"/>
      <c r="P1462">
        <f>VLOOKUP(表格2_45[[#This Row],[name]],odds!$A$1:$H$200,4,0)</f>
        <v>15</v>
      </c>
      <c r="Q1462">
        <v>11</v>
      </c>
      <c r="R1462" s="34"/>
      <c r="S1462" s="35" t="s">
        <v>408</v>
      </c>
      <c r="T1462" s="41">
        <v>1800</v>
      </c>
      <c r="U1462">
        <v>1</v>
      </c>
      <c r="V1462">
        <v>3</v>
      </c>
      <c r="W1462">
        <v>11</v>
      </c>
      <c r="X1462">
        <v>24</v>
      </c>
      <c r="Y1462" t="s">
        <v>479</v>
      </c>
      <c r="Z1462">
        <v>1081</v>
      </c>
      <c r="AA1462" s="33" t="s">
        <v>427</v>
      </c>
      <c r="AB1462" t="s">
        <v>1474</v>
      </c>
      <c r="AC1462">
        <v>86</v>
      </c>
      <c r="AD1462" s="16" t="s">
        <v>14</v>
      </c>
      <c r="AE1462" s="12" t="s">
        <v>423</v>
      </c>
      <c r="AF1462">
        <v>3</v>
      </c>
      <c r="AG1462">
        <v>4</v>
      </c>
      <c r="AH1462">
        <v>5</v>
      </c>
      <c r="AI1462">
        <v>5</v>
      </c>
      <c r="AJ1462">
        <v>1</v>
      </c>
      <c r="AL1462" t="s">
        <v>624</v>
      </c>
    </row>
    <row r="1463" spans="1:38" hidden="1" x14ac:dyDescent="0.25">
      <c r="A1463" s="22" t="s">
        <v>294</v>
      </c>
      <c r="B1463" s="19" t="s">
        <v>305</v>
      </c>
      <c r="C1463" s="30">
        <v>4</v>
      </c>
      <c r="D1463">
        <v>1.52</v>
      </c>
      <c r="E1463">
        <v>1.1200000000000001</v>
      </c>
      <c r="F1463" s="34"/>
      <c r="G1463">
        <v>3</v>
      </c>
      <c r="H1463">
        <v>5</v>
      </c>
      <c r="I1463" s="34"/>
      <c r="J1463" s="54" t="s">
        <v>58</v>
      </c>
      <c r="K1463" s="49" t="s">
        <v>31</v>
      </c>
      <c r="L1463" s="107"/>
      <c r="M1463">
        <v>124</v>
      </c>
      <c r="N1463">
        <v>135</v>
      </c>
      <c r="O1463" s="34"/>
      <c r="P1463">
        <f>VLOOKUP(表格2_45[[#This Row],[name]],odds!$A$1:$H$200,4,0)</f>
        <v>15</v>
      </c>
      <c r="Q1463">
        <v>2.2999999999999998</v>
      </c>
      <c r="R1463" s="34"/>
      <c r="S1463" s="35" t="s">
        <v>408</v>
      </c>
      <c r="T1463">
        <v>2000</v>
      </c>
      <c r="U1463">
        <v>2</v>
      </c>
      <c r="V1463">
        <v>13</v>
      </c>
      <c r="W1463">
        <v>10</v>
      </c>
      <c r="X1463">
        <v>24</v>
      </c>
      <c r="Y1463" t="s">
        <v>465</v>
      </c>
      <c r="Z1463">
        <v>1072</v>
      </c>
      <c r="AA1463" s="33" t="s">
        <v>427</v>
      </c>
      <c r="AB1463">
        <v>3</v>
      </c>
      <c r="AC1463">
        <v>85</v>
      </c>
      <c r="AD1463" s="16" t="s">
        <v>14</v>
      </c>
      <c r="AE1463" s="12" t="s">
        <v>446</v>
      </c>
      <c r="AF1463">
        <v>3</v>
      </c>
      <c r="AG1463">
        <v>4</v>
      </c>
      <c r="AH1463">
        <v>4</v>
      </c>
      <c r="AI1463">
        <v>3</v>
      </c>
      <c r="AJ1463">
        <v>4</v>
      </c>
      <c r="AL1463" t="s">
        <v>624</v>
      </c>
    </row>
    <row r="1464" spans="1:38" hidden="1" x14ac:dyDescent="0.25">
      <c r="A1464" s="22" t="s">
        <v>294</v>
      </c>
      <c r="B1464" s="19" t="s">
        <v>305</v>
      </c>
      <c r="C1464">
        <v>12</v>
      </c>
      <c r="D1464">
        <v>2.4900000000000002</v>
      </c>
      <c r="E1464">
        <v>1.9900000000000002</v>
      </c>
      <c r="F1464" s="34"/>
      <c r="G1464">
        <v>3</v>
      </c>
      <c r="H1464">
        <v>12</v>
      </c>
      <c r="I1464" s="34"/>
      <c r="J1464" s="54" t="s">
        <v>58</v>
      </c>
      <c r="K1464" s="87" t="s">
        <v>1367</v>
      </c>
      <c r="L1464" s="132"/>
      <c r="M1464">
        <v>124</v>
      </c>
      <c r="N1464">
        <v>126</v>
      </c>
      <c r="O1464" s="34"/>
      <c r="P1464">
        <f>VLOOKUP(表格2_45[[#This Row],[name]],odds!$A$1:$H$200,4,0)</f>
        <v>15</v>
      </c>
      <c r="Q1464">
        <v>6.8</v>
      </c>
      <c r="R1464" s="34"/>
      <c r="S1464" s="37" t="s">
        <v>409</v>
      </c>
      <c r="T1464">
        <v>2000</v>
      </c>
      <c r="U1464">
        <v>2</v>
      </c>
      <c r="V1464">
        <v>24</v>
      </c>
      <c r="W1464">
        <v>3</v>
      </c>
      <c r="X1464">
        <v>24</v>
      </c>
      <c r="Y1464" t="s">
        <v>483</v>
      </c>
      <c r="Z1464">
        <v>1053</v>
      </c>
      <c r="AA1464" s="33" t="s">
        <v>427</v>
      </c>
      <c r="AB1464" t="s">
        <v>1620</v>
      </c>
      <c r="AC1464">
        <v>85</v>
      </c>
      <c r="AD1464" s="16" t="s">
        <v>14</v>
      </c>
      <c r="AE1464" t="s">
        <v>1329</v>
      </c>
      <c r="AF1464">
        <v>5</v>
      </c>
      <c r="AG1464">
        <v>5</v>
      </c>
      <c r="AH1464">
        <v>5</v>
      </c>
      <c r="AI1464">
        <v>11</v>
      </c>
      <c r="AJ1464">
        <v>12</v>
      </c>
      <c r="AL1464" t="s">
        <v>624</v>
      </c>
    </row>
    <row r="1465" spans="1:38" hidden="1" x14ac:dyDescent="0.25">
      <c r="A1465" s="22" t="s">
        <v>294</v>
      </c>
      <c r="B1465" s="19" t="s">
        <v>305</v>
      </c>
      <c r="C1465" s="28">
        <v>3</v>
      </c>
      <c r="D1465">
        <v>48.17</v>
      </c>
      <c r="E1465">
        <v>47.67</v>
      </c>
      <c r="F1465" s="34"/>
      <c r="G1465">
        <v>3</v>
      </c>
      <c r="H1465">
        <v>12</v>
      </c>
      <c r="I1465" s="34"/>
      <c r="J1465" s="54" t="s">
        <v>58</v>
      </c>
      <c r="K1465" s="87" t="s">
        <v>1367</v>
      </c>
      <c r="L1465" s="132"/>
      <c r="M1465">
        <v>124</v>
      </c>
      <c r="N1465">
        <v>126</v>
      </c>
      <c r="O1465" s="34"/>
      <c r="P1465">
        <f>VLOOKUP(表格2_45[[#This Row],[name]],odds!$A$1:$H$200,4,0)</f>
        <v>15</v>
      </c>
      <c r="Q1465">
        <v>7.9</v>
      </c>
      <c r="R1465" s="34"/>
      <c r="S1465" s="37" t="s">
        <v>409</v>
      </c>
      <c r="T1465" s="41">
        <v>1800</v>
      </c>
      <c r="U1465">
        <v>1</v>
      </c>
      <c r="V1465">
        <v>3</v>
      </c>
      <c r="W1465">
        <v>3</v>
      </c>
      <c r="X1465">
        <v>24</v>
      </c>
      <c r="Y1465" t="s">
        <v>501</v>
      </c>
      <c r="Z1465">
        <v>1069</v>
      </c>
      <c r="AA1465" s="33" t="s">
        <v>417</v>
      </c>
      <c r="AB1465" t="s">
        <v>1620</v>
      </c>
      <c r="AC1465">
        <v>85</v>
      </c>
      <c r="AD1465" s="16" t="s">
        <v>14</v>
      </c>
      <c r="AE1465" t="s">
        <v>441</v>
      </c>
      <c r="AF1465">
        <v>4</v>
      </c>
      <c r="AG1465">
        <v>3</v>
      </c>
      <c r="AH1465">
        <v>2</v>
      </c>
      <c r="AI1465">
        <v>4</v>
      </c>
      <c r="AJ1465">
        <v>3</v>
      </c>
      <c r="AL1465" t="s">
        <v>624</v>
      </c>
    </row>
    <row r="1466" spans="1:38" hidden="1" x14ac:dyDescent="0.25">
      <c r="A1466" s="22" t="s">
        <v>294</v>
      </c>
      <c r="B1466" s="19" t="s">
        <v>305</v>
      </c>
      <c r="C1466" s="28">
        <v>2</v>
      </c>
      <c r="D1466">
        <v>2.6</v>
      </c>
      <c r="E1466">
        <v>2.4</v>
      </c>
      <c r="F1466" s="34"/>
      <c r="G1466">
        <v>3</v>
      </c>
      <c r="H1466">
        <v>4</v>
      </c>
      <c r="I1466" s="34"/>
      <c r="J1466" s="54" t="s">
        <v>58</v>
      </c>
      <c r="K1466" s="56" t="s">
        <v>69</v>
      </c>
      <c r="L1466" s="105"/>
      <c r="M1466">
        <v>124</v>
      </c>
      <c r="N1466">
        <v>131</v>
      </c>
      <c r="O1466" s="34"/>
      <c r="P1466">
        <f>VLOOKUP(表格2_45[[#This Row],[name]],odds!$A$1:$H$200,4,0)</f>
        <v>15</v>
      </c>
      <c r="Q1466">
        <v>2.9</v>
      </c>
      <c r="R1466" s="34"/>
      <c r="S1466" s="35" t="s">
        <v>408</v>
      </c>
      <c r="T1466">
        <v>2000</v>
      </c>
      <c r="U1466">
        <v>2</v>
      </c>
      <c r="V1466">
        <v>21</v>
      </c>
      <c r="W1466">
        <v>1</v>
      </c>
      <c r="X1466">
        <v>24</v>
      </c>
      <c r="Y1466" t="s">
        <v>483</v>
      </c>
      <c r="Z1466">
        <v>1062</v>
      </c>
      <c r="AA1466" s="33" t="s">
        <v>417</v>
      </c>
      <c r="AB1466">
        <v>2</v>
      </c>
      <c r="AC1466">
        <v>83</v>
      </c>
      <c r="AD1466" s="16" t="s">
        <v>14</v>
      </c>
      <c r="AE1466" s="12" t="s">
        <v>654</v>
      </c>
      <c r="AF1466">
        <v>3</v>
      </c>
      <c r="AG1466">
        <v>4</v>
      </c>
      <c r="AH1466">
        <v>3</v>
      </c>
      <c r="AI1466">
        <v>3</v>
      </c>
      <c r="AJ1466">
        <v>2</v>
      </c>
      <c r="AL1466" t="s">
        <v>624</v>
      </c>
    </row>
    <row r="1467" spans="1:38" hidden="1" x14ac:dyDescent="0.25">
      <c r="A1467" s="22" t="s">
        <v>294</v>
      </c>
      <c r="B1467" s="19" t="s">
        <v>305</v>
      </c>
      <c r="C1467" s="28">
        <v>1</v>
      </c>
      <c r="D1467">
        <v>1.77</v>
      </c>
      <c r="E1467">
        <v>1.87</v>
      </c>
      <c r="F1467" s="34"/>
      <c r="G1467">
        <v>3</v>
      </c>
      <c r="H1467">
        <v>9</v>
      </c>
      <c r="I1467" s="34"/>
      <c r="J1467" s="54" t="s">
        <v>58</v>
      </c>
      <c r="K1467" s="56" t="s">
        <v>69</v>
      </c>
      <c r="L1467" s="105"/>
      <c r="M1467">
        <v>124</v>
      </c>
      <c r="N1467">
        <v>115</v>
      </c>
      <c r="O1467" s="34"/>
      <c r="P1467">
        <f>VLOOKUP(表格2_45[[#This Row],[name]],odds!$A$1:$H$200,4,0)</f>
        <v>15</v>
      </c>
      <c r="Q1467">
        <v>2.7</v>
      </c>
      <c r="R1467" s="34"/>
      <c r="S1467" s="37" t="s">
        <v>409</v>
      </c>
      <c r="T1467">
        <v>2000</v>
      </c>
      <c r="U1467">
        <v>2</v>
      </c>
      <c r="V1467">
        <v>23</v>
      </c>
      <c r="W1467">
        <v>12</v>
      </c>
      <c r="X1467">
        <v>23</v>
      </c>
      <c r="Y1467" t="s">
        <v>508</v>
      </c>
      <c r="Z1467">
        <v>1067</v>
      </c>
      <c r="AA1467" s="33" t="s">
        <v>417</v>
      </c>
      <c r="AB1467">
        <v>2</v>
      </c>
      <c r="AC1467">
        <v>76</v>
      </c>
      <c r="AD1467" s="16" t="s">
        <v>14</v>
      </c>
      <c r="AE1467" s="12" t="s">
        <v>423</v>
      </c>
      <c r="AF1467">
        <v>5</v>
      </c>
      <c r="AG1467">
        <v>4</v>
      </c>
      <c r="AH1467">
        <v>4</v>
      </c>
      <c r="AI1467">
        <v>3</v>
      </c>
      <c r="AJ1467">
        <v>1</v>
      </c>
      <c r="AL1467" t="s">
        <v>624</v>
      </c>
    </row>
    <row r="1468" spans="1:38" hidden="1" x14ac:dyDescent="0.25">
      <c r="A1468" s="22" t="s">
        <v>294</v>
      </c>
      <c r="B1468" s="19" t="s">
        <v>305</v>
      </c>
      <c r="C1468">
        <v>8</v>
      </c>
      <c r="D1468">
        <v>49.4</v>
      </c>
      <c r="E1468">
        <v>49.1</v>
      </c>
      <c r="F1468" s="34"/>
      <c r="G1468">
        <v>3</v>
      </c>
      <c r="H1468">
        <v>2</v>
      </c>
      <c r="I1468" s="34"/>
      <c r="J1468" s="54" t="s">
        <v>58</v>
      </c>
      <c r="K1468" s="53" t="s">
        <v>53</v>
      </c>
      <c r="L1468" s="102"/>
      <c r="M1468">
        <v>124</v>
      </c>
      <c r="N1468">
        <v>133</v>
      </c>
      <c r="O1468" s="34"/>
      <c r="P1468">
        <f>VLOOKUP(表格2_45[[#This Row],[name]],odds!$A$1:$H$200,4,0)</f>
        <v>15</v>
      </c>
      <c r="Q1468">
        <v>2.7</v>
      </c>
      <c r="R1468" s="34"/>
      <c r="S1468" s="37" t="s">
        <v>409</v>
      </c>
      <c r="T1468" s="41">
        <v>1800</v>
      </c>
      <c r="U1468">
        <v>1</v>
      </c>
      <c r="V1468">
        <v>10</v>
      </c>
      <c r="W1468">
        <v>12</v>
      </c>
      <c r="X1468">
        <v>23</v>
      </c>
      <c r="Y1468" t="s">
        <v>483</v>
      </c>
      <c r="Z1468">
        <v>1047</v>
      </c>
      <c r="AA1468" s="33" t="s">
        <v>417</v>
      </c>
      <c r="AB1468">
        <v>3</v>
      </c>
      <c r="AC1468">
        <v>76</v>
      </c>
      <c r="AD1468" s="16" t="s">
        <v>14</v>
      </c>
      <c r="AE1468" t="s">
        <v>753</v>
      </c>
      <c r="AF1468">
        <v>5</v>
      </c>
      <c r="AG1468">
        <v>5</v>
      </c>
      <c r="AH1468">
        <v>8</v>
      </c>
      <c r="AI1468">
        <v>9</v>
      </c>
      <c r="AJ1468">
        <v>8</v>
      </c>
      <c r="AL1468" t="s">
        <v>624</v>
      </c>
    </row>
    <row r="1469" spans="1:38" hidden="1" x14ac:dyDescent="0.25">
      <c r="A1469" s="22" t="s">
        <v>294</v>
      </c>
      <c r="B1469" s="19" t="s">
        <v>305</v>
      </c>
      <c r="C1469" s="28">
        <v>1</v>
      </c>
      <c r="D1469">
        <v>0.93</v>
      </c>
      <c r="E1469">
        <v>0.43000000000000005</v>
      </c>
      <c r="F1469" s="34"/>
      <c r="G1469">
        <v>3</v>
      </c>
      <c r="H1469">
        <v>12</v>
      </c>
      <c r="I1469" s="34"/>
      <c r="J1469" s="54" t="s">
        <v>58</v>
      </c>
      <c r="K1469" s="53" t="s">
        <v>53</v>
      </c>
      <c r="L1469" s="102"/>
      <c r="M1469">
        <v>124</v>
      </c>
      <c r="N1469">
        <v>126</v>
      </c>
      <c r="O1469" s="34"/>
      <c r="P1469">
        <f>VLOOKUP(表格2_45[[#This Row],[name]],odds!$A$1:$H$200,4,0)</f>
        <v>15</v>
      </c>
      <c r="Q1469">
        <v>4.8</v>
      </c>
      <c r="R1469" s="34"/>
      <c r="S1469" s="37" t="s">
        <v>409</v>
      </c>
      <c r="T1469">
        <v>2000</v>
      </c>
      <c r="U1469">
        <v>2</v>
      </c>
      <c r="V1469">
        <v>19</v>
      </c>
      <c r="W1469">
        <v>11</v>
      </c>
      <c r="X1469">
        <v>23</v>
      </c>
      <c r="Y1469" t="s">
        <v>501</v>
      </c>
      <c r="Z1469">
        <v>1065</v>
      </c>
      <c r="AA1469" s="33" t="s">
        <v>427</v>
      </c>
      <c r="AB1469">
        <v>3</v>
      </c>
      <c r="AC1469">
        <v>70</v>
      </c>
      <c r="AD1469" s="16" t="s">
        <v>14</v>
      </c>
      <c r="AE1469" s="12" t="s">
        <v>654</v>
      </c>
      <c r="AF1469">
        <v>6</v>
      </c>
      <c r="AG1469">
        <v>6</v>
      </c>
      <c r="AH1469">
        <v>5</v>
      </c>
      <c r="AI1469">
        <v>6</v>
      </c>
      <c r="AJ1469">
        <v>1</v>
      </c>
      <c r="AL1469" t="s">
        <v>624</v>
      </c>
    </row>
    <row r="1470" spans="1:38" hidden="1" x14ac:dyDescent="0.25">
      <c r="A1470" s="22" t="s">
        <v>294</v>
      </c>
      <c r="B1470" s="19" t="s">
        <v>305</v>
      </c>
      <c r="C1470" s="28">
        <v>1</v>
      </c>
      <c r="D1470">
        <v>48.03</v>
      </c>
      <c r="E1470">
        <v>47.63</v>
      </c>
      <c r="F1470" s="34"/>
      <c r="G1470">
        <v>3</v>
      </c>
      <c r="H1470">
        <v>11</v>
      </c>
      <c r="I1470" s="34"/>
      <c r="J1470" s="54" t="s">
        <v>58</v>
      </c>
      <c r="K1470" s="49" t="s">
        <v>31</v>
      </c>
      <c r="L1470" s="107"/>
      <c r="M1470">
        <v>124</v>
      </c>
      <c r="N1470">
        <v>123</v>
      </c>
      <c r="O1470" s="34"/>
      <c r="P1470">
        <f>VLOOKUP(表格2_45[[#This Row],[name]],odds!$A$1:$H$200,4,0)</f>
        <v>15</v>
      </c>
      <c r="Q1470">
        <v>7.8</v>
      </c>
      <c r="R1470" s="34"/>
      <c r="S1470" s="37" t="s">
        <v>409</v>
      </c>
      <c r="T1470" s="41">
        <v>1800</v>
      </c>
      <c r="U1470">
        <v>1</v>
      </c>
      <c r="V1470">
        <v>15</v>
      </c>
      <c r="W1470">
        <v>10</v>
      </c>
      <c r="X1470">
        <v>23</v>
      </c>
      <c r="Y1470" t="s">
        <v>465</v>
      </c>
      <c r="Z1470">
        <v>1063</v>
      </c>
      <c r="AA1470" s="33" t="s">
        <v>417</v>
      </c>
      <c r="AB1470">
        <v>3</v>
      </c>
      <c r="AC1470">
        <v>64</v>
      </c>
      <c r="AD1470" s="16" t="s">
        <v>14</v>
      </c>
      <c r="AE1470" s="12" t="s">
        <v>446</v>
      </c>
      <c r="AF1470">
        <v>6</v>
      </c>
      <c r="AG1470">
        <v>6</v>
      </c>
      <c r="AH1470">
        <v>5</v>
      </c>
      <c r="AI1470">
        <v>2</v>
      </c>
      <c r="AJ1470">
        <v>1</v>
      </c>
      <c r="AL1470" t="s">
        <v>624</v>
      </c>
    </row>
    <row r="1471" spans="1:38" hidden="1" x14ac:dyDescent="0.25">
      <c r="A1471" s="22" t="s">
        <v>294</v>
      </c>
      <c r="B1471" s="20" t="s">
        <v>307</v>
      </c>
      <c r="C1471" s="28">
        <v>1</v>
      </c>
      <c r="D1471">
        <v>34.020000000000003</v>
      </c>
      <c r="E1471">
        <v>34.020000000000003</v>
      </c>
      <c r="F1471" s="34"/>
      <c r="G1471">
        <v>8</v>
      </c>
      <c r="H1471">
        <v>1</v>
      </c>
      <c r="I1471" s="34"/>
      <c r="J1471" s="59" t="s">
        <v>85</v>
      </c>
      <c r="K1471" s="59" t="s">
        <v>85</v>
      </c>
      <c r="L1471" s="96"/>
      <c r="M1471">
        <v>124</v>
      </c>
      <c r="N1471">
        <v>129</v>
      </c>
      <c r="O1471" s="34"/>
      <c r="P1471">
        <f>VLOOKUP(表格2_45[[#This Row],[name]],odds!$A$1:$H$200,4,0)</f>
        <v>6.2</v>
      </c>
      <c r="Q1471">
        <v>4.5999999999999996</v>
      </c>
      <c r="R1471" s="34"/>
      <c r="S1471" s="37" t="s">
        <v>409</v>
      </c>
      <c r="T1471">
        <v>1600</v>
      </c>
      <c r="U1471">
        <v>1</v>
      </c>
      <c r="V1471">
        <v>30</v>
      </c>
      <c r="W1471">
        <v>11</v>
      </c>
      <c r="X1471">
        <v>25</v>
      </c>
      <c r="Y1471" t="s">
        <v>508</v>
      </c>
      <c r="Z1471">
        <v>1152</v>
      </c>
      <c r="AA1471" s="33" t="s">
        <v>417</v>
      </c>
      <c r="AB1471">
        <v>2</v>
      </c>
      <c r="AC1471">
        <v>96</v>
      </c>
      <c r="AD1471" s="23" t="s">
        <v>154</v>
      </c>
      <c r="AE1471" s="12" t="s">
        <v>654</v>
      </c>
      <c r="AF1471">
        <v>7</v>
      </c>
      <c r="AG1471">
        <v>8</v>
      </c>
      <c r="AH1471">
        <v>7</v>
      </c>
      <c r="AI1471">
        <v>1</v>
      </c>
      <c r="AL1471" t="s">
        <v>46</v>
      </c>
    </row>
    <row r="1472" spans="1:38" hidden="1" x14ac:dyDescent="0.25">
      <c r="A1472" s="22" t="s">
        <v>294</v>
      </c>
      <c r="B1472" s="20" t="s">
        <v>307</v>
      </c>
      <c r="C1472">
        <v>6</v>
      </c>
      <c r="D1472">
        <v>33.42</v>
      </c>
      <c r="E1472">
        <v>33.32</v>
      </c>
      <c r="F1472" s="34"/>
      <c r="G1472">
        <v>8</v>
      </c>
      <c r="H1472">
        <v>8</v>
      </c>
      <c r="I1472" s="34"/>
      <c r="J1472" s="59" t="s">
        <v>85</v>
      </c>
      <c r="K1472" s="59" t="s">
        <v>85</v>
      </c>
      <c r="L1472" s="96"/>
      <c r="M1472">
        <v>124</v>
      </c>
      <c r="N1472">
        <v>126</v>
      </c>
      <c r="O1472" s="34"/>
      <c r="P1472">
        <f>VLOOKUP(表格2_45[[#This Row],[name]],odds!$A$1:$H$200,4,0)</f>
        <v>6.2</v>
      </c>
      <c r="Q1472">
        <v>3</v>
      </c>
      <c r="R1472" s="34"/>
      <c r="S1472" s="35" t="s">
        <v>408</v>
      </c>
      <c r="T1472">
        <v>1600</v>
      </c>
      <c r="U1472">
        <v>1</v>
      </c>
      <c r="V1472">
        <v>26</v>
      </c>
      <c r="W1472">
        <v>10</v>
      </c>
      <c r="X1472">
        <v>25</v>
      </c>
      <c r="Y1472" t="s">
        <v>483</v>
      </c>
      <c r="Z1472">
        <v>1150</v>
      </c>
      <c r="AA1472" s="33" t="s">
        <v>427</v>
      </c>
      <c r="AB1472">
        <v>2</v>
      </c>
      <c r="AC1472">
        <v>96</v>
      </c>
      <c r="AD1472" s="23" t="s">
        <v>154</v>
      </c>
      <c r="AE1472" s="12" t="s">
        <v>549</v>
      </c>
      <c r="AF1472">
        <v>2</v>
      </c>
      <c r="AG1472">
        <v>3</v>
      </c>
      <c r="AH1472">
        <v>3</v>
      </c>
      <c r="AI1472">
        <v>6</v>
      </c>
      <c r="AL1472" t="s">
        <v>46</v>
      </c>
    </row>
    <row r="1473" spans="1:38" hidden="1" x14ac:dyDescent="0.25">
      <c r="A1473" s="22" t="s">
        <v>294</v>
      </c>
      <c r="B1473" s="20" t="s">
        <v>307</v>
      </c>
      <c r="C1473" s="28">
        <v>3</v>
      </c>
      <c r="D1473">
        <v>21.1</v>
      </c>
      <c r="E1473">
        <v>20.8</v>
      </c>
      <c r="F1473" s="34"/>
      <c r="G1473">
        <v>8</v>
      </c>
      <c r="H1473">
        <v>5</v>
      </c>
      <c r="I1473" s="34"/>
      <c r="J1473" s="59" t="s">
        <v>85</v>
      </c>
      <c r="K1473" s="59" t="s">
        <v>85</v>
      </c>
      <c r="L1473" s="96"/>
      <c r="M1473">
        <v>124</v>
      </c>
      <c r="N1473">
        <v>134</v>
      </c>
      <c r="O1473" s="34"/>
      <c r="P1473">
        <f>VLOOKUP(表格2_45[[#This Row],[name]],odds!$A$1:$H$200,4,0)</f>
        <v>6.2</v>
      </c>
      <c r="Q1473">
        <v>3.3</v>
      </c>
      <c r="R1473" s="34"/>
      <c r="S1473" s="37" t="s">
        <v>409</v>
      </c>
      <c r="T1473">
        <v>1400</v>
      </c>
      <c r="U1473">
        <v>1</v>
      </c>
      <c r="V1473">
        <v>1</v>
      </c>
      <c r="W1473">
        <v>10</v>
      </c>
      <c r="X1473">
        <v>25</v>
      </c>
      <c r="Y1473" t="s">
        <v>465</v>
      </c>
      <c r="Z1473">
        <v>1149</v>
      </c>
      <c r="AA1473" s="33" t="s">
        <v>427</v>
      </c>
      <c r="AB1473">
        <v>2</v>
      </c>
      <c r="AC1473">
        <v>96</v>
      </c>
      <c r="AD1473" s="23" t="s">
        <v>154</v>
      </c>
      <c r="AE1473" s="12" t="s">
        <v>423</v>
      </c>
      <c r="AF1473">
        <v>6</v>
      </c>
      <c r="AG1473">
        <v>7</v>
      </c>
      <c r="AH1473">
        <v>7</v>
      </c>
      <c r="AI1473">
        <v>3</v>
      </c>
      <c r="AL1473" t="s">
        <v>46</v>
      </c>
    </row>
    <row r="1474" spans="1:38" hidden="1" x14ac:dyDescent="0.25">
      <c r="A1474" s="22" t="s">
        <v>294</v>
      </c>
      <c r="B1474" s="20" t="s">
        <v>307</v>
      </c>
      <c r="C1474" s="28">
        <v>1</v>
      </c>
      <c r="D1474">
        <v>38.44</v>
      </c>
      <c r="E1474">
        <v>38.54</v>
      </c>
      <c r="F1474" s="34"/>
      <c r="G1474">
        <v>8</v>
      </c>
      <c r="H1474">
        <v>4</v>
      </c>
      <c r="I1474" s="34"/>
      <c r="J1474" s="59" t="s">
        <v>85</v>
      </c>
      <c r="K1474" s="59" t="s">
        <v>85</v>
      </c>
      <c r="L1474" s="96"/>
      <c r="M1474">
        <v>124</v>
      </c>
      <c r="N1474">
        <v>127</v>
      </c>
      <c r="O1474" s="34"/>
      <c r="P1474">
        <f>VLOOKUP(表格2_45[[#This Row],[name]],odds!$A$1:$H$200,4,0)</f>
        <v>6.2</v>
      </c>
      <c r="Q1474">
        <v>2.8</v>
      </c>
      <c r="R1474" s="34"/>
      <c r="S1474" s="37" t="s">
        <v>409</v>
      </c>
      <c r="T1474">
        <v>1650</v>
      </c>
      <c r="U1474">
        <v>1</v>
      </c>
      <c r="V1474">
        <v>11</v>
      </c>
      <c r="W1474">
        <v>6</v>
      </c>
      <c r="X1474">
        <v>25</v>
      </c>
      <c r="Y1474" s="31" t="s">
        <v>420</v>
      </c>
      <c r="Z1474">
        <v>1135</v>
      </c>
      <c r="AA1474" s="33" t="s">
        <v>427</v>
      </c>
      <c r="AB1474">
        <v>2</v>
      </c>
      <c r="AC1474">
        <v>89</v>
      </c>
      <c r="AD1474" s="23" t="s">
        <v>154</v>
      </c>
      <c r="AE1474" s="12" t="s">
        <v>581</v>
      </c>
      <c r="AF1474">
        <v>5</v>
      </c>
      <c r="AG1474">
        <v>6</v>
      </c>
      <c r="AH1474">
        <v>5</v>
      </c>
      <c r="AI1474">
        <v>1</v>
      </c>
      <c r="AL1474" t="s">
        <v>46</v>
      </c>
    </row>
    <row r="1475" spans="1:38" hidden="1" x14ac:dyDescent="0.25">
      <c r="A1475" s="22" t="s">
        <v>294</v>
      </c>
      <c r="B1475" s="20" t="s">
        <v>307</v>
      </c>
      <c r="C1475" s="28">
        <v>1</v>
      </c>
      <c r="D1475">
        <v>33.96</v>
      </c>
      <c r="E1475">
        <v>34.06</v>
      </c>
      <c r="F1475" s="34"/>
      <c r="G1475">
        <v>8</v>
      </c>
      <c r="H1475">
        <v>5</v>
      </c>
      <c r="I1475" s="34"/>
      <c r="J1475" s="59" t="s">
        <v>85</v>
      </c>
      <c r="K1475" s="59" t="s">
        <v>85</v>
      </c>
      <c r="L1475" s="96"/>
      <c r="M1475">
        <v>124</v>
      </c>
      <c r="N1475">
        <v>121</v>
      </c>
      <c r="O1475" s="34"/>
      <c r="P1475">
        <f>VLOOKUP(表格2_45[[#This Row],[name]],odds!$A$1:$H$200,4,0)</f>
        <v>6.2</v>
      </c>
      <c r="Q1475">
        <v>2.2999999999999998</v>
      </c>
      <c r="R1475" s="34"/>
      <c r="S1475" s="35" t="s">
        <v>408</v>
      </c>
      <c r="T1475">
        <v>1600</v>
      </c>
      <c r="U1475">
        <v>1</v>
      </c>
      <c r="V1475">
        <v>4</v>
      </c>
      <c r="W1475">
        <v>5</v>
      </c>
      <c r="X1475">
        <v>25</v>
      </c>
      <c r="Y1475" t="s">
        <v>477</v>
      </c>
      <c r="Z1475">
        <v>1144</v>
      </c>
      <c r="AA1475" s="33" t="s">
        <v>427</v>
      </c>
      <c r="AB1475">
        <v>2</v>
      </c>
      <c r="AC1475">
        <v>82</v>
      </c>
      <c r="AD1475" s="23" t="s">
        <v>154</v>
      </c>
      <c r="AE1475" s="12" t="s">
        <v>446</v>
      </c>
      <c r="AF1475">
        <v>3</v>
      </c>
      <c r="AG1475">
        <v>2</v>
      </c>
      <c r="AH1475">
        <v>2</v>
      </c>
      <c r="AI1475">
        <v>1</v>
      </c>
      <c r="AL1475" t="s">
        <v>46</v>
      </c>
    </row>
    <row r="1476" spans="1:38" hidden="1" x14ac:dyDescent="0.25">
      <c r="A1476" s="22" t="s">
        <v>294</v>
      </c>
      <c r="B1476" s="20" t="s">
        <v>307</v>
      </c>
      <c r="C1476" s="28">
        <v>1</v>
      </c>
      <c r="D1476">
        <v>21.19</v>
      </c>
      <c r="E1476">
        <v>20.89</v>
      </c>
      <c r="F1476" s="34"/>
      <c r="G1476">
        <v>8</v>
      </c>
      <c r="H1476">
        <v>5</v>
      </c>
      <c r="I1476" s="34"/>
      <c r="J1476" s="59" t="s">
        <v>85</v>
      </c>
      <c r="K1476" s="59" t="s">
        <v>85</v>
      </c>
      <c r="L1476" s="96"/>
      <c r="M1476">
        <v>124</v>
      </c>
      <c r="N1476">
        <v>132</v>
      </c>
      <c r="O1476" s="34"/>
      <c r="P1476">
        <f>VLOOKUP(表格2_45[[#This Row],[name]],odds!$A$1:$H$200,4,0)</f>
        <v>6.2</v>
      </c>
      <c r="Q1476">
        <v>4.8</v>
      </c>
      <c r="R1476" s="34"/>
      <c r="S1476" s="37" t="s">
        <v>409</v>
      </c>
      <c r="T1476">
        <v>1400</v>
      </c>
      <c r="U1476">
        <v>1</v>
      </c>
      <c r="V1476">
        <v>13</v>
      </c>
      <c r="W1476">
        <v>4</v>
      </c>
      <c r="X1476">
        <v>25</v>
      </c>
      <c r="Y1476" t="s">
        <v>508</v>
      </c>
      <c r="Z1476">
        <v>1139</v>
      </c>
      <c r="AA1476" s="33" t="s">
        <v>417</v>
      </c>
      <c r="AB1476">
        <v>3</v>
      </c>
      <c r="AC1476">
        <v>75</v>
      </c>
      <c r="AD1476" s="23" t="s">
        <v>154</v>
      </c>
      <c r="AE1476" s="12" t="s">
        <v>989</v>
      </c>
      <c r="AF1476">
        <v>4</v>
      </c>
      <c r="AG1476">
        <v>6</v>
      </c>
      <c r="AH1476">
        <v>6</v>
      </c>
      <c r="AI1476">
        <v>1</v>
      </c>
      <c r="AL1476" t="s">
        <v>46</v>
      </c>
    </row>
    <row r="1477" spans="1:38" hidden="1" x14ac:dyDescent="0.25">
      <c r="A1477" s="22" t="s">
        <v>294</v>
      </c>
      <c r="B1477" s="20" t="s">
        <v>307</v>
      </c>
      <c r="C1477" s="28">
        <v>1</v>
      </c>
      <c r="D1477">
        <v>22.8</v>
      </c>
      <c r="E1477">
        <v>23</v>
      </c>
      <c r="F1477" s="34"/>
      <c r="G1477">
        <v>8</v>
      </c>
      <c r="H1477">
        <v>3</v>
      </c>
      <c r="I1477" s="34"/>
      <c r="J1477" s="59" t="s">
        <v>85</v>
      </c>
      <c r="K1477" s="59" t="s">
        <v>85</v>
      </c>
      <c r="L1477" s="96"/>
      <c r="M1477">
        <v>124</v>
      </c>
      <c r="N1477">
        <v>124</v>
      </c>
      <c r="O1477" s="34"/>
      <c r="P1477">
        <f>VLOOKUP(表格2_45[[#This Row],[name]],odds!$A$1:$H$200,4,0)</f>
        <v>6.2</v>
      </c>
      <c r="Q1477">
        <v>4.7</v>
      </c>
      <c r="R1477" s="34"/>
      <c r="S1477" s="35" t="s">
        <v>408</v>
      </c>
      <c r="T1477">
        <v>1400</v>
      </c>
      <c r="U1477">
        <v>1</v>
      </c>
      <c r="V1477">
        <v>15</v>
      </c>
      <c r="W1477">
        <v>3</v>
      </c>
      <c r="X1477">
        <v>25</v>
      </c>
      <c r="Y1477" t="s">
        <v>479</v>
      </c>
      <c r="Z1477">
        <v>1137</v>
      </c>
      <c r="AA1477" s="34" t="s">
        <v>438</v>
      </c>
      <c r="AB1477">
        <v>3</v>
      </c>
      <c r="AC1477">
        <v>68</v>
      </c>
      <c r="AD1477" s="23" t="s">
        <v>154</v>
      </c>
      <c r="AE1477" s="12" t="s">
        <v>654</v>
      </c>
      <c r="AF1477">
        <v>1</v>
      </c>
      <c r="AG1477">
        <v>1</v>
      </c>
      <c r="AH1477">
        <v>1</v>
      </c>
      <c r="AI1477">
        <v>1</v>
      </c>
      <c r="AL1477" t="s">
        <v>46</v>
      </c>
    </row>
    <row r="1478" spans="1:38" hidden="1" x14ac:dyDescent="0.25">
      <c r="A1478" s="22" t="s">
        <v>294</v>
      </c>
      <c r="B1478" s="20" t="s">
        <v>307</v>
      </c>
      <c r="C1478" s="28">
        <v>2</v>
      </c>
      <c r="D1478">
        <v>9.3699999999999992</v>
      </c>
      <c r="E1478">
        <v>9.3699999999999992</v>
      </c>
      <c r="F1478" s="34"/>
      <c r="G1478">
        <v>8</v>
      </c>
      <c r="H1478">
        <v>6</v>
      </c>
      <c r="I1478" s="34"/>
      <c r="J1478" s="59" t="s">
        <v>85</v>
      </c>
      <c r="K1478" s="59" t="s">
        <v>85</v>
      </c>
      <c r="L1478" s="96"/>
      <c r="M1478">
        <v>124</v>
      </c>
      <c r="N1478">
        <v>124</v>
      </c>
      <c r="O1478" s="34"/>
      <c r="P1478">
        <f>VLOOKUP(表格2_45[[#This Row],[name]],odds!$A$1:$H$200,4,0)</f>
        <v>6.2</v>
      </c>
      <c r="Q1478">
        <v>2.2000000000000002</v>
      </c>
      <c r="R1478" s="34"/>
      <c r="S1478" s="37" t="s">
        <v>409</v>
      </c>
      <c r="T1478">
        <v>1200</v>
      </c>
      <c r="U1478">
        <v>1</v>
      </c>
      <c r="V1478">
        <v>9</v>
      </c>
      <c r="W1478">
        <v>2</v>
      </c>
      <c r="X1478">
        <v>25</v>
      </c>
      <c r="Y1478" t="s">
        <v>508</v>
      </c>
      <c r="Z1478">
        <v>1152</v>
      </c>
      <c r="AA1478" s="33" t="s">
        <v>417</v>
      </c>
      <c r="AB1478">
        <v>3</v>
      </c>
      <c r="AC1478">
        <v>66</v>
      </c>
      <c r="AD1478" s="23" t="s">
        <v>154</v>
      </c>
      <c r="AE1478" s="12" t="s">
        <v>654</v>
      </c>
      <c r="AF1478">
        <v>5</v>
      </c>
      <c r="AG1478">
        <v>6</v>
      </c>
      <c r="AH1478">
        <v>2</v>
      </c>
      <c r="AL1478" t="s">
        <v>46</v>
      </c>
    </row>
    <row r="1479" spans="1:38" hidden="1" x14ac:dyDescent="0.25">
      <c r="A1479" s="22" t="s">
        <v>294</v>
      </c>
      <c r="B1479" s="20" t="s">
        <v>307</v>
      </c>
      <c r="C1479" s="28">
        <v>1</v>
      </c>
      <c r="D1479">
        <v>9.27</v>
      </c>
      <c r="E1479">
        <v>8.9699999999999989</v>
      </c>
      <c r="F1479" s="34"/>
      <c r="G1479">
        <v>8</v>
      </c>
      <c r="H1479">
        <v>9</v>
      </c>
      <c r="I1479" s="34"/>
      <c r="J1479" s="59" t="s">
        <v>85</v>
      </c>
      <c r="K1479" s="59" t="s">
        <v>85</v>
      </c>
      <c r="L1479" s="96"/>
      <c r="M1479">
        <v>124</v>
      </c>
      <c r="N1479">
        <v>134</v>
      </c>
      <c r="O1479" s="34"/>
      <c r="P1479">
        <f>VLOOKUP(表格2_45[[#This Row],[name]],odds!$A$1:$H$200,4,0)</f>
        <v>6.2</v>
      </c>
      <c r="Q1479">
        <v>4.5</v>
      </c>
      <c r="R1479" s="34"/>
      <c r="S1479" s="36" t="s">
        <v>410</v>
      </c>
      <c r="T1479">
        <v>1200</v>
      </c>
      <c r="U1479">
        <v>1</v>
      </c>
      <c r="V1479">
        <v>5</v>
      </c>
      <c r="W1479">
        <v>1</v>
      </c>
      <c r="X1479">
        <v>25</v>
      </c>
      <c r="Y1479" t="s">
        <v>479</v>
      </c>
      <c r="Z1479">
        <v>1149</v>
      </c>
      <c r="AA1479" s="33" t="s">
        <v>417</v>
      </c>
      <c r="AB1479">
        <v>4</v>
      </c>
      <c r="AC1479">
        <v>59</v>
      </c>
      <c r="AD1479" s="23" t="s">
        <v>154</v>
      </c>
      <c r="AE1479" s="12" t="s">
        <v>423</v>
      </c>
      <c r="AF1479">
        <v>9</v>
      </c>
      <c r="AG1479">
        <v>8</v>
      </c>
      <c r="AH1479">
        <v>1</v>
      </c>
      <c r="AL1479" t="s">
        <v>46</v>
      </c>
    </row>
    <row r="1480" spans="1:38" hidden="1" x14ac:dyDescent="0.25">
      <c r="A1480" s="22" t="s">
        <v>294</v>
      </c>
      <c r="B1480" s="20" t="s">
        <v>307</v>
      </c>
      <c r="C1480" s="28">
        <v>1</v>
      </c>
      <c r="D1480">
        <v>9.33</v>
      </c>
      <c r="E1480">
        <v>9.43</v>
      </c>
      <c r="F1480" s="34"/>
      <c r="G1480">
        <v>8</v>
      </c>
      <c r="H1480">
        <v>1</v>
      </c>
      <c r="I1480" s="34"/>
      <c r="J1480" s="59" t="s">
        <v>85</v>
      </c>
      <c r="K1480" s="59" t="s">
        <v>85</v>
      </c>
      <c r="L1480" s="96"/>
      <c r="M1480">
        <v>124</v>
      </c>
      <c r="N1480">
        <v>128</v>
      </c>
      <c r="O1480" s="34"/>
      <c r="P1480">
        <f>VLOOKUP(表格2_45[[#This Row],[name]],odds!$A$1:$H$200,4,0)</f>
        <v>6.2</v>
      </c>
      <c r="Q1480">
        <v>43</v>
      </c>
      <c r="R1480" s="34"/>
      <c r="S1480" s="37" t="s">
        <v>409</v>
      </c>
      <c r="T1480">
        <v>1200</v>
      </c>
      <c r="U1480">
        <v>1</v>
      </c>
      <c r="V1480">
        <v>24</v>
      </c>
      <c r="W1480">
        <v>11</v>
      </c>
      <c r="X1480">
        <v>24</v>
      </c>
      <c r="Y1480" t="s">
        <v>508</v>
      </c>
      <c r="Z1480">
        <v>1151</v>
      </c>
      <c r="AA1480" s="33" t="s">
        <v>417</v>
      </c>
      <c r="AB1480">
        <v>4</v>
      </c>
      <c r="AC1480">
        <v>52</v>
      </c>
      <c r="AD1480" s="23" t="s">
        <v>154</v>
      </c>
      <c r="AE1480" s="12" t="s">
        <v>446</v>
      </c>
      <c r="AF1480">
        <v>5</v>
      </c>
      <c r="AG1480">
        <v>5</v>
      </c>
      <c r="AH1480">
        <v>1</v>
      </c>
      <c r="AL1480" t="s">
        <v>639</v>
      </c>
    </row>
    <row r="1481" spans="1:38" hidden="1" x14ac:dyDescent="0.25">
      <c r="A1481" s="22" t="s">
        <v>294</v>
      </c>
      <c r="B1481" s="21" t="s">
        <v>309</v>
      </c>
      <c r="C1481">
        <v>9</v>
      </c>
      <c r="D1481">
        <v>33.68</v>
      </c>
      <c r="E1481">
        <v>33.880000000000003</v>
      </c>
      <c r="F1481" s="34"/>
      <c r="G1481">
        <v>5</v>
      </c>
      <c r="H1481">
        <v>1</v>
      </c>
      <c r="I1481" s="34"/>
      <c r="J1481" s="56" t="s">
        <v>69</v>
      </c>
      <c r="K1481" s="56" t="s">
        <v>69</v>
      </c>
      <c r="L1481" s="105"/>
      <c r="M1481">
        <v>123</v>
      </c>
      <c r="N1481">
        <v>123</v>
      </c>
      <c r="O1481" s="34"/>
      <c r="P1481">
        <f>VLOOKUP(表格2_45[[#This Row],[name]],odds!$A$1:$H$200,4,0)</f>
        <v>4.5999999999999996</v>
      </c>
      <c r="Q1481">
        <v>38</v>
      </c>
      <c r="R1481" s="34"/>
      <c r="S1481" s="36" t="s">
        <v>410</v>
      </c>
      <c r="T1481">
        <v>1600</v>
      </c>
      <c r="U1481">
        <v>1</v>
      </c>
      <c r="V1481">
        <v>23</v>
      </c>
      <c r="W1481">
        <v>11</v>
      </c>
      <c r="X1481">
        <v>25</v>
      </c>
      <c r="Y1481" t="s">
        <v>501</v>
      </c>
      <c r="Z1481">
        <v>1184</v>
      </c>
      <c r="AA1481" s="33" t="s">
        <v>427</v>
      </c>
      <c r="AB1481" t="s">
        <v>1576</v>
      </c>
      <c r="AC1481">
        <v>101</v>
      </c>
      <c r="AD1481" s="26" t="s">
        <v>270</v>
      </c>
      <c r="AE1481">
        <v>5</v>
      </c>
      <c r="AF1481">
        <v>8</v>
      </c>
      <c r="AG1481">
        <v>7</v>
      </c>
      <c r="AH1481">
        <v>8</v>
      </c>
      <c r="AI1481">
        <v>9</v>
      </c>
      <c r="AL1481" t="s">
        <v>624</v>
      </c>
    </row>
    <row r="1482" spans="1:38" hidden="1" x14ac:dyDescent="0.25">
      <c r="A1482" s="22" t="s">
        <v>294</v>
      </c>
      <c r="B1482" s="21" t="s">
        <v>309</v>
      </c>
      <c r="C1482" s="28">
        <v>1</v>
      </c>
      <c r="D1482">
        <v>47.35</v>
      </c>
      <c r="E1482">
        <v>47.449999999999996</v>
      </c>
      <c r="F1482" s="34"/>
      <c r="G1482">
        <v>5</v>
      </c>
      <c r="H1482">
        <v>10</v>
      </c>
      <c r="I1482" s="34"/>
      <c r="J1482" s="56" t="s">
        <v>69</v>
      </c>
      <c r="K1482" s="56" t="s">
        <v>69</v>
      </c>
      <c r="L1482" s="105"/>
      <c r="M1482">
        <v>123</v>
      </c>
      <c r="N1482">
        <v>115</v>
      </c>
      <c r="O1482" s="34"/>
      <c r="P1482">
        <f>VLOOKUP(表格2_45[[#This Row],[name]],odds!$A$1:$H$200,4,0)</f>
        <v>4.5999999999999996</v>
      </c>
      <c r="Q1482">
        <v>7.9</v>
      </c>
      <c r="R1482" s="34"/>
      <c r="S1482" s="36" t="s">
        <v>410</v>
      </c>
      <c r="T1482" s="41">
        <v>1800</v>
      </c>
      <c r="U1482">
        <v>1</v>
      </c>
      <c r="V1482">
        <v>9</v>
      </c>
      <c r="W1482">
        <v>11</v>
      </c>
      <c r="X1482">
        <v>25</v>
      </c>
      <c r="Y1482" t="s">
        <v>479</v>
      </c>
      <c r="Z1482">
        <v>1164</v>
      </c>
      <c r="AA1482" s="33" t="s">
        <v>417</v>
      </c>
      <c r="AB1482" t="s">
        <v>1474</v>
      </c>
      <c r="AC1482">
        <v>93</v>
      </c>
      <c r="AD1482" s="26" t="s">
        <v>270</v>
      </c>
      <c r="AE1482" s="12" t="s">
        <v>581</v>
      </c>
      <c r="AF1482">
        <v>9</v>
      </c>
      <c r="AG1482">
        <v>9</v>
      </c>
      <c r="AH1482">
        <v>9</v>
      </c>
      <c r="AI1482">
        <v>8</v>
      </c>
      <c r="AJ1482">
        <v>1</v>
      </c>
      <c r="AL1482" t="s">
        <v>624</v>
      </c>
    </row>
    <row r="1483" spans="1:38" x14ac:dyDescent="0.25">
      <c r="A1483" s="22" t="s">
        <v>294</v>
      </c>
      <c r="B1483" s="26" t="s">
        <v>325</v>
      </c>
      <c r="C1483">
        <v>6</v>
      </c>
      <c r="D1483">
        <v>48.86</v>
      </c>
      <c r="E1483">
        <v>48.76</v>
      </c>
      <c r="F1483" s="34"/>
      <c r="G1483">
        <v>6</v>
      </c>
      <c r="H1483">
        <v>3</v>
      </c>
      <c r="I1483" s="34"/>
      <c r="J1483" s="57" t="s">
        <v>326</v>
      </c>
      <c r="K1483" s="57" t="s">
        <v>326</v>
      </c>
      <c r="L1483" s="121"/>
      <c r="M1483">
        <v>115</v>
      </c>
      <c r="N1483">
        <v>117</v>
      </c>
      <c r="O1483" s="34"/>
      <c r="P1483">
        <f>VLOOKUP(表格2_45[[#This Row],[name]],odds!$A$1:$H$200,4,0)</f>
        <v>8.4</v>
      </c>
      <c r="Q1483">
        <v>4.5999999999999996</v>
      </c>
      <c r="R1483" s="34"/>
      <c r="S1483" s="37" t="s">
        <v>409</v>
      </c>
      <c r="T1483" s="41">
        <v>1800</v>
      </c>
      <c r="U1483">
        <v>1</v>
      </c>
      <c r="V1483">
        <v>9</v>
      </c>
      <c r="W1483">
        <v>7</v>
      </c>
      <c r="X1483">
        <v>25</v>
      </c>
      <c r="Y1483" s="32" t="s">
        <v>432</v>
      </c>
      <c r="Z1483">
        <v>1170</v>
      </c>
      <c r="AA1483" s="33" t="s">
        <v>427</v>
      </c>
      <c r="AB1483">
        <v>2</v>
      </c>
      <c r="AC1483">
        <v>71</v>
      </c>
      <c r="AD1483" s="22" t="s">
        <v>135</v>
      </c>
      <c r="AE1483" s="12" t="s">
        <v>418</v>
      </c>
      <c r="AF1483">
        <v>5</v>
      </c>
      <c r="AG1483">
        <v>6</v>
      </c>
      <c r="AH1483">
        <v>6</v>
      </c>
      <c r="AI1483">
        <v>6</v>
      </c>
      <c r="AJ1483">
        <v>6</v>
      </c>
      <c r="AL1483" t="s">
        <v>17</v>
      </c>
    </row>
    <row r="1484" spans="1:38" hidden="1" x14ac:dyDescent="0.25">
      <c r="A1484" s="22" t="s">
        <v>294</v>
      </c>
      <c r="B1484" s="21" t="s">
        <v>309</v>
      </c>
      <c r="C1484" s="28">
        <v>2</v>
      </c>
      <c r="D1484">
        <v>38.4</v>
      </c>
      <c r="E1484">
        <v>38.199999999999996</v>
      </c>
      <c r="F1484" s="34"/>
      <c r="G1484">
        <v>5</v>
      </c>
      <c r="H1484">
        <v>6</v>
      </c>
      <c r="I1484" s="34"/>
      <c r="J1484" s="56" t="s">
        <v>69</v>
      </c>
      <c r="K1484" s="56" t="s">
        <v>69</v>
      </c>
      <c r="L1484" s="105"/>
      <c r="M1484">
        <v>123</v>
      </c>
      <c r="N1484">
        <v>129</v>
      </c>
      <c r="O1484" s="34"/>
      <c r="P1484">
        <f>VLOOKUP(表格2_45[[#This Row],[name]],odds!$A$1:$H$200,4,0)</f>
        <v>4.5999999999999996</v>
      </c>
      <c r="Q1484">
        <v>10</v>
      </c>
      <c r="R1484" s="34"/>
      <c r="S1484" s="36" t="s">
        <v>410</v>
      </c>
      <c r="T1484">
        <v>1650</v>
      </c>
      <c r="U1484">
        <v>1</v>
      </c>
      <c r="V1484">
        <v>17</v>
      </c>
      <c r="W1484">
        <v>9</v>
      </c>
      <c r="X1484">
        <v>25</v>
      </c>
      <c r="Y1484" s="31" t="s">
        <v>420</v>
      </c>
      <c r="Z1484">
        <v>1170</v>
      </c>
      <c r="AA1484" s="33" t="s">
        <v>427</v>
      </c>
      <c r="AB1484">
        <v>2</v>
      </c>
      <c r="AC1484">
        <v>90</v>
      </c>
      <c r="AD1484" s="26" t="s">
        <v>270</v>
      </c>
      <c r="AE1484" s="12" t="s">
        <v>423</v>
      </c>
      <c r="AF1484">
        <v>8</v>
      </c>
      <c r="AG1484">
        <v>8</v>
      </c>
      <c r="AH1484">
        <v>9</v>
      </c>
      <c r="AI1484">
        <v>2</v>
      </c>
      <c r="AL1484" t="s">
        <v>627</v>
      </c>
    </row>
    <row r="1485" spans="1:38" hidden="1" x14ac:dyDescent="0.25">
      <c r="A1485" s="22" t="s">
        <v>294</v>
      </c>
      <c r="B1485" s="21" t="s">
        <v>309</v>
      </c>
      <c r="C1485">
        <v>12</v>
      </c>
      <c r="D1485">
        <v>48.11</v>
      </c>
      <c r="E1485">
        <v>48.209999999999994</v>
      </c>
      <c r="F1485" s="34"/>
      <c r="G1485">
        <v>5</v>
      </c>
      <c r="H1485">
        <v>10</v>
      </c>
      <c r="I1485" s="34"/>
      <c r="J1485" s="56" t="s">
        <v>69</v>
      </c>
      <c r="K1485" s="56" t="s">
        <v>69</v>
      </c>
      <c r="L1485" s="105"/>
      <c r="M1485">
        <v>123</v>
      </c>
      <c r="N1485">
        <v>115</v>
      </c>
      <c r="O1485" s="34"/>
      <c r="P1485">
        <f>VLOOKUP(表格2_45[[#This Row],[name]],odds!$A$1:$H$200,4,0)</f>
        <v>4.5999999999999996</v>
      </c>
      <c r="Q1485">
        <v>65</v>
      </c>
      <c r="R1485" s="34"/>
      <c r="S1485" s="36" t="s">
        <v>410</v>
      </c>
      <c r="T1485" s="41">
        <v>1800</v>
      </c>
      <c r="U1485">
        <v>1</v>
      </c>
      <c r="V1485">
        <v>22</v>
      </c>
      <c r="W1485">
        <v>6</v>
      </c>
      <c r="X1485">
        <v>25</v>
      </c>
      <c r="Y1485" t="s">
        <v>483</v>
      </c>
      <c r="Z1485">
        <v>1175</v>
      </c>
      <c r="AA1485" s="33" t="s">
        <v>417</v>
      </c>
      <c r="AB1485" t="s">
        <v>1474</v>
      </c>
      <c r="AC1485">
        <v>94</v>
      </c>
      <c r="AD1485" s="20" t="s">
        <v>121</v>
      </c>
      <c r="AE1485" t="s">
        <v>490</v>
      </c>
      <c r="AF1485">
        <v>9</v>
      </c>
      <c r="AG1485">
        <v>12</v>
      </c>
      <c r="AH1485">
        <v>12</v>
      </c>
      <c r="AI1485">
        <v>14</v>
      </c>
      <c r="AJ1485">
        <v>12</v>
      </c>
      <c r="AL1485" t="s">
        <v>46</v>
      </c>
    </row>
    <row r="1486" spans="1:38" hidden="1" x14ac:dyDescent="0.25">
      <c r="A1486" s="22" t="s">
        <v>294</v>
      </c>
      <c r="B1486" s="21" t="s">
        <v>309</v>
      </c>
      <c r="C1486">
        <v>8</v>
      </c>
      <c r="D1486">
        <v>34.44</v>
      </c>
      <c r="E1486">
        <v>34.739999999999995</v>
      </c>
      <c r="F1486" s="34"/>
      <c r="G1486">
        <v>5</v>
      </c>
      <c r="H1486">
        <v>6</v>
      </c>
      <c r="I1486" s="34"/>
      <c r="J1486" s="56" t="s">
        <v>69</v>
      </c>
      <c r="K1486" s="56" t="s">
        <v>69</v>
      </c>
      <c r="L1486" s="105"/>
      <c r="M1486">
        <v>123</v>
      </c>
      <c r="N1486">
        <v>115</v>
      </c>
      <c r="O1486" s="34"/>
      <c r="P1486">
        <f>VLOOKUP(表格2_45[[#This Row],[name]],odds!$A$1:$H$200,4,0)</f>
        <v>4.5999999999999996</v>
      </c>
      <c r="Q1486">
        <v>56</v>
      </c>
      <c r="R1486" s="34"/>
      <c r="S1486" s="37" t="s">
        <v>409</v>
      </c>
      <c r="T1486">
        <v>1600</v>
      </c>
      <c r="U1486">
        <v>1</v>
      </c>
      <c r="V1486">
        <v>31</v>
      </c>
      <c r="W1486">
        <v>5</v>
      </c>
      <c r="X1486">
        <v>25</v>
      </c>
      <c r="Y1486" t="s">
        <v>477</v>
      </c>
      <c r="Z1486">
        <v>1167</v>
      </c>
      <c r="AA1486" s="33" t="s">
        <v>417</v>
      </c>
      <c r="AB1486" t="s">
        <v>1474</v>
      </c>
      <c r="AC1486">
        <v>96</v>
      </c>
      <c r="AD1486" s="20" t="s">
        <v>121</v>
      </c>
      <c r="AE1486" t="s">
        <v>474</v>
      </c>
      <c r="AF1486">
        <v>7</v>
      </c>
      <c r="AG1486">
        <v>7</v>
      </c>
      <c r="AH1486">
        <v>8</v>
      </c>
      <c r="AI1486">
        <v>8</v>
      </c>
      <c r="AL1486" t="s">
        <v>46</v>
      </c>
    </row>
    <row r="1487" spans="1:38" hidden="1" x14ac:dyDescent="0.25">
      <c r="A1487" s="22" t="s">
        <v>294</v>
      </c>
      <c r="B1487" s="21" t="s">
        <v>309</v>
      </c>
      <c r="C1487">
        <v>12</v>
      </c>
      <c r="D1487">
        <v>48.12</v>
      </c>
      <c r="E1487">
        <v>48.02</v>
      </c>
      <c r="F1487" s="34"/>
      <c r="G1487">
        <v>5</v>
      </c>
      <c r="H1487">
        <v>1</v>
      </c>
      <c r="I1487" s="34"/>
      <c r="J1487" s="56" t="s">
        <v>69</v>
      </c>
      <c r="K1487" s="51" t="s">
        <v>43</v>
      </c>
      <c r="L1487" s="111"/>
      <c r="M1487">
        <v>123</v>
      </c>
      <c r="N1487">
        <v>133</v>
      </c>
      <c r="O1487" s="34"/>
      <c r="P1487">
        <f>VLOOKUP(表格2_45[[#This Row],[name]],odds!$A$1:$H$200,4,0)</f>
        <v>4.5999999999999996</v>
      </c>
      <c r="Q1487">
        <v>21</v>
      </c>
      <c r="R1487" s="34"/>
      <c r="S1487" s="37" t="s">
        <v>409</v>
      </c>
      <c r="T1487" s="41">
        <v>1800</v>
      </c>
      <c r="U1487">
        <v>1</v>
      </c>
      <c r="V1487">
        <v>9</v>
      </c>
      <c r="W1487">
        <v>3</v>
      </c>
      <c r="X1487">
        <v>25</v>
      </c>
      <c r="Y1487" t="s">
        <v>508</v>
      </c>
      <c r="Z1487">
        <v>1179</v>
      </c>
      <c r="AA1487" s="33" t="s">
        <v>427</v>
      </c>
      <c r="AB1487">
        <v>2</v>
      </c>
      <c r="AC1487">
        <v>98</v>
      </c>
      <c r="AD1487" s="20" t="s">
        <v>121</v>
      </c>
      <c r="AE1487" t="s">
        <v>487</v>
      </c>
      <c r="AF1487">
        <v>6</v>
      </c>
      <c r="AG1487">
        <v>8</v>
      </c>
      <c r="AH1487">
        <v>7</v>
      </c>
      <c r="AI1487">
        <v>7</v>
      </c>
      <c r="AJ1487">
        <v>12</v>
      </c>
      <c r="AL1487" t="s">
        <v>741</v>
      </c>
    </row>
    <row r="1488" spans="1:38" hidden="1" x14ac:dyDescent="0.25">
      <c r="A1488" s="22" t="s">
        <v>294</v>
      </c>
      <c r="B1488" s="21" t="s">
        <v>309</v>
      </c>
      <c r="C1488">
        <v>8</v>
      </c>
      <c r="D1488">
        <v>39.65</v>
      </c>
      <c r="E1488">
        <v>39.550000000000004</v>
      </c>
      <c r="F1488" s="34"/>
      <c r="G1488">
        <v>5</v>
      </c>
      <c r="H1488">
        <v>1</v>
      </c>
      <c r="I1488" s="34"/>
      <c r="J1488" s="56" t="s">
        <v>69</v>
      </c>
      <c r="K1488" s="56" t="s">
        <v>69</v>
      </c>
      <c r="L1488" s="105"/>
      <c r="M1488">
        <v>123</v>
      </c>
      <c r="N1488">
        <v>131</v>
      </c>
      <c r="O1488" s="34"/>
      <c r="P1488">
        <f>VLOOKUP(表格2_45[[#This Row],[name]],odds!$A$1:$H$200,4,0)</f>
        <v>4.5999999999999996</v>
      </c>
      <c r="Q1488">
        <v>3.9</v>
      </c>
      <c r="R1488" s="34"/>
      <c r="S1488" s="37" t="s">
        <v>409</v>
      </c>
      <c r="T1488">
        <v>1650</v>
      </c>
      <c r="U1488">
        <v>1</v>
      </c>
      <c r="V1488">
        <v>26</v>
      </c>
      <c r="W1488">
        <v>2</v>
      </c>
      <c r="X1488">
        <v>25</v>
      </c>
      <c r="Y1488" s="32" t="s">
        <v>416</v>
      </c>
      <c r="Z1488">
        <v>1171</v>
      </c>
      <c r="AA1488" s="33" t="s">
        <v>417</v>
      </c>
      <c r="AB1488">
        <v>1</v>
      </c>
      <c r="AC1488">
        <v>100</v>
      </c>
      <c r="AD1488" s="20" t="s">
        <v>121</v>
      </c>
      <c r="AE1488">
        <v>4</v>
      </c>
      <c r="AF1488">
        <v>4</v>
      </c>
      <c r="AG1488">
        <v>3</v>
      </c>
      <c r="AH1488">
        <v>3</v>
      </c>
      <c r="AI1488">
        <v>8</v>
      </c>
      <c r="AL1488" t="s">
        <v>161</v>
      </c>
    </row>
    <row r="1489" spans="1:38" hidden="1" x14ac:dyDescent="0.25">
      <c r="A1489" s="22" t="s">
        <v>294</v>
      </c>
      <c r="B1489" s="21" t="s">
        <v>309</v>
      </c>
      <c r="C1489" s="30">
        <v>4</v>
      </c>
      <c r="D1489">
        <v>47.08</v>
      </c>
      <c r="E1489">
        <v>47.08</v>
      </c>
      <c r="F1489" s="34"/>
      <c r="G1489">
        <v>5</v>
      </c>
      <c r="H1489">
        <v>2</v>
      </c>
      <c r="I1489" s="34"/>
      <c r="J1489" s="56" t="s">
        <v>69</v>
      </c>
      <c r="K1489" s="56" t="s">
        <v>69</v>
      </c>
      <c r="L1489" s="105"/>
      <c r="M1489">
        <v>123</v>
      </c>
      <c r="N1489">
        <v>122</v>
      </c>
      <c r="O1489" s="34"/>
      <c r="P1489">
        <f>VLOOKUP(表格2_45[[#This Row],[name]],odds!$A$1:$H$200,4,0)</f>
        <v>4.5999999999999996</v>
      </c>
      <c r="Q1489">
        <v>12</v>
      </c>
      <c r="R1489" s="34"/>
      <c r="S1489" s="37" t="s">
        <v>409</v>
      </c>
      <c r="T1489" s="41">
        <v>1800</v>
      </c>
      <c r="U1489">
        <v>1</v>
      </c>
      <c r="V1489">
        <v>31</v>
      </c>
      <c r="W1489">
        <v>1</v>
      </c>
      <c r="X1489">
        <v>25</v>
      </c>
      <c r="Y1489" t="s">
        <v>501</v>
      </c>
      <c r="Z1489">
        <v>1172</v>
      </c>
      <c r="AA1489" s="33" t="s">
        <v>417</v>
      </c>
      <c r="AB1489" t="s">
        <v>1474</v>
      </c>
      <c r="AC1489">
        <v>102</v>
      </c>
      <c r="AD1489" s="20" t="s">
        <v>121</v>
      </c>
      <c r="AE1489" s="12" t="s">
        <v>549</v>
      </c>
      <c r="AF1489">
        <v>4</v>
      </c>
      <c r="AG1489">
        <v>4</v>
      </c>
      <c r="AH1489">
        <v>3</v>
      </c>
      <c r="AI1489">
        <v>4</v>
      </c>
      <c r="AJ1489">
        <v>4</v>
      </c>
      <c r="AL1489" t="s">
        <v>161</v>
      </c>
    </row>
    <row r="1490" spans="1:38" hidden="1" x14ac:dyDescent="0.25">
      <c r="A1490" s="22" t="s">
        <v>294</v>
      </c>
      <c r="B1490" s="18" t="s">
        <v>302</v>
      </c>
      <c r="C1490" s="28">
        <v>3</v>
      </c>
      <c r="D1490">
        <v>48.55</v>
      </c>
      <c r="E1490">
        <v>48.849999999999994</v>
      </c>
      <c r="F1490" s="34"/>
      <c r="G1490">
        <v>12</v>
      </c>
      <c r="H1490">
        <v>9</v>
      </c>
      <c r="I1490" s="34"/>
      <c r="J1490" s="55" t="s">
        <v>64</v>
      </c>
      <c r="K1490" s="52" t="s">
        <v>49</v>
      </c>
      <c r="L1490" s="118"/>
      <c r="M1490">
        <v>125</v>
      </c>
      <c r="N1490">
        <v>117</v>
      </c>
      <c r="O1490" s="34"/>
      <c r="P1490">
        <f>VLOOKUP(表格2_45[[#This Row],[name]],odds!$A$1:$H$200,4,0)</f>
        <v>11</v>
      </c>
      <c r="Q1490">
        <v>2.4</v>
      </c>
      <c r="R1490" s="34"/>
      <c r="S1490" s="35" t="s">
        <v>408</v>
      </c>
      <c r="T1490" s="41">
        <v>1800</v>
      </c>
      <c r="U1490">
        <v>1</v>
      </c>
      <c r="V1490">
        <v>10</v>
      </c>
      <c r="W1490">
        <v>1</v>
      </c>
      <c r="X1490">
        <v>24</v>
      </c>
      <c r="Y1490" s="31" t="s">
        <v>420</v>
      </c>
      <c r="Z1490">
        <v>1220</v>
      </c>
      <c r="AA1490" s="33" t="s">
        <v>417</v>
      </c>
      <c r="AB1490" t="s">
        <v>1474</v>
      </c>
      <c r="AC1490">
        <v>94</v>
      </c>
      <c r="AD1490" s="24" t="s">
        <v>179</v>
      </c>
      <c r="AE1490" s="12" t="s">
        <v>418</v>
      </c>
      <c r="AF1490">
        <v>3</v>
      </c>
      <c r="AG1490">
        <v>3</v>
      </c>
      <c r="AH1490">
        <v>3</v>
      </c>
      <c r="AI1490">
        <v>4</v>
      </c>
      <c r="AJ1490">
        <v>3</v>
      </c>
      <c r="AL1490" t="s">
        <v>141</v>
      </c>
    </row>
    <row r="1491" spans="1:38" hidden="1" x14ac:dyDescent="0.25">
      <c r="A1491" s="22" t="s">
        <v>294</v>
      </c>
      <c r="B1491" s="21" t="s">
        <v>309</v>
      </c>
      <c r="C1491">
        <v>11</v>
      </c>
      <c r="D1491">
        <v>2.84</v>
      </c>
      <c r="E1491">
        <v>2.7399999999999998</v>
      </c>
      <c r="F1491" s="34"/>
      <c r="G1491">
        <v>5</v>
      </c>
      <c r="H1491">
        <v>6</v>
      </c>
      <c r="I1491" s="34"/>
      <c r="J1491" s="56" t="s">
        <v>69</v>
      </c>
      <c r="K1491" s="55" t="s">
        <v>64</v>
      </c>
      <c r="L1491" s="99"/>
      <c r="M1491">
        <v>123</v>
      </c>
      <c r="N1491">
        <v>126</v>
      </c>
      <c r="O1491" s="34"/>
      <c r="P1491">
        <f>VLOOKUP(表格2_45[[#This Row],[name]],odds!$A$1:$H$200,4,0)</f>
        <v>4.5999999999999996</v>
      </c>
      <c r="Q1491">
        <v>96</v>
      </c>
      <c r="R1491" s="34"/>
      <c r="S1491" s="35" t="s">
        <v>408</v>
      </c>
      <c r="T1491">
        <v>2000</v>
      </c>
      <c r="U1491">
        <v>2</v>
      </c>
      <c r="V1491">
        <v>8</v>
      </c>
      <c r="W1491">
        <v>12</v>
      </c>
      <c r="X1491">
        <v>24</v>
      </c>
      <c r="Y1491" t="s">
        <v>483</v>
      </c>
      <c r="Z1491">
        <v>1162</v>
      </c>
      <c r="AA1491" s="33" t="s">
        <v>417</v>
      </c>
      <c r="AB1491" t="s">
        <v>1574</v>
      </c>
      <c r="AC1491">
        <v>104</v>
      </c>
      <c r="AD1491" s="20" t="s">
        <v>121</v>
      </c>
      <c r="AE1491" t="s">
        <v>1552</v>
      </c>
      <c r="AF1491">
        <v>3</v>
      </c>
      <c r="AG1491">
        <v>3</v>
      </c>
      <c r="AH1491">
        <v>3</v>
      </c>
      <c r="AI1491">
        <v>5</v>
      </c>
      <c r="AJ1491">
        <v>11</v>
      </c>
      <c r="AL1491" t="s">
        <v>161</v>
      </c>
    </row>
    <row r="1492" spans="1:38" hidden="1" x14ac:dyDescent="0.25">
      <c r="A1492" s="22" t="s">
        <v>294</v>
      </c>
      <c r="B1492" s="21" t="s">
        <v>309</v>
      </c>
      <c r="C1492" s="30">
        <v>5</v>
      </c>
      <c r="D1492">
        <v>0.51</v>
      </c>
      <c r="E1492">
        <v>0.51</v>
      </c>
      <c r="F1492" s="34"/>
      <c r="G1492">
        <v>5</v>
      </c>
      <c r="H1492">
        <v>6</v>
      </c>
      <c r="I1492" s="34"/>
      <c r="J1492" s="56" t="s">
        <v>69</v>
      </c>
      <c r="K1492" s="55" t="s">
        <v>64</v>
      </c>
      <c r="L1492" s="99"/>
      <c r="M1492">
        <v>123</v>
      </c>
      <c r="N1492">
        <v>123</v>
      </c>
      <c r="O1492" s="34"/>
      <c r="P1492">
        <f>VLOOKUP(表格2_45[[#This Row],[name]],odds!$A$1:$H$200,4,0)</f>
        <v>4.5999999999999996</v>
      </c>
      <c r="Q1492">
        <v>34</v>
      </c>
      <c r="R1492" s="34"/>
      <c r="S1492" s="36" t="s">
        <v>410</v>
      </c>
      <c r="T1492">
        <v>2000</v>
      </c>
      <c r="U1492">
        <v>2</v>
      </c>
      <c r="V1492">
        <v>17</v>
      </c>
      <c r="W1492">
        <v>11</v>
      </c>
      <c r="X1492">
        <v>24</v>
      </c>
      <c r="Y1492" t="s">
        <v>501</v>
      </c>
      <c r="Z1492">
        <v>1174</v>
      </c>
      <c r="AA1492" s="33" t="s">
        <v>417</v>
      </c>
      <c r="AB1492" t="s">
        <v>1576</v>
      </c>
      <c r="AC1492">
        <v>104</v>
      </c>
      <c r="AD1492" s="20" t="s">
        <v>121</v>
      </c>
      <c r="AE1492">
        <v>5</v>
      </c>
      <c r="AF1492">
        <v>10</v>
      </c>
      <c r="AG1492">
        <v>10</v>
      </c>
      <c r="AH1492">
        <v>10</v>
      </c>
      <c r="AI1492">
        <v>9</v>
      </c>
      <c r="AJ1492">
        <v>5</v>
      </c>
      <c r="AL1492" t="s">
        <v>161</v>
      </c>
    </row>
    <row r="1493" spans="1:38" hidden="1" x14ac:dyDescent="0.25">
      <c r="A1493" s="22" t="s">
        <v>294</v>
      </c>
      <c r="B1493" s="21" t="s">
        <v>309</v>
      </c>
      <c r="C1493">
        <v>8</v>
      </c>
      <c r="D1493">
        <v>46.97</v>
      </c>
      <c r="E1493">
        <v>47.07</v>
      </c>
      <c r="F1493" s="34"/>
      <c r="G1493">
        <v>5</v>
      </c>
      <c r="H1493">
        <v>8</v>
      </c>
      <c r="I1493" s="34"/>
      <c r="J1493" s="56" t="s">
        <v>69</v>
      </c>
      <c r="K1493" s="67" t="s">
        <v>195</v>
      </c>
      <c r="L1493" s="95"/>
      <c r="M1493">
        <v>123</v>
      </c>
      <c r="N1493">
        <v>121</v>
      </c>
      <c r="O1493" s="34"/>
      <c r="P1493">
        <f>VLOOKUP(表格2_45[[#This Row],[name]],odds!$A$1:$H$200,4,0)</f>
        <v>4.5999999999999996</v>
      </c>
      <c r="Q1493">
        <v>42</v>
      </c>
      <c r="R1493" s="34"/>
      <c r="S1493" s="38" t="s">
        <v>411</v>
      </c>
      <c r="T1493" s="41">
        <v>1800</v>
      </c>
      <c r="U1493">
        <v>1</v>
      </c>
      <c r="V1493">
        <v>3</v>
      </c>
      <c r="W1493">
        <v>11</v>
      </c>
      <c r="X1493">
        <v>24</v>
      </c>
      <c r="Y1493" t="s">
        <v>479</v>
      </c>
      <c r="Z1493">
        <v>1161</v>
      </c>
      <c r="AA1493" s="33" t="s">
        <v>427</v>
      </c>
      <c r="AB1493" t="s">
        <v>1474</v>
      </c>
      <c r="AC1493">
        <v>105</v>
      </c>
      <c r="AD1493" s="20" t="s">
        <v>121</v>
      </c>
      <c r="AE1493" t="s">
        <v>484</v>
      </c>
      <c r="AF1493">
        <v>12</v>
      </c>
      <c r="AG1493">
        <v>12</v>
      </c>
      <c r="AH1493">
        <v>12</v>
      </c>
      <c r="AI1493">
        <v>12</v>
      </c>
      <c r="AJ1493">
        <v>8</v>
      </c>
      <c r="AL1493" t="s">
        <v>161</v>
      </c>
    </row>
    <row r="1494" spans="1:38" hidden="1" x14ac:dyDescent="0.25">
      <c r="A1494" s="22" t="s">
        <v>294</v>
      </c>
      <c r="B1494" s="21" t="s">
        <v>309</v>
      </c>
      <c r="C1494">
        <v>12</v>
      </c>
      <c r="D1494">
        <v>8.7899999999999991</v>
      </c>
      <c r="E1494">
        <v>8.9899999999999984</v>
      </c>
      <c r="F1494" s="34"/>
      <c r="G1494">
        <v>5</v>
      </c>
      <c r="H1494">
        <v>6</v>
      </c>
      <c r="I1494" s="34"/>
      <c r="J1494" s="56" t="s">
        <v>69</v>
      </c>
      <c r="K1494" s="59" t="s">
        <v>85</v>
      </c>
      <c r="L1494" s="96"/>
      <c r="M1494">
        <v>123</v>
      </c>
      <c r="N1494">
        <v>116</v>
      </c>
      <c r="O1494" s="34"/>
      <c r="P1494">
        <f>VLOOKUP(表格2_45[[#This Row],[name]],odds!$A$1:$H$200,4,0)</f>
        <v>4.5999999999999996</v>
      </c>
      <c r="Q1494">
        <v>183</v>
      </c>
      <c r="R1494" s="34"/>
      <c r="S1494" s="38" t="s">
        <v>411</v>
      </c>
      <c r="T1494">
        <v>1200</v>
      </c>
      <c r="U1494">
        <v>1</v>
      </c>
      <c r="V1494">
        <v>20</v>
      </c>
      <c r="W1494">
        <v>10</v>
      </c>
      <c r="X1494">
        <v>24</v>
      </c>
      <c r="Y1494" t="s">
        <v>501</v>
      </c>
      <c r="Z1494">
        <v>1168</v>
      </c>
      <c r="AA1494" s="33" t="s">
        <v>427</v>
      </c>
      <c r="AB1494" t="s">
        <v>1576</v>
      </c>
      <c r="AC1494">
        <v>107</v>
      </c>
      <c r="AD1494" s="20" t="s">
        <v>121</v>
      </c>
      <c r="AE1494" t="s">
        <v>490</v>
      </c>
      <c r="AF1494">
        <v>12</v>
      </c>
      <c r="AG1494">
        <v>13</v>
      </c>
      <c r="AH1494">
        <v>12</v>
      </c>
      <c r="AL1494" t="s">
        <v>1711</v>
      </c>
    </row>
    <row r="1495" spans="1:38" hidden="1" x14ac:dyDescent="0.25">
      <c r="A1495" s="22" t="s">
        <v>294</v>
      </c>
      <c r="B1495" s="21" t="s">
        <v>309</v>
      </c>
      <c r="C1495">
        <v>7</v>
      </c>
      <c r="D1495">
        <v>36.15</v>
      </c>
      <c r="E1495">
        <v>36.049999999999997</v>
      </c>
      <c r="F1495" s="34"/>
      <c r="G1495">
        <v>5</v>
      </c>
      <c r="H1495">
        <v>4</v>
      </c>
      <c r="I1495" s="34"/>
      <c r="J1495" s="56" t="s">
        <v>69</v>
      </c>
      <c r="K1495" s="56" t="s">
        <v>69</v>
      </c>
      <c r="L1495" s="105"/>
      <c r="M1495">
        <v>123</v>
      </c>
      <c r="N1495">
        <v>127</v>
      </c>
      <c r="O1495" s="34"/>
      <c r="P1495">
        <f>VLOOKUP(表格2_45[[#This Row],[name]],odds!$A$1:$H$200,4,0)</f>
        <v>4.5999999999999996</v>
      </c>
      <c r="Q1495">
        <v>26</v>
      </c>
      <c r="R1495" s="34"/>
      <c r="S1495" s="37" t="s">
        <v>409</v>
      </c>
      <c r="T1495">
        <v>1600</v>
      </c>
      <c r="U1495">
        <v>1</v>
      </c>
      <c r="V1495">
        <v>2</v>
      </c>
      <c r="W1495">
        <v>6</v>
      </c>
      <c r="X1495">
        <v>24</v>
      </c>
      <c r="Y1495" t="s">
        <v>477</v>
      </c>
      <c r="Z1495">
        <v>1115</v>
      </c>
      <c r="AA1495" s="33" t="s">
        <v>427</v>
      </c>
      <c r="AB1495" t="s">
        <v>1474</v>
      </c>
      <c r="AC1495">
        <v>111</v>
      </c>
      <c r="AD1495" s="24" t="s">
        <v>50</v>
      </c>
      <c r="AE1495" t="s">
        <v>1123</v>
      </c>
      <c r="AF1495">
        <v>4</v>
      </c>
      <c r="AG1495">
        <v>3</v>
      </c>
      <c r="AH1495">
        <v>6</v>
      </c>
      <c r="AI1495">
        <v>7</v>
      </c>
      <c r="AL1495" t="s">
        <v>46</v>
      </c>
    </row>
    <row r="1496" spans="1:38" hidden="1" x14ac:dyDescent="0.25">
      <c r="A1496" s="22" t="s">
        <v>294</v>
      </c>
      <c r="B1496" s="21" t="s">
        <v>309</v>
      </c>
      <c r="C1496">
        <v>13</v>
      </c>
      <c r="D1496">
        <v>36.79</v>
      </c>
      <c r="E1496">
        <v>36.79</v>
      </c>
      <c r="F1496" s="34"/>
      <c r="G1496">
        <v>5</v>
      </c>
      <c r="H1496">
        <v>4</v>
      </c>
      <c r="I1496" s="34"/>
      <c r="J1496" s="56" t="s">
        <v>69</v>
      </c>
      <c r="K1496" s="56" t="s">
        <v>69</v>
      </c>
      <c r="L1496" s="105"/>
      <c r="M1496">
        <v>123</v>
      </c>
      <c r="N1496">
        <v>123</v>
      </c>
      <c r="O1496" s="34"/>
      <c r="P1496">
        <f>VLOOKUP(表格2_45[[#This Row],[name]],odds!$A$1:$H$200,4,0)</f>
        <v>4.5999999999999996</v>
      </c>
      <c r="Q1496">
        <v>10</v>
      </c>
      <c r="R1496" s="34"/>
      <c r="S1496" s="37" t="s">
        <v>409</v>
      </c>
      <c r="T1496">
        <v>1600</v>
      </c>
      <c r="U1496">
        <v>1</v>
      </c>
      <c r="V1496">
        <v>7</v>
      </c>
      <c r="W1496">
        <v>4</v>
      </c>
      <c r="X1496">
        <v>24</v>
      </c>
      <c r="Y1496" t="s">
        <v>501</v>
      </c>
      <c r="Z1496">
        <v>1125</v>
      </c>
      <c r="AA1496" s="33" t="s">
        <v>417</v>
      </c>
      <c r="AB1496" t="s">
        <v>1576</v>
      </c>
      <c r="AC1496">
        <v>113</v>
      </c>
      <c r="AD1496" s="24" t="s">
        <v>50</v>
      </c>
      <c r="AE1496" t="s">
        <v>1300</v>
      </c>
      <c r="AF1496">
        <v>7</v>
      </c>
      <c r="AG1496">
        <v>6</v>
      </c>
      <c r="AH1496">
        <v>10</v>
      </c>
      <c r="AI1496">
        <v>13</v>
      </c>
      <c r="AL1496" t="s">
        <v>46</v>
      </c>
    </row>
    <row r="1497" spans="1:38" hidden="1" x14ac:dyDescent="0.25">
      <c r="A1497" s="22" t="s">
        <v>294</v>
      </c>
      <c r="B1497" s="21" t="s">
        <v>309</v>
      </c>
      <c r="C1497">
        <v>7</v>
      </c>
      <c r="D1497">
        <v>1.2</v>
      </c>
      <c r="E1497">
        <v>1.0999999999999999</v>
      </c>
      <c r="F1497" s="34"/>
      <c r="G1497">
        <v>5</v>
      </c>
      <c r="H1497">
        <v>2</v>
      </c>
      <c r="I1497" s="34"/>
      <c r="J1497" s="56" t="s">
        <v>69</v>
      </c>
      <c r="K1497" s="56" t="s">
        <v>69</v>
      </c>
      <c r="L1497" s="105"/>
      <c r="M1497">
        <v>123</v>
      </c>
      <c r="N1497">
        <v>126</v>
      </c>
      <c r="O1497" s="34"/>
      <c r="P1497">
        <f>VLOOKUP(表格2_45[[#This Row],[name]],odds!$A$1:$H$200,4,0)</f>
        <v>4.5999999999999996</v>
      </c>
      <c r="Q1497">
        <v>16</v>
      </c>
      <c r="R1497" s="34"/>
      <c r="S1497" s="37" t="s">
        <v>409</v>
      </c>
      <c r="T1497">
        <v>2000</v>
      </c>
      <c r="U1497">
        <v>2</v>
      </c>
      <c r="V1497">
        <v>25</v>
      </c>
      <c r="W1497">
        <v>2</v>
      </c>
      <c r="X1497">
        <v>24</v>
      </c>
      <c r="Y1497" t="s">
        <v>465</v>
      </c>
      <c r="Z1497">
        <v>1146</v>
      </c>
      <c r="AA1497" s="33" t="s">
        <v>417</v>
      </c>
      <c r="AB1497" t="s">
        <v>1574</v>
      </c>
      <c r="AC1497">
        <v>114</v>
      </c>
      <c r="AD1497" s="24" t="s">
        <v>50</v>
      </c>
      <c r="AE1497" t="s">
        <v>519</v>
      </c>
      <c r="AF1497">
        <v>5</v>
      </c>
      <c r="AG1497">
        <v>6</v>
      </c>
      <c r="AH1497">
        <v>7</v>
      </c>
      <c r="AI1497">
        <v>7</v>
      </c>
      <c r="AJ1497">
        <v>7</v>
      </c>
      <c r="AL1497" t="s">
        <v>46</v>
      </c>
    </row>
    <row r="1498" spans="1:38" hidden="1" x14ac:dyDescent="0.25">
      <c r="A1498" s="22" t="s">
        <v>294</v>
      </c>
      <c r="B1498" s="21" t="s">
        <v>309</v>
      </c>
      <c r="C1498">
        <v>8</v>
      </c>
      <c r="D1498">
        <v>47.89</v>
      </c>
      <c r="E1498">
        <v>47.39</v>
      </c>
      <c r="F1498" s="34"/>
      <c r="G1498">
        <v>5</v>
      </c>
      <c r="H1498">
        <v>12</v>
      </c>
      <c r="I1498" s="34"/>
      <c r="J1498" s="56" t="s">
        <v>69</v>
      </c>
      <c r="K1498" s="64" t="s">
        <v>150</v>
      </c>
      <c r="L1498" s="119"/>
      <c r="M1498">
        <v>123</v>
      </c>
      <c r="N1498">
        <v>132</v>
      </c>
      <c r="O1498" s="34"/>
      <c r="P1498">
        <f>VLOOKUP(表格2_45[[#This Row],[name]],odds!$A$1:$H$200,4,0)</f>
        <v>4.5999999999999996</v>
      </c>
      <c r="Q1498">
        <v>15</v>
      </c>
      <c r="R1498" s="34"/>
      <c r="S1498" s="35" t="s">
        <v>408</v>
      </c>
      <c r="T1498" s="41">
        <v>1800</v>
      </c>
      <c r="U1498">
        <v>1</v>
      </c>
      <c r="V1498">
        <v>4</v>
      </c>
      <c r="W1498">
        <v>2</v>
      </c>
      <c r="X1498">
        <v>24</v>
      </c>
      <c r="Y1498" t="s">
        <v>501</v>
      </c>
      <c r="Z1498">
        <v>1155</v>
      </c>
      <c r="AA1498" s="33" t="s">
        <v>417</v>
      </c>
      <c r="AB1498" t="s">
        <v>1474</v>
      </c>
      <c r="AC1498">
        <v>114</v>
      </c>
      <c r="AD1498" s="24" t="s">
        <v>50</v>
      </c>
      <c r="AE1498">
        <v>3</v>
      </c>
      <c r="AF1498">
        <v>2</v>
      </c>
      <c r="AG1498">
        <v>3</v>
      </c>
      <c r="AH1498">
        <v>5</v>
      </c>
      <c r="AI1498">
        <v>5</v>
      </c>
      <c r="AJ1498">
        <v>8</v>
      </c>
      <c r="AL1498" t="s">
        <v>46</v>
      </c>
    </row>
    <row r="1499" spans="1:38" x14ac:dyDescent="0.25">
      <c r="A1499" s="22" t="s">
        <v>294</v>
      </c>
      <c r="B1499" s="22" t="s">
        <v>312</v>
      </c>
      <c r="C1499" s="30">
        <v>4</v>
      </c>
      <c r="D1499">
        <v>49.46</v>
      </c>
      <c r="E1499">
        <v>48.86</v>
      </c>
      <c r="F1499" s="34"/>
      <c r="G1499">
        <v>7</v>
      </c>
      <c r="H1499">
        <v>10</v>
      </c>
      <c r="I1499" s="34"/>
      <c r="J1499" s="63" t="s">
        <v>140</v>
      </c>
      <c r="K1499" s="90" t="s">
        <v>1720</v>
      </c>
      <c r="L1499" s="135"/>
      <c r="M1499">
        <v>115</v>
      </c>
      <c r="N1499">
        <v>133</v>
      </c>
      <c r="O1499" s="34"/>
      <c r="P1499">
        <f>VLOOKUP(表格2_45[[#This Row],[name]],odds!$A$1:$H$200,4,0)</f>
        <v>9</v>
      </c>
      <c r="Q1499">
        <v>9.6999999999999993</v>
      </c>
      <c r="R1499" s="34"/>
      <c r="S1499" s="38" t="s">
        <v>411</v>
      </c>
      <c r="T1499" s="41">
        <v>1800</v>
      </c>
      <c r="U1499">
        <v>1</v>
      </c>
      <c r="V1499">
        <v>10</v>
      </c>
      <c r="W1499">
        <v>12</v>
      </c>
      <c r="X1499">
        <v>25</v>
      </c>
      <c r="Y1499" s="32" t="s">
        <v>432</v>
      </c>
      <c r="Z1499">
        <v>1185</v>
      </c>
      <c r="AA1499" s="33" t="s">
        <v>417</v>
      </c>
      <c r="AB1499">
        <v>2</v>
      </c>
      <c r="AC1499">
        <v>93</v>
      </c>
      <c r="AD1499" s="22" t="s">
        <v>135</v>
      </c>
      <c r="AE1499" s="12" t="s">
        <v>552</v>
      </c>
      <c r="AF1499">
        <v>12</v>
      </c>
      <c r="AG1499">
        <v>12</v>
      </c>
      <c r="AH1499">
        <v>11</v>
      </c>
      <c r="AI1499">
        <v>11</v>
      </c>
      <c r="AJ1499">
        <v>4</v>
      </c>
      <c r="AL1499" t="s">
        <v>161</v>
      </c>
    </row>
    <row r="1500" spans="1:38" hidden="1" x14ac:dyDescent="0.25">
      <c r="A1500" s="22" t="s">
        <v>294</v>
      </c>
      <c r="B1500" s="21" t="s">
        <v>309</v>
      </c>
      <c r="C1500">
        <v>8</v>
      </c>
      <c r="D1500">
        <v>34.880000000000003</v>
      </c>
      <c r="E1500">
        <v>34.980000000000004</v>
      </c>
      <c r="F1500" s="34"/>
      <c r="G1500">
        <v>5</v>
      </c>
      <c r="H1500">
        <v>1</v>
      </c>
      <c r="I1500" s="34"/>
      <c r="J1500" s="56" t="s">
        <v>69</v>
      </c>
      <c r="K1500" s="64" t="s">
        <v>150</v>
      </c>
      <c r="L1500" s="119"/>
      <c r="M1500">
        <v>123</v>
      </c>
      <c r="N1500">
        <v>126</v>
      </c>
      <c r="O1500" s="34"/>
      <c r="P1500">
        <f>VLOOKUP(表格2_45[[#This Row],[name]],odds!$A$1:$H$200,4,0)</f>
        <v>4.5999999999999996</v>
      </c>
      <c r="Q1500">
        <v>24</v>
      </c>
      <c r="R1500" s="34"/>
      <c r="S1500" s="37" t="s">
        <v>409</v>
      </c>
      <c r="T1500">
        <v>1600</v>
      </c>
      <c r="U1500">
        <v>1</v>
      </c>
      <c r="V1500">
        <v>10</v>
      </c>
      <c r="W1500">
        <v>12</v>
      </c>
      <c r="X1500">
        <v>23</v>
      </c>
      <c r="Y1500" t="s">
        <v>483</v>
      </c>
      <c r="Z1500">
        <v>1164</v>
      </c>
      <c r="AA1500" s="33" t="s">
        <v>417</v>
      </c>
      <c r="AB1500" t="s">
        <v>1574</v>
      </c>
      <c r="AC1500">
        <v>114</v>
      </c>
      <c r="AD1500" s="24" t="s">
        <v>50</v>
      </c>
      <c r="AE1500" t="s">
        <v>453</v>
      </c>
      <c r="AF1500">
        <v>6</v>
      </c>
      <c r="AG1500">
        <v>6</v>
      </c>
      <c r="AH1500">
        <v>7</v>
      </c>
      <c r="AI1500">
        <v>8</v>
      </c>
      <c r="AL1500" t="s">
        <v>46</v>
      </c>
    </row>
    <row r="1501" spans="1:38" hidden="1" x14ac:dyDescent="0.25">
      <c r="A1501" s="22" t="s">
        <v>294</v>
      </c>
      <c r="B1501" s="21" t="s">
        <v>309</v>
      </c>
      <c r="C1501" s="28">
        <v>1</v>
      </c>
      <c r="D1501">
        <v>47.4</v>
      </c>
      <c r="E1501">
        <v>47.199999999999996</v>
      </c>
      <c r="F1501" s="34"/>
      <c r="G1501">
        <v>5</v>
      </c>
      <c r="H1501">
        <v>6</v>
      </c>
      <c r="I1501" s="34"/>
      <c r="J1501" s="56" t="s">
        <v>69</v>
      </c>
      <c r="K1501" s="64" t="s">
        <v>150</v>
      </c>
      <c r="L1501" s="119"/>
      <c r="M1501">
        <v>123</v>
      </c>
      <c r="N1501">
        <v>128</v>
      </c>
      <c r="O1501" s="34"/>
      <c r="P1501">
        <f>VLOOKUP(表格2_45[[#This Row],[name]],odds!$A$1:$H$200,4,0)</f>
        <v>4.5999999999999996</v>
      </c>
      <c r="Q1501">
        <v>12</v>
      </c>
      <c r="R1501" s="34"/>
      <c r="S1501" s="35" t="s">
        <v>408</v>
      </c>
      <c r="T1501" s="41">
        <v>1800</v>
      </c>
      <c r="U1501">
        <v>1</v>
      </c>
      <c r="V1501">
        <v>5</v>
      </c>
      <c r="W1501">
        <v>11</v>
      </c>
      <c r="X1501">
        <v>23</v>
      </c>
      <c r="Y1501" t="s">
        <v>479</v>
      </c>
      <c r="Z1501">
        <v>1164</v>
      </c>
      <c r="AA1501" s="33" t="s">
        <v>417</v>
      </c>
      <c r="AB1501" t="s">
        <v>1474</v>
      </c>
      <c r="AC1501">
        <v>110</v>
      </c>
      <c r="AD1501" s="24" t="s">
        <v>50</v>
      </c>
      <c r="AE1501" s="12" t="s">
        <v>539</v>
      </c>
      <c r="AF1501">
        <v>3</v>
      </c>
      <c r="AG1501">
        <v>4</v>
      </c>
      <c r="AH1501">
        <v>4</v>
      </c>
      <c r="AI1501">
        <v>4</v>
      </c>
      <c r="AJ1501">
        <v>1</v>
      </c>
      <c r="AL1501" t="s">
        <v>46</v>
      </c>
    </row>
    <row r="1502" spans="1:38" hidden="1" x14ac:dyDescent="0.25">
      <c r="A1502" s="22" t="s">
        <v>294</v>
      </c>
      <c r="B1502" s="21" t="s">
        <v>309</v>
      </c>
      <c r="C1502" s="28">
        <v>2</v>
      </c>
      <c r="D1502">
        <v>34.28</v>
      </c>
      <c r="E1502">
        <v>34.480000000000004</v>
      </c>
      <c r="F1502" s="34"/>
      <c r="G1502">
        <v>5</v>
      </c>
      <c r="H1502">
        <v>4</v>
      </c>
      <c r="I1502" s="34"/>
      <c r="J1502" s="56" t="s">
        <v>69</v>
      </c>
      <c r="K1502" s="64" t="s">
        <v>150</v>
      </c>
      <c r="L1502" s="119"/>
      <c r="M1502">
        <v>123</v>
      </c>
      <c r="N1502">
        <v>117</v>
      </c>
      <c r="O1502" s="34"/>
      <c r="P1502">
        <f>VLOOKUP(表格2_45[[#This Row],[name]],odds!$A$1:$H$200,4,0)</f>
        <v>4.5999999999999996</v>
      </c>
      <c r="Q1502">
        <v>14</v>
      </c>
      <c r="R1502" s="34"/>
      <c r="S1502" s="35" t="s">
        <v>408</v>
      </c>
      <c r="T1502">
        <v>1600</v>
      </c>
      <c r="U1502">
        <v>1</v>
      </c>
      <c r="V1502">
        <v>15</v>
      </c>
      <c r="W1502">
        <v>10</v>
      </c>
      <c r="X1502">
        <v>23</v>
      </c>
      <c r="Y1502" t="s">
        <v>465</v>
      </c>
      <c r="Z1502">
        <v>1156</v>
      </c>
      <c r="AA1502" s="33" t="s">
        <v>417</v>
      </c>
      <c r="AB1502" t="s">
        <v>1576</v>
      </c>
      <c r="AC1502">
        <v>105</v>
      </c>
      <c r="AD1502" s="24" t="s">
        <v>50</v>
      </c>
      <c r="AE1502" s="12" t="s">
        <v>446</v>
      </c>
      <c r="AF1502">
        <v>3</v>
      </c>
      <c r="AG1502">
        <v>3</v>
      </c>
      <c r="AH1502">
        <v>4</v>
      </c>
      <c r="AI1502">
        <v>2</v>
      </c>
      <c r="AL1502" t="s">
        <v>46</v>
      </c>
    </row>
    <row r="1503" spans="1:38" hidden="1" x14ac:dyDescent="0.25">
      <c r="A1503" s="22" t="s">
        <v>294</v>
      </c>
      <c r="B1503" s="21" t="s">
        <v>309</v>
      </c>
      <c r="C1503">
        <v>6</v>
      </c>
      <c r="D1503">
        <v>23.59</v>
      </c>
      <c r="E1503">
        <v>23.59</v>
      </c>
      <c r="F1503" s="34"/>
      <c r="G1503">
        <v>5</v>
      </c>
      <c r="H1503">
        <v>6</v>
      </c>
      <c r="I1503" s="34"/>
      <c r="J1503" s="56" t="s">
        <v>69</v>
      </c>
      <c r="K1503" s="64" t="s">
        <v>150</v>
      </c>
      <c r="L1503" s="119"/>
      <c r="M1503">
        <v>123</v>
      </c>
      <c r="N1503">
        <v>123</v>
      </c>
      <c r="O1503" s="34"/>
      <c r="P1503">
        <f>VLOOKUP(表格2_45[[#This Row],[name]],odds!$A$1:$H$200,4,0)</f>
        <v>4.5999999999999996</v>
      </c>
      <c r="Q1503">
        <v>4.4000000000000004</v>
      </c>
      <c r="R1503" s="34"/>
      <c r="S1503" s="37" t="s">
        <v>409</v>
      </c>
      <c r="T1503">
        <v>1400</v>
      </c>
      <c r="U1503">
        <v>1</v>
      </c>
      <c r="V1503">
        <v>24</v>
      </c>
      <c r="W1503">
        <v>9</v>
      </c>
      <c r="X1503">
        <v>23</v>
      </c>
      <c r="Y1503" t="s">
        <v>508</v>
      </c>
      <c r="Z1503">
        <v>1153</v>
      </c>
      <c r="AA1503" s="33" t="s">
        <v>417</v>
      </c>
      <c r="AB1503" t="s">
        <v>1474</v>
      </c>
      <c r="AC1503">
        <v>105</v>
      </c>
      <c r="AD1503" s="24" t="s">
        <v>50</v>
      </c>
      <c r="AE1503" t="s">
        <v>721</v>
      </c>
      <c r="AF1503">
        <v>5</v>
      </c>
      <c r="AG1503">
        <v>6</v>
      </c>
      <c r="AH1503">
        <v>4</v>
      </c>
      <c r="AI1503">
        <v>6</v>
      </c>
      <c r="AL1503" t="s">
        <v>46</v>
      </c>
    </row>
    <row r="1504" spans="1:38" hidden="1" x14ac:dyDescent="0.25">
      <c r="A1504" s="22" t="s">
        <v>294</v>
      </c>
      <c r="B1504" s="17" t="s">
        <v>299</v>
      </c>
      <c r="C1504" s="28">
        <v>2</v>
      </c>
      <c r="D1504">
        <v>49.1</v>
      </c>
      <c r="E1504">
        <v>48.9</v>
      </c>
      <c r="F1504" s="34"/>
      <c r="G1504">
        <v>9</v>
      </c>
      <c r="H1504">
        <v>10</v>
      </c>
      <c r="I1504" s="34"/>
      <c r="J1504" s="49" t="s">
        <v>31</v>
      </c>
      <c r="K1504" s="55" t="s">
        <v>64</v>
      </c>
      <c r="L1504" s="99"/>
      <c r="M1504">
        <v>128</v>
      </c>
      <c r="N1504">
        <v>135</v>
      </c>
      <c r="O1504" s="34"/>
      <c r="P1504">
        <f>VLOOKUP(表格2_45[[#This Row],[name]],odds!$A$1:$H$200,4,0)</f>
        <v>7.7</v>
      </c>
      <c r="Q1504">
        <v>31</v>
      </c>
      <c r="R1504" s="34"/>
      <c r="S1504" s="38" t="s">
        <v>411</v>
      </c>
      <c r="T1504" s="41">
        <v>1800</v>
      </c>
      <c r="U1504">
        <v>1</v>
      </c>
      <c r="V1504">
        <v>4</v>
      </c>
      <c r="W1504">
        <v>12</v>
      </c>
      <c r="X1504">
        <v>24</v>
      </c>
      <c r="Y1504" s="32" t="s">
        <v>432</v>
      </c>
      <c r="Z1504">
        <v>1078</v>
      </c>
      <c r="AA1504" s="33" t="s">
        <v>417</v>
      </c>
      <c r="AB1504">
        <v>2</v>
      </c>
      <c r="AC1504">
        <v>99</v>
      </c>
      <c r="AD1504" s="24" t="s">
        <v>179</v>
      </c>
      <c r="AE1504" s="12" t="s">
        <v>654</v>
      </c>
      <c r="AF1504">
        <v>12</v>
      </c>
      <c r="AG1504">
        <v>12</v>
      </c>
      <c r="AH1504">
        <v>12</v>
      </c>
      <c r="AI1504">
        <v>12</v>
      </c>
      <c r="AJ1504">
        <v>2</v>
      </c>
      <c r="AL1504" t="s">
        <v>46</v>
      </c>
    </row>
    <row r="1505" spans="1:38" hidden="1" x14ac:dyDescent="0.25">
      <c r="A1505" s="22" t="s">
        <v>294</v>
      </c>
      <c r="B1505" s="22" t="s">
        <v>312</v>
      </c>
      <c r="C1505">
        <v>6</v>
      </c>
      <c r="D1505">
        <v>39.11</v>
      </c>
      <c r="E1505">
        <v>38.51</v>
      </c>
      <c r="F1505" s="34"/>
      <c r="G1505">
        <v>7</v>
      </c>
      <c r="H1505">
        <v>5</v>
      </c>
      <c r="I1505" s="34"/>
      <c r="J1505" s="63" t="s">
        <v>140</v>
      </c>
      <c r="K1505" s="52" t="s">
        <v>49</v>
      </c>
      <c r="L1505" s="118"/>
      <c r="M1505">
        <v>115</v>
      </c>
      <c r="N1505">
        <v>132</v>
      </c>
      <c r="O1505" s="34"/>
      <c r="P1505">
        <f>VLOOKUP(表格2_45[[#This Row],[name]],odds!$A$1:$H$200,4,0)</f>
        <v>9</v>
      </c>
      <c r="Q1505">
        <v>4.3</v>
      </c>
      <c r="R1505" s="34"/>
      <c r="S1505" s="36" t="s">
        <v>410</v>
      </c>
      <c r="T1505">
        <v>1650</v>
      </c>
      <c r="U1505">
        <v>1</v>
      </c>
      <c r="V1505">
        <v>12</v>
      </c>
      <c r="W1505">
        <v>11</v>
      </c>
      <c r="X1505">
        <v>25</v>
      </c>
      <c r="Y1505" s="32" t="s">
        <v>432</v>
      </c>
      <c r="Z1505">
        <v>1191</v>
      </c>
      <c r="AA1505" s="33" t="s">
        <v>427</v>
      </c>
      <c r="AB1505">
        <v>2</v>
      </c>
      <c r="AC1505">
        <v>93</v>
      </c>
      <c r="AD1505" s="22" t="s">
        <v>135</v>
      </c>
      <c r="AE1505" t="s">
        <v>484</v>
      </c>
      <c r="AF1505">
        <v>9</v>
      </c>
      <c r="AG1505">
        <v>10</v>
      </c>
      <c r="AH1505">
        <v>9</v>
      </c>
      <c r="AI1505">
        <v>6</v>
      </c>
      <c r="AL1505" t="s">
        <v>161</v>
      </c>
    </row>
    <row r="1506" spans="1:38" x14ac:dyDescent="0.25">
      <c r="A1506" s="22" t="s">
        <v>294</v>
      </c>
      <c r="B1506" s="24" t="s">
        <v>318</v>
      </c>
      <c r="C1506">
        <v>8</v>
      </c>
      <c r="D1506">
        <v>49.82</v>
      </c>
      <c r="E1506">
        <v>49.02</v>
      </c>
      <c r="F1506" s="34"/>
      <c r="G1506">
        <v>4</v>
      </c>
      <c r="H1506">
        <v>12</v>
      </c>
      <c r="I1506" s="34"/>
      <c r="J1506" s="66" t="s">
        <v>173</v>
      </c>
      <c r="K1506" s="60" t="s">
        <v>90</v>
      </c>
      <c r="L1506" s="125"/>
      <c r="M1506">
        <v>115</v>
      </c>
      <c r="N1506">
        <v>128</v>
      </c>
      <c r="O1506" s="34"/>
      <c r="P1506">
        <f>VLOOKUP(表格2_45[[#This Row],[name]],odds!$A$1:$H$200,4,0)</f>
        <v>11</v>
      </c>
      <c r="Q1506">
        <v>10</v>
      </c>
      <c r="R1506" s="34"/>
      <c r="S1506" s="37" t="s">
        <v>409</v>
      </c>
      <c r="T1506" s="41">
        <v>1800</v>
      </c>
      <c r="U1506">
        <v>1</v>
      </c>
      <c r="V1506">
        <v>10</v>
      </c>
      <c r="W1506">
        <v>12</v>
      </c>
      <c r="X1506">
        <v>25</v>
      </c>
      <c r="Y1506" s="32" t="s">
        <v>432</v>
      </c>
      <c r="Z1506">
        <v>1208</v>
      </c>
      <c r="AA1506" s="33" t="s">
        <v>417</v>
      </c>
      <c r="AB1506">
        <v>2</v>
      </c>
      <c r="AC1506">
        <v>88</v>
      </c>
      <c r="AD1506" s="18" t="s">
        <v>27</v>
      </c>
      <c r="AE1506" t="s">
        <v>502</v>
      </c>
      <c r="AF1506">
        <v>7</v>
      </c>
      <c r="AG1506">
        <v>6</v>
      </c>
      <c r="AH1506">
        <v>6</v>
      </c>
      <c r="AI1506">
        <v>5</v>
      </c>
      <c r="AJ1506">
        <v>8</v>
      </c>
      <c r="AL1506" t="s">
        <v>46</v>
      </c>
    </row>
    <row r="1507" spans="1:38" hidden="1" x14ac:dyDescent="0.25">
      <c r="A1507" s="22" t="s">
        <v>294</v>
      </c>
      <c r="B1507" s="22" t="s">
        <v>312</v>
      </c>
      <c r="C1507" s="28">
        <v>2</v>
      </c>
      <c r="D1507">
        <v>33.6</v>
      </c>
      <c r="E1507">
        <v>33.4</v>
      </c>
      <c r="F1507" s="34"/>
      <c r="G1507">
        <v>7</v>
      </c>
      <c r="H1507">
        <v>6</v>
      </c>
      <c r="I1507" s="34"/>
      <c r="J1507" s="63" t="s">
        <v>140</v>
      </c>
      <c r="K1507" s="61" t="s">
        <v>106</v>
      </c>
      <c r="L1507" s="113"/>
      <c r="M1507">
        <v>115</v>
      </c>
      <c r="N1507">
        <v>121</v>
      </c>
      <c r="O1507" s="34"/>
      <c r="P1507">
        <f>VLOOKUP(表格2_45[[#This Row],[name]],odds!$A$1:$H$200,4,0)</f>
        <v>9</v>
      </c>
      <c r="Q1507">
        <v>13</v>
      </c>
      <c r="R1507" s="34"/>
      <c r="S1507" s="36" t="s">
        <v>410</v>
      </c>
      <c r="T1507">
        <v>1600</v>
      </c>
      <c r="U1507">
        <v>1</v>
      </c>
      <c r="V1507">
        <v>16</v>
      </c>
      <c r="W1507">
        <v>2</v>
      </c>
      <c r="X1507">
        <v>25</v>
      </c>
      <c r="Y1507" t="s">
        <v>479</v>
      </c>
      <c r="Z1507">
        <v>1167</v>
      </c>
      <c r="AA1507" s="33" t="s">
        <v>427</v>
      </c>
      <c r="AB1507">
        <v>2</v>
      </c>
      <c r="AC1507">
        <v>84</v>
      </c>
      <c r="AD1507" s="22" t="s">
        <v>135</v>
      </c>
      <c r="AE1507" s="12" t="s">
        <v>581</v>
      </c>
      <c r="AF1507">
        <v>10</v>
      </c>
      <c r="AG1507">
        <v>11</v>
      </c>
      <c r="AH1507">
        <v>11</v>
      </c>
      <c r="AI1507">
        <v>2</v>
      </c>
      <c r="AL1507" t="s">
        <v>161</v>
      </c>
    </row>
    <row r="1508" spans="1:38" x14ac:dyDescent="0.25">
      <c r="A1508" s="22" t="s">
        <v>294</v>
      </c>
      <c r="B1508" s="25" t="s">
        <v>321</v>
      </c>
      <c r="C1508" s="28">
        <v>1</v>
      </c>
      <c r="D1508">
        <v>49.61</v>
      </c>
      <c r="E1508">
        <v>49.11</v>
      </c>
      <c r="F1508" s="34"/>
      <c r="G1508">
        <v>2</v>
      </c>
      <c r="H1508">
        <v>2</v>
      </c>
      <c r="I1508" s="34"/>
      <c r="J1508" s="61" t="s">
        <v>106</v>
      </c>
      <c r="K1508" s="68" t="s">
        <v>316</v>
      </c>
      <c r="L1508" s="122"/>
      <c r="M1508">
        <v>115</v>
      </c>
      <c r="N1508">
        <v>130</v>
      </c>
      <c r="O1508" s="34"/>
      <c r="P1508">
        <f>VLOOKUP(表格2_45[[#This Row],[name]],odds!$A$1:$H$200,4,0)</f>
        <v>16</v>
      </c>
      <c r="Q1508">
        <v>30</v>
      </c>
      <c r="R1508" s="34"/>
      <c r="S1508" s="35" t="s">
        <v>408</v>
      </c>
      <c r="T1508" s="41">
        <v>1800</v>
      </c>
      <c r="U1508">
        <v>1</v>
      </c>
      <c r="V1508">
        <v>12</v>
      </c>
      <c r="W1508">
        <v>11</v>
      </c>
      <c r="X1508">
        <v>25</v>
      </c>
      <c r="Y1508" s="32" t="s">
        <v>432</v>
      </c>
      <c r="Z1508">
        <v>1199</v>
      </c>
      <c r="AA1508" s="33" t="s">
        <v>427</v>
      </c>
      <c r="AB1508">
        <v>3</v>
      </c>
      <c r="AC1508">
        <v>78</v>
      </c>
      <c r="AD1508" s="17" t="s">
        <v>91</v>
      </c>
      <c r="AE1508" s="12" t="s">
        <v>581</v>
      </c>
      <c r="AF1508">
        <v>2</v>
      </c>
      <c r="AG1508">
        <v>2</v>
      </c>
      <c r="AH1508">
        <v>2</v>
      </c>
      <c r="AI1508">
        <v>2</v>
      </c>
      <c r="AJ1508">
        <v>1</v>
      </c>
      <c r="AL1508" t="s">
        <v>323</v>
      </c>
    </row>
    <row r="1509" spans="1:38" hidden="1" x14ac:dyDescent="0.25">
      <c r="A1509" s="22" t="s">
        <v>294</v>
      </c>
      <c r="B1509" s="22" t="s">
        <v>312</v>
      </c>
      <c r="C1509">
        <v>13</v>
      </c>
      <c r="D1509">
        <v>35.08</v>
      </c>
      <c r="E1509">
        <v>34.279999999999994</v>
      </c>
      <c r="F1509" s="34"/>
      <c r="G1509">
        <v>7</v>
      </c>
      <c r="H1509">
        <v>11</v>
      </c>
      <c r="I1509" s="34"/>
      <c r="J1509" s="63" t="s">
        <v>140</v>
      </c>
      <c r="K1509" s="54" t="s">
        <v>58</v>
      </c>
      <c r="L1509" s="110"/>
      <c r="M1509">
        <v>115</v>
      </c>
      <c r="N1509">
        <v>134</v>
      </c>
      <c r="O1509" s="34"/>
      <c r="P1509">
        <f>VLOOKUP(表格2_45[[#This Row],[name]],odds!$A$1:$H$200,4,0)</f>
        <v>9</v>
      </c>
      <c r="Q1509">
        <v>61</v>
      </c>
      <c r="R1509" s="34"/>
      <c r="S1509" s="36" t="s">
        <v>410</v>
      </c>
      <c r="T1509">
        <v>1600</v>
      </c>
      <c r="U1509">
        <v>1</v>
      </c>
      <c r="V1509">
        <v>9</v>
      </c>
      <c r="W1509">
        <v>11</v>
      </c>
      <c r="X1509">
        <v>24</v>
      </c>
      <c r="Y1509" t="s">
        <v>465</v>
      </c>
      <c r="Z1509">
        <v>1188</v>
      </c>
      <c r="AA1509" s="33" t="s">
        <v>427</v>
      </c>
      <c r="AB1509">
        <v>3</v>
      </c>
      <c r="AC1509">
        <v>79</v>
      </c>
      <c r="AD1509" s="22" t="s">
        <v>135</v>
      </c>
      <c r="AE1509" t="s">
        <v>490</v>
      </c>
      <c r="AF1509">
        <v>8</v>
      </c>
      <c r="AG1509">
        <v>5</v>
      </c>
      <c r="AH1509">
        <v>7</v>
      </c>
      <c r="AI1509">
        <v>13</v>
      </c>
      <c r="AL1509" t="s">
        <v>161</v>
      </c>
    </row>
    <row r="1510" spans="1:38" hidden="1" x14ac:dyDescent="0.25">
      <c r="A1510" s="22" t="s">
        <v>294</v>
      </c>
      <c r="B1510" s="22" t="s">
        <v>312</v>
      </c>
      <c r="C1510">
        <v>8</v>
      </c>
      <c r="D1510">
        <v>22.11</v>
      </c>
      <c r="E1510">
        <v>21.41</v>
      </c>
      <c r="F1510" s="34"/>
      <c r="G1510">
        <v>7</v>
      </c>
      <c r="H1510">
        <v>5</v>
      </c>
      <c r="I1510" s="34"/>
      <c r="J1510" s="63" t="s">
        <v>140</v>
      </c>
      <c r="K1510" s="54" t="s">
        <v>58</v>
      </c>
      <c r="L1510" s="110"/>
      <c r="M1510">
        <v>115</v>
      </c>
      <c r="N1510">
        <v>135</v>
      </c>
      <c r="O1510" s="34"/>
      <c r="P1510">
        <f>VLOOKUP(表格2_45[[#This Row],[name]],odds!$A$1:$H$200,4,0)</f>
        <v>9</v>
      </c>
      <c r="Q1510">
        <v>44</v>
      </c>
      <c r="R1510" s="34"/>
      <c r="S1510" s="38" t="s">
        <v>411</v>
      </c>
      <c r="T1510">
        <v>1400</v>
      </c>
      <c r="U1510">
        <v>1</v>
      </c>
      <c r="V1510">
        <v>13</v>
      </c>
      <c r="W1510">
        <v>10</v>
      </c>
      <c r="X1510">
        <v>24</v>
      </c>
      <c r="Y1510" t="s">
        <v>465</v>
      </c>
      <c r="Z1510">
        <v>1187</v>
      </c>
      <c r="AA1510" s="33" t="s">
        <v>427</v>
      </c>
      <c r="AB1510">
        <v>3</v>
      </c>
      <c r="AC1510">
        <v>80</v>
      </c>
      <c r="AD1510" s="22" t="s">
        <v>135</v>
      </c>
      <c r="AE1510" s="12" t="s">
        <v>549</v>
      </c>
      <c r="AF1510">
        <v>11</v>
      </c>
      <c r="AG1510">
        <v>8</v>
      </c>
      <c r="AH1510">
        <v>8</v>
      </c>
      <c r="AI1510">
        <v>8</v>
      </c>
      <c r="AL1510" t="s">
        <v>161</v>
      </c>
    </row>
    <row r="1511" spans="1:38" hidden="1" x14ac:dyDescent="0.25">
      <c r="A1511" s="22" t="s">
        <v>294</v>
      </c>
      <c r="B1511" s="22" t="s">
        <v>312</v>
      </c>
      <c r="C1511" s="30">
        <v>5</v>
      </c>
      <c r="D1511">
        <v>48.19</v>
      </c>
      <c r="E1511">
        <v>47.989999999999995</v>
      </c>
      <c r="F1511" s="34"/>
      <c r="G1511">
        <v>7</v>
      </c>
      <c r="H1511">
        <v>9</v>
      </c>
      <c r="I1511" s="34"/>
      <c r="J1511" s="63" t="s">
        <v>140</v>
      </c>
      <c r="K1511" s="52" t="s">
        <v>49</v>
      </c>
      <c r="L1511" s="118"/>
      <c r="M1511">
        <v>115</v>
      </c>
      <c r="N1511">
        <v>120</v>
      </c>
      <c r="O1511" s="34"/>
      <c r="P1511">
        <f>VLOOKUP(表格2_45[[#This Row],[name]],odds!$A$1:$H$200,4,0)</f>
        <v>9</v>
      </c>
      <c r="Q1511">
        <v>7</v>
      </c>
      <c r="R1511" s="34"/>
      <c r="S1511" s="36" t="s">
        <v>410</v>
      </c>
      <c r="T1511" s="41">
        <v>1800</v>
      </c>
      <c r="U1511">
        <v>1</v>
      </c>
      <c r="V1511">
        <v>20</v>
      </c>
      <c r="W1511">
        <v>4</v>
      </c>
      <c r="X1511">
        <v>24</v>
      </c>
      <c r="Y1511" t="s">
        <v>479</v>
      </c>
      <c r="Z1511">
        <v>1150</v>
      </c>
      <c r="AA1511" s="33" t="s">
        <v>417</v>
      </c>
      <c r="AB1511">
        <v>2</v>
      </c>
      <c r="AC1511">
        <v>80</v>
      </c>
      <c r="AD1511" s="22" t="s">
        <v>135</v>
      </c>
      <c r="AE1511" s="12" t="s">
        <v>552</v>
      </c>
      <c r="AF1511">
        <v>10</v>
      </c>
      <c r="AG1511">
        <v>10</v>
      </c>
      <c r="AH1511">
        <v>10</v>
      </c>
      <c r="AI1511">
        <v>10</v>
      </c>
      <c r="AJ1511">
        <v>5</v>
      </c>
      <c r="AL1511" t="s">
        <v>161</v>
      </c>
    </row>
    <row r="1512" spans="1:38" hidden="1" x14ac:dyDescent="0.25">
      <c r="A1512" s="22" t="s">
        <v>294</v>
      </c>
      <c r="B1512" s="22" t="s">
        <v>312</v>
      </c>
      <c r="C1512">
        <v>7</v>
      </c>
      <c r="D1512">
        <v>0.57999999999999996</v>
      </c>
      <c r="E1512">
        <v>0.17999999999999994</v>
      </c>
      <c r="F1512" s="34"/>
      <c r="G1512">
        <v>7</v>
      </c>
      <c r="H1512">
        <v>7</v>
      </c>
      <c r="I1512" s="34"/>
      <c r="J1512" s="63" t="s">
        <v>140</v>
      </c>
      <c r="K1512" s="63" t="s">
        <v>140</v>
      </c>
      <c r="L1512" s="100"/>
      <c r="M1512">
        <v>115</v>
      </c>
      <c r="N1512">
        <v>126</v>
      </c>
      <c r="O1512" s="34"/>
      <c r="P1512">
        <f>VLOOKUP(表格2_45[[#This Row],[name]],odds!$A$1:$H$200,4,0)</f>
        <v>9</v>
      </c>
      <c r="Q1512">
        <v>66</v>
      </c>
      <c r="R1512" s="34"/>
      <c r="S1512" s="36" t="s">
        <v>410</v>
      </c>
      <c r="T1512">
        <v>2000</v>
      </c>
      <c r="U1512">
        <v>2</v>
      </c>
      <c r="V1512">
        <v>24</v>
      </c>
      <c r="W1512">
        <v>3</v>
      </c>
      <c r="X1512">
        <v>24</v>
      </c>
      <c r="Y1512" t="s">
        <v>483</v>
      </c>
      <c r="Z1512">
        <v>1147</v>
      </c>
      <c r="AA1512" s="33" t="s">
        <v>427</v>
      </c>
      <c r="AB1512" t="s">
        <v>1620</v>
      </c>
      <c r="AC1512">
        <v>80</v>
      </c>
      <c r="AD1512" s="22" t="s">
        <v>135</v>
      </c>
      <c r="AE1512" t="s">
        <v>502</v>
      </c>
      <c r="AF1512">
        <v>10</v>
      </c>
      <c r="AG1512">
        <v>10</v>
      </c>
      <c r="AH1512">
        <v>11</v>
      </c>
      <c r="AI1512">
        <v>10</v>
      </c>
      <c r="AJ1512">
        <v>7</v>
      </c>
      <c r="AL1512" t="s">
        <v>161</v>
      </c>
    </row>
    <row r="1513" spans="1:38" hidden="1" x14ac:dyDescent="0.25">
      <c r="A1513" s="22" t="s">
        <v>294</v>
      </c>
      <c r="B1513" s="22" t="s">
        <v>312</v>
      </c>
      <c r="C1513">
        <v>9</v>
      </c>
      <c r="D1513">
        <v>48.63</v>
      </c>
      <c r="E1513">
        <v>48.230000000000004</v>
      </c>
      <c r="F1513" s="34"/>
      <c r="G1513">
        <v>7</v>
      </c>
      <c r="H1513">
        <v>5</v>
      </c>
      <c r="I1513" s="34"/>
      <c r="J1513" s="63" t="s">
        <v>140</v>
      </c>
      <c r="K1513" s="90" t="s">
        <v>1720</v>
      </c>
      <c r="L1513" s="135"/>
      <c r="M1513">
        <v>115</v>
      </c>
      <c r="N1513">
        <v>126</v>
      </c>
      <c r="O1513" s="34"/>
      <c r="P1513">
        <f>VLOOKUP(表格2_45[[#This Row],[name]],odds!$A$1:$H$200,4,0)</f>
        <v>9</v>
      </c>
      <c r="Q1513">
        <v>17</v>
      </c>
      <c r="R1513" s="34"/>
      <c r="S1513" s="36" t="s">
        <v>410</v>
      </c>
      <c r="T1513" s="41">
        <v>1800</v>
      </c>
      <c r="U1513">
        <v>1</v>
      </c>
      <c r="V1513">
        <v>3</v>
      </c>
      <c r="W1513">
        <v>3</v>
      </c>
      <c r="X1513">
        <v>24</v>
      </c>
      <c r="Y1513" t="s">
        <v>501</v>
      </c>
      <c r="Z1513">
        <v>1155</v>
      </c>
      <c r="AA1513" s="33" t="s">
        <v>417</v>
      </c>
      <c r="AB1513" t="s">
        <v>1620</v>
      </c>
      <c r="AC1513">
        <v>80</v>
      </c>
      <c r="AD1513" s="22" t="s">
        <v>135</v>
      </c>
      <c r="AE1513" t="s">
        <v>519</v>
      </c>
      <c r="AF1513">
        <v>10</v>
      </c>
      <c r="AG1513">
        <v>11</v>
      </c>
      <c r="AH1513">
        <v>9</v>
      </c>
      <c r="AI1513">
        <v>8</v>
      </c>
      <c r="AJ1513">
        <v>9</v>
      </c>
      <c r="AL1513" t="s">
        <v>161</v>
      </c>
    </row>
    <row r="1514" spans="1:38" hidden="1" x14ac:dyDescent="0.25">
      <c r="A1514" s="22" t="s">
        <v>294</v>
      </c>
      <c r="B1514" s="22" t="s">
        <v>312</v>
      </c>
      <c r="C1514" s="30">
        <v>4</v>
      </c>
      <c r="D1514">
        <v>34.880000000000003</v>
      </c>
      <c r="E1514">
        <v>34.680000000000007</v>
      </c>
      <c r="F1514" s="34"/>
      <c r="G1514">
        <v>7</v>
      </c>
      <c r="H1514">
        <v>1</v>
      </c>
      <c r="I1514" s="34"/>
      <c r="J1514" s="63" t="s">
        <v>140</v>
      </c>
      <c r="K1514" s="90" t="s">
        <v>1720</v>
      </c>
      <c r="L1514" s="135"/>
      <c r="M1514">
        <v>115</v>
      </c>
      <c r="N1514">
        <v>126</v>
      </c>
      <c r="O1514" s="34"/>
      <c r="P1514">
        <f>VLOOKUP(表格2_45[[#This Row],[name]],odds!$A$1:$H$200,4,0)</f>
        <v>9</v>
      </c>
      <c r="Q1514">
        <v>22</v>
      </c>
      <c r="R1514" s="34"/>
      <c r="S1514" s="37" t="s">
        <v>409</v>
      </c>
      <c r="T1514">
        <v>1600</v>
      </c>
      <c r="U1514">
        <v>1</v>
      </c>
      <c r="V1514">
        <v>4</v>
      </c>
      <c r="W1514">
        <v>2</v>
      </c>
      <c r="X1514">
        <v>24</v>
      </c>
      <c r="Y1514" t="s">
        <v>501</v>
      </c>
      <c r="Z1514">
        <v>1156</v>
      </c>
      <c r="AA1514" s="33" t="s">
        <v>417</v>
      </c>
      <c r="AB1514" t="s">
        <v>1620</v>
      </c>
      <c r="AC1514">
        <v>76</v>
      </c>
      <c r="AD1514" s="22" t="s">
        <v>135</v>
      </c>
      <c r="AE1514" t="s">
        <v>441</v>
      </c>
      <c r="AF1514">
        <v>6</v>
      </c>
      <c r="AG1514">
        <v>5</v>
      </c>
      <c r="AH1514">
        <v>4</v>
      </c>
      <c r="AI1514">
        <v>4</v>
      </c>
      <c r="AL1514" t="s">
        <v>161</v>
      </c>
    </row>
    <row r="1515" spans="1:38" hidden="1" x14ac:dyDescent="0.25">
      <c r="A1515" s="22" t="s">
        <v>294</v>
      </c>
      <c r="B1515" s="22" t="s">
        <v>312</v>
      </c>
      <c r="C1515" s="30">
        <v>5</v>
      </c>
      <c r="D1515">
        <v>35.35</v>
      </c>
      <c r="E1515">
        <v>34.75</v>
      </c>
      <c r="F1515" s="34"/>
      <c r="G1515">
        <v>7</v>
      </c>
      <c r="H1515">
        <v>11</v>
      </c>
      <c r="I1515" s="34"/>
      <c r="J1515" s="63" t="s">
        <v>140</v>
      </c>
      <c r="K1515" s="52" t="s">
        <v>49</v>
      </c>
      <c r="L1515" s="118"/>
      <c r="M1515">
        <v>115</v>
      </c>
      <c r="N1515">
        <v>128</v>
      </c>
      <c r="O1515" s="34"/>
      <c r="P1515">
        <f>VLOOKUP(表格2_45[[#This Row],[name]],odds!$A$1:$H$200,4,0)</f>
        <v>9</v>
      </c>
      <c r="Q1515">
        <v>6.1</v>
      </c>
      <c r="R1515" s="34"/>
      <c r="S1515" s="38" t="s">
        <v>411</v>
      </c>
      <c r="T1515">
        <v>1600</v>
      </c>
      <c r="U1515">
        <v>1</v>
      </c>
      <c r="V1515">
        <v>13</v>
      </c>
      <c r="W1515">
        <v>1</v>
      </c>
      <c r="X1515">
        <v>24</v>
      </c>
      <c r="Y1515" t="s">
        <v>479</v>
      </c>
      <c r="Z1515">
        <v>1162</v>
      </c>
      <c r="AA1515" s="33" t="s">
        <v>417</v>
      </c>
      <c r="AB1515" t="s">
        <v>865</v>
      </c>
      <c r="AC1515">
        <v>76</v>
      </c>
      <c r="AD1515" s="22" t="s">
        <v>135</v>
      </c>
      <c r="AE1515" t="s">
        <v>441</v>
      </c>
      <c r="AF1515">
        <v>13</v>
      </c>
      <c r="AG1515">
        <v>13</v>
      </c>
      <c r="AH1515">
        <v>12</v>
      </c>
      <c r="AI1515">
        <v>5</v>
      </c>
      <c r="AL1515" t="s">
        <v>161</v>
      </c>
    </row>
    <row r="1516" spans="1:38" hidden="1" x14ac:dyDescent="0.25">
      <c r="A1516" s="22" t="s">
        <v>294</v>
      </c>
      <c r="B1516" s="22" t="s">
        <v>312</v>
      </c>
      <c r="C1516" s="28">
        <v>1</v>
      </c>
      <c r="D1516">
        <v>35.92</v>
      </c>
      <c r="E1516">
        <v>35.520000000000003</v>
      </c>
      <c r="F1516" s="34"/>
      <c r="G1516">
        <v>7</v>
      </c>
      <c r="H1516">
        <v>10</v>
      </c>
      <c r="I1516" s="34"/>
      <c r="J1516" s="63" t="s">
        <v>140</v>
      </c>
      <c r="K1516" s="74" t="s">
        <v>404</v>
      </c>
      <c r="L1516" s="106"/>
      <c r="M1516">
        <v>115</v>
      </c>
      <c r="N1516">
        <v>127</v>
      </c>
      <c r="O1516" s="34"/>
      <c r="P1516">
        <f>VLOOKUP(表格2_45[[#This Row],[name]],odds!$A$1:$H$200,4,0)</f>
        <v>9</v>
      </c>
      <c r="Q1516">
        <v>8.6</v>
      </c>
      <c r="R1516" s="34"/>
      <c r="S1516" s="36" t="s">
        <v>410</v>
      </c>
      <c r="T1516">
        <v>1600</v>
      </c>
      <c r="U1516">
        <v>1</v>
      </c>
      <c r="V1516">
        <v>17</v>
      </c>
      <c r="W1516">
        <v>12</v>
      </c>
      <c r="X1516">
        <v>23</v>
      </c>
      <c r="Y1516" t="s">
        <v>477</v>
      </c>
      <c r="Z1516">
        <v>1160</v>
      </c>
      <c r="AA1516" s="33" t="s">
        <v>417</v>
      </c>
      <c r="AB1516">
        <v>3</v>
      </c>
      <c r="AC1516">
        <v>70</v>
      </c>
      <c r="AD1516" s="22" t="s">
        <v>135</v>
      </c>
      <c r="AE1516" s="12" t="s">
        <v>581</v>
      </c>
      <c r="AF1516">
        <v>9</v>
      </c>
      <c r="AG1516">
        <v>9</v>
      </c>
      <c r="AH1516">
        <v>8</v>
      </c>
      <c r="AI1516">
        <v>1</v>
      </c>
      <c r="AL1516" t="s">
        <v>450</v>
      </c>
    </row>
    <row r="1517" spans="1:38" hidden="1" x14ac:dyDescent="0.25">
      <c r="A1517" s="22" t="s">
        <v>294</v>
      </c>
      <c r="B1517" s="22" t="s">
        <v>312</v>
      </c>
      <c r="C1517">
        <v>12</v>
      </c>
      <c r="D1517">
        <v>36.130000000000003</v>
      </c>
      <c r="E1517">
        <v>35.53</v>
      </c>
      <c r="F1517" s="34"/>
      <c r="G1517">
        <v>7</v>
      </c>
      <c r="H1517">
        <v>14</v>
      </c>
      <c r="I1517" s="34"/>
      <c r="J1517" s="63" t="s">
        <v>140</v>
      </c>
      <c r="K1517" s="54" t="s">
        <v>58</v>
      </c>
      <c r="L1517" s="110"/>
      <c r="M1517">
        <v>115</v>
      </c>
      <c r="N1517">
        <v>128</v>
      </c>
      <c r="O1517" s="34"/>
      <c r="P1517">
        <f>VLOOKUP(表格2_45[[#This Row],[name]],odds!$A$1:$H$200,4,0)</f>
        <v>9</v>
      </c>
      <c r="Q1517">
        <v>18</v>
      </c>
      <c r="R1517" s="34"/>
      <c r="S1517" s="38" t="s">
        <v>411</v>
      </c>
      <c r="T1517">
        <v>1600</v>
      </c>
      <c r="U1517">
        <v>1</v>
      </c>
      <c r="V1517">
        <v>26</v>
      </c>
      <c r="W1517">
        <v>11</v>
      </c>
      <c r="X1517">
        <v>23</v>
      </c>
      <c r="Y1517" t="s">
        <v>508</v>
      </c>
      <c r="Z1517">
        <v>1176</v>
      </c>
      <c r="AA1517" s="33" t="s">
        <v>417</v>
      </c>
      <c r="AB1517">
        <v>3</v>
      </c>
      <c r="AC1517">
        <v>71</v>
      </c>
      <c r="AD1517" s="22" t="s">
        <v>135</v>
      </c>
      <c r="AE1517" t="s">
        <v>474</v>
      </c>
      <c r="AF1517">
        <v>12</v>
      </c>
      <c r="AG1517">
        <v>13</v>
      </c>
      <c r="AH1517">
        <v>11</v>
      </c>
      <c r="AI1517">
        <v>12</v>
      </c>
      <c r="AL1517" t="s">
        <v>624</v>
      </c>
    </row>
    <row r="1518" spans="1:38" hidden="1" x14ac:dyDescent="0.25">
      <c r="A1518" s="22" t="s">
        <v>294</v>
      </c>
      <c r="B1518" s="22" t="s">
        <v>312</v>
      </c>
      <c r="C1518" s="30">
        <v>5</v>
      </c>
      <c r="D1518">
        <v>35.83</v>
      </c>
      <c r="E1518">
        <v>35.33</v>
      </c>
      <c r="F1518" s="34"/>
      <c r="G1518">
        <v>7</v>
      </c>
      <c r="H1518">
        <v>9</v>
      </c>
      <c r="I1518" s="34"/>
      <c r="J1518" s="63" t="s">
        <v>140</v>
      </c>
      <c r="K1518" s="63" t="s">
        <v>140</v>
      </c>
      <c r="L1518" s="100"/>
      <c r="M1518">
        <v>115</v>
      </c>
      <c r="N1518">
        <v>130</v>
      </c>
      <c r="O1518" s="34"/>
      <c r="P1518">
        <f>VLOOKUP(表格2_45[[#This Row],[name]],odds!$A$1:$H$200,4,0)</f>
        <v>9</v>
      </c>
      <c r="Q1518">
        <v>10</v>
      </c>
      <c r="R1518" s="34"/>
      <c r="S1518" s="38" t="s">
        <v>411</v>
      </c>
      <c r="T1518">
        <v>1600</v>
      </c>
      <c r="U1518">
        <v>1</v>
      </c>
      <c r="V1518">
        <v>11</v>
      </c>
      <c r="W1518">
        <v>11</v>
      </c>
      <c r="X1518">
        <v>23</v>
      </c>
      <c r="Y1518" t="s">
        <v>465</v>
      </c>
      <c r="Z1518">
        <v>1179</v>
      </c>
      <c r="AA1518" s="33" t="s">
        <v>417</v>
      </c>
      <c r="AB1518">
        <v>3</v>
      </c>
      <c r="AC1518">
        <v>71</v>
      </c>
      <c r="AD1518" s="22" t="s">
        <v>135</v>
      </c>
      <c r="AE1518" s="12" t="s">
        <v>418</v>
      </c>
      <c r="AF1518">
        <v>11</v>
      </c>
      <c r="AG1518">
        <v>11</v>
      </c>
      <c r="AH1518">
        <v>9</v>
      </c>
      <c r="AI1518">
        <v>5</v>
      </c>
      <c r="AL1518" t="s">
        <v>624</v>
      </c>
    </row>
    <row r="1519" spans="1:38" hidden="1" x14ac:dyDescent="0.25">
      <c r="A1519" s="22" t="s">
        <v>294</v>
      </c>
      <c r="B1519" s="23" t="s">
        <v>315</v>
      </c>
      <c r="C1519" s="28">
        <v>1</v>
      </c>
      <c r="D1519">
        <v>38.99</v>
      </c>
      <c r="E1519">
        <v>38.89</v>
      </c>
      <c r="F1519" s="34"/>
      <c r="G1519">
        <v>10</v>
      </c>
      <c r="H1519">
        <v>7</v>
      </c>
      <c r="I1519" s="34"/>
      <c r="J1519" s="68" t="s">
        <v>316</v>
      </c>
      <c r="K1519" s="68" t="s">
        <v>316</v>
      </c>
      <c r="L1519" s="122"/>
      <c r="M1519">
        <v>115</v>
      </c>
      <c r="N1519">
        <v>119</v>
      </c>
      <c r="O1519" s="34"/>
      <c r="P1519">
        <f>VLOOKUP(表格2_45[[#This Row],[name]],odds!$A$1:$H$200,4,0)</f>
        <v>18</v>
      </c>
      <c r="Q1519">
        <v>45</v>
      </c>
      <c r="R1519" s="34"/>
      <c r="S1519" s="35" t="s">
        <v>408</v>
      </c>
      <c r="T1519">
        <v>1650</v>
      </c>
      <c r="U1519">
        <v>1</v>
      </c>
      <c r="V1519">
        <v>23</v>
      </c>
      <c r="W1519">
        <v>12</v>
      </c>
      <c r="X1519">
        <v>25</v>
      </c>
      <c r="Y1519" s="32" t="s">
        <v>416</v>
      </c>
      <c r="Z1519">
        <v>1166</v>
      </c>
      <c r="AA1519" s="33" t="s">
        <v>417</v>
      </c>
      <c r="AB1519">
        <v>2</v>
      </c>
      <c r="AC1519">
        <v>87</v>
      </c>
      <c r="AD1519" s="27" t="s">
        <v>65</v>
      </c>
      <c r="AE1519" s="12" t="s">
        <v>1652</v>
      </c>
      <c r="AF1519">
        <v>3</v>
      </c>
      <c r="AG1519">
        <v>3</v>
      </c>
      <c r="AH1519">
        <v>5</v>
      </c>
      <c r="AI1519">
        <v>1</v>
      </c>
      <c r="AL1519" t="s">
        <v>46</v>
      </c>
    </row>
    <row r="1520" spans="1:38" hidden="1" x14ac:dyDescent="0.25">
      <c r="A1520" s="22" t="s">
        <v>294</v>
      </c>
      <c r="B1520" s="23" t="s">
        <v>315</v>
      </c>
      <c r="C1520">
        <v>10</v>
      </c>
      <c r="D1520">
        <v>57.27</v>
      </c>
      <c r="E1520">
        <v>57.17</v>
      </c>
      <c r="F1520" s="34"/>
      <c r="G1520">
        <v>10</v>
      </c>
      <c r="H1520">
        <v>12</v>
      </c>
      <c r="I1520" s="34"/>
      <c r="J1520" s="68" t="s">
        <v>316</v>
      </c>
      <c r="K1520" s="48" t="s">
        <v>26</v>
      </c>
      <c r="L1520" s="112"/>
      <c r="M1520">
        <v>115</v>
      </c>
      <c r="N1520">
        <v>119</v>
      </c>
      <c r="O1520" s="34"/>
      <c r="P1520">
        <f>VLOOKUP(表格2_45[[#This Row],[name]],odds!$A$1:$H$200,4,0)</f>
        <v>18</v>
      </c>
      <c r="Q1520">
        <v>57</v>
      </c>
      <c r="R1520" s="34"/>
      <c r="S1520" s="38" t="s">
        <v>411</v>
      </c>
      <c r="T1520">
        <v>1000</v>
      </c>
      <c r="U1520">
        <v>0</v>
      </c>
      <c r="V1520">
        <v>30</v>
      </c>
      <c r="W1520">
        <v>11</v>
      </c>
      <c r="X1520">
        <v>25</v>
      </c>
      <c r="Y1520" t="s">
        <v>508</v>
      </c>
      <c r="Z1520">
        <v>1171</v>
      </c>
      <c r="AA1520" s="33" t="s">
        <v>417</v>
      </c>
      <c r="AB1520">
        <v>2</v>
      </c>
      <c r="AC1520">
        <v>89</v>
      </c>
      <c r="AD1520" s="27" t="s">
        <v>65</v>
      </c>
      <c r="AE1520" t="s">
        <v>429</v>
      </c>
      <c r="AF1520">
        <v>13</v>
      </c>
      <c r="AG1520">
        <v>9</v>
      </c>
      <c r="AH1520">
        <v>10</v>
      </c>
      <c r="AL1520" t="s">
        <v>774</v>
      </c>
    </row>
    <row r="1521" spans="1:38" hidden="1" x14ac:dyDescent="0.25">
      <c r="A1521" s="22" t="s">
        <v>294</v>
      </c>
      <c r="B1521" s="23" t="s">
        <v>315</v>
      </c>
      <c r="C1521">
        <v>12</v>
      </c>
      <c r="D1521">
        <v>23.03</v>
      </c>
      <c r="E1521">
        <v>23.03</v>
      </c>
      <c r="F1521" s="34"/>
      <c r="G1521">
        <v>10</v>
      </c>
      <c r="H1521">
        <v>7</v>
      </c>
      <c r="I1521" s="34"/>
      <c r="J1521" s="68" t="s">
        <v>316</v>
      </c>
      <c r="K1521" s="68" t="s">
        <v>316</v>
      </c>
      <c r="L1521" s="122"/>
      <c r="M1521">
        <v>115</v>
      </c>
      <c r="N1521">
        <v>116</v>
      </c>
      <c r="O1521" s="34"/>
      <c r="P1521">
        <f>VLOOKUP(表格2_45[[#This Row],[name]],odds!$A$1:$H$200,4,0)</f>
        <v>18</v>
      </c>
      <c r="Q1521">
        <v>57</v>
      </c>
      <c r="R1521" s="34"/>
      <c r="S1521" s="38" t="s">
        <v>411</v>
      </c>
      <c r="T1521">
        <v>1400</v>
      </c>
      <c r="U1521">
        <v>1</v>
      </c>
      <c r="V1521">
        <v>9</v>
      </c>
      <c r="W1521">
        <v>11</v>
      </c>
      <c r="X1521">
        <v>25</v>
      </c>
      <c r="Y1521" t="s">
        <v>479</v>
      </c>
      <c r="Z1521">
        <v>1177</v>
      </c>
      <c r="AA1521" s="33" t="s">
        <v>417</v>
      </c>
      <c r="AB1521">
        <v>2</v>
      </c>
      <c r="AC1521">
        <v>91</v>
      </c>
      <c r="AD1521" s="27" t="s">
        <v>65</v>
      </c>
      <c r="AE1521" t="s">
        <v>522</v>
      </c>
      <c r="AF1521">
        <v>12</v>
      </c>
      <c r="AG1521">
        <v>13</v>
      </c>
      <c r="AH1521">
        <v>13</v>
      </c>
      <c r="AI1521">
        <v>12</v>
      </c>
      <c r="AL1521" t="s">
        <v>387</v>
      </c>
    </row>
    <row r="1522" spans="1:38" hidden="1" x14ac:dyDescent="0.25">
      <c r="A1522" s="22" t="s">
        <v>294</v>
      </c>
      <c r="B1522" s="23" t="s">
        <v>315</v>
      </c>
      <c r="C1522">
        <v>6</v>
      </c>
      <c r="D1522">
        <v>9.66</v>
      </c>
      <c r="E1522">
        <v>9.36</v>
      </c>
      <c r="F1522" s="34"/>
      <c r="G1522">
        <v>10</v>
      </c>
      <c r="H1522">
        <v>7</v>
      </c>
      <c r="I1522" s="34"/>
      <c r="J1522" s="68" t="s">
        <v>316</v>
      </c>
      <c r="K1522" s="68" t="s">
        <v>316</v>
      </c>
      <c r="L1522" s="122"/>
      <c r="M1522">
        <v>115</v>
      </c>
      <c r="N1522">
        <v>125</v>
      </c>
      <c r="O1522" s="34"/>
      <c r="P1522">
        <f>VLOOKUP(表格2_45[[#This Row],[name]],odds!$A$1:$H$200,4,0)</f>
        <v>18</v>
      </c>
      <c r="Q1522">
        <v>14</v>
      </c>
      <c r="R1522" s="34"/>
      <c r="S1522" s="38" t="s">
        <v>411</v>
      </c>
      <c r="T1522">
        <v>1200</v>
      </c>
      <c r="U1522">
        <v>1</v>
      </c>
      <c r="V1522">
        <v>2</v>
      </c>
      <c r="W1522">
        <v>11</v>
      </c>
      <c r="X1522">
        <v>25</v>
      </c>
      <c r="Y1522" s="32" t="s">
        <v>416</v>
      </c>
      <c r="Z1522">
        <v>1174</v>
      </c>
      <c r="AA1522" s="33" t="s">
        <v>427</v>
      </c>
      <c r="AB1522">
        <v>2</v>
      </c>
      <c r="AC1522">
        <v>92</v>
      </c>
      <c r="AD1522" s="27" t="s">
        <v>65</v>
      </c>
      <c r="AE1522" t="s">
        <v>453</v>
      </c>
      <c r="AF1522">
        <v>12</v>
      </c>
      <c r="AG1522">
        <v>11</v>
      </c>
      <c r="AH1522">
        <v>6</v>
      </c>
      <c r="AL1522" t="s">
        <v>1732</v>
      </c>
    </row>
    <row r="1523" spans="1:38" hidden="1" x14ac:dyDescent="0.25">
      <c r="A1523" s="22" t="s">
        <v>294</v>
      </c>
      <c r="B1523" s="23" t="s">
        <v>315</v>
      </c>
      <c r="C1523">
        <v>7</v>
      </c>
      <c r="D1523">
        <v>8.83</v>
      </c>
      <c r="E1523">
        <v>8.33</v>
      </c>
      <c r="F1523" s="34"/>
      <c r="G1523">
        <v>10</v>
      </c>
      <c r="H1523">
        <v>9</v>
      </c>
      <c r="I1523" s="34"/>
      <c r="J1523" s="68" t="s">
        <v>316</v>
      </c>
      <c r="K1523" s="67" t="s">
        <v>195</v>
      </c>
      <c r="L1523" s="95"/>
      <c r="M1523">
        <v>115</v>
      </c>
      <c r="N1523">
        <v>131</v>
      </c>
      <c r="O1523" s="34"/>
      <c r="P1523">
        <f>VLOOKUP(表格2_45[[#This Row],[name]],odds!$A$1:$H$200,4,0)</f>
        <v>18</v>
      </c>
      <c r="Q1523">
        <v>45</v>
      </c>
      <c r="R1523" s="34"/>
      <c r="S1523" s="36" t="s">
        <v>410</v>
      </c>
      <c r="T1523">
        <v>1200</v>
      </c>
      <c r="U1523">
        <v>1</v>
      </c>
      <c r="V1523">
        <v>28</v>
      </c>
      <c r="W1523">
        <v>9</v>
      </c>
      <c r="X1523">
        <v>25</v>
      </c>
      <c r="Y1523" t="s">
        <v>479</v>
      </c>
      <c r="Z1523">
        <v>1167</v>
      </c>
      <c r="AA1523" s="33" t="s">
        <v>427</v>
      </c>
      <c r="AB1523">
        <v>2</v>
      </c>
      <c r="AC1523">
        <v>92</v>
      </c>
      <c r="AD1523" s="27" t="s">
        <v>65</v>
      </c>
      <c r="AE1523" t="s">
        <v>505</v>
      </c>
      <c r="AF1523">
        <v>8</v>
      </c>
      <c r="AG1523">
        <v>8</v>
      </c>
      <c r="AH1523">
        <v>7</v>
      </c>
      <c r="AL1523" t="s">
        <v>46</v>
      </c>
    </row>
    <row r="1524" spans="1:38" hidden="1" x14ac:dyDescent="0.25">
      <c r="A1524" s="22" t="s">
        <v>294</v>
      </c>
      <c r="B1524" s="23" t="s">
        <v>315</v>
      </c>
      <c r="C1524" s="30">
        <v>4</v>
      </c>
      <c r="D1524">
        <v>8.73</v>
      </c>
      <c r="E1524">
        <v>8.83</v>
      </c>
      <c r="F1524" s="34"/>
      <c r="G1524">
        <v>10</v>
      </c>
      <c r="H1524">
        <v>6</v>
      </c>
      <c r="I1524" s="34"/>
      <c r="J1524" s="68" t="s">
        <v>316</v>
      </c>
      <c r="K1524" s="68" t="s">
        <v>316</v>
      </c>
      <c r="L1524" s="122"/>
      <c r="M1524">
        <v>115</v>
      </c>
      <c r="N1524">
        <v>117</v>
      </c>
      <c r="O1524" s="34"/>
      <c r="P1524">
        <f>VLOOKUP(表格2_45[[#This Row],[name]],odds!$A$1:$H$200,4,0)</f>
        <v>18</v>
      </c>
      <c r="Q1524">
        <v>7</v>
      </c>
      <c r="R1524" s="34"/>
      <c r="S1524" s="36" t="s">
        <v>410</v>
      </c>
      <c r="T1524">
        <v>1200</v>
      </c>
      <c r="U1524">
        <v>1</v>
      </c>
      <c r="V1524">
        <v>16</v>
      </c>
      <c r="W1524">
        <v>7</v>
      </c>
      <c r="X1524">
        <v>25</v>
      </c>
      <c r="Y1524" s="31" t="s">
        <v>420</v>
      </c>
      <c r="Z1524">
        <v>1163</v>
      </c>
      <c r="AA1524" s="33" t="s">
        <v>427</v>
      </c>
      <c r="AB1524">
        <v>2</v>
      </c>
      <c r="AC1524">
        <v>92</v>
      </c>
      <c r="AD1524" s="27" t="s">
        <v>65</v>
      </c>
      <c r="AE1524">
        <v>4</v>
      </c>
      <c r="AF1524">
        <v>8</v>
      </c>
      <c r="AG1524">
        <v>8</v>
      </c>
      <c r="AH1524">
        <v>4</v>
      </c>
      <c r="AL1524" t="s">
        <v>46</v>
      </c>
    </row>
    <row r="1525" spans="1:38" hidden="1" x14ac:dyDescent="0.25">
      <c r="A1525" s="22" t="s">
        <v>294</v>
      </c>
      <c r="B1525" s="23" t="s">
        <v>315</v>
      </c>
      <c r="C1525" s="28">
        <v>1</v>
      </c>
      <c r="D1525">
        <v>9.66</v>
      </c>
      <c r="E1525">
        <v>9.76</v>
      </c>
      <c r="F1525" s="34"/>
      <c r="G1525">
        <v>10</v>
      </c>
      <c r="H1525">
        <v>3</v>
      </c>
      <c r="I1525" s="34"/>
      <c r="J1525" s="68" t="s">
        <v>316</v>
      </c>
      <c r="K1525" s="68" t="s">
        <v>316</v>
      </c>
      <c r="L1525" s="122"/>
      <c r="M1525">
        <v>115</v>
      </c>
      <c r="N1525">
        <v>117</v>
      </c>
      <c r="O1525" s="34"/>
      <c r="P1525">
        <f>VLOOKUP(表格2_45[[#This Row],[name]],odds!$A$1:$H$200,4,0)</f>
        <v>18</v>
      </c>
      <c r="Q1525">
        <v>8.1999999999999993</v>
      </c>
      <c r="R1525" s="34"/>
      <c r="S1525" s="37" t="s">
        <v>409</v>
      </c>
      <c r="T1525">
        <v>1200</v>
      </c>
      <c r="U1525">
        <v>1</v>
      </c>
      <c r="V1525">
        <v>4</v>
      </c>
      <c r="W1525">
        <v>6</v>
      </c>
      <c r="X1525">
        <v>25</v>
      </c>
      <c r="Y1525" s="32" t="s">
        <v>432</v>
      </c>
      <c r="Z1525">
        <v>1154</v>
      </c>
      <c r="AA1525" s="34" t="s">
        <v>438</v>
      </c>
      <c r="AB1525">
        <v>2</v>
      </c>
      <c r="AC1525">
        <v>85</v>
      </c>
      <c r="AD1525" s="27" t="s">
        <v>65</v>
      </c>
      <c r="AE1525" s="12" t="s">
        <v>446</v>
      </c>
      <c r="AF1525">
        <v>6</v>
      </c>
      <c r="AG1525">
        <v>5</v>
      </c>
      <c r="AH1525">
        <v>1</v>
      </c>
      <c r="AL1525" t="s">
        <v>46</v>
      </c>
    </row>
    <row r="1526" spans="1:38" hidden="1" x14ac:dyDescent="0.25">
      <c r="A1526" s="22" t="s">
        <v>294</v>
      </c>
      <c r="B1526" s="23" t="s">
        <v>315</v>
      </c>
      <c r="C1526" s="28">
        <v>1</v>
      </c>
      <c r="D1526">
        <v>9.4499999999999993</v>
      </c>
      <c r="E1526">
        <v>9.2499999999999982</v>
      </c>
      <c r="F1526" s="34"/>
      <c r="G1526">
        <v>10</v>
      </c>
      <c r="H1526">
        <v>4</v>
      </c>
      <c r="I1526" s="34"/>
      <c r="J1526" s="68" t="s">
        <v>316</v>
      </c>
      <c r="K1526" s="68" t="s">
        <v>316</v>
      </c>
      <c r="L1526" s="122"/>
      <c r="M1526">
        <v>115</v>
      </c>
      <c r="N1526">
        <v>128</v>
      </c>
      <c r="O1526" s="34"/>
      <c r="P1526">
        <f>VLOOKUP(表格2_45[[#This Row],[name]],odds!$A$1:$H$200,4,0)</f>
        <v>18</v>
      </c>
      <c r="Q1526">
        <v>4.7</v>
      </c>
      <c r="R1526" s="34"/>
      <c r="S1526" s="37" t="s">
        <v>409</v>
      </c>
      <c r="T1526">
        <v>1200</v>
      </c>
      <c r="U1526">
        <v>1</v>
      </c>
      <c r="V1526">
        <v>30</v>
      </c>
      <c r="W1526">
        <v>4</v>
      </c>
      <c r="X1526">
        <v>25</v>
      </c>
      <c r="Y1526" s="32" t="s">
        <v>426</v>
      </c>
      <c r="Z1526">
        <v>1143</v>
      </c>
      <c r="AA1526" s="33" t="s">
        <v>427</v>
      </c>
      <c r="AB1526">
        <v>3</v>
      </c>
      <c r="AC1526">
        <v>79</v>
      </c>
      <c r="AD1526" s="27" t="s">
        <v>65</v>
      </c>
      <c r="AE1526" s="12" t="s">
        <v>989</v>
      </c>
      <c r="AF1526">
        <v>6</v>
      </c>
      <c r="AG1526">
        <v>5</v>
      </c>
      <c r="AH1526">
        <v>1</v>
      </c>
      <c r="AL1526" t="s">
        <v>46</v>
      </c>
    </row>
    <row r="1527" spans="1:38" hidden="1" x14ac:dyDescent="0.25">
      <c r="A1527" s="22" t="s">
        <v>294</v>
      </c>
      <c r="B1527" s="23" t="s">
        <v>315</v>
      </c>
      <c r="C1527" s="30">
        <v>5</v>
      </c>
      <c r="D1527">
        <v>8.75</v>
      </c>
      <c r="E1527">
        <v>8.85</v>
      </c>
      <c r="F1527" s="34"/>
      <c r="G1527">
        <v>10</v>
      </c>
      <c r="H1527">
        <v>4</v>
      </c>
      <c r="I1527" s="34"/>
      <c r="J1527" s="68" t="s">
        <v>316</v>
      </c>
      <c r="K1527" s="66" t="s">
        <v>173</v>
      </c>
      <c r="L1527" s="104"/>
      <c r="M1527">
        <v>115</v>
      </c>
      <c r="N1527">
        <v>117</v>
      </c>
      <c r="O1527" s="34"/>
      <c r="P1527">
        <f>VLOOKUP(表格2_45[[#This Row],[name]],odds!$A$1:$H$200,4,0)</f>
        <v>18</v>
      </c>
      <c r="Q1527">
        <v>8.5</v>
      </c>
      <c r="R1527" s="34"/>
      <c r="S1527" s="37" t="s">
        <v>409</v>
      </c>
      <c r="T1527">
        <v>1200</v>
      </c>
      <c r="U1527">
        <v>1</v>
      </c>
      <c r="V1527">
        <v>13</v>
      </c>
      <c r="W1527">
        <v>4</v>
      </c>
      <c r="X1527">
        <v>25</v>
      </c>
      <c r="Y1527" t="s">
        <v>508</v>
      </c>
      <c r="Z1527">
        <v>1142</v>
      </c>
      <c r="AA1527" s="33" t="s">
        <v>417</v>
      </c>
      <c r="AB1527">
        <v>2</v>
      </c>
      <c r="AC1527">
        <v>79</v>
      </c>
      <c r="AD1527" s="27" t="s">
        <v>65</v>
      </c>
      <c r="AE1527" s="12" t="s">
        <v>552</v>
      </c>
      <c r="AF1527">
        <v>7</v>
      </c>
      <c r="AG1527">
        <v>6</v>
      </c>
      <c r="AH1527">
        <v>5</v>
      </c>
      <c r="AL1527" t="s">
        <v>46</v>
      </c>
    </row>
    <row r="1528" spans="1:38" hidden="1" x14ac:dyDescent="0.25">
      <c r="A1528" s="22" t="s">
        <v>294</v>
      </c>
      <c r="B1528" s="23" t="s">
        <v>315</v>
      </c>
      <c r="C1528" s="28">
        <v>1</v>
      </c>
      <c r="D1528">
        <v>9.31</v>
      </c>
      <c r="E1528">
        <v>8.91</v>
      </c>
      <c r="F1528" s="34"/>
      <c r="G1528">
        <v>10</v>
      </c>
      <c r="H1528">
        <v>4</v>
      </c>
      <c r="I1528" s="34"/>
      <c r="J1528" s="68" t="s">
        <v>316</v>
      </c>
      <c r="K1528" s="54" t="s">
        <v>58</v>
      </c>
      <c r="L1528" s="110"/>
      <c r="M1528">
        <v>115</v>
      </c>
      <c r="N1528">
        <v>133</v>
      </c>
      <c r="O1528" s="34"/>
      <c r="P1528">
        <f>VLOOKUP(表格2_45[[#This Row],[name]],odds!$A$1:$H$200,4,0)</f>
        <v>18</v>
      </c>
      <c r="Q1528">
        <v>7.2</v>
      </c>
      <c r="R1528" s="34"/>
      <c r="S1528" s="37" t="s">
        <v>409</v>
      </c>
      <c r="T1528">
        <v>1200</v>
      </c>
      <c r="U1528">
        <v>1</v>
      </c>
      <c r="V1528">
        <v>2</v>
      </c>
      <c r="W1528">
        <v>4</v>
      </c>
      <c r="X1528">
        <v>25</v>
      </c>
      <c r="Y1528" s="32" t="s">
        <v>426</v>
      </c>
      <c r="Z1528">
        <v>1145</v>
      </c>
      <c r="AA1528" s="33" t="s">
        <v>427</v>
      </c>
      <c r="AB1528">
        <v>3</v>
      </c>
      <c r="AC1528">
        <v>73</v>
      </c>
      <c r="AD1528" s="27" t="s">
        <v>65</v>
      </c>
      <c r="AE1528" s="12" t="s">
        <v>989</v>
      </c>
      <c r="AF1528">
        <v>5</v>
      </c>
      <c r="AG1528">
        <v>6</v>
      </c>
      <c r="AH1528">
        <v>1</v>
      </c>
      <c r="AL1528" t="s">
        <v>46</v>
      </c>
    </row>
    <row r="1529" spans="1:38" hidden="1" x14ac:dyDescent="0.25">
      <c r="A1529" s="22" t="s">
        <v>294</v>
      </c>
      <c r="B1529" s="23" t="s">
        <v>315</v>
      </c>
      <c r="C1529" s="30">
        <v>5</v>
      </c>
      <c r="D1529">
        <v>22.71</v>
      </c>
      <c r="E1529">
        <v>22.31</v>
      </c>
      <c r="F1529" s="34"/>
      <c r="G1529">
        <v>10</v>
      </c>
      <c r="H1529">
        <v>3</v>
      </c>
      <c r="I1529" s="34"/>
      <c r="J1529" s="68" t="s">
        <v>316</v>
      </c>
      <c r="K1529" s="67" t="s">
        <v>195</v>
      </c>
      <c r="L1529" s="95"/>
      <c r="M1529">
        <v>115</v>
      </c>
      <c r="N1529">
        <v>133</v>
      </c>
      <c r="O1529" s="34"/>
      <c r="P1529">
        <f>VLOOKUP(表格2_45[[#This Row],[name]],odds!$A$1:$H$200,4,0)</f>
        <v>18</v>
      </c>
      <c r="Q1529">
        <v>6.5</v>
      </c>
      <c r="R1529" s="34"/>
      <c r="S1529" s="37" t="s">
        <v>409</v>
      </c>
      <c r="T1529">
        <v>1400</v>
      </c>
      <c r="U1529">
        <v>1</v>
      </c>
      <c r="V1529">
        <v>15</v>
      </c>
      <c r="W1529">
        <v>3</v>
      </c>
      <c r="X1529">
        <v>25</v>
      </c>
      <c r="Y1529" t="s">
        <v>479</v>
      </c>
      <c r="Z1529">
        <v>1128</v>
      </c>
      <c r="AA1529" s="34" t="s">
        <v>438</v>
      </c>
      <c r="AB1529">
        <v>3</v>
      </c>
      <c r="AC1529">
        <v>75</v>
      </c>
      <c r="AD1529" s="27" t="s">
        <v>65</v>
      </c>
      <c r="AE1529" s="12">
        <v>2</v>
      </c>
      <c r="AF1529">
        <v>7</v>
      </c>
      <c r="AG1529">
        <v>7</v>
      </c>
      <c r="AH1529">
        <v>5</v>
      </c>
      <c r="AI1529">
        <v>5</v>
      </c>
      <c r="AL1529" t="s">
        <v>46</v>
      </c>
    </row>
    <row r="1530" spans="1:38" hidden="1" x14ac:dyDescent="0.25">
      <c r="A1530" s="22" t="s">
        <v>294</v>
      </c>
      <c r="B1530" s="23" t="s">
        <v>315</v>
      </c>
      <c r="C1530">
        <v>13</v>
      </c>
      <c r="D1530">
        <v>23.05</v>
      </c>
      <c r="E1530">
        <v>22.650000000000002</v>
      </c>
      <c r="F1530" s="34"/>
      <c r="G1530">
        <v>10</v>
      </c>
      <c r="H1530">
        <v>13</v>
      </c>
      <c r="I1530" s="34"/>
      <c r="J1530" s="68" t="s">
        <v>316</v>
      </c>
      <c r="K1530" s="68" t="s">
        <v>316</v>
      </c>
      <c r="L1530" s="122"/>
      <c r="M1530">
        <v>115</v>
      </c>
      <c r="N1530">
        <v>127</v>
      </c>
      <c r="O1530" s="34"/>
      <c r="P1530">
        <f>VLOOKUP(表格2_45[[#This Row],[name]],odds!$A$1:$H$200,4,0)</f>
        <v>18</v>
      </c>
      <c r="Q1530">
        <v>25</v>
      </c>
      <c r="R1530" s="34"/>
      <c r="S1530" s="36" t="s">
        <v>410</v>
      </c>
      <c r="T1530">
        <v>1400</v>
      </c>
      <c r="U1530">
        <v>1</v>
      </c>
      <c r="V1530">
        <v>31</v>
      </c>
      <c r="W1530">
        <v>1</v>
      </c>
      <c r="X1530">
        <v>25</v>
      </c>
      <c r="Y1530" t="s">
        <v>501</v>
      </c>
      <c r="Z1530">
        <v>1138</v>
      </c>
      <c r="AA1530" s="33" t="s">
        <v>417</v>
      </c>
      <c r="AB1530">
        <v>3</v>
      </c>
      <c r="AC1530">
        <v>75</v>
      </c>
      <c r="AD1530" s="27" t="s">
        <v>65</v>
      </c>
      <c r="AE1530" t="s">
        <v>561</v>
      </c>
      <c r="AF1530">
        <v>9</v>
      </c>
      <c r="AG1530">
        <v>3</v>
      </c>
      <c r="AH1530">
        <v>3</v>
      </c>
      <c r="AI1530">
        <v>13</v>
      </c>
      <c r="AL1530" t="s">
        <v>46</v>
      </c>
    </row>
    <row r="1531" spans="1:38" hidden="1" x14ac:dyDescent="0.25">
      <c r="A1531" s="22" t="s">
        <v>294</v>
      </c>
      <c r="B1531" s="23" t="s">
        <v>315</v>
      </c>
      <c r="C1531" s="28">
        <v>2</v>
      </c>
      <c r="D1531">
        <v>22.49</v>
      </c>
      <c r="E1531">
        <v>21.99</v>
      </c>
      <c r="F1531" s="34"/>
      <c r="G1531">
        <v>10</v>
      </c>
      <c r="H1531">
        <v>7</v>
      </c>
      <c r="I1531" s="34"/>
      <c r="J1531" s="68" t="s">
        <v>316</v>
      </c>
      <c r="K1531" s="52" t="s">
        <v>49</v>
      </c>
      <c r="L1531" s="118"/>
      <c r="M1531">
        <v>115</v>
      </c>
      <c r="N1531">
        <v>129</v>
      </c>
      <c r="O1531" s="34"/>
      <c r="P1531">
        <f>VLOOKUP(表格2_45[[#This Row],[name]],odds!$A$1:$H$200,4,0)</f>
        <v>18</v>
      </c>
      <c r="Q1531">
        <v>7.8</v>
      </c>
      <c r="R1531" s="34"/>
      <c r="S1531" s="36" t="s">
        <v>410</v>
      </c>
      <c r="T1531">
        <v>1400</v>
      </c>
      <c r="U1531">
        <v>1</v>
      </c>
      <c r="V1531">
        <v>5</v>
      </c>
      <c r="W1531">
        <v>1</v>
      </c>
      <c r="X1531">
        <v>25</v>
      </c>
      <c r="Y1531" t="s">
        <v>479</v>
      </c>
      <c r="Z1531">
        <v>1134</v>
      </c>
      <c r="AA1531" s="33" t="s">
        <v>417</v>
      </c>
      <c r="AB1531">
        <v>3</v>
      </c>
      <c r="AC1531">
        <v>74</v>
      </c>
      <c r="AD1531" s="27" t="s">
        <v>65</v>
      </c>
      <c r="AE1531" s="12" t="s">
        <v>423</v>
      </c>
      <c r="AF1531">
        <v>8</v>
      </c>
      <c r="AG1531">
        <v>8</v>
      </c>
      <c r="AH1531">
        <v>7</v>
      </c>
      <c r="AI1531">
        <v>2</v>
      </c>
      <c r="AL1531" t="s">
        <v>46</v>
      </c>
    </row>
    <row r="1532" spans="1:38" hidden="1" x14ac:dyDescent="0.25">
      <c r="A1532" s="22" t="s">
        <v>294</v>
      </c>
      <c r="B1532" s="23" t="s">
        <v>315</v>
      </c>
      <c r="C1532" s="28">
        <v>2</v>
      </c>
      <c r="D1532">
        <v>21.64</v>
      </c>
      <c r="E1532">
        <v>21.240000000000002</v>
      </c>
      <c r="F1532" s="34"/>
      <c r="G1532">
        <v>10</v>
      </c>
      <c r="H1532">
        <v>11</v>
      </c>
      <c r="I1532" s="34"/>
      <c r="J1532" s="68" t="s">
        <v>316</v>
      </c>
      <c r="K1532" s="52" t="s">
        <v>49</v>
      </c>
      <c r="L1532" s="118"/>
      <c r="M1532">
        <v>115</v>
      </c>
      <c r="N1532">
        <v>128</v>
      </c>
      <c r="O1532" s="34"/>
      <c r="P1532">
        <f>VLOOKUP(表格2_45[[#This Row],[name]],odds!$A$1:$H$200,4,0)</f>
        <v>18</v>
      </c>
      <c r="Q1532">
        <v>18</v>
      </c>
      <c r="R1532" s="34"/>
      <c r="S1532" s="38" t="s">
        <v>411</v>
      </c>
      <c r="T1532">
        <v>1400</v>
      </c>
      <c r="U1532">
        <v>1</v>
      </c>
      <c r="V1532">
        <v>15</v>
      </c>
      <c r="W1532">
        <v>12</v>
      </c>
      <c r="X1532">
        <v>24</v>
      </c>
      <c r="Y1532" t="s">
        <v>479</v>
      </c>
      <c r="Z1532">
        <v>1134</v>
      </c>
      <c r="AA1532" s="33" t="s">
        <v>417</v>
      </c>
      <c r="AB1532">
        <v>3</v>
      </c>
      <c r="AC1532">
        <v>73</v>
      </c>
      <c r="AD1532" s="27" t="s">
        <v>65</v>
      </c>
      <c r="AE1532" s="12" t="s">
        <v>539</v>
      </c>
      <c r="AF1532">
        <v>13</v>
      </c>
      <c r="AG1532">
        <v>13</v>
      </c>
      <c r="AH1532">
        <v>11</v>
      </c>
      <c r="AI1532">
        <v>2</v>
      </c>
      <c r="AL1532" t="s">
        <v>46</v>
      </c>
    </row>
    <row r="1533" spans="1:38" hidden="1" x14ac:dyDescent="0.25">
      <c r="A1533" s="22" t="s">
        <v>294</v>
      </c>
      <c r="B1533" s="23" t="s">
        <v>315</v>
      </c>
      <c r="C1533" s="30">
        <v>5</v>
      </c>
      <c r="D1533">
        <v>10.199999999999999</v>
      </c>
      <c r="E1533">
        <v>10.099999999999998</v>
      </c>
      <c r="F1533" s="34"/>
      <c r="G1533">
        <v>10</v>
      </c>
      <c r="H1533">
        <v>5</v>
      </c>
      <c r="I1533" s="34"/>
      <c r="J1533" s="68" t="s">
        <v>316</v>
      </c>
      <c r="K1533" s="68" t="s">
        <v>316</v>
      </c>
      <c r="L1533" s="122"/>
      <c r="M1533">
        <v>115</v>
      </c>
      <c r="N1533">
        <v>125</v>
      </c>
      <c r="O1533" s="34"/>
      <c r="P1533">
        <f>VLOOKUP(表格2_45[[#This Row],[name]],odds!$A$1:$H$200,4,0)</f>
        <v>18</v>
      </c>
      <c r="Q1533">
        <v>23</v>
      </c>
      <c r="R1533" s="34"/>
      <c r="S1533" s="36" t="s">
        <v>410</v>
      </c>
      <c r="T1533">
        <v>1200</v>
      </c>
      <c r="U1533">
        <v>1</v>
      </c>
      <c r="V1533">
        <v>1</v>
      </c>
      <c r="W1533">
        <v>10</v>
      </c>
      <c r="X1533">
        <v>24</v>
      </c>
      <c r="Y1533" t="s">
        <v>479</v>
      </c>
      <c r="Z1533">
        <v>1121</v>
      </c>
      <c r="AA1533" s="33" t="s">
        <v>427</v>
      </c>
      <c r="AB1533">
        <v>3</v>
      </c>
      <c r="AC1533">
        <v>75</v>
      </c>
      <c r="AD1533" s="27" t="s">
        <v>65</v>
      </c>
      <c r="AE1533" t="s">
        <v>453</v>
      </c>
      <c r="AF1533">
        <v>9</v>
      </c>
      <c r="AG1533">
        <v>9</v>
      </c>
      <c r="AH1533">
        <v>5</v>
      </c>
      <c r="AL1533" t="s">
        <v>46</v>
      </c>
    </row>
    <row r="1534" spans="1:38" hidden="1" x14ac:dyDescent="0.25">
      <c r="A1534" s="22" t="s">
        <v>294</v>
      </c>
      <c r="B1534" s="23" t="s">
        <v>315</v>
      </c>
      <c r="C1534" s="30">
        <v>5</v>
      </c>
      <c r="D1534">
        <v>10.27</v>
      </c>
      <c r="E1534">
        <v>9.77</v>
      </c>
      <c r="F1534" s="34"/>
      <c r="G1534">
        <v>10</v>
      </c>
      <c r="H1534">
        <v>4</v>
      </c>
      <c r="I1534" s="34"/>
      <c r="J1534" s="68" t="s">
        <v>316</v>
      </c>
      <c r="K1534" s="55" t="s">
        <v>64</v>
      </c>
      <c r="L1534" s="99"/>
      <c r="M1534">
        <v>115</v>
      </c>
      <c r="N1534">
        <v>135</v>
      </c>
      <c r="O1534" s="34"/>
      <c r="P1534">
        <f>VLOOKUP(表格2_45[[#This Row],[name]],odds!$A$1:$H$200,4,0)</f>
        <v>18</v>
      </c>
      <c r="Q1534">
        <v>2.9</v>
      </c>
      <c r="R1534" s="34"/>
      <c r="S1534" s="36" t="s">
        <v>410</v>
      </c>
      <c r="T1534">
        <v>1200</v>
      </c>
      <c r="U1534">
        <v>1</v>
      </c>
      <c r="V1534">
        <v>18</v>
      </c>
      <c r="W1534">
        <v>9</v>
      </c>
      <c r="X1534">
        <v>24</v>
      </c>
      <c r="Y1534" s="31" t="s">
        <v>420</v>
      </c>
      <c r="Z1534">
        <v>1118</v>
      </c>
      <c r="AA1534" s="33" t="s">
        <v>417</v>
      </c>
      <c r="AB1534">
        <v>3</v>
      </c>
      <c r="AC1534">
        <v>76</v>
      </c>
      <c r="AD1534" s="27" t="s">
        <v>65</v>
      </c>
      <c r="AE1534" s="12" t="s">
        <v>552</v>
      </c>
      <c r="AF1534">
        <v>8</v>
      </c>
      <c r="AG1534">
        <v>7</v>
      </c>
      <c r="AH1534">
        <v>5</v>
      </c>
      <c r="AL1534" t="s">
        <v>46</v>
      </c>
    </row>
    <row r="1535" spans="1:38" hidden="1" x14ac:dyDescent="0.25">
      <c r="A1535" s="22" t="s">
        <v>294</v>
      </c>
      <c r="B1535" s="23" t="s">
        <v>315</v>
      </c>
      <c r="C1535">
        <v>14</v>
      </c>
      <c r="D1535">
        <v>9.59</v>
      </c>
      <c r="E1535">
        <v>9.4899999999999984</v>
      </c>
      <c r="F1535" s="34"/>
      <c r="G1535">
        <v>10</v>
      </c>
      <c r="H1535">
        <v>6</v>
      </c>
      <c r="I1535" s="34"/>
      <c r="J1535" s="68" t="s">
        <v>316</v>
      </c>
      <c r="K1535" s="68" t="s">
        <v>316</v>
      </c>
      <c r="L1535" s="122"/>
      <c r="M1535">
        <v>115</v>
      </c>
      <c r="N1535">
        <v>124</v>
      </c>
      <c r="O1535" s="34"/>
      <c r="P1535">
        <f>VLOOKUP(表格2_45[[#This Row],[name]],odds!$A$1:$H$200,4,0)</f>
        <v>18</v>
      </c>
      <c r="Q1535">
        <v>11</v>
      </c>
      <c r="R1535" s="34"/>
      <c r="S1535" s="38" t="s">
        <v>411</v>
      </c>
      <c r="T1535">
        <v>1200</v>
      </c>
      <c r="U1535">
        <v>1</v>
      </c>
      <c r="V1535">
        <v>8</v>
      </c>
      <c r="W1535">
        <v>9</v>
      </c>
      <c r="X1535">
        <v>24</v>
      </c>
      <c r="Y1535" t="s">
        <v>483</v>
      </c>
      <c r="Z1535">
        <v>1116</v>
      </c>
      <c r="AA1535" s="33" t="s">
        <v>417</v>
      </c>
      <c r="AB1535">
        <v>3</v>
      </c>
      <c r="AC1535">
        <v>76</v>
      </c>
      <c r="AD1535" s="27" t="s">
        <v>65</v>
      </c>
      <c r="AE1535" t="s">
        <v>453</v>
      </c>
      <c r="AF1535">
        <v>13</v>
      </c>
      <c r="AG1535">
        <v>10</v>
      </c>
      <c r="AH1535">
        <v>14</v>
      </c>
      <c r="AL1535" t="s">
        <v>46</v>
      </c>
    </row>
    <row r="1536" spans="1:38" hidden="1" x14ac:dyDescent="0.25">
      <c r="A1536" s="22" t="s">
        <v>294</v>
      </c>
      <c r="B1536" s="23" t="s">
        <v>315</v>
      </c>
      <c r="C1536" s="30">
        <v>4</v>
      </c>
      <c r="D1536">
        <v>10</v>
      </c>
      <c r="E1536">
        <v>9.5</v>
      </c>
      <c r="F1536" s="34"/>
      <c r="G1536">
        <v>10</v>
      </c>
      <c r="H1536">
        <v>3</v>
      </c>
      <c r="I1536" s="34"/>
      <c r="J1536" s="68" t="s">
        <v>316</v>
      </c>
      <c r="K1536" s="55" t="s">
        <v>64</v>
      </c>
      <c r="L1536" s="99"/>
      <c r="M1536">
        <v>115</v>
      </c>
      <c r="N1536">
        <v>135</v>
      </c>
      <c r="O1536" s="34"/>
      <c r="P1536">
        <f>VLOOKUP(表格2_45[[#This Row],[name]],odds!$A$1:$H$200,4,0)</f>
        <v>18</v>
      </c>
      <c r="Q1536">
        <v>3</v>
      </c>
      <c r="R1536" s="34"/>
      <c r="S1536" s="35" t="s">
        <v>408</v>
      </c>
      <c r="T1536">
        <v>1200</v>
      </c>
      <c r="U1536">
        <v>1</v>
      </c>
      <c r="V1536">
        <v>26</v>
      </c>
      <c r="W1536">
        <v>6</v>
      </c>
      <c r="X1536">
        <v>24</v>
      </c>
      <c r="Y1536" s="32" t="s">
        <v>416</v>
      </c>
      <c r="Z1536">
        <v>1124</v>
      </c>
      <c r="AA1536" s="33" t="s">
        <v>417</v>
      </c>
      <c r="AB1536">
        <v>3</v>
      </c>
      <c r="AC1536">
        <v>76</v>
      </c>
      <c r="AD1536" s="27" t="s">
        <v>65</v>
      </c>
      <c r="AE1536" t="s">
        <v>435</v>
      </c>
      <c r="AF1536">
        <v>3</v>
      </c>
      <c r="AG1536">
        <v>3</v>
      </c>
      <c r="AH1536">
        <v>4</v>
      </c>
      <c r="AL1536" t="s">
        <v>46</v>
      </c>
    </row>
    <row r="1537" spans="1:38" hidden="1" x14ac:dyDescent="0.25">
      <c r="A1537" s="22" t="s">
        <v>294</v>
      </c>
      <c r="B1537" s="23" t="s">
        <v>315</v>
      </c>
      <c r="C1537" s="28">
        <v>3</v>
      </c>
      <c r="D1537">
        <v>10.64</v>
      </c>
      <c r="E1537">
        <v>10.040000000000001</v>
      </c>
      <c r="F1537" s="34"/>
      <c r="G1537">
        <v>10</v>
      </c>
      <c r="H1537">
        <v>12</v>
      </c>
      <c r="I1537" s="34"/>
      <c r="J1537" s="68" t="s">
        <v>316</v>
      </c>
      <c r="K1537" s="55" t="s">
        <v>64</v>
      </c>
      <c r="L1537" s="99"/>
      <c r="M1537">
        <v>115</v>
      </c>
      <c r="N1537">
        <v>133</v>
      </c>
      <c r="O1537" s="34"/>
      <c r="P1537">
        <f>VLOOKUP(表格2_45[[#This Row],[name]],odds!$A$1:$H$200,4,0)</f>
        <v>18</v>
      </c>
      <c r="Q1537">
        <v>5.5</v>
      </c>
      <c r="R1537" s="34"/>
      <c r="S1537" s="38" t="s">
        <v>411</v>
      </c>
      <c r="T1537">
        <v>1200</v>
      </c>
      <c r="U1537">
        <v>1</v>
      </c>
      <c r="V1537">
        <v>5</v>
      </c>
      <c r="W1537">
        <v>6</v>
      </c>
      <c r="X1537">
        <v>24</v>
      </c>
      <c r="Y1537" s="32" t="s">
        <v>432</v>
      </c>
      <c r="Z1537">
        <v>1130</v>
      </c>
      <c r="AA1537" s="34" t="s">
        <v>438</v>
      </c>
      <c r="AB1537">
        <v>3</v>
      </c>
      <c r="AC1537">
        <v>75</v>
      </c>
      <c r="AD1537" s="27" t="s">
        <v>65</v>
      </c>
      <c r="AE1537" s="12" t="s">
        <v>423</v>
      </c>
      <c r="AF1537">
        <v>11</v>
      </c>
      <c r="AG1537">
        <v>12</v>
      </c>
      <c r="AH1537">
        <v>3</v>
      </c>
      <c r="AL1537" t="s">
        <v>46</v>
      </c>
    </row>
    <row r="1538" spans="1:38" hidden="1" x14ac:dyDescent="0.25">
      <c r="A1538" s="22" t="s">
        <v>294</v>
      </c>
      <c r="B1538" s="23" t="s">
        <v>315</v>
      </c>
      <c r="C1538" s="30">
        <v>4</v>
      </c>
      <c r="D1538">
        <v>10.59</v>
      </c>
      <c r="E1538">
        <v>10.39</v>
      </c>
      <c r="F1538" s="34"/>
      <c r="G1538">
        <v>10</v>
      </c>
      <c r="H1538">
        <v>11</v>
      </c>
      <c r="I1538" s="34"/>
      <c r="J1538" s="68" t="s">
        <v>316</v>
      </c>
      <c r="K1538" s="68" t="s">
        <v>316</v>
      </c>
      <c r="L1538" s="122"/>
      <c r="M1538">
        <v>115</v>
      </c>
      <c r="N1538">
        <v>120</v>
      </c>
      <c r="O1538" s="34"/>
      <c r="P1538">
        <f>VLOOKUP(表格2_45[[#This Row],[name]],odds!$A$1:$H$200,4,0)</f>
        <v>18</v>
      </c>
      <c r="Q1538">
        <v>4.5999999999999996</v>
      </c>
      <c r="R1538" s="34"/>
      <c r="S1538" s="38" t="s">
        <v>411</v>
      </c>
      <c r="T1538">
        <v>1200</v>
      </c>
      <c r="U1538">
        <v>1</v>
      </c>
      <c r="V1538">
        <v>1</v>
      </c>
      <c r="W1538">
        <v>5</v>
      </c>
      <c r="X1538">
        <v>24</v>
      </c>
      <c r="Y1538" s="32" t="s">
        <v>432</v>
      </c>
      <c r="Z1538">
        <v>1119</v>
      </c>
      <c r="AA1538" s="34" t="s">
        <v>438</v>
      </c>
      <c r="AB1538">
        <v>3</v>
      </c>
      <c r="AC1538">
        <v>75</v>
      </c>
      <c r="AD1538" s="27" t="s">
        <v>65</v>
      </c>
      <c r="AE1538" t="s">
        <v>589</v>
      </c>
      <c r="AF1538">
        <v>11</v>
      </c>
      <c r="AG1538">
        <v>11</v>
      </c>
      <c r="AH1538">
        <v>4</v>
      </c>
      <c r="AL1538" t="s">
        <v>46</v>
      </c>
    </row>
    <row r="1539" spans="1:38" hidden="1" x14ac:dyDescent="0.25">
      <c r="A1539" s="22" t="s">
        <v>294</v>
      </c>
      <c r="B1539" s="23" t="s">
        <v>315</v>
      </c>
      <c r="C1539" s="28">
        <v>1</v>
      </c>
      <c r="D1539">
        <v>10.18</v>
      </c>
      <c r="E1539">
        <v>10.18</v>
      </c>
      <c r="F1539" s="34"/>
      <c r="G1539">
        <v>10</v>
      </c>
      <c r="H1539">
        <v>8</v>
      </c>
      <c r="I1539" s="34"/>
      <c r="J1539" s="68" t="s">
        <v>316</v>
      </c>
      <c r="K1539" s="68" t="s">
        <v>316</v>
      </c>
      <c r="L1539" s="122"/>
      <c r="M1539">
        <v>115</v>
      </c>
      <c r="N1539">
        <v>114</v>
      </c>
      <c r="O1539" s="34"/>
      <c r="P1539">
        <f>VLOOKUP(表格2_45[[#This Row],[name]],odds!$A$1:$H$200,4,0)</f>
        <v>18</v>
      </c>
      <c r="Q1539">
        <v>4.8</v>
      </c>
      <c r="R1539" s="34"/>
      <c r="S1539" s="36" t="s">
        <v>410</v>
      </c>
      <c r="T1539">
        <v>1200</v>
      </c>
      <c r="U1539">
        <v>1</v>
      </c>
      <c r="V1539">
        <v>17</v>
      </c>
      <c r="W1539">
        <v>4</v>
      </c>
      <c r="X1539">
        <v>24</v>
      </c>
      <c r="Y1539" s="32" t="s">
        <v>416</v>
      </c>
      <c r="Z1539">
        <v>1111</v>
      </c>
      <c r="AA1539" s="33" t="s">
        <v>417</v>
      </c>
      <c r="AB1539">
        <v>3</v>
      </c>
      <c r="AC1539">
        <v>68</v>
      </c>
      <c r="AD1539" s="27" t="s">
        <v>65</v>
      </c>
      <c r="AE1539" s="12" t="s">
        <v>471</v>
      </c>
      <c r="AF1539">
        <v>8</v>
      </c>
      <c r="AG1539">
        <v>8</v>
      </c>
      <c r="AH1539">
        <v>1</v>
      </c>
      <c r="AL1539" t="s">
        <v>46</v>
      </c>
    </row>
    <row r="1540" spans="1:38" hidden="1" x14ac:dyDescent="0.25">
      <c r="A1540" s="22" t="s">
        <v>294</v>
      </c>
      <c r="B1540" s="23" t="s">
        <v>315</v>
      </c>
      <c r="C1540" s="28">
        <v>3</v>
      </c>
      <c r="D1540">
        <v>9.7200000000000006</v>
      </c>
      <c r="E1540">
        <v>10.02</v>
      </c>
      <c r="F1540" s="34"/>
      <c r="G1540">
        <v>10</v>
      </c>
      <c r="H1540">
        <v>5</v>
      </c>
      <c r="I1540" s="34"/>
      <c r="J1540" s="68" t="s">
        <v>316</v>
      </c>
      <c r="K1540" s="68" t="s">
        <v>316</v>
      </c>
      <c r="L1540" s="122"/>
      <c r="M1540">
        <v>115</v>
      </c>
      <c r="N1540">
        <v>113</v>
      </c>
      <c r="O1540" s="34"/>
      <c r="P1540">
        <f>VLOOKUP(表格2_45[[#This Row],[name]],odds!$A$1:$H$200,4,0)</f>
        <v>18</v>
      </c>
      <c r="Q1540">
        <v>8.9</v>
      </c>
      <c r="R1540" s="34"/>
      <c r="S1540" s="37" t="s">
        <v>409</v>
      </c>
      <c r="T1540">
        <v>1200</v>
      </c>
      <c r="U1540">
        <v>1</v>
      </c>
      <c r="V1540">
        <v>31</v>
      </c>
      <c r="W1540">
        <v>3</v>
      </c>
      <c r="X1540">
        <v>24</v>
      </c>
      <c r="Y1540" t="s">
        <v>465</v>
      </c>
      <c r="Z1540">
        <v>1128</v>
      </c>
      <c r="AA1540" s="33" t="s">
        <v>417</v>
      </c>
      <c r="AB1540">
        <v>3</v>
      </c>
      <c r="AC1540">
        <v>68</v>
      </c>
      <c r="AD1540" s="27" t="s">
        <v>65</v>
      </c>
      <c r="AE1540">
        <v>3</v>
      </c>
      <c r="AF1540">
        <v>5</v>
      </c>
      <c r="AG1540">
        <v>4</v>
      </c>
      <c r="AH1540">
        <v>3</v>
      </c>
      <c r="AL1540" t="s">
        <v>46</v>
      </c>
    </row>
    <row r="1541" spans="1:38" hidden="1" x14ac:dyDescent="0.25">
      <c r="A1541" s="22" t="s">
        <v>294</v>
      </c>
      <c r="B1541" s="23" t="s">
        <v>315</v>
      </c>
      <c r="C1541" s="28">
        <v>2</v>
      </c>
      <c r="D1541">
        <v>10.09</v>
      </c>
      <c r="E1541">
        <v>10.49</v>
      </c>
      <c r="F1541" s="34"/>
      <c r="G1541">
        <v>10</v>
      </c>
      <c r="H1541">
        <v>1</v>
      </c>
      <c r="I1541" s="34"/>
      <c r="J1541" s="68" t="s">
        <v>316</v>
      </c>
      <c r="K1541" s="68" t="s">
        <v>316</v>
      </c>
      <c r="L1541" s="122"/>
      <c r="M1541">
        <v>115</v>
      </c>
      <c r="N1541">
        <v>116</v>
      </c>
      <c r="O1541" s="34"/>
      <c r="P1541">
        <f>VLOOKUP(表格2_45[[#This Row],[name]],odds!$A$1:$H$200,4,0)</f>
        <v>18</v>
      </c>
      <c r="Q1541">
        <v>2.7</v>
      </c>
      <c r="R1541" s="34"/>
      <c r="S1541" s="35" t="s">
        <v>408</v>
      </c>
      <c r="T1541">
        <v>1200</v>
      </c>
      <c r="U1541">
        <v>1</v>
      </c>
      <c r="V1541">
        <v>6</v>
      </c>
      <c r="W1541">
        <v>3</v>
      </c>
      <c r="X1541">
        <v>24</v>
      </c>
      <c r="Y1541" s="31" t="s">
        <v>420</v>
      </c>
      <c r="Z1541">
        <v>1132</v>
      </c>
      <c r="AA1541" s="33" t="s">
        <v>417</v>
      </c>
      <c r="AB1541">
        <v>3</v>
      </c>
      <c r="AC1541">
        <v>67</v>
      </c>
      <c r="AD1541" s="27" t="s">
        <v>65</v>
      </c>
      <c r="AE1541" s="12" t="s">
        <v>539</v>
      </c>
      <c r="AF1541">
        <v>2</v>
      </c>
      <c r="AG1541">
        <v>1</v>
      </c>
      <c r="AH1541">
        <v>2</v>
      </c>
      <c r="AL1541" t="s">
        <v>46</v>
      </c>
    </row>
    <row r="1542" spans="1:38" hidden="1" x14ac:dyDescent="0.25">
      <c r="A1542" s="22" t="s">
        <v>294</v>
      </c>
      <c r="B1542" s="23" t="s">
        <v>315</v>
      </c>
      <c r="C1542">
        <v>6</v>
      </c>
      <c r="D1542">
        <v>23.14</v>
      </c>
      <c r="E1542">
        <v>22.64</v>
      </c>
      <c r="F1542" s="34"/>
      <c r="G1542">
        <v>10</v>
      </c>
      <c r="H1542">
        <v>14</v>
      </c>
      <c r="I1542" s="34"/>
      <c r="J1542" s="68" t="s">
        <v>316</v>
      </c>
      <c r="K1542" s="52" t="s">
        <v>49</v>
      </c>
      <c r="L1542" s="118"/>
      <c r="M1542">
        <v>115</v>
      </c>
      <c r="N1542">
        <v>124</v>
      </c>
      <c r="O1542" s="34"/>
      <c r="P1542">
        <f>VLOOKUP(表格2_45[[#This Row],[name]],odds!$A$1:$H$200,4,0)</f>
        <v>18</v>
      </c>
      <c r="Q1542">
        <v>7.9</v>
      </c>
      <c r="R1542" s="34"/>
      <c r="S1542" s="37" t="s">
        <v>409</v>
      </c>
      <c r="T1542">
        <v>1400</v>
      </c>
      <c r="U1542">
        <v>1</v>
      </c>
      <c r="V1542">
        <v>1</v>
      </c>
      <c r="W1542">
        <v>1</v>
      </c>
      <c r="X1542">
        <v>24</v>
      </c>
      <c r="Y1542" t="s">
        <v>483</v>
      </c>
      <c r="Z1542">
        <v>1108</v>
      </c>
      <c r="AA1542" s="33" t="s">
        <v>417</v>
      </c>
      <c r="AB1542">
        <v>3</v>
      </c>
      <c r="AC1542">
        <v>67</v>
      </c>
      <c r="AD1542" s="27" t="s">
        <v>65</v>
      </c>
      <c r="AE1542" t="s">
        <v>474</v>
      </c>
      <c r="AF1542">
        <v>6</v>
      </c>
      <c r="AG1542">
        <v>7</v>
      </c>
      <c r="AH1542">
        <v>5</v>
      </c>
      <c r="AI1542">
        <v>6</v>
      </c>
      <c r="AL1542" t="s">
        <v>46</v>
      </c>
    </row>
    <row r="1543" spans="1:38" hidden="1" x14ac:dyDescent="0.25">
      <c r="A1543" s="22" t="s">
        <v>294</v>
      </c>
      <c r="B1543" s="23" t="s">
        <v>315</v>
      </c>
      <c r="C1543" s="28">
        <v>2</v>
      </c>
      <c r="D1543">
        <v>10.3</v>
      </c>
      <c r="E1543">
        <v>10.4</v>
      </c>
      <c r="F1543" s="34"/>
      <c r="G1543">
        <v>10</v>
      </c>
      <c r="H1543">
        <v>2</v>
      </c>
      <c r="I1543" s="34"/>
      <c r="J1543" s="68" t="s">
        <v>316</v>
      </c>
      <c r="K1543" s="49" t="s">
        <v>31</v>
      </c>
      <c r="L1543" s="107"/>
      <c r="M1543">
        <v>115</v>
      </c>
      <c r="N1543">
        <v>124</v>
      </c>
      <c r="O1543" s="34"/>
      <c r="P1543">
        <f>VLOOKUP(表格2_45[[#This Row],[name]],odds!$A$1:$H$200,4,0)</f>
        <v>18</v>
      </c>
      <c r="Q1543">
        <v>4.5</v>
      </c>
      <c r="R1543" s="34"/>
      <c r="S1543" s="37" t="s">
        <v>409</v>
      </c>
      <c r="T1543">
        <v>1200</v>
      </c>
      <c r="U1543">
        <v>1</v>
      </c>
      <c r="V1543">
        <v>6</v>
      </c>
      <c r="W1543">
        <v>12</v>
      </c>
      <c r="X1543">
        <v>23</v>
      </c>
      <c r="Y1543" s="32" t="s">
        <v>432</v>
      </c>
      <c r="Z1543">
        <v>1103</v>
      </c>
      <c r="AA1543" s="33" t="s">
        <v>417</v>
      </c>
      <c r="AB1543">
        <v>3</v>
      </c>
      <c r="AC1543">
        <v>65</v>
      </c>
      <c r="AD1543" s="27" t="s">
        <v>65</v>
      </c>
      <c r="AE1543" s="12" t="s">
        <v>446</v>
      </c>
      <c r="AF1543">
        <v>4</v>
      </c>
      <c r="AG1543">
        <v>4</v>
      </c>
      <c r="AH1543">
        <v>2</v>
      </c>
      <c r="AL1543" t="s">
        <v>46</v>
      </c>
    </row>
    <row r="1544" spans="1:38" hidden="1" x14ac:dyDescent="0.25">
      <c r="A1544" s="22" t="s">
        <v>294</v>
      </c>
      <c r="B1544" s="23" t="s">
        <v>315</v>
      </c>
      <c r="C1544" s="28">
        <v>1</v>
      </c>
      <c r="D1544">
        <v>9.36</v>
      </c>
      <c r="E1544">
        <v>9.259999999999998</v>
      </c>
      <c r="F1544" s="34"/>
      <c r="G1544">
        <v>10</v>
      </c>
      <c r="H1544">
        <v>3</v>
      </c>
      <c r="I1544" s="34"/>
      <c r="J1544" s="68" t="s">
        <v>316</v>
      </c>
      <c r="K1544" s="68" t="s">
        <v>316</v>
      </c>
      <c r="L1544" s="122"/>
      <c r="M1544">
        <v>115</v>
      </c>
      <c r="N1544">
        <v>125</v>
      </c>
      <c r="O1544" s="34"/>
      <c r="P1544">
        <f>VLOOKUP(表格2_45[[#This Row],[name]],odds!$A$1:$H$200,4,0)</f>
        <v>18</v>
      </c>
      <c r="Q1544">
        <v>3.3</v>
      </c>
      <c r="R1544" s="34"/>
      <c r="S1544" s="37" t="s">
        <v>409</v>
      </c>
      <c r="T1544">
        <v>1200</v>
      </c>
      <c r="U1544">
        <v>1</v>
      </c>
      <c r="V1544">
        <v>11</v>
      </c>
      <c r="W1544">
        <v>11</v>
      </c>
      <c r="X1544">
        <v>23</v>
      </c>
      <c r="Y1544" t="s">
        <v>465</v>
      </c>
      <c r="Z1544">
        <v>1116</v>
      </c>
      <c r="AA1544" s="33" t="s">
        <v>417</v>
      </c>
      <c r="AB1544" t="s">
        <v>635</v>
      </c>
      <c r="AC1544">
        <v>58</v>
      </c>
      <c r="AD1544" s="27" t="s">
        <v>65</v>
      </c>
      <c r="AE1544" s="12" t="s">
        <v>552</v>
      </c>
      <c r="AF1544">
        <v>4</v>
      </c>
      <c r="AG1544">
        <v>3</v>
      </c>
      <c r="AH1544">
        <v>1</v>
      </c>
      <c r="AL1544" t="s">
        <v>46</v>
      </c>
    </row>
    <row r="1545" spans="1:38" hidden="1" x14ac:dyDescent="0.25">
      <c r="A1545" s="22" t="s">
        <v>294</v>
      </c>
      <c r="B1545" s="23" t="s">
        <v>315</v>
      </c>
      <c r="C1545" s="28">
        <v>3</v>
      </c>
      <c r="D1545">
        <v>9.36</v>
      </c>
      <c r="E1545">
        <v>8.9599999999999991</v>
      </c>
      <c r="F1545" s="34"/>
      <c r="G1545">
        <v>10</v>
      </c>
      <c r="H1545">
        <v>4</v>
      </c>
      <c r="I1545" s="34"/>
      <c r="J1545" s="68" t="s">
        <v>316</v>
      </c>
      <c r="K1545" s="55" t="s">
        <v>64</v>
      </c>
      <c r="L1545" s="99"/>
      <c r="M1545">
        <v>115</v>
      </c>
      <c r="N1545">
        <v>134</v>
      </c>
      <c r="O1545" s="34"/>
      <c r="P1545">
        <f>VLOOKUP(表格2_45[[#This Row],[name]],odds!$A$1:$H$200,4,0)</f>
        <v>18</v>
      </c>
      <c r="Q1545">
        <v>8.4</v>
      </c>
      <c r="R1545" s="34"/>
      <c r="S1545" s="37" t="s">
        <v>409</v>
      </c>
      <c r="T1545">
        <v>1200</v>
      </c>
      <c r="U1545">
        <v>1</v>
      </c>
      <c r="V1545">
        <v>15</v>
      </c>
      <c r="W1545">
        <v>10</v>
      </c>
      <c r="X1545">
        <v>23</v>
      </c>
      <c r="Y1545" t="s">
        <v>465</v>
      </c>
      <c r="Z1545">
        <v>1121</v>
      </c>
      <c r="AA1545" s="33" t="s">
        <v>417</v>
      </c>
      <c r="AB1545">
        <v>4</v>
      </c>
      <c r="AC1545">
        <v>58</v>
      </c>
      <c r="AD1545" s="27" t="s">
        <v>65</v>
      </c>
      <c r="AE1545" s="12" t="s">
        <v>539</v>
      </c>
      <c r="AF1545">
        <v>7</v>
      </c>
      <c r="AG1545">
        <v>5</v>
      </c>
      <c r="AH1545">
        <v>3</v>
      </c>
      <c r="AL1545" t="s">
        <v>46</v>
      </c>
    </row>
    <row r="1546" spans="1:38" hidden="1" x14ac:dyDescent="0.25">
      <c r="A1546" s="22" t="s">
        <v>294</v>
      </c>
      <c r="B1546" s="23" t="s">
        <v>315</v>
      </c>
      <c r="C1546" s="28">
        <v>2</v>
      </c>
      <c r="D1546">
        <v>9.86</v>
      </c>
      <c r="E1546">
        <v>10.16</v>
      </c>
      <c r="F1546" s="34"/>
      <c r="G1546">
        <v>10</v>
      </c>
      <c r="H1546">
        <v>2</v>
      </c>
      <c r="I1546" s="34"/>
      <c r="J1546" s="68" t="s">
        <v>316</v>
      </c>
      <c r="K1546" s="68" t="s">
        <v>316</v>
      </c>
      <c r="L1546" s="122"/>
      <c r="M1546">
        <v>115</v>
      </c>
      <c r="N1546">
        <v>119</v>
      </c>
      <c r="O1546" s="34"/>
      <c r="P1546">
        <f>VLOOKUP(表格2_45[[#This Row],[name]],odds!$A$1:$H$200,4,0)</f>
        <v>18</v>
      </c>
      <c r="Q1546">
        <v>5.7</v>
      </c>
      <c r="R1546" s="34"/>
      <c r="S1546" s="37" t="s">
        <v>409</v>
      </c>
      <c r="T1546">
        <v>1200</v>
      </c>
      <c r="U1546">
        <v>1</v>
      </c>
      <c r="V1546">
        <v>24</v>
      </c>
      <c r="W1546">
        <v>9</v>
      </c>
      <c r="X1546">
        <v>23</v>
      </c>
      <c r="Y1546" t="s">
        <v>508</v>
      </c>
      <c r="Z1546">
        <v>1120</v>
      </c>
      <c r="AA1546" s="33" t="s">
        <v>417</v>
      </c>
      <c r="AB1546" t="s">
        <v>635</v>
      </c>
      <c r="AC1546">
        <v>57</v>
      </c>
      <c r="AD1546" s="27" t="s">
        <v>65</v>
      </c>
      <c r="AE1546" s="12" t="s">
        <v>654</v>
      </c>
      <c r="AF1546">
        <v>4</v>
      </c>
      <c r="AG1546">
        <v>3</v>
      </c>
      <c r="AH1546">
        <v>2</v>
      </c>
      <c r="AL1546" t="s">
        <v>1738</v>
      </c>
    </row>
    <row r="1547" spans="1:38" hidden="1" x14ac:dyDescent="0.25">
      <c r="A1547" s="22" t="s">
        <v>294</v>
      </c>
      <c r="B1547" s="24" t="s">
        <v>318</v>
      </c>
      <c r="C1547" s="28">
        <v>3</v>
      </c>
      <c r="D1547">
        <v>39.01</v>
      </c>
      <c r="E1547">
        <v>38.71</v>
      </c>
      <c r="F1547" s="34"/>
      <c r="G1547">
        <v>4</v>
      </c>
      <c r="H1547">
        <v>2</v>
      </c>
      <c r="I1547" s="34"/>
      <c r="J1547" s="66" t="s">
        <v>173</v>
      </c>
      <c r="K1547" s="59" t="s">
        <v>85</v>
      </c>
      <c r="L1547" s="96"/>
      <c r="M1547">
        <v>115</v>
      </c>
      <c r="N1547">
        <v>125</v>
      </c>
      <c r="O1547" s="34"/>
      <c r="P1547">
        <f>VLOOKUP(表格2_45[[#This Row],[name]],odds!$A$1:$H$200,4,0)</f>
        <v>11</v>
      </c>
      <c r="Q1547">
        <v>4.5</v>
      </c>
      <c r="R1547" s="34"/>
      <c r="S1547" s="37" t="s">
        <v>409</v>
      </c>
      <c r="T1547">
        <v>1650</v>
      </c>
      <c r="U1547">
        <v>1</v>
      </c>
      <c r="V1547">
        <v>23</v>
      </c>
      <c r="W1547">
        <v>12</v>
      </c>
      <c r="X1547">
        <v>25</v>
      </c>
      <c r="Y1547" s="32" t="s">
        <v>416</v>
      </c>
      <c r="Z1547">
        <v>1204</v>
      </c>
      <c r="AA1547" s="33" t="s">
        <v>417</v>
      </c>
      <c r="AB1547">
        <v>2</v>
      </c>
      <c r="AC1547">
        <v>88</v>
      </c>
      <c r="AD1547" s="18" t="s">
        <v>27</v>
      </c>
      <c r="AE1547" s="12" t="s">
        <v>581</v>
      </c>
      <c r="AF1547">
        <v>7</v>
      </c>
      <c r="AG1547">
        <v>9</v>
      </c>
      <c r="AH1547">
        <v>8</v>
      </c>
      <c r="AI1547">
        <v>3</v>
      </c>
      <c r="AL1547" t="s">
        <v>46</v>
      </c>
    </row>
    <row r="1548" spans="1:38" x14ac:dyDescent="0.25">
      <c r="A1548" s="22" t="s">
        <v>294</v>
      </c>
      <c r="B1548" s="21" t="s">
        <v>309</v>
      </c>
      <c r="C1548" s="30">
        <v>4</v>
      </c>
      <c r="D1548">
        <v>49.37</v>
      </c>
      <c r="E1548">
        <v>49.269999999999996</v>
      </c>
      <c r="F1548" s="34"/>
      <c r="G1548">
        <v>5</v>
      </c>
      <c r="H1548">
        <v>5</v>
      </c>
      <c r="I1548" s="34"/>
      <c r="J1548" s="56" t="s">
        <v>69</v>
      </c>
      <c r="K1548" s="56" t="s">
        <v>69</v>
      </c>
      <c r="L1548" s="105"/>
      <c r="M1548">
        <v>123</v>
      </c>
      <c r="N1548">
        <v>127</v>
      </c>
      <c r="O1548" s="34"/>
      <c r="P1548">
        <f>VLOOKUP(表格2_45[[#This Row],[name]],odds!$A$1:$H$200,4,0)</f>
        <v>4.5999999999999996</v>
      </c>
      <c r="Q1548">
        <v>19</v>
      </c>
      <c r="R1548" s="34"/>
      <c r="S1548" s="36" t="s">
        <v>410</v>
      </c>
      <c r="T1548" s="41">
        <v>1800</v>
      </c>
      <c r="U1548">
        <v>1</v>
      </c>
      <c r="V1548">
        <v>8</v>
      </c>
      <c r="W1548">
        <v>1</v>
      </c>
      <c r="X1548">
        <v>25</v>
      </c>
      <c r="Y1548" s="32" t="s">
        <v>432</v>
      </c>
      <c r="Z1548">
        <v>1173</v>
      </c>
      <c r="AA1548" s="33" t="s">
        <v>417</v>
      </c>
      <c r="AB1548" t="s">
        <v>1474</v>
      </c>
      <c r="AC1548">
        <v>102</v>
      </c>
      <c r="AD1548" s="20" t="s">
        <v>121</v>
      </c>
      <c r="AE1548" s="12" t="s">
        <v>539</v>
      </c>
      <c r="AF1548">
        <v>10</v>
      </c>
      <c r="AG1548">
        <v>10</v>
      </c>
      <c r="AH1548">
        <v>10</v>
      </c>
      <c r="AI1548">
        <v>11</v>
      </c>
      <c r="AJ1548">
        <v>4</v>
      </c>
      <c r="AL1548" t="s">
        <v>161</v>
      </c>
    </row>
    <row r="1549" spans="1:38" hidden="1" x14ac:dyDescent="0.25">
      <c r="A1549" s="22" t="s">
        <v>294</v>
      </c>
      <c r="B1549" s="24" t="s">
        <v>318</v>
      </c>
      <c r="C1549" s="28">
        <v>1</v>
      </c>
      <c r="D1549">
        <v>38.56</v>
      </c>
      <c r="E1549">
        <v>38.36</v>
      </c>
      <c r="F1549" s="34"/>
      <c r="G1549">
        <v>4</v>
      </c>
      <c r="H1549">
        <v>7</v>
      </c>
      <c r="I1549" s="34"/>
      <c r="J1549" s="66" t="s">
        <v>173</v>
      </c>
      <c r="K1549" s="66" t="s">
        <v>173</v>
      </c>
      <c r="L1549" s="104"/>
      <c r="M1549">
        <v>115</v>
      </c>
      <c r="N1549">
        <v>121</v>
      </c>
      <c r="O1549" s="34"/>
      <c r="P1549">
        <f>VLOOKUP(表格2_45[[#This Row],[name]],odds!$A$1:$H$200,4,0)</f>
        <v>11</v>
      </c>
      <c r="Q1549">
        <v>8.9</v>
      </c>
      <c r="R1549" s="34"/>
      <c r="S1549" s="37" t="s">
        <v>409</v>
      </c>
      <c r="T1549">
        <v>1650</v>
      </c>
      <c r="U1549">
        <v>1</v>
      </c>
      <c r="V1549">
        <v>12</v>
      </c>
      <c r="W1549">
        <v>11</v>
      </c>
      <c r="X1549">
        <v>25</v>
      </c>
      <c r="Y1549" s="32" t="s">
        <v>432</v>
      </c>
      <c r="Z1549">
        <v>1211</v>
      </c>
      <c r="AA1549" s="33" t="s">
        <v>427</v>
      </c>
      <c r="AB1549">
        <v>2</v>
      </c>
      <c r="AC1549">
        <v>82</v>
      </c>
      <c r="AD1549" s="18" t="s">
        <v>27</v>
      </c>
      <c r="AE1549" s="12" t="s">
        <v>654</v>
      </c>
      <c r="AF1549">
        <v>6</v>
      </c>
      <c r="AG1549">
        <v>6</v>
      </c>
      <c r="AH1549">
        <v>6</v>
      </c>
      <c r="AI1549">
        <v>1</v>
      </c>
      <c r="AL1549" t="s">
        <v>46</v>
      </c>
    </row>
    <row r="1550" spans="1:38" hidden="1" x14ac:dyDescent="0.25">
      <c r="A1550" s="22" t="s">
        <v>294</v>
      </c>
      <c r="B1550" s="24" t="s">
        <v>318</v>
      </c>
      <c r="C1550" s="30">
        <v>5</v>
      </c>
      <c r="D1550">
        <v>21.15</v>
      </c>
      <c r="E1550">
        <v>20.95</v>
      </c>
      <c r="F1550" s="34"/>
      <c r="G1550">
        <v>4</v>
      </c>
      <c r="H1550">
        <v>7</v>
      </c>
      <c r="I1550" s="34"/>
      <c r="J1550" s="66" t="s">
        <v>173</v>
      </c>
      <c r="K1550" s="66" t="s">
        <v>173</v>
      </c>
      <c r="L1550" s="104"/>
      <c r="M1550">
        <v>115</v>
      </c>
      <c r="N1550">
        <v>120</v>
      </c>
      <c r="O1550" s="34"/>
      <c r="P1550">
        <f>VLOOKUP(表格2_45[[#This Row],[name]],odds!$A$1:$H$200,4,0)</f>
        <v>11</v>
      </c>
      <c r="Q1550">
        <v>6.9</v>
      </c>
      <c r="R1550" s="34"/>
      <c r="S1550" s="37" t="s">
        <v>409</v>
      </c>
      <c r="T1550">
        <v>1400</v>
      </c>
      <c r="U1550">
        <v>1</v>
      </c>
      <c r="V1550">
        <v>1</v>
      </c>
      <c r="W1550">
        <v>10</v>
      </c>
      <c r="X1550">
        <v>25</v>
      </c>
      <c r="Y1550" t="s">
        <v>465</v>
      </c>
      <c r="Z1550">
        <v>1190</v>
      </c>
      <c r="AA1550" s="33" t="s">
        <v>427</v>
      </c>
      <c r="AB1550">
        <v>2</v>
      </c>
      <c r="AC1550">
        <v>82</v>
      </c>
      <c r="AD1550" s="18" t="s">
        <v>27</v>
      </c>
      <c r="AE1550" s="12" t="s">
        <v>539</v>
      </c>
      <c r="AF1550">
        <v>7</v>
      </c>
      <c r="AG1550">
        <v>8</v>
      </c>
      <c r="AH1550">
        <v>3</v>
      </c>
      <c r="AI1550">
        <v>5</v>
      </c>
      <c r="AL1550" t="s">
        <v>46</v>
      </c>
    </row>
    <row r="1551" spans="1:38" hidden="1" x14ac:dyDescent="0.25">
      <c r="A1551" s="22" t="s">
        <v>294</v>
      </c>
      <c r="B1551" s="24" t="s">
        <v>318</v>
      </c>
      <c r="C1551" s="28">
        <v>1</v>
      </c>
      <c r="D1551">
        <v>34.130000000000003</v>
      </c>
      <c r="E1551">
        <v>33.730000000000004</v>
      </c>
      <c r="F1551" s="34"/>
      <c r="G1551">
        <v>4</v>
      </c>
      <c r="H1551">
        <v>5</v>
      </c>
      <c r="I1551" s="34"/>
      <c r="J1551" s="66" t="s">
        <v>173</v>
      </c>
      <c r="K1551" s="49" t="s">
        <v>31</v>
      </c>
      <c r="L1551" s="107"/>
      <c r="M1551">
        <v>115</v>
      </c>
      <c r="N1551">
        <v>127</v>
      </c>
      <c r="O1551" s="34"/>
      <c r="P1551">
        <f>VLOOKUP(表格2_45[[#This Row],[name]],odds!$A$1:$H$200,4,0)</f>
        <v>11</v>
      </c>
      <c r="Q1551">
        <v>2.2000000000000002</v>
      </c>
      <c r="R1551" s="34"/>
      <c r="S1551" s="37" t="s">
        <v>409</v>
      </c>
      <c r="T1551">
        <v>1600</v>
      </c>
      <c r="U1551">
        <v>1</v>
      </c>
      <c r="V1551">
        <v>13</v>
      </c>
      <c r="W1551">
        <v>7</v>
      </c>
      <c r="X1551">
        <v>25</v>
      </c>
      <c r="Y1551" t="s">
        <v>483</v>
      </c>
      <c r="Z1551">
        <v>1203</v>
      </c>
      <c r="AA1551" s="33" t="s">
        <v>427</v>
      </c>
      <c r="AB1551">
        <v>3</v>
      </c>
      <c r="AC1551">
        <v>76</v>
      </c>
      <c r="AD1551" s="18" t="s">
        <v>27</v>
      </c>
      <c r="AE1551" s="12" t="s">
        <v>446</v>
      </c>
      <c r="AF1551">
        <v>7</v>
      </c>
      <c r="AG1551">
        <v>7</v>
      </c>
      <c r="AH1551">
        <v>3</v>
      </c>
      <c r="AI1551">
        <v>1</v>
      </c>
      <c r="AL1551" t="s">
        <v>46</v>
      </c>
    </row>
    <row r="1552" spans="1:38" hidden="1" x14ac:dyDescent="0.25">
      <c r="A1552" s="22" t="s">
        <v>294</v>
      </c>
      <c r="B1552" s="24" t="s">
        <v>318</v>
      </c>
      <c r="C1552" s="30">
        <v>4</v>
      </c>
      <c r="D1552">
        <v>21.36</v>
      </c>
      <c r="E1552">
        <v>20.759999999999998</v>
      </c>
      <c r="F1552" s="34"/>
      <c r="G1552">
        <v>4</v>
      </c>
      <c r="H1552">
        <v>1</v>
      </c>
      <c r="I1552" s="34"/>
      <c r="J1552" s="66" t="s">
        <v>173</v>
      </c>
      <c r="K1552" s="55" t="s">
        <v>64</v>
      </c>
      <c r="L1552" s="99"/>
      <c r="M1552">
        <v>115</v>
      </c>
      <c r="N1552">
        <v>134</v>
      </c>
      <c r="O1552" s="34"/>
      <c r="P1552">
        <f>VLOOKUP(表格2_45[[#This Row],[name]],odds!$A$1:$H$200,4,0)</f>
        <v>11</v>
      </c>
      <c r="Q1552">
        <v>11</v>
      </c>
      <c r="R1552" s="34"/>
      <c r="S1552" s="37" t="s">
        <v>409</v>
      </c>
      <c r="T1552">
        <v>1400</v>
      </c>
      <c r="U1552">
        <v>1</v>
      </c>
      <c r="V1552">
        <v>22</v>
      </c>
      <c r="W1552">
        <v>6</v>
      </c>
      <c r="X1552">
        <v>25</v>
      </c>
      <c r="Y1552" t="s">
        <v>483</v>
      </c>
      <c r="Z1552">
        <v>1203</v>
      </c>
      <c r="AA1552" s="33" t="s">
        <v>417</v>
      </c>
      <c r="AB1552">
        <v>3</v>
      </c>
      <c r="AC1552">
        <v>76</v>
      </c>
      <c r="AD1552" s="18" t="s">
        <v>27</v>
      </c>
      <c r="AE1552" s="12" t="s">
        <v>418</v>
      </c>
      <c r="AF1552">
        <v>7</v>
      </c>
      <c r="AG1552">
        <v>7</v>
      </c>
      <c r="AH1552">
        <v>9</v>
      </c>
      <c r="AI1552">
        <v>4</v>
      </c>
      <c r="AL1552" t="s">
        <v>46</v>
      </c>
    </row>
    <row r="1553" spans="1:38" hidden="1" x14ac:dyDescent="0.25">
      <c r="A1553" s="22" t="s">
        <v>294</v>
      </c>
      <c r="B1553" s="24" t="s">
        <v>318</v>
      </c>
      <c r="C1553" s="28">
        <v>3</v>
      </c>
      <c r="D1553">
        <v>35.159999999999997</v>
      </c>
      <c r="E1553">
        <v>34.359999999999992</v>
      </c>
      <c r="F1553" s="34"/>
      <c r="G1553">
        <v>4</v>
      </c>
      <c r="H1553">
        <v>11</v>
      </c>
      <c r="I1553" s="34"/>
      <c r="J1553" s="66" t="s">
        <v>173</v>
      </c>
      <c r="K1553" s="55" t="s">
        <v>64</v>
      </c>
      <c r="L1553" s="99"/>
      <c r="M1553">
        <v>115</v>
      </c>
      <c r="N1553">
        <v>134</v>
      </c>
      <c r="O1553" s="34"/>
      <c r="P1553">
        <f>VLOOKUP(表格2_45[[#This Row],[name]],odds!$A$1:$H$200,4,0)</f>
        <v>11</v>
      </c>
      <c r="Q1553">
        <v>8</v>
      </c>
      <c r="R1553" s="34"/>
      <c r="S1553" s="38" t="s">
        <v>411</v>
      </c>
      <c r="T1553">
        <v>1600</v>
      </c>
      <c r="U1553">
        <v>1</v>
      </c>
      <c r="V1553">
        <v>18</v>
      </c>
      <c r="W1553">
        <v>5</v>
      </c>
      <c r="X1553">
        <v>25</v>
      </c>
      <c r="Y1553" t="s">
        <v>479</v>
      </c>
      <c r="Z1553">
        <v>1188</v>
      </c>
      <c r="AA1553" s="33" t="s">
        <v>427</v>
      </c>
      <c r="AB1553">
        <v>3</v>
      </c>
      <c r="AC1553">
        <v>76</v>
      </c>
      <c r="AD1553" s="18" t="s">
        <v>27</v>
      </c>
      <c r="AE1553" s="12" t="s">
        <v>539</v>
      </c>
      <c r="AF1553">
        <v>11</v>
      </c>
      <c r="AG1553">
        <v>11</v>
      </c>
      <c r="AH1553">
        <v>10</v>
      </c>
      <c r="AI1553">
        <v>3</v>
      </c>
      <c r="AL1553" t="s">
        <v>46</v>
      </c>
    </row>
    <row r="1554" spans="1:38" hidden="1" x14ac:dyDescent="0.25">
      <c r="A1554" s="22" t="s">
        <v>294</v>
      </c>
      <c r="B1554" s="24" t="s">
        <v>318</v>
      </c>
      <c r="C1554" s="28">
        <v>2</v>
      </c>
      <c r="D1554">
        <v>34.46</v>
      </c>
      <c r="E1554">
        <v>33.76</v>
      </c>
      <c r="F1554" s="34"/>
      <c r="G1554">
        <v>4</v>
      </c>
      <c r="H1554">
        <v>10</v>
      </c>
      <c r="I1554" s="34"/>
      <c r="J1554" s="66" t="s">
        <v>173</v>
      </c>
      <c r="K1554" s="55" t="s">
        <v>64</v>
      </c>
      <c r="L1554" s="99"/>
      <c r="M1554">
        <v>115</v>
      </c>
      <c r="N1554">
        <v>131</v>
      </c>
      <c r="O1554" s="34"/>
      <c r="P1554">
        <f>VLOOKUP(表格2_45[[#This Row],[name]],odds!$A$1:$H$200,4,0)</f>
        <v>11</v>
      </c>
      <c r="Q1554">
        <v>20</v>
      </c>
      <c r="R1554" s="34"/>
      <c r="S1554" s="36" t="s">
        <v>410</v>
      </c>
      <c r="T1554">
        <v>1600</v>
      </c>
      <c r="U1554">
        <v>1</v>
      </c>
      <c r="V1554">
        <v>27</v>
      </c>
      <c r="W1554">
        <v>4</v>
      </c>
      <c r="X1554">
        <v>25</v>
      </c>
      <c r="Y1554" t="s">
        <v>483</v>
      </c>
      <c r="Z1554">
        <v>1184</v>
      </c>
      <c r="AA1554" s="33" t="s">
        <v>417</v>
      </c>
      <c r="AB1554">
        <v>3</v>
      </c>
      <c r="AC1554">
        <v>75</v>
      </c>
      <c r="AD1554" s="18" t="s">
        <v>27</v>
      </c>
      <c r="AE1554" s="12" t="s">
        <v>471</v>
      </c>
      <c r="AF1554">
        <v>9</v>
      </c>
      <c r="AG1554">
        <v>8</v>
      </c>
      <c r="AH1554">
        <v>9</v>
      </c>
      <c r="AI1554">
        <v>2</v>
      </c>
      <c r="AL1554" t="s">
        <v>46</v>
      </c>
    </row>
    <row r="1555" spans="1:38" hidden="1" x14ac:dyDescent="0.25">
      <c r="A1555" s="22" t="s">
        <v>294</v>
      </c>
      <c r="B1555" s="24" t="s">
        <v>318</v>
      </c>
      <c r="C1555">
        <v>10</v>
      </c>
      <c r="D1555">
        <v>34.71</v>
      </c>
      <c r="E1555">
        <v>34.21</v>
      </c>
      <c r="F1555" s="34"/>
      <c r="G1555">
        <v>4</v>
      </c>
      <c r="H1555">
        <v>4</v>
      </c>
      <c r="I1555" s="34"/>
      <c r="J1555" s="66" t="s">
        <v>173</v>
      </c>
      <c r="K1555" s="48" t="s">
        <v>26</v>
      </c>
      <c r="L1555" s="112"/>
      <c r="M1555">
        <v>115</v>
      </c>
      <c r="N1555">
        <v>130</v>
      </c>
      <c r="O1555" s="34"/>
      <c r="P1555">
        <f>VLOOKUP(表格2_45[[#This Row],[name]],odds!$A$1:$H$200,4,0)</f>
        <v>11</v>
      </c>
      <c r="Q1555">
        <v>28</v>
      </c>
      <c r="R1555" s="34"/>
      <c r="S1555" s="35" t="s">
        <v>408</v>
      </c>
      <c r="T1555">
        <v>1600</v>
      </c>
      <c r="U1555">
        <v>1</v>
      </c>
      <c r="V1555">
        <v>9</v>
      </c>
      <c r="W1555">
        <v>3</v>
      </c>
      <c r="X1555">
        <v>25</v>
      </c>
      <c r="Y1555" t="s">
        <v>508</v>
      </c>
      <c r="Z1555">
        <v>1187</v>
      </c>
      <c r="AA1555" s="33" t="s">
        <v>427</v>
      </c>
      <c r="AB1555">
        <v>3</v>
      </c>
      <c r="AC1555">
        <v>75</v>
      </c>
      <c r="AD1555" s="18" t="s">
        <v>27</v>
      </c>
      <c r="AE1555">
        <v>6</v>
      </c>
      <c r="AF1555">
        <v>3</v>
      </c>
      <c r="AG1555">
        <v>5</v>
      </c>
      <c r="AH1555">
        <v>6</v>
      </c>
      <c r="AI1555">
        <v>10</v>
      </c>
      <c r="AL1555" t="s">
        <v>46</v>
      </c>
    </row>
    <row r="1556" spans="1:38" hidden="1" x14ac:dyDescent="0.25">
      <c r="A1556" s="22" t="s">
        <v>294</v>
      </c>
      <c r="B1556" s="24" t="s">
        <v>318</v>
      </c>
      <c r="C1556">
        <v>6</v>
      </c>
      <c r="D1556">
        <v>35.9</v>
      </c>
      <c r="E1556">
        <v>35.4</v>
      </c>
      <c r="F1556" s="34"/>
      <c r="G1556">
        <v>4</v>
      </c>
      <c r="H1556">
        <v>7</v>
      </c>
      <c r="I1556" s="34"/>
      <c r="J1556" s="66" t="s">
        <v>173</v>
      </c>
      <c r="K1556" s="59" t="s">
        <v>85</v>
      </c>
      <c r="L1556" s="96"/>
      <c r="M1556">
        <v>115</v>
      </c>
      <c r="N1556">
        <v>131</v>
      </c>
      <c r="O1556" s="34"/>
      <c r="P1556">
        <f>VLOOKUP(表格2_45[[#This Row],[name]],odds!$A$1:$H$200,4,0)</f>
        <v>11</v>
      </c>
      <c r="Q1556">
        <v>21</v>
      </c>
      <c r="R1556" s="34"/>
      <c r="S1556" s="37" t="s">
        <v>409</v>
      </c>
      <c r="T1556">
        <v>1600</v>
      </c>
      <c r="U1556">
        <v>1</v>
      </c>
      <c r="V1556">
        <v>31</v>
      </c>
      <c r="W1556">
        <v>1</v>
      </c>
      <c r="X1556">
        <v>25</v>
      </c>
      <c r="Y1556" t="s">
        <v>501</v>
      </c>
      <c r="Z1556">
        <v>1191</v>
      </c>
      <c r="AA1556" s="33" t="s">
        <v>417</v>
      </c>
      <c r="AB1556">
        <v>3</v>
      </c>
      <c r="AC1556">
        <v>75</v>
      </c>
      <c r="AD1556" s="18" t="s">
        <v>27</v>
      </c>
      <c r="AE1556" s="12" t="s">
        <v>549</v>
      </c>
      <c r="AF1556">
        <v>4</v>
      </c>
      <c r="AG1556">
        <v>4</v>
      </c>
      <c r="AH1556">
        <v>3</v>
      </c>
      <c r="AI1556">
        <v>6</v>
      </c>
      <c r="AL1556" t="s">
        <v>46</v>
      </c>
    </row>
    <row r="1557" spans="1:38" hidden="1" x14ac:dyDescent="0.25">
      <c r="A1557" s="22" t="s">
        <v>294</v>
      </c>
      <c r="B1557" s="24" t="s">
        <v>318</v>
      </c>
      <c r="C1557" s="28">
        <v>1</v>
      </c>
      <c r="D1557">
        <v>34.96</v>
      </c>
      <c r="E1557">
        <v>34.86</v>
      </c>
      <c r="F1557" s="34"/>
      <c r="G1557">
        <v>4</v>
      </c>
      <c r="H1557">
        <v>3</v>
      </c>
      <c r="I1557" s="34"/>
      <c r="J1557" s="66" t="s">
        <v>173</v>
      </c>
      <c r="K1557" s="59" t="s">
        <v>85</v>
      </c>
      <c r="L1557" s="96"/>
      <c r="M1557">
        <v>115</v>
      </c>
      <c r="N1557">
        <v>119</v>
      </c>
      <c r="O1557" s="34"/>
      <c r="P1557">
        <f>VLOOKUP(表格2_45[[#This Row],[name]],odds!$A$1:$H$200,4,0)</f>
        <v>11</v>
      </c>
      <c r="Q1557">
        <v>24</v>
      </c>
      <c r="R1557" s="34"/>
      <c r="S1557" s="37" t="s">
        <v>409</v>
      </c>
      <c r="T1557">
        <v>1600</v>
      </c>
      <c r="U1557">
        <v>1</v>
      </c>
      <c r="V1557">
        <v>1</v>
      </c>
      <c r="W1557">
        <v>1</v>
      </c>
      <c r="X1557">
        <v>25</v>
      </c>
      <c r="Y1557" t="s">
        <v>508</v>
      </c>
      <c r="Z1557">
        <v>1191</v>
      </c>
      <c r="AA1557" s="33" t="s">
        <v>417</v>
      </c>
      <c r="AB1557">
        <v>3</v>
      </c>
      <c r="AC1557">
        <v>69</v>
      </c>
      <c r="AD1557" s="18" t="s">
        <v>27</v>
      </c>
      <c r="AE1557" s="12" t="s">
        <v>989</v>
      </c>
      <c r="AF1557">
        <v>4</v>
      </c>
      <c r="AG1557">
        <v>5</v>
      </c>
      <c r="AH1557">
        <v>4</v>
      </c>
      <c r="AI1557">
        <v>1</v>
      </c>
      <c r="AL1557" t="s">
        <v>46</v>
      </c>
    </row>
    <row r="1558" spans="1:38" hidden="1" x14ac:dyDescent="0.25">
      <c r="A1558" s="22" t="s">
        <v>294</v>
      </c>
      <c r="B1558" s="24" t="s">
        <v>318</v>
      </c>
      <c r="C1558" s="28">
        <v>3</v>
      </c>
      <c r="D1558">
        <v>21.82</v>
      </c>
      <c r="E1558">
        <v>21.52</v>
      </c>
      <c r="F1558" s="34"/>
      <c r="G1558">
        <v>4</v>
      </c>
      <c r="H1558">
        <v>2</v>
      </c>
      <c r="I1558" s="34"/>
      <c r="J1558" s="66" t="s">
        <v>173</v>
      </c>
      <c r="K1558" s="59" t="s">
        <v>85</v>
      </c>
      <c r="L1558" s="96"/>
      <c r="M1558">
        <v>115</v>
      </c>
      <c r="N1558">
        <v>125</v>
      </c>
      <c r="O1558" s="34"/>
      <c r="P1558">
        <f>VLOOKUP(表格2_45[[#This Row],[name]],odds!$A$1:$H$200,4,0)</f>
        <v>11</v>
      </c>
      <c r="Q1558">
        <v>5</v>
      </c>
      <c r="R1558" s="34"/>
      <c r="S1558" s="37" t="s">
        <v>409</v>
      </c>
      <c r="T1558">
        <v>1400</v>
      </c>
      <c r="U1558">
        <v>1</v>
      </c>
      <c r="V1558">
        <v>15</v>
      </c>
      <c r="W1558">
        <v>12</v>
      </c>
      <c r="X1558">
        <v>24</v>
      </c>
      <c r="Y1558" t="s">
        <v>479</v>
      </c>
      <c r="Z1558">
        <v>1184</v>
      </c>
      <c r="AA1558" s="33" t="s">
        <v>417</v>
      </c>
      <c r="AB1558">
        <v>3</v>
      </c>
      <c r="AC1558">
        <v>70</v>
      </c>
      <c r="AD1558" s="18" t="s">
        <v>27</v>
      </c>
      <c r="AE1558" s="12" t="s">
        <v>549</v>
      </c>
      <c r="AF1558">
        <v>6</v>
      </c>
      <c r="AG1558">
        <v>4</v>
      </c>
      <c r="AH1558">
        <v>3</v>
      </c>
      <c r="AI1558">
        <v>3</v>
      </c>
      <c r="AL1558" t="s">
        <v>46</v>
      </c>
    </row>
    <row r="1559" spans="1:38" hidden="1" x14ac:dyDescent="0.25">
      <c r="A1559" s="22" t="s">
        <v>294</v>
      </c>
      <c r="B1559" s="24" t="s">
        <v>318</v>
      </c>
      <c r="C1559" s="30">
        <v>5</v>
      </c>
      <c r="D1559">
        <v>22.06</v>
      </c>
      <c r="E1559">
        <v>21.459999999999997</v>
      </c>
      <c r="F1559" s="34"/>
      <c r="G1559">
        <v>4</v>
      </c>
      <c r="H1559">
        <v>2</v>
      </c>
      <c r="I1559" s="34"/>
      <c r="J1559" s="66" t="s">
        <v>173</v>
      </c>
      <c r="K1559" s="66" t="s">
        <v>173</v>
      </c>
      <c r="L1559" s="104"/>
      <c r="M1559">
        <v>115</v>
      </c>
      <c r="N1559">
        <v>132</v>
      </c>
      <c r="O1559" s="34"/>
      <c r="P1559">
        <f>VLOOKUP(表格2_45[[#This Row],[name]],odds!$A$1:$H$200,4,0)</f>
        <v>11</v>
      </c>
      <c r="Q1559">
        <v>13</v>
      </c>
      <c r="R1559" s="34"/>
      <c r="S1559" s="36" t="s">
        <v>410</v>
      </c>
      <c r="T1559">
        <v>1400</v>
      </c>
      <c r="U1559">
        <v>1</v>
      </c>
      <c r="V1559">
        <v>1</v>
      </c>
      <c r="W1559">
        <v>12</v>
      </c>
      <c r="X1559">
        <v>24</v>
      </c>
      <c r="Y1559" t="s">
        <v>479</v>
      </c>
      <c r="Z1559">
        <v>1190</v>
      </c>
      <c r="AA1559" s="33" t="s">
        <v>417</v>
      </c>
      <c r="AB1559">
        <v>3</v>
      </c>
      <c r="AC1559">
        <v>72</v>
      </c>
      <c r="AD1559" s="18" t="s">
        <v>27</v>
      </c>
      <c r="AE1559" t="s">
        <v>533</v>
      </c>
      <c r="AF1559">
        <v>9</v>
      </c>
      <c r="AG1559">
        <v>10</v>
      </c>
      <c r="AH1559">
        <v>10</v>
      </c>
      <c r="AI1559">
        <v>5</v>
      </c>
      <c r="AL1559" t="s">
        <v>46</v>
      </c>
    </row>
    <row r="1560" spans="1:38" hidden="1" x14ac:dyDescent="0.25">
      <c r="A1560" s="22" t="s">
        <v>294</v>
      </c>
      <c r="B1560" s="24" t="s">
        <v>318</v>
      </c>
      <c r="C1560">
        <v>6</v>
      </c>
      <c r="D1560">
        <v>21.94</v>
      </c>
      <c r="E1560">
        <v>21.240000000000002</v>
      </c>
      <c r="F1560" s="34"/>
      <c r="G1560">
        <v>4</v>
      </c>
      <c r="H1560">
        <v>11</v>
      </c>
      <c r="I1560" s="34"/>
      <c r="J1560" s="66" t="s">
        <v>173</v>
      </c>
      <c r="K1560" s="66" t="s">
        <v>173</v>
      </c>
      <c r="L1560" s="104"/>
      <c r="M1560">
        <v>115</v>
      </c>
      <c r="N1560">
        <v>131</v>
      </c>
      <c r="O1560" s="34"/>
      <c r="P1560">
        <f>VLOOKUP(表格2_45[[#This Row],[name]],odds!$A$1:$H$200,4,0)</f>
        <v>11</v>
      </c>
      <c r="Q1560">
        <v>16</v>
      </c>
      <c r="R1560" s="34"/>
      <c r="S1560" s="36" t="s">
        <v>410</v>
      </c>
      <c r="T1560">
        <v>1400</v>
      </c>
      <c r="U1560">
        <v>1</v>
      </c>
      <c r="V1560">
        <v>3</v>
      </c>
      <c r="W1560">
        <v>11</v>
      </c>
      <c r="X1560">
        <v>24</v>
      </c>
      <c r="Y1560" t="s">
        <v>479</v>
      </c>
      <c r="Z1560">
        <v>1194</v>
      </c>
      <c r="AA1560" s="33" t="s">
        <v>427</v>
      </c>
      <c r="AB1560">
        <v>3</v>
      </c>
      <c r="AC1560">
        <v>73</v>
      </c>
      <c r="AD1560" s="18" t="s">
        <v>27</v>
      </c>
      <c r="AE1560" t="s">
        <v>474</v>
      </c>
      <c r="AF1560">
        <v>8</v>
      </c>
      <c r="AG1560">
        <v>10</v>
      </c>
      <c r="AH1560">
        <v>10</v>
      </c>
      <c r="AI1560">
        <v>6</v>
      </c>
      <c r="AL1560" t="s">
        <v>46</v>
      </c>
    </row>
    <row r="1561" spans="1:38" hidden="1" x14ac:dyDescent="0.25">
      <c r="A1561" s="22" t="s">
        <v>294</v>
      </c>
      <c r="B1561" s="24" t="s">
        <v>318</v>
      </c>
      <c r="C1561" s="30">
        <v>4</v>
      </c>
      <c r="D1561">
        <v>22.03</v>
      </c>
      <c r="E1561">
        <v>21.53</v>
      </c>
      <c r="F1561" s="34"/>
      <c r="G1561">
        <v>4</v>
      </c>
      <c r="H1561">
        <v>7</v>
      </c>
      <c r="I1561" s="34"/>
      <c r="J1561" s="66" t="s">
        <v>173</v>
      </c>
      <c r="K1561" s="66" t="s">
        <v>173</v>
      </c>
      <c r="L1561" s="104"/>
      <c r="M1561">
        <v>115</v>
      </c>
      <c r="N1561">
        <v>131</v>
      </c>
      <c r="O1561" s="34"/>
      <c r="P1561">
        <f>VLOOKUP(表格2_45[[#This Row],[name]],odds!$A$1:$H$200,4,0)</f>
        <v>11</v>
      </c>
      <c r="Q1561">
        <v>17</v>
      </c>
      <c r="R1561" s="34"/>
      <c r="S1561" s="37" t="s">
        <v>409</v>
      </c>
      <c r="T1561">
        <v>1400</v>
      </c>
      <c r="U1561">
        <v>1</v>
      </c>
      <c r="V1561">
        <v>20</v>
      </c>
      <c r="W1561">
        <v>10</v>
      </c>
      <c r="X1561">
        <v>24</v>
      </c>
      <c r="Y1561" t="s">
        <v>501</v>
      </c>
      <c r="Z1561">
        <v>1186</v>
      </c>
      <c r="AA1561" s="33" t="s">
        <v>427</v>
      </c>
      <c r="AB1561">
        <v>3</v>
      </c>
      <c r="AC1561">
        <v>73</v>
      </c>
      <c r="AD1561" s="18" t="s">
        <v>27</v>
      </c>
      <c r="AE1561" t="s">
        <v>484</v>
      </c>
      <c r="AF1561">
        <v>6</v>
      </c>
      <c r="AG1561">
        <v>8</v>
      </c>
      <c r="AH1561">
        <v>5</v>
      </c>
      <c r="AI1561">
        <v>4</v>
      </c>
      <c r="AL1561" t="s">
        <v>46</v>
      </c>
    </row>
    <row r="1562" spans="1:38" hidden="1" x14ac:dyDescent="0.25">
      <c r="A1562" s="22" t="s">
        <v>294</v>
      </c>
      <c r="B1562" s="24" t="s">
        <v>318</v>
      </c>
      <c r="C1562" s="28">
        <v>3</v>
      </c>
      <c r="D1562">
        <v>22.08</v>
      </c>
      <c r="E1562">
        <v>21.38</v>
      </c>
      <c r="F1562" s="34"/>
      <c r="G1562">
        <v>4</v>
      </c>
      <c r="H1562">
        <v>10</v>
      </c>
      <c r="I1562" s="34"/>
      <c r="J1562" s="66" t="s">
        <v>173</v>
      </c>
      <c r="K1562" s="66" t="s">
        <v>173</v>
      </c>
      <c r="L1562" s="104"/>
      <c r="M1562">
        <v>115</v>
      </c>
      <c r="N1562">
        <v>129</v>
      </c>
      <c r="O1562" s="34"/>
      <c r="P1562">
        <f>VLOOKUP(表格2_45[[#This Row],[name]],odds!$A$1:$H$200,4,0)</f>
        <v>11</v>
      </c>
      <c r="Q1562">
        <v>21</v>
      </c>
      <c r="R1562" s="34"/>
      <c r="S1562" s="36" t="s">
        <v>410</v>
      </c>
      <c r="T1562">
        <v>1400</v>
      </c>
      <c r="U1562">
        <v>1</v>
      </c>
      <c r="V1562">
        <v>23</v>
      </c>
      <c r="W1562">
        <v>6</v>
      </c>
      <c r="X1562">
        <v>24</v>
      </c>
      <c r="Y1562" t="s">
        <v>483</v>
      </c>
      <c r="Z1562">
        <v>1182</v>
      </c>
      <c r="AA1562" s="33" t="s">
        <v>417</v>
      </c>
      <c r="AB1562">
        <v>3</v>
      </c>
      <c r="AC1562">
        <v>73</v>
      </c>
      <c r="AD1562" s="18" t="s">
        <v>27</v>
      </c>
      <c r="AE1562" s="12" t="s">
        <v>418</v>
      </c>
      <c r="AF1562">
        <v>9</v>
      </c>
      <c r="AG1562">
        <v>9</v>
      </c>
      <c r="AH1562">
        <v>9</v>
      </c>
      <c r="AI1562">
        <v>3</v>
      </c>
      <c r="AL1562" t="s">
        <v>46</v>
      </c>
    </row>
    <row r="1563" spans="1:38" hidden="1" x14ac:dyDescent="0.25">
      <c r="A1563" s="22" t="s">
        <v>294</v>
      </c>
      <c r="B1563" s="24" t="s">
        <v>318</v>
      </c>
      <c r="C1563" s="28">
        <v>1</v>
      </c>
      <c r="D1563">
        <v>21.54</v>
      </c>
      <c r="E1563">
        <v>21.439999999999998</v>
      </c>
      <c r="F1563" s="34"/>
      <c r="G1563">
        <v>4</v>
      </c>
      <c r="H1563">
        <v>6</v>
      </c>
      <c r="I1563" s="34"/>
      <c r="J1563" s="66" t="s">
        <v>173</v>
      </c>
      <c r="K1563" s="66" t="s">
        <v>173</v>
      </c>
      <c r="L1563" s="104"/>
      <c r="M1563">
        <v>115</v>
      </c>
      <c r="N1563">
        <v>118</v>
      </c>
      <c r="O1563" s="34"/>
      <c r="P1563">
        <f>VLOOKUP(表格2_45[[#This Row],[name]],odds!$A$1:$H$200,4,0)</f>
        <v>11</v>
      </c>
      <c r="Q1563">
        <v>40</v>
      </c>
      <c r="R1563" s="34"/>
      <c r="S1563" s="37" t="s">
        <v>409</v>
      </c>
      <c r="T1563">
        <v>1400</v>
      </c>
      <c r="U1563">
        <v>1</v>
      </c>
      <c r="V1563">
        <v>26</v>
      </c>
      <c r="W1563">
        <v>5</v>
      </c>
      <c r="X1563">
        <v>24</v>
      </c>
      <c r="Y1563" t="s">
        <v>483</v>
      </c>
      <c r="Z1563">
        <v>1173</v>
      </c>
      <c r="AA1563" s="33" t="s">
        <v>417</v>
      </c>
      <c r="AB1563">
        <v>3</v>
      </c>
      <c r="AC1563">
        <v>68</v>
      </c>
      <c r="AD1563" s="18" t="s">
        <v>27</v>
      </c>
      <c r="AE1563" s="12" t="s">
        <v>423</v>
      </c>
      <c r="AF1563">
        <v>6</v>
      </c>
      <c r="AG1563">
        <v>7</v>
      </c>
      <c r="AH1563">
        <v>6</v>
      </c>
      <c r="AI1563">
        <v>1</v>
      </c>
      <c r="AL1563" t="s">
        <v>46</v>
      </c>
    </row>
    <row r="1564" spans="1:38" hidden="1" x14ac:dyDescent="0.25">
      <c r="A1564" s="22" t="s">
        <v>294</v>
      </c>
      <c r="B1564" s="24" t="s">
        <v>318</v>
      </c>
      <c r="C1564">
        <v>12</v>
      </c>
      <c r="D1564">
        <v>35.35</v>
      </c>
      <c r="E1564">
        <v>34.450000000000003</v>
      </c>
      <c r="F1564" s="34"/>
      <c r="G1564">
        <v>4</v>
      </c>
      <c r="H1564">
        <v>13</v>
      </c>
      <c r="I1564" s="34"/>
      <c r="J1564" s="66" t="s">
        <v>173</v>
      </c>
      <c r="K1564" s="67" t="s">
        <v>195</v>
      </c>
      <c r="L1564" s="95"/>
      <c r="M1564">
        <v>115</v>
      </c>
      <c r="N1564">
        <v>129</v>
      </c>
      <c r="O1564" s="34"/>
      <c r="P1564">
        <f>VLOOKUP(表格2_45[[#This Row],[name]],odds!$A$1:$H$200,4,0)</f>
        <v>11</v>
      </c>
      <c r="Q1564">
        <v>45</v>
      </c>
      <c r="R1564" s="34"/>
      <c r="S1564" s="35" t="s">
        <v>408</v>
      </c>
      <c r="T1564">
        <v>1600</v>
      </c>
      <c r="U1564">
        <v>1</v>
      </c>
      <c r="V1564">
        <v>14</v>
      </c>
      <c r="W1564">
        <v>4</v>
      </c>
      <c r="X1564">
        <v>24</v>
      </c>
      <c r="Y1564" t="s">
        <v>508</v>
      </c>
      <c r="Z1564">
        <v>1169</v>
      </c>
      <c r="AA1564" s="33" t="s">
        <v>427</v>
      </c>
      <c r="AB1564">
        <v>3</v>
      </c>
      <c r="AC1564">
        <v>70</v>
      </c>
      <c r="AD1564" s="18" t="s">
        <v>27</v>
      </c>
      <c r="AE1564" t="s">
        <v>516</v>
      </c>
      <c r="AF1564">
        <v>3</v>
      </c>
      <c r="AG1564">
        <v>3</v>
      </c>
      <c r="AH1564">
        <v>4</v>
      </c>
      <c r="AI1564">
        <v>12</v>
      </c>
      <c r="AL1564" t="s">
        <v>46</v>
      </c>
    </row>
    <row r="1565" spans="1:38" hidden="1" x14ac:dyDescent="0.25">
      <c r="A1565" s="22" t="s">
        <v>294</v>
      </c>
      <c r="B1565" s="24" t="s">
        <v>318</v>
      </c>
      <c r="C1565">
        <v>8</v>
      </c>
      <c r="D1565">
        <v>23.84</v>
      </c>
      <c r="E1565">
        <v>23.34</v>
      </c>
      <c r="F1565" s="34"/>
      <c r="G1565">
        <v>4</v>
      </c>
      <c r="H1565">
        <v>1</v>
      </c>
      <c r="I1565" s="34"/>
      <c r="J1565" s="66" t="s">
        <v>173</v>
      </c>
      <c r="K1565" s="67" t="s">
        <v>195</v>
      </c>
      <c r="L1565" s="95"/>
      <c r="M1565">
        <v>115</v>
      </c>
      <c r="N1565">
        <v>131</v>
      </c>
      <c r="O1565" s="34"/>
      <c r="P1565">
        <f>VLOOKUP(表格2_45[[#This Row],[name]],odds!$A$1:$H$200,4,0)</f>
        <v>11</v>
      </c>
      <c r="Q1565">
        <v>8.3000000000000007</v>
      </c>
      <c r="R1565" s="34"/>
      <c r="S1565" s="37" t="s">
        <v>409</v>
      </c>
      <c r="T1565">
        <v>1400</v>
      </c>
      <c r="U1565">
        <v>1</v>
      </c>
      <c r="V1565">
        <v>31</v>
      </c>
      <c r="W1565">
        <v>3</v>
      </c>
      <c r="X1565">
        <v>24</v>
      </c>
      <c r="Y1565" t="s">
        <v>465</v>
      </c>
      <c r="Z1565">
        <v>1180</v>
      </c>
      <c r="AA1565" s="33" t="s">
        <v>417</v>
      </c>
      <c r="AB1565">
        <v>3</v>
      </c>
      <c r="AC1565">
        <v>72</v>
      </c>
      <c r="AD1565" s="18" t="s">
        <v>27</v>
      </c>
      <c r="AE1565">
        <v>6</v>
      </c>
      <c r="AF1565">
        <v>4</v>
      </c>
      <c r="AG1565">
        <v>4</v>
      </c>
      <c r="AH1565">
        <v>2</v>
      </c>
      <c r="AI1565">
        <v>8</v>
      </c>
      <c r="AL1565" t="s">
        <v>46</v>
      </c>
    </row>
    <row r="1566" spans="1:38" hidden="1" x14ac:dyDescent="0.25">
      <c r="A1566" s="22" t="s">
        <v>294</v>
      </c>
      <c r="B1566" s="24" t="s">
        <v>318</v>
      </c>
      <c r="C1566" s="28">
        <v>3</v>
      </c>
      <c r="D1566">
        <v>22.5</v>
      </c>
      <c r="E1566">
        <v>22</v>
      </c>
      <c r="F1566" s="34"/>
      <c r="G1566">
        <v>4</v>
      </c>
      <c r="H1566">
        <v>2</v>
      </c>
      <c r="I1566" s="34"/>
      <c r="J1566" s="66" t="s">
        <v>173</v>
      </c>
      <c r="K1566" s="67" t="s">
        <v>195</v>
      </c>
      <c r="L1566" s="95"/>
      <c r="M1566">
        <v>115</v>
      </c>
      <c r="N1566">
        <v>130</v>
      </c>
      <c r="O1566" s="34"/>
      <c r="P1566">
        <f>VLOOKUP(表格2_45[[#This Row],[name]],odds!$A$1:$H$200,4,0)</f>
        <v>11</v>
      </c>
      <c r="Q1566">
        <v>145</v>
      </c>
      <c r="R1566" s="34"/>
      <c r="S1566" s="37" t="s">
        <v>409</v>
      </c>
      <c r="T1566">
        <v>1400</v>
      </c>
      <c r="U1566">
        <v>1</v>
      </c>
      <c r="V1566">
        <v>3</v>
      </c>
      <c r="W1566">
        <v>3</v>
      </c>
      <c r="X1566">
        <v>24</v>
      </c>
      <c r="Y1566" t="s">
        <v>501</v>
      </c>
      <c r="Z1566">
        <v>1189</v>
      </c>
      <c r="AA1566" s="33" t="s">
        <v>417</v>
      </c>
      <c r="AB1566">
        <v>3</v>
      </c>
      <c r="AC1566">
        <v>72</v>
      </c>
      <c r="AD1566" s="18" t="s">
        <v>27</v>
      </c>
      <c r="AE1566" s="12">
        <v>2</v>
      </c>
      <c r="AF1566">
        <v>5</v>
      </c>
      <c r="AG1566">
        <v>5</v>
      </c>
      <c r="AH1566">
        <v>5</v>
      </c>
      <c r="AI1566">
        <v>3</v>
      </c>
      <c r="AL1566" t="s">
        <v>786</v>
      </c>
    </row>
    <row r="1567" spans="1:38" hidden="1" x14ac:dyDescent="0.25">
      <c r="A1567" s="22" t="s">
        <v>294</v>
      </c>
      <c r="B1567" s="24" t="s">
        <v>318</v>
      </c>
      <c r="C1567">
        <v>13</v>
      </c>
      <c r="D1567">
        <v>36.11</v>
      </c>
      <c r="E1567">
        <v>35.709999999999994</v>
      </c>
      <c r="F1567" s="34"/>
      <c r="G1567">
        <v>4</v>
      </c>
      <c r="H1567">
        <v>9</v>
      </c>
      <c r="I1567" s="34"/>
      <c r="J1567" s="66" t="s">
        <v>173</v>
      </c>
      <c r="K1567" s="76" t="s">
        <v>407</v>
      </c>
      <c r="L1567" s="115"/>
      <c r="M1567">
        <v>115</v>
      </c>
      <c r="N1567">
        <v>122</v>
      </c>
      <c r="O1567" s="34"/>
      <c r="P1567">
        <f>VLOOKUP(表格2_45[[#This Row],[name]],odds!$A$1:$H$200,4,0)</f>
        <v>11</v>
      </c>
      <c r="Q1567">
        <v>137</v>
      </c>
      <c r="R1567" s="34"/>
      <c r="S1567" s="38" t="s">
        <v>411</v>
      </c>
      <c r="T1567">
        <v>1600</v>
      </c>
      <c r="U1567">
        <v>1</v>
      </c>
      <c r="V1567">
        <v>12</v>
      </c>
      <c r="W1567">
        <v>2</v>
      </c>
      <c r="X1567">
        <v>24</v>
      </c>
      <c r="Y1567" t="s">
        <v>483</v>
      </c>
      <c r="Z1567">
        <v>1180</v>
      </c>
      <c r="AA1567" s="33" t="s">
        <v>417</v>
      </c>
      <c r="AB1567">
        <v>3</v>
      </c>
      <c r="AC1567">
        <v>72</v>
      </c>
      <c r="AD1567" s="18" t="s">
        <v>27</v>
      </c>
      <c r="AE1567" t="s">
        <v>603</v>
      </c>
      <c r="AF1567">
        <v>12</v>
      </c>
      <c r="AG1567">
        <v>12</v>
      </c>
      <c r="AH1567">
        <v>13</v>
      </c>
      <c r="AI1567">
        <v>13</v>
      </c>
      <c r="AL1567" t="s">
        <v>1747</v>
      </c>
    </row>
    <row r="1568" spans="1:38" hidden="1" x14ac:dyDescent="0.25">
      <c r="A1568" s="22" t="s">
        <v>294</v>
      </c>
      <c r="B1568" s="25" t="s">
        <v>321</v>
      </c>
      <c r="C1568">
        <v>6</v>
      </c>
      <c r="D1568">
        <v>1.53</v>
      </c>
      <c r="E1568">
        <v>1.43</v>
      </c>
      <c r="F1568" s="34"/>
      <c r="G1568">
        <v>2</v>
      </c>
      <c r="H1568">
        <v>5</v>
      </c>
      <c r="I1568" s="34"/>
      <c r="J1568" s="61" t="s">
        <v>106</v>
      </c>
      <c r="K1568" s="54" t="s">
        <v>58</v>
      </c>
      <c r="L1568" s="110"/>
      <c r="M1568">
        <v>115</v>
      </c>
      <c r="N1568">
        <v>119</v>
      </c>
      <c r="O1568" s="34"/>
      <c r="P1568">
        <f>VLOOKUP(表格2_45[[#This Row],[name]],odds!$A$1:$H$200,4,0)</f>
        <v>16</v>
      </c>
      <c r="Q1568">
        <v>14</v>
      </c>
      <c r="R1568" s="34"/>
      <c r="S1568" s="35" t="s">
        <v>408</v>
      </c>
      <c r="T1568">
        <v>2000</v>
      </c>
      <c r="U1568">
        <v>2</v>
      </c>
      <c r="V1568">
        <v>27</v>
      </c>
      <c r="W1568">
        <v>12</v>
      </c>
      <c r="X1568">
        <v>25</v>
      </c>
      <c r="Y1568" t="s">
        <v>465</v>
      </c>
      <c r="Z1568">
        <v>1201</v>
      </c>
      <c r="AA1568" s="33" t="s">
        <v>417</v>
      </c>
      <c r="AB1568">
        <v>2</v>
      </c>
      <c r="AC1568">
        <v>84</v>
      </c>
      <c r="AD1568" s="17" t="s">
        <v>91</v>
      </c>
      <c r="AE1568" t="s">
        <v>474</v>
      </c>
      <c r="AF1568">
        <v>3</v>
      </c>
      <c r="AG1568">
        <v>4</v>
      </c>
      <c r="AH1568">
        <v>4</v>
      </c>
      <c r="AI1568">
        <v>3</v>
      </c>
      <c r="AJ1568">
        <v>6</v>
      </c>
      <c r="AL1568" t="s">
        <v>323</v>
      </c>
    </row>
    <row r="1569" spans="1:38" x14ac:dyDescent="0.25">
      <c r="A1569" s="22" t="s">
        <v>294</v>
      </c>
      <c r="B1569" s="18" t="s">
        <v>302</v>
      </c>
      <c r="C1569" s="28">
        <v>1</v>
      </c>
      <c r="D1569">
        <v>49.11</v>
      </c>
      <c r="E1569">
        <v>49.309999999999995</v>
      </c>
      <c r="F1569" s="34"/>
      <c r="G1569">
        <v>12</v>
      </c>
      <c r="H1569">
        <v>1</v>
      </c>
      <c r="I1569" s="34"/>
      <c r="J1569" s="55" t="s">
        <v>64</v>
      </c>
      <c r="K1569" s="55" t="s">
        <v>64</v>
      </c>
      <c r="L1569" s="99"/>
      <c r="M1569">
        <v>125</v>
      </c>
      <c r="N1569">
        <v>132</v>
      </c>
      <c r="O1569" s="34"/>
      <c r="P1569">
        <f>VLOOKUP(表格2_45[[#This Row],[name]],odds!$A$1:$H$200,4,0)</f>
        <v>11</v>
      </c>
      <c r="Q1569">
        <v>4.8</v>
      </c>
      <c r="R1569" s="34"/>
      <c r="S1569" s="37" t="s">
        <v>409</v>
      </c>
      <c r="T1569" s="41">
        <v>1800</v>
      </c>
      <c r="U1569">
        <v>1</v>
      </c>
      <c r="V1569">
        <v>10</v>
      </c>
      <c r="W1569">
        <v>12</v>
      </c>
      <c r="X1569">
        <v>25</v>
      </c>
      <c r="Y1569" s="32" t="s">
        <v>432</v>
      </c>
      <c r="Z1569">
        <v>1254</v>
      </c>
      <c r="AA1569" s="33" t="s">
        <v>417</v>
      </c>
      <c r="AB1569">
        <v>2</v>
      </c>
      <c r="AC1569">
        <v>92</v>
      </c>
      <c r="AD1569" s="24" t="s">
        <v>179</v>
      </c>
      <c r="AE1569" s="12" t="s">
        <v>423</v>
      </c>
      <c r="AF1569">
        <v>6</v>
      </c>
      <c r="AG1569">
        <v>4</v>
      </c>
      <c r="AH1569">
        <v>3</v>
      </c>
      <c r="AI1569">
        <v>3</v>
      </c>
      <c r="AJ1569">
        <v>1</v>
      </c>
      <c r="AL1569" t="s">
        <v>17</v>
      </c>
    </row>
    <row r="1570" spans="1:38" hidden="1" x14ac:dyDescent="0.25">
      <c r="A1570" s="22" t="s">
        <v>294</v>
      </c>
      <c r="B1570" s="25" t="s">
        <v>321</v>
      </c>
      <c r="C1570" s="28">
        <v>3</v>
      </c>
      <c r="D1570">
        <v>49.64</v>
      </c>
      <c r="E1570">
        <v>49.34</v>
      </c>
      <c r="F1570" s="34"/>
      <c r="G1570">
        <v>2</v>
      </c>
      <c r="H1570">
        <v>1</v>
      </c>
      <c r="I1570" s="34"/>
      <c r="J1570" s="61" t="s">
        <v>106</v>
      </c>
      <c r="K1570" s="54" t="s">
        <v>58</v>
      </c>
      <c r="L1570" s="110"/>
      <c r="M1570">
        <v>115</v>
      </c>
      <c r="N1570">
        <v>125</v>
      </c>
      <c r="O1570" s="34"/>
      <c r="P1570">
        <f>VLOOKUP(表格2_45[[#This Row],[name]],odds!$A$1:$H$200,4,0)</f>
        <v>16</v>
      </c>
      <c r="Q1570">
        <v>5.9</v>
      </c>
      <c r="R1570" s="34"/>
      <c r="S1570" s="37" t="s">
        <v>409</v>
      </c>
      <c r="T1570" s="41">
        <v>1800</v>
      </c>
      <c r="U1570">
        <v>1</v>
      </c>
      <c r="V1570">
        <v>15</v>
      </c>
      <c r="W1570">
        <v>5</v>
      </c>
      <c r="X1570">
        <v>24</v>
      </c>
      <c r="Y1570" s="32" t="s">
        <v>416</v>
      </c>
      <c r="Z1570">
        <v>1184</v>
      </c>
      <c r="AA1570" s="33" t="s">
        <v>417</v>
      </c>
      <c r="AB1570">
        <v>3</v>
      </c>
      <c r="AC1570">
        <v>69</v>
      </c>
      <c r="AD1570" s="17" t="s">
        <v>91</v>
      </c>
      <c r="AE1570">
        <v>3</v>
      </c>
      <c r="AF1570">
        <v>5</v>
      </c>
      <c r="AG1570">
        <v>8</v>
      </c>
      <c r="AH1570">
        <v>7</v>
      </c>
      <c r="AI1570">
        <v>6</v>
      </c>
      <c r="AJ1570">
        <v>3</v>
      </c>
      <c r="AL1570" t="s">
        <v>1758</v>
      </c>
    </row>
    <row r="1571" spans="1:38" hidden="1" x14ac:dyDescent="0.25">
      <c r="A1571" s="22" t="s">
        <v>294</v>
      </c>
      <c r="B1571" s="25" t="s">
        <v>321</v>
      </c>
      <c r="C1571">
        <v>13</v>
      </c>
      <c r="D1571">
        <v>35.33</v>
      </c>
      <c r="E1571">
        <v>34.429999999999993</v>
      </c>
      <c r="F1571" s="34"/>
      <c r="G1571">
        <v>2</v>
      </c>
      <c r="H1571">
        <v>8</v>
      </c>
      <c r="I1571" s="34"/>
      <c r="J1571" s="61" t="s">
        <v>106</v>
      </c>
      <c r="K1571" s="67" t="s">
        <v>195</v>
      </c>
      <c r="L1571" s="95"/>
      <c r="M1571">
        <v>115</v>
      </c>
      <c r="N1571">
        <v>135</v>
      </c>
      <c r="O1571" s="34"/>
      <c r="P1571">
        <f>VLOOKUP(表格2_45[[#This Row],[name]],odds!$A$1:$H$200,4,0)</f>
        <v>16</v>
      </c>
      <c r="Q1571">
        <v>19</v>
      </c>
      <c r="R1571" s="34"/>
      <c r="S1571" s="35" t="s">
        <v>408</v>
      </c>
      <c r="T1571">
        <v>1600</v>
      </c>
      <c r="U1571">
        <v>1</v>
      </c>
      <c r="V1571">
        <v>19</v>
      </c>
      <c r="W1571">
        <v>10</v>
      </c>
      <c r="X1571">
        <v>25</v>
      </c>
      <c r="Y1571" t="s">
        <v>479</v>
      </c>
      <c r="Z1571">
        <v>1189</v>
      </c>
      <c r="AA1571" s="33" t="s">
        <v>427</v>
      </c>
      <c r="AB1571">
        <v>3</v>
      </c>
      <c r="AC1571">
        <v>80</v>
      </c>
      <c r="AD1571" s="17" t="s">
        <v>91</v>
      </c>
      <c r="AE1571" t="s">
        <v>725</v>
      </c>
      <c r="AF1571">
        <v>2</v>
      </c>
      <c r="AG1571">
        <v>2</v>
      </c>
      <c r="AH1571">
        <v>2</v>
      </c>
      <c r="AI1571">
        <v>13</v>
      </c>
      <c r="AL1571" t="s">
        <v>323</v>
      </c>
    </row>
    <row r="1572" spans="1:38" hidden="1" x14ac:dyDescent="0.25">
      <c r="A1572" s="22" t="s">
        <v>294</v>
      </c>
      <c r="B1572" s="25" t="s">
        <v>321</v>
      </c>
      <c r="C1572" s="28">
        <v>3</v>
      </c>
      <c r="D1572">
        <v>35.68</v>
      </c>
      <c r="E1572">
        <v>35.68</v>
      </c>
      <c r="F1572" s="34"/>
      <c r="G1572">
        <v>2</v>
      </c>
      <c r="H1572">
        <v>2</v>
      </c>
      <c r="I1572" s="34"/>
      <c r="J1572" s="61" t="s">
        <v>106</v>
      </c>
      <c r="K1572" s="54" t="s">
        <v>58</v>
      </c>
      <c r="L1572" s="110"/>
      <c r="M1572">
        <v>115</v>
      </c>
      <c r="N1572">
        <v>115</v>
      </c>
      <c r="O1572" s="34"/>
      <c r="P1572">
        <f>VLOOKUP(表格2_45[[#This Row],[name]],odds!$A$1:$H$200,4,0)</f>
        <v>16</v>
      </c>
      <c r="Q1572">
        <v>17</v>
      </c>
      <c r="R1572" s="34"/>
      <c r="S1572" s="37" t="s">
        <v>409</v>
      </c>
      <c r="T1572">
        <v>1600</v>
      </c>
      <c r="U1572">
        <v>1</v>
      </c>
      <c r="V1572">
        <v>15</v>
      </c>
      <c r="W1572">
        <v>3</v>
      </c>
      <c r="X1572">
        <v>25</v>
      </c>
      <c r="Y1572" t="s">
        <v>479</v>
      </c>
      <c r="Z1572">
        <v>1173</v>
      </c>
      <c r="AA1572" s="34" t="s">
        <v>438</v>
      </c>
      <c r="AB1572">
        <v>2</v>
      </c>
      <c r="AC1572">
        <v>81</v>
      </c>
      <c r="AD1572" s="17" t="s">
        <v>91</v>
      </c>
      <c r="AE1572" t="s">
        <v>474</v>
      </c>
      <c r="AF1572">
        <v>4</v>
      </c>
      <c r="AG1572">
        <v>4</v>
      </c>
      <c r="AH1572">
        <v>3</v>
      </c>
      <c r="AI1572">
        <v>3</v>
      </c>
      <c r="AL1572" t="s">
        <v>323</v>
      </c>
    </row>
    <row r="1573" spans="1:38" hidden="1" x14ac:dyDescent="0.25">
      <c r="A1573" s="22" t="s">
        <v>294</v>
      </c>
      <c r="B1573" s="25" t="s">
        <v>321</v>
      </c>
      <c r="C1573">
        <v>6</v>
      </c>
      <c r="D1573">
        <v>1.37</v>
      </c>
      <c r="E1573">
        <v>0.87000000000000011</v>
      </c>
      <c r="F1573" s="34"/>
      <c r="G1573">
        <v>2</v>
      </c>
      <c r="H1573">
        <v>6</v>
      </c>
      <c r="I1573" s="34"/>
      <c r="J1573" s="61" t="s">
        <v>106</v>
      </c>
      <c r="K1573" s="54" t="s">
        <v>58</v>
      </c>
      <c r="L1573" s="110"/>
      <c r="M1573">
        <v>115</v>
      </c>
      <c r="N1573">
        <v>124</v>
      </c>
      <c r="O1573" s="34"/>
      <c r="P1573">
        <f>VLOOKUP(表格2_45[[#This Row],[name]],odds!$A$1:$H$200,4,0)</f>
        <v>16</v>
      </c>
      <c r="Q1573">
        <v>6.2</v>
      </c>
      <c r="R1573" s="34"/>
      <c r="S1573" s="37" t="s">
        <v>409</v>
      </c>
      <c r="T1573">
        <v>2000</v>
      </c>
      <c r="U1573">
        <v>2</v>
      </c>
      <c r="V1573">
        <v>29</v>
      </c>
      <c r="W1573">
        <v>12</v>
      </c>
      <c r="X1573">
        <v>24</v>
      </c>
      <c r="Y1573" t="s">
        <v>501</v>
      </c>
      <c r="Z1573">
        <v>1179</v>
      </c>
      <c r="AA1573" s="33" t="s">
        <v>417</v>
      </c>
      <c r="AB1573">
        <v>2</v>
      </c>
      <c r="AC1573">
        <v>82</v>
      </c>
      <c r="AD1573" s="17" t="s">
        <v>91</v>
      </c>
      <c r="AE1573" s="12" t="s">
        <v>549</v>
      </c>
      <c r="AF1573">
        <v>4</v>
      </c>
      <c r="AG1573">
        <v>1</v>
      </c>
      <c r="AH1573">
        <v>1</v>
      </c>
      <c r="AI1573">
        <v>1</v>
      </c>
      <c r="AJ1573">
        <v>6</v>
      </c>
      <c r="AL1573" t="s">
        <v>323</v>
      </c>
    </row>
    <row r="1574" spans="1:38" hidden="1" x14ac:dyDescent="0.25">
      <c r="A1574" s="22" t="s">
        <v>294</v>
      </c>
      <c r="B1574" s="25" t="s">
        <v>321</v>
      </c>
      <c r="C1574">
        <v>10</v>
      </c>
      <c r="D1574">
        <v>1.6</v>
      </c>
      <c r="E1574">
        <v>1.1000000000000001</v>
      </c>
      <c r="F1574" s="34"/>
      <c r="G1574">
        <v>2</v>
      </c>
      <c r="H1574">
        <v>7</v>
      </c>
      <c r="I1574" s="34"/>
      <c r="J1574" s="61" t="s">
        <v>106</v>
      </c>
      <c r="K1574" s="67" t="s">
        <v>195</v>
      </c>
      <c r="L1574" s="95"/>
      <c r="M1574">
        <v>115</v>
      </c>
      <c r="N1574">
        <v>123</v>
      </c>
      <c r="O1574" s="34"/>
      <c r="P1574">
        <f>VLOOKUP(表格2_45[[#This Row],[name]],odds!$A$1:$H$200,4,0)</f>
        <v>16</v>
      </c>
      <c r="Q1574">
        <v>76</v>
      </c>
      <c r="R1574" s="34"/>
      <c r="S1574" s="36" t="s">
        <v>410</v>
      </c>
      <c r="T1574">
        <v>2000</v>
      </c>
      <c r="U1574">
        <v>2</v>
      </c>
      <c r="V1574">
        <v>17</v>
      </c>
      <c r="W1574">
        <v>11</v>
      </c>
      <c r="X1574">
        <v>24</v>
      </c>
      <c r="Y1574" t="s">
        <v>501</v>
      </c>
      <c r="Z1574">
        <v>1177</v>
      </c>
      <c r="AA1574" s="33" t="s">
        <v>417</v>
      </c>
      <c r="AB1574" t="s">
        <v>1576</v>
      </c>
      <c r="AC1574">
        <v>82</v>
      </c>
      <c r="AD1574" s="17" t="s">
        <v>91</v>
      </c>
      <c r="AE1574" t="s">
        <v>794</v>
      </c>
      <c r="AF1574">
        <v>9</v>
      </c>
      <c r="AG1574">
        <v>9</v>
      </c>
      <c r="AH1574">
        <v>7</v>
      </c>
      <c r="AI1574">
        <v>7</v>
      </c>
      <c r="AJ1574">
        <v>10</v>
      </c>
      <c r="AL1574" t="s">
        <v>323</v>
      </c>
    </row>
    <row r="1575" spans="1:38" hidden="1" x14ac:dyDescent="0.25">
      <c r="A1575" s="22" t="s">
        <v>294</v>
      </c>
      <c r="B1575" s="25" t="s">
        <v>321</v>
      </c>
      <c r="C1575" s="28">
        <v>3</v>
      </c>
      <c r="D1575">
        <v>1.46</v>
      </c>
      <c r="E1575">
        <v>0.76</v>
      </c>
      <c r="F1575" s="34"/>
      <c r="G1575">
        <v>2</v>
      </c>
      <c r="H1575">
        <v>6</v>
      </c>
      <c r="I1575" s="34"/>
      <c r="J1575" s="61" t="s">
        <v>106</v>
      </c>
      <c r="K1575" s="54" t="s">
        <v>58</v>
      </c>
      <c r="L1575" s="110"/>
      <c r="M1575">
        <v>115</v>
      </c>
      <c r="N1575">
        <v>130</v>
      </c>
      <c r="O1575" s="34"/>
      <c r="P1575">
        <f>VLOOKUP(表格2_45[[#This Row],[name]],odds!$A$1:$H$200,4,0)</f>
        <v>16</v>
      </c>
      <c r="Q1575">
        <v>4.4000000000000004</v>
      </c>
      <c r="R1575" s="34"/>
      <c r="S1575" s="35" t="s">
        <v>408</v>
      </c>
      <c r="T1575">
        <v>2000</v>
      </c>
      <c r="U1575">
        <v>2</v>
      </c>
      <c r="V1575">
        <v>13</v>
      </c>
      <c r="W1575">
        <v>10</v>
      </c>
      <c r="X1575">
        <v>24</v>
      </c>
      <c r="Y1575" t="s">
        <v>465</v>
      </c>
      <c r="Z1575">
        <v>1182</v>
      </c>
      <c r="AA1575" s="33" t="s">
        <v>427</v>
      </c>
      <c r="AB1575">
        <v>3</v>
      </c>
      <c r="AC1575">
        <v>80</v>
      </c>
      <c r="AD1575" s="17" t="s">
        <v>91</v>
      </c>
      <c r="AE1575" s="12" t="s">
        <v>581</v>
      </c>
      <c r="AF1575">
        <v>2</v>
      </c>
      <c r="AG1575">
        <v>1</v>
      </c>
      <c r="AH1575">
        <v>1</v>
      </c>
      <c r="AI1575">
        <v>1</v>
      </c>
      <c r="AJ1575">
        <v>3</v>
      </c>
      <c r="AL1575" t="s">
        <v>323</v>
      </c>
    </row>
    <row r="1576" spans="1:38" hidden="1" x14ac:dyDescent="0.25">
      <c r="A1576" s="22" t="s">
        <v>294</v>
      </c>
      <c r="B1576" s="25" t="s">
        <v>321</v>
      </c>
      <c r="C1576" s="28">
        <v>3</v>
      </c>
      <c r="D1576">
        <v>36.47</v>
      </c>
      <c r="E1576">
        <v>35.369999999999997</v>
      </c>
      <c r="F1576" s="34"/>
      <c r="G1576">
        <v>2</v>
      </c>
      <c r="H1576">
        <v>11</v>
      </c>
      <c r="I1576" s="34"/>
      <c r="J1576" s="61" t="s">
        <v>106</v>
      </c>
      <c r="K1576" s="54" t="s">
        <v>58</v>
      </c>
      <c r="L1576" s="110"/>
      <c r="M1576">
        <v>115</v>
      </c>
      <c r="N1576">
        <v>135</v>
      </c>
      <c r="O1576" s="34"/>
      <c r="P1576">
        <f>VLOOKUP(表格2_45[[#This Row],[name]],odds!$A$1:$H$200,4,0)</f>
        <v>16</v>
      </c>
      <c r="Q1576">
        <v>8.4</v>
      </c>
      <c r="R1576" s="34"/>
      <c r="S1576" s="35" t="s">
        <v>408</v>
      </c>
      <c r="T1576">
        <v>1600</v>
      </c>
      <c r="U1576">
        <v>1</v>
      </c>
      <c r="V1576">
        <v>22</v>
      </c>
      <c r="W1576">
        <v>9</v>
      </c>
      <c r="X1576">
        <v>24</v>
      </c>
      <c r="Y1576" t="s">
        <v>501</v>
      </c>
      <c r="Z1576">
        <v>1184</v>
      </c>
      <c r="AA1576" s="34" t="s">
        <v>438</v>
      </c>
      <c r="AB1576">
        <v>3</v>
      </c>
      <c r="AC1576">
        <v>80</v>
      </c>
      <c r="AD1576" s="17" t="s">
        <v>91</v>
      </c>
      <c r="AE1576" s="12" t="s">
        <v>539</v>
      </c>
      <c r="AF1576">
        <v>3</v>
      </c>
      <c r="AG1576">
        <v>2</v>
      </c>
      <c r="AH1576">
        <v>2</v>
      </c>
      <c r="AI1576">
        <v>3</v>
      </c>
      <c r="AL1576" t="s">
        <v>323</v>
      </c>
    </row>
    <row r="1577" spans="1:38" x14ac:dyDescent="0.25">
      <c r="A1577" s="22" t="s">
        <v>294</v>
      </c>
      <c r="B1577" s="18" t="s">
        <v>302</v>
      </c>
      <c r="C1577" s="28">
        <v>1</v>
      </c>
      <c r="D1577">
        <v>49.19</v>
      </c>
      <c r="E1577">
        <v>49.489999999999995</v>
      </c>
      <c r="F1577" s="34"/>
      <c r="G1577">
        <v>12</v>
      </c>
      <c r="H1577">
        <v>9</v>
      </c>
      <c r="I1577" s="34"/>
      <c r="J1577" s="55" t="s">
        <v>64</v>
      </c>
      <c r="K1577" s="59" t="s">
        <v>85</v>
      </c>
      <c r="L1577" s="96"/>
      <c r="M1577">
        <v>125</v>
      </c>
      <c r="N1577">
        <v>117</v>
      </c>
      <c r="O1577" s="34"/>
      <c r="P1577">
        <f>VLOOKUP(表格2_45[[#This Row],[name]],odds!$A$1:$H$200,4,0)</f>
        <v>11</v>
      </c>
      <c r="Q1577">
        <v>4.9000000000000004</v>
      </c>
      <c r="R1577" s="34"/>
      <c r="S1577" s="36" t="s">
        <v>410</v>
      </c>
      <c r="T1577" s="41">
        <v>1800</v>
      </c>
      <c r="U1577">
        <v>1</v>
      </c>
      <c r="V1577">
        <v>8</v>
      </c>
      <c r="W1577">
        <v>1</v>
      </c>
      <c r="X1577">
        <v>25</v>
      </c>
      <c r="Y1577" s="32" t="s">
        <v>432</v>
      </c>
      <c r="Z1577">
        <v>1254</v>
      </c>
      <c r="AA1577" s="33" t="s">
        <v>417</v>
      </c>
      <c r="AB1577" t="s">
        <v>1474</v>
      </c>
      <c r="AC1577">
        <v>92</v>
      </c>
      <c r="AD1577" s="24" t="s">
        <v>179</v>
      </c>
      <c r="AE1577" s="12" t="s">
        <v>446</v>
      </c>
      <c r="AF1577">
        <v>9</v>
      </c>
      <c r="AG1577">
        <v>9</v>
      </c>
      <c r="AH1577">
        <v>9</v>
      </c>
      <c r="AI1577">
        <v>7</v>
      </c>
      <c r="AJ1577">
        <v>1</v>
      </c>
      <c r="AL1577" t="s">
        <v>17</v>
      </c>
    </row>
    <row r="1578" spans="1:38" hidden="1" x14ac:dyDescent="0.25">
      <c r="A1578" s="22" t="s">
        <v>294</v>
      </c>
      <c r="B1578" s="25" t="s">
        <v>321</v>
      </c>
      <c r="C1578" s="28">
        <v>1</v>
      </c>
      <c r="D1578">
        <v>1.23</v>
      </c>
      <c r="E1578">
        <v>0.12999999999999989</v>
      </c>
      <c r="F1578" s="34"/>
      <c r="G1578">
        <v>2</v>
      </c>
      <c r="H1578">
        <v>14</v>
      </c>
      <c r="I1578" s="34"/>
      <c r="J1578" s="61" t="s">
        <v>106</v>
      </c>
      <c r="K1578" s="54" t="s">
        <v>58</v>
      </c>
      <c r="L1578" s="110"/>
      <c r="M1578">
        <v>115</v>
      </c>
      <c r="N1578">
        <v>129</v>
      </c>
      <c r="O1578" s="34"/>
      <c r="P1578">
        <f>VLOOKUP(表格2_45[[#This Row],[name]],odds!$A$1:$H$200,4,0)</f>
        <v>16</v>
      </c>
      <c r="Q1578">
        <v>8.6999999999999993</v>
      </c>
      <c r="R1578" s="34"/>
      <c r="S1578" s="37" t="s">
        <v>409</v>
      </c>
      <c r="T1578">
        <v>2000</v>
      </c>
      <c r="U1578">
        <v>2</v>
      </c>
      <c r="V1578">
        <v>23</v>
      </c>
      <c r="W1578">
        <v>6</v>
      </c>
      <c r="X1578">
        <v>24</v>
      </c>
      <c r="Y1578" t="s">
        <v>483</v>
      </c>
      <c r="Z1578">
        <v>1189</v>
      </c>
      <c r="AA1578" s="33" t="s">
        <v>427</v>
      </c>
      <c r="AB1578">
        <v>3</v>
      </c>
      <c r="AC1578">
        <v>74</v>
      </c>
      <c r="AD1578" s="17" t="s">
        <v>91</v>
      </c>
      <c r="AE1578" s="12" t="s">
        <v>539</v>
      </c>
      <c r="AF1578">
        <v>7</v>
      </c>
      <c r="AG1578">
        <v>2</v>
      </c>
      <c r="AH1578">
        <v>1</v>
      </c>
      <c r="AI1578">
        <v>1</v>
      </c>
      <c r="AJ1578">
        <v>1</v>
      </c>
      <c r="AL1578" t="s">
        <v>323</v>
      </c>
    </row>
    <row r="1579" spans="1:38" hidden="1" x14ac:dyDescent="0.25">
      <c r="A1579" s="22" t="s">
        <v>294</v>
      </c>
      <c r="B1579" s="25" t="s">
        <v>321</v>
      </c>
      <c r="C1579" s="28">
        <v>1</v>
      </c>
      <c r="D1579">
        <v>1.65</v>
      </c>
      <c r="E1579">
        <v>1.05</v>
      </c>
      <c r="F1579" s="34"/>
      <c r="G1579">
        <v>2</v>
      </c>
      <c r="H1579">
        <v>11</v>
      </c>
      <c r="I1579" s="34"/>
      <c r="J1579" s="61" t="s">
        <v>106</v>
      </c>
      <c r="K1579" s="54" t="s">
        <v>58</v>
      </c>
      <c r="L1579" s="110"/>
      <c r="M1579">
        <v>115</v>
      </c>
      <c r="N1579">
        <v>120</v>
      </c>
      <c r="O1579" s="34"/>
      <c r="P1579">
        <f>VLOOKUP(表格2_45[[#This Row],[name]],odds!$A$1:$H$200,4,0)</f>
        <v>16</v>
      </c>
      <c r="Q1579">
        <v>9.4</v>
      </c>
      <c r="R1579" s="34"/>
      <c r="S1579" s="36" t="s">
        <v>410</v>
      </c>
      <c r="T1579">
        <v>2000</v>
      </c>
      <c r="U1579">
        <v>2</v>
      </c>
      <c r="V1579">
        <v>26</v>
      </c>
      <c r="W1579">
        <v>5</v>
      </c>
      <c r="X1579">
        <v>24</v>
      </c>
      <c r="Y1579" t="s">
        <v>483</v>
      </c>
      <c r="Z1579">
        <v>1194</v>
      </c>
      <c r="AA1579" s="33" t="s">
        <v>417</v>
      </c>
      <c r="AB1579">
        <v>3</v>
      </c>
      <c r="AC1579">
        <v>68</v>
      </c>
      <c r="AD1579" s="17" t="s">
        <v>91</v>
      </c>
      <c r="AE1579" s="12" t="s">
        <v>654</v>
      </c>
      <c r="AF1579">
        <v>9</v>
      </c>
      <c r="AG1579">
        <v>1</v>
      </c>
      <c r="AH1579">
        <v>1</v>
      </c>
      <c r="AI1579">
        <v>1</v>
      </c>
      <c r="AJ1579">
        <v>1</v>
      </c>
      <c r="AL1579" t="s">
        <v>323</v>
      </c>
    </row>
    <row r="1580" spans="1:38" x14ac:dyDescent="0.25">
      <c r="A1580" s="22" t="s">
        <v>294</v>
      </c>
      <c r="B1580" s="17" t="s">
        <v>299</v>
      </c>
      <c r="C1580" s="30">
        <v>5</v>
      </c>
      <c r="D1580">
        <v>49.4</v>
      </c>
      <c r="E1580">
        <v>49.5</v>
      </c>
      <c r="F1580" s="34"/>
      <c r="G1580">
        <v>9</v>
      </c>
      <c r="H1580">
        <v>6</v>
      </c>
      <c r="I1580" s="34"/>
      <c r="J1580" s="49" t="s">
        <v>31</v>
      </c>
      <c r="K1580" s="55" t="s">
        <v>64</v>
      </c>
      <c r="L1580" s="99"/>
      <c r="M1580">
        <v>128</v>
      </c>
      <c r="N1580">
        <v>125</v>
      </c>
      <c r="O1580" s="34"/>
      <c r="P1580">
        <f>VLOOKUP(表格2_45[[#This Row],[name]],odds!$A$1:$H$200,4,0)</f>
        <v>7.7</v>
      </c>
      <c r="Q1580">
        <v>4.0999999999999996</v>
      </c>
      <c r="R1580" s="34"/>
      <c r="S1580" s="37" t="s">
        <v>409</v>
      </c>
      <c r="T1580" s="41">
        <v>1800</v>
      </c>
      <c r="U1580">
        <v>1</v>
      </c>
      <c r="V1580">
        <v>8</v>
      </c>
      <c r="W1580">
        <v>1</v>
      </c>
      <c r="X1580">
        <v>25</v>
      </c>
      <c r="Y1580" s="32" t="s">
        <v>432</v>
      </c>
      <c r="Z1580">
        <v>1084</v>
      </c>
      <c r="AA1580" s="33" t="s">
        <v>417</v>
      </c>
      <c r="AB1580" t="s">
        <v>1474</v>
      </c>
      <c r="AC1580">
        <v>100</v>
      </c>
      <c r="AD1580" s="24" t="s">
        <v>179</v>
      </c>
      <c r="AE1580" s="12" t="s">
        <v>539</v>
      </c>
      <c r="AF1580">
        <v>6</v>
      </c>
      <c r="AG1580">
        <v>6</v>
      </c>
      <c r="AH1580">
        <v>5</v>
      </c>
      <c r="AI1580">
        <v>1</v>
      </c>
      <c r="AJ1580">
        <v>5</v>
      </c>
      <c r="AL1580" t="s">
        <v>46</v>
      </c>
    </row>
    <row r="1581" spans="1:38" hidden="1" x14ac:dyDescent="0.25">
      <c r="A1581" s="22" t="s">
        <v>294</v>
      </c>
      <c r="B1581" s="25" t="s">
        <v>321</v>
      </c>
      <c r="C1581">
        <v>6</v>
      </c>
      <c r="D1581">
        <v>3.37</v>
      </c>
      <c r="E1581">
        <v>2.77</v>
      </c>
      <c r="F1581" s="34"/>
      <c r="G1581">
        <v>2</v>
      </c>
      <c r="H1581">
        <v>7</v>
      </c>
      <c r="I1581" s="34"/>
      <c r="J1581" s="61" t="s">
        <v>106</v>
      </c>
      <c r="K1581" s="59" t="s">
        <v>85</v>
      </c>
      <c r="L1581" s="96"/>
      <c r="M1581">
        <v>115</v>
      </c>
      <c r="N1581">
        <v>126</v>
      </c>
      <c r="O1581" s="34"/>
      <c r="P1581">
        <f>VLOOKUP(表格2_45[[#This Row],[name]],odds!$A$1:$H$200,4,0)</f>
        <v>16</v>
      </c>
      <c r="Q1581">
        <v>12</v>
      </c>
      <c r="R1581" s="34"/>
      <c r="S1581" s="36" t="s">
        <v>410</v>
      </c>
      <c r="T1581">
        <v>2000</v>
      </c>
      <c r="U1581">
        <v>2</v>
      </c>
      <c r="V1581">
        <v>7</v>
      </c>
      <c r="W1581">
        <v>4</v>
      </c>
      <c r="X1581">
        <v>24</v>
      </c>
      <c r="Y1581" t="s">
        <v>501</v>
      </c>
      <c r="Z1581">
        <v>1191</v>
      </c>
      <c r="AA1581" s="33" t="s">
        <v>417</v>
      </c>
      <c r="AB1581">
        <v>3</v>
      </c>
      <c r="AC1581">
        <v>71</v>
      </c>
      <c r="AD1581" s="27" t="s">
        <v>65</v>
      </c>
      <c r="AE1581" t="s">
        <v>502</v>
      </c>
      <c r="AF1581">
        <v>9</v>
      </c>
      <c r="AG1581">
        <v>9</v>
      </c>
      <c r="AH1581">
        <v>8</v>
      </c>
      <c r="AI1581">
        <v>7</v>
      </c>
      <c r="AJ1581">
        <v>6</v>
      </c>
      <c r="AL1581" t="s">
        <v>46</v>
      </c>
    </row>
    <row r="1582" spans="1:38" hidden="1" x14ac:dyDescent="0.25">
      <c r="A1582" s="22" t="s">
        <v>294</v>
      </c>
      <c r="B1582" s="25" t="s">
        <v>321</v>
      </c>
      <c r="C1582">
        <v>14</v>
      </c>
      <c r="D1582">
        <v>48.94</v>
      </c>
      <c r="E1582">
        <v>48.14</v>
      </c>
      <c r="F1582" s="34"/>
      <c r="G1582">
        <v>2</v>
      </c>
      <c r="H1582">
        <v>10</v>
      </c>
      <c r="I1582" s="34"/>
      <c r="J1582" s="61" t="s">
        <v>106</v>
      </c>
      <c r="K1582" s="59" t="s">
        <v>85</v>
      </c>
      <c r="L1582" s="96"/>
      <c r="M1582">
        <v>115</v>
      </c>
      <c r="N1582">
        <v>126</v>
      </c>
      <c r="O1582" s="34"/>
      <c r="P1582">
        <f>VLOOKUP(表格2_45[[#This Row],[name]],odds!$A$1:$H$200,4,0)</f>
        <v>16</v>
      </c>
      <c r="Q1582">
        <v>57</v>
      </c>
      <c r="R1582" s="34"/>
      <c r="S1582" s="38" t="s">
        <v>411</v>
      </c>
      <c r="T1582" s="41">
        <v>1800</v>
      </c>
      <c r="U1582">
        <v>1</v>
      </c>
      <c r="V1582">
        <v>3</v>
      </c>
      <c r="W1582">
        <v>3</v>
      </c>
      <c r="X1582">
        <v>24</v>
      </c>
      <c r="Y1582" t="s">
        <v>501</v>
      </c>
      <c r="Z1582">
        <v>1184</v>
      </c>
      <c r="AA1582" s="33" t="s">
        <v>417</v>
      </c>
      <c r="AB1582" t="s">
        <v>1620</v>
      </c>
      <c r="AC1582">
        <v>73</v>
      </c>
      <c r="AD1582" s="27" t="s">
        <v>65</v>
      </c>
      <c r="AE1582" t="s">
        <v>490</v>
      </c>
      <c r="AF1582">
        <v>11</v>
      </c>
      <c r="AG1582">
        <v>12</v>
      </c>
      <c r="AH1582">
        <v>14</v>
      </c>
      <c r="AI1582">
        <v>13</v>
      </c>
      <c r="AJ1582">
        <v>14</v>
      </c>
      <c r="AL1582" t="s">
        <v>46</v>
      </c>
    </row>
    <row r="1583" spans="1:38" hidden="1" x14ac:dyDescent="0.25">
      <c r="A1583" s="22" t="s">
        <v>294</v>
      </c>
      <c r="B1583" s="25" t="s">
        <v>321</v>
      </c>
      <c r="C1583">
        <v>6</v>
      </c>
      <c r="D1583">
        <v>2.68</v>
      </c>
      <c r="E1583">
        <v>1.7800000000000002</v>
      </c>
      <c r="F1583" s="34"/>
      <c r="G1583">
        <v>2</v>
      </c>
      <c r="H1583">
        <v>11</v>
      </c>
      <c r="I1583" s="34"/>
      <c r="J1583" s="61" t="s">
        <v>106</v>
      </c>
      <c r="K1583" s="59" t="s">
        <v>85</v>
      </c>
      <c r="L1583" s="96"/>
      <c r="M1583">
        <v>115</v>
      </c>
      <c r="N1583">
        <v>130</v>
      </c>
      <c r="O1583" s="34"/>
      <c r="P1583">
        <f>VLOOKUP(表格2_45[[#This Row],[name]],odds!$A$1:$H$200,4,0)</f>
        <v>16</v>
      </c>
      <c r="Q1583">
        <v>32</v>
      </c>
      <c r="R1583" s="34"/>
      <c r="S1583" s="38" t="s">
        <v>411</v>
      </c>
      <c r="T1583">
        <v>2000</v>
      </c>
      <c r="U1583">
        <v>2</v>
      </c>
      <c r="V1583">
        <v>4</v>
      </c>
      <c r="W1583">
        <v>2</v>
      </c>
      <c r="X1583">
        <v>24</v>
      </c>
      <c r="Y1583" t="s">
        <v>501</v>
      </c>
      <c r="Z1583">
        <v>1188</v>
      </c>
      <c r="AA1583" s="33" t="s">
        <v>417</v>
      </c>
      <c r="AB1583">
        <v>3</v>
      </c>
      <c r="AC1583">
        <v>75</v>
      </c>
      <c r="AD1583" s="27" t="s">
        <v>65</v>
      </c>
      <c r="AE1583" t="s">
        <v>589</v>
      </c>
      <c r="AF1583">
        <v>11</v>
      </c>
      <c r="AG1583">
        <v>11</v>
      </c>
      <c r="AH1583">
        <v>11</v>
      </c>
      <c r="AI1583">
        <v>11</v>
      </c>
      <c r="AJ1583">
        <v>6</v>
      </c>
      <c r="AL1583" t="s">
        <v>46</v>
      </c>
    </row>
    <row r="1584" spans="1:38" hidden="1" x14ac:dyDescent="0.25">
      <c r="A1584" s="22" t="s">
        <v>294</v>
      </c>
      <c r="B1584" s="18" t="s">
        <v>302</v>
      </c>
      <c r="C1584" s="28">
        <v>1</v>
      </c>
      <c r="D1584">
        <v>49.53</v>
      </c>
      <c r="E1584">
        <v>49.730000000000004</v>
      </c>
      <c r="F1584" s="34"/>
      <c r="G1584">
        <v>12</v>
      </c>
      <c r="H1584">
        <v>6</v>
      </c>
      <c r="I1584" s="34"/>
      <c r="J1584" s="55" t="s">
        <v>64</v>
      </c>
      <c r="K1584" s="74" t="s">
        <v>404</v>
      </c>
      <c r="L1584" s="106"/>
      <c r="M1584">
        <v>125</v>
      </c>
      <c r="N1584">
        <v>124</v>
      </c>
      <c r="O1584" s="34"/>
      <c r="P1584">
        <f>VLOOKUP(表格2_45[[#This Row],[name]],odds!$A$1:$H$200,4,0)</f>
        <v>11</v>
      </c>
      <c r="Q1584">
        <v>2.4</v>
      </c>
      <c r="R1584" s="34"/>
      <c r="S1584" s="35" t="s">
        <v>408</v>
      </c>
      <c r="T1584" s="41">
        <v>1800</v>
      </c>
      <c r="U1584">
        <v>1</v>
      </c>
      <c r="V1584">
        <v>6</v>
      </c>
      <c r="W1584">
        <v>12</v>
      </c>
      <c r="X1584">
        <v>23</v>
      </c>
      <c r="Y1584" s="32" t="s">
        <v>432</v>
      </c>
      <c r="Z1584">
        <v>1217</v>
      </c>
      <c r="AA1584" s="33" t="s">
        <v>417</v>
      </c>
      <c r="AB1584">
        <v>2</v>
      </c>
      <c r="AC1584">
        <v>88</v>
      </c>
      <c r="AD1584" s="24" t="s">
        <v>179</v>
      </c>
      <c r="AE1584" s="12" t="s">
        <v>446</v>
      </c>
      <c r="AF1584">
        <v>2</v>
      </c>
      <c r="AG1584">
        <v>4</v>
      </c>
      <c r="AH1584">
        <v>4</v>
      </c>
      <c r="AI1584">
        <v>3</v>
      </c>
      <c r="AJ1584">
        <v>1</v>
      </c>
      <c r="AL1584" t="s">
        <v>141</v>
      </c>
    </row>
    <row r="1585" spans="1:38" hidden="1" x14ac:dyDescent="0.25">
      <c r="A1585" s="22" t="s">
        <v>294</v>
      </c>
      <c r="B1585" s="25" t="s">
        <v>321</v>
      </c>
      <c r="C1585">
        <v>9</v>
      </c>
      <c r="D1585">
        <v>4.51</v>
      </c>
      <c r="E1585">
        <v>4.1099999999999994</v>
      </c>
      <c r="F1585" s="34"/>
      <c r="G1585">
        <v>2</v>
      </c>
      <c r="H1585">
        <v>10</v>
      </c>
      <c r="I1585" s="34"/>
      <c r="J1585" s="61" t="s">
        <v>106</v>
      </c>
      <c r="K1585" s="54" t="s">
        <v>58</v>
      </c>
      <c r="L1585" s="110"/>
      <c r="M1585">
        <v>115</v>
      </c>
      <c r="N1585">
        <v>116</v>
      </c>
      <c r="O1585" s="34"/>
      <c r="P1585">
        <f>VLOOKUP(表格2_45[[#This Row],[name]],odds!$A$1:$H$200,4,0)</f>
        <v>16</v>
      </c>
      <c r="Q1585">
        <v>11</v>
      </c>
      <c r="R1585" s="34"/>
      <c r="S1585" s="35" t="s">
        <v>408</v>
      </c>
      <c r="T1585">
        <v>2000</v>
      </c>
      <c r="U1585">
        <v>2</v>
      </c>
      <c r="V1585">
        <v>23</v>
      </c>
      <c r="W1585">
        <v>12</v>
      </c>
      <c r="X1585">
        <v>23</v>
      </c>
      <c r="Y1585" t="s">
        <v>508</v>
      </c>
      <c r="Z1585">
        <v>1175</v>
      </c>
      <c r="AA1585" s="33" t="s">
        <v>417</v>
      </c>
      <c r="AB1585">
        <v>2</v>
      </c>
      <c r="AC1585">
        <v>78</v>
      </c>
      <c r="AD1585" s="27" t="s">
        <v>65</v>
      </c>
      <c r="AE1585">
        <v>17</v>
      </c>
      <c r="AF1585">
        <v>3</v>
      </c>
      <c r="AG1585">
        <v>2</v>
      </c>
      <c r="AH1585">
        <v>2</v>
      </c>
      <c r="AI1585">
        <v>2</v>
      </c>
      <c r="AJ1585">
        <v>9</v>
      </c>
      <c r="AL1585" t="s">
        <v>46</v>
      </c>
    </row>
    <row r="1586" spans="1:38" hidden="1" x14ac:dyDescent="0.25">
      <c r="A1586" s="22" t="s">
        <v>294</v>
      </c>
      <c r="B1586" s="25" t="s">
        <v>321</v>
      </c>
      <c r="C1586" s="30">
        <v>4</v>
      </c>
      <c r="D1586">
        <v>48.72</v>
      </c>
      <c r="E1586">
        <v>47.819999999999993</v>
      </c>
      <c r="F1586" s="34"/>
      <c r="G1586">
        <v>2</v>
      </c>
      <c r="H1586">
        <v>6</v>
      </c>
      <c r="I1586" s="34"/>
      <c r="J1586" s="61" t="s">
        <v>106</v>
      </c>
      <c r="K1586" s="79" t="s">
        <v>702</v>
      </c>
      <c r="L1586" s="124"/>
      <c r="M1586">
        <v>115</v>
      </c>
      <c r="N1586">
        <v>135</v>
      </c>
      <c r="O1586" s="34"/>
      <c r="P1586">
        <f>VLOOKUP(表格2_45[[#This Row],[name]],odds!$A$1:$H$200,4,0)</f>
        <v>16</v>
      </c>
      <c r="Q1586">
        <v>10</v>
      </c>
      <c r="R1586" s="34"/>
      <c r="S1586" s="37" t="s">
        <v>409</v>
      </c>
      <c r="T1586" s="41">
        <v>1800</v>
      </c>
      <c r="U1586">
        <v>1</v>
      </c>
      <c r="V1586">
        <v>10</v>
      </c>
      <c r="W1586">
        <v>12</v>
      </c>
      <c r="X1586">
        <v>23</v>
      </c>
      <c r="Y1586" t="s">
        <v>483</v>
      </c>
      <c r="Z1586">
        <v>1168</v>
      </c>
      <c r="AA1586" s="33" t="s">
        <v>417</v>
      </c>
      <c r="AB1586">
        <v>3</v>
      </c>
      <c r="AC1586">
        <v>78</v>
      </c>
      <c r="AD1586" s="27" t="s">
        <v>65</v>
      </c>
      <c r="AE1586" t="s">
        <v>502</v>
      </c>
      <c r="AF1586">
        <v>7</v>
      </c>
      <c r="AG1586">
        <v>6</v>
      </c>
      <c r="AH1586">
        <v>6</v>
      </c>
      <c r="AI1586">
        <v>3</v>
      </c>
      <c r="AJ1586">
        <v>4</v>
      </c>
      <c r="AL1586" t="s">
        <v>46</v>
      </c>
    </row>
    <row r="1587" spans="1:38" hidden="1" x14ac:dyDescent="0.25">
      <c r="A1587" s="22" t="s">
        <v>294</v>
      </c>
      <c r="B1587" s="25" t="s">
        <v>321</v>
      </c>
      <c r="C1587" s="28">
        <v>3</v>
      </c>
      <c r="D1587">
        <v>22.53</v>
      </c>
      <c r="E1587">
        <v>22.03</v>
      </c>
      <c r="F1587" s="34"/>
      <c r="G1587">
        <v>2</v>
      </c>
      <c r="H1587">
        <v>3</v>
      </c>
      <c r="I1587" s="34"/>
      <c r="J1587" s="61" t="s">
        <v>106</v>
      </c>
      <c r="K1587" s="75" t="s">
        <v>596</v>
      </c>
      <c r="L1587" s="116"/>
      <c r="M1587">
        <v>115</v>
      </c>
      <c r="N1587">
        <v>130</v>
      </c>
      <c r="O1587" s="34"/>
      <c r="P1587">
        <f>VLOOKUP(表格2_45[[#This Row],[name]],odds!$A$1:$H$200,4,0)</f>
        <v>16</v>
      </c>
      <c r="Q1587">
        <v>43</v>
      </c>
      <c r="R1587" s="34"/>
      <c r="S1587" s="37" t="s">
        <v>409</v>
      </c>
      <c r="T1587">
        <v>1400</v>
      </c>
      <c r="U1587">
        <v>1</v>
      </c>
      <c r="V1587">
        <v>3</v>
      </c>
      <c r="W1587">
        <v>12</v>
      </c>
      <c r="X1587">
        <v>23</v>
      </c>
      <c r="Y1587" t="s">
        <v>479</v>
      </c>
      <c r="Z1587">
        <v>1183</v>
      </c>
      <c r="AA1587" s="33" t="s">
        <v>417</v>
      </c>
      <c r="AB1587">
        <v>3</v>
      </c>
      <c r="AC1587">
        <v>77</v>
      </c>
      <c r="AD1587" s="27" t="s">
        <v>65</v>
      </c>
      <c r="AE1587" s="12" t="s">
        <v>539</v>
      </c>
      <c r="AF1587">
        <v>7</v>
      </c>
      <c r="AG1587">
        <v>8</v>
      </c>
      <c r="AH1587">
        <v>9</v>
      </c>
      <c r="AI1587">
        <v>3</v>
      </c>
      <c r="AL1587" t="s">
        <v>639</v>
      </c>
    </row>
    <row r="1588" spans="1:38" hidden="1" x14ac:dyDescent="0.25">
      <c r="A1588" s="22" t="s">
        <v>294</v>
      </c>
      <c r="B1588" s="26" t="s">
        <v>325</v>
      </c>
      <c r="C1588" s="28">
        <v>2</v>
      </c>
      <c r="D1588">
        <v>1.1000000000000001</v>
      </c>
      <c r="E1588">
        <v>1.1000000000000001</v>
      </c>
      <c r="F1588" s="34"/>
      <c r="G1588">
        <v>6</v>
      </c>
      <c r="H1588">
        <v>9</v>
      </c>
      <c r="I1588" s="34"/>
      <c r="J1588" s="57" t="s">
        <v>326</v>
      </c>
      <c r="K1588" s="57" t="s">
        <v>326</v>
      </c>
      <c r="L1588" s="121"/>
      <c r="M1588">
        <v>115</v>
      </c>
      <c r="N1588">
        <v>115</v>
      </c>
      <c r="O1588" s="34"/>
      <c r="P1588">
        <f>VLOOKUP(表格2_45[[#This Row],[name]],odds!$A$1:$H$200,4,0)</f>
        <v>8.4</v>
      </c>
      <c r="Q1588">
        <v>3.3</v>
      </c>
      <c r="R1588" s="34"/>
      <c r="S1588" s="36" t="s">
        <v>410</v>
      </c>
      <c r="T1588">
        <v>2000</v>
      </c>
      <c r="U1588">
        <v>2</v>
      </c>
      <c r="V1588">
        <v>27</v>
      </c>
      <c r="W1588">
        <v>12</v>
      </c>
      <c r="X1588">
        <v>25</v>
      </c>
      <c r="Y1588" t="s">
        <v>465</v>
      </c>
      <c r="Z1588">
        <v>1180</v>
      </c>
      <c r="AA1588" s="33" t="s">
        <v>417</v>
      </c>
      <c r="AB1588">
        <v>2</v>
      </c>
      <c r="AC1588">
        <v>82</v>
      </c>
      <c r="AD1588" s="22" t="s">
        <v>135</v>
      </c>
      <c r="AE1588" s="12">
        <v>1</v>
      </c>
      <c r="AF1588">
        <v>9</v>
      </c>
      <c r="AG1588">
        <v>9</v>
      </c>
      <c r="AH1588">
        <v>9</v>
      </c>
      <c r="AI1588">
        <v>9</v>
      </c>
      <c r="AJ1588">
        <v>2</v>
      </c>
      <c r="AL1588" t="s">
        <v>624</v>
      </c>
    </row>
    <row r="1589" spans="1:38" hidden="1" x14ac:dyDescent="0.25">
      <c r="A1589" s="22" t="s">
        <v>294</v>
      </c>
      <c r="B1589" s="26" t="s">
        <v>325</v>
      </c>
      <c r="C1589" s="28">
        <v>1</v>
      </c>
      <c r="D1589">
        <v>1.71</v>
      </c>
      <c r="E1589">
        <v>1.6099999999999999</v>
      </c>
      <c r="F1589" s="34"/>
      <c r="G1589">
        <v>6</v>
      </c>
      <c r="H1589">
        <v>1</v>
      </c>
      <c r="I1589" s="34"/>
      <c r="J1589" s="57" t="s">
        <v>326</v>
      </c>
      <c r="K1589" s="57" t="s">
        <v>326</v>
      </c>
      <c r="L1589" s="121"/>
      <c r="M1589">
        <v>115</v>
      </c>
      <c r="N1589">
        <v>124</v>
      </c>
      <c r="O1589" s="34"/>
      <c r="P1589">
        <f>VLOOKUP(表格2_45[[#This Row],[name]],odds!$A$1:$H$200,4,0)</f>
        <v>8.4</v>
      </c>
      <c r="Q1589">
        <v>2.9</v>
      </c>
      <c r="R1589" s="34"/>
      <c r="S1589" s="36" t="s">
        <v>410</v>
      </c>
      <c r="T1589">
        <v>2000</v>
      </c>
      <c r="U1589">
        <v>2</v>
      </c>
      <c r="V1589">
        <v>23</v>
      </c>
      <c r="W1589">
        <v>11</v>
      </c>
      <c r="X1589">
        <v>25</v>
      </c>
      <c r="Y1589" t="s">
        <v>501</v>
      </c>
      <c r="Z1589">
        <v>1182</v>
      </c>
      <c r="AA1589" s="33" t="s">
        <v>417</v>
      </c>
      <c r="AB1589">
        <v>3</v>
      </c>
      <c r="AC1589">
        <v>76</v>
      </c>
      <c r="AD1589" s="22" t="s">
        <v>135</v>
      </c>
      <c r="AE1589" s="12" t="s">
        <v>654</v>
      </c>
      <c r="AF1589">
        <v>8</v>
      </c>
      <c r="AG1589">
        <v>8</v>
      </c>
      <c r="AH1589">
        <v>10</v>
      </c>
      <c r="AI1589">
        <v>8</v>
      </c>
      <c r="AJ1589">
        <v>1</v>
      </c>
      <c r="AL1589" t="s">
        <v>624</v>
      </c>
    </row>
    <row r="1590" spans="1:38" hidden="1" x14ac:dyDescent="0.25">
      <c r="A1590" s="22" t="s">
        <v>294</v>
      </c>
      <c r="B1590" s="26" t="s">
        <v>325</v>
      </c>
      <c r="C1590" s="28">
        <v>1</v>
      </c>
      <c r="D1590">
        <v>59.77</v>
      </c>
      <c r="E1590">
        <v>59.27</v>
      </c>
      <c r="F1590" s="34"/>
      <c r="G1590">
        <v>6</v>
      </c>
      <c r="H1590">
        <v>11</v>
      </c>
      <c r="I1590" s="34"/>
      <c r="J1590" s="57" t="s">
        <v>326</v>
      </c>
      <c r="K1590" s="57" t="s">
        <v>326</v>
      </c>
      <c r="L1590" s="121"/>
      <c r="M1590">
        <v>115</v>
      </c>
      <c r="N1590">
        <v>125</v>
      </c>
      <c r="O1590" s="34"/>
      <c r="P1590">
        <f>VLOOKUP(表格2_45[[#This Row],[name]],odds!$A$1:$H$200,4,0)</f>
        <v>8.4</v>
      </c>
      <c r="Q1590">
        <v>4.3</v>
      </c>
      <c r="R1590" s="34"/>
      <c r="S1590" s="38" t="s">
        <v>411</v>
      </c>
      <c r="T1590">
        <v>2000</v>
      </c>
      <c r="U1590">
        <v>1</v>
      </c>
      <c r="V1590">
        <v>26</v>
      </c>
      <c r="W1590">
        <v>10</v>
      </c>
      <c r="X1590">
        <v>25</v>
      </c>
      <c r="Y1590" t="s">
        <v>483</v>
      </c>
      <c r="Z1590">
        <v>1165</v>
      </c>
      <c r="AA1590" s="33" t="s">
        <v>427</v>
      </c>
      <c r="AB1590">
        <v>3</v>
      </c>
      <c r="AC1590">
        <v>70</v>
      </c>
      <c r="AD1590" s="22" t="s">
        <v>135</v>
      </c>
      <c r="AE1590" s="12" t="s">
        <v>654</v>
      </c>
      <c r="AF1590">
        <v>13</v>
      </c>
      <c r="AG1590">
        <v>13</v>
      </c>
      <c r="AH1590">
        <v>13</v>
      </c>
      <c r="AI1590">
        <v>13</v>
      </c>
      <c r="AJ1590">
        <v>1</v>
      </c>
      <c r="AL1590" t="s">
        <v>627</v>
      </c>
    </row>
    <row r="1591" spans="1:38" hidden="1" x14ac:dyDescent="0.25">
      <c r="A1591" s="22" t="s">
        <v>294</v>
      </c>
      <c r="B1591" s="26" t="s">
        <v>325</v>
      </c>
      <c r="C1591">
        <v>6</v>
      </c>
      <c r="D1591">
        <v>34.5</v>
      </c>
      <c r="E1591">
        <v>33.800000000000004</v>
      </c>
      <c r="F1591" s="34"/>
      <c r="G1591">
        <v>6</v>
      </c>
      <c r="H1591">
        <v>14</v>
      </c>
      <c r="I1591" s="34"/>
      <c r="J1591" s="57" t="s">
        <v>326</v>
      </c>
      <c r="K1591" s="57" t="s">
        <v>326</v>
      </c>
      <c r="L1591" s="121"/>
      <c r="M1591">
        <v>115</v>
      </c>
      <c r="N1591">
        <v>125</v>
      </c>
      <c r="O1591" s="34"/>
      <c r="P1591">
        <f>VLOOKUP(表格2_45[[#This Row],[name]],odds!$A$1:$H$200,4,0)</f>
        <v>8.4</v>
      </c>
      <c r="Q1591">
        <v>9.4</v>
      </c>
      <c r="R1591" s="34"/>
      <c r="S1591" s="38" t="s">
        <v>411</v>
      </c>
      <c r="T1591">
        <v>1600</v>
      </c>
      <c r="U1591">
        <v>1</v>
      </c>
      <c r="V1591">
        <v>28</v>
      </c>
      <c r="W1591">
        <v>9</v>
      </c>
      <c r="X1591">
        <v>25</v>
      </c>
      <c r="Y1591" t="s">
        <v>479</v>
      </c>
      <c r="Z1591">
        <v>1177</v>
      </c>
      <c r="AA1591" s="33" t="s">
        <v>427</v>
      </c>
      <c r="AB1591">
        <v>3</v>
      </c>
      <c r="AC1591">
        <v>71</v>
      </c>
      <c r="AD1591" s="22" t="s">
        <v>135</v>
      </c>
      <c r="AE1591" t="s">
        <v>441</v>
      </c>
      <c r="AF1591">
        <v>13</v>
      </c>
      <c r="AG1591">
        <v>14</v>
      </c>
      <c r="AH1591">
        <v>13</v>
      </c>
      <c r="AI1591">
        <v>6</v>
      </c>
      <c r="AL1591" t="s">
        <v>572</v>
      </c>
    </row>
    <row r="1592" spans="1:38" hidden="1" x14ac:dyDescent="0.25">
      <c r="A1592" s="22" t="s">
        <v>294</v>
      </c>
      <c r="B1592" s="25" t="s">
        <v>321</v>
      </c>
      <c r="C1592">
        <v>11</v>
      </c>
      <c r="D1592">
        <v>51.09</v>
      </c>
      <c r="E1592">
        <v>50.290000000000006</v>
      </c>
      <c r="F1592" s="34"/>
      <c r="G1592">
        <v>2</v>
      </c>
      <c r="H1592">
        <v>10</v>
      </c>
      <c r="I1592" s="34"/>
      <c r="J1592" s="61" t="s">
        <v>106</v>
      </c>
      <c r="K1592" s="75" t="s">
        <v>596</v>
      </c>
      <c r="L1592" s="116"/>
      <c r="M1592">
        <v>115</v>
      </c>
      <c r="N1592">
        <v>128</v>
      </c>
      <c r="O1592" s="34"/>
      <c r="P1592">
        <f>VLOOKUP(表格2_45[[#This Row],[name]],odds!$A$1:$H$200,4,0)</f>
        <v>16</v>
      </c>
      <c r="Q1592">
        <v>17</v>
      </c>
      <c r="R1592" s="34"/>
      <c r="S1592" s="38" t="s">
        <v>411</v>
      </c>
      <c r="T1592" s="41">
        <v>1800</v>
      </c>
      <c r="U1592">
        <v>1</v>
      </c>
      <c r="V1592">
        <v>10</v>
      </c>
      <c r="W1592">
        <v>1</v>
      </c>
      <c r="X1592">
        <v>24</v>
      </c>
      <c r="Y1592" s="31" t="s">
        <v>420</v>
      </c>
      <c r="Z1592">
        <v>1157</v>
      </c>
      <c r="AA1592" s="33" t="s">
        <v>417</v>
      </c>
      <c r="AB1592">
        <v>3</v>
      </c>
      <c r="AC1592">
        <v>77</v>
      </c>
      <c r="AD1592" s="27" t="s">
        <v>65</v>
      </c>
      <c r="AE1592">
        <v>4</v>
      </c>
      <c r="AF1592">
        <v>11</v>
      </c>
      <c r="AG1592">
        <v>11</v>
      </c>
      <c r="AH1592">
        <v>11</v>
      </c>
      <c r="AI1592">
        <v>8</v>
      </c>
      <c r="AJ1592">
        <v>11</v>
      </c>
      <c r="AL1592" t="s">
        <v>46</v>
      </c>
    </row>
    <row r="1593" spans="1:38" hidden="1" x14ac:dyDescent="0.25">
      <c r="A1593" s="22" t="s">
        <v>294</v>
      </c>
      <c r="B1593" s="26" t="s">
        <v>325</v>
      </c>
      <c r="C1593" s="28">
        <v>3</v>
      </c>
      <c r="D1593">
        <v>47.44</v>
      </c>
      <c r="E1593">
        <v>46.839999999999996</v>
      </c>
      <c r="F1593" s="34"/>
      <c r="G1593">
        <v>6</v>
      </c>
      <c r="H1593">
        <v>13</v>
      </c>
      <c r="I1593" s="34"/>
      <c r="J1593" s="57" t="s">
        <v>326</v>
      </c>
      <c r="K1593" s="57" t="s">
        <v>326</v>
      </c>
      <c r="L1593" s="121"/>
      <c r="M1593">
        <v>115</v>
      </c>
      <c r="N1593">
        <v>128</v>
      </c>
      <c r="O1593" s="34"/>
      <c r="P1593">
        <f>VLOOKUP(表格2_45[[#This Row],[name]],odds!$A$1:$H$200,4,0)</f>
        <v>8.4</v>
      </c>
      <c r="Q1593">
        <v>7.1</v>
      </c>
      <c r="R1593" s="34"/>
      <c r="S1593" s="36" t="s">
        <v>410</v>
      </c>
      <c r="T1593" s="41">
        <v>1800</v>
      </c>
      <c r="U1593">
        <v>1</v>
      </c>
      <c r="V1593">
        <v>14</v>
      </c>
      <c r="W1593">
        <v>6</v>
      </c>
      <c r="X1593">
        <v>25</v>
      </c>
      <c r="Y1593" t="s">
        <v>479</v>
      </c>
      <c r="Z1593">
        <v>1178</v>
      </c>
      <c r="AA1593" s="33" t="s">
        <v>417</v>
      </c>
      <c r="AB1593">
        <v>3</v>
      </c>
      <c r="AC1593">
        <v>71</v>
      </c>
      <c r="AD1593" s="22" t="s">
        <v>135</v>
      </c>
      <c r="AE1593">
        <v>3</v>
      </c>
      <c r="AF1593">
        <v>9</v>
      </c>
      <c r="AG1593">
        <v>5</v>
      </c>
      <c r="AH1593">
        <v>3</v>
      </c>
      <c r="AI1593">
        <v>3</v>
      </c>
      <c r="AJ1593">
        <v>3</v>
      </c>
      <c r="AL1593" t="s">
        <v>262</v>
      </c>
    </row>
    <row r="1594" spans="1:38" hidden="1" x14ac:dyDescent="0.25">
      <c r="A1594" s="22" t="s">
        <v>294</v>
      </c>
      <c r="B1594" s="26" t="s">
        <v>325</v>
      </c>
      <c r="C1594" s="30">
        <v>4</v>
      </c>
      <c r="D1594">
        <v>1.59</v>
      </c>
      <c r="E1594">
        <v>1.3900000000000001</v>
      </c>
      <c r="F1594" s="34"/>
      <c r="G1594">
        <v>6</v>
      </c>
      <c r="H1594">
        <v>9</v>
      </c>
      <c r="I1594" s="34"/>
      <c r="J1594" s="57" t="s">
        <v>326</v>
      </c>
      <c r="K1594" s="57" t="s">
        <v>326</v>
      </c>
      <c r="L1594" s="121"/>
      <c r="M1594">
        <v>115</v>
      </c>
      <c r="N1594">
        <v>122</v>
      </c>
      <c r="O1594" s="34"/>
      <c r="P1594">
        <f>VLOOKUP(表格2_45[[#This Row],[name]],odds!$A$1:$H$200,4,0)</f>
        <v>8.4</v>
      </c>
      <c r="Q1594">
        <v>12</v>
      </c>
      <c r="R1594" s="34"/>
      <c r="S1594" s="37" t="s">
        <v>409</v>
      </c>
      <c r="T1594">
        <v>2000</v>
      </c>
      <c r="U1594">
        <v>2</v>
      </c>
      <c r="V1594">
        <v>25</v>
      </c>
      <c r="W1594">
        <v>5</v>
      </c>
      <c r="X1594">
        <v>25</v>
      </c>
      <c r="Y1594" t="s">
        <v>483</v>
      </c>
      <c r="Z1594">
        <v>1170</v>
      </c>
      <c r="AA1594" s="33" t="s">
        <v>417</v>
      </c>
      <c r="AB1594">
        <v>3</v>
      </c>
      <c r="AC1594">
        <v>71</v>
      </c>
      <c r="AD1594" s="22" t="s">
        <v>135</v>
      </c>
      <c r="AE1594" t="s">
        <v>435</v>
      </c>
      <c r="AF1594">
        <v>7</v>
      </c>
      <c r="AG1594">
        <v>8</v>
      </c>
      <c r="AH1594">
        <v>7</v>
      </c>
      <c r="AI1594">
        <v>8</v>
      </c>
      <c r="AJ1594">
        <v>4</v>
      </c>
      <c r="AL1594" t="s">
        <v>46</v>
      </c>
    </row>
    <row r="1595" spans="1:38" hidden="1" x14ac:dyDescent="0.25">
      <c r="A1595" s="22" t="s">
        <v>294</v>
      </c>
      <c r="B1595" s="26" t="s">
        <v>325</v>
      </c>
      <c r="C1595" s="28">
        <v>3</v>
      </c>
      <c r="D1595">
        <v>2.35</v>
      </c>
      <c r="E1595">
        <v>2.25</v>
      </c>
      <c r="F1595" s="34"/>
      <c r="G1595">
        <v>6</v>
      </c>
      <c r="H1595">
        <v>1</v>
      </c>
      <c r="I1595" s="34"/>
      <c r="J1595" s="57" t="s">
        <v>326</v>
      </c>
      <c r="K1595" s="57" t="s">
        <v>326</v>
      </c>
      <c r="L1595" s="121"/>
      <c r="M1595">
        <v>115</v>
      </c>
      <c r="N1595">
        <v>124</v>
      </c>
      <c r="O1595" s="34"/>
      <c r="P1595">
        <f>VLOOKUP(表格2_45[[#This Row],[name]],odds!$A$1:$H$200,4,0)</f>
        <v>8.4</v>
      </c>
      <c r="Q1595">
        <v>3.6</v>
      </c>
      <c r="R1595" s="34"/>
      <c r="S1595" s="37" t="s">
        <v>409</v>
      </c>
      <c r="T1595">
        <v>2000</v>
      </c>
      <c r="U1595">
        <v>2</v>
      </c>
      <c r="V1595">
        <v>4</v>
      </c>
      <c r="W1595">
        <v>5</v>
      </c>
      <c r="X1595">
        <v>25</v>
      </c>
      <c r="Y1595" t="s">
        <v>477</v>
      </c>
      <c r="Z1595">
        <v>1165</v>
      </c>
      <c r="AA1595" s="33" t="s">
        <v>427</v>
      </c>
      <c r="AB1595">
        <v>3</v>
      </c>
      <c r="AC1595">
        <v>71</v>
      </c>
      <c r="AD1595" s="22" t="s">
        <v>135</v>
      </c>
      <c r="AE1595" s="12" t="s">
        <v>539</v>
      </c>
      <c r="AF1595">
        <v>4</v>
      </c>
      <c r="AG1595">
        <v>5</v>
      </c>
      <c r="AH1595">
        <v>6</v>
      </c>
      <c r="AI1595">
        <v>4</v>
      </c>
      <c r="AJ1595">
        <v>3</v>
      </c>
      <c r="AL1595" t="s">
        <v>46</v>
      </c>
    </row>
    <row r="1596" spans="1:38" hidden="1" x14ac:dyDescent="0.25">
      <c r="A1596" s="22" t="s">
        <v>294</v>
      </c>
      <c r="B1596" s="26" t="s">
        <v>325</v>
      </c>
      <c r="C1596" s="28">
        <v>1</v>
      </c>
      <c r="D1596">
        <v>47.04</v>
      </c>
      <c r="E1596">
        <v>46.839999999999996</v>
      </c>
      <c r="F1596" s="34"/>
      <c r="G1596">
        <v>6</v>
      </c>
      <c r="H1596">
        <v>8</v>
      </c>
      <c r="I1596" s="34"/>
      <c r="J1596" s="57" t="s">
        <v>326</v>
      </c>
      <c r="K1596" s="57" t="s">
        <v>326</v>
      </c>
      <c r="L1596" s="121"/>
      <c r="M1596">
        <v>115</v>
      </c>
      <c r="N1596">
        <v>121</v>
      </c>
      <c r="O1596" s="34"/>
      <c r="P1596">
        <f>VLOOKUP(表格2_45[[#This Row],[name]],odds!$A$1:$H$200,4,0)</f>
        <v>8.4</v>
      </c>
      <c r="Q1596">
        <v>5.0999999999999996</v>
      </c>
      <c r="R1596" s="34"/>
      <c r="S1596" s="35" t="s">
        <v>408</v>
      </c>
      <c r="T1596" s="41">
        <v>1800</v>
      </c>
      <c r="U1596">
        <v>1</v>
      </c>
      <c r="V1596">
        <v>13</v>
      </c>
      <c r="W1596">
        <v>4</v>
      </c>
      <c r="X1596">
        <v>25</v>
      </c>
      <c r="Y1596" t="s">
        <v>508</v>
      </c>
      <c r="Z1596">
        <v>1163</v>
      </c>
      <c r="AA1596" s="33" t="s">
        <v>417</v>
      </c>
      <c r="AB1596">
        <v>3</v>
      </c>
      <c r="AC1596">
        <v>65</v>
      </c>
      <c r="AD1596" s="22" t="s">
        <v>135</v>
      </c>
      <c r="AE1596" s="12" t="s">
        <v>581</v>
      </c>
      <c r="AF1596">
        <v>2</v>
      </c>
      <c r="AG1596">
        <v>3</v>
      </c>
      <c r="AH1596">
        <v>4</v>
      </c>
      <c r="AI1596">
        <v>3</v>
      </c>
      <c r="AJ1596">
        <v>1</v>
      </c>
      <c r="AL1596" t="s">
        <v>46</v>
      </c>
    </row>
    <row r="1597" spans="1:38" hidden="1" x14ac:dyDescent="0.25">
      <c r="A1597" s="22" t="s">
        <v>294</v>
      </c>
      <c r="B1597" s="26" t="s">
        <v>325</v>
      </c>
      <c r="C1597">
        <v>6</v>
      </c>
      <c r="D1597">
        <v>47.02</v>
      </c>
      <c r="E1597">
        <v>47.120000000000005</v>
      </c>
      <c r="F1597" s="34"/>
      <c r="G1597">
        <v>6</v>
      </c>
      <c r="H1597">
        <v>4</v>
      </c>
      <c r="I1597" s="34"/>
      <c r="J1597" s="57" t="s">
        <v>326</v>
      </c>
      <c r="K1597" s="57" t="s">
        <v>326</v>
      </c>
      <c r="L1597" s="121"/>
      <c r="M1597">
        <v>115</v>
      </c>
      <c r="N1597">
        <v>113</v>
      </c>
      <c r="O1597" s="34"/>
      <c r="P1597">
        <f>VLOOKUP(表格2_45[[#This Row],[name]],odds!$A$1:$H$200,4,0)</f>
        <v>8.4</v>
      </c>
      <c r="Q1597">
        <v>3.2</v>
      </c>
      <c r="R1597" s="34"/>
      <c r="S1597" s="36" t="s">
        <v>410</v>
      </c>
      <c r="T1597" s="41">
        <v>1800</v>
      </c>
      <c r="U1597">
        <v>1</v>
      </c>
      <c r="V1597">
        <v>23</v>
      </c>
      <c r="W1597">
        <v>3</v>
      </c>
      <c r="X1597">
        <v>25</v>
      </c>
      <c r="Y1597" t="s">
        <v>483</v>
      </c>
      <c r="Z1597">
        <v>1168</v>
      </c>
      <c r="AA1597" s="33" t="s">
        <v>427</v>
      </c>
      <c r="AB1597">
        <v>3</v>
      </c>
      <c r="AC1597">
        <v>65</v>
      </c>
      <c r="AD1597" s="22" t="s">
        <v>135</v>
      </c>
      <c r="AE1597">
        <v>5</v>
      </c>
      <c r="AF1597">
        <v>9</v>
      </c>
      <c r="AG1597">
        <v>11</v>
      </c>
      <c r="AH1597">
        <v>11</v>
      </c>
      <c r="AI1597">
        <v>12</v>
      </c>
      <c r="AJ1597">
        <v>6</v>
      </c>
      <c r="AL1597" t="s">
        <v>46</v>
      </c>
    </row>
    <row r="1598" spans="1:38" hidden="1" x14ac:dyDescent="0.25">
      <c r="A1598" s="22" t="s">
        <v>294</v>
      </c>
      <c r="B1598" s="26" t="s">
        <v>325</v>
      </c>
      <c r="C1598" s="28">
        <v>2</v>
      </c>
      <c r="D1598">
        <v>33.82</v>
      </c>
      <c r="E1598">
        <v>33.519999999999996</v>
      </c>
      <c r="F1598" s="34"/>
      <c r="G1598">
        <v>6</v>
      </c>
      <c r="H1598">
        <v>12</v>
      </c>
      <c r="I1598" s="34"/>
      <c r="J1598" s="57" t="s">
        <v>326</v>
      </c>
      <c r="K1598" s="57" t="s">
        <v>326</v>
      </c>
      <c r="L1598" s="121"/>
      <c r="M1598">
        <v>115</v>
      </c>
      <c r="N1598">
        <v>118</v>
      </c>
      <c r="O1598" s="34"/>
      <c r="P1598">
        <f>VLOOKUP(表格2_45[[#This Row],[name]],odds!$A$1:$H$200,4,0)</f>
        <v>8.4</v>
      </c>
      <c r="Q1598">
        <v>28</v>
      </c>
      <c r="R1598" s="34"/>
      <c r="S1598" s="37" t="s">
        <v>409</v>
      </c>
      <c r="T1598">
        <v>1600</v>
      </c>
      <c r="U1598">
        <v>1</v>
      </c>
      <c r="V1598">
        <v>16</v>
      </c>
      <c r="W1598">
        <v>2</v>
      </c>
      <c r="X1598">
        <v>25</v>
      </c>
      <c r="Y1598" t="s">
        <v>479</v>
      </c>
      <c r="Z1598">
        <v>1170</v>
      </c>
      <c r="AA1598" s="33" t="s">
        <v>427</v>
      </c>
      <c r="AB1598">
        <v>3</v>
      </c>
      <c r="AC1598">
        <v>63</v>
      </c>
      <c r="AD1598" s="22" t="s">
        <v>135</v>
      </c>
      <c r="AE1598" s="12" t="s">
        <v>654</v>
      </c>
      <c r="AF1598">
        <v>5</v>
      </c>
      <c r="AG1598">
        <v>5</v>
      </c>
      <c r="AH1598">
        <v>5</v>
      </c>
      <c r="AI1598">
        <v>2</v>
      </c>
      <c r="AL1598" t="s">
        <v>46</v>
      </c>
    </row>
    <row r="1599" spans="1:38" hidden="1" x14ac:dyDescent="0.25">
      <c r="A1599" s="22" t="s">
        <v>294</v>
      </c>
      <c r="B1599" s="26" t="s">
        <v>325</v>
      </c>
      <c r="C1599" s="30">
        <v>5</v>
      </c>
      <c r="D1599">
        <v>22.16</v>
      </c>
      <c r="E1599">
        <v>21.86</v>
      </c>
      <c r="F1599" s="34"/>
      <c r="G1599">
        <v>6</v>
      </c>
      <c r="H1599">
        <v>13</v>
      </c>
      <c r="I1599" s="34"/>
      <c r="J1599" s="57" t="s">
        <v>326</v>
      </c>
      <c r="K1599" s="57" t="s">
        <v>326</v>
      </c>
      <c r="L1599" s="121"/>
      <c r="M1599">
        <v>115</v>
      </c>
      <c r="N1599">
        <v>117</v>
      </c>
      <c r="O1599" s="34"/>
      <c r="P1599">
        <f>VLOOKUP(表格2_45[[#This Row],[name]],odds!$A$1:$H$200,4,0)</f>
        <v>8.4</v>
      </c>
      <c r="Q1599">
        <v>17</v>
      </c>
      <c r="R1599" s="34"/>
      <c r="S1599" s="38" t="s">
        <v>411</v>
      </c>
      <c r="T1599">
        <v>1400</v>
      </c>
      <c r="U1599">
        <v>1</v>
      </c>
      <c r="V1599">
        <v>19</v>
      </c>
      <c r="W1599">
        <v>1</v>
      </c>
      <c r="X1599">
        <v>25</v>
      </c>
      <c r="Y1599" t="s">
        <v>483</v>
      </c>
      <c r="Z1599">
        <v>1177</v>
      </c>
      <c r="AA1599" s="33" t="s">
        <v>427</v>
      </c>
      <c r="AB1599">
        <v>3</v>
      </c>
      <c r="AC1599">
        <v>64</v>
      </c>
      <c r="AD1599" s="22" t="s">
        <v>135</v>
      </c>
      <c r="AE1599" t="s">
        <v>484</v>
      </c>
      <c r="AF1599">
        <v>14</v>
      </c>
      <c r="AG1599">
        <v>14</v>
      </c>
      <c r="AH1599">
        <v>13</v>
      </c>
      <c r="AI1599">
        <v>5</v>
      </c>
      <c r="AL1599" t="s">
        <v>46</v>
      </c>
    </row>
    <row r="1600" spans="1:38" hidden="1" x14ac:dyDescent="0.25">
      <c r="A1600" s="22" t="s">
        <v>294</v>
      </c>
      <c r="B1600" s="26" t="s">
        <v>325</v>
      </c>
      <c r="C1600" s="30">
        <v>5</v>
      </c>
      <c r="D1600">
        <v>22.31</v>
      </c>
      <c r="E1600">
        <v>22.209999999999997</v>
      </c>
      <c r="F1600" s="34"/>
      <c r="G1600">
        <v>6</v>
      </c>
      <c r="H1600">
        <v>4</v>
      </c>
      <c r="I1600" s="34"/>
      <c r="J1600" s="57" t="s">
        <v>326</v>
      </c>
      <c r="K1600" s="57" t="s">
        <v>326</v>
      </c>
      <c r="L1600" s="121"/>
      <c r="M1600">
        <v>115</v>
      </c>
      <c r="N1600">
        <v>118</v>
      </c>
      <c r="O1600" s="34"/>
      <c r="P1600">
        <f>VLOOKUP(表格2_45[[#This Row],[name]],odds!$A$1:$H$200,4,0)</f>
        <v>8.4</v>
      </c>
      <c r="Q1600">
        <v>60</v>
      </c>
      <c r="R1600" s="34"/>
      <c r="S1600" s="36" t="s">
        <v>410</v>
      </c>
      <c r="T1600">
        <v>1400</v>
      </c>
      <c r="U1600">
        <v>1</v>
      </c>
      <c r="V1600">
        <v>29</v>
      </c>
      <c r="W1600">
        <v>12</v>
      </c>
      <c r="X1600">
        <v>24</v>
      </c>
      <c r="Y1600" t="s">
        <v>501</v>
      </c>
      <c r="Z1600">
        <v>1172</v>
      </c>
      <c r="AA1600" s="33" t="s">
        <v>417</v>
      </c>
      <c r="AB1600">
        <v>3</v>
      </c>
      <c r="AC1600">
        <v>64</v>
      </c>
      <c r="AD1600" s="22" t="s">
        <v>135</v>
      </c>
      <c r="AE1600" s="12" t="s">
        <v>423</v>
      </c>
      <c r="AF1600">
        <v>9</v>
      </c>
      <c r="AG1600">
        <v>8</v>
      </c>
      <c r="AH1600">
        <v>8</v>
      </c>
      <c r="AI1600">
        <v>5</v>
      </c>
      <c r="AL1600" t="s">
        <v>639</v>
      </c>
    </row>
    <row r="1601" spans="1:38" hidden="1" x14ac:dyDescent="0.25">
      <c r="A1601" s="23" t="s">
        <v>329</v>
      </c>
      <c r="B1601" s="27" t="s">
        <v>330</v>
      </c>
      <c r="C1601" s="30">
        <v>5</v>
      </c>
      <c r="D1601">
        <v>56.59</v>
      </c>
      <c r="E1601">
        <v>56.89</v>
      </c>
      <c r="F1601" s="34"/>
      <c r="G1601">
        <v>6</v>
      </c>
      <c r="H1601">
        <v>3</v>
      </c>
      <c r="I1601" s="34"/>
      <c r="J1601" s="50" t="s">
        <v>565</v>
      </c>
      <c r="K1601" s="50" t="s">
        <v>565</v>
      </c>
      <c r="L1601" s="98"/>
      <c r="M1601">
        <v>133</v>
      </c>
      <c r="N1601">
        <v>125</v>
      </c>
      <c r="O1601" s="34"/>
      <c r="P1601">
        <f>VLOOKUP(表格2_45[[#This Row],[name]],odds!$A$1:$H$200,4,0)</f>
        <v>15</v>
      </c>
      <c r="Q1601">
        <v>9.6999999999999993</v>
      </c>
      <c r="R1601" s="34"/>
      <c r="S1601" s="36" t="s">
        <v>410</v>
      </c>
      <c r="T1601">
        <v>1000</v>
      </c>
      <c r="U1601">
        <v>0</v>
      </c>
      <c r="V1601">
        <v>4</v>
      </c>
      <c r="W1601">
        <v>1</v>
      </c>
      <c r="X1601">
        <v>26</v>
      </c>
      <c r="Y1601" t="s">
        <v>508</v>
      </c>
      <c r="Z1601">
        <v>1098</v>
      </c>
      <c r="AA1601" s="33" t="s">
        <v>417</v>
      </c>
      <c r="AB1601" t="s">
        <v>1474</v>
      </c>
      <c r="AC1601">
        <v>99</v>
      </c>
      <c r="AD1601" s="19" t="s">
        <v>81</v>
      </c>
      <c r="AE1601" t="s">
        <v>502</v>
      </c>
      <c r="AF1601">
        <v>8</v>
      </c>
      <c r="AG1601">
        <v>6</v>
      </c>
      <c r="AH1601">
        <v>5</v>
      </c>
      <c r="AL1601" t="s">
        <v>46</v>
      </c>
    </row>
    <row r="1602" spans="1:38" hidden="1" x14ac:dyDescent="0.25">
      <c r="A1602" s="23" t="s">
        <v>329</v>
      </c>
      <c r="B1602" s="27" t="s">
        <v>330</v>
      </c>
      <c r="C1602" s="28">
        <v>2</v>
      </c>
      <c r="D1602">
        <v>9.69</v>
      </c>
      <c r="E1602">
        <v>9.69</v>
      </c>
      <c r="F1602" s="34"/>
      <c r="G1602">
        <v>6</v>
      </c>
      <c r="H1602">
        <v>8</v>
      </c>
      <c r="I1602" s="34"/>
      <c r="J1602" s="50" t="s">
        <v>565</v>
      </c>
      <c r="K1602" s="50" t="s">
        <v>565</v>
      </c>
      <c r="L1602" s="98"/>
      <c r="M1602">
        <v>133</v>
      </c>
      <c r="N1602">
        <v>133</v>
      </c>
      <c r="O1602" s="34"/>
      <c r="P1602">
        <f>VLOOKUP(表格2_45[[#This Row],[name]],odds!$A$1:$H$200,4,0)</f>
        <v>15</v>
      </c>
      <c r="Q1602">
        <v>42</v>
      </c>
      <c r="R1602" s="34"/>
      <c r="S1602" s="37" t="s">
        <v>409</v>
      </c>
      <c r="T1602" s="40">
        <v>1200</v>
      </c>
      <c r="U1602">
        <v>1</v>
      </c>
      <c r="V1602">
        <v>20</v>
      </c>
      <c r="W1602">
        <v>12</v>
      </c>
      <c r="X1602">
        <v>25</v>
      </c>
      <c r="Y1602" t="s">
        <v>479</v>
      </c>
      <c r="Z1602">
        <v>1095</v>
      </c>
      <c r="AA1602" s="33" t="s">
        <v>417</v>
      </c>
      <c r="AB1602">
        <v>2</v>
      </c>
      <c r="AC1602">
        <v>99</v>
      </c>
      <c r="AD1602" s="19" t="s">
        <v>81</v>
      </c>
      <c r="AE1602" s="12" t="s">
        <v>418</v>
      </c>
      <c r="AF1602">
        <v>6</v>
      </c>
      <c r="AG1602">
        <v>4</v>
      </c>
      <c r="AH1602">
        <v>2</v>
      </c>
      <c r="AL1602" t="s">
        <v>1215</v>
      </c>
    </row>
    <row r="1603" spans="1:38" hidden="1" x14ac:dyDescent="0.25">
      <c r="A1603" s="23" t="s">
        <v>329</v>
      </c>
      <c r="B1603" s="27" t="s">
        <v>330</v>
      </c>
      <c r="C1603">
        <v>7</v>
      </c>
      <c r="D1603">
        <v>57.05</v>
      </c>
      <c r="E1603">
        <v>56.949999999999996</v>
      </c>
      <c r="F1603" s="34"/>
      <c r="G1603">
        <v>6</v>
      </c>
      <c r="H1603">
        <v>13</v>
      </c>
      <c r="I1603" s="34"/>
      <c r="J1603" s="50" t="s">
        <v>565</v>
      </c>
      <c r="K1603" s="74" t="s">
        <v>404</v>
      </c>
      <c r="L1603" s="106"/>
      <c r="M1603">
        <v>133</v>
      </c>
      <c r="N1603">
        <v>131</v>
      </c>
      <c r="O1603" s="34"/>
      <c r="P1603">
        <f>VLOOKUP(表格2_45[[#This Row],[name]],odds!$A$1:$H$200,4,0)</f>
        <v>15</v>
      </c>
      <c r="Q1603">
        <v>3.9</v>
      </c>
      <c r="R1603" s="34"/>
      <c r="S1603" s="37" t="s">
        <v>409</v>
      </c>
      <c r="T1603">
        <v>1000</v>
      </c>
      <c r="U1603">
        <v>0</v>
      </c>
      <c r="V1603">
        <v>30</v>
      </c>
      <c r="W1603">
        <v>11</v>
      </c>
      <c r="X1603">
        <v>25</v>
      </c>
      <c r="Y1603" t="s">
        <v>508</v>
      </c>
      <c r="Z1603">
        <v>1081</v>
      </c>
      <c r="AA1603" s="33" t="s">
        <v>417</v>
      </c>
      <c r="AB1603">
        <v>2</v>
      </c>
      <c r="AC1603">
        <v>101</v>
      </c>
      <c r="AD1603" s="19" t="s">
        <v>81</v>
      </c>
      <c r="AE1603" t="s">
        <v>589</v>
      </c>
      <c r="AF1603">
        <v>7</v>
      </c>
      <c r="AG1603">
        <v>6</v>
      </c>
      <c r="AH1603">
        <v>7</v>
      </c>
      <c r="AL1603" t="s">
        <v>141</v>
      </c>
    </row>
    <row r="1604" spans="1:38" hidden="1" x14ac:dyDescent="0.25">
      <c r="A1604" s="23" t="s">
        <v>329</v>
      </c>
      <c r="B1604" s="27" t="s">
        <v>330</v>
      </c>
      <c r="C1604">
        <v>9</v>
      </c>
      <c r="D1604">
        <v>8.5</v>
      </c>
      <c r="E1604">
        <v>9</v>
      </c>
      <c r="F1604" s="34"/>
      <c r="G1604">
        <v>6</v>
      </c>
      <c r="H1604">
        <v>6</v>
      </c>
      <c r="I1604" s="34"/>
      <c r="J1604" s="50" t="s">
        <v>565</v>
      </c>
      <c r="K1604" s="64" t="s">
        <v>150</v>
      </c>
      <c r="L1604" s="119"/>
      <c r="M1604">
        <v>133</v>
      </c>
      <c r="N1604">
        <v>118</v>
      </c>
      <c r="O1604" s="34"/>
      <c r="P1604">
        <f>VLOOKUP(表格2_45[[#This Row],[name]],odds!$A$1:$H$200,4,0)</f>
        <v>15</v>
      </c>
      <c r="Q1604">
        <v>54</v>
      </c>
      <c r="R1604" s="34"/>
      <c r="S1604" s="37" t="s">
        <v>409</v>
      </c>
      <c r="T1604" s="40">
        <v>1200</v>
      </c>
      <c r="U1604">
        <v>1</v>
      </c>
      <c r="V1604">
        <v>26</v>
      </c>
      <c r="W1604">
        <v>10</v>
      </c>
      <c r="X1604">
        <v>25</v>
      </c>
      <c r="Y1604" t="s">
        <v>483</v>
      </c>
      <c r="Z1604">
        <v>1063</v>
      </c>
      <c r="AA1604" s="33" t="s">
        <v>427</v>
      </c>
      <c r="AB1604" t="s">
        <v>1576</v>
      </c>
      <c r="AC1604">
        <v>103</v>
      </c>
      <c r="AD1604" s="19" t="s">
        <v>81</v>
      </c>
      <c r="AE1604">
        <v>7</v>
      </c>
      <c r="AF1604">
        <v>4</v>
      </c>
      <c r="AG1604">
        <v>3</v>
      </c>
      <c r="AH1604">
        <v>9</v>
      </c>
      <c r="AL1604" t="s">
        <v>141</v>
      </c>
    </row>
    <row r="1605" spans="1:38" hidden="1" x14ac:dyDescent="0.25">
      <c r="A1605" s="23" t="s">
        <v>329</v>
      </c>
      <c r="B1605" s="27" t="s">
        <v>330</v>
      </c>
      <c r="C1605" s="28">
        <v>3</v>
      </c>
      <c r="D1605">
        <v>55.91</v>
      </c>
      <c r="E1605">
        <v>56.209999999999994</v>
      </c>
      <c r="F1605" s="34"/>
      <c r="G1605">
        <v>6</v>
      </c>
      <c r="H1605">
        <v>5</v>
      </c>
      <c r="I1605" s="34"/>
      <c r="J1605" s="50" t="s">
        <v>565</v>
      </c>
      <c r="K1605" s="52" t="s">
        <v>49</v>
      </c>
      <c r="L1605" s="118"/>
      <c r="M1605">
        <v>133</v>
      </c>
      <c r="N1605">
        <v>124</v>
      </c>
      <c r="O1605" s="34"/>
      <c r="P1605">
        <f>VLOOKUP(表格2_45[[#This Row],[name]],odds!$A$1:$H$200,4,0)</f>
        <v>15</v>
      </c>
      <c r="Q1605">
        <v>14</v>
      </c>
      <c r="R1605" s="34"/>
      <c r="S1605" s="37" t="s">
        <v>409</v>
      </c>
      <c r="T1605">
        <v>1000</v>
      </c>
      <c r="U1605">
        <v>0</v>
      </c>
      <c r="V1605">
        <v>1</v>
      </c>
      <c r="W1605">
        <v>10</v>
      </c>
      <c r="X1605">
        <v>25</v>
      </c>
      <c r="Y1605" t="s">
        <v>465</v>
      </c>
      <c r="Z1605">
        <v>1071</v>
      </c>
      <c r="AA1605" s="33" t="s">
        <v>427</v>
      </c>
      <c r="AB1605" t="s">
        <v>1474</v>
      </c>
      <c r="AC1605">
        <v>103</v>
      </c>
      <c r="AD1605" s="19" t="s">
        <v>81</v>
      </c>
      <c r="AE1605" s="12" t="s">
        <v>471</v>
      </c>
      <c r="AF1605">
        <v>5</v>
      </c>
      <c r="AG1605">
        <v>4</v>
      </c>
      <c r="AH1605">
        <v>3</v>
      </c>
      <c r="AL1605" t="s">
        <v>141</v>
      </c>
    </row>
    <row r="1606" spans="1:38" hidden="1" x14ac:dyDescent="0.25">
      <c r="A1606" s="23" t="s">
        <v>329</v>
      </c>
      <c r="B1606" s="27" t="s">
        <v>330</v>
      </c>
      <c r="C1606">
        <v>11</v>
      </c>
      <c r="D1606">
        <v>8.73</v>
      </c>
      <c r="E1606">
        <v>9.33</v>
      </c>
      <c r="F1606" s="34"/>
      <c r="G1606">
        <v>6</v>
      </c>
      <c r="H1606">
        <v>9</v>
      </c>
      <c r="I1606" s="34"/>
      <c r="J1606" s="50" t="s">
        <v>565</v>
      </c>
      <c r="K1606" s="61" t="s">
        <v>106</v>
      </c>
      <c r="L1606" s="113"/>
      <c r="M1606">
        <v>133</v>
      </c>
      <c r="N1606">
        <v>115</v>
      </c>
      <c r="O1606" s="34"/>
      <c r="P1606">
        <f>VLOOKUP(表格2_45[[#This Row],[name]],odds!$A$1:$H$200,4,0)</f>
        <v>15</v>
      </c>
      <c r="Q1606">
        <v>96</v>
      </c>
      <c r="R1606" s="34"/>
      <c r="S1606" s="38" t="s">
        <v>411</v>
      </c>
      <c r="T1606" s="40">
        <v>1200</v>
      </c>
      <c r="U1606">
        <v>1</v>
      </c>
      <c r="V1606">
        <v>7</v>
      </c>
      <c r="W1606">
        <v>9</v>
      </c>
      <c r="X1606">
        <v>25</v>
      </c>
      <c r="Y1606" t="s">
        <v>483</v>
      </c>
      <c r="Z1606">
        <v>1062</v>
      </c>
      <c r="AA1606" s="33" t="s">
        <v>417</v>
      </c>
      <c r="AB1606">
        <v>1</v>
      </c>
      <c r="AC1606">
        <v>104</v>
      </c>
      <c r="AD1606" s="19" t="s">
        <v>81</v>
      </c>
      <c r="AE1606">
        <v>7</v>
      </c>
      <c r="AF1606">
        <v>11</v>
      </c>
      <c r="AG1606">
        <v>12</v>
      </c>
      <c r="AH1606">
        <v>11</v>
      </c>
      <c r="AL1606" t="s">
        <v>141</v>
      </c>
    </row>
    <row r="1607" spans="1:38" hidden="1" x14ac:dyDescent="0.25">
      <c r="A1607" s="23" t="s">
        <v>329</v>
      </c>
      <c r="B1607" s="18" t="s">
        <v>338</v>
      </c>
      <c r="C1607" s="28">
        <v>3</v>
      </c>
      <c r="D1607">
        <v>9.1999999999999993</v>
      </c>
      <c r="E1607">
        <v>8.7999999999999989</v>
      </c>
      <c r="F1607" s="34"/>
      <c r="G1607">
        <v>3</v>
      </c>
      <c r="H1607">
        <v>1</v>
      </c>
      <c r="I1607" s="34"/>
      <c r="J1607" s="47" t="s">
        <v>504</v>
      </c>
      <c r="K1607" s="61" t="s">
        <v>106</v>
      </c>
      <c r="L1607" s="113"/>
      <c r="M1607">
        <v>120</v>
      </c>
      <c r="N1607">
        <v>132</v>
      </c>
      <c r="O1607" s="34"/>
      <c r="P1607">
        <f>VLOOKUP(表格2_45[[#This Row],[name]],odds!$A$1:$H$200,4,0)</f>
        <v>14</v>
      </c>
      <c r="Q1607">
        <v>3.8</v>
      </c>
      <c r="R1607" s="34"/>
      <c r="S1607" s="37" t="s">
        <v>409</v>
      </c>
      <c r="T1607" s="40">
        <v>1200</v>
      </c>
      <c r="U1607">
        <v>1</v>
      </c>
      <c r="V1607">
        <v>26</v>
      </c>
      <c r="W1607">
        <v>6</v>
      </c>
      <c r="X1607">
        <v>24</v>
      </c>
      <c r="Y1607" s="32" t="s">
        <v>416</v>
      </c>
      <c r="Z1607">
        <v>1149</v>
      </c>
      <c r="AA1607" s="33" t="s">
        <v>417</v>
      </c>
      <c r="AB1607">
        <v>2</v>
      </c>
      <c r="AC1607">
        <v>93</v>
      </c>
      <c r="AD1607" s="17" t="s">
        <v>21</v>
      </c>
      <c r="AE1607" s="12" t="s">
        <v>539</v>
      </c>
      <c r="AF1607">
        <v>4</v>
      </c>
      <c r="AG1607">
        <v>3</v>
      </c>
      <c r="AH1607">
        <v>3</v>
      </c>
      <c r="AL1607" t="s">
        <v>99</v>
      </c>
    </row>
    <row r="1608" spans="1:38" hidden="1" x14ac:dyDescent="0.25">
      <c r="A1608" s="23" t="s">
        <v>329</v>
      </c>
      <c r="B1608" s="27" t="s">
        <v>330</v>
      </c>
      <c r="C1608" s="28">
        <v>3</v>
      </c>
      <c r="D1608">
        <v>55.88</v>
      </c>
      <c r="E1608">
        <v>55.980000000000004</v>
      </c>
      <c r="F1608" s="34"/>
      <c r="G1608">
        <v>6</v>
      </c>
      <c r="H1608">
        <v>5</v>
      </c>
      <c r="I1608" s="34"/>
      <c r="J1608" s="50" t="s">
        <v>565</v>
      </c>
      <c r="K1608" s="68" t="s">
        <v>316</v>
      </c>
      <c r="L1608" s="122"/>
      <c r="M1608">
        <v>133</v>
      </c>
      <c r="N1608">
        <v>130</v>
      </c>
      <c r="O1608" s="34"/>
      <c r="P1608">
        <f>VLOOKUP(表格2_45[[#This Row],[name]],odds!$A$1:$H$200,4,0)</f>
        <v>15</v>
      </c>
      <c r="Q1608">
        <v>7.1</v>
      </c>
      <c r="R1608" s="34"/>
      <c r="S1608" s="35" t="s">
        <v>408</v>
      </c>
      <c r="T1608">
        <v>1000</v>
      </c>
      <c r="U1608">
        <v>0</v>
      </c>
      <c r="V1608">
        <v>28</v>
      </c>
      <c r="W1608">
        <v>6</v>
      </c>
      <c r="X1608">
        <v>25</v>
      </c>
      <c r="Y1608" t="s">
        <v>477</v>
      </c>
      <c r="Z1608">
        <v>1054</v>
      </c>
      <c r="AA1608" s="33" t="s">
        <v>417</v>
      </c>
      <c r="AB1608">
        <v>1</v>
      </c>
      <c r="AC1608">
        <v>105</v>
      </c>
      <c r="AD1608" s="19" t="s">
        <v>81</v>
      </c>
      <c r="AE1608" s="12" t="s">
        <v>539</v>
      </c>
      <c r="AF1608">
        <v>2</v>
      </c>
      <c r="AG1608">
        <v>3</v>
      </c>
      <c r="AH1608">
        <v>3</v>
      </c>
      <c r="AL1608" t="s">
        <v>46</v>
      </c>
    </row>
    <row r="1609" spans="1:38" hidden="1" x14ac:dyDescent="0.25">
      <c r="A1609" s="23" t="s">
        <v>329</v>
      </c>
      <c r="B1609" s="27" t="s">
        <v>330</v>
      </c>
      <c r="C1609">
        <v>11</v>
      </c>
      <c r="D1609">
        <v>9.0299999999999994</v>
      </c>
      <c r="E1609">
        <v>9.629999999999999</v>
      </c>
      <c r="F1609" s="34"/>
      <c r="G1609">
        <v>6</v>
      </c>
      <c r="H1609">
        <v>8</v>
      </c>
      <c r="I1609" s="34"/>
      <c r="J1609" s="50" t="s">
        <v>565</v>
      </c>
      <c r="K1609" s="62" t="s">
        <v>120</v>
      </c>
      <c r="L1609" s="109"/>
      <c r="M1609">
        <v>133</v>
      </c>
      <c r="N1609">
        <v>115</v>
      </c>
      <c r="O1609" s="34"/>
      <c r="P1609">
        <f>VLOOKUP(表格2_45[[#This Row],[name]],odds!$A$1:$H$200,4,0)</f>
        <v>15</v>
      </c>
      <c r="Q1609">
        <v>38</v>
      </c>
      <c r="R1609" s="34"/>
      <c r="S1609" s="35" t="s">
        <v>408</v>
      </c>
      <c r="T1609" s="40">
        <v>1200</v>
      </c>
      <c r="U1609">
        <v>1</v>
      </c>
      <c r="V1609">
        <v>31</v>
      </c>
      <c r="W1609">
        <v>5</v>
      </c>
      <c r="X1609">
        <v>25</v>
      </c>
      <c r="Y1609" t="s">
        <v>477</v>
      </c>
      <c r="Z1609">
        <v>1059</v>
      </c>
      <c r="AA1609" s="33" t="s">
        <v>417</v>
      </c>
      <c r="AB1609" t="s">
        <v>1474</v>
      </c>
      <c r="AC1609">
        <v>107</v>
      </c>
      <c r="AD1609" s="19" t="s">
        <v>81</v>
      </c>
      <c r="AE1609" t="s">
        <v>519</v>
      </c>
      <c r="AF1609">
        <v>1</v>
      </c>
      <c r="AG1609">
        <v>1</v>
      </c>
      <c r="AH1609">
        <v>11</v>
      </c>
      <c r="AL1609" t="s">
        <v>46</v>
      </c>
    </row>
    <row r="1610" spans="1:38" hidden="1" x14ac:dyDescent="0.25">
      <c r="A1610" s="23" t="s">
        <v>329</v>
      </c>
      <c r="B1610" s="27" t="s">
        <v>330</v>
      </c>
      <c r="C1610">
        <v>7</v>
      </c>
      <c r="D1610">
        <v>8.9499999999999993</v>
      </c>
      <c r="E1610">
        <v>8.9499999999999993</v>
      </c>
      <c r="F1610" s="34"/>
      <c r="G1610">
        <v>6</v>
      </c>
      <c r="H1610">
        <v>11</v>
      </c>
      <c r="I1610" s="34"/>
      <c r="J1610" s="50" t="s">
        <v>565</v>
      </c>
      <c r="K1610" s="91" t="s">
        <v>1776</v>
      </c>
      <c r="L1610" s="136"/>
      <c r="M1610">
        <v>133</v>
      </c>
      <c r="N1610">
        <v>126</v>
      </c>
      <c r="O1610" s="34"/>
      <c r="P1610">
        <f>VLOOKUP(表格2_45[[#This Row],[name]],odds!$A$1:$H$200,4,0)</f>
        <v>15</v>
      </c>
      <c r="Q1610">
        <v>197</v>
      </c>
      <c r="R1610" s="34"/>
      <c r="S1610" s="35" t="s">
        <v>408</v>
      </c>
      <c r="T1610" s="40">
        <v>1200</v>
      </c>
      <c r="U1610">
        <v>1</v>
      </c>
      <c r="V1610">
        <v>27</v>
      </c>
      <c r="W1610">
        <v>4</v>
      </c>
      <c r="X1610">
        <v>25</v>
      </c>
      <c r="Y1610" t="s">
        <v>483</v>
      </c>
      <c r="Z1610">
        <v>1059</v>
      </c>
      <c r="AA1610" s="33" t="s">
        <v>417</v>
      </c>
      <c r="AB1610" t="s">
        <v>1574</v>
      </c>
      <c r="AC1610">
        <v>108</v>
      </c>
      <c r="AD1610" s="19" t="s">
        <v>81</v>
      </c>
      <c r="AE1610" t="s">
        <v>505</v>
      </c>
      <c r="AF1610">
        <v>1</v>
      </c>
      <c r="AG1610">
        <v>1</v>
      </c>
      <c r="AH1610">
        <v>7</v>
      </c>
      <c r="AL1610" t="s">
        <v>1777</v>
      </c>
    </row>
    <row r="1611" spans="1:38" hidden="1" x14ac:dyDescent="0.25">
      <c r="A1611" s="23" t="s">
        <v>329</v>
      </c>
      <c r="B1611" s="27" t="s">
        <v>330</v>
      </c>
      <c r="C1611">
        <v>7</v>
      </c>
      <c r="D1611">
        <v>9.8800000000000008</v>
      </c>
      <c r="E1611">
        <v>10.38</v>
      </c>
      <c r="F1611" s="34"/>
      <c r="G1611">
        <v>6</v>
      </c>
      <c r="H1611">
        <v>2</v>
      </c>
      <c r="I1611" s="34"/>
      <c r="J1611" s="50" t="s">
        <v>565</v>
      </c>
      <c r="K1611" s="59" t="s">
        <v>85</v>
      </c>
      <c r="L1611" s="96"/>
      <c r="M1611">
        <v>133</v>
      </c>
      <c r="N1611">
        <v>123</v>
      </c>
      <c r="O1611" s="34"/>
      <c r="P1611">
        <f>VLOOKUP(表格2_45[[#This Row],[name]],odds!$A$1:$H$200,4,0)</f>
        <v>15</v>
      </c>
      <c r="Q1611">
        <v>62</v>
      </c>
      <c r="R1611" s="34"/>
      <c r="S1611" s="37" t="s">
        <v>409</v>
      </c>
      <c r="T1611" s="40">
        <v>1200</v>
      </c>
      <c r="U1611">
        <v>1</v>
      </c>
      <c r="V1611">
        <v>30</v>
      </c>
      <c r="W1611">
        <v>3</v>
      </c>
      <c r="X1611">
        <v>25</v>
      </c>
      <c r="Y1611" t="s">
        <v>465</v>
      </c>
      <c r="Z1611">
        <v>1060</v>
      </c>
      <c r="AA1611" s="33" t="s">
        <v>417</v>
      </c>
      <c r="AB1611" t="s">
        <v>1576</v>
      </c>
      <c r="AC1611">
        <v>108</v>
      </c>
      <c r="AD1611" s="19" t="s">
        <v>81</v>
      </c>
      <c r="AE1611" t="s">
        <v>721</v>
      </c>
      <c r="AF1611">
        <v>5</v>
      </c>
      <c r="AG1611">
        <v>6</v>
      </c>
      <c r="AH1611">
        <v>7</v>
      </c>
      <c r="AL1611" t="s">
        <v>323</v>
      </c>
    </row>
    <row r="1612" spans="1:38" hidden="1" x14ac:dyDescent="0.25">
      <c r="A1612" s="23" t="s">
        <v>329</v>
      </c>
      <c r="B1612" s="27" t="s">
        <v>330</v>
      </c>
      <c r="C1612">
        <v>6</v>
      </c>
      <c r="D1612">
        <v>9.25</v>
      </c>
      <c r="E1612">
        <v>9.25</v>
      </c>
      <c r="F1612" s="34"/>
      <c r="G1612">
        <v>6</v>
      </c>
      <c r="H1612">
        <v>8</v>
      </c>
      <c r="I1612" s="34"/>
      <c r="J1612" s="50" t="s">
        <v>565</v>
      </c>
      <c r="K1612" s="61" t="s">
        <v>106</v>
      </c>
      <c r="L1612" s="113"/>
      <c r="M1612">
        <v>133</v>
      </c>
      <c r="N1612">
        <v>133</v>
      </c>
      <c r="O1612" s="34"/>
      <c r="P1612">
        <f>VLOOKUP(表格2_45[[#This Row],[name]],odds!$A$1:$H$200,4,0)</f>
        <v>15</v>
      </c>
      <c r="Q1612">
        <v>4.7</v>
      </c>
      <c r="R1612" s="34"/>
      <c r="S1612" s="37" t="s">
        <v>409</v>
      </c>
      <c r="T1612" s="40">
        <v>1200</v>
      </c>
      <c r="U1612">
        <v>1</v>
      </c>
      <c r="V1612">
        <v>9</v>
      </c>
      <c r="W1612">
        <v>3</v>
      </c>
      <c r="X1612">
        <v>25</v>
      </c>
      <c r="Y1612" t="s">
        <v>508</v>
      </c>
      <c r="Z1612">
        <v>1081</v>
      </c>
      <c r="AA1612" s="33" t="s">
        <v>427</v>
      </c>
      <c r="AB1612">
        <v>1</v>
      </c>
      <c r="AC1612">
        <v>108</v>
      </c>
      <c r="AD1612" s="19" t="s">
        <v>81</v>
      </c>
      <c r="AE1612" t="s">
        <v>474</v>
      </c>
      <c r="AF1612">
        <v>7</v>
      </c>
      <c r="AG1612">
        <v>7</v>
      </c>
      <c r="AH1612">
        <v>6</v>
      </c>
      <c r="AL1612" t="s">
        <v>323</v>
      </c>
    </row>
    <row r="1613" spans="1:38" hidden="1" x14ac:dyDescent="0.25">
      <c r="A1613" s="23" t="s">
        <v>329</v>
      </c>
      <c r="B1613" s="27" t="s">
        <v>330</v>
      </c>
      <c r="C1613" s="28">
        <v>1</v>
      </c>
      <c r="D1613">
        <v>56.4</v>
      </c>
      <c r="E1613">
        <v>56.5</v>
      </c>
      <c r="F1613" s="34"/>
      <c r="G1613">
        <v>6</v>
      </c>
      <c r="H1613">
        <v>2</v>
      </c>
      <c r="I1613" s="34"/>
      <c r="J1613" s="50" t="s">
        <v>565</v>
      </c>
      <c r="K1613" s="81" t="s">
        <v>869</v>
      </c>
      <c r="L1613" s="126"/>
      <c r="M1613">
        <v>133</v>
      </c>
      <c r="N1613">
        <v>135</v>
      </c>
      <c r="O1613" s="34"/>
      <c r="P1613">
        <f>VLOOKUP(表格2_45[[#This Row],[name]],odds!$A$1:$H$200,4,0)</f>
        <v>15</v>
      </c>
      <c r="Q1613">
        <v>3.9</v>
      </c>
      <c r="R1613" s="34"/>
      <c r="S1613" s="37" t="s">
        <v>409</v>
      </c>
      <c r="T1613">
        <v>1000</v>
      </c>
      <c r="U1613">
        <v>0</v>
      </c>
      <c r="V1613">
        <v>23</v>
      </c>
      <c r="W1613">
        <v>2</v>
      </c>
      <c r="X1613">
        <v>25</v>
      </c>
      <c r="Y1613" t="s">
        <v>483</v>
      </c>
      <c r="Z1613">
        <v>1093</v>
      </c>
      <c r="AA1613" s="33" t="s">
        <v>417</v>
      </c>
      <c r="AB1613">
        <v>2</v>
      </c>
      <c r="AC1613">
        <v>100</v>
      </c>
      <c r="AD1613" s="19" t="s">
        <v>81</v>
      </c>
      <c r="AE1613" s="12" t="s">
        <v>418</v>
      </c>
      <c r="AF1613">
        <v>7</v>
      </c>
      <c r="AG1613">
        <v>7</v>
      </c>
      <c r="AH1613">
        <v>1</v>
      </c>
      <c r="AL1613" t="s">
        <v>323</v>
      </c>
    </row>
    <row r="1614" spans="1:38" hidden="1" x14ac:dyDescent="0.25">
      <c r="A1614" s="23" t="s">
        <v>329</v>
      </c>
      <c r="B1614" s="27" t="s">
        <v>330</v>
      </c>
      <c r="C1614" s="28">
        <v>3</v>
      </c>
      <c r="D1614">
        <v>8.76</v>
      </c>
      <c r="E1614">
        <v>8.9599999999999991</v>
      </c>
      <c r="F1614" s="34"/>
      <c r="G1614">
        <v>6</v>
      </c>
      <c r="H1614">
        <v>5</v>
      </c>
      <c r="I1614" s="34"/>
      <c r="J1614" s="50" t="s">
        <v>565</v>
      </c>
      <c r="K1614" s="61" t="s">
        <v>106</v>
      </c>
      <c r="L1614" s="113"/>
      <c r="M1614">
        <v>133</v>
      </c>
      <c r="N1614">
        <v>127</v>
      </c>
      <c r="O1614" s="34"/>
      <c r="P1614">
        <f>VLOOKUP(表格2_45[[#This Row],[name]],odds!$A$1:$H$200,4,0)</f>
        <v>15</v>
      </c>
      <c r="Q1614">
        <v>6.2</v>
      </c>
      <c r="R1614" s="34"/>
      <c r="S1614" s="35" t="s">
        <v>408</v>
      </c>
      <c r="T1614" s="40">
        <v>1200</v>
      </c>
      <c r="U1614">
        <v>1</v>
      </c>
      <c r="V1614">
        <v>9</v>
      </c>
      <c r="W1614">
        <v>2</v>
      </c>
      <c r="X1614">
        <v>25</v>
      </c>
      <c r="Y1614" t="s">
        <v>508</v>
      </c>
      <c r="Z1614">
        <v>1082</v>
      </c>
      <c r="AA1614" s="33" t="s">
        <v>417</v>
      </c>
      <c r="AB1614">
        <v>1</v>
      </c>
      <c r="AC1614">
        <v>100</v>
      </c>
      <c r="AD1614" s="19" t="s">
        <v>81</v>
      </c>
      <c r="AE1614" s="12" t="s">
        <v>471</v>
      </c>
      <c r="AF1614">
        <v>2</v>
      </c>
      <c r="AG1614">
        <v>2</v>
      </c>
      <c r="AH1614">
        <v>3</v>
      </c>
      <c r="AL1614" t="s">
        <v>1758</v>
      </c>
    </row>
    <row r="1615" spans="1:38" hidden="1" x14ac:dyDescent="0.25">
      <c r="A1615" s="23" t="s">
        <v>329</v>
      </c>
      <c r="B1615" s="27" t="s">
        <v>330</v>
      </c>
      <c r="C1615">
        <v>6</v>
      </c>
      <c r="D1615">
        <v>8.39</v>
      </c>
      <c r="E1615">
        <v>8.59</v>
      </c>
      <c r="F1615" s="34"/>
      <c r="G1615">
        <v>6</v>
      </c>
      <c r="H1615">
        <v>4</v>
      </c>
      <c r="I1615" s="34"/>
      <c r="J1615" s="50" t="s">
        <v>565</v>
      </c>
      <c r="K1615" s="85" t="s">
        <v>1179</v>
      </c>
      <c r="L1615" s="130"/>
      <c r="M1615">
        <v>133</v>
      </c>
      <c r="N1615">
        <v>126</v>
      </c>
      <c r="O1615" s="34"/>
      <c r="P1615">
        <f>VLOOKUP(表格2_45[[#This Row],[name]],odds!$A$1:$H$200,4,0)</f>
        <v>15</v>
      </c>
      <c r="Q1615">
        <v>15</v>
      </c>
      <c r="R1615" s="34"/>
      <c r="S1615" s="35" t="s">
        <v>408</v>
      </c>
      <c r="T1615" s="40">
        <v>1200</v>
      </c>
      <c r="U1615">
        <v>1</v>
      </c>
      <c r="V1615">
        <v>19</v>
      </c>
      <c r="W1615">
        <v>1</v>
      </c>
      <c r="X1615">
        <v>25</v>
      </c>
      <c r="Y1615" t="s">
        <v>483</v>
      </c>
      <c r="Z1615">
        <v>1084</v>
      </c>
      <c r="AA1615" s="33" t="s">
        <v>417</v>
      </c>
      <c r="AB1615" t="s">
        <v>1574</v>
      </c>
      <c r="AC1615">
        <v>100</v>
      </c>
      <c r="AD1615" s="19" t="s">
        <v>81</v>
      </c>
      <c r="AE1615" t="s">
        <v>490</v>
      </c>
      <c r="AF1615">
        <v>2</v>
      </c>
      <c r="AG1615">
        <v>2</v>
      </c>
      <c r="AH1615">
        <v>6</v>
      </c>
      <c r="AL1615" t="s">
        <v>46</v>
      </c>
    </row>
    <row r="1616" spans="1:38" hidden="1" x14ac:dyDescent="0.25">
      <c r="A1616" s="23" t="s">
        <v>329</v>
      </c>
      <c r="B1616" s="27" t="s">
        <v>330</v>
      </c>
      <c r="C1616" s="28">
        <v>2</v>
      </c>
      <c r="D1616">
        <v>56.17</v>
      </c>
      <c r="E1616">
        <v>56.47</v>
      </c>
      <c r="F1616" s="34"/>
      <c r="G1616">
        <v>6</v>
      </c>
      <c r="H1616">
        <v>5</v>
      </c>
      <c r="I1616" s="34"/>
      <c r="J1616" s="50" t="s">
        <v>565</v>
      </c>
      <c r="K1616" s="61" t="s">
        <v>106</v>
      </c>
      <c r="L1616" s="113"/>
      <c r="M1616">
        <v>133</v>
      </c>
      <c r="N1616">
        <v>125</v>
      </c>
      <c r="O1616" s="34"/>
      <c r="P1616">
        <f>VLOOKUP(表格2_45[[#This Row],[name]],odds!$A$1:$H$200,4,0)</f>
        <v>15</v>
      </c>
      <c r="Q1616">
        <v>1.6</v>
      </c>
      <c r="R1616" s="34"/>
      <c r="S1616" s="35" t="s">
        <v>408</v>
      </c>
      <c r="T1616">
        <v>1000</v>
      </c>
      <c r="U1616">
        <v>0</v>
      </c>
      <c r="V1616">
        <v>1</v>
      </c>
      <c r="W1616">
        <v>1</v>
      </c>
      <c r="X1616">
        <v>25</v>
      </c>
      <c r="Y1616" t="s">
        <v>508</v>
      </c>
      <c r="Z1616">
        <v>1093</v>
      </c>
      <c r="AA1616" s="33" t="s">
        <v>417</v>
      </c>
      <c r="AB1616" t="s">
        <v>1474</v>
      </c>
      <c r="AC1616">
        <v>97</v>
      </c>
      <c r="AD1616" s="19" t="s">
        <v>81</v>
      </c>
      <c r="AE1616" s="12" t="s">
        <v>581</v>
      </c>
      <c r="AF1616">
        <v>2</v>
      </c>
      <c r="AG1616">
        <v>2</v>
      </c>
      <c r="AH1616">
        <v>2</v>
      </c>
      <c r="AL1616" t="s">
        <v>46</v>
      </c>
    </row>
    <row r="1617" spans="1:38" hidden="1" x14ac:dyDescent="0.25">
      <c r="A1617" s="23" t="s">
        <v>329</v>
      </c>
      <c r="B1617" s="27" t="s">
        <v>330</v>
      </c>
      <c r="C1617" s="28">
        <v>1</v>
      </c>
      <c r="D1617">
        <v>56.36</v>
      </c>
      <c r="E1617">
        <v>56.56</v>
      </c>
      <c r="F1617" s="34"/>
      <c r="G1617">
        <v>6</v>
      </c>
      <c r="H1617">
        <v>5</v>
      </c>
      <c r="I1617" s="34"/>
      <c r="J1617" s="50" t="s">
        <v>565</v>
      </c>
      <c r="K1617" s="61" t="s">
        <v>106</v>
      </c>
      <c r="L1617" s="113"/>
      <c r="M1617">
        <v>133</v>
      </c>
      <c r="N1617">
        <v>127</v>
      </c>
      <c r="O1617" s="34"/>
      <c r="P1617">
        <f>VLOOKUP(表格2_45[[#This Row],[name]],odds!$A$1:$H$200,4,0)</f>
        <v>15</v>
      </c>
      <c r="Q1617">
        <v>4</v>
      </c>
      <c r="R1617" s="34"/>
      <c r="S1617" s="35" t="s">
        <v>408</v>
      </c>
      <c r="T1617">
        <v>1000</v>
      </c>
      <c r="U1617">
        <v>0</v>
      </c>
      <c r="V1617">
        <v>9</v>
      </c>
      <c r="W1617">
        <v>11</v>
      </c>
      <c r="X1617">
        <v>24</v>
      </c>
      <c r="Y1617" t="s">
        <v>465</v>
      </c>
      <c r="Z1617">
        <v>1083</v>
      </c>
      <c r="AA1617" s="33" t="s">
        <v>417</v>
      </c>
      <c r="AB1617">
        <v>2</v>
      </c>
      <c r="AC1617">
        <v>90</v>
      </c>
      <c r="AD1617" s="19" t="s">
        <v>81</v>
      </c>
      <c r="AE1617" s="12" t="s">
        <v>581</v>
      </c>
      <c r="AF1617">
        <v>3</v>
      </c>
      <c r="AG1617">
        <v>1</v>
      </c>
      <c r="AH1617">
        <v>1</v>
      </c>
      <c r="AL1617" t="s">
        <v>46</v>
      </c>
    </row>
    <row r="1618" spans="1:38" hidden="1" x14ac:dyDescent="0.25">
      <c r="A1618" s="23" t="s">
        <v>329</v>
      </c>
      <c r="B1618" s="27" t="s">
        <v>330</v>
      </c>
      <c r="C1618" s="28">
        <v>2</v>
      </c>
      <c r="D1618">
        <v>55.83</v>
      </c>
      <c r="E1618">
        <v>56.43</v>
      </c>
      <c r="F1618" s="34"/>
      <c r="G1618">
        <v>6</v>
      </c>
      <c r="H1618">
        <v>6</v>
      </c>
      <c r="I1618" s="34"/>
      <c r="J1618" s="50" t="s">
        <v>565</v>
      </c>
      <c r="K1618" s="61" t="s">
        <v>106</v>
      </c>
      <c r="L1618" s="113"/>
      <c r="M1618">
        <v>133</v>
      </c>
      <c r="N1618">
        <v>115</v>
      </c>
      <c r="O1618" s="34"/>
      <c r="P1618">
        <f>VLOOKUP(表格2_45[[#This Row],[name]],odds!$A$1:$H$200,4,0)</f>
        <v>15</v>
      </c>
      <c r="Q1618">
        <v>3.9</v>
      </c>
      <c r="R1618" s="34"/>
      <c r="S1618" s="35" t="s">
        <v>408</v>
      </c>
      <c r="T1618">
        <v>1000</v>
      </c>
      <c r="U1618">
        <v>0</v>
      </c>
      <c r="V1618">
        <v>1</v>
      </c>
      <c r="W1618">
        <v>10</v>
      </c>
      <c r="X1618">
        <v>24</v>
      </c>
      <c r="Y1618" t="s">
        <v>479</v>
      </c>
      <c r="Z1618">
        <v>1057</v>
      </c>
      <c r="AA1618" s="33" t="s">
        <v>427</v>
      </c>
      <c r="AB1618" t="s">
        <v>1474</v>
      </c>
      <c r="AC1618">
        <v>85</v>
      </c>
      <c r="AD1618" s="19" t="s">
        <v>81</v>
      </c>
      <c r="AE1618" s="12" t="s">
        <v>446</v>
      </c>
      <c r="AF1618">
        <v>2</v>
      </c>
      <c r="AG1618">
        <v>1</v>
      </c>
      <c r="AH1618">
        <v>2</v>
      </c>
      <c r="AL1618" t="s">
        <v>46</v>
      </c>
    </row>
    <row r="1619" spans="1:38" hidden="1" x14ac:dyDescent="0.25">
      <c r="A1619" s="23" t="s">
        <v>329</v>
      </c>
      <c r="B1619" s="27" t="s">
        <v>330</v>
      </c>
      <c r="C1619" s="28">
        <v>1</v>
      </c>
      <c r="D1619">
        <v>55.74</v>
      </c>
      <c r="E1619">
        <v>55.54</v>
      </c>
      <c r="F1619" s="34"/>
      <c r="G1619">
        <v>6</v>
      </c>
      <c r="H1619">
        <v>10</v>
      </c>
      <c r="I1619" s="34"/>
      <c r="J1619" s="50" t="s">
        <v>565</v>
      </c>
      <c r="K1619" s="61" t="s">
        <v>106</v>
      </c>
      <c r="L1619" s="113"/>
      <c r="M1619">
        <v>133</v>
      </c>
      <c r="N1619">
        <v>132</v>
      </c>
      <c r="O1619" s="34"/>
      <c r="P1619">
        <f>VLOOKUP(表格2_45[[#This Row],[name]],odds!$A$1:$H$200,4,0)</f>
        <v>15</v>
      </c>
      <c r="Q1619">
        <v>5.9</v>
      </c>
      <c r="R1619" s="34"/>
      <c r="S1619" s="35" t="s">
        <v>408</v>
      </c>
      <c r="T1619">
        <v>1000</v>
      </c>
      <c r="U1619">
        <v>0</v>
      </c>
      <c r="V1619">
        <v>15</v>
      </c>
      <c r="W1619">
        <v>9</v>
      </c>
      <c r="X1619">
        <v>24</v>
      </c>
      <c r="Y1619" t="s">
        <v>465</v>
      </c>
      <c r="Z1619">
        <v>1070</v>
      </c>
      <c r="AA1619" s="33" t="s">
        <v>427</v>
      </c>
      <c r="AB1619">
        <v>3</v>
      </c>
      <c r="AC1619">
        <v>77</v>
      </c>
      <c r="AD1619" s="19" t="s">
        <v>81</v>
      </c>
      <c r="AE1619" s="12">
        <v>1</v>
      </c>
      <c r="AF1619">
        <v>2</v>
      </c>
      <c r="AG1619">
        <v>1</v>
      </c>
      <c r="AH1619">
        <v>1</v>
      </c>
      <c r="AL1619" t="s">
        <v>46</v>
      </c>
    </row>
    <row r="1620" spans="1:38" hidden="1" x14ac:dyDescent="0.25">
      <c r="A1620" s="23" t="s">
        <v>329</v>
      </c>
      <c r="B1620" s="27" t="s">
        <v>330</v>
      </c>
      <c r="C1620">
        <v>7</v>
      </c>
      <c r="D1620">
        <v>57.71</v>
      </c>
      <c r="E1620">
        <v>57.71</v>
      </c>
      <c r="F1620" s="34"/>
      <c r="G1620">
        <v>6</v>
      </c>
      <c r="H1620">
        <v>4</v>
      </c>
      <c r="I1620" s="34"/>
      <c r="J1620" s="50" t="s">
        <v>565</v>
      </c>
      <c r="K1620" s="55" t="s">
        <v>64</v>
      </c>
      <c r="L1620" s="99"/>
      <c r="M1620">
        <v>133</v>
      </c>
      <c r="N1620">
        <v>133</v>
      </c>
      <c r="O1620" s="34"/>
      <c r="P1620">
        <f>VLOOKUP(表格2_45[[#This Row],[name]],odds!$A$1:$H$200,4,0)</f>
        <v>15</v>
      </c>
      <c r="Q1620">
        <v>5.4</v>
      </c>
      <c r="R1620" s="34"/>
      <c r="S1620" s="37" t="s">
        <v>409</v>
      </c>
      <c r="T1620">
        <v>1000</v>
      </c>
      <c r="U1620">
        <v>0</v>
      </c>
      <c r="V1620">
        <v>12</v>
      </c>
      <c r="W1620">
        <v>6</v>
      </c>
      <c r="X1620">
        <v>24</v>
      </c>
      <c r="Y1620" s="31" t="s">
        <v>420</v>
      </c>
      <c r="Z1620">
        <v>1053</v>
      </c>
      <c r="AA1620" s="33" t="s">
        <v>417</v>
      </c>
      <c r="AB1620">
        <v>3</v>
      </c>
      <c r="AC1620">
        <v>77</v>
      </c>
      <c r="AD1620" s="16" t="s">
        <v>70</v>
      </c>
      <c r="AE1620" t="s">
        <v>533</v>
      </c>
      <c r="AF1620">
        <v>7</v>
      </c>
      <c r="AG1620">
        <v>8</v>
      </c>
      <c r="AH1620">
        <v>7</v>
      </c>
      <c r="AL1620" t="s">
        <v>639</v>
      </c>
    </row>
    <row r="1621" spans="1:38" hidden="1" x14ac:dyDescent="0.25">
      <c r="A1621" s="23" t="s">
        <v>329</v>
      </c>
      <c r="B1621" s="16" t="s">
        <v>333</v>
      </c>
      <c r="C1621" s="28">
        <v>1</v>
      </c>
      <c r="D1621">
        <v>20.62</v>
      </c>
      <c r="E1621">
        <v>20.820000000000004</v>
      </c>
      <c r="F1621" s="34"/>
      <c r="G1621">
        <v>1</v>
      </c>
      <c r="H1621">
        <v>9</v>
      </c>
      <c r="I1621" s="34"/>
      <c r="J1621" s="55" t="s">
        <v>64</v>
      </c>
      <c r="K1621" s="56" t="s">
        <v>69</v>
      </c>
      <c r="L1621" s="105"/>
      <c r="M1621">
        <v>132</v>
      </c>
      <c r="N1621">
        <v>115</v>
      </c>
      <c r="O1621" s="34"/>
      <c r="P1621">
        <f>VLOOKUP(表格2_45[[#This Row],[name]],odds!$A$1:$H$200,4,0)</f>
        <v>7.2</v>
      </c>
      <c r="Q1621">
        <v>9.6999999999999993</v>
      </c>
      <c r="R1621" s="34"/>
      <c r="S1621" s="35" t="s">
        <v>408</v>
      </c>
      <c r="T1621">
        <v>1400</v>
      </c>
      <c r="U1621">
        <v>1</v>
      </c>
      <c r="V1621">
        <v>1</v>
      </c>
      <c r="W1621">
        <v>1</v>
      </c>
      <c r="X1621">
        <v>26</v>
      </c>
      <c r="Y1621" t="s">
        <v>501</v>
      </c>
      <c r="Z1621">
        <v>1140</v>
      </c>
      <c r="AA1621" s="33" t="s">
        <v>417</v>
      </c>
      <c r="AB1621" t="s">
        <v>1474</v>
      </c>
      <c r="AC1621">
        <v>86</v>
      </c>
      <c r="AD1621" s="25" t="s">
        <v>54</v>
      </c>
      <c r="AE1621" s="12" t="s">
        <v>581</v>
      </c>
      <c r="AF1621">
        <v>3</v>
      </c>
      <c r="AG1621">
        <v>5</v>
      </c>
      <c r="AH1621">
        <v>5</v>
      </c>
      <c r="AI1621">
        <v>1</v>
      </c>
      <c r="AL1621" t="s">
        <v>213</v>
      </c>
    </row>
    <row r="1622" spans="1:38" hidden="1" x14ac:dyDescent="0.25">
      <c r="A1622" s="23" t="s">
        <v>329</v>
      </c>
      <c r="B1622" s="16" t="s">
        <v>333</v>
      </c>
      <c r="C1622">
        <v>7</v>
      </c>
      <c r="D1622">
        <v>9.4700000000000006</v>
      </c>
      <c r="E1622">
        <v>9.370000000000001</v>
      </c>
      <c r="F1622" s="34"/>
      <c r="G1622">
        <v>1</v>
      </c>
      <c r="H1622">
        <v>11</v>
      </c>
      <c r="I1622" s="34"/>
      <c r="J1622" s="55" t="s">
        <v>64</v>
      </c>
      <c r="K1622" s="56" t="s">
        <v>69</v>
      </c>
      <c r="L1622" s="105"/>
      <c r="M1622">
        <v>132</v>
      </c>
      <c r="N1622">
        <v>124</v>
      </c>
      <c r="O1622" s="34"/>
      <c r="P1622">
        <f>VLOOKUP(表格2_45[[#This Row],[name]],odds!$A$1:$H$200,4,0)</f>
        <v>7.2</v>
      </c>
      <c r="Q1622">
        <v>7.1</v>
      </c>
      <c r="R1622" s="34"/>
      <c r="S1622" s="38" t="s">
        <v>411</v>
      </c>
      <c r="T1622" s="40">
        <v>1200</v>
      </c>
      <c r="U1622">
        <v>1</v>
      </c>
      <c r="V1622">
        <v>15</v>
      </c>
      <c r="W1622">
        <v>11</v>
      </c>
      <c r="X1622">
        <v>25</v>
      </c>
      <c r="Y1622" t="s">
        <v>465</v>
      </c>
      <c r="Z1622">
        <v>1130</v>
      </c>
      <c r="AA1622" s="33" t="s">
        <v>417</v>
      </c>
      <c r="AB1622">
        <v>2</v>
      </c>
      <c r="AC1622">
        <v>86</v>
      </c>
      <c r="AD1622" s="25" t="s">
        <v>54</v>
      </c>
      <c r="AE1622" t="s">
        <v>474</v>
      </c>
      <c r="AF1622">
        <v>13</v>
      </c>
      <c r="AG1622">
        <v>12</v>
      </c>
      <c r="AH1622">
        <v>7</v>
      </c>
      <c r="AL1622" t="s">
        <v>161</v>
      </c>
    </row>
    <row r="1623" spans="1:38" x14ac:dyDescent="0.25">
      <c r="A1623" s="23" t="s">
        <v>329</v>
      </c>
      <c r="B1623" s="18" t="s">
        <v>338</v>
      </c>
      <c r="C1623">
        <v>7</v>
      </c>
      <c r="D1623">
        <v>9.6999999999999993</v>
      </c>
      <c r="E1623">
        <v>8.8999999999999986</v>
      </c>
      <c r="F1623" s="34"/>
      <c r="G1623">
        <v>3</v>
      </c>
      <c r="H1623">
        <v>11</v>
      </c>
      <c r="I1623" s="34"/>
      <c r="J1623" s="47" t="s">
        <v>504</v>
      </c>
      <c r="K1623" s="47" t="s">
        <v>504</v>
      </c>
      <c r="L1623" s="108"/>
      <c r="M1623">
        <v>120</v>
      </c>
      <c r="N1623">
        <v>132</v>
      </c>
      <c r="O1623" s="34"/>
      <c r="P1623">
        <f>VLOOKUP(表格2_45[[#This Row],[name]],odds!$A$1:$H$200,4,0)</f>
        <v>14</v>
      </c>
      <c r="Q1623">
        <v>15</v>
      </c>
      <c r="R1623" s="34"/>
      <c r="S1623" s="35" t="s">
        <v>408</v>
      </c>
      <c r="T1623" s="40">
        <v>1200</v>
      </c>
      <c r="U1623">
        <v>1</v>
      </c>
      <c r="V1623">
        <v>21</v>
      </c>
      <c r="W1623">
        <v>5</v>
      </c>
      <c r="X1623">
        <v>25</v>
      </c>
      <c r="Y1623" s="32" t="s">
        <v>416</v>
      </c>
      <c r="Z1623">
        <v>1145</v>
      </c>
      <c r="AA1623" s="33" t="s">
        <v>427</v>
      </c>
      <c r="AB1623">
        <v>3</v>
      </c>
      <c r="AC1623">
        <v>78</v>
      </c>
      <c r="AD1623" s="17" t="s">
        <v>21</v>
      </c>
      <c r="AE1623" t="s">
        <v>484</v>
      </c>
      <c r="AF1623">
        <v>1</v>
      </c>
      <c r="AG1623">
        <v>1</v>
      </c>
      <c r="AH1623">
        <v>7</v>
      </c>
      <c r="AL1623" t="s">
        <v>99</v>
      </c>
    </row>
    <row r="1624" spans="1:38" x14ac:dyDescent="0.25">
      <c r="A1624" s="23" t="s">
        <v>329</v>
      </c>
      <c r="B1624" s="20" t="s">
        <v>345</v>
      </c>
      <c r="C1624">
        <v>8</v>
      </c>
      <c r="D1624">
        <v>9</v>
      </c>
      <c r="E1624">
        <v>8.9</v>
      </c>
      <c r="F1624" s="34"/>
      <c r="G1624">
        <v>5</v>
      </c>
      <c r="H1624">
        <v>11</v>
      </c>
      <c r="I1624" s="34"/>
      <c r="J1624" s="52" t="s">
        <v>49</v>
      </c>
      <c r="K1624" s="76" t="s">
        <v>407</v>
      </c>
      <c r="L1624" s="115"/>
      <c r="M1624">
        <v>121</v>
      </c>
      <c r="N1624">
        <v>117</v>
      </c>
      <c r="O1624" s="34"/>
      <c r="P1624">
        <f>VLOOKUP(表格2_45[[#This Row],[name]],odds!$A$1:$H$200,4,0)</f>
        <v>14</v>
      </c>
      <c r="Q1624">
        <v>39</v>
      </c>
      <c r="R1624" s="34"/>
      <c r="S1624" s="36" t="s">
        <v>410</v>
      </c>
      <c r="T1624" s="40">
        <v>1200</v>
      </c>
      <c r="U1624">
        <v>1</v>
      </c>
      <c r="V1624">
        <v>16</v>
      </c>
      <c r="W1624">
        <v>7</v>
      </c>
      <c r="X1624">
        <v>25</v>
      </c>
      <c r="Y1624" s="31" t="s">
        <v>420</v>
      </c>
      <c r="Z1624">
        <v>1091</v>
      </c>
      <c r="AA1624" s="33" t="s">
        <v>427</v>
      </c>
      <c r="AB1624">
        <v>2</v>
      </c>
      <c r="AC1624">
        <v>83</v>
      </c>
      <c r="AD1624" s="22" t="s">
        <v>135</v>
      </c>
      <c r="AE1624" t="s">
        <v>519</v>
      </c>
      <c r="AF1624">
        <v>10</v>
      </c>
      <c r="AG1624">
        <v>10</v>
      </c>
      <c r="AH1624">
        <v>8</v>
      </c>
      <c r="AL1624" t="s">
        <v>35</v>
      </c>
    </row>
    <row r="1625" spans="1:38" hidden="1" x14ac:dyDescent="0.25">
      <c r="A1625" s="23" t="s">
        <v>329</v>
      </c>
      <c r="B1625" s="16" t="s">
        <v>333</v>
      </c>
      <c r="C1625" s="30">
        <v>5</v>
      </c>
      <c r="D1625">
        <v>9.31</v>
      </c>
      <c r="E1625">
        <v>9.0100000000000016</v>
      </c>
      <c r="F1625" s="34"/>
      <c r="G1625">
        <v>1</v>
      </c>
      <c r="H1625">
        <v>6</v>
      </c>
      <c r="I1625" s="34"/>
      <c r="J1625" s="55" t="s">
        <v>64</v>
      </c>
      <c r="K1625" s="67" t="s">
        <v>195</v>
      </c>
      <c r="L1625" s="95"/>
      <c r="M1625">
        <v>132</v>
      </c>
      <c r="N1625">
        <v>135</v>
      </c>
      <c r="O1625" s="34"/>
      <c r="P1625">
        <f>VLOOKUP(表格2_45[[#This Row],[name]],odds!$A$1:$H$200,4,0)</f>
        <v>7.2</v>
      </c>
      <c r="Q1625">
        <v>18</v>
      </c>
      <c r="R1625" s="34"/>
      <c r="S1625" s="38" t="s">
        <v>411</v>
      </c>
      <c r="T1625" s="40">
        <v>1200</v>
      </c>
      <c r="U1625">
        <v>1</v>
      </c>
      <c r="V1625">
        <v>28</v>
      </c>
      <c r="W1625">
        <v>9</v>
      </c>
      <c r="X1625">
        <v>25</v>
      </c>
      <c r="Y1625" t="s">
        <v>479</v>
      </c>
      <c r="Z1625">
        <v>1146</v>
      </c>
      <c r="AA1625" s="33" t="s">
        <v>427</v>
      </c>
      <c r="AB1625">
        <v>3</v>
      </c>
      <c r="AC1625">
        <v>80</v>
      </c>
      <c r="AD1625" s="25" t="s">
        <v>54</v>
      </c>
      <c r="AE1625" t="s">
        <v>484</v>
      </c>
      <c r="AF1625">
        <v>11</v>
      </c>
      <c r="AG1625">
        <v>10</v>
      </c>
      <c r="AH1625">
        <v>5</v>
      </c>
      <c r="AL1625" t="s">
        <v>213</v>
      </c>
    </row>
    <row r="1626" spans="1:38" hidden="1" x14ac:dyDescent="0.25">
      <c r="A1626" s="23" t="s">
        <v>329</v>
      </c>
      <c r="B1626" s="20" t="s">
        <v>345</v>
      </c>
      <c r="C1626" s="28">
        <v>1</v>
      </c>
      <c r="D1626">
        <v>9.43</v>
      </c>
      <c r="E1626">
        <v>8.93</v>
      </c>
      <c r="F1626" s="34"/>
      <c r="G1626">
        <v>5</v>
      </c>
      <c r="H1626">
        <v>11</v>
      </c>
      <c r="I1626" s="34"/>
      <c r="J1626" s="52" t="s">
        <v>49</v>
      </c>
      <c r="K1626" s="52" t="s">
        <v>49</v>
      </c>
      <c r="L1626" s="118"/>
      <c r="M1626">
        <v>121</v>
      </c>
      <c r="N1626">
        <v>131</v>
      </c>
      <c r="O1626" s="34"/>
      <c r="P1626">
        <f>VLOOKUP(表格2_45[[#This Row],[name]],odds!$A$1:$H$200,4,0)</f>
        <v>14</v>
      </c>
      <c r="Q1626">
        <v>12</v>
      </c>
      <c r="R1626" s="34"/>
      <c r="S1626" s="37" t="s">
        <v>409</v>
      </c>
      <c r="T1626" s="40">
        <v>1200</v>
      </c>
      <c r="U1626">
        <v>1</v>
      </c>
      <c r="V1626">
        <v>16</v>
      </c>
      <c r="W1626">
        <v>10</v>
      </c>
      <c r="X1626">
        <v>24</v>
      </c>
      <c r="Y1626" s="31" t="s">
        <v>420</v>
      </c>
      <c r="Z1626">
        <v>1104</v>
      </c>
      <c r="AA1626" s="33" t="s">
        <v>427</v>
      </c>
      <c r="AB1626">
        <v>3</v>
      </c>
      <c r="AC1626">
        <v>71</v>
      </c>
      <c r="AD1626" s="22" t="s">
        <v>135</v>
      </c>
      <c r="AE1626" s="12" t="s">
        <v>418</v>
      </c>
      <c r="AF1626">
        <v>5</v>
      </c>
      <c r="AG1626">
        <v>3</v>
      </c>
      <c r="AH1626">
        <v>1</v>
      </c>
      <c r="AL1626" t="s">
        <v>35</v>
      </c>
    </row>
    <row r="1627" spans="1:38" x14ac:dyDescent="0.25">
      <c r="A1627" s="23" t="s">
        <v>329</v>
      </c>
      <c r="B1627" s="20" t="s">
        <v>345</v>
      </c>
      <c r="C1627" s="28">
        <v>1</v>
      </c>
      <c r="D1627">
        <v>9.27</v>
      </c>
      <c r="E1627">
        <v>8.9699999999999989</v>
      </c>
      <c r="F1627" s="34"/>
      <c r="G1627">
        <v>5</v>
      </c>
      <c r="H1627">
        <v>1</v>
      </c>
      <c r="I1627" s="34"/>
      <c r="J1627" s="52" t="s">
        <v>49</v>
      </c>
      <c r="K1627" s="52" t="s">
        <v>49</v>
      </c>
      <c r="L1627" s="118"/>
      <c r="M1627">
        <v>121</v>
      </c>
      <c r="N1627">
        <v>135</v>
      </c>
      <c r="O1627" s="34"/>
      <c r="P1627">
        <f>VLOOKUP(表格2_45[[#This Row],[name]],odds!$A$1:$H$200,4,0)</f>
        <v>14</v>
      </c>
      <c r="Q1627">
        <v>5.8</v>
      </c>
      <c r="R1627" s="34"/>
      <c r="S1627" s="35" t="s">
        <v>408</v>
      </c>
      <c r="T1627" s="40">
        <v>1200</v>
      </c>
      <c r="U1627">
        <v>1</v>
      </c>
      <c r="V1627">
        <v>2</v>
      </c>
      <c r="W1627">
        <v>11</v>
      </c>
      <c r="X1627">
        <v>25</v>
      </c>
      <c r="Y1627" s="32" t="s">
        <v>416</v>
      </c>
      <c r="Z1627">
        <v>1092</v>
      </c>
      <c r="AA1627" s="33" t="s">
        <v>427</v>
      </c>
      <c r="AB1627">
        <v>3</v>
      </c>
      <c r="AC1627">
        <v>79</v>
      </c>
      <c r="AD1627" s="22" t="s">
        <v>135</v>
      </c>
      <c r="AE1627" s="12" t="s">
        <v>446</v>
      </c>
      <c r="AF1627">
        <v>3</v>
      </c>
      <c r="AG1627">
        <v>3</v>
      </c>
      <c r="AH1627">
        <v>1</v>
      </c>
      <c r="AL1627" t="s">
        <v>35</v>
      </c>
    </row>
    <row r="1628" spans="1:38" x14ac:dyDescent="0.25">
      <c r="A1628" s="23" t="s">
        <v>329</v>
      </c>
      <c r="B1628" s="16" t="s">
        <v>333</v>
      </c>
      <c r="C1628" s="28">
        <v>2</v>
      </c>
      <c r="D1628">
        <v>9.4700000000000006</v>
      </c>
      <c r="E1628">
        <v>8.9700000000000006</v>
      </c>
      <c r="F1628" s="34"/>
      <c r="G1628">
        <v>1</v>
      </c>
      <c r="H1628">
        <v>10</v>
      </c>
      <c r="I1628" s="34"/>
      <c r="J1628" s="55" t="s">
        <v>64</v>
      </c>
      <c r="K1628" s="67" t="s">
        <v>195</v>
      </c>
      <c r="L1628" s="95"/>
      <c r="M1628">
        <v>132</v>
      </c>
      <c r="N1628">
        <v>135</v>
      </c>
      <c r="O1628" s="34"/>
      <c r="P1628">
        <f>VLOOKUP(表格2_45[[#This Row],[name]],odds!$A$1:$H$200,4,0)</f>
        <v>7.2</v>
      </c>
      <c r="Q1628">
        <v>13</v>
      </c>
      <c r="R1628" s="34"/>
      <c r="S1628" s="38" t="s">
        <v>411</v>
      </c>
      <c r="T1628" s="40">
        <v>1200</v>
      </c>
      <c r="U1628">
        <v>1</v>
      </c>
      <c r="V1628">
        <v>15</v>
      </c>
      <c r="W1628">
        <v>10</v>
      </c>
      <c r="X1628">
        <v>25</v>
      </c>
      <c r="Y1628" s="32" t="s">
        <v>432</v>
      </c>
      <c r="Z1628">
        <v>1135</v>
      </c>
      <c r="AA1628" s="33" t="s">
        <v>427</v>
      </c>
      <c r="AB1628">
        <v>3</v>
      </c>
      <c r="AC1628">
        <v>79</v>
      </c>
      <c r="AD1628" s="25" t="s">
        <v>54</v>
      </c>
      <c r="AE1628" s="12" t="s">
        <v>989</v>
      </c>
      <c r="AF1628">
        <v>12</v>
      </c>
      <c r="AG1628">
        <v>11</v>
      </c>
      <c r="AH1628">
        <v>2</v>
      </c>
      <c r="AL1628" t="s">
        <v>1038</v>
      </c>
    </row>
    <row r="1629" spans="1:38" x14ac:dyDescent="0.25">
      <c r="A1629" s="23" t="s">
        <v>329</v>
      </c>
      <c r="B1629" s="25" t="s">
        <v>360</v>
      </c>
      <c r="C1629" s="28">
        <v>1</v>
      </c>
      <c r="D1629">
        <v>9.36</v>
      </c>
      <c r="E1629">
        <v>9.0599999999999987</v>
      </c>
      <c r="F1629" s="34"/>
      <c r="G1629">
        <v>8</v>
      </c>
      <c r="H1629">
        <v>4</v>
      </c>
      <c r="I1629" s="34"/>
      <c r="J1629" s="64" t="s">
        <v>150</v>
      </c>
      <c r="K1629" s="64" t="s">
        <v>150</v>
      </c>
      <c r="L1629" s="119"/>
      <c r="M1629">
        <v>119</v>
      </c>
      <c r="N1629">
        <v>135</v>
      </c>
      <c r="O1629" s="34"/>
      <c r="P1629">
        <f>VLOOKUP(表格2_45[[#This Row],[name]],odds!$A$1:$H$200,4,0)</f>
        <v>6.2</v>
      </c>
      <c r="Q1629">
        <v>4.8</v>
      </c>
      <c r="R1629" s="34"/>
      <c r="S1629" s="37" t="s">
        <v>409</v>
      </c>
      <c r="T1629" s="40">
        <v>1200</v>
      </c>
      <c r="U1629">
        <v>1</v>
      </c>
      <c r="V1629">
        <v>5</v>
      </c>
      <c r="W1629">
        <v>11</v>
      </c>
      <c r="X1629">
        <v>25</v>
      </c>
      <c r="Y1629" s="32" t="s">
        <v>426</v>
      </c>
      <c r="Z1629">
        <v>1098</v>
      </c>
      <c r="AA1629" s="33" t="s">
        <v>427</v>
      </c>
      <c r="AB1629">
        <v>3</v>
      </c>
      <c r="AC1629">
        <v>76</v>
      </c>
      <c r="AD1629" s="18" t="s">
        <v>76</v>
      </c>
      <c r="AE1629" s="12" t="s">
        <v>423</v>
      </c>
      <c r="AF1629">
        <v>7</v>
      </c>
      <c r="AG1629">
        <v>7</v>
      </c>
      <c r="AH1629">
        <v>1</v>
      </c>
      <c r="AL1629" t="s">
        <v>624</v>
      </c>
    </row>
    <row r="1630" spans="1:38" hidden="1" x14ac:dyDescent="0.25">
      <c r="A1630" s="23" t="s">
        <v>329</v>
      </c>
      <c r="B1630" s="16" t="s">
        <v>333</v>
      </c>
      <c r="C1630" s="28">
        <v>2</v>
      </c>
      <c r="D1630">
        <v>9.24</v>
      </c>
      <c r="E1630">
        <v>9.24</v>
      </c>
      <c r="F1630" s="34"/>
      <c r="G1630">
        <v>1</v>
      </c>
      <c r="H1630">
        <v>6</v>
      </c>
      <c r="I1630" s="34"/>
      <c r="J1630" s="55" t="s">
        <v>64</v>
      </c>
      <c r="K1630" s="53" t="s">
        <v>53</v>
      </c>
      <c r="L1630" s="102"/>
      <c r="M1630">
        <v>132</v>
      </c>
      <c r="N1630">
        <v>125</v>
      </c>
      <c r="O1630" s="34"/>
      <c r="P1630">
        <f>VLOOKUP(表格2_45[[#This Row],[name]],odds!$A$1:$H$200,4,0)</f>
        <v>7.2</v>
      </c>
      <c r="Q1630">
        <v>6.5</v>
      </c>
      <c r="R1630" s="34"/>
      <c r="S1630" s="37" t="s">
        <v>409</v>
      </c>
      <c r="T1630" s="40">
        <v>1200</v>
      </c>
      <c r="U1630">
        <v>1</v>
      </c>
      <c r="V1630">
        <v>30</v>
      </c>
      <c r="W1630">
        <v>4</v>
      </c>
      <c r="X1630">
        <v>25</v>
      </c>
      <c r="Y1630" s="32" t="s">
        <v>426</v>
      </c>
      <c r="Z1630">
        <v>1098</v>
      </c>
      <c r="AA1630" s="33" t="s">
        <v>427</v>
      </c>
      <c r="AB1630">
        <v>3</v>
      </c>
      <c r="AC1630">
        <v>68</v>
      </c>
      <c r="AD1630" s="25" t="s">
        <v>54</v>
      </c>
      <c r="AE1630" s="12" t="s">
        <v>446</v>
      </c>
      <c r="AF1630">
        <v>4</v>
      </c>
      <c r="AG1630">
        <v>3</v>
      </c>
      <c r="AH1630">
        <v>2</v>
      </c>
      <c r="AL1630" t="s">
        <v>87</v>
      </c>
    </row>
    <row r="1631" spans="1:38" hidden="1" x14ac:dyDescent="0.25">
      <c r="A1631" s="23" t="s">
        <v>329</v>
      </c>
      <c r="B1631" s="16" t="s">
        <v>333</v>
      </c>
      <c r="C1631" s="28">
        <v>2</v>
      </c>
      <c r="D1631">
        <v>9.48</v>
      </c>
      <c r="E1631">
        <v>9.5800000000000018</v>
      </c>
      <c r="F1631" s="34"/>
      <c r="G1631">
        <v>1</v>
      </c>
      <c r="H1631">
        <v>5</v>
      </c>
      <c r="I1631" s="34"/>
      <c r="J1631" s="55" t="s">
        <v>64</v>
      </c>
      <c r="K1631" s="53" t="s">
        <v>53</v>
      </c>
      <c r="L1631" s="102"/>
      <c r="M1631">
        <v>132</v>
      </c>
      <c r="N1631">
        <v>122</v>
      </c>
      <c r="O1631" s="34"/>
      <c r="P1631">
        <f>VLOOKUP(表格2_45[[#This Row],[name]],odds!$A$1:$H$200,4,0)</f>
        <v>7.2</v>
      </c>
      <c r="Q1631">
        <v>2.5</v>
      </c>
      <c r="R1631" s="34"/>
      <c r="S1631" s="37" t="s">
        <v>409</v>
      </c>
      <c r="T1631" s="40">
        <v>1200</v>
      </c>
      <c r="U1631">
        <v>1</v>
      </c>
      <c r="V1631">
        <v>9</v>
      </c>
      <c r="W1631">
        <v>4</v>
      </c>
      <c r="X1631">
        <v>25</v>
      </c>
      <c r="Y1631" s="32" t="s">
        <v>432</v>
      </c>
      <c r="Z1631">
        <v>1107</v>
      </c>
      <c r="AA1631" s="33" t="s">
        <v>427</v>
      </c>
      <c r="AB1631">
        <v>3</v>
      </c>
      <c r="AC1631">
        <v>66</v>
      </c>
      <c r="AD1631" s="25" t="s">
        <v>54</v>
      </c>
      <c r="AE1631" s="12" t="s">
        <v>989</v>
      </c>
      <c r="AF1631">
        <v>4</v>
      </c>
      <c r="AG1631">
        <v>3</v>
      </c>
      <c r="AH1631">
        <v>2</v>
      </c>
      <c r="AL1631" t="s">
        <v>87</v>
      </c>
    </row>
    <row r="1632" spans="1:38" hidden="1" x14ac:dyDescent="0.25">
      <c r="A1632" s="23" t="s">
        <v>329</v>
      </c>
      <c r="B1632" s="16" t="s">
        <v>333</v>
      </c>
      <c r="C1632" s="30">
        <v>5</v>
      </c>
      <c r="D1632">
        <v>9.94</v>
      </c>
      <c r="E1632">
        <v>9.84</v>
      </c>
      <c r="F1632" s="34"/>
      <c r="G1632">
        <v>1</v>
      </c>
      <c r="H1632">
        <v>10</v>
      </c>
      <c r="I1632" s="34"/>
      <c r="J1632" s="55" t="s">
        <v>64</v>
      </c>
      <c r="K1632" s="73" t="s">
        <v>452</v>
      </c>
      <c r="L1632" s="97"/>
      <c r="M1632">
        <v>132</v>
      </c>
      <c r="N1632">
        <v>122</v>
      </c>
      <c r="O1632" s="34"/>
      <c r="P1632">
        <f>VLOOKUP(表格2_45[[#This Row],[name]],odds!$A$1:$H$200,4,0)</f>
        <v>7.2</v>
      </c>
      <c r="Q1632">
        <v>19</v>
      </c>
      <c r="R1632" s="34"/>
      <c r="S1632" s="38" t="s">
        <v>411</v>
      </c>
      <c r="T1632" s="40">
        <v>1200</v>
      </c>
      <c r="U1632">
        <v>1</v>
      </c>
      <c r="V1632">
        <v>19</v>
      </c>
      <c r="W1632">
        <v>3</v>
      </c>
      <c r="X1632">
        <v>25</v>
      </c>
      <c r="Y1632" s="31" t="s">
        <v>420</v>
      </c>
      <c r="Z1632">
        <v>1101</v>
      </c>
      <c r="AA1632" s="33" t="s">
        <v>427</v>
      </c>
      <c r="AB1632">
        <v>3</v>
      </c>
      <c r="AC1632">
        <v>67</v>
      </c>
      <c r="AD1632" s="25" t="s">
        <v>54</v>
      </c>
      <c r="AE1632" s="12" t="s">
        <v>471</v>
      </c>
      <c r="AF1632">
        <v>12</v>
      </c>
      <c r="AG1632">
        <v>11</v>
      </c>
      <c r="AH1632">
        <v>5</v>
      </c>
      <c r="AL1632" t="s">
        <v>674</v>
      </c>
    </row>
    <row r="1633" spans="1:38" hidden="1" x14ac:dyDescent="0.25">
      <c r="A1633" s="23" t="s">
        <v>329</v>
      </c>
      <c r="B1633" s="16" t="s">
        <v>333</v>
      </c>
      <c r="C1633" s="30">
        <v>4</v>
      </c>
      <c r="D1633">
        <v>21.16</v>
      </c>
      <c r="E1633">
        <v>21.060000000000002</v>
      </c>
      <c r="F1633" s="34"/>
      <c r="G1633">
        <v>1</v>
      </c>
      <c r="H1633">
        <v>11</v>
      </c>
      <c r="I1633" s="34"/>
      <c r="J1633" s="55" t="s">
        <v>64</v>
      </c>
      <c r="K1633" s="73" t="s">
        <v>452</v>
      </c>
      <c r="L1633" s="97"/>
      <c r="M1633">
        <v>132</v>
      </c>
      <c r="N1633">
        <v>124</v>
      </c>
      <c r="O1633" s="34"/>
      <c r="P1633">
        <f>VLOOKUP(表格2_45[[#This Row],[name]],odds!$A$1:$H$200,4,0)</f>
        <v>7.2</v>
      </c>
      <c r="Q1633">
        <v>28</v>
      </c>
      <c r="R1633" s="34"/>
      <c r="S1633" s="38" t="s">
        <v>411</v>
      </c>
      <c r="T1633">
        <v>1400</v>
      </c>
      <c r="U1633">
        <v>1</v>
      </c>
      <c r="V1633">
        <v>23</v>
      </c>
      <c r="W1633">
        <v>2</v>
      </c>
      <c r="X1633">
        <v>25</v>
      </c>
      <c r="Y1633" t="s">
        <v>483</v>
      </c>
      <c r="Z1633">
        <v>1106</v>
      </c>
      <c r="AA1633" s="33" t="s">
        <v>417</v>
      </c>
      <c r="AB1633">
        <v>3</v>
      </c>
      <c r="AC1633">
        <v>68</v>
      </c>
      <c r="AD1633" s="25" t="s">
        <v>54</v>
      </c>
      <c r="AE1633" s="12" t="s">
        <v>418</v>
      </c>
      <c r="AF1633">
        <v>12</v>
      </c>
      <c r="AG1633">
        <v>12</v>
      </c>
      <c r="AH1633">
        <v>10</v>
      </c>
      <c r="AI1633">
        <v>4</v>
      </c>
      <c r="AL1633" t="s">
        <v>624</v>
      </c>
    </row>
    <row r="1634" spans="1:38" hidden="1" x14ac:dyDescent="0.25">
      <c r="A1634" s="23" t="s">
        <v>329</v>
      </c>
      <c r="B1634" s="16" t="s">
        <v>333</v>
      </c>
      <c r="C1634">
        <v>9</v>
      </c>
      <c r="D1634">
        <v>22.21</v>
      </c>
      <c r="E1634">
        <v>21.910000000000004</v>
      </c>
      <c r="F1634" s="34"/>
      <c r="G1634">
        <v>1</v>
      </c>
      <c r="H1634">
        <v>12</v>
      </c>
      <c r="I1634" s="34"/>
      <c r="J1634" s="55" t="s">
        <v>64</v>
      </c>
      <c r="K1634" s="63" t="s">
        <v>140</v>
      </c>
      <c r="L1634" s="100"/>
      <c r="M1634">
        <v>132</v>
      </c>
      <c r="N1634">
        <v>129</v>
      </c>
      <c r="O1634" s="34"/>
      <c r="P1634">
        <f>VLOOKUP(表格2_45[[#This Row],[name]],odds!$A$1:$H$200,4,0)</f>
        <v>7.2</v>
      </c>
      <c r="Q1634">
        <v>20</v>
      </c>
      <c r="R1634" s="34"/>
      <c r="S1634" s="38" t="s">
        <v>411</v>
      </c>
      <c r="T1634">
        <v>1400</v>
      </c>
      <c r="U1634">
        <v>1</v>
      </c>
      <c r="V1634">
        <v>9</v>
      </c>
      <c r="W1634">
        <v>2</v>
      </c>
      <c r="X1634">
        <v>25</v>
      </c>
      <c r="Y1634" t="s">
        <v>508</v>
      </c>
      <c r="Z1634">
        <v>1091</v>
      </c>
      <c r="AA1634" s="33" t="s">
        <v>417</v>
      </c>
      <c r="AB1634">
        <v>3</v>
      </c>
      <c r="AC1634">
        <v>70</v>
      </c>
      <c r="AD1634" s="25" t="s">
        <v>54</v>
      </c>
      <c r="AE1634" t="s">
        <v>429</v>
      </c>
      <c r="AF1634">
        <v>11</v>
      </c>
      <c r="AG1634">
        <v>12</v>
      </c>
      <c r="AH1634">
        <v>13</v>
      </c>
      <c r="AI1634">
        <v>9</v>
      </c>
      <c r="AL1634" t="s">
        <v>624</v>
      </c>
    </row>
    <row r="1635" spans="1:38" hidden="1" x14ac:dyDescent="0.25">
      <c r="A1635" s="23" t="s">
        <v>329</v>
      </c>
      <c r="B1635" s="16" t="s">
        <v>333</v>
      </c>
      <c r="C1635">
        <v>8</v>
      </c>
      <c r="D1635">
        <v>34.630000000000003</v>
      </c>
      <c r="E1635">
        <v>34.93</v>
      </c>
      <c r="F1635" s="34"/>
      <c r="G1635">
        <v>1</v>
      </c>
      <c r="H1635">
        <v>2</v>
      </c>
      <c r="I1635" s="34"/>
      <c r="J1635" s="55" t="s">
        <v>64</v>
      </c>
      <c r="K1635" s="73" t="s">
        <v>452</v>
      </c>
      <c r="L1635" s="97"/>
      <c r="M1635">
        <v>132</v>
      </c>
      <c r="N1635">
        <v>122</v>
      </c>
      <c r="O1635" s="34"/>
      <c r="P1635">
        <f>VLOOKUP(表格2_45[[#This Row],[name]],odds!$A$1:$H$200,4,0)</f>
        <v>7.2</v>
      </c>
      <c r="Q1635">
        <v>27</v>
      </c>
      <c r="R1635" s="34"/>
      <c r="S1635" s="35" t="s">
        <v>408</v>
      </c>
      <c r="T1635">
        <v>1600</v>
      </c>
      <c r="U1635">
        <v>1</v>
      </c>
      <c r="V1635">
        <v>12</v>
      </c>
      <c r="W1635">
        <v>1</v>
      </c>
      <c r="X1635">
        <v>25</v>
      </c>
      <c r="Y1635" t="s">
        <v>479</v>
      </c>
      <c r="Z1635">
        <v>1102</v>
      </c>
      <c r="AA1635" s="33" t="s">
        <v>417</v>
      </c>
      <c r="AB1635" t="s">
        <v>865</v>
      </c>
      <c r="AC1635">
        <v>70</v>
      </c>
      <c r="AD1635" s="25" t="s">
        <v>54</v>
      </c>
      <c r="AE1635" t="s">
        <v>441</v>
      </c>
      <c r="AF1635">
        <v>3</v>
      </c>
      <c r="AG1635">
        <v>6</v>
      </c>
      <c r="AH1635">
        <v>4</v>
      </c>
      <c r="AI1635">
        <v>8</v>
      </c>
      <c r="AL1635" t="s">
        <v>624</v>
      </c>
    </row>
    <row r="1636" spans="1:38" hidden="1" x14ac:dyDescent="0.25">
      <c r="A1636" s="23" t="s">
        <v>329</v>
      </c>
      <c r="B1636" s="16" t="s">
        <v>333</v>
      </c>
      <c r="C1636" s="28">
        <v>2</v>
      </c>
      <c r="D1636">
        <v>22.23</v>
      </c>
      <c r="E1636">
        <v>22.53</v>
      </c>
      <c r="F1636" s="34"/>
      <c r="G1636">
        <v>1</v>
      </c>
      <c r="H1636">
        <v>3</v>
      </c>
      <c r="I1636" s="34"/>
      <c r="J1636" s="55" t="s">
        <v>64</v>
      </c>
      <c r="K1636" s="73" t="s">
        <v>452</v>
      </c>
      <c r="L1636" s="97"/>
      <c r="M1636">
        <v>132</v>
      </c>
      <c r="N1636">
        <v>124</v>
      </c>
      <c r="O1636" s="34"/>
      <c r="P1636">
        <f>VLOOKUP(表格2_45[[#This Row],[name]],odds!$A$1:$H$200,4,0)</f>
        <v>7.2</v>
      </c>
      <c r="Q1636">
        <v>17</v>
      </c>
      <c r="R1636" s="34"/>
      <c r="S1636" s="35" t="s">
        <v>408</v>
      </c>
      <c r="T1636">
        <v>1400</v>
      </c>
      <c r="U1636">
        <v>1</v>
      </c>
      <c r="V1636">
        <v>29</v>
      </c>
      <c r="W1636">
        <v>12</v>
      </c>
      <c r="X1636">
        <v>24</v>
      </c>
      <c r="Y1636" t="s">
        <v>501</v>
      </c>
      <c r="Z1636">
        <v>1099</v>
      </c>
      <c r="AA1636" s="33" t="s">
        <v>417</v>
      </c>
      <c r="AB1636">
        <v>3</v>
      </c>
      <c r="AC1636">
        <v>68</v>
      </c>
      <c r="AD1636" s="25" t="s">
        <v>54</v>
      </c>
      <c r="AE1636" s="12" t="s">
        <v>989</v>
      </c>
      <c r="AF1636">
        <v>2</v>
      </c>
      <c r="AG1636">
        <v>4</v>
      </c>
      <c r="AH1636">
        <v>3</v>
      </c>
      <c r="AI1636">
        <v>2</v>
      </c>
      <c r="AL1636" t="s">
        <v>624</v>
      </c>
    </row>
    <row r="1637" spans="1:38" hidden="1" x14ac:dyDescent="0.25">
      <c r="A1637" s="23" t="s">
        <v>329</v>
      </c>
      <c r="B1637" s="16" t="s">
        <v>333</v>
      </c>
      <c r="C1637">
        <v>11</v>
      </c>
      <c r="D1637">
        <v>22.5</v>
      </c>
      <c r="E1637">
        <v>22.200000000000003</v>
      </c>
      <c r="F1637" s="34"/>
      <c r="G1637">
        <v>1</v>
      </c>
      <c r="H1637">
        <v>10</v>
      </c>
      <c r="I1637" s="34"/>
      <c r="J1637" s="55" t="s">
        <v>64</v>
      </c>
      <c r="K1637" s="74" t="s">
        <v>404</v>
      </c>
      <c r="L1637" s="106"/>
      <c r="M1637">
        <v>132</v>
      </c>
      <c r="N1637">
        <v>129</v>
      </c>
      <c r="O1637" s="34"/>
      <c r="P1637">
        <f>VLOOKUP(表格2_45[[#This Row],[name]],odds!$A$1:$H$200,4,0)</f>
        <v>7.2</v>
      </c>
      <c r="Q1637">
        <v>16</v>
      </c>
      <c r="R1637" s="34"/>
      <c r="S1637" s="36" t="s">
        <v>410</v>
      </c>
      <c r="T1637">
        <v>1400</v>
      </c>
      <c r="U1637">
        <v>1</v>
      </c>
      <c r="V1637">
        <v>1</v>
      </c>
      <c r="W1637">
        <v>12</v>
      </c>
      <c r="X1637">
        <v>24</v>
      </c>
      <c r="Y1637" t="s">
        <v>479</v>
      </c>
      <c r="Z1637">
        <v>1097</v>
      </c>
      <c r="AA1637" s="33" t="s">
        <v>417</v>
      </c>
      <c r="AB1637">
        <v>3</v>
      </c>
      <c r="AC1637">
        <v>69</v>
      </c>
      <c r="AD1637" s="25" t="s">
        <v>54</v>
      </c>
      <c r="AE1637">
        <v>8</v>
      </c>
      <c r="AF1637">
        <v>10</v>
      </c>
      <c r="AG1637">
        <v>8</v>
      </c>
      <c r="AH1637">
        <v>7</v>
      </c>
      <c r="AI1637">
        <v>11</v>
      </c>
      <c r="AL1637" t="s">
        <v>678</v>
      </c>
    </row>
    <row r="1638" spans="1:38" hidden="1" x14ac:dyDescent="0.25">
      <c r="A1638" s="23" t="s">
        <v>329</v>
      </c>
      <c r="B1638" s="16" t="s">
        <v>333</v>
      </c>
      <c r="C1638" s="28">
        <v>3</v>
      </c>
      <c r="D1638">
        <v>8.64</v>
      </c>
      <c r="E1638">
        <v>8.9400000000000013</v>
      </c>
      <c r="F1638" s="34"/>
      <c r="G1638">
        <v>1</v>
      </c>
      <c r="H1638">
        <v>3</v>
      </c>
      <c r="I1638" s="34"/>
      <c r="J1638" s="55" t="s">
        <v>64</v>
      </c>
      <c r="K1638" s="56" t="s">
        <v>69</v>
      </c>
      <c r="L1638" s="105"/>
      <c r="M1638">
        <v>132</v>
      </c>
      <c r="N1638">
        <v>123</v>
      </c>
      <c r="O1638" s="34"/>
      <c r="P1638">
        <f>VLOOKUP(表格2_45[[#This Row],[name]],odds!$A$1:$H$200,4,0)</f>
        <v>7.2</v>
      </c>
      <c r="Q1638">
        <v>9.4</v>
      </c>
      <c r="R1638" s="34"/>
      <c r="S1638" s="37" t="s">
        <v>409</v>
      </c>
      <c r="T1638" s="40">
        <v>1200</v>
      </c>
      <c r="U1638">
        <v>1</v>
      </c>
      <c r="V1638">
        <v>9</v>
      </c>
      <c r="W1638">
        <v>11</v>
      </c>
      <c r="X1638">
        <v>24</v>
      </c>
      <c r="Y1638" t="s">
        <v>465</v>
      </c>
      <c r="Z1638">
        <v>1113</v>
      </c>
      <c r="AA1638" s="33" t="s">
        <v>427</v>
      </c>
      <c r="AB1638">
        <v>3</v>
      </c>
      <c r="AC1638">
        <v>68</v>
      </c>
      <c r="AD1638" s="25" t="s">
        <v>54</v>
      </c>
      <c r="AE1638" s="12" t="s">
        <v>446</v>
      </c>
      <c r="AF1638">
        <v>5</v>
      </c>
      <c r="AG1638">
        <v>4</v>
      </c>
      <c r="AH1638">
        <v>3</v>
      </c>
      <c r="AL1638" t="s">
        <v>680</v>
      </c>
    </row>
    <row r="1639" spans="1:38" hidden="1" x14ac:dyDescent="0.25">
      <c r="A1639" s="23" t="s">
        <v>329</v>
      </c>
      <c r="B1639" s="16" t="s">
        <v>333</v>
      </c>
      <c r="C1639">
        <v>11</v>
      </c>
      <c r="D1639">
        <v>22.41</v>
      </c>
      <c r="E1639">
        <v>22.310000000000002</v>
      </c>
      <c r="F1639" s="34"/>
      <c r="G1639">
        <v>1</v>
      </c>
      <c r="H1639">
        <v>10</v>
      </c>
      <c r="I1639" s="34"/>
      <c r="J1639" s="55" t="s">
        <v>64</v>
      </c>
      <c r="K1639" s="63" t="s">
        <v>140</v>
      </c>
      <c r="L1639" s="100"/>
      <c r="M1639">
        <v>132</v>
      </c>
      <c r="N1639">
        <v>124</v>
      </c>
      <c r="O1639" s="34"/>
      <c r="P1639">
        <f>VLOOKUP(表格2_45[[#This Row],[name]],odds!$A$1:$H$200,4,0)</f>
        <v>7.2</v>
      </c>
      <c r="Q1639">
        <v>12</v>
      </c>
      <c r="R1639" s="34"/>
      <c r="S1639" s="37" t="s">
        <v>409</v>
      </c>
      <c r="T1639">
        <v>1400</v>
      </c>
      <c r="U1639">
        <v>1</v>
      </c>
      <c r="V1639">
        <v>13</v>
      </c>
      <c r="W1639">
        <v>10</v>
      </c>
      <c r="X1639">
        <v>24</v>
      </c>
      <c r="Y1639" t="s">
        <v>465</v>
      </c>
      <c r="Z1639">
        <v>1091</v>
      </c>
      <c r="AA1639" s="33" t="s">
        <v>427</v>
      </c>
      <c r="AB1639">
        <v>3</v>
      </c>
      <c r="AC1639">
        <v>69</v>
      </c>
      <c r="AD1639" s="25" t="s">
        <v>54</v>
      </c>
      <c r="AE1639" t="s">
        <v>502</v>
      </c>
      <c r="AF1639">
        <v>4</v>
      </c>
      <c r="AG1639">
        <v>2</v>
      </c>
      <c r="AH1639">
        <v>2</v>
      </c>
      <c r="AI1639">
        <v>11</v>
      </c>
      <c r="AL1639" t="s">
        <v>624</v>
      </c>
    </row>
    <row r="1640" spans="1:38" hidden="1" x14ac:dyDescent="0.25">
      <c r="A1640" s="23" t="s">
        <v>329</v>
      </c>
      <c r="B1640" s="16" t="s">
        <v>333</v>
      </c>
      <c r="C1640">
        <v>6</v>
      </c>
      <c r="D1640">
        <v>10.06</v>
      </c>
      <c r="E1640">
        <v>9.9600000000000009</v>
      </c>
      <c r="F1640" s="34"/>
      <c r="G1640">
        <v>1</v>
      </c>
      <c r="H1640">
        <v>9</v>
      </c>
      <c r="I1640" s="34"/>
      <c r="J1640" s="55" t="s">
        <v>64</v>
      </c>
      <c r="K1640" s="63" t="s">
        <v>140</v>
      </c>
      <c r="L1640" s="100"/>
      <c r="M1640">
        <v>132</v>
      </c>
      <c r="N1640">
        <v>123</v>
      </c>
      <c r="O1640" s="34"/>
      <c r="P1640">
        <f>VLOOKUP(表格2_45[[#This Row],[name]],odds!$A$1:$H$200,4,0)</f>
        <v>7.2</v>
      </c>
      <c r="Q1640">
        <v>24</v>
      </c>
      <c r="R1640" s="34"/>
      <c r="S1640" s="36" t="s">
        <v>410</v>
      </c>
      <c r="T1640" s="40">
        <v>1200</v>
      </c>
      <c r="U1640">
        <v>1</v>
      </c>
      <c r="V1640">
        <v>22</v>
      </c>
      <c r="W1640">
        <v>9</v>
      </c>
      <c r="X1640">
        <v>24</v>
      </c>
      <c r="Y1640" t="s">
        <v>501</v>
      </c>
      <c r="Z1640">
        <v>1090</v>
      </c>
      <c r="AA1640" s="34" t="s">
        <v>755</v>
      </c>
      <c r="AB1640">
        <v>3</v>
      </c>
      <c r="AC1640">
        <v>69</v>
      </c>
      <c r="AD1640" s="25" t="s">
        <v>54</v>
      </c>
      <c r="AE1640" s="12" t="s">
        <v>549</v>
      </c>
      <c r="AF1640">
        <v>9</v>
      </c>
      <c r="AG1640">
        <v>7</v>
      </c>
      <c r="AH1640">
        <v>6</v>
      </c>
      <c r="AL1640" t="s">
        <v>624</v>
      </c>
    </row>
    <row r="1641" spans="1:38" hidden="1" x14ac:dyDescent="0.25">
      <c r="A1641" s="23" t="s">
        <v>329</v>
      </c>
      <c r="B1641" s="16" t="s">
        <v>333</v>
      </c>
      <c r="C1641" s="30">
        <v>4</v>
      </c>
      <c r="D1641">
        <v>22.28</v>
      </c>
      <c r="E1641">
        <v>21.980000000000004</v>
      </c>
      <c r="F1641" s="34"/>
      <c r="G1641">
        <v>1</v>
      </c>
      <c r="H1641">
        <v>9</v>
      </c>
      <c r="I1641" s="34"/>
      <c r="J1641" s="55" t="s">
        <v>64</v>
      </c>
      <c r="K1641" s="56" t="s">
        <v>69</v>
      </c>
      <c r="L1641" s="105"/>
      <c r="M1641">
        <v>132</v>
      </c>
      <c r="N1641">
        <v>129</v>
      </c>
      <c r="O1641" s="34"/>
      <c r="P1641">
        <f>VLOOKUP(表格2_45[[#This Row],[name]],odds!$A$1:$H$200,4,0)</f>
        <v>7.2</v>
      </c>
      <c r="Q1641">
        <v>5.5</v>
      </c>
      <c r="R1641" s="34"/>
      <c r="S1641" s="35" t="s">
        <v>408</v>
      </c>
      <c r="T1641">
        <v>1400</v>
      </c>
      <c r="U1641">
        <v>1</v>
      </c>
      <c r="V1641">
        <v>2</v>
      </c>
      <c r="W1641">
        <v>6</v>
      </c>
      <c r="X1641">
        <v>24</v>
      </c>
      <c r="Y1641" t="s">
        <v>477</v>
      </c>
      <c r="Z1641">
        <v>1093</v>
      </c>
      <c r="AA1641" s="33" t="s">
        <v>427</v>
      </c>
      <c r="AB1641">
        <v>3</v>
      </c>
      <c r="AC1641">
        <v>69</v>
      </c>
      <c r="AD1641" s="25" t="s">
        <v>54</v>
      </c>
      <c r="AE1641">
        <v>3</v>
      </c>
      <c r="AF1641">
        <v>3</v>
      </c>
      <c r="AG1641">
        <v>4</v>
      </c>
      <c r="AH1641">
        <v>3</v>
      </c>
      <c r="AI1641">
        <v>4</v>
      </c>
      <c r="AL1641" t="s">
        <v>624</v>
      </c>
    </row>
    <row r="1642" spans="1:38" hidden="1" x14ac:dyDescent="0.25">
      <c r="A1642" s="23" t="s">
        <v>329</v>
      </c>
      <c r="B1642" s="16" t="s">
        <v>333</v>
      </c>
      <c r="C1642">
        <v>9</v>
      </c>
      <c r="D1642">
        <v>10.93</v>
      </c>
      <c r="E1642">
        <v>10.43</v>
      </c>
      <c r="F1642" s="34"/>
      <c r="G1642">
        <v>1</v>
      </c>
      <c r="H1642">
        <v>14</v>
      </c>
      <c r="I1642" s="34"/>
      <c r="J1642" s="55" t="s">
        <v>64</v>
      </c>
      <c r="K1642" s="49" t="s">
        <v>31</v>
      </c>
      <c r="L1642" s="107"/>
      <c r="M1642">
        <v>132</v>
      </c>
      <c r="N1642">
        <v>128</v>
      </c>
      <c r="O1642" s="34"/>
      <c r="P1642">
        <f>VLOOKUP(表格2_45[[#This Row],[name]],odds!$A$1:$H$200,4,0)</f>
        <v>7.2</v>
      </c>
      <c r="Q1642">
        <v>7.2</v>
      </c>
      <c r="R1642" s="34"/>
      <c r="S1642" s="38" t="s">
        <v>411</v>
      </c>
      <c r="T1642" s="40">
        <v>1200</v>
      </c>
      <c r="U1642">
        <v>1</v>
      </c>
      <c r="V1642">
        <v>28</v>
      </c>
      <c r="W1642">
        <v>4</v>
      </c>
      <c r="X1642">
        <v>24</v>
      </c>
      <c r="Y1642" t="s">
        <v>483</v>
      </c>
      <c r="Z1642">
        <v>1098</v>
      </c>
      <c r="AA1642" s="34" t="s">
        <v>755</v>
      </c>
      <c r="AB1642">
        <v>3</v>
      </c>
      <c r="AC1642">
        <v>69</v>
      </c>
      <c r="AD1642" s="25" t="s">
        <v>54</v>
      </c>
      <c r="AE1642" t="s">
        <v>533</v>
      </c>
      <c r="AF1642">
        <v>12</v>
      </c>
      <c r="AG1642">
        <v>13</v>
      </c>
      <c r="AH1642">
        <v>9</v>
      </c>
      <c r="AL1642" t="s">
        <v>624</v>
      </c>
    </row>
    <row r="1643" spans="1:38" hidden="1" x14ac:dyDescent="0.25">
      <c r="A1643" s="23" t="s">
        <v>329</v>
      </c>
      <c r="B1643" s="16" t="s">
        <v>333</v>
      </c>
      <c r="C1643">
        <v>12</v>
      </c>
      <c r="D1643">
        <v>23</v>
      </c>
      <c r="E1643">
        <v>22.900000000000002</v>
      </c>
      <c r="F1643" s="34"/>
      <c r="G1643">
        <v>1</v>
      </c>
      <c r="H1643">
        <v>10</v>
      </c>
      <c r="I1643" s="34"/>
      <c r="J1643" s="55" t="s">
        <v>64</v>
      </c>
      <c r="K1643" s="75" t="s">
        <v>596</v>
      </c>
      <c r="L1643" s="116"/>
      <c r="M1643">
        <v>132</v>
      </c>
      <c r="N1643">
        <v>122</v>
      </c>
      <c r="O1643" s="34"/>
      <c r="P1643">
        <f>VLOOKUP(表格2_45[[#This Row],[name]],odds!$A$1:$H$200,4,0)</f>
        <v>7.2</v>
      </c>
      <c r="Q1643">
        <v>3</v>
      </c>
      <c r="R1643" s="34"/>
      <c r="S1643" s="35" t="s">
        <v>408</v>
      </c>
      <c r="T1643">
        <v>1400</v>
      </c>
      <c r="U1643">
        <v>1</v>
      </c>
      <c r="V1643">
        <v>12</v>
      </c>
      <c r="W1643">
        <v>2</v>
      </c>
      <c r="X1643">
        <v>24</v>
      </c>
      <c r="Y1643" t="s">
        <v>483</v>
      </c>
      <c r="Z1643">
        <v>1117</v>
      </c>
      <c r="AA1643" s="33" t="s">
        <v>417</v>
      </c>
      <c r="AB1643">
        <v>3</v>
      </c>
      <c r="AC1643">
        <v>69</v>
      </c>
      <c r="AD1643" s="25" t="s">
        <v>54</v>
      </c>
      <c r="AE1643" t="s">
        <v>519</v>
      </c>
      <c r="AF1643">
        <v>2</v>
      </c>
      <c r="AG1643">
        <v>2</v>
      </c>
      <c r="AH1643">
        <v>2</v>
      </c>
      <c r="AI1643">
        <v>12</v>
      </c>
      <c r="AL1643" t="s">
        <v>624</v>
      </c>
    </row>
    <row r="1644" spans="1:38" hidden="1" x14ac:dyDescent="0.25">
      <c r="A1644" s="23" t="s">
        <v>329</v>
      </c>
      <c r="B1644" s="16" t="s">
        <v>333</v>
      </c>
      <c r="C1644" s="28">
        <v>1</v>
      </c>
      <c r="D1644">
        <v>22.07</v>
      </c>
      <c r="E1644">
        <v>21.970000000000002</v>
      </c>
      <c r="F1644" s="34"/>
      <c r="G1644">
        <v>1</v>
      </c>
      <c r="H1644">
        <v>11</v>
      </c>
      <c r="I1644" s="34"/>
      <c r="J1644" s="55" t="s">
        <v>64</v>
      </c>
      <c r="K1644" s="49" t="s">
        <v>31</v>
      </c>
      <c r="L1644" s="107"/>
      <c r="M1644">
        <v>132</v>
      </c>
      <c r="N1644">
        <v>122</v>
      </c>
      <c r="O1644" s="34"/>
      <c r="P1644">
        <f>VLOOKUP(表格2_45[[#This Row],[name]],odds!$A$1:$H$200,4,0)</f>
        <v>7.2</v>
      </c>
      <c r="Q1644">
        <v>2.6</v>
      </c>
      <c r="R1644" s="34"/>
      <c r="S1644" s="35" t="s">
        <v>408</v>
      </c>
      <c r="T1644">
        <v>1400</v>
      </c>
      <c r="U1644">
        <v>1</v>
      </c>
      <c r="V1644">
        <v>21</v>
      </c>
      <c r="W1644">
        <v>1</v>
      </c>
      <c r="X1644">
        <v>24</v>
      </c>
      <c r="Y1644" t="s">
        <v>483</v>
      </c>
      <c r="Z1644">
        <v>1122</v>
      </c>
      <c r="AA1644" s="33" t="s">
        <v>417</v>
      </c>
      <c r="AB1644">
        <v>3</v>
      </c>
      <c r="AC1644">
        <v>62</v>
      </c>
      <c r="AD1644" s="25" t="s">
        <v>54</v>
      </c>
      <c r="AE1644" s="12" t="s">
        <v>539</v>
      </c>
      <c r="AF1644">
        <v>2</v>
      </c>
      <c r="AG1644">
        <v>2</v>
      </c>
      <c r="AH1644">
        <v>2</v>
      </c>
      <c r="AI1644">
        <v>1</v>
      </c>
      <c r="AL1644" t="s">
        <v>624</v>
      </c>
    </row>
    <row r="1645" spans="1:38" hidden="1" x14ac:dyDescent="0.25">
      <c r="A1645" s="23" t="s">
        <v>329</v>
      </c>
      <c r="B1645" s="16" t="s">
        <v>333</v>
      </c>
      <c r="C1645" s="28">
        <v>1</v>
      </c>
      <c r="D1645">
        <v>9.75</v>
      </c>
      <c r="E1645">
        <v>9.4499999999999993</v>
      </c>
      <c r="F1645" s="34"/>
      <c r="G1645">
        <v>1</v>
      </c>
      <c r="H1645">
        <v>12</v>
      </c>
      <c r="I1645" s="34"/>
      <c r="J1645" s="55" t="s">
        <v>64</v>
      </c>
      <c r="K1645" s="49" t="s">
        <v>31</v>
      </c>
      <c r="L1645" s="107"/>
      <c r="M1645">
        <v>132</v>
      </c>
      <c r="N1645">
        <v>130</v>
      </c>
      <c r="O1645" s="34"/>
      <c r="P1645">
        <f>VLOOKUP(表格2_45[[#This Row],[name]],odds!$A$1:$H$200,4,0)</f>
        <v>7.2</v>
      </c>
      <c r="Q1645">
        <v>1.8</v>
      </c>
      <c r="R1645" s="34"/>
      <c r="S1645" s="37" t="s">
        <v>409</v>
      </c>
      <c r="T1645" s="40">
        <v>1200</v>
      </c>
      <c r="U1645">
        <v>1</v>
      </c>
      <c r="V1645">
        <v>1</v>
      </c>
      <c r="W1645">
        <v>1</v>
      </c>
      <c r="X1645">
        <v>24</v>
      </c>
      <c r="Y1645" t="s">
        <v>483</v>
      </c>
      <c r="Z1645">
        <v>1137</v>
      </c>
      <c r="AA1645" s="33" t="s">
        <v>417</v>
      </c>
      <c r="AB1645">
        <v>4</v>
      </c>
      <c r="AC1645">
        <v>52</v>
      </c>
      <c r="AD1645" s="25" t="s">
        <v>54</v>
      </c>
      <c r="AE1645" t="s">
        <v>441</v>
      </c>
      <c r="AF1645">
        <v>5</v>
      </c>
      <c r="AG1645">
        <v>5</v>
      </c>
      <c r="AH1645">
        <v>1</v>
      </c>
      <c r="AL1645" t="s">
        <v>624</v>
      </c>
    </row>
    <row r="1646" spans="1:38" hidden="1" x14ac:dyDescent="0.25">
      <c r="A1646" s="23" t="s">
        <v>329</v>
      </c>
      <c r="B1646" s="16" t="s">
        <v>333</v>
      </c>
      <c r="C1646" s="28">
        <v>2</v>
      </c>
      <c r="D1646">
        <v>9.93</v>
      </c>
      <c r="E1646">
        <v>10.029999999999999</v>
      </c>
      <c r="F1646" s="34"/>
      <c r="G1646">
        <v>1</v>
      </c>
      <c r="H1646">
        <v>2</v>
      </c>
      <c r="I1646" s="34"/>
      <c r="J1646" s="55" t="s">
        <v>64</v>
      </c>
      <c r="K1646" s="64" t="s">
        <v>150</v>
      </c>
      <c r="L1646" s="119"/>
      <c r="M1646">
        <v>132</v>
      </c>
      <c r="N1646">
        <v>128</v>
      </c>
      <c r="O1646" s="34"/>
      <c r="P1646">
        <f>VLOOKUP(表格2_45[[#This Row],[name]],odds!$A$1:$H$200,4,0)</f>
        <v>7.2</v>
      </c>
      <c r="Q1646">
        <v>8</v>
      </c>
      <c r="R1646" s="34"/>
      <c r="S1646" s="37" t="s">
        <v>409</v>
      </c>
      <c r="T1646" s="40">
        <v>1200</v>
      </c>
      <c r="U1646">
        <v>1</v>
      </c>
      <c r="V1646">
        <v>10</v>
      </c>
      <c r="W1646">
        <v>12</v>
      </c>
      <c r="X1646">
        <v>23</v>
      </c>
      <c r="Y1646" t="s">
        <v>483</v>
      </c>
      <c r="Z1646">
        <v>1127</v>
      </c>
      <c r="AA1646" s="33" t="s">
        <v>417</v>
      </c>
      <c r="AB1646">
        <v>4</v>
      </c>
      <c r="AC1646">
        <v>52</v>
      </c>
      <c r="AD1646" s="25" t="s">
        <v>54</v>
      </c>
      <c r="AE1646" s="12" t="s">
        <v>549</v>
      </c>
      <c r="AF1646">
        <v>7</v>
      </c>
      <c r="AG1646">
        <v>5</v>
      </c>
      <c r="AH1646">
        <v>2</v>
      </c>
      <c r="AL1646" t="s">
        <v>624</v>
      </c>
    </row>
    <row r="1647" spans="1:38" hidden="1" x14ac:dyDescent="0.25">
      <c r="A1647" s="23" t="s">
        <v>329</v>
      </c>
      <c r="B1647" s="17" t="s">
        <v>335</v>
      </c>
      <c r="C1647">
        <v>8</v>
      </c>
      <c r="D1647">
        <v>10.09</v>
      </c>
      <c r="E1647">
        <v>10.19</v>
      </c>
      <c r="F1647" s="34"/>
      <c r="G1647">
        <v>9</v>
      </c>
      <c r="H1647">
        <v>2</v>
      </c>
      <c r="I1647" s="34"/>
      <c r="J1647" s="61" t="s">
        <v>106</v>
      </c>
      <c r="K1647" s="61" t="s">
        <v>106</v>
      </c>
      <c r="L1647" s="113"/>
      <c r="M1647">
        <v>124</v>
      </c>
      <c r="N1647">
        <v>126</v>
      </c>
      <c r="O1647" s="34"/>
      <c r="P1647">
        <f>VLOOKUP(表格2_45[[#This Row],[name]],odds!$A$1:$H$200,4,0)</f>
        <v>13</v>
      </c>
      <c r="Q1647">
        <v>43</v>
      </c>
      <c r="R1647" s="34"/>
      <c r="S1647" s="37" t="s">
        <v>409</v>
      </c>
      <c r="T1647" s="40">
        <v>1200</v>
      </c>
      <c r="U1647">
        <v>1</v>
      </c>
      <c r="V1647">
        <v>20</v>
      </c>
      <c r="W1647">
        <v>12</v>
      </c>
      <c r="X1647">
        <v>25</v>
      </c>
      <c r="Y1647" t="s">
        <v>479</v>
      </c>
      <c r="Z1647">
        <v>1185</v>
      </c>
      <c r="AA1647" s="33" t="s">
        <v>417</v>
      </c>
      <c r="AB1647">
        <v>2</v>
      </c>
      <c r="AC1647">
        <v>90</v>
      </c>
      <c r="AD1647" s="17" t="s">
        <v>21</v>
      </c>
      <c r="AE1647">
        <v>4</v>
      </c>
      <c r="AF1647">
        <v>7</v>
      </c>
      <c r="AG1647">
        <v>8</v>
      </c>
      <c r="AH1647">
        <v>8</v>
      </c>
      <c r="AL1647" t="s">
        <v>17</v>
      </c>
    </row>
    <row r="1648" spans="1:38" hidden="1" x14ac:dyDescent="0.25">
      <c r="A1648" s="23" t="s">
        <v>329</v>
      </c>
      <c r="B1648" s="17" t="s">
        <v>335</v>
      </c>
      <c r="C1648">
        <v>8</v>
      </c>
      <c r="D1648">
        <v>8.82</v>
      </c>
      <c r="E1648">
        <v>8.92</v>
      </c>
      <c r="F1648" s="34"/>
      <c r="G1648">
        <v>9</v>
      </c>
      <c r="H1648">
        <v>9</v>
      </c>
      <c r="I1648" s="34"/>
      <c r="J1648" s="61" t="s">
        <v>106</v>
      </c>
      <c r="K1648" s="50" t="s">
        <v>565</v>
      </c>
      <c r="L1648" s="98"/>
      <c r="M1648">
        <v>124</v>
      </c>
      <c r="N1648">
        <v>122</v>
      </c>
      <c r="O1648" s="34"/>
      <c r="P1648">
        <f>VLOOKUP(表格2_45[[#This Row],[name]],odds!$A$1:$H$200,4,0)</f>
        <v>13</v>
      </c>
      <c r="Q1648">
        <v>38</v>
      </c>
      <c r="R1648" s="34"/>
      <c r="S1648" s="38" t="s">
        <v>411</v>
      </c>
      <c r="T1648" s="40">
        <v>1200</v>
      </c>
      <c r="U1648">
        <v>1</v>
      </c>
      <c r="V1648">
        <v>14</v>
      </c>
      <c r="W1648">
        <v>6</v>
      </c>
      <c r="X1648">
        <v>25</v>
      </c>
      <c r="Y1648" t="s">
        <v>479</v>
      </c>
      <c r="Z1648">
        <v>1189</v>
      </c>
      <c r="AA1648" s="33" t="s">
        <v>417</v>
      </c>
      <c r="AB1648">
        <v>2</v>
      </c>
      <c r="AC1648">
        <v>93</v>
      </c>
      <c r="AD1648" s="17" t="s">
        <v>21</v>
      </c>
      <c r="AE1648" t="s">
        <v>502</v>
      </c>
      <c r="AF1648">
        <v>11</v>
      </c>
      <c r="AG1648">
        <v>11</v>
      </c>
      <c r="AH1648">
        <v>8</v>
      </c>
      <c r="AL1648" t="s">
        <v>17</v>
      </c>
    </row>
    <row r="1649" spans="1:38" hidden="1" x14ac:dyDescent="0.25">
      <c r="A1649" s="23" t="s">
        <v>329</v>
      </c>
      <c r="B1649" s="20" t="s">
        <v>345</v>
      </c>
      <c r="C1649" s="28">
        <v>1</v>
      </c>
      <c r="D1649">
        <v>9.51</v>
      </c>
      <c r="E1649">
        <v>9.11</v>
      </c>
      <c r="F1649" s="34"/>
      <c r="G1649">
        <v>5</v>
      </c>
      <c r="H1649">
        <v>6</v>
      </c>
      <c r="I1649" s="34"/>
      <c r="J1649" s="52" t="s">
        <v>49</v>
      </c>
      <c r="K1649" s="52" t="s">
        <v>49</v>
      </c>
      <c r="L1649" s="118"/>
      <c r="M1649">
        <v>121</v>
      </c>
      <c r="N1649">
        <v>134</v>
      </c>
      <c r="O1649" s="34"/>
      <c r="P1649">
        <f>VLOOKUP(表格2_45[[#This Row],[name]],odds!$A$1:$H$200,4,0)</f>
        <v>14</v>
      </c>
      <c r="Q1649">
        <v>8.1</v>
      </c>
      <c r="R1649" s="34"/>
      <c r="S1649" s="37" t="s">
        <v>409</v>
      </c>
      <c r="T1649" s="40">
        <v>1200</v>
      </c>
      <c r="U1649">
        <v>1</v>
      </c>
      <c r="V1649">
        <v>6</v>
      </c>
      <c r="W1649">
        <v>11</v>
      </c>
      <c r="X1649">
        <v>24</v>
      </c>
      <c r="Y1649" s="32" t="s">
        <v>432</v>
      </c>
      <c r="Z1649">
        <v>1108</v>
      </c>
      <c r="AA1649" s="33" t="s">
        <v>417</v>
      </c>
      <c r="AB1649">
        <v>3</v>
      </c>
      <c r="AC1649">
        <v>79</v>
      </c>
      <c r="AD1649" s="22" t="s">
        <v>135</v>
      </c>
      <c r="AE1649" s="12" t="s">
        <v>654</v>
      </c>
      <c r="AF1649">
        <v>4</v>
      </c>
      <c r="AG1649">
        <v>3</v>
      </c>
      <c r="AH1649">
        <v>1</v>
      </c>
      <c r="AL1649" t="s">
        <v>35</v>
      </c>
    </row>
    <row r="1650" spans="1:38" hidden="1" x14ac:dyDescent="0.25">
      <c r="A1650" s="23" t="s">
        <v>329</v>
      </c>
      <c r="B1650" s="17" t="s">
        <v>335</v>
      </c>
      <c r="C1650">
        <v>7</v>
      </c>
      <c r="D1650">
        <v>56.73</v>
      </c>
      <c r="E1650">
        <v>56.63</v>
      </c>
      <c r="F1650" s="34"/>
      <c r="G1650">
        <v>9</v>
      </c>
      <c r="H1650">
        <v>4</v>
      </c>
      <c r="I1650" s="34"/>
      <c r="J1650" s="61" t="s">
        <v>106</v>
      </c>
      <c r="K1650" s="61" t="s">
        <v>106</v>
      </c>
      <c r="L1650" s="113"/>
      <c r="M1650">
        <v>124</v>
      </c>
      <c r="N1650">
        <v>134</v>
      </c>
      <c r="O1650" s="34"/>
      <c r="P1650">
        <f>VLOOKUP(表格2_45[[#This Row],[name]],odds!$A$1:$H$200,4,0)</f>
        <v>13</v>
      </c>
      <c r="Q1650">
        <v>30</v>
      </c>
      <c r="R1650" s="34"/>
      <c r="S1650" s="37" t="s">
        <v>409</v>
      </c>
      <c r="T1650">
        <v>1000</v>
      </c>
      <c r="U1650">
        <v>0</v>
      </c>
      <c r="V1650">
        <v>30</v>
      </c>
      <c r="W1650">
        <v>4</v>
      </c>
      <c r="X1650">
        <v>25</v>
      </c>
      <c r="Y1650" s="32" t="s">
        <v>426</v>
      </c>
      <c r="Z1650">
        <v>1176</v>
      </c>
      <c r="AA1650" s="33" t="s">
        <v>427</v>
      </c>
      <c r="AB1650">
        <v>2</v>
      </c>
      <c r="AC1650">
        <v>96</v>
      </c>
      <c r="AD1650" s="17" t="s">
        <v>21</v>
      </c>
      <c r="AE1650">
        <v>4</v>
      </c>
      <c r="AF1650">
        <v>7</v>
      </c>
      <c r="AG1650">
        <v>7</v>
      </c>
      <c r="AH1650">
        <v>7</v>
      </c>
      <c r="AL1650" t="s">
        <v>17</v>
      </c>
    </row>
    <row r="1651" spans="1:38" hidden="1" x14ac:dyDescent="0.25">
      <c r="A1651" s="23" t="s">
        <v>329</v>
      </c>
      <c r="B1651" s="17" t="s">
        <v>335</v>
      </c>
      <c r="C1651">
        <v>8</v>
      </c>
      <c r="D1651">
        <v>9.1</v>
      </c>
      <c r="E1651">
        <v>8.7999999999999989</v>
      </c>
      <c r="F1651" s="34"/>
      <c r="G1651">
        <v>9</v>
      </c>
      <c r="H1651">
        <v>9</v>
      </c>
      <c r="I1651" s="34"/>
      <c r="J1651" s="61" t="s">
        <v>106</v>
      </c>
      <c r="K1651" s="61" t="s">
        <v>106</v>
      </c>
      <c r="L1651" s="113"/>
      <c r="M1651">
        <v>124</v>
      </c>
      <c r="N1651">
        <v>134</v>
      </c>
      <c r="O1651" s="34"/>
      <c r="P1651">
        <f>VLOOKUP(表格2_45[[#This Row],[name]],odds!$A$1:$H$200,4,0)</f>
        <v>13</v>
      </c>
      <c r="Q1651">
        <v>69</v>
      </c>
      <c r="R1651" s="34"/>
      <c r="S1651" s="36" t="s">
        <v>410</v>
      </c>
      <c r="T1651" s="40">
        <v>1200</v>
      </c>
      <c r="U1651">
        <v>1</v>
      </c>
      <c r="V1651">
        <v>13</v>
      </c>
      <c r="W1651">
        <v>4</v>
      </c>
      <c r="X1651">
        <v>25</v>
      </c>
      <c r="Y1651" t="s">
        <v>508</v>
      </c>
      <c r="Z1651">
        <v>1174</v>
      </c>
      <c r="AA1651" s="33" t="s">
        <v>417</v>
      </c>
      <c r="AB1651">
        <v>2</v>
      </c>
      <c r="AC1651">
        <v>96</v>
      </c>
      <c r="AD1651" s="17" t="s">
        <v>21</v>
      </c>
      <c r="AE1651" t="s">
        <v>502</v>
      </c>
      <c r="AF1651">
        <v>9</v>
      </c>
      <c r="AG1651">
        <v>10</v>
      </c>
      <c r="AH1651">
        <v>8</v>
      </c>
      <c r="AL1651" t="s">
        <v>17</v>
      </c>
    </row>
    <row r="1652" spans="1:38" hidden="1" x14ac:dyDescent="0.25">
      <c r="A1652" s="23" t="s">
        <v>329</v>
      </c>
      <c r="B1652" s="17" t="s">
        <v>335</v>
      </c>
      <c r="C1652" s="30">
        <v>5</v>
      </c>
      <c r="D1652">
        <v>9.23</v>
      </c>
      <c r="E1652">
        <v>9.0299999999999994</v>
      </c>
      <c r="F1652" s="34"/>
      <c r="G1652">
        <v>9</v>
      </c>
      <c r="H1652">
        <v>5</v>
      </c>
      <c r="I1652" s="34"/>
      <c r="J1652" s="61" t="s">
        <v>106</v>
      </c>
      <c r="K1652" s="61" t="s">
        <v>106</v>
      </c>
      <c r="L1652" s="113"/>
      <c r="M1652">
        <v>124</v>
      </c>
      <c r="N1652">
        <v>135</v>
      </c>
      <c r="O1652" s="34"/>
      <c r="P1652">
        <f>VLOOKUP(表格2_45[[#This Row],[name]],odds!$A$1:$H$200,4,0)</f>
        <v>13</v>
      </c>
      <c r="Q1652">
        <v>17</v>
      </c>
      <c r="R1652" s="34"/>
      <c r="S1652" s="36" t="s">
        <v>410</v>
      </c>
      <c r="T1652" s="40">
        <v>1200</v>
      </c>
      <c r="U1652">
        <v>1</v>
      </c>
      <c r="V1652">
        <v>19</v>
      </c>
      <c r="W1652">
        <v>3</v>
      </c>
      <c r="X1652">
        <v>25</v>
      </c>
      <c r="Y1652" s="31" t="s">
        <v>420</v>
      </c>
      <c r="Z1652">
        <v>1192</v>
      </c>
      <c r="AA1652" s="33" t="s">
        <v>427</v>
      </c>
      <c r="AB1652">
        <v>2</v>
      </c>
      <c r="AC1652">
        <v>96</v>
      </c>
      <c r="AD1652" s="17" t="s">
        <v>21</v>
      </c>
      <c r="AE1652" s="12" t="s">
        <v>549</v>
      </c>
      <c r="AF1652">
        <v>8</v>
      </c>
      <c r="AG1652">
        <v>9</v>
      </c>
      <c r="AH1652">
        <v>5</v>
      </c>
      <c r="AL1652" t="s">
        <v>17</v>
      </c>
    </row>
    <row r="1653" spans="1:38" hidden="1" x14ac:dyDescent="0.25">
      <c r="A1653" s="23" t="s">
        <v>329</v>
      </c>
      <c r="B1653" s="17" t="s">
        <v>335</v>
      </c>
      <c r="C1653" s="28">
        <v>1</v>
      </c>
      <c r="D1653">
        <v>8.9499999999999993</v>
      </c>
      <c r="E1653">
        <v>9.3499999999999979</v>
      </c>
      <c r="F1653" s="34"/>
      <c r="G1653">
        <v>9</v>
      </c>
      <c r="H1653">
        <v>3</v>
      </c>
      <c r="I1653" s="34"/>
      <c r="J1653" s="61" t="s">
        <v>106</v>
      </c>
      <c r="K1653" s="61" t="s">
        <v>106</v>
      </c>
      <c r="L1653" s="113"/>
      <c r="M1653">
        <v>124</v>
      </c>
      <c r="N1653">
        <v>119</v>
      </c>
      <c r="O1653" s="34"/>
      <c r="P1653">
        <f>VLOOKUP(表格2_45[[#This Row],[name]],odds!$A$1:$H$200,4,0)</f>
        <v>13</v>
      </c>
      <c r="Q1653">
        <v>7.4</v>
      </c>
      <c r="R1653" s="34"/>
      <c r="S1653" s="35" t="s">
        <v>408</v>
      </c>
      <c r="T1653" s="40">
        <v>1200</v>
      </c>
      <c r="U1653">
        <v>1</v>
      </c>
      <c r="V1653">
        <v>26</v>
      </c>
      <c r="W1653">
        <v>2</v>
      </c>
      <c r="X1653">
        <v>25</v>
      </c>
      <c r="Y1653" s="32" t="s">
        <v>416</v>
      </c>
      <c r="Z1653">
        <v>1182</v>
      </c>
      <c r="AA1653" s="33" t="s">
        <v>417</v>
      </c>
      <c r="AB1653">
        <v>1</v>
      </c>
      <c r="AC1653">
        <v>91</v>
      </c>
      <c r="AD1653" s="17" t="s">
        <v>21</v>
      </c>
      <c r="AE1653" s="12" t="s">
        <v>584</v>
      </c>
      <c r="AF1653">
        <v>2</v>
      </c>
      <c r="AG1653">
        <v>3</v>
      </c>
      <c r="AH1653">
        <v>1</v>
      </c>
      <c r="AL1653" t="s">
        <v>17</v>
      </c>
    </row>
    <row r="1654" spans="1:38" hidden="1" x14ac:dyDescent="0.25">
      <c r="A1654" s="23" t="s">
        <v>329</v>
      </c>
      <c r="B1654" s="17" t="s">
        <v>335</v>
      </c>
      <c r="C1654">
        <v>7</v>
      </c>
      <c r="D1654">
        <v>9.15</v>
      </c>
      <c r="E1654">
        <v>9.35</v>
      </c>
      <c r="F1654" s="34"/>
      <c r="G1654">
        <v>9</v>
      </c>
      <c r="H1654">
        <v>7</v>
      </c>
      <c r="I1654" s="34"/>
      <c r="J1654" s="61" t="s">
        <v>106</v>
      </c>
      <c r="K1654" s="47" t="s">
        <v>504</v>
      </c>
      <c r="L1654" s="108"/>
      <c r="M1654">
        <v>124</v>
      </c>
      <c r="N1654">
        <v>117</v>
      </c>
      <c r="O1654" s="34"/>
      <c r="P1654">
        <f>VLOOKUP(表格2_45[[#This Row],[name]],odds!$A$1:$H$200,4,0)</f>
        <v>13</v>
      </c>
      <c r="Q1654">
        <v>27</v>
      </c>
      <c r="R1654" s="34"/>
      <c r="S1654" s="37" t="s">
        <v>409</v>
      </c>
      <c r="T1654" s="40">
        <v>1200</v>
      </c>
      <c r="U1654">
        <v>1</v>
      </c>
      <c r="V1654">
        <v>9</v>
      </c>
      <c r="W1654">
        <v>2</v>
      </c>
      <c r="X1654">
        <v>25</v>
      </c>
      <c r="Y1654" t="s">
        <v>508</v>
      </c>
      <c r="Z1654">
        <v>1190</v>
      </c>
      <c r="AA1654" s="33" t="s">
        <v>417</v>
      </c>
      <c r="AB1654">
        <v>1</v>
      </c>
      <c r="AC1654">
        <v>93</v>
      </c>
      <c r="AD1654" s="17" t="s">
        <v>21</v>
      </c>
      <c r="AE1654" t="s">
        <v>589</v>
      </c>
      <c r="AF1654">
        <v>7</v>
      </c>
      <c r="AG1654">
        <v>8</v>
      </c>
      <c r="AH1654">
        <v>7</v>
      </c>
      <c r="AL1654" t="s">
        <v>17</v>
      </c>
    </row>
    <row r="1655" spans="1:38" hidden="1" x14ac:dyDescent="0.25">
      <c r="A1655" s="23" t="s">
        <v>329</v>
      </c>
      <c r="B1655" s="17" t="s">
        <v>335</v>
      </c>
      <c r="C1655" s="30">
        <v>4</v>
      </c>
      <c r="D1655">
        <v>9.52</v>
      </c>
      <c r="E1655">
        <v>9.2199999999999989</v>
      </c>
      <c r="F1655" s="34"/>
      <c r="G1655">
        <v>9</v>
      </c>
      <c r="H1655">
        <v>8</v>
      </c>
      <c r="I1655" s="34"/>
      <c r="J1655" s="61" t="s">
        <v>106</v>
      </c>
      <c r="K1655" s="53" t="s">
        <v>53</v>
      </c>
      <c r="L1655" s="102"/>
      <c r="M1655">
        <v>124</v>
      </c>
      <c r="N1655">
        <v>132</v>
      </c>
      <c r="O1655" s="34"/>
      <c r="P1655">
        <f>VLOOKUP(表格2_45[[#This Row],[name]],odds!$A$1:$H$200,4,0)</f>
        <v>13</v>
      </c>
      <c r="Q1655">
        <v>50</v>
      </c>
      <c r="R1655" s="34"/>
      <c r="S1655" s="36" t="s">
        <v>410</v>
      </c>
      <c r="T1655" s="40">
        <v>1200</v>
      </c>
      <c r="U1655">
        <v>1</v>
      </c>
      <c r="V1655">
        <v>26</v>
      </c>
      <c r="W1655">
        <v>1</v>
      </c>
      <c r="X1655">
        <v>25</v>
      </c>
      <c r="Y1655" t="s">
        <v>465</v>
      </c>
      <c r="Z1655">
        <v>1202</v>
      </c>
      <c r="AA1655" s="33" t="s">
        <v>417</v>
      </c>
      <c r="AB1655">
        <v>2</v>
      </c>
      <c r="AC1655">
        <v>93</v>
      </c>
      <c r="AD1655" s="17" t="s">
        <v>21</v>
      </c>
      <c r="AE1655" s="12" t="s">
        <v>539</v>
      </c>
      <c r="AF1655">
        <v>9</v>
      </c>
      <c r="AG1655">
        <v>9</v>
      </c>
      <c r="AH1655">
        <v>4</v>
      </c>
      <c r="AL1655" t="s">
        <v>17</v>
      </c>
    </row>
    <row r="1656" spans="1:38" hidden="1" x14ac:dyDescent="0.25">
      <c r="A1656" s="23" t="s">
        <v>329</v>
      </c>
      <c r="B1656" s="17" t="s">
        <v>335</v>
      </c>
      <c r="C1656">
        <v>8</v>
      </c>
      <c r="D1656">
        <v>9.2100000000000009</v>
      </c>
      <c r="E1656">
        <v>9.2100000000000009</v>
      </c>
      <c r="F1656" s="34"/>
      <c r="G1656">
        <v>9</v>
      </c>
      <c r="H1656">
        <v>8</v>
      </c>
      <c r="I1656" s="34"/>
      <c r="J1656" s="61" t="s">
        <v>106</v>
      </c>
      <c r="K1656" s="47" t="s">
        <v>504</v>
      </c>
      <c r="L1656" s="108"/>
      <c r="M1656">
        <v>124</v>
      </c>
      <c r="N1656">
        <v>125</v>
      </c>
      <c r="O1656" s="34"/>
      <c r="P1656">
        <f>VLOOKUP(表格2_45[[#This Row],[name]],odds!$A$1:$H$200,4,0)</f>
        <v>13</v>
      </c>
      <c r="Q1656">
        <v>70</v>
      </c>
      <c r="R1656" s="34"/>
      <c r="S1656" s="36" t="s">
        <v>410</v>
      </c>
      <c r="T1656" s="40">
        <v>1200</v>
      </c>
      <c r="U1656">
        <v>1</v>
      </c>
      <c r="V1656">
        <v>5</v>
      </c>
      <c r="W1656">
        <v>1</v>
      </c>
      <c r="X1656">
        <v>25</v>
      </c>
      <c r="Y1656" t="s">
        <v>479</v>
      </c>
      <c r="Z1656">
        <v>1202</v>
      </c>
      <c r="AA1656" s="33" t="s">
        <v>417</v>
      </c>
      <c r="AB1656">
        <v>2</v>
      </c>
      <c r="AC1656">
        <v>95</v>
      </c>
      <c r="AD1656" s="17" t="s">
        <v>21</v>
      </c>
      <c r="AE1656" t="s">
        <v>519</v>
      </c>
      <c r="AF1656">
        <v>8</v>
      </c>
      <c r="AG1656">
        <v>9</v>
      </c>
      <c r="AH1656">
        <v>8</v>
      </c>
      <c r="AL1656" t="s">
        <v>17</v>
      </c>
    </row>
    <row r="1657" spans="1:38" hidden="1" x14ac:dyDescent="0.25">
      <c r="A1657" s="23" t="s">
        <v>329</v>
      </c>
      <c r="B1657" s="17" t="s">
        <v>335</v>
      </c>
      <c r="C1657">
        <v>11</v>
      </c>
      <c r="D1657">
        <v>22.97</v>
      </c>
      <c r="E1657">
        <v>22.869999999999997</v>
      </c>
      <c r="F1657" s="34"/>
      <c r="G1657">
        <v>9</v>
      </c>
      <c r="H1657">
        <v>9</v>
      </c>
      <c r="I1657" s="34"/>
      <c r="J1657" s="61" t="s">
        <v>106</v>
      </c>
      <c r="K1657" s="47" t="s">
        <v>504</v>
      </c>
      <c r="L1657" s="108"/>
      <c r="M1657">
        <v>124</v>
      </c>
      <c r="N1657">
        <v>126</v>
      </c>
      <c r="O1657" s="34"/>
      <c r="P1657">
        <f>VLOOKUP(表格2_45[[#This Row],[name]],odds!$A$1:$H$200,4,0)</f>
        <v>13</v>
      </c>
      <c r="Q1657">
        <v>55</v>
      </c>
      <c r="R1657" s="34"/>
      <c r="S1657" s="37" t="s">
        <v>409</v>
      </c>
      <c r="T1657">
        <v>1400</v>
      </c>
      <c r="U1657">
        <v>1</v>
      </c>
      <c r="V1657">
        <v>8</v>
      </c>
      <c r="W1657">
        <v>12</v>
      </c>
      <c r="X1657">
        <v>24</v>
      </c>
      <c r="Y1657" t="s">
        <v>483</v>
      </c>
      <c r="Z1657">
        <v>1202</v>
      </c>
      <c r="AA1657" s="33" t="s">
        <v>417</v>
      </c>
      <c r="AB1657">
        <v>2</v>
      </c>
      <c r="AC1657">
        <v>97</v>
      </c>
      <c r="AD1657" s="17" t="s">
        <v>21</v>
      </c>
      <c r="AE1657" t="s">
        <v>721</v>
      </c>
      <c r="AF1657">
        <v>4</v>
      </c>
      <c r="AG1657">
        <v>2</v>
      </c>
      <c r="AH1657">
        <v>2</v>
      </c>
      <c r="AI1657">
        <v>11</v>
      </c>
      <c r="AL1657" t="s">
        <v>17</v>
      </c>
    </row>
    <row r="1658" spans="1:38" hidden="1" x14ac:dyDescent="0.25">
      <c r="A1658" s="23" t="s">
        <v>329</v>
      </c>
      <c r="B1658" s="23" t="s">
        <v>354</v>
      </c>
      <c r="C1658" s="28">
        <v>2</v>
      </c>
      <c r="D1658">
        <v>9.11</v>
      </c>
      <c r="E1658">
        <v>9.11</v>
      </c>
      <c r="F1658" s="34"/>
      <c r="G1658">
        <v>11</v>
      </c>
      <c r="H1658">
        <v>6</v>
      </c>
      <c r="I1658" s="34"/>
      <c r="J1658" s="65" t="s">
        <v>167</v>
      </c>
      <c r="K1658" s="54" t="s">
        <v>58</v>
      </c>
      <c r="L1658" s="110"/>
      <c r="M1658">
        <v>119</v>
      </c>
      <c r="N1658">
        <v>124</v>
      </c>
      <c r="O1658" s="34"/>
      <c r="P1658">
        <f>VLOOKUP(表格2_45[[#This Row],[name]],odds!$A$1:$H$200,4,0)</f>
        <v>19</v>
      </c>
      <c r="Q1658">
        <v>27</v>
      </c>
      <c r="R1658" s="34"/>
      <c r="S1658" s="35" t="s">
        <v>408</v>
      </c>
      <c r="T1658" s="40">
        <v>1200</v>
      </c>
      <c r="U1658">
        <v>1</v>
      </c>
      <c r="V1658">
        <v>26</v>
      </c>
      <c r="W1658">
        <v>6</v>
      </c>
      <c r="X1658">
        <v>24</v>
      </c>
      <c r="Y1658" s="32" t="s">
        <v>416</v>
      </c>
      <c r="Z1658">
        <v>1194</v>
      </c>
      <c r="AA1658" s="33" t="s">
        <v>417</v>
      </c>
      <c r="AB1658">
        <v>2</v>
      </c>
      <c r="AC1658">
        <v>85</v>
      </c>
      <c r="AD1658" s="25" t="s">
        <v>54</v>
      </c>
      <c r="AE1658" s="12" t="s">
        <v>423</v>
      </c>
      <c r="AF1658">
        <v>1</v>
      </c>
      <c r="AG1658">
        <v>1</v>
      </c>
      <c r="AH1658">
        <v>2</v>
      </c>
      <c r="AL1658" t="s">
        <v>17</v>
      </c>
    </row>
    <row r="1659" spans="1:38" hidden="1" x14ac:dyDescent="0.25">
      <c r="A1659" s="23" t="s">
        <v>329</v>
      </c>
      <c r="B1659" s="17" t="s">
        <v>335</v>
      </c>
      <c r="C1659">
        <v>14</v>
      </c>
      <c r="D1659">
        <v>16.600000000000001</v>
      </c>
      <c r="E1659">
        <v>16.100000000000001</v>
      </c>
      <c r="F1659" s="34"/>
      <c r="G1659">
        <v>9</v>
      </c>
      <c r="H1659">
        <v>14</v>
      </c>
      <c r="I1659" s="34"/>
      <c r="J1659" s="61" t="s">
        <v>106</v>
      </c>
      <c r="K1659" s="50" t="s">
        <v>565</v>
      </c>
      <c r="L1659" s="98"/>
      <c r="M1659">
        <v>124</v>
      </c>
      <c r="N1659">
        <v>133</v>
      </c>
      <c r="O1659" s="34"/>
      <c r="P1659">
        <f>VLOOKUP(表格2_45[[#This Row],[name]],odds!$A$1:$H$200,4,0)</f>
        <v>13</v>
      </c>
      <c r="Q1659">
        <v>109</v>
      </c>
      <c r="R1659" s="34"/>
      <c r="S1659" s="38" t="s">
        <v>411</v>
      </c>
      <c r="T1659" s="40">
        <v>1200</v>
      </c>
      <c r="U1659">
        <v>1</v>
      </c>
      <c r="V1659">
        <v>13</v>
      </c>
      <c r="W1659">
        <v>10</v>
      </c>
      <c r="X1659">
        <v>24</v>
      </c>
      <c r="Y1659" t="s">
        <v>465</v>
      </c>
      <c r="Z1659">
        <v>1193</v>
      </c>
      <c r="AA1659" s="33" t="s">
        <v>427</v>
      </c>
      <c r="AB1659">
        <v>2</v>
      </c>
      <c r="AC1659">
        <v>99</v>
      </c>
      <c r="AD1659" s="17" t="s">
        <v>21</v>
      </c>
      <c r="AE1659">
        <v>52</v>
      </c>
      <c r="AF1659">
        <v>14</v>
      </c>
      <c r="AG1659">
        <v>14</v>
      </c>
      <c r="AH1659">
        <v>14</v>
      </c>
      <c r="AL1659" t="s">
        <v>17</v>
      </c>
    </row>
    <row r="1660" spans="1:38" hidden="1" x14ac:dyDescent="0.25">
      <c r="A1660" s="23" t="s">
        <v>329</v>
      </c>
      <c r="B1660" s="17" t="s">
        <v>335</v>
      </c>
      <c r="C1660">
        <v>6</v>
      </c>
      <c r="D1660">
        <v>10.09</v>
      </c>
      <c r="E1660">
        <v>9.99</v>
      </c>
      <c r="F1660" s="34"/>
      <c r="G1660">
        <v>9</v>
      </c>
      <c r="H1660">
        <v>7</v>
      </c>
      <c r="I1660" s="34"/>
      <c r="J1660" s="61" t="s">
        <v>106</v>
      </c>
      <c r="K1660" s="68" t="s">
        <v>316</v>
      </c>
      <c r="L1660" s="122"/>
      <c r="M1660">
        <v>124</v>
      </c>
      <c r="N1660">
        <v>128</v>
      </c>
      <c r="O1660" s="34"/>
      <c r="P1660">
        <f>VLOOKUP(表格2_45[[#This Row],[name]],odds!$A$1:$H$200,4,0)</f>
        <v>13</v>
      </c>
      <c r="Q1660">
        <v>70</v>
      </c>
      <c r="R1660" s="34"/>
      <c r="S1660" s="36" t="s">
        <v>410</v>
      </c>
      <c r="T1660" s="40">
        <v>1200</v>
      </c>
      <c r="U1660">
        <v>1</v>
      </c>
      <c r="V1660">
        <v>22</v>
      </c>
      <c r="W1660">
        <v>9</v>
      </c>
      <c r="X1660">
        <v>24</v>
      </c>
      <c r="Y1660" t="s">
        <v>501</v>
      </c>
      <c r="Z1660">
        <v>1185</v>
      </c>
      <c r="AA1660" s="34" t="s">
        <v>755</v>
      </c>
      <c r="AB1660">
        <v>2</v>
      </c>
      <c r="AC1660">
        <v>99</v>
      </c>
      <c r="AD1660" s="17" t="s">
        <v>21</v>
      </c>
      <c r="AE1660" t="s">
        <v>502</v>
      </c>
      <c r="AF1660">
        <v>9</v>
      </c>
      <c r="AG1660">
        <v>9</v>
      </c>
      <c r="AH1660">
        <v>6</v>
      </c>
      <c r="AL1660" t="s">
        <v>17</v>
      </c>
    </row>
    <row r="1661" spans="1:38" hidden="1" x14ac:dyDescent="0.25">
      <c r="A1661" s="23" t="s">
        <v>329</v>
      </c>
      <c r="B1661" s="17" t="s">
        <v>335</v>
      </c>
      <c r="C1661">
        <v>6</v>
      </c>
      <c r="D1661">
        <v>9.5399999999999991</v>
      </c>
      <c r="E1661">
        <v>9.1399999999999988</v>
      </c>
      <c r="F1661" s="34"/>
      <c r="G1661">
        <v>9</v>
      </c>
      <c r="H1661">
        <v>10</v>
      </c>
      <c r="I1661" s="34"/>
      <c r="J1661" s="61" t="s">
        <v>106</v>
      </c>
      <c r="K1661" s="55" t="s">
        <v>64</v>
      </c>
      <c r="L1661" s="99"/>
      <c r="M1661">
        <v>124</v>
      </c>
      <c r="N1661">
        <v>135</v>
      </c>
      <c r="O1661" s="34"/>
      <c r="P1661">
        <f>VLOOKUP(表格2_45[[#This Row],[name]],odds!$A$1:$H$200,4,0)</f>
        <v>13</v>
      </c>
      <c r="Q1661">
        <v>27</v>
      </c>
      <c r="R1661" s="34"/>
      <c r="S1661" s="35" t="s">
        <v>408</v>
      </c>
      <c r="T1661" s="40">
        <v>1200</v>
      </c>
      <c r="U1661">
        <v>1</v>
      </c>
      <c r="V1661">
        <v>5</v>
      </c>
      <c r="W1661">
        <v>5</v>
      </c>
      <c r="X1661">
        <v>24</v>
      </c>
      <c r="Y1661" t="s">
        <v>477</v>
      </c>
      <c r="Z1661">
        <v>1181</v>
      </c>
      <c r="AA1661" s="33" t="s">
        <v>417</v>
      </c>
      <c r="AB1661">
        <v>2</v>
      </c>
      <c r="AC1661">
        <v>100</v>
      </c>
      <c r="AD1661" s="17" t="s">
        <v>21</v>
      </c>
      <c r="AE1661" t="s">
        <v>502</v>
      </c>
      <c r="AF1661">
        <v>3</v>
      </c>
      <c r="AG1661">
        <v>3</v>
      </c>
      <c r="AH1661">
        <v>6</v>
      </c>
      <c r="AL1661" t="s">
        <v>1797</v>
      </c>
    </row>
    <row r="1662" spans="1:38" hidden="1" x14ac:dyDescent="0.25">
      <c r="A1662" s="23" t="s">
        <v>329</v>
      </c>
      <c r="B1662" s="17" t="s">
        <v>335</v>
      </c>
      <c r="C1662">
        <v>10</v>
      </c>
      <c r="D1662">
        <v>23.13</v>
      </c>
      <c r="E1662">
        <v>23.229999999999997</v>
      </c>
      <c r="F1662" s="34"/>
      <c r="G1662">
        <v>9</v>
      </c>
      <c r="H1662">
        <v>4</v>
      </c>
      <c r="I1662" s="34"/>
      <c r="J1662" s="61" t="s">
        <v>106</v>
      </c>
      <c r="K1662" s="50" t="s">
        <v>565</v>
      </c>
      <c r="L1662" s="98"/>
      <c r="M1662">
        <v>124</v>
      </c>
      <c r="N1662">
        <v>126</v>
      </c>
      <c r="O1662" s="34"/>
      <c r="P1662">
        <f>VLOOKUP(表格2_45[[#This Row],[name]],odds!$A$1:$H$200,4,0)</f>
        <v>13</v>
      </c>
      <c r="Q1662">
        <v>59</v>
      </c>
      <c r="R1662" s="34"/>
      <c r="S1662" s="37" t="s">
        <v>409</v>
      </c>
      <c r="T1662">
        <v>1400</v>
      </c>
      <c r="U1662">
        <v>1</v>
      </c>
      <c r="V1662">
        <v>10</v>
      </c>
      <c r="W1662">
        <v>3</v>
      </c>
      <c r="X1662">
        <v>24</v>
      </c>
      <c r="Y1662" t="s">
        <v>508</v>
      </c>
      <c r="Z1662">
        <v>1218</v>
      </c>
      <c r="AA1662" s="33" t="s">
        <v>417</v>
      </c>
      <c r="AB1662" t="s">
        <v>1574</v>
      </c>
      <c r="AC1662">
        <v>100</v>
      </c>
      <c r="AD1662" s="25" t="s">
        <v>1216</v>
      </c>
      <c r="AE1662">
        <v>6</v>
      </c>
      <c r="AF1662">
        <v>4</v>
      </c>
      <c r="AG1662">
        <v>4</v>
      </c>
      <c r="AH1662">
        <v>4</v>
      </c>
      <c r="AI1662">
        <v>10</v>
      </c>
      <c r="AL1662" t="s">
        <v>1799</v>
      </c>
    </row>
    <row r="1663" spans="1:38" hidden="1" x14ac:dyDescent="0.25">
      <c r="A1663" s="23" t="s">
        <v>329</v>
      </c>
      <c r="B1663" s="17" t="s">
        <v>335</v>
      </c>
      <c r="C1663" s="30">
        <v>4</v>
      </c>
      <c r="D1663">
        <v>9.5399999999999991</v>
      </c>
      <c r="E1663">
        <v>9.6399999999999988</v>
      </c>
      <c r="F1663" s="34"/>
      <c r="G1663">
        <v>9</v>
      </c>
      <c r="H1663">
        <v>2</v>
      </c>
      <c r="I1663" s="34"/>
      <c r="J1663" s="61" t="s">
        <v>106</v>
      </c>
      <c r="K1663" s="50" t="s">
        <v>565</v>
      </c>
      <c r="L1663" s="98"/>
      <c r="M1663">
        <v>124</v>
      </c>
      <c r="N1663">
        <v>127</v>
      </c>
      <c r="O1663" s="34"/>
      <c r="P1663">
        <f>VLOOKUP(表格2_45[[#This Row],[name]],odds!$A$1:$H$200,4,0)</f>
        <v>13</v>
      </c>
      <c r="Q1663">
        <v>2.7</v>
      </c>
      <c r="R1663" s="34"/>
      <c r="S1663" s="37" t="s">
        <v>409</v>
      </c>
      <c r="T1663" s="40">
        <v>1200</v>
      </c>
      <c r="U1663">
        <v>1</v>
      </c>
      <c r="V1663">
        <v>21</v>
      </c>
      <c r="W1663">
        <v>2</v>
      </c>
      <c r="X1663">
        <v>24</v>
      </c>
      <c r="Y1663" s="32" t="s">
        <v>426</v>
      </c>
      <c r="Z1663">
        <v>1225</v>
      </c>
      <c r="AA1663" s="33" t="s">
        <v>417</v>
      </c>
      <c r="AB1663">
        <v>1</v>
      </c>
      <c r="AC1663">
        <v>100</v>
      </c>
      <c r="AD1663" s="25" t="s">
        <v>1216</v>
      </c>
      <c r="AE1663" s="12" t="s">
        <v>446</v>
      </c>
      <c r="AF1663">
        <v>7</v>
      </c>
      <c r="AG1663">
        <v>7</v>
      </c>
      <c r="AH1663">
        <v>4</v>
      </c>
      <c r="AL1663" t="s">
        <v>1799</v>
      </c>
    </row>
    <row r="1664" spans="1:38" hidden="1" x14ac:dyDescent="0.25">
      <c r="A1664" s="23" t="s">
        <v>329</v>
      </c>
      <c r="B1664" s="17" t="s">
        <v>335</v>
      </c>
      <c r="C1664" s="30">
        <v>4</v>
      </c>
      <c r="D1664">
        <v>9.94</v>
      </c>
      <c r="E1664">
        <v>10.039999999999999</v>
      </c>
      <c r="F1664" s="34"/>
      <c r="G1664">
        <v>9</v>
      </c>
      <c r="H1664">
        <v>4</v>
      </c>
      <c r="I1664" s="34"/>
      <c r="J1664" s="61" t="s">
        <v>106</v>
      </c>
      <c r="K1664" s="50" t="s">
        <v>565</v>
      </c>
      <c r="L1664" s="98"/>
      <c r="M1664">
        <v>124</v>
      </c>
      <c r="N1664">
        <v>126</v>
      </c>
      <c r="O1664" s="34"/>
      <c r="P1664">
        <f>VLOOKUP(表格2_45[[#This Row],[name]],odds!$A$1:$H$200,4,0)</f>
        <v>13</v>
      </c>
      <c r="Q1664">
        <v>37</v>
      </c>
      <c r="R1664" s="34"/>
      <c r="S1664" s="37" t="s">
        <v>409</v>
      </c>
      <c r="T1664" s="40">
        <v>1200</v>
      </c>
      <c r="U1664">
        <v>1</v>
      </c>
      <c r="V1664">
        <v>28</v>
      </c>
      <c r="W1664">
        <v>1</v>
      </c>
      <c r="X1664">
        <v>24</v>
      </c>
      <c r="Y1664" t="s">
        <v>465</v>
      </c>
      <c r="Z1664">
        <v>1232</v>
      </c>
      <c r="AA1664" s="33" t="s">
        <v>417</v>
      </c>
      <c r="AB1664" t="s">
        <v>1574</v>
      </c>
      <c r="AC1664">
        <v>96</v>
      </c>
      <c r="AD1664" s="25" t="s">
        <v>1216</v>
      </c>
      <c r="AE1664" t="s">
        <v>435</v>
      </c>
      <c r="AF1664">
        <v>4</v>
      </c>
      <c r="AG1664">
        <v>6</v>
      </c>
      <c r="AH1664">
        <v>4</v>
      </c>
      <c r="AL1664" t="s">
        <v>1799</v>
      </c>
    </row>
    <row r="1665" spans="1:38" x14ac:dyDescent="0.25">
      <c r="A1665" s="23" t="s">
        <v>329</v>
      </c>
      <c r="B1665" s="27" t="s">
        <v>330</v>
      </c>
      <c r="C1665" s="30">
        <v>5</v>
      </c>
      <c r="D1665">
        <v>8.9</v>
      </c>
      <c r="E1665">
        <v>9.1999999999999993</v>
      </c>
      <c r="F1665" s="34"/>
      <c r="G1665">
        <v>6</v>
      </c>
      <c r="H1665">
        <v>2</v>
      </c>
      <c r="I1665" s="34"/>
      <c r="J1665" s="50" t="s">
        <v>565</v>
      </c>
      <c r="K1665" s="75" t="s">
        <v>596</v>
      </c>
      <c r="L1665" s="116"/>
      <c r="M1665">
        <v>133</v>
      </c>
      <c r="N1665">
        <v>130</v>
      </c>
      <c r="O1665" s="34"/>
      <c r="P1665">
        <f>VLOOKUP(表格2_45[[#This Row],[name]],odds!$A$1:$H$200,4,0)</f>
        <v>15</v>
      </c>
      <c r="Q1665">
        <v>12</v>
      </c>
      <c r="R1665" s="34"/>
      <c r="S1665" s="35" t="s">
        <v>408</v>
      </c>
      <c r="T1665" s="40">
        <v>1200</v>
      </c>
      <c r="U1665">
        <v>1</v>
      </c>
      <c r="V1665">
        <v>16</v>
      </c>
      <c r="W1665">
        <v>7</v>
      </c>
      <c r="X1665">
        <v>25</v>
      </c>
      <c r="Y1665" s="31" t="s">
        <v>420</v>
      </c>
      <c r="Z1665">
        <v>1061</v>
      </c>
      <c r="AA1665" s="33" t="s">
        <v>427</v>
      </c>
      <c r="AB1665">
        <v>2</v>
      </c>
      <c r="AC1665">
        <v>105</v>
      </c>
      <c r="AD1665" s="19" t="s">
        <v>81</v>
      </c>
      <c r="AE1665">
        <v>5</v>
      </c>
      <c r="AF1665">
        <v>2</v>
      </c>
      <c r="AG1665">
        <v>3</v>
      </c>
      <c r="AH1665">
        <v>5</v>
      </c>
      <c r="AL1665" t="s">
        <v>125</v>
      </c>
    </row>
    <row r="1666" spans="1:38" x14ac:dyDescent="0.25">
      <c r="A1666" s="23" t="s">
        <v>329</v>
      </c>
      <c r="B1666" s="21" t="s">
        <v>348</v>
      </c>
      <c r="C1666" s="28">
        <v>1</v>
      </c>
      <c r="D1666">
        <v>9.31</v>
      </c>
      <c r="E1666">
        <v>9.2099999999999991</v>
      </c>
      <c r="F1666" s="34"/>
      <c r="G1666">
        <v>12</v>
      </c>
      <c r="H1666">
        <v>6</v>
      </c>
      <c r="I1666" s="34"/>
      <c r="J1666" s="54" t="s">
        <v>58</v>
      </c>
      <c r="K1666" s="54" t="s">
        <v>58</v>
      </c>
      <c r="L1666" s="110"/>
      <c r="M1666">
        <v>121</v>
      </c>
      <c r="N1666">
        <v>130</v>
      </c>
      <c r="O1666" s="34"/>
      <c r="P1666">
        <f>VLOOKUP(表格2_45[[#This Row],[name]],odds!$A$1:$H$200,4,0)</f>
        <v>13</v>
      </c>
      <c r="Q1666">
        <v>2.7</v>
      </c>
      <c r="R1666" s="34"/>
      <c r="S1666" s="35" t="s">
        <v>408</v>
      </c>
      <c r="T1666" s="40">
        <v>1200</v>
      </c>
      <c r="U1666">
        <v>1</v>
      </c>
      <c r="V1666">
        <v>14</v>
      </c>
      <c r="W1666">
        <v>5</v>
      </c>
      <c r="X1666">
        <v>25</v>
      </c>
      <c r="Y1666" s="31" t="s">
        <v>420</v>
      </c>
      <c r="Z1666">
        <v>1069</v>
      </c>
      <c r="AA1666" s="33" t="s">
        <v>427</v>
      </c>
      <c r="AB1666">
        <v>3</v>
      </c>
      <c r="AC1666">
        <v>70</v>
      </c>
      <c r="AD1666" s="19" t="s">
        <v>32</v>
      </c>
      <c r="AE1666" s="12" t="s">
        <v>423</v>
      </c>
      <c r="AF1666">
        <v>3</v>
      </c>
      <c r="AG1666">
        <v>2</v>
      </c>
      <c r="AH1666">
        <v>1</v>
      </c>
      <c r="AL1666" t="s">
        <v>161</v>
      </c>
    </row>
    <row r="1667" spans="1:38" hidden="1" x14ac:dyDescent="0.25">
      <c r="A1667" s="23" t="s">
        <v>329</v>
      </c>
      <c r="B1667" s="17" t="s">
        <v>335</v>
      </c>
      <c r="C1667" s="28">
        <v>1</v>
      </c>
      <c r="D1667">
        <v>9.2200000000000006</v>
      </c>
      <c r="E1667">
        <v>9.2200000000000006</v>
      </c>
      <c r="F1667" s="34"/>
      <c r="G1667">
        <v>9</v>
      </c>
      <c r="H1667">
        <v>9</v>
      </c>
      <c r="I1667" s="34"/>
      <c r="J1667" s="61" t="s">
        <v>106</v>
      </c>
      <c r="K1667" s="50" t="s">
        <v>565</v>
      </c>
      <c r="L1667" s="98"/>
      <c r="M1667">
        <v>124</v>
      </c>
      <c r="N1667">
        <v>124</v>
      </c>
      <c r="O1667" s="34"/>
      <c r="P1667">
        <f>VLOOKUP(表格2_45[[#This Row],[name]],odds!$A$1:$H$200,4,0)</f>
        <v>13</v>
      </c>
      <c r="Q1667">
        <v>7.8</v>
      </c>
      <c r="R1667" s="34"/>
      <c r="S1667" s="36" t="s">
        <v>410</v>
      </c>
      <c r="T1667" s="40">
        <v>1200</v>
      </c>
      <c r="U1667">
        <v>1</v>
      </c>
      <c r="V1667">
        <v>29</v>
      </c>
      <c r="W1667">
        <v>11</v>
      </c>
      <c r="X1667">
        <v>23</v>
      </c>
      <c r="Y1667" s="32" t="s">
        <v>426</v>
      </c>
      <c r="Z1667">
        <v>1228</v>
      </c>
      <c r="AA1667" s="33" t="s">
        <v>417</v>
      </c>
      <c r="AB1667">
        <v>2</v>
      </c>
      <c r="AC1667">
        <v>88</v>
      </c>
      <c r="AD1667" s="25" t="s">
        <v>1216</v>
      </c>
      <c r="AE1667" s="12" t="s">
        <v>539</v>
      </c>
      <c r="AF1667">
        <v>8</v>
      </c>
      <c r="AG1667">
        <v>9</v>
      </c>
      <c r="AH1667">
        <v>1</v>
      </c>
      <c r="AL1667" t="s">
        <v>1799</v>
      </c>
    </row>
    <row r="1668" spans="1:38" x14ac:dyDescent="0.25">
      <c r="A1668" s="23" t="s">
        <v>329</v>
      </c>
      <c r="B1668" s="25" t="s">
        <v>360</v>
      </c>
      <c r="C1668" s="28">
        <v>1</v>
      </c>
      <c r="D1668">
        <v>9.34</v>
      </c>
      <c r="E1668">
        <v>9.2399999999999984</v>
      </c>
      <c r="F1668" s="34"/>
      <c r="G1668">
        <v>8</v>
      </c>
      <c r="H1668">
        <v>3</v>
      </c>
      <c r="I1668" s="34"/>
      <c r="J1668" s="64" t="s">
        <v>150</v>
      </c>
      <c r="K1668" s="64" t="s">
        <v>150</v>
      </c>
      <c r="L1668" s="119"/>
      <c r="M1668">
        <v>119</v>
      </c>
      <c r="N1668">
        <v>128</v>
      </c>
      <c r="O1668" s="34"/>
      <c r="P1668">
        <f>VLOOKUP(表格2_45[[#This Row],[name]],odds!$A$1:$H$200,4,0)</f>
        <v>6.2</v>
      </c>
      <c r="Q1668">
        <v>3.7</v>
      </c>
      <c r="R1668" s="34"/>
      <c r="S1668" s="37" t="s">
        <v>409</v>
      </c>
      <c r="T1668" s="40">
        <v>1200</v>
      </c>
      <c r="U1668">
        <v>1</v>
      </c>
      <c r="V1668">
        <v>8</v>
      </c>
      <c r="W1668">
        <v>10</v>
      </c>
      <c r="X1668">
        <v>25</v>
      </c>
      <c r="Y1668" s="32" t="s">
        <v>426</v>
      </c>
      <c r="Z1668">
        <v>1093</v>
      </c>
      <c r="AA1668" s="33" t="s">
        <v>427</v>
      </c>
      <c r="AB1668">
        <v>3</v>
      </c>
      <c r="AC1668">
        <v>70</v>
      </c>
      <c r="AD1668" s="18" t="s">
        <v>76</v>
      </c>
      <c r="AE1668" s="12" t="s">
        <v>581</v>
      </c>
      <c r="AF1668">
        <v>4</v>
      </c>
      <c r="AG1668">
        <v>5</v>
      </c>
      <c r="AH1668">
        <v>1</v>
      </c>
      <c r="AL1668" t="s">
        <v>624</v>
      </c>
    </row>
    <row r="1669" spans="1:38" hidden="1" x14ac:dyDescent="0.25">
      <c r="A1669" s="23" t="s">
        <v>329</v>
      </c>
      <c r="B1669" s="18" t="s">
        <v>338</v>
      </c>
      <c r="C1669">
        <v>14</v>
      </c>
      <c r="D1669">
        <v>57.77</v>
      </c>
      <c r="E1669">
        <v>57.870000000000005</v>
      </c>
      <c r="F1669" s="34"/>
      <c r="G1669">
        <v>3</v>
      </c>
      <c r="H1669">
        <v>3</v>
      </c>
      <c r="I1669" s="34"/>
      <c r="J1669" s="47" t="s">
        <v>504</v>
      </c>
      <c r="K1669" s="61" t="s">
        <v>106</v>
      </c>
      <c r="L1669" s="113"/>
      <c r="M1669">
        <v>120</v>
      </c>
      <c r="N1669">
        <v>117</v>
      </c>
      <c r="O1669" s="34"/>
      <c r="P1669">
        <f>VLOOKUP(表格2_45[[#This Row],[name]],odds!$A$1:$H$200,4,0)</f>
        <v>14</v>
      </c>
      <c r="Q1669">
        <v>40</v>
      </c>
      <c r="R1669" s="34"/>
      <c r="S1669" s="35" t="s">
        <v>408</v>
      </c>
      <c r="T1669">
        <v>1000</v>
      </c>
      <c r="U1669">
        <v>0</v>
      </c>
      <c r="V1669">
        <v>30</v>
      </c>
      <c r="W1669">
        <v>11</v>
      </c>
      <c r="X1669">
        <v>25</v>
      </c>
      <c r="Y1669" t="s">
        <v>508</v>
      </c>
      <c r="Z1669">
        <v>1162</v>
      </c>
      <c r="AA1669" s="33" t="s">
        <v>417</v>
      </c>
      <c r="AB1669">
        <v>2</v>
      </c>
      <c r="AC1669">
        <v>87</v>
      </c>
      <c r="AD1669" s="17" t="s">
        <v>21</v>
      </c>
      <c r="AE1669" t="s">
        <v>753</v>
      </c>
      <c r="AF1669">
        <v>3</v>
      </c>
      <c r="AG1669">
        <v>5</v>
      </c>
      <c r="AH1669">
        <v>14</v>
      </c>
      <c r="AL1669" t="s">
        <v>46</v>
      </c>
    </row>
    <row r="1670" spans="1:38" hidden="1" x14ac:dyDescent="0.25">
      <c r="A1670" s="23" t="s">
        <v>329</v>
      </c>
      <c r="B1670" s="26" t="s">
        <v>364</v>
      </c>
      <c r="C1670" s="30">
        <v>4</v>
      </c>
      <c r="D1670">
        <v>9.94</v>
      </c>
      <c r="E1670">
        <v>9.2399999999999984</v>
      </c>
      <c r="F1670" s="34"/>
      <c r="G1670">
        <v>2</v>
      </c>
      <c r="H1670">
        <v>10</v>
      </c>
      <c r="I1670" s="34"/>
      <c r="J1670" s="60" t="s">
        <v>90</v>
      </c>
      <c r="K1670" s="47" t="s">
        <v>504</v>
      </c>
      <c r="L1670" s="108"/>
      <c r="M1670">
        <v>118</v>
      </c>
      <c r="N1670">
        <v>126</v>
      </c>
      <c r="O1670" s="34"/>
      <c r="P1670">
        <f>VLOOKUP(表格2_45[[#This Row],[name]],odds!$A$1:$H$200,4,0)</f>
        <v>3.2</v>
      </c>
      <c r="Q1670">
        <v>8.5</v>
      </c>
      <c r="R1670" s="34"/>
      <c r="S1670" s="38" t="s">
        <v>411</v>
      </c>
      <c r="T1670" s="40">
        <v>1200</v>
      </c>
      <c r="U1670">
        <v>1</v>
      </c>
      <c r="V1670">
        <v>30</v>
      </c>
      <c r="W1670">
        <v>10</v>
      </c>
      <c r="X1670">
        <v>24</v>
      </c>
      <c r="Y1670" s="32" t="s">
        <v>426</v>
      </c>
      <c r="Z1670">
        <v>1199</v>
      </c>
      <c r="AA1670" s="33" t="s">
        <v>417</v>
      </c>
      <c r="AB1670">
        <v>3</v>
      </c>
      <c r="AC1670">
        <v>69</v>
      </c>
      <c r="AD1670" s="17" t="s">
        <v>21</v>
      </c>
      <c r="AE1670" s="12" t="s">
        <v>471</v>
      </c>
      <c r="AF1670">
        <v>11</v>
      </c>
      <c r="AG1670">
        <v>10</v>
      </c>
      <c r="AH1670">
        <v>4</v>
      </c>
      <c r="AL1670" t="s">
        <v>46</v>
      </c>
    </row>
    <row r="1671" spans="1:38" hidden="1" x14ac:dyDescent="0.25">
      <c r="A1671" s="23" t="s">
        <v>329</v>
      </c>
      <c r="B1671" s="18" t="s">
        <v>338</v>
      </c>
      <c r="C1671" s="28">
        <v>3</v>
      </c>
      <c r="D1671">
        <v>56.46</v>
      </c>
      <c r="E1671">
        <v>56.160000000000004</v>
      </c>
      <c r="F1671" s="34"/>
      <c r="G1671">
        <v>3</v>
      </c>
      <c r="H1671">
        <v>6</v>
      </c>
      <c r="I1671" s="34"/>
      <c r="J1671" s="47" t="s">
        <v>504</v>
      </c>
      <c r="K1671" s="61" t="s">
        <v>106</v>
      </c>
      <c r="L1671" s="113"/>
      <c r="M1671">
        <v>120</v>
      </c>
      <c r="N1671">
        <v>129</v>
      </c>
      <c r="O1671" s="34"/>
      <c r="P1671">
        <f>VLOOKUP(表格2_45[[#This Row],[name]],odds!$A$1:$H$200,4,0)</f>
        <v>14</v>
      </c>
      <c r="Q1671">
        <v>7</v>
      </c>
      <c r="R1671" s="34"/>
      <c r="S1671" s="37" t="s">
        <v>409</v>
      </c>
      <c r="T1671">
        <v>1000</v>
      </c>
      <c r="U1671">
        <v>0</v>
      </c>
      <c r="V1671">
        <v>22</v>
      </c>
      <c r="W1671">
        <v>10</v>
      </c>
      <c r="X1671">
        <v>25</v>
      </c>
      <c r="Y1671" s="31" t="s">
        <v>420</v>
      </c>
      <c r="Z1671">
        <v>1163</v>
      </c>
      <c r="AA1671" s="33" t="s">
        <v>417</v>
      </c>
      <c r="AB1671">
        <v>2</v>
      </c>
      <c r="AC1671">
        <v>87</v>
      </c>
      <c r="AD1671" s="17" t="s">
        <v>21</v>
      </c>
      <c r="AE1671" s="12" t="s">
        <v>418</v>
      </c>
      <c r="AF1671">
        <v>4</v>
      </c>
      <c r="AG1671">
        <v>2</v>
      </c>
      <c r="AH1671">
        <v>3</v>
      </c>
      <c r="AL1671" t="s">
        <v>46</v>
      </c>
    </row>
    <row r="1672" spans="1:38" hidden="1" x14ac:dyDescent="0.25">
      <c r="A1672" s="23" t="s">
        <v>329</v>
      </c>
      <c r="B1672" s="18" t="s">
        <v>338</v>
      </c>
      <c r="C1672" s="28">
        <v>1</v>
      </c>
      <c r="D1672">
        <v>56.41</v>
      </c>
      <c r="E1672">
        <v>55.91</v>
      </c>
      <c r="F1672" s="34"/>
      <c r="G1672">
        <v>3</v>
      </c>
      <c r="H1672">
        <v>1</v>
      </c>
      <c r="I1672" s="34"/>
      <c r="J1672" s="47" t="s">
        <v>504</v>
      </c>
      <c r="K1672" s="61" t="s">
        <v>106</v>
      </c>
      <c r="L1672" s="113"/>
      <c r="M1672">
        <v>120</v>
      </c>
      <c r="N1672">
        <v>135</v>
      </c>
      <c r="O1672" s="34"/>
      <c r="P1672">
        <f>VLOOKUP(表格2_45[[#This Row],[name]],odds!$A$1:$H$200,4,0)</f>
        <v>14</v>
      </c>
      <c r="Q1672">
        <v>4.4000000000000004</v>
      </c>
      <c r="R1672" s="34"/>
      <c r="S1672" s="37" t="s">
        <v>409</v>
      </c>
      <c r="T1672">
        <v>1000</v>
      </c>
      <c r="U1672">
        <v>0</v>
      </c>
      <c r="V1672">
        <v>17</v>
      </c>
      <c r="W1672">
        <v>9</v>
      </c>
      <c r="X1672">
        <v>25</v>
      </c>
      <c r="Y1672" s="31" t="s">
        <v>420</v>
      </c>
      <c r="Z1672">
        <v>1162</v>
      </c>
      <c r="AA1672" s="33" t="s">
        <v>427</v>
      </c>
      <c r="AB1672">
        <v>3</v>
      </c>
      <c r="AC1672">
        <v>79</v>
      </c>
      <c r="AD1672" s="17" t="s">
        <v>21</v>
      </c>
      <c r="AE1672" s="12">
        <v>2</v>
      </c>
      <c r="AF1672">
        <v>4</v>
      </c>
      <c r="AG1672">
        <v>4</v>
      </c>
      <c r="AH1672">
        <v>1</v>
      </c>
      <c r="AL1672" t="s">
        <v>46</v>
      </c>
    </row>
    <row r="1673" spans="1:38" hidden="1" x14ac:dyDescent="0.25">
      <c r="A1673" s="23" t="s">
        <v>329</v>
      </c>
      <c r="B1673" s="18" t="s">
        <v>338</v>
      </c>
      <c r="C1673" s="30">
        <v>5</v>
      </c>
      <c r="D1673">
        <v>57.04</v>
      </c>
      <c r="E1673">
        <v>56.339999999999996</v>
      </c>
      <c r="F1673" s="34"/>
      <c r="G1673">
        <v>3</v>
      </c>
      <c r="H1673">
        <v>7</v>
      </c>
      <c r="I1673" s="34"/>
      <c r="J1673" s="47" t="s">
        <v>504</v>
      </c>
      <c r="K1673" s="61" t="s">
        <v>106</v>
      </c>
      <c r="L1673" s="113"/>
      <c r="M1673">
        <v>120</v>
      </c>
      <c r="N1673">
        <v>134</v>
      </c>
      <c r="O1673" s="34"/>
      <c r="P1673">
        <f>VLOOKUP(表格2_45[[#This Row],[name]],odds!$A$1:$H$200,4,0)</f>
        <v>14</v>
      </c>
      <c r="Q1673">
        <v>5.5</v>
      </c>
      <c r="R1673" s="34"/>
      <c r="S1673" s="37" t="s">
        <v>409</v>
      </c>
      <c r="T1673">
        <v>1000</v>
      </c>
      <c r="U1673">
        <v>0</v>
      </c>
      <c r="V1673">
        <v>9</v>
      </c>
      <c r="W1673">
        <v>7</v>
      </c>
      <c r="X1673">
        <v>25</v>
      </c>
      <c r="Y1673" s="32" t="s">
        <v>432</v>
      </c>
      <c r="Z1673">
        <v>1157</v>
      </c>
      <c r="AA1673" s="33" t="s">
        <v>427</v>
      </c>
      <c r="AB1673">
        <v>3</v>
      </c>
      <c r="AC1673">
        <v>79</v>
      </c>
      <c r="AD1673" s="17" t="s">
        <v>21</v>
      </c>
      <c r="AE1673" s="12" t="s">
        <v>552</v>
      </c>
      <c r="AF1673">
        <v>5</v>
      </c>
      <c r="AG1673">
        <v>3</v>
      </c>
      <c r="AH1673">
        <v>5</v>
      </c>
      <c r="AL1673" t="s">
        <v>46</v>
      </c>
    </row>
    <row r="1674" spans="1:38" hidden="1" x14ac:dyDescent="0.25">
      <c r="A1674" s="23" t="s">
        <v>329</v>
      </c>
      <c r="B1674" s="18" t="s">
        <v>338</v>
      </c>
      <c r="C1674" s="28">
        <v>1</v>
      </c>
      <c r="D1674">
        <v>56.44</v>
      </c>
      <c r="E1674">
        <v>56.14</v>
      </c>
      <c r="F1674" s="34"/>
      <c r="G1674">
        <v>3</v>
      </c>
      <c r="H1674">
        <v>3</v>
      </c>
      <c r="I1674" s="34"/>
      <c r="J1674" s="47" t="s">
        <v>504</v>
      </c>
      <c r="K1674" s="61" t="s">
        <v>106</v>
      </c>
      <c r="L1674" s="113"/>
      <c r="M1674">
        <v>120</v>
      </c>
      <c r="N1674">
        <v>130</v>
      </c>
      <c r="O1674" s="34"/>
      <c r="P1674">
        <f>VLOOKUP(表格2_45[[#This Row],[name]],odds!$A$1:$H$200,4,0)</f>
        <v>14</v>
      </c>
      <c r="Q1674">
        <v>4.5999999999999996</v>
      </c>
      <c r="R1674" s="34"/>
      <c r="S1674" s="35" t="s">
        <v>408</v>
      </c>
      <c r="T1674">
        <v>1000</v>
      </c>
      <c r="U1674">
        <v>0</v>
      </c>
      <c r="V1674">
        <v>25</v>
      </c>
      <c r="W1674">
        <v>6</v>
      </c>
      <c r="X1674">
        <v>25</v>
      </c>
      <c r="Y1674" s="32" t="s">
        <v>416</v>
      </c>
      <c r="Z1674">
        <v>1157</v>
      </c>
      <c r="AA1674" s="33" t="s">
        <v>427</v>
      </c>
      <c r="AB1674">
        <v>3</v>
      </c>
      <c r="AC1674">
        <v>74</v>
      </c>
      <c r="AD1674" s="17" t="s">
        <v>21</v>
      </c>
      <c r="AE1674" s="12" t="s">
        <v>654</v>
      </c>
      <c r="AF1674">
        <v>3</v>
      </c>
      <c r="AG1674">
        <v>3</v>
      </c>
      <c r="AH1674">
        <v>1</v>
      </c>
      <c r="AL1674" t="s">
        <v>786</v>
      </c>
    </row>
    <row r="1675" spans="1:38" x14ac:dyDescent="0.25">
      <c r="A1675" s="23" t="s">
        <v>329</v>
      </c>
      <c r="B1675" s="23" t="s">
        <v>354</v>
      </c>
      <c r="C1675" s="28">
        <v>1</v>
      </c>
      <c r="D1675">
        <v>9.6199999999999992</v>
      </c>
      <c r="E1675">
        <v>9.3199999999999985</v>
      </c>
      <c r="F1675" s="34"/>
      <c r="G1675">
        <v>11</v>
      </c>
      <c r="H1675">
        <v>4</v>
      </c>
      <c r="I1675" s="34"/>
      <c r="J1675" s="65" t="s">
        <v>167</v>
      </c>
      <c r="K1675" s="67" t="s">
        <v>195</v>
      </c>
      <c r="L1675" s="95"/>
      <c r="M1675">
        <v>119</v>
      </c>
      <c r="N1675">
        <v>133</v>
      </c>
      <c r="O1675" s="34"/>
      <c r="P1675">
        <f>VLOOKUP(表格2_45[[#This Row],[name]],odds!$A$1:$H$200,4,0)</f>
        <v>19</v>
      </c>
      <c r="Q1675">
        <v>29</v>
      </c>
      <c r="R1675" s="34"/>
      <c r="S1675" s="35" t="s">
        <v>408</v>
      </c>
      <c r="T1675" s="40">
        <v>1200</v>
      </c>
      <c r="U1675">
        <v>1</v>
      </c>
      <c r="V1675">
        <v>21</v>
      </c>
      <c r="W1675">
        <v>5</v>
      </c>
      <c r="X1675">
        <v>25</v>
      </c>
      <c r="Y1675" s="32" t="s">
        <v>416</v>
      </c>
      <c r="Z1675">
        <v>1190</v>
      </c>
      <c r="AA1675" s="33" t="s">
        <v>427</v>
      </c>
      <c r="AB1675">
        <v>3</v>
      </c>
      <c r="AC1675">
        <v>76</v>
      </c>
      <c r="AD1675" s="25" t="s">
        <v>54</v>
      </c>
      <c r="AE1675" s="12" t="s">
        <v>584</v>
      </c>
      <c r="AF1675">
        <v>2</v>
      </c>
      <c r="AG1675">
        <v>2</v>
      </c>
      <c r="AH1675">
        <v>1</v>
      </c>
      <c r="AL1675" t="s">
        <v>17</v>
      </c>
    </row>
    <row r="1676" spans="1:38" x14ac:dyDescent="0.25">
      <c r="A1676" s="23" t="s">
        <v>329</v>
      </c>
      <c r="B1676" s="16" t="s">
        <v>333</v>
      </c>
      <c r="C1676" s="28">
        <v>2</v>
      </c>
      <c r="D1676">
        <v>9.43</v>
      </c>
      <c r="E1676">
        <v>9.33</v>
      </c>
      <c r="F1676" s="34"/>
      <c r="G1676">
        <v>1</v>
      </c>
      <c r="H1676">
        <v>5</v>
      </c>
      <c r="I1676" s="34"/>
      <c r="J1676" s="55" t="s">
        <v>64</v>
      </c>
      <c r="K1676" s="49" t="s">
        <v>31</v>
      </c>
      <c r="L1676" s="107"/>
      <c r="M1676">
        <v>132</v>
      </c>
      <c r="N1676">
        <v>129</v>
      </c>
      <c r="O1676" s="34"/>
      <c r="P1676">
        <f>VLOOKUP(表格2_45[[#This Row],[name]],odds!$A$1:$H$200,4,0)</f>
        <v>7.2</v>
      </c>
      <c r="Q1676">
        <v>3.6</v>
      </c>
      <c r="R1676" s="34"/>
      <c r="S1676" s="37" t="s">
        <v>409</v>
      </c>
      <c r="T1676" s="40">
        <v>1200</v>
      </c>
      <c r="U1676">
        <v>1</v>
      </c>
      <c r="V1676">
        <v>14</v>
      </c>
      <c r="W1676">
        <v>5</v>
      </c>
      <c r="X1676">
        <v>25</v>
      </c>
      <c r="Y1676" s="31" t="s">
        <v>420</v>
      </c>
      <c r="Z1676">
        <v>1109</v>
      </c>
      <c r="AA1676" s="33" t="s">
        <v>427</v>
      </c>
      <c r="AB1676">
        <v>3</v>
      </c>
      <c r="AC1676">
        <v>69</v>
      </c>
      <c r="AD1676" s="25" t="s">
        <v>54</v>
      </c>
      <c r="AE1676" s="12" t="s">
        <v>423</v>
      </c>
      <c r="AF1676">
        <v>5</v>
      </c>
      <c r="AG1676">
        <v>5</v>
      </c>
      <c r="AH1676">
        <v>2</v>
      </c>
      <c r="AL1676" t="s">
        <v>87</v>
      </c>
    </row>
    <row r="1677" spans="1:38" x14ac:dyDescent="0.25">
      <c r="A1677" s="23" t="s">
        <v>329</v>
      </c>
      <c r="B1677" s="25" t="s">
        <v>360</v>
      </c>
      <c r="C1677" s="28">
        <v>1</v>
      </c>
      <c r="D1677">
        <v>9.1300000000000008</v>
      </c>
      <c r="E1677">
        <v>9.33</v>
      </c>
      <c r="F1677" s="34"/>
      <c r="G1677">
        <v>8</v>
      </c>
      <c r="H1677">
        <v>4</v>
      </c>
      <c r="I1677" s="34"/>
      <c r="J1677" s="64" t="s">
        <v>150</v>
      </c>
      <c r="K1677" s="64" t="s">
        <v>150</v>
      </c>
      <c r="L1677" s="119"/>
      <c r="M1677">
        <v>119</v>
      </c>
      <c r="N1677">
        <v>119</v>
      </c>
      <c r="O1677" s="34"/>
      <c r="P1677">
        <f>VLOOKUP(表格2_45[[#This Row],[name]],odds!$A$1:$H$200,4,0)</f>
        <v>6.2</v>
      </c>
      <c r="Q1677">
        <v>23</v>
      </c>
      <c r="R1677" s="34"/>
      <c r="S1677" s="36" t="s">
        <v>410</v>
      </c>
      <c r="T1677" s="40">
        <v>1200</v>
      </c>
      <c r="U1677">
        <v>1</v>
      </c>
      <c r="V1677">
        <v>16</v>
      </c>
      <c r="W1677">
        <v>7</v>
      </c>
      <c r="X1677">
        <v>25</v>
      </c>
      <c r="Y1677" s="31" t="s">
        <v>420</v>
      </c>
      <c r="Z1677">
        <v>1101</v>
      </c>
      <c r="AA1677" s="33" t="s">
        <v>427</v>
      </c>
      <c r="AB1677">
        <v>3</v>
      </c>
      <c r="AC1677">
        <v>62</v>
      </c>
      <c r="AD1677" s="18" t="s">
        <v>76</v>
      </c>
      <c r="AE1677" s="12" t="s">
        <v>581</v>
      </c>
      <c r="AF1677">
        <v>10</v>
      </c>
      <c r="AG1677">
        <v>9</v>
      </c>
      <c r="AH1677">
        <v>1</v>
      </c>
      <c r="AL1677" t="s">
        <v>624</v>
      </c>
    </row>
    <row r="1678" spans="1:38" hidden="1" x14ac:dyDescent="0.25">
      <c r="A1678" s="23" t="s">
        <v>329</v>
      </c>
      <c r="B1678" s="18" t="s">
        <v>338</v>
      </c>
      <c r="C1678">
        <v>8</v>
      </c>
      <c r="D1678">
        <v>9.27</v>
      </c>
      <c r="E1678">
        <v>9.370000000000001</v>
      </c>
      <c r="F1678" s="34"/>
      <c r="G1678">
        <v>3</v>
      </c>
      <c r="H1678">
        <v>8</v>
      </c>
      <c r="I1678" s="34"/>
      <c r="J1678" s="47" t="s">
        <v>504</v>
      </c>
      <c r="K1678" s="47" t="s">
        <v>504</v>
      </c>
      <c r="L1678" s="108"/>
      <c r="M1678">
        <v>120</v>
      </c>
      <c r="N1678">
        <v>112</v>
      </c>
      <c r="O1678" s="34"/>
      <c r="P1678">
        <f>VLOOKUP(表格2_45[[#This Row],[name]],odds!$A$1:$H$200,4,0)</f>
        <v>14</v>
      </c>
      <c r="Q1678">
        <v>29</v>
      </c>
      <c r="R1678" s="34"/>
      <c r="S1678" s="37" t="s">
        <v>409</v>
      </c>
      <c r="T1678" s="40">
        <v>1200</v>
      </c>
      <c r="U1678">
        <v>1</v>
      </c>
      <c r="V1678">
        <v>20</v>
      </c>
      <c r="W1678">
        <v>4</v>
      </c>
      <c r="X1678">
        <v>25</v>
      </c>
      <c r="Y1678" t="s">
        <v>457</v>
      </c>
      <c r="Z1678">
        <v>1153</v>
      </c>
      <c r="AA1678" s="33" t="s">
        <v>417</v>
      </c>
      <c r="AB1678">
        <v>2</v>
      </c>
      <c r="AC1678">
        <v>82</v>
      </c>
      <c r="AD1678" s="17" t="s">
        <v>21</v>
      </c>
      <c r="AE1678" t="s">
        <v>643</v>
      </c>
      <c r="AF1678">
        <v>6</v>
      </c>
      <c r="AG1678">
        <v>9</v>
      </c>
      <c r="AH1678">
        <v>8</v>
      </c>
      <c r="AL1678" t="s">
        <v>99</v>
      </c>
    </row>
    <row r="1679" spans="1:38" hidden="1" x14ac:dyDescent="0.25">
      <c r="A1679" s="23" t="s">
        <v>329</v>
      </c>
      <c r="B1679" s="18" t="s">
        <v>338</v>
      </c>
      <c r="C1679">
        <v>6</v>
      </c>
      <c r="D1679">
        <v>9.51</v>
      </c>
      <c r="E1679">
        <v>9.51</v>
      </c>
      <c r="F1679" s="34"/>
      <c r="G1679">
        <v>3</v>
      </c>
      <c r="H1679">
        <v>1</v>
      </c>
      <c r="I1679" s="34"/>
      <c r="J1679" s="47" t="s">
        <v>504</v>
      </c>
      <c r="K1679" s="47" t="s">
        <v>504</v>
      </c>
      <c r="L1679" s="108"/>
      <c r="M1679">
        <v>120</v>
      </c>
      <c r="N1679">
        <v>119</v>
      </c>
      <c r="O1679" s="34"/>
      <c r="P1679">
        <f>VLOOKUP(表格2_45[[#This Row],[name]],odds!$A$1:$H$200,4,0)</f>
        <v>14</v>
      </c>
      <c r="Q1679">
        <v>34</v>
      </c>
      <c r="R1679" s="34"/>
      <c r="S1679" s="35" t="s">
        <v>408</v>
      </c>
      <c r="T1679" s="40">
        <v>1200</v>
      </c>
      <c r="U1679">
        <v>1</v>
      </c>
      <c r="V1679">
        <v>30</v>
      </c>
      <c r="W1679">
        <v>3</v>
      </c>
      <c r="X1679">
        <v>25</v>
      </c>
      <c r="Y1679" t="s">
        <v>465</v>
      </c>
      <c r="Z1679">
        <v>1157</v>
      </c>
      <c r="AA1679" s="33" t="s">
        <v>417</v>
      </c>
      <c r="AB1679">
        <v>2</v>
      </c>
      <c r="AC1679">
        <v>84</v>
      </c>
      <c r="AD1679" s="17" t="s">
        <v>21</v>
      </c>
      <c r="AE1679" t="s">
        <v>643</v>
      </c>
      <c r="AF1679">
        <v>1</v>
      </c>
      <c r="AG1679">
        <v>1</v>
      </c>
      <c r="AH1679">
        <v>6</v>
      </c>
      <c r="AL1679" t="s">
        <v>99</v>
      </c>
    </row>
    <row r="1680" spans="1:38" hidden="1" x14ac:dyDescent="0.25">
      <c r="A1680" s="23" t="s">
        <v>329</v>
      </c>
      <c r="B1680" s="18" t="s">
        <v>338</v>
      </c>
      <c r="C1680">
        <v>8</v>
      </c>
      <c r="D1680">
        <v>9.41</v>
      </c>
      <c r="E1680">
        <v>9.31</v>
      </c>
      <c r="F1680" s="34"/>
      <c r="G1680">
        <v>3</v>
      </c>
      <c r="H1680">
        <v>3</v>
      </c>
      <c r="I1680" s="34"/>
      <c r="J1680" s="47" t="s">
        <v>504</v>
      </c>
      <c r="K1680" s="47" t="s">
        <v>504</v>
      </c>
      <c r="L1680" s="108"/>
      <c r="M1680">
        <v>120</v>
      </c>
      <c r="N1680">
        <v>122</v>
      </c>
      <c r="O1680" s="34"/>
      <c r="P1680">
        <f>VLOOKUP(表格2_45[[#This Row],[name]],odds!$A$1:$H$200,4,0)</f>
        <v>14</v>
      </c>
      <c r="Q1680">
        <v>24</v>
      </c>
      <c r="R1680" s="34"/>
      <c r="S1680" s="35" t="s">
        <v>408</v>
      </c>
      <c r="T1680" s="40">
        <v>1200</v>
      </c>
      <c r="U1680">
        <v>1</v>
      </c>
      <c r="V1680">
        <v>19</v>
      </c>
      <c r="W1680">
        <v>3</v>
      </c>
      <c r="X1680">
        <v>25</v>
      </c>
      <c r="Y1680" s="31" t="s">
        <v>420</v>
      </c>
      <c r="Z1680">
        <v>1156</v>
      </c>
      <c r="AA1680" s="33" t="s">
        <v>427</v>
      </c>
      <c r="AB1680">
        <v>2</v>
      </c>
      <c r="AC1680">
        <v>86</v>
      </c>
      <c r="AD1680" s="17" t="s">
        <v>21</v>
      </c>
      <c r="AE1680" t="s">
        <v>484</v>
      </c>
      <c r="AF1680">
        <v>1</v>
      </c>
      <c r="AG1680">
        <v>1</v>
      </c>
      <c r="AH1680">
        <v>8</v>
      </c>
      <c r="AL1680" t="s">
        <v>99</v>
      </c>
    </row>
    <row r="1681" spans="1:38" hidden="1" x14ac:dyDescent="0.25">
      <c r="A1681" s="23" t="s">
        <v>329</v>
      </c>
      <c r="B1681" s="18" t="s">
        <v>338</v>
      </c>
      <c r="C1681">
        <v>7</v>
      </c>
      <c r="D1681">
        <v>57.08</v>
      </c>
      <c r="E1681">
        <v>56.98</v>
      </c>
      <c r="F1681" s="34"/>
      <c r="G1681">
        <v>3</v>
      </c>
      <c r="H1681">
        <v>6</v>
      </c>
      <c r="I1681" s="34"/>
      <c r="J1681" s="47" t="s">
        <v>504</v>
      </c>
      <c r="K1681" s="61" t="s">
        <v>106</v>
      </c>
      <c r="L1681" s="113"/>
      <c r="M1681">
        <v>120</v>
      </c>
      <c r="N1681">
        <v>123</v>
      </c>
      <c r="O1681" s="34"/>
      <c r="P1681">
        <f>VLOOKUP(表格2_45[[#This Row],[name]],odds!$A$1:$H$200,4,0)</f>
        <v>14</v>
      </c>
      <c r="Q1681">
        <v>33</v>
      </c>
      <c r="R1681" s="34"/>
      <c r="S1681" s="36" t="s">
        <v>410</v>
      </c>
      <c r="T1681">
        <v>1000</v>
      </c>
      <c r="U1681">
        <v>0</v>
      </c>
      <c r="V1681">
        <v>23</v>
      </c>
      <c r="W1681">
        <v>2</v>
      </c>
      <c r="X1681">
        <v>25</v>
      </c>
      <c r="Y1681" t="s">
        <v>483</v>
      </c>
      <c r="Z1681">
        <v>1162</v>
      </c>
      <c r="AA1681" s="33" t="s">
        <v>417</v>
      </c>
      <c r="AB1681">
        <v>2</v>
      </c>
      <c r="AC1681">
        <v>88</v>
      </c>
      <c r="AD1681" s="17" t="s">
        <v>21</v>
      </c>
      <c r="AE1681" t="s">
        <v>589</v>
      </c>
      <c r="AF1681">
        <v>8</v>
      </c>
      <c r="AG1681">
        <v>8</v>
      </c>
      <c r="AH1681">
        <v>7</v>
      </c>
      <c r="AL1681" t="s">
        <v>99</v>
      </c>
    </row>
    <row r="1682" spans="1:38" hidden="1" x14ac:dyDescent="0.25">
      <c r="A1682" s="23" t="s">
        <v>329</v>
      </c>
      <c r="B1682" s="18" t="s">
        <v>338</v>
      </c>
      <c r="C1682" s="30">
        <v>5</v>
      </c>
      <c r="D1682">
        <v>11.25</v>
      </c>
      <c r="E1682">
        <v>10.850000000000001</v>
      </c>
      <c r="F1682" s="34"/>
      <c r="G1682">
        <v>3</v>
      </c>
      <c r="H1682">
        <v>9</v>
      </c>
      <c r="I1682" s="34"/>
      <c r="J1682" s="47" t="s">
        <v>504</v>
      </c>
      <c r="K1682" s="66" t="s">
        <v>173</v>
      </c>
      <c r="L1682" s="104"/>
      <c r="M1682">
        <v>120</v>
      </c>
      <c r="N1682">
        <v>125</v>
      </c>
      <c r="O1682" s="34"/>
      <c r="P1682">
        <f>VLOOKUP(表格2_45[[#This Row],[name]],odds!$A$1:$H$200,4,0)</f>
        <v>14</v>
      </c>
      <c r="Q1682">
        <v>20</v>
      </c>
      <c r="R1682" s="34"/>
      <c r="S1682" s="37" t="s">
        <v>409</v>
      </c>
      <c r="T1682" s="40">
        <v>1200</v>
      </c>
      <c r="U1682">
        <v>1</v>
      </c>
      <c r="V1682">
        <v>12</v>
      </c>
      <c r="W1682">
        <v>2</v>
      </c>
      <c r="X1682">
        <v>25</v>
      </c>
      <c r="Y1682" t="s">
        <v>457</v>
      </c>
      <c r="Z1682">
        <v>1160</v>
      </c>
      <c r="AA1682" s="34" t="s">
        <v>671</v>
      </c>
      <c r="AB1682">
        <v>2</v>
      </c>
      <c r="AC1682">
        <v>90</v>
      </c>
      <c r="AD1682" s="17" t="s">
        <v>21</v>
      </c>
      <c r="AE1682">
        <v>8</v>
      </c>
      <c r="AF1682">
        <v>6</v>
      </c>
      <c r="AG1682">
        <v>3</v>
      </c>
      <c r="AH1682">
        <v>5</v>
      </c>
      <c r="AL1682" t="s">
        <v>99</v>
      </c>
    </row>
    <row r="1683" spans="1:38" hidden="1" x14ac:dyDescent="0.25">
      <c r="A1683" s="23" t="s">
        <v>329</v>
      </c>
      <c r="B1683" s="18" t="s">
        <v>338</v>
      </c>
      <c r="C1683">
        <v>8</v>
      </c>
      <c r="D1683">
        <v>9.86</v>
      </c>
      <c r="E1683">
        <v>9.5599999999999987</v>
      </c>
      <c r="F1683" s="34"/>
      <c r="G1683">
        <v>3</v>
      </c>
      <c r="H1683">
        <v>3</v>
      </c>
      <c r="I1683" s="34"/>
      <c r="J1683" s="47" t="s">
        <v>504</v>
      </c>
      <c r="K1683" s="47" t="s">
        <v>504</v>
      </c>
      <c r="L1683" s="108"/>
      <c r="M1683">
        <v>120</v>
      </c>
      <c r="N1683">
        <v>128</v>
      </c>
      <c r="O1683" s="34"/>
      <c r="P1683">
        <f>VLOOKUP(表格2_45[[#This Row],[name]],odds!$A$1:$H$200,4,0)</f>
        <v>14</v>
      </c>
      <c r="Q1683">
        <v>16</v>
      </c>
      <c r="R1683" s="34"/>
      <c r="S1683" s="35" t="s">
        <v>408</v>
      </c>
      <c r="T1683" s="40">
        <v>1200</v>
      </c>
      <c r="U1683">
        <v>1</v>
      </c>
      <c r="V1683">
        <v>26</v>
      </c>
      <c r="W1683">
        <v>1</v>
      </c>
      <c r="X1683">
        <v>25</v>
      </c>
      <c r="Y1683" t="s">
        <v>465</v>
      </c>
      <c r="Z1683">
        <v>1168</v>
      </c>
      <c r="AA1683" s="33" t="s">
        <v>417</v>
      </c>
      <c r="AB1683">
        <v>2</v>
      </c>
      <c r="AC1683">
        <v>92</v>
      </c>
      <c r="AD1683" s="17" t="s">
        <v>21</v>
      </c>
      <c r="AE1683" t="s">
        <v>484</v>
      </c>
      <c r="AF1683">
        <v>2</v>
      </c>
      <c r="AG1683">
        <v>2</v>
      </c>
      <c r="AH1683">
        <v>8</v>
      </c>
      <c r="AL1683" t="s">
        <v>99</v>
      </c>
    </row>
    <row r="1684" spans="1:38" hidden="1" x14ac:dyDescent="0.25">
      <c r="A1684" s="23" t="s">
        <v>329</v>
      </c>
      <c r="B1684" s="18" t="s">
        <v>338</v>
      </c>
      <c r="C1684">
        <v>13</v>
      </c>
      <c r="D1684">
        <v>13.66</v>
      </c>
      <c r="E1684">
        <v>13.16</v>
      </c>
      <c r="F1684" s="34"/>
      <c r="G1684">
        <v>3</v>
      </c>
      <c r="H1684">
        <v>8</v>
      </c>
      <c r="I1684" s="34"/>
      <c r="J1684" s="47" t="s">
        <v>504</v>
      </c>
      <c r="K1684" s="47" t="s">
        <v>504</v>
      </c>
      <c r="L1684" s="108"/>
      <c r="M1684">
        <v>120</v>
      </c>
      <c r="N1684">
        <v>128</v>
      </c>
      <c r="O1684" s="34"/>
      <c r="P1684">
        <f>VLOOKUP(表格2_45[[#This Row],[name]],odds!$A$1:$H$200,4,0)</f>
        <v>14</v>
      </c>
      <c r="Q1684">
        <v>58</v>
      </c>
      <c r="R1684" s="34"/>
      <c r="S1684" s="35" t="s">
        <v>408</v>
      </c>
      <c r="T1684" s="40">
        <v>1200</v>
      </c>
      <c r="U1684">
        <v>1</v>
      </c>
      <c r="V1684">
        <v>22</v>
      </c>
      <c r="W1684">
        <v>12</v>
      </c>
      <c r="X1684">
        <v>24</v>
      </c>
      <c r="Y1684" t="s">
        <v>465</v>
      </c>
      <c r="Z1684">
        <v>1168</v>
      </c>
      <c r="AA1684" s="33" t="s">
        <v>417</v>
      </c>
      <c r="AB1684">
        <v>2</v>
      </c>
      <c r="AC1684">
        <v>94</v>
      </c>
      <c r="AD1684" s="17" t="s">
        <v>21</v>
      </c>
      <c r="AE1684" t="s">
        <v>1808</v>
      </c>
      <c r="AF1684">
        <v>3</v>
      </c>
      <c r="AG1684">
        <v>7</v>
      </c>
      <c r="AH1684">
        <v>13</v>
      </c>
      <c r="AL1684" t="s">
        <v>99</v>
      </c>
    </row>
    <row r="1685" spans="1:38" x14ac:dyDescent="0.25">
      <c r="A1685" s="23" t="s">
        <v>329</v>
      </c>
      <c r="B1685" s="16" t="s">
        <v>333</v>
      </c>
      <c r="C1685">
        <v>10</v>
      </c>
      <c r="D1685">
        <v>9.15</v>
      </c>
      <c r="E1685">
        <v>9.35</v>
      </c>
      <c r="F1685" s="34"/>
      <c r="G1685">
        <v>1</v>
      </c>
      <c r="H1685">
        <v>10</v>
      </c>
      <c r="I1685" s="34"/>
      <c r="J1685" s="55" t="s">
        <v>64</v>
      </c>
      <c r="K1685" s="56" t="s">
        <v>69</v>
      </c>
      <c r="L1685" s="105"/>
      <c r="M1685">
        <v>132</v>
      </c>
      <c r="N1685">
        <v>115</v>
      </c>
      <c r="O1685" s="34"/>
      <c r="P1685">
        <f>VLOOKUP(表格2_45[[#This Row],[name]],odds!$A$1:$H$200,4,0)</f>
        <v>7.2</v>
      </c>
      <c r="Q1685">
        <v>17</v>
      </c>
      <c r="R1685" s="34"/>
      <c r="S1685" s="36" t="s">
        <v>410</v>
      </c>
      <c r="T1685" s="40">
        <v>1200</v>
      </c>
      <c r="U1685">
        <v>1</v>
      </c>
      <c r="V1685">
        <v>16</v>
      </c>
      <c r="W1685">
        <v>7</v>
      </c>
      <c r="X1685">
        <v>25</v>
      </c>
      <c r="Y1685" s="31" t="s">
        <v>420</v>
      </c>
      <c r="Z1685">
        <v>1132</v>
      </c>
      <c r="AA1685" s="33" t="s">
        <v>427</v>
      </c>
      <c r="AB1685">
        <v>2</v>
      </c>
      <c r="AC1685">
        <v>80</v>
      </c>
      <c r="AD1685" s="25" t="s">
        <v>54</v>
      </c>
      <c r="AE1685" t="s">
        <v>516</v>
      </c>
      <c r="AF1685">
        <v>9</v>
      </c>
      <c r="AG1685">
        <v>9</v>
      </c>
      <c r="AH1685">
        <v>10</v>
      </c>
      <c r="AL1685" t="s">
        <v>161</v>
      </c>
    </row>
    <row r="1686" spans="1:38" hidden="1" x14ac:dyDescent="0.25">
      <c r="A1686" s="23" t="s">
        <v>329</v>
      </c>
      <c r="B1686" s="18" t="s">
        <v>338</v>
      </c>
      <c r="C1686">
        <v>13</v>
      </c>
      <c r="D1686">
        <v>10.53</v>
      </c>
      <c r="E1686">
        <v>10.229999999999999</v>
      </c>
      <c r="F1686" s="34"/>
      <c r="G1686">
        <v>3</v>
      </c>
      <c r="H1686">
        <v>6</v>
      </c>
      <c r="I1686" s="34"/>
      <c r="J1686" s="47" t="s">
        <v>504</v>
      </c>
      <c r="K1686" s="47" t="s">
        <v>504</v>
      </c>
      <c r="L1686" s="108"/>
      <c r="M1686">
        <v>120</v>
      </c>
      <c r="N1686">
        <v>128</v>
      </c>
      <c r="O1686" s="34"/>
      <c r="P1686">
        <f>VLOOKUP(表格2_45[[#This Row],[name]],odds!$A$1:$H$200,4,0)</f>
        <v>14</v>
      </c>
      <c r="Q1686">
        <v>21</v>
      </c>
      <c r="R1686" s="34"/>
      <c r="S1686" s="37" t="s">
        <v>409</v>
      </c>
      <c r="T1686" s="40">
        <v>1200</v>
      </c>
      <c r="U1686">
        <v>1</v>
      </c>
      <c r="V1686">
        <v>13</v>
      </c>
      <c r="W1686">
        <v>10</v>
      </c>
      <c r="X1686">
        <v>24</v>
      </c>
      <c r="Y1686" t="s">
        <v>465</v>
      </c>
      <c r="Z1686">
        <v>1143</v>
      </c>
      <c r="AA1686" s="33" t="s">
        <v>427</v>
      </c>
      <c r="AB1686">
        <v>2</v>
      </c>
      <c r="AC1686">
        <v>95</v>
      </c>
      <c r="AD1686" s="17" t="s">
        <v>21</v>
      </c>
      <c r="AE1686">
        <v>14</v>
      </c>
      <c r="AF1686">
        <v>5</v>
      </c>
      <c r="AG1686">
        <v>8</v>
      </c>
      <c r="AH1686">
        <v>13</v>
      </c>
      <c r="AL1686" t="s">
        <v>99</v>
      </c>
    </row>
    <row r="1687" spans="1:38" hidden="1" x14ac:dyDescent="0.25">
      <c r="A1687" s="23" t="s">
        <v>329</v>
      </c>
      <c r="B1687" s="18" t="s">
        <v>338</v>
      </c>
      <c r="C1687" s="28">
        <v>2</v>
      </c>
      <c r="D1687">
        <v>9.57</v>
      </c>
      <c r="E1687">
        <v>9.370000000000001</v>
      </c>
      <c r="F1687" s="34"/>
      <c r="G1687">
        <v>3</v>
      </c>
      <c r="H1687">
        <v>1</v>
      </c>
      <c r="I1687" s="34"/>
      <c r="J1687" s="47" t="s">
        <v>504</v>
      </c>
      <c r="K1687" s="47" t="s">
        <v>504</v>
      </c>
      <c r="L1687" s="108"/>
      <c r="M1687">
        <v>120</v>
      </c>
      <c r="N1687">
        <v>127</v>
      </c>
      <c r="O1687" s="34"/>
      <c r="P1687">
        <f>VLOOKUP(表格2_45[[#This Row],[name]],odds!$A$1:$H$200,4,0)</f>
        <v>14</v>
      </c>
      <c r="Q1687">
        <v>7.1</v>
      </c>
      <c r="R1687" s="34"/>
      <c r="S1687" s="35" t="s">
        <v>408</v>
      </c>
      <c r="T1687" s="40">
        <v>1200</v>
      </c>
      <c r="U1687">
        <v>1</v>
      </c>
      <c r="V1687">
        <v>22</v>
      </c>
      <c r="W1687">
        <v>9</v>
      </c>
      <c r="X1687">
        <v>24</v>
      </c>
      <c r="Y1687" t="s">
        <v>501</v>
      </c>
      <c r="Z1687">
        <v>1147</v>
      </c>
      <c r="AA1687" s="34" t="s">
        <v>755</v>
      </c>
      <c r="AB1687">
        <v>2</v>
      </c>
      <c r="AC1687">
        <v>94</v>
      </c>
      <c r="AD1687" s="17" t="s">
        <v>21</v>
      </c>
      <c r="AE1687" s="12" t="s">
        <v>539</v>
      </c>
      <c r="AF1687">
        <v>1</v>
      </c>
      <c r="AG1687">
        <v>1</v>
      </c>
      <c r="AH1687">
        <v>2</v>
      </c>
      <c r="AL1687" t="s">
        <v>99</v>
      </c>
    </row>
    <row r="1688" spans="1:38" hidden="1" x14ac:dyDescent="0.25">
      <c r="A1688" s="23" t="s">
        <v>329</v>
      </c>
      <c r="B1688" s="18" t="s">
        <v>338</v>
      </c>
      <c r="C1688" s="28">
        <v>3</v>
      </c>
      <c r="D1688">
        <v>8.5299999999999994</v>
      </c>
      <c r="E1688">
        <v>8.7299999999999986</v>
      </c>
      <c r="F1688" s="34"/>
      <c r="G1688">
        <v>3</v>
      </c>
      <c r="H1688">
        <v>1</v>
      </c>
      <c r="I1688" s="34"/>
      <c r="J1688" s="47" t="s">
        <v>504</v>
      </c>
      <c r="K1688" s="47" t="s">
        <v>504</v>
      </c>
      <c r="L1688" s="108"/>
      <c r="M1688">
        <v>120</v>
      </c>
      <c r="N1688">
        <v>115</v>
      </c>
      <c r="O1688" s="34"/>
      <c r="P1688">
        <f>VLOOKUP(表格2_45[[#This Row],[name]],odds!$A$1:$H$200,4,0)</f>
        <v>14</v>
      </c>
      <c r="Q1688">
        <v>9</v>
      </c>
      <c r="R1688" s="34"/>
      <c r="S1688" s="37" t="s">
        <v>409</v>
      </c>
      <c r="T1688" s="40">
        <v>1200</v>
      </c>
      <c r="U1688">
        <v>1</v>
      </c>
      <c r="V1688">
        <v>8</v>
      </c>
      <c r="W1688">
        <v>9</v>
      </c>
      <c r="X1688">
        <v>24</v>
      </c>
      <c r="Y1688" t="s">
        <v>483</v>
      </c>
      <c r="Z1688">
        <v>1132</v>
      </c>
      <c r="AA1688" s="34" t="s">
        <v>438</v>
      </c>
      <c r="AB1688">
        <v>1</v>
      </c>
      <c r="AC1688">
        <v>94</v>
      </c>
      <c r="AD1688" s="17" t="s">
        <v>21</v>
      </c>
      <c r="AE1688" t="s">
        <v>435</v>
      </c>
      <c r="AF1688">
        <v>4</v>
      </c>
      <c r="AG1688">
        <v>4</v>
      </c>
      <c r="AH1688">
        <v>3</v>
      </c>
      <c r="AL1688" t="s">
        <v>99</v>
      </c>
    </row>
    <row r="1689" spans="1:38" hidden="1" x14ac:dyDescent="0.25">
      <c r="A1689" s="23" t="s">
        <v>329</v>
      </c>
      <c r="B1689" s="18" t="s">
        <v>338</v>
      </c>
      <c r="C1689" s="30">
        <v>5</v>
      </c>
      <c r="D1689">
        <v>8.5299999999999994</v>
      </c>
      <c r="E1689">
        <v>8.33</v>
      </c>
      <c r="F1689" s="34"/>
      <c r="G1689">
        <v>3</v>
      </c>
      <c r="H1689">
        <v>3</v>
      </c>
      <c r="I1689" s="34"/>
      <c r="J1689" s="47" t="s">
        <v>504</v>
      </c>
      <c r="K1689" s="47" t="s">
        <v>504</v>
      </c>
      <c r="L1689" s="108"/>
      <c r="M1689">
        <v>120</v>
      </c>
      <c r="N1689">
        <v>126</v>
      </c>
      <c r="O1689" s="34"/>
      <c r="P1689">
        <f>VLOOKUP(表格2_45[[#This Row],[name]],odds!$A$1:$H$200,4,0)</f>
        <v>14</v>
      </c>
      <c r="Q1689">
        <v>23</v>
      </c>
      <c r="R1689" s="34"/>
      <c r="S1689" s="35" t="s">
        <v>408</v>
      </c>
      <c r="T1689" s="40">
        <v>1200</v>
      </c>
      <c r="U1689">
        <v>1</v>
      </c>
      <c r="V1689">
        <v>14</v>
      </c>
      <c r="W1689">
        <v>7</v>
      </c>
      <c r="X1689">
        <v>24</v>
      </c>
      <c r="Y1689" t="s">
        <v>483</v>
      </c>
      <c r="Z1689">
        <v>1159</v>
      </c>
      <c r="AA1689" s="33" t="s">
        <v>427</v>
      </c>
      <c r="AB1689">
        <v>2</v>
      </c>
      <c r="AC1689">
        <v>94</v>
      </c>
      <c r="AD1689" s="17" t="s">
        <v>21</v>
      </c>
      <c r="AE1689" t="s">
        <v>435</v>
      </c>
      <c r="AF1689">
        <v>2</v>
      </c>
      <c r="AG1689">
        <v>2</v>
      </c>
      <c r="AH1689">
        <v>5</v>
      </c>
      <c r="AL1689" t="s">
        <v>99</v>
      </c>
    </row>
    <row r="1690" spans="1:38" x14ac:dyDescent="0.25">
      <c r="A1690" s="23" t="s">
        <v>329</v>
      </c>
      <c r="B1690" s="18" t="s">
        <v>338</v>
      </c>
      <c r="C1690" s="30">
        <v>5</v>
      </c>
      <c r="D1690">
        <v>10.15</v>
      </c>
      <c r="E1690">
        <v>9.35</v>
      </c>
      <c r="F1690" s="34"/>
      <c r="G1690">
        <v>3</v>
      </c>
      <c r="H1690">
        <v>12</v>
      </c>
      <c r="I1690" s="34"/>
      <c r="J1690" s="47" t="s">
        <v>504</v>
      </c>
      <c r="K1690" s="47" t="s">
        <v>504</v>
      </c>
      <c r="L1690" s="108"/>
      <c r="M1690">
        <v>120</v>
      </c>
      <c r="N1690">
        <v>132</v>
      </c>
      <c r="O1690" s="34"/>
      <c r="P1690">
        <f>VLOOKUP(表格2_45[[#This Row],[name]],odds!$A$1:$H$200,4,0)</f>
        <v>14</v>
      </c>
      <c r="Q1690">
        <v>44</v>
      </c>
      <c r="R1690" s="34"/>
      <c r="S1690" s="35" t="s">
        <v>408</v>
      </c>
      <c r="T1690" s="40">
        <v>1200</v>
      </c>
      <c r="U1690">
        <v>1</v>
      </c>
      <c r="V1690">
        <v>7</v>
      </c>
      <c r="W1690">
        <v>5</v>
      </c>
      <c r="X1690">
        <v>25</v>
      </c>
      <c r="Y1690" s="32" t="s">
        <v>432</v>
      </c>
      <c r="Z1690">
        <v>1144</v>
      </c>
      <c r="AA1690" s="33" t="s">
        <v>417</v>
      </c>
      <c r="AB1690">
        <v>3</v>
      </c>
      <c r="AC1690">
        <v>80</v>
      </c>
      <c r="AD1690" s="17" t="s">
        <v>21</v>
      </c>
      <c r="AE1690" t="s">
        <v>502</v>
      </c>
      <c r="AF1690">
        <v>1</v>
      </c>
      <c r="AG1690">
        <v>1</v>
      </c>
      <c r="AH1690">
        <v>5</v>
      </c>
      <c r="AL1690" t="s">
        <v>99</v>
      </c>
    </row>
    <row r="1691" spans="1:38" hidden="1" x14ac:dyDescent="0.25">
      <c r="A1691" s="23" t="s">
        <v>329</v>
      </c>
      <c r="B1691" s="26" t="s">
        <v>364</v>
      </c>
      <c r="C1691" s="28">
        <v>2</v>
      </c>
      <c r="D1691">
        <v>9.66</v>
      </c>
      <c r="E1691">
        <v>9.3600000000000012</v>
      </c>
      <c r="F1691" s="34"/>
      <c r="G1691">
        <v>2</v>
      </c>
      <c r="H1691">
        <v>7</v>
      </c>
      <c r="I1691" s="34"/>
      <c r="J1691" s="60" t="s">
        <v>90</v>
      </c>
      <c r="K1691" s="47" t="s">
        <v>504</v>
      </c>
      <c r="L1691" s="108"/>
      <c r="M1691">
        <v>118</v>
      </c>
      <c r="N1691">
        <v>121</v>
      </c>
      <c r="O1691" s="34"/>
      <c r="P1691">
        <f>VLOOKUP(表格2_45[[#This Row],[name]],odds!$A$1:$H$200,4,0)</f>
        <v>3.2</v>
      </c>
      <c r="Q1691">
        <v>8.6999999999999993</v>
      </c>
      <c r="R1691" s="34"/>
      <c r="S1691" s="35" t="s">
        <v>408</v>
      </c>
      <c r="T1691" s="40">
        <v>1200</v>
      </c>
      <c r="U1691">
        <v>1</v>
      </c>
      <c r="V1691">
        <v>16</v>
      </c>
      <c r="W1691">
        <v>10</v>
      </c>
      <c r="X1691">
        <v>24</v>
      </c>
      <c r="Y1691" s="31" t="s">
        <v>420</v>
      </c>
      <c r="Z1691">
        <v>1190</v>
      </c>
      <c r="AA1691" s="33" t="s">
        <v>427</v>
      </c>
      <c r="AB1691">
        <v>3</v>
      </c>
      <c r="AC1691">
        <v>67</v>
      </c>
      <c r="AD1691" s="17" t="s">
        <v>21</v>
      </c>
      <c r="AE1691" s="12" t="s">
        <v>581</v>
      </c>
      <c r="AF1691">
        <v>2</v>
      </c>
      <c r="AG1691">
        <v>3</v>
      </c>
      <c r="AH1691">
        <v>2</v>
      </c>
      <c r="AL1691" t="s">
        <v>46</v>
      </c>
    </row>
    <row r="1692" spans="1:38" hidden="1" x14ac:dyDescent="0.25">
      <c r="A1692" s="23" t="s">
        <v>329</v>
      </c>
      <c r="B1692" s="18" t="s">
        <v>338</v>
      </c>
      <c r="C1692" s="28">
        <v>1</v>
      </c>
      <c r="D1692">
        <v>9.83</v>
      </c>
      <c r="E1692">
        <v>9.5299999999999994</v>
      </c>
      <c r="F1692" s="34"/>
      <c r="G1692">
        <v>3</v>
      </c>
      <c r="H1692">
        <v>4</v>
      </c>
      <c r="I1692" s="34"/>
      <c r="J1692" s="47" t="s">
        <v>504</v>
      </c>
      <c r="K1692" s="47" t="s">
        <v>504</v>
      </c>
      <c r="L1692" s="108"/>
      <c r="M1692">
        <v>120</v>
      </c>
      <c r="N1692">
        <v>130</v>
      </c>
      <c r="O1692" s="34"/>
      <c r="P1692">
        <f>VLOOKUP(表格2_45[[#This Row],[name]],odds!$A$1:$H$200,4,0)</f>
        <v>14</v>
      </c>
      <c r="Q1692">
        <v>7.9</v>
      </c>
      <c r="R1692" s="34"/>
      <c r="S1692" s="35" t="s">
        <v>408</v>
      </c>
      <c r="T1692" s="40">
        <v>1200</v>
      </c>
      <c r="U1692">
        <v>1</v>
      </c>
      <c r="V1692">
        <v>17</v>
      </c>
      <c r="W1692">
        <v>4</v>
      </c>
      <c r="X1692">
        <v>24</v>
      </c>
      <c r="Y1692" s="32" t="s">
        <v>416</v>
      </c>
      <c r="Z1692">
        <v>1161</v>
      </c>
      <c r="AA1692" s="33" t="s">
        <v>417</v>
      </c>
      <c r="AB1692">
        <v>3</v>
      </c>
      <c r="AC1692">
        <v>75</v>
      </c>
      <c r="AD1692" s="17" t="s">
        <v>21</v>
      </c>
      <c r="AE1692" t="s">
        <v>589</v>
      </c>
      <c r="AF1692">
        <v>1</v>
      </c>
      <c r="AG1692">
        <v>1</v>
      </c>
      <c r="AH1692">
        <v>1</v>
      </c>
      <c r="AL1692" t="s">
        <v>99</v>
      </c>
    </row>
    <row r="1693" spans="1:38" hidden="1" x14ac:dyDescent="0.25">
      <c r="A1693" s="23" t="s">
        <v>329</v>
      </c>
      <c r="B1693" s="18" t="s">
        <v>338</v>
      </c>
      <c r="C1693">
        <v>7</v>
      </c>
      <c r="D1693">
        <v>11.02</v>
      </c>
      <c r="E1693">
        <v>10.82</v>
      </c>
      <c r="F1693" s="34"/>
      <c r="G1693">
        <v>3</v>
      </c>
      <c r="H1693">
        <v>6</v>
      </c>
      <c r="I1693" s="34"/>
      <c r="J1693" s="47" t="s">
        <v>504</v>
      </c>
      <c r="K1693" s="47" t="s">
        <v>504</v>
      </c>
      <c r="L1693" s="108"/>
      <c r="M1693">
        <v>120</v>
      </c>
      <c r="N1693">
        <v>127</v>
      </c>
      <c r="O1693" s="34"/>
      <c r="P1693">
        <f>VLOOKUP(表格2_45[[#This Row],[name]],odds!$A$1:$H$200,4,0)</f>
        <v>14</v>
      </c>
      <c r="Q1693">
        <v>8.6999999999999993</v>
      </c>
      <c r="R1693" s="34"/>
      <c r="S1693" s="35" t="s">
        <v>408</v>
      </c>
      <c r="T1693" s="40">
        <v>1200</v>
      </c>
      <c r="U1693">
        <v>1</v>
      </c>
      <c r="V1693">
        <v>13</v>
      </c>
      <c r="W1693">
        <v>3</v>
      </c>
      <c r="X1693">
        <v>24</v>
      </c>
      <c r="Y1693" s="32" t="s">
        <v>416</v>
      </c>
      <c r="Z1693">
        <v>1175</v>
      </c>
      <c r="AA1693" s="33" t="s">
        <v>417</v>
      </c>
      <c r="AB1693">
        <v>3</v>
      </c>
      <c r="AC1693">
        <v>77</v>
      </c>
      <c r="AD1693" s="17" t="s">
        <v>21</v>
      </c>
      <c r="AE1693" t="s">
        <v>516</v>
      </c>
      <c r="AF1693">
        <v>1</v>
      </c>
      <c r="AG1693">
        <v>1</v>
      </c>
      <c r="AH1693">
        <v>7</v>
      </c>
      <c r="AL1693" t="s">
        <v>99</v>
      </c>
    </row>
    <row r="1694" spans="1:38" hidden="1" x14ac:dyDescent="0.25">
      <c r="A1694" s="23" t="s">
        <v>329</v>
      </c>
      <c r="B1694" s="18" t="s">
        <v>338</v>
      </c>
      <c r="C1694" s="30">
        <v>4</v>
      </c>
      <c r="D1694">
        <v>10.88</v>
      </c>
      <c r="E1694">
        <v>10.58</v>
      </c>
      <c r="F1694" s="34"/>
      <c r="G1694">
        <v>3</v>
      </c>
      <c r="H1694">
        <v>4</v>
      </c>
      <c r="I1694" s="34"/>
      <c r="J1694" s="47" t="s">
        <v>504</v>
      </c>
      <c r="K1694" s="47" t="s">
        <v>504</v>
      </c>
      <c r="L1694" s="108"/>
      <c r="M1694">
        <v>120</v>
      </c>
      <c r="N1694">
        <v>130</v>
      </c>
      <c r="O1694" s="34"/>
      <c r="P1694">
        <f>VLOOKUP(表格2_45[[#This Row],[name]],odds!$A$1:$H$200,4,0)</f>
        <v>14</v>
      </c>
      <c r="Q1694">
        <v>6.9</v>
      </c>
      <c r="R1694" s="34"/>
      <c r="S1694" s="35" t="s">
        <v>408</v>
      </c>
      <c r="T1694" s="40">
        <v>1200</v>
      </c>
      <c r="U1694">
        <v>1</v>
      </c>
      <c r="V1694">
        <v>28</v>
      </c>
      <c r="W1694">
        <v>2</v>
      </c>
      <c r="X1694">
        <v>24</v>
      </c>
      <c r="Y1694" s="32" t="s">
        <v>432</v>
      </c>
      <c r="Z1694">
        <v>1177</v>
      </c>
      <c r="AA1694" s="33" t="s">
        <v>417</v>
      </c>
      <c r="AB1694">
        <v>3</v>
      </c>
      <c r="AC1694">
        <v>78</v>
      </c>
      <c r="AD1694" s="17" t="s">
        <v>21</v>
      </c>
      <c r="AE1694" t="s">
        <v>435</v>
      </c>
      <c r="AF1694">
        <v>2</v>
      </c>
      <c r="AG1694">
        <v>2</v>
      </c>
      <c r="AH1694">
        <v>4</v>
      </c>
      <c r="AL1694" t="s">
        <v>99</v>
      </c>
    </row>
    <row r="1695" spans="1:38" hidden="1" x14ac:dyDescent="0.25">
      <c r="A1695" s="23" t="s">
        <v>329</v>
      </c>
      <c r="B1695" s="17" t="s">
        <v>335</v>
      </c>
      <c r="C1695" s="28">
        <v>1</v>
      </c>
      <c r="D1695">
        <v>9.19</v>
      </c>
      <c r="E1695">
        <v>9.3899999999999988</v>
      </c>
      <c r="F1695" s="34"/>
      <c r="G1695">
        <v>9</v>
      </c>
      <c r="H1695">
        <v>9</v>
      </c>
      <c r="I1695" s="34"/>
      <c r="J1695" s="61" t="s">
        <v>106</v>
      </c>
      <c r="K1695" s="50" t="s">
        <v>565</v>
      </c>
      <c r="L1695" s="98"/>
      <c r="M1695">
        <v>124</v>
      </c>
      <c r="N1695">
        <v>119</v>
      </c>
      <c r="O1695" s="34"/>
      <c r="P1695">
        <f>VLOOKUP(表格2_45[[#This Row],[name]],odds!$A$1:$H$200,4,0)</f>
        <v>13</v>
      </c>
      <c r="Q1695">
        <v>7</v>
      </c>
      <c r="R1695" s="34"/>
      <c r="S1695" s="38" t="s">
        <v>411</v>
      </c>
      <c r="T1695" s="40">
        <v>1200</v>
      </c>
      <c r="U1695">
        <v>1</v>
      </c>
      <c r="V1695">
        <v>8</v>
      </c>
      <c r="W1695">
        <v>11</v>
      </c>
      <c r="X1695">
        <v>23</v>
      </c>
      <c r="Y1695" s="32" t="s">
        <v>432</v>
      </c>
      <c r="Z1695">
        <v>1217</v>
      </c>
      <c r="AA1695" s="33" t="s">
        <v>417</v>
      </c>
      <c r="AB1695">
        <v>2</v>
      </c>
      <c r="AC1695">
        <v>82</v>
      </c>
      <c r="AD1695" s="25" t="s">
        <v>1216</v>
      </c>
      <c r="AE1695" s="12" t="s">
        <v>989</v>
      </c>
      <c r="AF1695">
        <v>11</v>
      </c>
      <c r="AG1695">
        <v>9</v>
      </c>
      <c r="AH1695">
        <v>1</v>
      </c>
      <c r="AL1695" t="s">
        <v>1799</v>
      </c>
    </row>
    <row r="1696" spans="1:38" x14ac:dyDescent="0.25">
      <c r="A1696" s="23" t="s">
        <v>329</v>
      </c>
      <c r="B1696" s="16" t="s">
        <v>333</v>
      </c>
      <c r="C1696" s="28">
        <v>1</v>
      </c>
      <c r="D1696">
        <v>8.9</v>
      </c>
      <c r="E1696">
        <v>9.4</v>
      </c>
      <c r="F1696" s="34"/>
      <c r="G1696">
        <v>1</v>
      </c>
      <c r="H1696">
        <v>1</v>
      </c>
      <c r="I1696" s="34"/>
      <c r="J1696" s="55" t="s">
        <v>64</v>
      </c>
      <c r="K1696" s="56" t="s">
        <v>69</v>
      </c>
      <c r="L1696" s="105"/>
      <c r="M1696">
        <v>132</v>
      </c>
      <c r="N1696">
        <v>118</v>
      </c>
      <c r="O1696" s="34"/>
      <c r="P1696">
        <f>VLOOKUP(表格2_45[[#This Row],[name]],odds!$A$1:$H$200,4,0)</f>
        <v>7.2</v>
      </c>
      <c r="Q1696">
        <v>2.9</v>
      </c>
      <c r="R1696" s="34"/>
      <c r="S1696" s="35" t="s">
        <v>408</v>
      </c>
      <c r="T1696" s="40">
        <v>1200</v>
      </c>
      <c r="U1696">
        <v>1</v>
      </c>
      <c r="V1696">
        <v>2</v>
      </c>
      <c r="W1696">
        <v>11</v>
      </c>
      <c r="X1696">
        <v>25</v>
      </c>
      <c r="Y1696" s="32" t="s">
        <v>416</v>
      </c>
      <c r="Z1696">
        <v>1132</v>
      </c>
      <c r="AA1696" s="33" t="s">
        <v>427</v>
      </c>
      <c r="AB1696">
        <v>2</v>
      </c>
      <c r="AC1696">
        <v>80</v>
      </c>
      <c r="AD1696" s="25" t="s">
        <v>54</v>
      </c>
      <c r="AE1696" s="12" t="s">
        <v>654</v>
      </c>
      <c r="AF1696">
        <v>3</v>
      </c>
      <c r="AG1696">
        <v>2</v>
      </c>
      <c r="AH1696">
        <v>1</v>
      </c>
      <c r="AL1696" t="s">
        <v>161</v>
      </c>
    </row>
    <row r="1697" spans="1:38" x14ac:dyDescent="0.25">
      <c r="A1697" s="23" t="s">
        <v>329</v>
      </c>
      <c r="B1697" s="26" t="s">
        <v>364</v>
      </c>
      <c r="C1697" s="30">
        <v>5</v>
      </c>
      <c r="D1697">
        <v>9.6199999999999992</v>
      </c>
      <c r="E1697">
        <v>9.42</v>
      </c>
      <c r="F1697" s="34"/>
      <c r="G1697">
        <v>2</v>
      </c>
      <c r="H1697">
        <v>4</v>
      </c>
      <c r="I1697" s="34"/>
      <c r="J1697" s="60" t="s">
        <v>90</v>
      </c>
      <c r="K1697" s="47" t="s">
        <v>504</v>
      </c>
      <c r="L1697" s="108"/>
      <c r="M1697">
        <v>118</v>
      </c>
      <c r="N1697">
        <v>123</v>
      </c>
      <c r="O1697" s="34"/>
      <c r="P1697">
        <f>VLOOKUP(表格2_45[[#This Row],[name]],odds!$A$1:$H$200,4,0)</f>
        <v>3.2</v>
      </c>
      <c r="Q1697">
        <v>11</v>
      </c>
      <c r="R1697" s="34"/>
      <c r="S1697" s="36" t="s">
        <v>410</v>
      </c>
      <c r="T1697" s="40">
        <v>1200</v>
      </c>
      <c r="U1697">
        <v>1</v>
      </c>
      <c r="V1697">
        <v>2</v>
      </c>
      <c r="W1697">
        <v>11</v>
      </c>
      <c r="X1697">
        <v>25</v>
      </c>
      <c r="Y1697" s="32" t="s">
        <v>416</v>
      </c>
      <c r="Z1697">
        <v>1221</v>
      </c>
      <c r="AA1697" s="33" t="s">
        <v>427</v>
      </c>
      <c r="AB1697">
        <v>2</v>
      </c>
      <c r="AC1697">
        <v>87</v>
      </c>
      <c r="AD1697" s="17" t="s">
        <v>21</v>
      </c>
      <c r="AE1697" t="s">
        <v>502</v>
      </c>
      <c r="AF1697">
        <v>9</v>
      </c>
      <c r="AG1697">
        <v>9</v>
      </c>
      <c r="AH1697">
        <v>5</v>
      </c>
      <c r="AL1697" t="s">
        <v>46</v>
      </c>
    </row>
    <row r="1698" spans="1:38" hidden="1" x14ac:dyDescent="0.25">
      <c r="A1698" s="23" t="s">
        <v>329</v>
      </c>
      <c r="B1698" s="26" t="s">
        <v>364</v>
      </c>
      <c r="C1698" s="28">
        <v>1</v>
      </c>
      <c r="D1698">
        <v>10.17</v>
      </c>
      <c r="E1698">
        <v>9.4699999999999989</v>
      </c>
      <c r="F1698" s="34"/>
      <c r="G1698">
        <v>2</v>
      </c>
      <c r="H1698">
        <v>10</v>
      </c>
      <c r="I1698" s="34"/>
      <c r="J1698" s="60" t="s">
        <v>90</v>
      </c>
      <c r="K1698" s="47" t="s">
        <v>504</v>
      </c>
      <c r="L1698" s="108"/>
      <c r="M1698">
        <v>118</v>
      </c>
      <c r="N1698">
        <v>126</v>
      </c>
      <c r="O1698" s="34"/>
      <c r="P1698">
        <f>VLOOKUP(表格2_45[[#This Row],[name]],odds!$A$1:$H$200,4,0)</f>
        <v>3.2</v>
      </c>
      <c r="Q1698">
        <v>4.4000000000000004</v>
      </c>
      <c r="R1698" s="34"/>
      <c r="S1698" s="35" t="s">
        <v>408</v>
      </c>
      <c r="T1698" s="40">
        <v>1200</v>
      </c>
      <c r="U1698">
        <v>1</v>
      </c>
      <c r="V1698">
        <v>20</v>
      </c>
      <c r="W1698">
        <v>11</v>
      </c>
      <c r="X1698">
        <v>24</v>
      </c>
      <c r="Y1698" s="32" t="s">
        <v>416</v>
      </c>
      <c r="Z1698">
        <v>1196</v>
      </c>
      <c r="AA1698" s="34" t="s">
        <v>438</v>
      </c>
      <c r="AB1698">
        <v>3</v>
      </c>
      <c r="AC1698">
        <v>69</v>
      </c>
      <c r="AD1698" s="17" t="s">
        <v>21</v>
      </c>
      <c r="AE1698" s="12" t="s">
        <v>989</v>
      </c>
      <c r="AF1698">
        <v>1</v>
      </c>
      <c r="AG1698">
        <v>1</v>
      </c>
      <c r="AH1698">
        <v>1</v>
      </c>
      <c r="AL1698" t="s">
        <v>46</v>
      </c>
    </row>
    <row r="1699" spans="1:38" hidden="1" x14ac:dyDescent="0.25">
      <c r="A1699" s="23" t="s">
        <v>329</v>
      </c>
      <c r="B1699" s="19" t="s">
        <v>341</v>
      </c>
      <c r="C1699">
        <v>9</v>
      </c>
      <c r="D1699">
        <v>57.24</v>
      </c>
      <c r="E1699">
        <v>57.440000000000005</v>
      </c>
      <c r="F1699" s="34"/>
      <c r="G1699">
        <v>10</v>
      </c>
      <c r="H1699">
        <v>7</v>
      </c>
      <c r="I1699" s="34"/>
      <c r="J1699" s="67" t="s">
        <v>195</v>
      </c>
      <c r="K1699" s="63" t="s">
        <v>140</v>
      </c>
      <c r="L1699" s="100"/>
      <c r="M1699">
        <v>122</v>
      </c>
      <c r="N1699">
        <v>117</v>
      </c>
      <c r="O1699" s="34"/>
      <c r="P1699">
        <f>VLOOKUP(表格2_45[[#This Row],[name]],odds!$A$1:$H$200,4,0)</f>
        <v>17</v>
      </c>
      <c r="Q1699">
        <v>22</v>
      </c>
      <c r="R1699" s="34"/>
      <c r="S1699" s="35" t="s">
        <v>408</v>
      </c>
      <c r="T1699">
        <v>1000</v>
      </c>
      <c r="U1699">
        <v>0</v>
      </c>
      <c r="V1699">
        <v>30</v>
      </c>
      <c r="W1699">
        <v>11</v>
      </c>
      <c r="X1699">
        <v>25</v>
      </c>
      <c r="Y1699" t="s">
        <v>508</v>
      </c>
      <c r="Z1699">
        <v>1083</v>
      </c>
      <c r="AA1699" s="33" t="s">
        <v>417</v>
      </c>
      <c r="AB1699">
        <v>2</v>
      </c>
      <c r="AC1699">
        <v>86</v>
      </c>
      <c r="AD1699" s="19" t="s">
        <v>32</v>
      </c>
      <c r="AE1699" t="s">
        <v>519</v>
      </c>
      <c r="AF1699">
        <v>1</v>
      </c>
      <c r="AG1699">
        <v>1</v>
      </c>
      <c r="AH1699">
        <v>9</v>
      </c>
      <c r="AL1699" t="s">
        <v>1813</v>
      </c>
    </row>
    <row r="1700" spans="1:38" hidden="1" x14ac:dyDescent="0.25">
      <c r="A1700" s="23" t="s">
        <v>329</v>
      </c>
      <c r="B1700" s="20" t="s">
        <v>345</v>
      </c>
      <c r="C1700" s="28">
        <v>2</v>
      </c>
      <c r="D1700">
        <v>10</v>
      </c>
      <c r="E1700">
        <v>9.5</v>
      </c>
      <c r="F1700" s="34"/>
      <c r="G1700">
        <v>5</v>
      </c>
      <c r="H1700">
        <v>10</v>
      </c>
      <c r="I1700" s="34"/>
      <c r="J1700" s="52" t="s">
        <v>49</v>
      </c>
      <c r="K1700" s="63" t="s">
        <v>140</v>
      </c>
      <c r="L1700" s="100"/>
      <c r="M1700">
        <v>121</v>
      </c>
      <c r="N1700">
        <v>131</v>
      </c>
      <c r="O1700" s="34"/>
      <c r="P1700">
        <f>VLOOKUP(表格2_45[[#This Row],[name]],odds!$A$1:$H$200,4,0)</f>
        <v>14</v>
      </c>
      <c r="Q1700">
        <v>11</v>
      </c>
      <c r="R1700" s="34"/>
      <c r="S1700" s="37" t="s">
        <v>409</v>
      </c>
      <c r="T1700" s="40">
        <v>1200</v>
      </c>
      <c r="U1700">
        <v>1</v>
      </c>
      <c r="V1700">
        <v>13</v>
      </c>
      <c r="W1700">
        <v>12</v>
      </c>
      <c r="X1700">
        <v>23</v>
      </c>
      <c r="Y1700" s="31" t="s">
        <v>420</v>
      </c>
      <c r="Z1700">
        <v>1107</v>
      </c>
      <c r="AA1700" s="33" t="s">
        <v>417</v>
      </c>
      <c r="AB1700">
        <v>3</v>
      </c>
      <c r="AC1700">
        <v>74</v>
      </c>
      <c r="AD1700" s="22" t="s">
        <v>135</v>
      </c>
      <c r="AE1700" s="12" t="s">
        <v>989</v>
      </c>
      <c r="AF1700">
        <v>4</v>
      </c>
      <c r="AG1700">
        <v>4</v>
      </c>
      <c r="AH1700">
        <v>2</v>
      </c>
      <c r="AL1700" t="s">
        <v>35</v>
      </c>
    </row>
    <row r="1701" spans="1:38" hidden="1" x14ac:dyDescent="0.25">
      <c r="A1701" s="23" t="s">
        <v>329</v>
      </c>
      <c r="B1701" s="19" t="s">
        <v>341</v>
      </c>
      <c r="C1701" s="28">
        <v>1</v>
      </c>
      <c r="D1701">
        <v>56.23</v>
      </c>
      <c r="E1701">
        <v>56.43</v>
      </c>
      <c r="F1701" s="34"/>
      <c r="G1701">
        <v>10</v>
      </c>
      <c r="H1701">
        <v>4</v>
      </c>
      <c r="I1701" s="34"/>
      <c r="J1701" s="67" t="s">
        <v>195</v>
      </c>
      <c r="K1701" s="67" t="s">
        <v>195</v>
      </c>
      <c r="L1701" s="95"/>
      <c r="M1701">
        <v>122</v>
      </c>
      <c r="N1701">
        <v>121</v>
      </c>
      <c r="O1701" s="34"/>
      <c r="P1701">
        <f>VLOOKUP(表格2_45[[#This Row],[name]],odds!$A$1:$H$200,4,0)</f>
        <v>17</v>
      </c>
      <c r="Q1701">
        <v>4.2</v>
      </c>
      <c r="R1701" s="34"/>
      <c r="S1701" s="35" t="s">
        <v>408</v>
      </c>
      <c r="T1701">
        <v>1000</v>
      </c>
      <c r="U1701">
        <v>0</v>
      </c>
      <c r="V1701">
        <v>22</v>
      </c>
      <c r="W1701">
        <v>10</v>
      </c>
      <c r="X1701">
        <v>25</v>
      </c>
      <c r="Y1701" s="31" t="s">
        <v>420</v>
      </c>
      <c r="Z1701">
        <v>1059</v>
      </c>
      <c r="AA1701" s="33" t="s">
        <v>417</v>
      </c>
      <c r="AB1701">
        <v>2</v>
      </c>
      <c r="AC1701">
        <v>78</v>
      </c>
      <c r="AD1701" s="19" t="s">
        <v>32</v>
      </c>
      <c r="AE1701" s="12" t="s">
        <v>539</v>
      </c>
      <c r="AF1701">
        <v>1</v>
      </c>
      <c r="AG1701">
        <v>1</v>
      </c>
      <c r="AH1701">
        <v>1</v>
      </c>
      <c r="AL1701" t="s">
        <v>1813</v>
      </c>
    </row>
    <row r="1702" spans="1:38" hidden="1" x14ac:dyDescent="0.25">
      <c r="A1702" s="23" t="s">
        <v>329</v>
      </c>
      <c r="B1702" s="19" t="s">
        <v>341</v>
      </c>
      <c r="C1702" s="28">
        <v>3</v>
      </c>
      <c r="D1702">
        <v>56.79</v>
      </c>
      <c r="E1702">
        <v>56.589999999999996</v>
      </c>
      <c r="F1702" s="34"/>
      <c r="G1702">
        <v>10</v>
      </c>
      <c r="H1702">
        <v>11</v>
      </c>
      <c r="I1702" s="34"/>
      <c r="J1702" s="67" t="s">
        <v>195</v>
      </c>
      <c r="K1702" s="67" t="s">
        <v>195</v>
      </c>
      <c r="L1702" s="95"/>
      <c r="M1702">
        <v>122</v>
      </c>
      <c r="N1702">
        <v>128</v>
      </c>
      <c r="O1702" s="34"/>
      <c r="P1702">
        <f>VLOOKUP(表格2_45[[#This Row],[name]],odds!$A$1:$H$200,4,0)</f>
        <v>17</v>
      </c>
      <c r="Q1702">
        <v>15</v>
      </c>
      <c r="R1702" s="34"/>
      <c r="S1702" s="37" t="s">
        <v>409</v>
      </c>
      <c r="T1702">
        <v>1000</v>
      </c>
      <c r="U1702">
        <v>0</v>
      </c>
      <c r="V1702">
        <v>4</v>
      </c>
      <c r="W1702">
        <v>10</v>
      </c>
      <c r="X1702">
        <v>25</v>
      </c>
      <c r="Y1702" t="s">
        <v>501</v>
      </c>
      <c r="Z1702">
        <v>1056</v>
      </c>
      <c r="AA1702" s="33" t="s">
        <v>427</v>
      </c>
      <c r="AB1702">
        <v>3</v>
      </c>
      <c r="AC1702">
        <v>78</v>
      </c>
      <c r="AD1702" s="19" t="s">
        <v>32</v>
      </c>
      <c r="AE1702" s="12" t="s">
        <v>418</v>
      </c>
      <c r="AF1702">
        <v>5</v>
      </c>
      <c r="AG1702">
        <v>4</v>
      </c>
      <c r="AH1702">
        <v>3</v>
      </c>
      <c r="AL1702" t="s">
        <v>1813</v>
      </c>
    </row>
    <row r="1703" spans="1:38" hidden="1" x14ac:dyDescent="0.25">
      <c r="A1703" s="23" t="s">
        <v>329</v>
      </c>
      <c r="B1703" s="19" t="s">
        <v>341</v>
      </c>
      <c r="C1703" s="28">
        <v>2</v>
      </c>
      <c r="D1703">
        <v>56.72</v>
      </c>
      <c r="E1703">
        <v>56.32</v>
      </c>
      <c r="F1703" s="34"/>
      <c r="G1703">
        <v>10</v>
      </c>
      <c r="H1703">
        <v>11</v>
      </c>
      <c r="I1703" s="34"/>
      <c r="J1703" s="67" t="s">
        <v>195</v>
      </c>
      <c r="K1703" s="67" t="s">
        <v>195</v>
      </c>
      <c r="L1703" s="95"/>
      <c r="M1703">
        <v>122</v>
      </c>
      <c r="N1703">
        <v>134</v>
      </c>
      <c r="O1703" s="34"/>
      <c r="P1703">
        <f>VLOOKUP(表格2_45[[#This Row],[name]],odds!$A$1:$H$200,4,0)</f>
        <v>17</v>
      </c>
      <c r="Q1703">
        <v>11</v>
      </c>
      <c r="R1703" s="34"/>
      <c r="S1703" s="35" t="s">
        <v>408</v>
      </c>
      <c r="T1703">
        <v>1000</v>
      </c>
      <c r="U1703">
        <v>0</v>
      </c>
      <c r="V1703">
        <v>17</v>
      </c>
      <c r="W1703">
        <v>9</v>
      </c>
      <c r="X1703">
        <v>25</v>
      </c>
      <c r="Y1703" s="31" t="s">
        <v>420</v>
      </c>
      <c r="Z1703">
        <v>1056</v>
      </c>
      <c r="AA1703" s="33" t="s">
        <v>427</v>
      </c>
      <c r="AB1703">
        <v>3</v>
      </c>
      <c r="AC1703">
        <v>78</v>
      </c>
      <c r="AD1703" s="19" t="s">
        <v>32</v>
      </c>
      <c r="AE1703" s="12">
        <v>2</v>
      </c>
      <c r="AF1703">
        <v>2</v>
      </c>
      <c r="AG1703">
        <v>1</v>
      </c>
      <c r="AH1703">
        <v>2</v>
      </c>
      <c r="AL1703" t="s">
        <v>1813</v>
      </c>
    </row>
    <row r="1704" spans="1:38" hidden="1" x14ac:dyDescent="0.25">
      <c r="A1704" s="23" t="s">
        <v>329</v>
      </c>
      <c r="B1704" s="19" t="s">
        <v>341</v>
      </c>
      <c r="C1704">
        <v>9</v>
      </c>
      <c r="D1704">
        <v>57.25</v>
      </c>
      <c r="E1704">
        <v>56.85</v>
      </c>
      <c r="F1704" s="34"/>
      <c r="G1704">
        <v>10</v>
      </c>
      <c r="H1704">
        <v>9</v>
      </c>
      <c r="I1704" s="34"/>
      <c r="J1704" s="67" t="s">
        <v>195</v>
      </c>
      <c r="K1704" s="67" t="s">
        <v>195</v>
      </c>
      <c r="L1704" s="95"/>
      <c r="M1704">
        <v>122</v>
      </c>
      <c r="N1704">
        <v>135</v>
      </c>
      <c r="O1704" s="34"/>
      <c r="P1704">
        <f>VLOOKUP(表格2_45[[#This Row],[name]],odds!$A$1:$H$200,4,0)</f>
        <v>17</v>
      </c>
      <c r="Q1704">
        <v>7.7</v>
      </c>
      <c r="R1704" s="34"/>
      <c r="S1704" s="35" t="s">
        <v>408</v>
      </c>
      <c r="T1704">
        <v>1000</v>
      </c>
      <c r="U1704">
        <v>0</v>
      </c>
      <c r="V1704">
        <v>9</v>
      </c>
      <c r="W1704">
        <v>7</v>
      </c>
      <c r="X1704">
        <v>25</v>
      </c>
      <c r="Y1704" s="32" t="s">
        <v>432</v>
      </c>
      <c r="Z1704">
        <v>1041</v>
      </c>
      <c r="AA1704" s="33" t="s">
        <v>427</v>
      </c>
      <c r="AB1704">
        <v>3</v>
      </c>
      <c r="AC1704">
        <v>80</v>
      </c>
      <c r="AD1704" s="19" t="s">
        <v>32</v>
      </c>
      <c r="AE1704" t="s">
        <v>484</v>
      </c>
      <c r="AF1704">
        <v>3</v>
      </c>
      <c r="AG1704">
        <v>6</v>
      </c>
      <c r="AH1704">
        <v>9</v>
      </c>
      <c r="AL1704" t="s">
        <v>1813</v>
      </c>
    </row>
    <row r="1705" spans="1:38" hidden="1" x14ac:dyDescent="0.25">
      <c r="A1705" s="23" t="s">
        <v>329</v>
      </c>
      <c r="B1705" s="19" t="s">
        <v>341</v>
      </c>
      <c r="C1705" s="28">
        <v>2</v>
      </c>
      <c r="D1705">
        <v>56.51</v>
      </c>
      <c r="E1705">
        <v>56.11</v>
      </c>
      <c r="F1705" s="34"/>
      <c r="G1705">
        <v>10</v>
      </c>
      <c r="H1705">
        <v>10</v>
      </c>
      <c r="I1705" s="34"/>
      <c r="J1705" s="67" t="s">
        <v>195</v>
      </c>
      <c r="K1705" s="67" t="s">
        <v>195</v>
      </c>
      <c r="L1705" s="95"/>
      <c r="M1705">
        <v>122</v>
      </c>
      <c r="N1705">
        <v>135</v>
      </c>
      <c r="O1705" s="34"/>
      <c r="P1705">
        <f>VLOOKUP(表格2_45[[#This Row],[name]],odds!$A$1:$H$200,4,0)</f>
        <v>17</v>
      </c>
      <c r="Q1705">
        <v>11</v>
      </c>
      <c r="R1705" s="34"/>
      <c r="S1705" s="35" t="s">
        <v>408</v>
      </c>
      <c r="T1705">
        <v>1000</v>
      </c>
      <c r="U1705">
        <v>0</v>
      </c>
      <c r="V1705">
        <v>25</v>
      </c>
      <c r="W1705">
        <v>6</v>
      </c>
      <c r="X1705">
        <v>25</v>
      </c>
      <c r="Y1705" s="32" t="s">
        <v>416</v>
      </c>
      <c r="Z1705">
        <v>1042</v>
      </c>
      <c r="AA1705" s="33" t="s">
        <v>427</v>
      </c>
      <c r="AB1705">
        <v>3</v>
      </c>
      <c r="AC1705">
        <v>79</v>
      </c>
      <c r="AD1705" s="19" t="s">
        <v>32</v>
      </c>
      <c r="AE1705" s="12" t="s">
        <v>654</v>
      </c>
      <c r="AF1705">
        <v>2</v>
      </c>
      <c r="AG1705">
        <v>2</v>
      </c>
      <c r="AH1705">
        <v>2</v>
      </c>
      <c r="AL1705" t="s">
        <v>1813</v>
      </c>
    </row>
    <row r="1706" spans="1:38" hidden="1" x14ac:dyDescent="0.25">
      <c r="A1706" s="23" t="s">
        <v>329</v>
      </c>
      <c r="B1706" s="19" t="s">
        <v>341</v>
      </c>
      <c r="C1706">
        <v>11</v>
      </c>
      <c r="D1706">
        <v>57.38</v>
      </c>
      <c r="E1706">
        <v>57.38</v>
      </c>
      <c r="F1706" s="34"/>
      <c r="G1706">
        <v>10</v>
      </c>
      <c r="H1706">
        <v>2</v>
      </c>
      <c r="I1706" s="34"/>
      <c r="J1706" s="67" t="s">
        <v>195</v>
      </c>
      <c r="K1706" s="67" t="s">
        <v>195</v>
      </c>
      <c r="L1706" s="95"/>
      <c r="M1706">
        <v>122</v>
      </c>
      <c r="N1706">
        <v>135</v>
      </c>
      <c r="O1706" s="34"/>
      <c r="P1706">
        <f>VLOOKUP(表格2_45[[#This Row],[name]],odds!$A$1:$H$200,4,0)</f>
        <v>17</v>
      </c>
      <c r="Q1706">
        <v>3.1</v>
      </c>
      <c r="R1706" s="34"/>
      <c r="S1706" s="35" t="s">
        <v>408</v>
      </c>
      <c r="T1706">
        <v>1000</v>
      </c>
      <c r="U1706">
        <v>0</v>
      </c>
      <c r="V1706">
        <v>23</v>
      </c>
      <c r="W1706">
        <v>4</v>
      </c>
      <c r="X1706">
        <v>25</v>
      </c>
      <c r="Y1706" s="32" t="s">
        <v>416</v>
      </c>
      <c r="Z1706">
        <v>1064</v>
      </c>
      <c r="AA1706" s="33" t="s">
        <v>417</v>
      </c>
      <c r="AB1706">
        <v>3</v>
      </c>
      <c r="AC1706">
        <v>79</v>
      </c>
      <c r="AD1706" s="19" t="s">
        <v>32</v>
      </c>
      <c r="AE1706" t="s">
        <v>516</v>
      </c>
      <c r="AF1706">
        <v>3</v>
      </c>
      <c r="AG1706">
        <v>3</v>
      </c>
      <c r="AH1706">
        <v>11</v>
      </c>
      <c r="AL1706" t="s">
        <v>1813</v>
      </c>
    </row>
    <row r="1707" spans="1:38" hidden="1" x14ac:dyDescent="0.25">
      <c r="A1707" s="23" t="s">
        <v>329</v>
      </c>
      <c r="B1707" s="19" t="s">
        <v>341</v>
      </c>
      <c r="C1707" s="28">
        <v>2</v>
      </c>
      <c r="D1707">
        <v>56.48</v>
      </c>
      <c r="E1707">
        <v>56.08</v>
      </c>
      <c r="F1707" s="34"/>
      <c r="G1707">
        <v>10</v>
      </c>
      <c r="H1707">
        <v>8</v>
      </c>
      <c r="I1707" s="34"/>
      <c r="J1707" s="67" t="s">
        <v>195</v>
      </c>
      <c r="K1707" s="67" t="s">
        <v>195</v>
      </c>
      <c r="L1707" s="95"/>
      <c r="M1707">
        <v>122</v>
      </c>
      <c r="N1707">
        <v>134</v>
      </c>
      <c r="O1707" s="34"/>
      <c r="P1707">
        <f>VLOOKUP(表格2_45[[#This Row],[name]],odds!$A$1:$H$200,4,0)</f>
        <v>17</v>
      </c>
      <c r="Q1707">
        <v>3.4</v>
      </c>
      <c r="R1707" s="34"/>
      <c r="S1707" s="35" t="s">
        <v>408</v>
      </c>
      <c r="T1707">
        <v>1000</v>
      </c>
      <c r="U1707">
        <v>0</v>
      </c>
      <c r="V1707">
        <v>9</v>
      </c>
      <c r="W1707">
        <v>4</v>
      </c>
      <c r="X1707">
        <v>25</v>
      </c>
      <c r="Y1707" s="32" t="s">
        <v>432</v>
      </c>
      <c r="Z1707">
        <v>1073</v>
      </c>
      <c r="AA1707" s="33" t="s">
        <v>427</v>
      </c>
      <c r="AB1707">
        <v>3</v>
      </c>
      <c r="AC1707">
        <v>79</v>
      </c>
      <c r="AD1707" s="19" t="s">
        <v>32</v>
      </c>
      <c r="AE1707" s="12">
        <v>2</v>
      </c>
      <c r="AF1707">
        <v>1</v>
      </c>
      <c r="AG1707">
        <v>1</v>
      </c>
      <c r="AH1707">
        <v>2</v>
      </c>
      <c r="AL1707" t="s">
        <v>1813</v>
      </c>
    </row>
    <row r="1708" spans="1:38" hidden="1" x14ac:dyDescent="0.25">
      <c r="A1708" s="23" t="s">
        <v>329</v>
      </c>
      <c r="B1708" s="19" t="s">
        <v>341</v>
      </c>
      <c r="C1708" s="28">
        <v>2</v>
      </c>
      <c r="D1708">
        <v>56.26</v>
      </c>
      <c r="E1708">
        <v>55.86</v>
      </c>
      <c r="F1708" s="34"/>
      <c r="G1708">
        <v>10</v>
      </c>
      <c r="H1708">
        <v>7</v>
      </c>
      <c r="I1708" s="34"/>
      <c r="J1708" s="67" t="s">
        <v>195</v>
      </c>
      <c r="K1708" s="67" t="s">
        <v>195</v>
      </c>
      <c r="L1708" s="95"/>
      <c r="M1708">
        <v>122</v>
      </c>
      <c r="N1708">
        <v>135</v>
      </c>
      <c r="O1708" s="34"/>
      <c r="P1708">
        <f>VLOOKUP(表格2_45[[#This Row],[name]],odds!$A$1:$H$200,4,0)</f>
        <v>17</v>
      </c>
      <c r="Q1708">
        <v>1.9</v>
      </c>
      <c r="R1708" s="34"/>
      <c r="S1708" s="35" t="s">
        <v>408</v>
      </c>
      <c r="T1708">
        <v>1000</v>
      </c>
      <c r="U1708">
        <v>0</v>
      </c>
      <c r="V1708">
        <v>19</v>
      </c>
      <c r="W1708">
        <v>3</v>
      </c>
      <c r="X1708">
        <v>25</v>
      </c>
      <c r="Y1708" s="31" t="s">
        <v>420</v>
      </c>
      <c r="Z1708">
        <v>1072</v>
      </c>
      <c r="AA1708" s="33" t="s">
        <v>427</v>
      </c>
      <c r="AB1708">
        <v>3</v>
      </c>
      <c r="AC1708">
        <v>77</v>
      </c>
      <c r="AD1708" s="19" t="s">
        <v>32</v>
      </c>
      <c r="AE1708" s="12" t="s">
        <v>584</v>
      </c>
      <c r="AF1708">
        <v>1</v>
      </c>
      <c r="AG1708">
        <v>1</v>
      </c>
      <c r="AH1708">
        <v>2</v>
      </c>
      <c r="AL1708" t="s">
        <v>1813</v>
      </c>
    </row>
    <row r="1709" spans="1:38" hidden="1" x14ac:dyDescent="0.25">
      <c r="A1709" s="23" t="s">
        <v>329</v>
      </c>
      <c r="B1709" s="19" t="s">
        <v>341</v>
      </c>
      <c r="C1709">
        <v>6</v>
      </c>
      <c r="D1709">
        <v>9.49</v>
      </c>
      <c r="E1709">
        <v>9.49</v>
      </c>
      <c r="F1709" s="34"/>
      <c r="G1709">
        <v>10</v>
      </c>
      <c r="H1709">
        <v>2</v>
      </c>
      <c r="I1709" s="34"/>
      <c r="J1709" s="67" t="s">
        <v>195</v>
      </c>
      <c r="K1709" s="67" t="s">
        <v>195</v>
      </c>
      <c r="L1709" s="95"/>
      <c r="M1709">
        <v>122</v>
      </c>
      <c r="N1709">
        <v>135</v>
      </c>
      <c r="O1709" s="34"/>
      <c r="P1709">
        <f>VLOOKUP(表格2_45[[#This Row],[name]],odds!$A$1:$H$200,4,0)</f>
        <v>17</v>
      </c>
      <c r="Q1709">
        <v>11</v>
      </c>
      <c r="R1709" s="34"/>
      <c r="S1709" s="35" t="s">
        <v>408</v>
      </c>
      <c r="T1709" s="40">
        <v>1200</v>
      </c>
      <c r="U1709">
        <v>1</v>
      </c>
      <c r="V1709">
        <v>12</v>
      </c>
      <c r="W1709">
        <v>3</v>
      </c>
      <c r="X1709">
        <v>25</v>
      </c>
      <c r="Y1709" s="32" t="s">
        <v>432</v>
      </c>
      <c r="Z1709">
        <v>1071</v>
      </c>
      <c r="AA1709" s="33" t="s">
        <v>427</v>
      </c>
      <c r="AB1709">
        <v>3</v>
      </c>
      <c r="AC1709">
        <v>77</v>
      </c>
      <c r="AD1709" s="19" t="s">
        <v>32</v>
      </c>
      <c r="AE1709">
        <v>3</v>
      </c>
      <c r="AF1709">
        <v>1</v>
      </c>
      <c r="AG1709">
        <v>1</v>
      </c>
      <c r="AH1709">
        <v>6</v>
      </c>
      <c r="AL1709" t="s">
        <v>1813</v>
      </c>
    </row>
    <row r="1710" spans="1:38" hidden="1" x14ac:dyDescent="0.25">
      <c r="A1710" s="23" t="s">
        <v>329</v>
      </c>
      <c r="B1710" s="19" t="s">
        <v>341</v>
      </c>
      <c r="C1710" s="28">
        <v>2</v>
      </c>
      <c r="D1710">
        <v>56.59</v>
      </c>
      <c r="E1710">
        <v>56.49</v>
      </c>
      <c r="F1710" s="34"/>
      <c r="G1710">
        <v>10</v>
      </c>
      <c r="H1710">
        <v>10</v>
      </c>
      <c r="I1710" s="34"/>
      <c r="J1710" s="67" t="s">
        <v>195</v>
      </c>
      <c r="K1710" s="67" t="s">
        <v>195</v>
      </c>
      <c r="L1710" s="95"/>
      <c r="M1710">
        <v>122</v>
      </c>
      <c r="N1710">
        <v>126</v>
      </c>
      <c r="O1710" s="34"/>
      <c r="P1710">
        <f>VLOOKUP(表格2_45[[#This Row],[name]],odds!$A$1:$H$200,4,0)</f>
        <v>17</v>
      </c>
      <c r="Q1710">
        <v>6.5</v>
      </c>
      <c r="R1710" s="34"/>
      <c r="S1710" s="35" t="s">
        <v>408</v>
      </c>
      <c r="T1710">
        <v>1000</v>
      </c>
      <c r="U1710">
        <v>0</v>
      </c>
      <c r="V1710">
        <v>26</v>
      </c>
      <c r="W1710">
        <v>2</v>
      </c>
      <c r="X1710">
        <v>25</v>
      </c>
      <c r="Y1710" s="32" t="s">
        <v>416</v>
      </c>
      <c r="Z1710">
        <v>1069</v>
      </c>
      <c r="AA1710" s="33" t="s">
        <v>417</v>
      </c>
      <c r="AB1710">
        <v>3</v>
      </c>
      <c r="AC1710">
        <v>76</v>
      </c>
      <c r="AD1710" s="19" t="s">
        <v>32</v>
      </c>
      <c r="AE1710" s="12" t="s">
        <v>423</v>
      </c>
      <c r="AF1710">
        <v>1</v>
      </c>
      <c r="AG1710">
        <v>1</v>
      </c>
      <c r="AH1710">
        <v>2</v>
      </c>
      <c r="AL1710" t="s">
        <v>1822</v>
      </c>
    </row>
    <row r="1711" spans="1:38" hidden="1" x14ac:dyDescent="0.25">
      <c r="A1711" s="23" t="s">
        <v>329</v>
      </c>
      <c r="B1711" s="19" t="s">
        <v>341</v>
      </c>
      <c r="C1711" s="30">
        <v>4</v>
      </c>
      <c r="D1711">
        <v>56.89</v>
      </c>
      <c r="E1711">
        <v>56.690000000000005</v>
      </c>
      <c r="F1711" s="34"/>
      <c r="G1711">
        <v>10</v>
      </c>
      <c r="H1711">
        <v>6</v>
      </c>
      <c r="I1711" s="34"/>
      <c r="J1711" s="67" t="s">
        <v>195</v>
      </c>
      <c r="K1711" s="67" t="s">
        <v>195</v>
      </c>
      <c r="L1711" s="95"/>
      <c r="M1711">
        <v>122</v>
      </c>
      <c r="N1711">
        <v>134</v>
      </c>
      <c r="O1711" s="34"/>
      <c r="P1711">
        <f>VLOOKUP(表格2_45[[#This Row],[name]],odds!$A$1:$H$200,4,0)</f>
        <v>17</v>
      </c>
      <c r="Q1711">
        <v>5.6</v>
      </c>
      <c r="R1711" s="34"/>
      <c r="S1711" s="35" t="s">
        <v>408</v>
      </c>
      <c r="T1711">
        <v>1000</v>
      </c>
      <c r="U1711">
        <v>0</v>
      </c>
      <c r="V1711">
        <v>5</v>
      </c>
      <c r="W1711">
        <v>2</v>
      </c>
      <c r="X1711">
        <v>25</v>
      </c>
      <c r="Y1711" s="32" t="s">
        <v>432</v>
      </c>
      <c r="Z1711">
        <v>1083</v>
      </c>
      <c r="AA1711" s="33" t="s">
        <v>417</v>
      </c>
      <c r="AB1711">
        <v>3</v>
      </c>
      <c r="AC1711">
        <v>76</v>
      </c>
      <c r="AD1711" s="19" t="s">
        <v>32</v>
      </c>
      <c r="AE1711" s="12" t="s">
        <v>418</v>
      </c>
      <c r="AF1711">
        <v>1</v>
      </c>
      <c r="AG1711">
        <v>1</v>
      </c>
      <c r="AH1711">
        <v>4</v>
      </c>
      <c r="AL1711" t="s">
        <v>1824</v>
      </c>
    </row>
    <row r="1712" spans="1:38" hidden="1" x14ac:dyDescent="0.25">
      <c r="A1712" s="23" t="s">
        <v>329</v>
      </c>
      <c r="B1712" s="19" t="s">
        <v>341</v>
      </c>
      <c r="C1712" s="28">
        <v>3</v>
      </c>
      <c r="D1712">
        <v>56.54</v>
      </c>
      <c r="E1712">
        <v>56.940000000000005</v>
      </c>
      <c r="F1712" s="34"/>
      <c r="G1712">
        <v>10</v>
      </c>
      <c r="H1712">
        <v>3</v>
      </c>
      <c r="I1712" s="34"/>
      <c r="J1712" s="67" t="s">
        <v>195</v>
      </c>
      <c r="K1712" s="61" t="s">
        <v>106</v>
      </c>
      <c r="L1712" s="113"/>
      <c r="M1712">
        <v>122</v>
      </c>
      <c r="N1712">
        <v>115</v>
      </c>
      <c r="O1712" s="34"/>
      <c r="P1712">
        <f>VLOOKUP(表格2_45[[#This Row],[name]],odds!$A$1:$H$200,4,0)</f>
        <v>17</v>
      </c>
      <c r="Q1712">
        <v>8.6</v>
      </c>
      <c r="R1712" s="34"/>
      <c r="S1712" s="35" t="s">
        <v>408</v>
      </c>
      <c r="T1712">
        <v>1000</v>
      </c>
      <c r="U1712">
        <v>0</v>
      </c>
      <c r="V1712">
        <v>15</v>
      </c>
      <c r="W1712">
        <v>1</v>
      </c>
      <c r="X1712">
        <v>25</v>
      </c>
      <c r="Y1712" s="31" t="s">
        <v>420</v>
      </c>
      <c r="Z1712">
        <v>1074</v>
      </c>
      <c r="AA1712" s="33" t="s">
        <v>417</v>
      </c>
      <c r="AB1712">
        <v>2</v>
      </c>
      <c r="AC1712">
        <v>75</v>
      </c>
      <c r="AD1712" s="19" t="s">
        <v>32</v>
      </c>
      <c r="AE1712" s="12" t="s">
        <v>446</v>
      </c>
      <c r="AF1712">
        <v>2</v>
      </c>
      <c r="AG1712">
        <v>1</v>
      </c>
      <c r="AH1712">
        <v>3</v>
      </c>
      <c r="AL1712" t="s">
        <v>1824</v>
      </c>
    </row>
    <row r="1713" spans="1:38" hidden="1" x14ac:dyDescent="0.25">
      <c r="A1713" s="23" t="s">
        <v>329</v>
      </c>
      <c r="B1713" s="19" t="s">
        <v>341</v>
      </c>
      <c r="C1713" s="28">
        <v>2</v>
      </c>
      <c r="D1713">
        <v>57.19</v>
      </c>
      <c r="E1713">
        <v>56.79</v>
      </c>
      <c r="F1713" s="34"/>
      <c r="G1713">
        <v>10</v>
      </c>
      <c r="H1713">
        <v>7</v>
      </c>
      <c r="I1713" s="34"/>
      <c r="J1713" s="67" t="s">
        <v>195</v>
      </c>
      <c r="K1713" s="67" t="s">
        <v>195</v>
      </c>
      <c r="L1713" s="95"/>
      <c r="M1713">
        <v>122</v>
      </c>
      <c r="N1713">
        <v>134</v>
      </c>
      <c r="O1713" s="34"/>
      <c r="P1713">
        <f>VLOOKUP(表格2_45[[#This Row],[name]],odds!$A$1:$H$200,4,0)</f>
        <v>17</v>
      </c>
      <c r="Q1713">
        <v>4.0999999999999996</v>
      </c>
      <c r="R1713" s="34"/>
      <c r="S1713" s="35" t="s">
        <v>408</v>
      </c>
      <c r="T1713">
        <v>1000</v>
      </c>
      <c r="U1713">
        <v>0</v>
      </c>
      <c r="V1713">
        <v>11</v>
      </c>
      <c r="W1713">
        <v>12</v>
      </c>
      <c r="X1713">
        <v>24</v>
      </c>
      <c r="Y1713" s="31" t="s">
        <v>420</v>
      </c>
      <c r="Z1713">
        <v>1066</v>
      </c>
      <c r="AA1713" s="33" t="s">
        <v>417</v>
      </c>
      <c r="AB1713">
        <v>3</v>
      </c>
      <c r="AC1713">
        <v>74</v>
      </c>
      <c r="AD1713" s="19" t="s">
        <v>32</v>
      </c>
      <c r="AE1713" s="12" t="s">
        <v>446</v>
      </c>
      <c r="AF1713">
        <v>2</v>
      </c>
      <c r="AG1713">
        <v>1</v>
      </c>
      <c r="AH1713">
        <v>2</v>
      </c>
      <c r="AL1713" t="s">
        <v>1827</v>
      </c>
    </row>
    <row r="1714" spans="1:38" hidden="1" x14ac:dyDescent="0.25">
      <c r="A1714" s="23" t="s">
        <v>329</v>
      </c>
      <c r="B1714" s="19" t="s">
        <v>341</v>
      </c>
      <c r="C1714" s="28">
        <v>3</v>
      </c>
      <c r="D1714">
        <v>56.95</v>
      </c>
      <c r="E1714">
        <v>56.550000000000004</v>
      </c>
      <c r="F1714" s="34"/>
      <c r="G1714">
        <v>10</v>
      </c>
      <c r="H1714">
        <v>8</v>
      </c>
      <c r="I1714" s="34"/>
      <c r="J1714" s="67" t="s">
        <v>195</v>
      </c>
      <c r="K1714" s="67" t="s">
        <v>195</v>
      </c>
      <c r="L1714" s="95"/>
      <c r="M1714">
        <v>122</v>
      </c>
      <c r="N1714">
        <v>133</v>
      </c>
      <c r="O1714" s="34"/>
      <c r="P1714">
        <f>VLOOKUP(表格2_45[[#This Row],[name]],odds!$A$1:$H$200,4,0)</f>
        <v>17</v>
      </c>
      <c r="Q1714">
        <v>34</v>
      </c>
      <c r="R1714" s="34"/>
      <c r="S1714" s="35" t="s">
        <v>408</v>
      </c>
      <c r="T1714">
        <v>1000</v>
      </c>
      <c r="U1714">
        <v>0</v>
      </c>
      <c r="V1714">
        <v>27</v>
      </c>
      <c r="W1714">
        <v>11</v>
      </c>
      <c r="X1714">
        <v>24</v>
      </c>
      <c r="Y1714" s="32" t="s">
        <v>426</v>
      </c>
      <c r="Z1714">
        <v>1070</v>
      </c>
      <c r="AA1714" s="33" t="s">
        <v>417</v>
      </c>
      <c r="AB1714">
        <v>3</v>
      </c>
      <c r="AC1714">
        <v>74</v>
      </c>
      <c r="AD1714" s="19" t="s">
        <v>32</v>
      </c>
      <c r="AE1714" s="12" t="s">
        <v>539</v>
      </c>
      <c r="AF1714">
        <v>1</v>
      </c>
      <c r="AG1714">
        <v>1</v>
      </c>
      <c r="AH1714">
        <v>3</v>
      </c>
      <c r="AL1714" t="s">
        <v>110</v>
      </c>
    </row>
    <row r="1715" spans="1:38" hidden="1" x14ac:dyDescent="0.25">
      <c r="A1715" s="23" t="s">
        <v>329</v>
      </c>
      <c r="B1715" s="19" t="s">
        <v>341</v>
      </c>
      <c r="C1715">
        <v>11</v>
      </c>
      <c r="D1715">
        <v>57.48</v>
      </c>
      <c r="E1715">
        <v>57.18</v>
      </c>
      <c r="F1715" s="34"/>
      <c r="G1715">
        <v>10</v>
      </c>
      <c r="H1715">
        <v>10</v>
      </c>
      <c r="I1715" s="34"/>
      <c r="J1715" s="67" t="s">
        <v>195</v>
      </c>
      <c r="K1715" s="67" t="s">
        <v>195</v>
      </c>
      <c r="L1715" s="95"/>
      <c r="M1715">
        <v>122</v>
      </c>
      <c r="N1715">
        <v>130</v>
      </c>
      <c r="O1715" s="34"/>
      <c r="P1715">
        <f>VLOOKUP(表格2_45[[#This Row],[name]],odds!$A$1:$H$200,4,0)</f>
        <v>17</v>
      </c>
      <c r="Q1715">
        <v>55</v>
      </c>
      <c r="R1715" s="34"/>
      <c r="S1715" s="37" t="s">
        <v>409</v>
      </c>
      <c r="T1715">
        <v>1000</v>
      </c>
      <c r="U1715">
        <v>0</v>
      </c>
      <c r="V1715">
        <v>17</v>
      </c>
      <c r="W1715">
        <v>11</v>
      </c>
      <c r="X1715">
        <v>24</v>
      </c>
      <c r="Y1715" t="s">
        <v>501</v>
      </c>
      <c r="Z1715">
        <v>1062</v>
      </c>
      <c r="AA1715" s="33" t="s">
        <v>417</v>
      </c>
      <c r="AB1715">
        <v>3</v>
      </c>
      <c r="AC1715">
        <v>75</v>
      </c>
      <c r="AD1715" s="19" t="s">
        <v>32</v>
      </c>
      <c r="AE1715" t="s">
        <v>725</v>
      </c>
      <c r="AF1715">
        <v>4</v>
      </c>
      <c r="AG1715">
        <v>2</v>
      </c>
      <c r="AH1715">
        <v>11</v>
      </c>
      <c r="AL1715" t="s">
        <v>1830</v>
      </c>
    </row>
    <row r="1716" spans="1:38" hidden="1" x14ac:dyDescent="0.25">
      <c r="A1716" s="23" t="s">
        <v>329</v>
      </c>
      <c r="B1716" s="19" t="s">
        <v>341</v>
      </c>
      <c r="C1716">
        <v>8</v>
      </c>
      <c r="D1716">
        <v>57.63</v>
      </c>
      <c r="E1716">
        <v>57.530000000000008</v>
      </c>
      <c r="F1716" s="34"/>
      <c r="G1716">
        <v>10</v>
      </c>
      <c r="H1716">
        <v>3</v>
      </c>
      <c r="I1716" s="34"/>
      <c r="J1716" s="67" t="s">
        <v>195</v>
      </c>
      <c r="K1716" s="55" t="s">
        <v>64</v>
      </c>
      <c r="L1716" s="99"/>
      <c r="M1716">
        <v>122</v>
      </c>
      <c r="N1716">
        <v>132</v>
      </c>
      <c r="O1716" s="34"/>
      <c r="P1716">
        <f>VLOOKUP(表格2_45[[#This Row],[name]],odds!$A$1:$H$200,4,0)</f>
        <v>17</v>
      </c>
      <c r="Q1716">
        <v>6.8</v>
      </c>
      <c r="R1716" s="34"/>
      <c r="S1716" s="35" t="s">
        <v>408</v>
      </c>
      <c r="T1716">
        <v>1000</v>
      </c>
      <c r="U1716">
        <v>0</v>
      </c>
      <c r="V1716">
        <v>27</v>
      </c>
      <c r="W1716">
        <v>10</v>
      </c>
      <c r="X1716">
        <v>24</v>
      </c>
      <c r="Y1716" s="32" t="s">
        <v>416</v>
      </c>
      <c r="Z1716">
        <v>1052</v>
      </c>
      <c r="AA1716" s="33" t="s">
        <v>417</v>
      </c>
      <c r="AB1716">
        <v>3</v>
      </c>
      <c r="AC1716">
        <v>75</v>
      </c>
      <c r="AD1716" s="19" t="s">
        <v>32</v>
      </c>
      <c r="AE1716">
        <v>4</v>
      </c>
      <c r="AF1716">
        <v>3</v>
      </c>
      <c r="AG1716">
        <v>2</v>
      </c>
      <c r="AH1716">
        <v>8</v>
      </c>
      <c r="AL1716" t="s">
        <v>1312</v>
      </c>
    </row>
    <row r="1717" spans="1:38" hidden="1" x14ac:dyDescent="0.25">
      <c r="A1717" s="23" t="s">
        <v>329</v>
      </c>
      <c r="B1717" s="19" t="s">
        <v>341</v>
      </c>
      <c r="C1717">
        <v>9</v>
      </c>
      <c r="D1717">
        <v>57.65</v>
      </c>
      <c r="E1717">
        <v>57.65</v>
      </c>
      <c r="F1717" s="34"/>
      <c r="G1717">
        <v>10</v>
      </c>
      <c r="H1717">
        <v>2</v>
      </c>
      <c r="I1717" s="34"/>
      <c r="J1717" s="67" t="s">
        <v>195</v>
      </c>
      <c r="K1717" s="49" t="s">
        <v>31</v>
      </c>
      <c r="L1717" s="107"/>
      <c r="M1717">
        <v>122</v>
      </c>
      <c r="N1717">
        <v>134</v>
      </c>
      <c r="O1717" s="34"/>
      <c r="P1717">
        <f>VLOOKUP(表格2_45[[#This Row],[name]],odds!$A$1:$H$200,4,0)</f>
        <v>17</v>
      </c>
      <c r="Q1717">
        <v>3.6</v>
      </c>
      <c r="R1717" s="34"/>
      <c r="S1717" s="35" t="s">
        <v>408</v>
      </c>
      <c r="T1717">
        <v>1000</v>
      </c>
      <c r="U1717">
        <v>0</v>
      </c>
      <c r="V1717">
        <v>25</v>
      </c>
      <c r="W1717">
        <v>9</v>
      </c>
      <c r="X1717">
        <v>24</v>
      </c>
      <c r="Y1717" s="32" t="s">
        <v>416</v>
      </c>
      <c r="Z1717">
        <v>1048</v>
      </c>
      <c r="AA1717" s="33" t="s">
        <v>417</v>
      </c>
      <c r="AB1717">
        <v>3</v>
      </c>
      <c r="AC1717">
        <v>75</v>
      </c>
      <c r="AD1717" s="19" t="s">
        <v>32</v>
      </c>
      <c r="AE1717" t="s">
        <v>589</v>
      </c>
      <c r="AF1717">
        <v>2</v>
      </c>
      <c r="AG1717">
        <v>1</v>
      </c>
      <c r="AH1717">
        <v>9</v>
      </c>
      <c r="AL1717" t="s">
        <v>1312</v>
      </c>
    </row>
    <row r="1718" spans="1:38" hidden="1" x14ac:dyDescent="0.25">
      <c r="A1718" s="23" t="s">
        <v>329</v>
      </c>
      <c r="B1718" s="19" t="s">
        <v>341</v>
      </c>
      <c r="C1718" s="28">
        <v>3</v>
      </c>
      <c r="D1718">
        <v>56.57</v>
      </c>
      <c r="E1718">
        <v>56.67</v>
      </c>
      <c r="F1718" s="34"/>
      <c r="G1718">
        <v>10</v>
      </c>
      <c r="H1718">
        <v>1</v>
      </c>
      <c r="I1718" s="34"/>
      <c r="J1718" s="67" t="s">
        <v>195</v>
      </c>
      <c r="K1718" s="49" t="s">
        <v>31</v>
      </c>
      <c r="L1718" s="107"/>
      <c r="M1718">
        <v>122</v>
      </c>
      <c r="N1718">
        <v>130</v>
      </c>
      <c r="O1718" s="34"/>
      <c r="P1718">
        <f>VLOOKUP(表格2_45[[#This Row],[name]],odds!$A$1:$H$200,4,0)</f>
        <v>17</v>
      </c>
      <c r="Q1718">
        <v>2.2999999999999998</v>
      </c>
      <c r="R1718" s="34"/>
      <c r="S1718" s="35" t="s">
        <v>408</v>
      </c>
      <c r="T1718">
        <v>1000</v>
      </c>
      <c r="U1718">
        <v>0</v>
      </c>
      <c r="V1718">
        <v>10</v>
      </c>
      <c r="W1718">
        <v>7</v>
      </c>
      <c r="X1718">
        <v>24</v>
      </c>
      <c r="Y1718" s="31" t="s">
        <v>420</v>
      </c>
      <c r="Z1718">
        <v>1059</v>
      </c>
      <c r="AA1718" s="33" t="s">
        <v>427</v>
      </c>
      <c r="AB1718">
        <v>3</v>
      </c>
      <c r="AC1718">
        <v>73</v>
      </c>
      <c r="AD1718" s="19" t="s">
        <v>32</v>
      </c>
      <c r="AE1718" s="12" t="s">
        <v>446</v>
      </c>
      <c r="AF1718">
        <v>1</v>
      </c>
      <c r="AG1718">
        <v>1</v>
      </c>
      <c r="AH1718">
        <v>3</v>
      </c>
      <c r="AL1718" t="s">
        <v>1312</v>
      </c>
    </row>
    <row r="1719" spans="1:38" hidden="1" x14ac:dyDescent="0.25">
      <c r="A1719" s="23" t="s">
        <v>329</v>
      </c>
      <c r="B1719" s="19" t="s">
        <v>341</v>
      </c>
      <c r="C1719" s="28">
        <v>1</v>
      </c>
      <c r="D1719">
        <v>56.88</v>
      </c>
      <c r="E1719">
        <v>57.28</v>
      </c>
      <c r="F1719" s="34"/>
      <c r="G1719">
        <v>10</v>
      </c>
      <c r="H1719">
        <v>2</v>
      </c>
      <c r="I1719" s="34"/>
      <c r="J1719" s="67" t="s">
        <v>195</v>
      </c>
      <c r="K1719" s="49" t="s">
        <v>31</v>
      </c>
      <c r="L1719" s="107"/>
      <c r="M1719">
        <v>122</v>
      </c>
      <c r="N1719">
        <v>121</v>
      </c>
      <c r="O1719" s="34"/>
      <c r="P1719">
        <f>VLOOKUP(表格2_45[[#This Row],[name]],odds!$A$1:$H$200,4,0)</f>
        <v>17</v>
      </c>
      <c r="Q1719">
        <v>2.1</v>
      </c>
      <c r="R1719" s="34"/>
      <c r="S1719" s="37" t="s">
        <v>409</v>
      </c>
      <c r="T1719">
        <v>1000</v>
      </c>
      <c r="U1719">
        <v>0</v>
      </c>
      <c r="V1719">
        <v>12</v>
      </c>
      <c r="W1719">
        <v>6</v>
      </c>
      <c r="X1719">
        <v>24</v>
      </c>
      <c r="Y1719" s="31" t="s">
        <v>420</v>
      </c>
      <c r="Z1719">
        <v>1059</v>
      </c>
      <c r="AA1719" s="33" t="s">
        <v>417</v>
      </c>
      <c r="AB1719">
        <v>3</v>
      </c>
      <c r="AC1719">
        <v>65</v>
      </c>
      <c r="AD1719" s="19" t="s">
        <v>32</v>
      </c>
      <c r="AE1719" s="12">
        <v>2</v>
      </c>
      <c r="AF1719">
        <v>5</v>
      </c>
      <c r="AG1719">
        <v>1</v>
      </c>
      <c r="AH1719">
        <v>1</v>
      </c>
      <c r="AL1719" t="s">
        <v>1312</v>
      </c>
    </row>
    <row r="1720" spans="1:38" hidden="1" x14ac:dyDescent="0.25">
      <c r="A1720" s="23" t="s">
        <v>329</v>
      </c>
      <c r="B1720" s="18" t="s">
        <v>338</v>
      </c>
      <c r="C1720" s="28">
        <v>3</v>
      </c>
      <c r="D1720">
        <v>9.9</v>
      </c>
      <c r="E1720">
        <v>9.6</v>
      </c>
      <c r="F1720" s="34"/>
      <c r="G1720">
        <v>3</v>
      </c>
      <c r="H1720">
        <v>2</v>
      </c>
      <c r="I1720" s="34"/>
      <c r="J1720" s="47" t="s">
        <v>504</v>
      </c>
      <c r="K1720" s="47" t="s">
        <v>504</v>
      </c>
      <c r="L1720" s="108"/>
      <c r="M1720">
        <v>120</v>
      </c>
      <c r="N1720">
        <v>129</v>
      </c>
      <c r="O1720" s="34"/>
      <c r="P1720">
        <f>VLOOKUP(表格2_45[[#This Row],[name]],odds!$A$1:$H$200,4,0)</f>
        <v>14</v>
      </c>
      <c r="Q1720">
        <v>21</v>
      </c>
      <c r="R1720" s="34"/>
      <c r="S1720" s="35" t="s">
        <v>408</v>
      </c>
      <c r="T1720" s="40">
        <v>1200</v>
      </c>
      <c r="U1720">
        <v>1</v>
      </c>
      <c r="V1720">
        <v>4</v>
      </c>
      <c r="W1720">
        <v>1</v>
      </c>
      <c r="X1720">
        <v>24</v>
      </c>
      <c r="Y1720" s="32" t="s">
        <v>432</v>
      </c>
      <c r="Z1720">
        <v>1160</v>
      </c>
      <c r="AA1720" s="33" t="s">
        <v>417</v>
      </c>
      <c r="AB1720">
        <v>3</v>
      </c>
      <c r="AC1720">
        <v>77</v>
      </c>
      <c r="AD1720" s="17" t="s">
        <v>21</v>
      </c>
      <c r="AE1720" s="12" t="s">
        <v>446</v>
      </c>
      <c r="AF1720">
        <v>1</v>
      </c>
      <c r="AG1720">
        <v>1</v>
      </c>
      <c r="AH1720">
        <v>3</v>
      </c>
      <c r="AL1720" t="s">
        <v>99</v>
      </c>
    </row>
    <row r="1721" spans="1:38" hidden="1" x14ac:dyDescent="0.25">
      <c r="A1721" s="23" t="s">
        <v>329</v>
      </c>
      <c r="B1721" s="19" t="s">
        <v>341</v>
      </c>
      <c r="C1721">
        <v>7</v>
      </c>
      <c r="D1721">
        <v>57.46</v>
      </c>
      <c r="E1721">
        <v>57.46</v>
      </c>
      <c r="F1721" s="34"/>
      <c r="G1721">
        <v>10</v>
      </c>
      <c r="H1721">
        <v>10</v>
      </c>
      <c r="I1721" s="34"/>
      <c r="J1721" s="67" t="s">
        <v>195</v>
      </c>
      <c r="K1721" s="66" t="s">
        <v>173</v>
      </c>
      <c r="L1721" s="104"/>
      <c r="M1721">
        <v>122</v>
      </c>
      <c r="N1721">
        <v>121</v>
      </c>
      <c r="O1721" s="34"/>
      <c r="P1721">
        <f>VLOOKUP(表格2_45[[#This Row],[name]],odds!$A$1:$H$200,4,0)</f>
        <v>17</v>
      </c>
      <c r="Q1721">
        <v>10</v>
      </c>
      <c r="R1721" s="34"/>
      <c r="S1721" s="37" t="s">
        <v>409</v>
      </c>
      <c r="T1721">
        <v>1000</v>
      </c>
      <c r="U1721">
        <v>0</v>
      </c>
      <c r="V1721">
        <v>22</v>
      </c>
      <c r="W1721">
        <v>5</v>
      </c>
      <c r="X1721">
        <v>24</v>
      </c>
      <c r="Y1721" s="32" t="s">
        <v>426</v>
      </c>
      <c r="Z1721">
        <v>1069</v>
      </c>
      <c r="AA1721" s="33" t="s">
        <v>417</v>
      </c>
      <c r="AB1721">
        <v>3</v>
      </c>
      <c r="AC1721">
        <v>65</v>
      </c>
      <c r="AD1721" s="19" t="s">
        <v>32</v>
      </c>
      <c r="AE1721">
        <v>3</v>
      </c>
      <c r="AF1721">
        <v>6</v>
      </c>
      <c r="AG1721">
        <v>8</v>
      </c>
      <c r="AH1721">
        <v>7</v>
      </c>
      <c r="AL1721" t="s">
        <v>1312</v>
      </c>
    </row>
    <row r="1722" spans="1:38" hidden="1" x14ac:dyDescent="0.25">
      <c r="A1722" s="23" t="s">
        <v>329</v>
      </c>
      <c r="B1722" s="19" t="s">
        <v>341</v>
      </c>
      <c r="C1722" s="28">
        <v>2</v>
      </c>
      <c r="D1722">
        <v>56.64</v>
      </c>
      <c r="E1722">
        <v>56.940000000000005</v>
      </c>
      <c r="F1722" s="34"/>
      <c r="G1722">
        <v>10</v>
      </c>
      <c r="H1722">
        <v>3</v>
      </c>
      <c r="I1722" s="34"/>
      <c r="J1722" s="67" t="s">
        <v>195</v>
      </c>
      <c r="K1722" s="67" t="s">
        <v>195</v>
      </c>
      <c r="L1722" s="95"/>
      <c r="M1722">
        <v>122</v>
      </c>
      <c r="N1722">
        <v>120</v>
      </c>
      <c r="O1722" s="34"/>
      <c r="P1722">
        <f>VLOOKUP(表格2_45[[#This Row],[name]],odds!$A$1:$H$200,4,0)</f>
        <v>17</v>
      </c>
      <c r="Q1722">
        <v>9.1999999999999993</v>
      </c>
      <c r="R1722" s="34"/>
      <c r="S1722" s="35" t="s">
        <v>408</v>
      </c>
      <c r="T1722">
        <v>1000</v>
      </c>
      <c r="U1722">
        <v>0</v>
      </c>
      <c r="V1722">
        <v>24</v>
      </c>
      <c r="W1722">
        <v>4</v>
      </c>
      <c r="X1722">
        <v>24</v>
      </c>
      <c r="Y1722" s="32" t="s">
        <v>426</v>
      </c>
      <c r="Z1722">
        <v>1060</v>
      </c>
      <c r="AA1722" s="33" t="s">
        <v>417</v>
      </c>
      <c r="AB1722">
        <v>3</v>
      </c>
      <c r="AC1722">
        <v>63</v>
      </c>
      <c r="AD1722" s="19" t="s">
        <v>32</v>
      </c>
      <c r="AE1722" s="12" t="s">
        <v>989</v>
      </c>
      <c r="AF1722">
        <v>2</v>
      </c>
      <c r="AG1722">
        <v>1</v>
      </c>
      <c r="AH1722">
        <v>2</v>
      </c>
      <c r="AL1722" t="s">
        <v>1312</v>
      </c>
    </row>
    <row r="1723" spans="1:38" hidden="1" x14ac:dyDescent="0.25">
      <c r="A1723" s="23" t="s">
        <v>329</v>
      </c>
      <c r="B1723" s="19" t="s">
        <v>341</v>
      </c>
      <c r="C1723" s="30">
        <v>4</v>
      </c>
      <c r="D1723">
        <v>57.26</v>
      </c>
      <c r="E1723">
        <v>57.26</v>
      </c>
      <c r="F1723" s="34"/>
      <c r="G1723">
        <v>10</v>
      </c>
      <c r="H1723">
        <v>11</v>
      </c>
      <c r="I1723" s="34"/>
      <c r="J1723" s="67" t="s">
        <v>195</v>
      </c>
      <c r="K1723" s="67" t="s">
        <v>195</v>
      </c>
      <c r="L1723" s="95"/>
      <c r="M1723">
        <v>122</v>
      </c>
      <c r="N1723">
        <v>122</v>
      </c>
      <c r="O1723" s="34"/>
      <c r="P1723">
        <f>VLOOKUP(表格2_45[[#This Row],[name]],odds!$A$1:$H$200,4,0)</f>
        <v>17</v>
      </c>
      <c r="Q1723">
        <v>118</v>
      </c>
      <c r="R1723" s="34"/>
      <c r="S1723" s="35" t="s">
        <v>408</v>
      </c>
      <c r="T1723">
        <v>1000</v>
      </c>
      <c r="U1723">
        <v>0</v>
      </c>
      <c r="V1723">
        <v>27</v>
      </c>
      <c r="W1723">
        <v>3</v>
      </c>
      <c r="X1723">
        <v>24</v>
      </c>
      <c r="Y1723" s="32" t="s">
        <v>432</v>
      </c>
      <c r="Z1723">
        <v>1072</v>
      </c>
      <c r="AA1723" s="33" t="s">
        <v>417</v>
      </c>
      <c r="AB1723">
        <v>3</v>
      </c>
      <c r="AC1723">
        <v>64</v>
      </c>
      <c r="AD1723" s="19" t="s">
        <v>32</v>
      </c>
      <c r="AE1723" s="12" t="s">
        <v>549</v>
      </c>
      <c r="AF1723">
        <v>2</v>
      </c>
      <c r="AG1723">
        <v>2</v>
      </c>
      <c r="AH1723">
        <v>4</v>
      </c>
      <c r="AL1723" t="s">
        <v>1312</v>
      </c>
    </row>
    <row r="1724" spans="1:38" hidden="1" x14ac:dyDescent="0.25">
      <c r="A1724" s="23" t="s">
        <v>329</v>
      </c>
      <c r="B1724" s="19" t="s">
        <v>341</v>
      </c>
      <c r="C1724">
        <v>10</v>
      </c>
      <c r="D1724">
        <v>58.26</v>
      </c>
      <c r="E1724">
        <v>58.26</v>
      </c>
      <c r="F1724" s="34"/>
      <c r="G1724">
        <v>10</v>
      </c>
      <c r="H1724">
        <v>9</v>
      </c>
      <c r="I1724" s="34"/>
      <c r="J1724" s="67" t="s">
        <v>195</v>
      </c>
      <c r="K1724" s="67" t="s">
        <v>195</v>
      </c>
      <c r="L1724" s="95"/>
      <c r="M1724">
        <v>122</v>
      </c>
      <c r="N1724">
        <v>121</v>
      </c>
      <c r="O1724" s="34"/>
      <c r="P1724">
        <f>VLOOKUP(表格2_45[[#This Row],[name]],odds!$A$1:$H$200,4,0)</f>
        <v>17</v>
      </c>
      <c r="Q1724">
        <v>66</v>
      </c>
      <c r="R1724" s="34"/>
      <c r="S1724" s="37" t="s">
        <v>409</v>
      </c>
      <c r="T1724">
        <v>1000</v>
      </c>
      <c r="U1724">
        <v>0</v>
      </c>
      <c r="V1724">
        <v>10</v>
      </c>
      <c r="W1724">
        <v>3</v>
      </c>
      <c r="X1724">
        <v>24</v>
      </c>
      <c r="Y1724" t="s">
        <v>508</v>
      </c>
      <c r="Z1724">
        <v>1067</v>
      </c>
      <c r="AA1724" s="33" t="s">
        <v>417</v>
      </c>
      <c r="AB1724">
        <v>3</v>
      </c>
      <c r="AC1724">
        <v>64</v>
      </c>
      <c r="AD1724" s="19" t="s">
        <v>32</v>
      </c>
      <c r="AE1724" t="s">
        <v>460</v>
      </c>
      <c r="AF1724">
        <v>4</v>
      </c>
      <c r="AG1724">
        <v>5</v>
      </c>
      <c r="AH1724">
        <v>10</v>
      </c>
      <c r="AL1724" t="s">
        <v>1837</v>
      </c>
    </row>
    <row r="1725" spans="1:38" hidden="1" x14ac:dyDescent="0.25">
      <c r="A1725" s="23" t="s">
        <v>329</v>
      </c>
      <c r="B1725" s="20" t="s">
        <v>345</v>
      </c>
      <c r="C1725">
        <v>14</v>
      </c>
      <c r="D1725">
        <v>58.8</v>
      </c>
      <c r="E1725">
        <v>58.3</v>
      </c>
      <c r="F1725" s="34"/>
      <c r="G1725">
        <v>5</v>
      </c>
      <c r="H1725">
        <v>7</v>
      </c>
      <c r="I1725" s="34"/>
      <c r="J1725" s="52" t="s">
        <v>49</v>
      </c>
      <c r="K1725" s="52" t="s">
        <v>49</v>
      </c>
      <c r="L1725" s="118"/>
      <c r="M1725">
        <v>121</v>
      </c>
      <c r="N1725">
        <v>135</v>
      </c>
      <c r="O1725" s="34"/>
      <c r="P1725">
        <f>VLOOKUP(表格2_45[[#This Row],[name]],odds!$A$1:$H$200,4,0)</f>
        <v>14</v>
      </c>
      <c r="Q1725">
        <v>31</v>
      </c>
      <c r="R1725" s="34"/>
      <c r="S1725" s="37" t="s">
        <v>409</v>
      </c>
      <c r="T1725">
        <v>1000</v>
      </c>
      <c r="U1725">
        <v>0</v>
      </c>
      <c r="V1725">
        <v>7</v>
      </c>
      <c r="W1725">
        <v>12</v>
      </c>
      <c r="X1725">
        <v>25</v>
      </c>
      <c r="Y1725" t="s">
        <v>479</v>
      </c>
      <c r="Z1725">
        <v>1116</v>
      </c>
      <c r="AA1725" s="33" t="s">
        <v>417</v>
      </c>
      <c r="AB1725">
        <v>3</v>
      </c>
      <c r="AC1725">
        <v>85</v>
      </c>
      <c r="AD1725" s="22" t="s">
        <v>135</v>
      </c>
      <c r="AE1725" t="s">
        <v>1197</v>
      </c>
      <c r="AF1725">
        <v>7</v>
      </c>
      <c r="AG1725">
        <v>10</v>
      </c>
      <c r="AH1725">
        <v>14</v>
      </c>
      <c r="AL1725" t="s">
        <v>35</v>
      </c>
    </row>
    <row r="1726" spans="1:38" hidden="1" x14ac:dyDescent="0.25">
      <c r="A1726" s="23" t="s">
        <v>329</v>
      </c>
      <c r="B1726" s="20" t="s">
        <v>345</v>
      </c>
      <c r="C1726" s="28">
        <v>3</v>
      </c>
      <c r="D1726">
        <v>10.18</v>
      </c>
      <c r="E1726">
        <v>9.68</v>
      </c>
      <c r="F1726" s="34"/>
      <c r="G1726">
        <v>5</v>
      </c>
      <c r="H1726">
        <v>10</v>
      </c>
      <c r="I1726" s="34"/>
      <c r="J1726" s="52" t="s">
        <v>49</v>
      </c>
      <c r="K1726" s="63" t="s">
        <v>140</v>
      </c>
      <c r="L1726" s="100"/>
      <c r="M1726">
        <v>121</v>
      </c>
      <c r="N1726">
        <v>129</v>
      </c>
      <c r="O1726" s="34"/>
      <c r="P1726">
        <f>VLOOKUP(表格2_45[[#This Row],[name]],odds!$A$1:$H$200,4,0)</f>
        <v>14</v>
      </c>
      <c r="Q1726">
        <v>18</v>
      </c>
      <c r="R1726" s="34"/>
      <c r="S1726" s="35" t="s">
        <v>408</v>
      </c>
      <c r="T1726" s="40">
        <v>1200</v>
      </c>
      <c r="U1726">
        <v>1</v>
      </c>
      <c r="V1726">
        <v>22</v>
      </c>
      <c r="W1726">
        <v>11</v>
      </c>
      <c r="X1726">
        <v>23</v>
      </c>
      <c r="Y1726" s="32" t="s">
        <v>416</v>
      </c>
      <c r="Z1726">
        <v>1113</v>
      </c>
      <c r="AA1726" s="33" t="s">
        <v>417</v>
      </c>
      <c r="AB1726">
        <v>3</v>
      </c>
      <c r="AC1726">
        <v>73</v>
      </c>
      <c r="AD1726" s="22" t="s">
        <v>135</v>
      </c>
      <c r="AE1726" s="12" t="s">
        <v>446</v>
      </c>
      <c r="AF1726">
        <v>3</v>
      </c>
      <c r="AG1726">
        <v>3</v>
      </c>
      <c r="AH1726">
        <v>3</v>
      </c>
      <c r="AL1726" t="s">
        <v>35</v>
      </c>
    </row>
    <row r="1727" spans="1:38" hidden="1" x14ac:dyDescent="0.25">
      <c r="A1727" s="23" t="s">
        <v>329</v>
      </c>
      <c r="B1727" s="20" t="s">
        <v>345</v>
      </c>
      <c r="C1727">
        <v>9</v>
      </c>
      <c r="D1727">
        <v>8.8800000000000008</v>
      </c>
      <c r="E1727">
        <v>8.8800000000000008</v>
      </c>
      <c r="F1727" s="34"/>
      <c r="G1727">
        <v>5</v>
      </c>
      <c r="H1727">
        <v>2</v>
      </c>
      <c r="I1727" s="34"/>
      <c r="J1727" s="52" t="s">
        <v>49</v>
      </c>
      <c r="K1727" s="54" t="s">
        <v>58</v>
      </c>
      <c r="L1727" s="110"/>
      <c r="M1727">
        <v>121</v>
      </c>
      <c r="N1727">
        <v>120</v>
      </c>
      <c r="O1727" s="34"/>
      <c r="P1727">
        <f>VLOOKUP(表格2_45[[#This Row],[name]],odds!$A$1:$H$200,4,0)</f>
        <v>14</v>
      </c>
      <c r="Q1727">
        <v>91</v>
      </c>
      <c r="R1727" s="34"/>
      <c r="S1727" s="37" t="s">
        <v>409</v>
      </c>
      <c r="T1727" s="40">
        <v>1200</v>
      </c>
      <c r="U1727">
        <v>1</v>
      </c>
      <c r="V1727">
        <v>12</v>
      </c>
      <c r="W1727">
        <v>10</v>
      </c>
      <c r="X1727">
        <v>25</v>
      </c>
      <c r="Y1727" t="s">
        <v>508</v>
      </c>
      <c r="Z1727">
        <v>1090</v>
      </c>
      <c r="AA1727" s="33" t="s">
        <v>417</v>
      </c>
      <c r="AB1727">
        <v>2</v>
      </c>
      <c r="AC1727">
        <v>81</v>
      </c>
      <c r="AD1727" s="22" t="s">
        <v>135</v>
      </c>
      <c r="AE1727" t="s">
        <v>484</v>
      </c>
      <c r="AF1727">
        <v>6</v>
      </c>
      <c r="AG1727">
        <v>6</v>
      </c>
      <c r="AH1727">
        <v>9</v>
      </c>
      <c r="AL1727" t="s">
        <v>35</v>
      </c>
    </row>
    <row r="1728" spans="1:38" hidden="1" x14ac:dyDescent="0.25">
      <c r="A1728" s="23" t="s">
        <v>329</v>
      </c>
      <c r="B1728" s="20" t="s">
        <v>345</v>
      </c>
      <c r="C1728">
        <v>9</v>
      </c>
      <c r="D1728">
        <v>9.08</v>
      </c>
      <c r="E1728">
        <v>9.08</v>
      </c>
      <c r="F1728" s="34"/>
      <c r="G1728">
        <v>5</v>
      </c>
      <c r="H1728">
        <v>8</v>
      </c>
      <c r="I1728" s="34"/>
      <c r="J1728" s="52" t="s">
        <v>49</v>
      </c>
      <c r="K1728" s="54" t="s">
        <v>58</v>
      </c>
      <c r="L1728" s="110"/>
      <c r="M1728">
        <v>121</v>
      </c>
      <c r="N1728">
        <v>122</v>
      </c>
      <c r="O1728" s="34"/>
      <c r="P1728">
        <f>VLOOKUP(表格2_45[[#This Row],[name]],odds!$A$1:$H$200,4,0)</f>
        <v>14</v>
      </c>
      <c r="Q1728">
        <v>124</v>
      </c>
      <c r="R1728" s="34"/>
      <c r="S1728" s="36" t="s">
        <v>410</v>
      </c>
      <c r="T1728" s="40">
        <v>1200</v>
      </c>
      <c r="U1728">
        <v>1</v>
      </c>
      <c r="V1728">
        <v>28</v>
      </c>
      <c r="W1728">
        <v>9</v>
      </c>
      <c r="X1728">
        <v>25</v>
      </c>
      <c r="Y1728" t="s">
        <v>479</v>
      </c>
      <c r="Z1728">
        <v>1091</v>
      </c>
      <c r="AA1728" s="33" t="s">
        <v>427</v>
      </c>
      <c r="AB1728">
        <v>2</v>
      </c>
      <c r="AC1728">
        <v>83</v>
      </c>
      <c r="AD1728" s="22" t="s">
        <v>135</v>
      </c>
      <c r="AE1728" t="s">
        <v>487</v>
      </c>
      <c r="AF1728">
        <v>9</v>
      </c>
      <c r="AG1728">
        <v>9</v>
      </c>
      <c r="AH1728">
        <v>9</v>
      </c>
      <c r="AL1728" t="s">
        <v>35</v>
      </c>
    </row>
    <row r="1729" spans="1:38" hidden="1" x14ac:dyDescent="0.25">
      <c r="A1729" s="23" t="s">
        <v>329</v>
      </c>
      <c r="B1729" s="26" t="s">
        <v>364</v>
      </c>
      <c r="C1729">
        <v>8</v>
      </c>
      <c r="D1729">
        <v>10.19</v>
      </c>
      <c r="E1729">
        <v>9.69</v>
      </c>
      <c r="F1729" s="34"/>
      <c r="G1729">
        <v>2</v>
      </c>
      <c r="H1729">
        <v>3</v>
      </c>
      <c r="I1729" s="34"/>
      <c r="J1729" s="60" t="s">
        <v>90</v>
      </c>
      <c r="K1729" s="55" t="s">
        <v>64</v>
      </c>
      <c r="L1729" s="99"/>
      <c r="M1729">
        <v>118</v>
      </c>
      <c r="N1729">
        <v>132</v>
      </c>
      <c r="O1729" s="34"/>
      <c r="P1729">
        <f>VLOOKUP(表格2_45[[#This Row],[name]],odds!$A$1:$H$200,4,0)</f>
        <v>3.2</v>
      </c>
      <c r="Q1729">
        <v>6.2</v>
      </c>
      <c r="R1729" s="34"/>
      <c r="S1729" s="35" t="s">
        <v>408</v>
      </c>
      <c r="T1729" s="40">
        <v>1200</v>
      </c>
      <c r="U1729">
        <v>1</v>
      </c>
      <c r="V1729">
        <v>4</v>
      </c>
      <c r="W1729">
        <v>12</v>
      </c>
      <c r="X1729">
        <v>24</v>
      </c>
      <c r="Y1729" s="32" t="s">
        <v>432</v>
      </c>
      <c r="Z1729">
        <v>1198</v>
      </c>
      <c r="AA1729" s="33" t="s">
        <v>417</v>
      </c>
      <c r="AB1729">
        <v>3</v>
      </c>
      <c r="AC1729">
        <v>75</v>
      </c>
      <c r="AD1729" s="17" t="s">
        <v>21</v>
      </c>
      <c r="AE1729" t="s">
        <v>589</v>
      </c>
      <c r="AF1729">
        <v>3</v>
      </c>
      <c r="AG1729">
        <v>4</v>
      </c>
      <c r="AH1729">
        <v>8</v>
      </c>
      <c r="AL1729" t="s">
        <v>46</v>
      </c>
    </row>
    <row r="1730" spans="1:38" hidden="1" x14ac:dyDescent="0.25">
      <c r="A1730" s="23" t="s">
        <v>329</v>
      </c>
      <c r="B1730" s="18" t="s">
        <v>338</v>
      </c>
      <c r="C1730" s="28">
        <v>1</v>
      </c>
      <c r="D1730">
        <v>9.8000000000000007</v>
      </c>
      <c r="E1730">
        <v>9.7000000000000011</v>
      </c>
      <c r="F1730" s="34"/>
      <c r="G1730">
        <v>3</v>
      </c>
      <c r="H1730">
        <v>5</v>
      </c>
      <c r="I1730" s="34"/>
      <c r="J1730" s="47" t="s">
        <v>504</v>
      </c>
      <c r="K1730" s="61" t="s">
        <v>106</v>
      </c>
      <c r="L1730" s="113"/>
      <c r="M1730">
        <v>120</v>
      </c>
      <c r="N1730">
        <v>123</v>
      </c>
      <c r="O1730" s="34"/>
      <c r="P1730">
        <f>VLOOKUP(表格2_45[[#This Row],[name]],odds!$A$1:$H$200,4,0)</f>
        <v>14</v>
      </c>
      <c r="Q1730">
        <v>5.4</v>
      </c>
      <c r="R1730" s="34"/>
      <c r="S1730" s="35" t="s">
        <v>408</v>
      </c>
      <c r="T1730" s="40">
        <v>1200</v>
      </c>
      <c r="U1730">
        <v>1</v>
      </c>
      <c r="V1730">
        <v>22</v>
      </c>
      <c r="W1730">
        <v>5</v>
      </c>
      <c r="X1730">
        <v>24</v>
      </c>
      <c r="Y1730" s="32" t="s">
        <v>426</v>
      </c>
      <c r="Z1730">
        <v>1155</v>
      </c>
      <c r="AA1730" s="33" t="s">
        <v>417</v>
      </c>
      <c r="AB1730">
        <v>2</v>
      </c>
      <c r="AC1730">
        <v>86</v>
      </c>
      <c r="AD1730" s="17" t="s">
        <v>21</v>
      </c>
      <c r="AE1730" s="12" t="s">
        <v>539</v>
      </c>
      <c r="AF1730">
        <v>1</v>
      </c>
      <c r="AG1730">
        <v>1</v>
      </c>
      <c r="AH1730">
        <v>1</v>
      </c>
      <c r="AL1730" t="s">
        <v>99</v>
      </c>
    </row>
    <row r="1731" spans="1:38" hidden="1" x14ac:dyDescent="0.25">
      <c r="A1731" s="23" t="s">
        <v>329</v>
      </c>
      <c r="B1731" s="20" t="s">
        <v>345</v>
      </c>
      <c r="C1731" s="30">
        <v>5</v>
      </c>
      <c r="D1731">
        <v>56.57</v>
      </c>
      <c r="E1731">
        <v>56.47</v>
      </c>
      <c r="F1731" s="34"/>
      <c r="G1731">
        <v>5</v>
      </c>
      <c r="H1731">
        <v>2</v>
      </c>
      <c r="I1731" s="34"/>
      <c r="J1731" s="52" t="s">
        <v>49</v>
      </c>
      <c r="K1731" s="72" t="s">
        <v>434</v>
      </c>
      <c r="L1731" s="101"/>
      <c r="M1731">
        <v>121</v>
      </c>
      <c r="N1731">
        <v>124</v>
      </c>
      <c r="O1731" s="34"/>
      <c r="P1731">
        <f>VLOOKUP(表格2_45[[#This Row],[name]],odds!$A$1:$H$200,4,0)</f>
        <v>14</v>
      </c>
      <c r="Q1731">
        <v>51</v>
      </c>
      <c r="R1731" s="34"/>
      <c r="S1731" s="37" t="s">
        <v>409</v>
      </c>
      <c r="T1731">
        <v>1000</v>
      </c>
      <c r="U1731">
        <v>0</v>
      </c>
      <c r="V1731">
        <v>30</v>
      </c>
      <c r="W1731">
        <v>4</v>
      </c>
      <c r="X1731">
        <v>25</v>
      </c>
      <c r="Y1731" s="32" t="s">
        <v>426</v>
      </c>
      <c r="Z1731">
        <v>1098</v>
      </c>
      <c r="AA1731" s="33" t="s">
        <v>427</v>
      </c>
      <c r="AB1731">
        <v>2</v>
      </c>
      <c r="AC1731">
        <v>86</v>
      </c>
      <c r="AD1731" s="22" t="s">
        <v>135</v>
      </c>
      <c r="AE1731">
        <v>3</v>
      </c>
      <c r="AF1731">
        <v>4</v>
      </c>
      <c r="AG1731">
        <v>4</v>
      </c>
      <c r="AH1731">
        <v>5</v>
      </c>
      <c r="AL1731" t="s">
        <v>35</v>
      </c>
    </row>
    <row r="1732" spans="1:38" hidden="1" x14ac:dyDescent="0.25">
      <c r="A1732" s="23" t="s">
        <v>329</v>
      </c>
      <c r="B1732" s="20" t="s">
        <v>345</v>
      </c>
      <c r="C1732">
        <v>7</v>
      </c>
      <c r="D1732">
        <v>8.98</v>
      </c>
      <c r="E1732">
        <v>8.8800000000000008</v>
      </c>
      <c r="F1732" s="34"/>
      <c r="G1732">
        <v>5</v>
      </c>
      <c r="H1732">
        <v>7</v>
      </c>
      <c r="I1732" s="34"/>
      <c r="J1732" s="52" t="s">
        <v>49</v>
      </c>
      <c r="K1732" s="63" t="s">
        <v>140</v>
      </c>
      <c r="L1732" s="100"/>
      <c r="M1732">
        <v>121</v>
      </c>
      <c r="N1732">
        <v>125</v>
      </c>
      <c r="O1732" s="34"/>
      <c r="P1732">
        <f>VLOOKUP(表格2_45[[#This Row],[name]],odds!$A$1:$H$200,4,0)</f>
        <v>14</v>
      </c>
      <c r="Q1732">
        <v>105</v>
      </c>
      <c r="R1732" s="34"/>
      <c r="S1732" s="37" t="s">
        <v>409</v>
      </c>
      <c r="T1732" s="40">
        <v>1200</v>
      </c>
      <c r="U1732">
        <v>1</v>
      </c>
      <c r="V1732">
        <v>13</v>
      </c>
      <c r="W1732">
        <v>4</v>
      </c>
      <c r="X1732">
        <v>25</v>
      </c>
      <c r="Y1732" t="s">
        <v>508</v>
      </c>
      <c r="Z1732">
        <v>1088</v>
      </c>
      <c r="AA1732" s="33" t="s">
        <v>417</v>
      </c>
      <c r="AB1732">
        <v>2</v>
      </c>
      <c r="AC1732">
        <v>87</v>
      </c>
      <c r="AD1732" s="22" t="s">
        <v>135</v>
      </c>
      <c r="AE1732" t="s">
        <v>474</v>
      </c>
      <c r="AF1732">
        <v>6</v>
      </c>
      <c r="AG1732">
        <v>7</v>
      </c>
      <c r="AH1732">
        <v>7</v>
      </c>
      <c r="AL1732" t="s">
        <v>35</v>
      </c>
    </row>
    <row r="1733" spans="1:38" hidden="1" x14ac:dyDescent="0.25">
      <c r="A1733" s="23" t="s">
        <v>329</v>
      </c>
      <c r="B1733" s="20" t="s">
        <v>345</v>
      </c>
      <c r="C1733">
        <v>12</v>
      </c>
      <c r="D1733">
        <v>9.89</v>
      </c>
      <c r="E1733">
        <v>9.490000000000002</v>
      </c>
      <c r="F1733" s="34"/>
      <c r="G1733">
        <v>5</v>
      </c>
      <c r="H1733">
        <v>9</v>
      </c>
      <c r="I1733" s="34"/>
      <c r="J1733" s="52" t="s">
        <v>49</v>
      </c>
      <c r="K1733" s="66" t="s">
        <v>173</v>
      </c>
      <c r="L1733" s="104"/>
      <c r="M1733">
        <v>121</v>
      </c>
      <c r="N1733">
        <v>126</v>
      </c>
      <c r="O1733" s="34"/>
      <c r="P1733">
        <f>VLOOKUP(表格2_45[[#This Row],[name]],odds!$A$1:$H$200,4,0)</f>
        <v>14</v>
      </c>
      <c r="Q1733">
        <v>34</v>
      </c>
      <c r="R1733" s="34"/>
      <c r="S1733" s="35" t="s">
        <v>408</v>
      </c>
      <c r="T1733" s="40">
        <v>1200</v>
      </c>
      <c r="U1733">
        <v>1</v>
      </c>
      <c r="V1733">
        <v>19</v>
      </c>
      <c r="W1733">
        <v>3</v>
      </c>
      <c r="X1733">
        <v>25</v>
      </c>
      <c r="Y1733" s="31" t="s">
        <v>420</v>
      </c>
      <c r="Z1733">
        <v>1111</v>
      </c>
      <c r="AA1733" s="33" t="s">
        <v>427</v>
      </c>
      <c r="AB1733">
        <v>2</v>
      </c>
      <c r="AC1733">
        <v>87</v>
      </c>
      <c r="AD1733" s="22" t="s">
        <v>135</v>
      </c>
      <c r="AE1733" t="s">
        <v>516</v>
      </c>
      <c r="AF1733">
        <v>3</v>
      </c>
      <c r="AG1733">
        <v>4</v>
      </c>
      <c r="AH1733">
        <v>12</v>
      </c>
      <c r="AL1733" t="s">
        <v>35</v>
      </c>
    </row>
    <row r="1734" spans="1:38" hidden="1" x14ac:dyDescent="0.25">
      <c r="A1734" s="23" t="s">
        <v>329</v>
      </c>
      <c r="B1734" s="20" t="s">
        <v>345</v>
      </c>
      <c r="C1734" s="28">
        <v>3</v>
      </c>
      <c r="D1734">
        <v>9.08</v>
      </c>
      <c r="E1734">
        <v>9.4799999999999986</v>
      </c>
      <c r="F1734" s="34"/>
      <c r="G1734">
        <v>5</v>
      </c>
      <c r="H1734">
        <v>1</v>
      </c>
      <c r="I1734" s="34"/>
      <c r="J1734" s="52" t="s">
        <v>49</v>
      </c>
      <c r="K1734" s="54" t="s">
        <v>58</v>
      </c>
      <c r="L1734" s="110"/>
      <c r="M1734">
        <v>121</v>
      </c>
      <c r="N1734">
        <v>116</v>
      </c>
      <c r="O1734" s="34"/>
      <c r="P1734">
        <f>VLOOKUP(表格2_45[[#This Row],[name]],odds!$A$1:$H$200,4,0)</f>
        <v>14</v>
      </c>
      <c r="Q1734">
        <v>7.7</v>
      </c>
      <c r="R1734" s="34"/>
      <c r="S1734" s="35" t="s">
        <v>408</v>
      </c>
      <c r="T1734" s="40">
        <v>1200</v>
      </c>
      <c r="U1734">
        <v>1</v>
      </c>
      <c r="V1734">
        <v>26</v>
      </c>
      <c r="W1734">
        <v>2</v>
      </c>
      <c r="X1734">
        <v>25</v>
      </c>
      <c r="Y1734" s="32" t="s">
        <v>416</v>
      </c>
      <c r="Z1734">
        <v>1104</v>
      </c>
      <c r="AA1734" s="33" t="s">
        <v>417</v>
      </c>
      <c r="AB1734">
        <v>1</v>
      </c>
      <c r="AC1734">
        <v>86</v>
      </c>
      <c r="AD1734" s="22" t="s">
        <v>135</v>
      </c>
      <c r="AE1734" s="12" t="s">
        <v>423</v>
      </c>
      <c r="AF1734">
        <v>3</v>
      </c>
      <c r="AG1734">
        <v>2</v>
      </c>
      <c r="AH1734">
        <v>3</v>
      </c>
      <c r="AL1734" t="s">
        <v>35</v>
      </c>
    </row>
    <row r="1735" spans="1:38" hidden="1" x14ac:dyDescent="0.25">
      <c r="A1735" s="23" t="s">
        <v>329</v>
      </c>
      <c r="B1735" s="20" t="s">
        <v>345</v>
      </c>
      <c r="C1735">
        <v>9</v>
      </c>
      <c r="D1735">
        <v>57.61</v>
      </c>
      <c r="E1735">
        <v>57.51</v>
      </c>
      <c r="F1735" s="34"/>
      <c r="G1735">
        <v>5</v>
      </c>
      <c r="H1735">
        <v>7</v>
      </c>
      <c r="I1735" s="34"/>
      <c r="J1735" s="52" t="s">
        <v>49</v>
      </c>
      <c r="K1735" s="64" t="s">
        <v>150</v>
      </c>
      <c r="L1735" s="119"/>
      <c r="M1735">
        <v>121</v>
      </c>
      <c r="N1735">
        <v>125</v>
      </c>
      <c r="O1735" s="34"/>
      <c r="P1735">
        <f>VLOOKUP(表格2_45[[#This Row],[name]],odds!$A$1:$H$200,4,0)</f>
        <v>14</v>
      </c>
      <c r="Q1735">
        <v>13</v>
      </c>
      <c r="R1735" s="34"/>
      <c r="S1735" s="36" t="s">
        <v>410</v>
      </c>
      <c r="T1735">
        <v>1000</v>
      </c>
      <c r="U1735">
        <v>0</v>
      </c>
      <c r="V1735">
        <v>15</v>
      </c>
      <c r="W1735">
        <v>1</v>
      </c>
      <c r="X1735">
        <v>25</v>
      </c>
      <c r="Y1735" s="31" t="s">
        <v>420</v>
      </c>
      <c r="Z1735">
        <v>1097</v>
      </c>
      <c r="AA1735" s="33" t="s">
        <v>417</v>
      </c>
      <c r="AB1735">
        <v>2</v>
      </c>
      <c r="AC1735">
        <v>86</v>
      </c>
      <c r="AD1735" s="22" t="s">
        <v>135</v>
      </c>
      <c r="AE1735" t="s">
        <v>643</v>
      </c>
      <c r="AF1735">
        <v>9</v>
      </c>
      <c r="AG1735">
        <v>8</v>
      </c>
      <c r="AH1735">
        <v>9</v>
      </c>
      <c r="AL1735" t="s">
        <v>35</v>
      </c>
    </row>
    <row r="1736" spans="1:38" hidden="1" x14ac:dyDescent="0.25">
      <c r="A1736" s="23" t="s">
        <v>329</v>
      </c>
      <c r="B1736" s="17" t="s">
        <v>335</v>
      </c>
      <c r="C1736">
        <v>6</v>
      </c>
      <c r="D1736">
        <v>10.039999999999999</v>
      </c>
      <c r="E1736">
        <v>9.7399999999999984</v>
      </c>
      <c r="F1736" s="34"/>
      <c r="G1736">
        <v>9</v>
      </c>
      <c r="H1736">
        <v>9</v>
      </c>
      <c r="I1736" s="34"/>
      <c r="J1736" s="61" t="s">
        <v>106</v>
      </c>
      <c r="K1736" s="47" t="s">
        <v>504</v>
      </c>
      <c r="L1736" s="108"/>
      <c r="M1736">
        <v>124</v>
      </c>
      <c r="N1736">
        <v>132</v>
      </c>
      <c r="O1736" s="34"/>
      <c r="P1736">
        <f>VLOOKUP(表格2_45[[#This Row],[name]],odds!$A$1:$H$200,4,0)</f>
        <v>13</v>
      </c>
      <c r="Q1736">
        <v>15</v>
      </c>
      <c r="R1736" s="34"/>
      <c r="S1736" s="38" t="s">
        <v>411</v>
      </c>
      <c r="T1736" s="40">
        <v>1200</v>
      </c>
      <c r="U1736">
        <v>1</v>
      </c>
      <c r="V1736">
        <v>20</v>
      </c>
      <c r="W1736">
        <v>11</v>
      </c>
      <c r="X1736">
        <v>24</v>
      </c>
      <c r="Y1736" s="32" t="s">
        <v>416</v>
      </c>
      <c r="Z1736">
        <v>1188</v>
      </c>
      <c r="AA1736" s="34" t="s">
        <v>438</v>
      </c>
      <c r="AB1736">
        <v>2</v>
      </c>
      <c r="AC1736">
        <v>99</v>
      </c>
      <c r="AD1736" s="17" t="s">
        <v>21</v>
      </c>
      <c r="AE1736" t="s">
        <v>474</v>
      </c>
      <c r="AF1736">
        <v>12</v>
      </c>
      <c r="AG1736">
        <v>12</v>
      </c>
      <c r="AH1736">
        <v>6</v>
      </c>
      <c r="AL1736" t="s">
        <v>17</v>
      </c>
    </row>
    <row r="1737" spans="1:38" x14ac:dyDescent="0.25">
      <c r="A1737" s="23" t="s">
        <v>329</v>
      </c>
      <c r="B1737" s="16" t="s">
        <v>333</v>
      </c>
      <c r="C1737" s="30">
        <v>5</v>
      </c>
      <c r="D1737">
        <v>9.86</v>
      </c>
      <c r="E1737">
        <v>9.76</v>
      </c>
      <c r="F1737" s="34"/>
      <c r="G1737">
        <v>1</v>
      </c>
      <c r="H1737">
        <v>1</v>
      </c>
      <c r="I1737" s="34"/>
      <c r="J1737" s="55" t="s">
        <v>64</v>
      </c>
      <c r="K1737" s="55" t="s">
        <v>64</v>
      </c>
      <c r="L1737" s="99"/>
      <c r="M1737">
        <v>132</v>
      </c>
      <c r="N1737">
        <v>135</v>
      </c>
      <c r="O1737" s="34"/>
      <c r="P1737">
        <f>VLOOKUP(表格2_45[[#This Row],[name]],odds!$A$1:$H$200,4,0)</f>
        <v>7.2</v>
      </c>
      <c r="Q1737">
        <v>3.5</v>
      </c>
      <c r="R1737" s="34"/>
      <c r="S1737" s="37" t="s">
        <v>409</v>
      </c>
      <c r="T1737" s="40">
        <v>1200</v>
      </c>
      <c r="U1737">
        <v>1</v>
      </c>
      <c r="V1737">
        <v>25</v>
      </c>
      <c r="W1737">
        <v>6</v>
      </c>
      <c r="X1737">
        <v>25</v>
      </c>
      <c r="Y1737" s="32" t="s">
        <v>416</v>
      </c>
      <c r="Z1737">
        <v>1107</v>
      </c>
      <c r="AA1737" s="33" t="s">
        <v>427</v>
      </c>
      <c r="AB1737">
        <v>3</v>
      </c>
      <c r="AC1737">
        <v>80</v>
      </c>
      <c r="AD1737" s="25" t="s">
        <v>54</v>
      </c>
      <c r="AE1737" s="12" t="s">
        <v>549</v>
      </c>
      <c r="AF1737">
        <v>4</v>
      </c>
      <c r="AG1737">
        <v>4</v>
      </c>
      <c r="AH1737">
        <v>5</v>
      </c>
      <c r="AL1737" t="s">
        <v>161</v>
      </c>
    </row>
    <row r="1738" spans="1:38" x14ac:dyDescent="0.25">
      <c r="A1738" s="23" t="s">
        <v>329</v>
      </c>
      <c r="B1738" s="18" t="s">
        <v>338</v>
      </c>
      <c r="C1738">
        <v>11</v>
      </c>
      <c r="D1738">
        <v>10.16</v>
      </c>
      <c r="E1738">
        <v>9.7600000000000016</v>
      </c>
      <c r="F1738" s="34"/>
      <c r="G1738">
        <v>3</v>
      </c>
      <c r="H1738">
        <v>9</v>
      </c>
      <c r="I1738" s="34"/>
      <c r="J1738" s="47" t="s">
        <v>504</v>
      </c>
      <c r="K1738" s="61" t="s">
        <v>106</v>
      </c>
      <c r="L1738" s="113"/>
      <c r="M1738">
        <v>120</v>
      </c>
      <c r="N1738">
        <v>125</v>
      </c>
      <c r="O1738" s="34"/>
      <c r="P1738">
        <f>VLOOKUP(表格2_45[[#This Row],[name]],odds!$A$1:$H$200,4,0)</f>
        <v>14</v>
      </c>
      <c r="Q1738">
        <v>20</v>
      </c>
      <c r="R1738" s="34"/>
      <c r="S1738" s="36" t="s">
        <v>410</v>
      </c>
      <c r="T1738" s="40">
        <v>1200</v>
      </c>
      <c r="U1738">
        <v>1</v>
      </c>
      <c r="V1738">
        <v>2</v>
      </c>
      <c r="W1738">
        <v>11</v>
      </c>
      <c r="X1738">
        <v>25</v>
      </c>
      <c r="Y1738" s="32" t="s">
        <v>416</v>
      </c>
      <c r="Z1738">
        <v>1161</v>
      </c>
      <c r="AA1738" s="33" t="s">
        <v>427</v>
      </c>
      <c r="AB1738">
        <v>2</v>
      </c>
      <c r="AC1738">
        <v>87</v>
      </c>
      <c r="AD1738" s="17" t="s">
        <v>21</v>
      </c>
      <c r="AE1738" t="s">
        <v>522</v>
      </c>
      <c r="AF1738">
        <v>8</v>
      </c>
      <c r="AG1738">
        <v>8</v>
      </c>
      <c r="AH1738">
        <v>11</v>
      </c>
      <c r="AL1738" t="s">
        <v>46</v>
      </c>
    </row>
    <row r="1739" spans="1:38" hidden="1" x14ac:dyDescent="0.25">
      <c r="A1739" s="23" t="s">
        <v>329</v>
      </c>
      <c r="B1739" s="20" t="s">
        <v>345</v>
      </c>
      <c r="C1739">
        <v>9</v>
      </c>
      <c r="D1739">
        <v>56.9</v>
      </c>
      <c r="E1739">
        <v>56.8</v>
      </c>
      <c r="F1739" s="34"/>
      <c r="G1739">
        <v>5</v>
      </c>
      <c r="H1739">
        <v>2</v>
      </c>
      <c r="I1739" s="34"/>
      <c r="J1739" s="52" t="s">
        <v>49</v>
      </c>
      <c r="K1739" s="54" t="s">
        <v>58</v>
      </c>
      <c r="L1739" s="110"/>
      <c r="M1739">
        <v>121</v>
      </c>
      <c r="N1739">
        <v>125</v>
      </c>
      <c r="O1739" s="34"/>
      <c r="P1739">
        <f>VLOOKUP(表格2_45[[#This Row],[name]],odds!$A$1:$H$200,4,0)</f>
        <v>14</v>
      </c>
      <c r="Q1739">
        <v>39</v>
      </c>
      <c r="R1739" s="34"/>
      <c r="S1739" s="36" t="s">
        <v>410</v>
      </c>
      <c r="T1739">
        <v>1000</v>
      </c>
      <c r="U1739">
        <v>0</v>
      </c>
      <c r="V1739">
        <v>1</v>
      </c>
      <c r="W1739">
        <v>7</v>
      </c>
      <c r="X1739">
        <v>24</v>
      </c>
      <c r="Y1739" t="s">
        <v>477</v>
      </c>
      <c r="Z1739">
        <v>1080</v>
      </c>
      <c r="AA1739" s="33" t="s">
        <v>417</v>
      </c>
      <c r="AB1739">
        <v>3</v>
      </c>
      <c r="AC1739">
        <v>69</v>
      </c>
      <c r="AD1739" s="22" t="s">
        <v>135</v>
      </c>
      <c r="AE1739" t="s">
        <v>519</v>
      </c>
      <c r="AF1739">
        <v>9</v>
      </c>
      <c r="AG1739">
        <v>9</v>
      </c>
      <c r="AH1739">
        <v>9</v>
      </c>
      <c r="AL1739" t="s">
        <v>35</v>
      </c>
    </row>
    <row r="1740" spans="1:38" hidden="1" x14ac:dyDescent="0.25">
      <c r="A1740" s="23" t="s">
        <v>329</v>
      </c>
      <c r="B1740" s="20" t="s">
        <v>345</v>
      </c>
      <c r="C1740" s="30">
        <v>5</v>
      </c>
      <c r="D1740">
        <v>56.91</v>
      </c>
      <c r="E1740">
        <v>56.809999999999995</v>
      </c>
      <c r="F1740" s="34"/>
      <c r="G1740">
        <v>5</v>
      </c>
      <c r="H1740">
        <v>3</v>
      </c>
      <c r="I1740" s="34"/>
      <c r="J1740" s="52" t="s">
        <v>49</v>
      </c>
      <c r="K1740" s="54" t="s">
        <v>58</v>
      </c>
      <c r="L1740" s="110"/>
      <c r="M1740">
        <v>121</v>
      </c>
      <c r="N1740">
        <v>125</v>
      </c>
      <c r="O1740" s="34"/>
      <c r="P1740">
        <f>VLOOKUP(表格2_45[[#This Row],[name]],odds!$A$1:$H$200,4,0)</f>
        <v>14</v>
      </c>
      <c r="Q1740">
        <v>47</v>
      </c>
      <c r="R1740" s="34"/>
      <c r="S1740" s="37" t="s">
        <v>409</v>
      </c>
      <c r="T1740">
        <v>1000</v>
      </c>
      <c r="U1740">
        <v>0</v>
      </c>
      <c r="V1740">
        <v>8</v>
      </c>
      <c r="W1740">
        <v>6</v>
      </c>
      <c r="X1740">
        <v>24</v>
      </c>
      <c r="Y1740" t="s">
        <v>508</v>
      </c>
      <c r="Z1740">
        <v>1093</v>
      </c>
      <c r="AA1740" s="33" t="s">
        <v>417</v>
      </c>
      <c r="AB1740">
        <v>3</v>
      </c>
      <c r="AC1740">
        <v>70</v>
      </c>
      <c r="AD1740" s="22" t="s">
        <v>135</v>
      </c>
      <c r="AE1740" s="12" t="s">
        <v>418</v>
      </c>
      <c r="AF1740">
        <v>6</v>
      </c>
      <c r="AG1740">
        <v>4</v>
      </c>
      <c r="AH1740">
        <v>5</v>
      </c>
      <c r="AL1740" t="s">
        <v>35</v>
      </c>
    </row>
    <row r="1741" spans="1:38" hidden="1" x14ac:dyDescent="0.25">
      <c r="A1741" s="23" t="s">
        <v>329</v>
      </c>
      <c r="B1741" s="20" t="s">
        <v>345</v>
      </c>
      <c r="C1741">
        <v>11</v>
      </c>
      <c r="D1741">
        <v>57.94</v>
      </c>
      <c r="E1741">
        <v>57.739999999999995</v>
      </c>
      <c r="F1741" s="34"/>
      <c r="G1741">
        <v>5</v>
      </c>
      <c r="H1741">
        <v>7</v>
      </c>
      <c r="I1741" s="34"/>
      <c r="J1741" s="52" t="s">
        <v>49</v>
      </c>
      <c r="K1741" s="52" t="s">
        <v>49</v>
      </c>
      <c r="L1741" s="118"/>
      <c r="M1741">
        <v>121</v>
      </c>
      <c r="N1741">
        <v>128</v>
      </c>
      <c r="O1741" s="34"/>
      <c r="P1741">
        <f>VLOOKUP(表格2_45[[#This Row],[name]],odds!$A$1:$H$200,4,0)</f>
        <v>14</v>
      </c>
      <c r="Q1741">
        <v>14</v>
      </c>
      <c r="R1741" s="34"/>
      <c r="S1741" s="38" t="s">
        <v>411</v>
      </c>
      <c r="T1741">
        <v>1000</v>
      </c>
      <c r="U1741">
        <v>0</v>
      </c>
      <c r="V1741">
        <v>22</v>
      </c>
      <c r="W1741">
        <v>5</v>
      </c>
      <c r="X1741">
        <v>24</v>
      </c>
      <c r="Y1741" s="32" t="s">
        <v>426</v>
      </c>
      <c r="Z1741">
        <v>1089</v>
      </c>
      <c r="AA1741" s="33" t="s">
        <v>417</v>
      </c>
      <c r="AB1741">
        <v>3</v>
      </c>
      <c r="AC1741">
        <v>72</v>
      </c>
      <c r="AD1741" s="22" t="s">
        <v>135</v>
      </c>
      <c r="AE1741">
        <v>6</v>
      </c>
      <c r="AF1741">
        <v>11</v>
      </c>
      <c r="AG1741">
        <v>12</v>
      </c>
      <c r="AH1741">
        <v>11</v>
      </c>
      <c r="AL1741" t="s">
        <v>35</v>
      </c>
    </row>
    <row r="1742" spans="1:38" hidden="1" x14ac:dyDescent="0.25">
      <c r="A1742" s="23" t="s">
        <v>329</v>
      </c>
      <c r="B1742" s="20" t="s">
        <v>345</v>
      </c>
      <c r="C1742" s="30">
        <v>4</v>
      </c>
      <c r="D1742">
        <v>10.78</v>
      </c>
      <c r="E1742">
        <v>10.379999999999999</v>
      </c>
      <c r="F1742" s="34"/>
      <c r="G1742">
        <v>5</v>
      </c>
      <c r="H1742">
        <v>3</v>
      </c>
      <c r="I1742" s="34"/>
      <c r="J1742" s="52" t="s">
        <v>49</v>
      </c>
      <c r="K1742" s="63" t="s">
        <v>140</v>
      </c>
      <c r="L1742" s="100"/>
      <c r="M1742">
        <v>121</v>
      </c>
      <c r="N1742">
        <v>134</v>
      </c>
      <c r="O1742" s="34"/>
      <c r="P1742">
        <f>VLOOKUP(表格2_45[[#This Row],[name]],odds!$A$1:$H$200,4,0)</f>
        <v>14</v>
      </c>
      <c r="Q1742">
        <v>5.2</v>
      </c>
      <c r="R1742" s="34"/>
      <c r="S1742" s="35" t="s">
        <v>408</v>
      </c>
      <c r="T1742" s="40">
        <v>1200</v>
      </c>
      <c r="U1742">
        <v>1</v>
      </c>
      <c r="V1742">
        <v>17</v>
      </c>
      <c r="W1742">
        <v>4</v>
      </c>
      <c r="X1742">
        <v>24</v>
      </c>
      <c r="Y1742" s="32" t="s">
        <v>416</v>
      </c>
      <c r="Z1742">
        <v>1077</v>
      </c>
      <c r="AA1742" s="33" t="s">
        <v>417</v>
      </c>
      <c r="AB1742">
        <v>3</v>
      </c>
      <c r="AC1742">
        <v>74</v>
      </c>
      <c r="AD1742" s="22" t="s">
        <v>135</v>
      </c>
      <c r="AE1742">
        <v>6</v>
      </c>
      <c r="AF1742">
        <v>3</v>
      </c>
      <c r="AG1742">
        <v>3</v>
      </c>
      <c r="AH1742">
        <v>4</v>
      </c>
      <c r="AL1742" t="s">
        <v>35</v>
      </c>
    </row>
    <row r="1743" spans="1:38" x14ac:dyDescent="0.25">
      <c r="A1743" s="23" t="s">
        <v>329</v>
      </c>
      <c r="B1743" s="24" t="s">
        <v>357</v>
      </c>
      <c r="C1743">
        <v>7</v>
      </c>
      <c r="D1743">
        <v>9.7799999999999994</v>
      </c>
      <c r="E1743">
        <v>9.7799999999999994</v>
      </c>
      <c r="F1743" s="34"/>
      <c r="G1743">
        <v>7</v>
      </c>
      <c r="H1743">
        <v>2</v>
      </c>
      <c r="I1743" s="34"/>
      <c r="J1743" s="56" t="s">
        <v>69</v>
      </c>
      <c r="K1743" s="49" t="s">
        <v>31</v>
      </c>
      <c r="L1743" s="107"/>
      <c r="M1743">
        <v>119</v>
      </c>
      <c r="N1743">
        <v>125</v>
      </c>
      <c r="O1743" s="34"/>
      <c r="P1743">
        <f>VLOOKUP(表格2_45[[#This Row],[name]],odds!$A$1:$H$200,4,0)</f>
        <v>12</v>
      </c>
      <c r="Q1743">
        <v>7.9</v>
      </c>
      <c r="R1743" s="34"/>
      <c r="S1743" s="38" t="s">
        <v>411</v>
      </c>
      <c r="T1743" s="40">
        <v>1200</v>
      </c>
      <c r="U1743">
        <v>1</v>
      </c>
      <c r="V1743">
        <v>2</v>
      </c>
      <c r="W1743">
        <v>11</v>
      </c>
      <c r="X1743">
        <v>25</v>
      </c>
      <c r="Y1743" s="32" t="s">
        <v>416</v>
      </c>
      <c r="Z1743">
        <v>980</v>
      </c>
      <c r="AA1743" s="33" t="s">
        <v>427</v>
      </c>
      <c r="AB1743">
        <v>2</v>
      </c>
      <c r="AC1743">
        <v>87</v>
      </c>
      <c r="AD1743" s="16" t="s">
        <v>14</v>
      </c>
      <c r="AE1743" t="s">
        <v>519</v>
      </c>
      <c r="AF1743">
        <v>11</v>
      </c>
      <c r="AG1743">
        <v>12</v>
      </c>
      <c r="AH1743">
        <v>7</v>
      </c>
      <c r="AL1743" t="s">
        <v>624</v>
      </c>
    </row>
    <row r="1744" spans="1:38" hidden="1" x14ac:dyDescent="0.25">
      <c r="A1744" s="23" t="s">
        <v>329</v>
      </c>
      <c r="B1744" s="24" t="s">
        <v>357</v>
      </c>
      <c r="C1744" s="28">
        <v>2</v>
      </c>
      <c r="D1744">
        <v>10.11</v>
      </c>
      <c r="E1744">
        <v>9.8099999999999987</v>
      </c>
      <c r="F1744" s="34"/>
      <c r="G1744">
        <v>7</v>
      </c>
      <c r="H1744">
        <v>6</v>
      </c>
      <c r="I1744" s="34"/>
      <c r="J1744" s="56" t="s">
        <v>69</v>
      </c>
      <c r="K1744" s="49" t="s">
        <v>31</v>
      </c>
      <c r="L1744" s="107"/>
      <c r="M1744">
        <v>119</v>
      </c>
      <c r="N1744">
        <v>128</v>
      </c>
      <c r="O1744" s="34"/>
      <c r="P1744">
        <f>VLOOKUP(表格2_45[[#This Row],[name]],odds!$A$1:$H$200,4,0)</f>
        <v>12</v>
      </c>
      <c r="Q1744">
        <v>9</v>
      </c>
      <c r="R1744" s="34"/>
      <c r="S1744" s="38" t="s">
        <v>411</v>
      </c>
      <c r="T1744" s="40">
        <v>1200</v>
      </c>
      <c r="U1744">
        <v>1</v>
      </c>
      <c r="V1744">
        <v>13</v>
      </c>
      <c r="W1744">
        <v>11</v>
      </c>
      <c r="X1744">
        <v>24</v>
      </c>
      <c r="Y1744" s="31" t="s">
        <v>420</v>
      </c>
      <c r="Z1744">
        <v>986</v>
      </c>
      <c r="AA1744" s="33" t="s">
        <v>417</v>
      </c>
      <c r="AB1744">
        <v>4</v>
      </c>
      <c r="AC1744">
        <v>52</v>
      </c>
      <c r="AD1744" s="16" t="s">
        <v>14</v>
      </c>
      <c r="AE1744" s="12" t="s">
        <v>989</v>
      </c>
      <c r="AF1744">
        <v>12</v>
      </c>
      <c r="AG1744">
        <v>9</v>
      </c>
      <c r="AH1744">
        <v>2</v>
      </c>
      <c r="AL1744" t="s">
        <v>968</v>
      </c>
    </row>
    <row r="1745" spans="1:38" hidden="1" x14ac:dyDescent="0.25">
      <c r="A1745" s="23" t="s">
        <v>329</v>
      </c>
      <c r="B1745" s="20" t="s">
        <v>345</v>
      </c>
      <c r="C1745" s="28">
        <v>1</v>
      </c>
      <c r="D1745">
        <v>9.91</v>
      </c>
      <c r="E1745">
        <v>9.81</v>
      </c>
      <c r="F1745" s="34"/>
      <c r="G1745">
        <v>5</v>
      </c>
      <c r="H1745">
        <v>6</v>
      </c>
      <c r="I1745" s="34"/>
      <c r="J1745" s="52" t="s">
        <v>49</v>
      </c>
      <c r="K1745" s="52" t="s">
        <v>49</v>
      </c>
      <c r="L1745" s="118"/>
      <c r="M1745">
        <v>121</v>
      </c>
      <c r="N1745">
        <v>124</v>
      </c>
      <c r="O1745" s="34"/>
      <c r="P1745">
        <f>VLOOKUP(表格2_45[[#This Row],[name]],odds!$A$1:$H$200,4,0)</f>
        <v>14</v>
      </c>
      <c r="Q1745">
        <v>5.6</v>
      </c>
      <c r="R1745" s="34"/>
      <c r="S1745" s="35" t="s">
        <v>408</v>
      </c>
      <c r="T1745" s="40">
        <v>1200</v>
      </c>
      <c r="U1745">
        <v>1</v>
      </c>
      <c r="V1745">
        <v>18</v>
      </c>
      <c r="W1745">
        <v>9</v>
      </c>
      <c r="X1745">
        <v>24</v>
      </c>
      <c r="Y1745" s="31" t="s">
        <v>420</v>
      </c>
      <c r="Z1745">
        <v>1105</v>
      </c>
      <c r="AA1745" s="33" t="s">
        <v>417</v>
      </c>
      <c r="AB1745">
        <v>3</v>
      </c>
      <c r="AC1745">
        <v>65</v>
      </c>
      <c r="AD1745" s="22" t="s">
        <v>135</v>
      </c>
      <c r="AE1745" s="12" t="s">
        <v>423</v>
      </c>
      <c r="AF1745">
        <v>3</v>
      </c>
      <c r="AG1745">
        <v>4</v>
      </c>
      <c r="AH1745">
        <v>1</v>
      </c>
      <c r="AL1745" t="s">
        <v>35</v>
      </c>
    </row>
    <row r="1746" spans="1:38" hidden="1" x14ac:dyDescent="0.25">
      <c r="A1746" s="23" t="s">
        <v>329</v>
      </c>
      <c r="B1746" s="24" t="s">
        <v>357</v>
      </c>
      <c r="C1746" s="28">
        <v>2</v>
      </c>
      <c r="D1746">
        <v>10.41</v>
      </c>
      <c r="E1746">
        <v>9.81</v>
      </c>
      <c r="F1746" s="34"/>
      <c r="G1746">
        <v>7</v>
      </c>
      <c r="H1746">
        <v>11</v>
      </c>
      <c r="I1746" s="34"/>
      <c r="J1746" s="56" t="s">
        <v>69</v>
      </c>
      <c r="K1746" s="49" t="s">
        <v>31</v>
      </c>
      <c r="L1746" s="107"/>
      <c r="M1746">
        <v>119</v>
      </c>
      <c r="N1746">
        <v>130</v>
      </c>
      <c r="O1746" s="34"/>
      <c r="P1746">
        <f>VLOOKUP(表格2_45[[#This Row],[name]],odds!$A$1:$H$200,4,0)</f>
        <v>12</v>
      </c>
      <c r="Q1746">
        <v>4.4000000000000004</v>
      </c>
      <c r="R1746" s="34"/>
      <c r="S1746" s="37" t="s">
        <v>409</v>
      </c>
      <c r="T1746" s="40">
        <v>1200</v>
      </c>
      <c r="U1746">
        <v>1</v>
      </c>
      <c r="V1746">
        <v>4</v>
      </c>
      <c r="W1746">
        <v>12</v>
      </c>
      <c r="X1746">
        <v>24</v>
      </c>
      <c r="Y1746" s="32" t="s">
        <v>432</v>
      </c>
      <c r="Z1746">
        <v>996</v>
      </c>
      <c r="AA1746" s="33" t="s">
        <v>417</v>
      </c>
      <c r="AB1746">
        <v>4</v>
      </c>
      <c r="AC1746">
        <v>54</v>
      </c>
      <c r="AD1746" s="16" t="s">
        <v>14</v>
      </c>
      <c r="AE1746" s="12" t="s">
        <v>423</v>
      </c>
      <c r="AF1746">
        <v>7</v>
      </c>
      <c r="AG1746">
        <v>6</v>
      </c>
      <c r="AH1746">
        <v>2</v>
      </c>
      <c r="AL1746" t="s">
        <v>103</v>
      </c>
    </row>
    <row r="1747" spans="1:38" x14ac:dyDescent="0.25">
      <c r="A1747" s="23" t="s">
        <v>329</v>
      </c>
      <c r="B1747" s="20" t="s">
        <v>345</v>
      </c>
      <c r="C1747" s="30">
        <v>5</v>
      </c>
      <c r="D1747">
        <v>9.9700000000000006</v>
      </c>
      <c r="E1747">
        <v>9.870000000000001</v>
      </c>
      <c r="F1747" s="34"/>
      <c r="G1747">
        <v>5</v>
      </c>
      <c r="H1747">
        <v>8</v>
      </c>
      <c r="I1747" s="34"/>
      <c r="J1747" s="52" t="s">
        <v>49</v>
      </c>
      <c r="K1747" s="76" t="s">
        <v>407</v>
      </c>
      <c r="L1747" s="115"/>
      <c r="M1747">
        <v>121</v>
      </c>
      <c r="N1747">
        <v>123</v>
      </c>
      <c r="O1747" s="34"/>
      <c r="P1747">
        <f>VLOOKUP(表格2_45[[#This Row],[name]],odds!$A$1:$H$200,4,0)</f>
        <v>14</v>
      </c>
      <c r="Q1747">
        <v>68</v>
      </c>
      <c r="R1747" s="34"/>
      <c r="S1747" s="36" t="s">
        <v>410</v>
      </c>
      <c r="T1747" s="40">
        <v>1200</v>
      </c>
      <c r="U1747">
        <v>1</v>
      </c>
      <c r="V1747">
        <v>4</v>
      </c>
      <c r="W1747">
        <v>6</v>
      </c>
      <c r="X1747">
        <v>25</v>
      </c>
      <c r="Y1747" s="32" t="s">
        <v>432</v>
      </c>
      <c r="Z1747">
        <v>1098</v>
      </c>
      <c r="AA1747" s="34" t="s">
        <v>438</v>
      </c>
      <c r="AB1747">
        <v>2</v>
      </c>
      <c r="AC1747">
        <v>84</v>
      </c>
      <c r="AD1747" s="22" t="s">
        <v>135</v>
      </c>
      <c r="AE1747" s="12">
        <v>2</v>
      </c>
      <c r="AF1747">
        <v>10</v>
      </c>
      <c r="AG1747">
        <v>10</v>
      </c>
      <c r="AH1747">
        <v>5</v>
      </c>
      <c r="AL1747" t="s">
        <v>35</v>
      </c>
    </row>
    <row r="1748" spans="1:38" hidden="1" x14ac:dyDescent="0.25">
      <c r="A1748" s="23" t="s">
        <v>329</v>
      </c>
      <c r="B1748" s="21" t="s">
        <v>348</v>
      </c>
      <c r="C1748" s="30">
        <v>5</v>
      </c>
      <c r="D1748">
        <v>9.81</v>
      </c>
      <c r="E1748">
        <v>10.210000000000001</v>
      </c>
      <c r="F1748" s="34"/>
      <c r="G1748">
        <v>12</v>
      </c>
      <c r="H1748">
        <v>1</v>
      </c>
      <c r="I1748" s="34"/>
      <c r="J1748" s="54" t="s">
        <v>58</v>
      </c>
      <c r="K1748" s="54" t="s">
        <v>58</v>
      </c>
      <c r="L1748" s="110"/>
      <c r="M1748">
        <v>121</v>
      </c>
      <c r="N1748">
        <v>121</v>
      </c>
      <c r="O1748" s="34"/>
      <c r="P1748">
        <f>VLOOKUP(表格2_45[[#This Row],[name]],odds!$A$1:$H$200,4,0)</f>
        <v>13</v>
      </c>
      <c r="Q1748">
        <v>2.9</v>
      </c>
      <c r="R1748" s="34"/>
      <c r="S1748" s="35" t="s">
        <v>408</v>
      </c>
      <c r="T1748" s="40">
        <v>1200</v>
      </c>
      <c r="U1748">
        <v>1</v>
      </c>
      <c r="V1748">
        <v>20</v>
      </c>
      <c r="W1748">
        <v>12</v>
      </c>
      <c r="X1748">
        <v>25</v>
      </c>
      <c r="Y1748" t="s">
        <v>479</v>
      </c>
      <c r="Z1748">
        <v>1083</v>
      </c>
      <c r="AA1748" s="33" t="s">
        <v>417</v>
      </c>
      <c r="AB1748">
        <v>2</v>
      </c>
      <c r="AC1748">
        <v>85</v>
      </c>
      <c r="AD1748" s="19" t="s">
        <v>32</v>
      </c>
      <c r="AE1748" s="12" t="s">
        <v>552</v>
      </c>
      <c r="AF1748">
        <v>3</v>
      </c>
      <c r="AG1748">
        <v>5</v>
      </c>
      <c r="AH1748">
        <v>5</v>
      </c>
      <c r="AL1748" t="s">
        <v>161</v>
      </c>
    </row>
    <row r="1749" spans="1:38" hidden="1" x14ac:dyDescent="0.25">
      <c r="A1749" s="23" t="s">
        <v>329</v>
      </c>
      <c r="B1749" s="21" t="s">
        <v>348</v>
      </c>
      <c r="C1749" s="28">
        <v>2</v>
      </c>
      <c r="D1749">
        <v>56.58</v>
      </c>
      <c r="E1749">
        <v>57.18</v>
      </c>
      <c r="F1749" s="34"/>
      <c r="G1749">
        <v>12</v>
      </c>
      <c r="H1749">
        <v>4</v>
      </c>
      <c r="I1749" s="34"/>
      <c r="J1749" s="54" t="s">
        <v>58</v>
      </c>
      <c r="K1749" s="54" t="s">
        <v>58</v>
      </c>
      <c r="L1749" s="110"/>
      <c r="M1749">
        <v>121</v>
      </c>
      <c r="N1749">
        <v>115</v>
      </c>
      <c r="O1749" s="34"/>
      <c r="P1749">
        <f>VLOOKUP(表格2_45[[#This Row],[name]],odds!$A$1:$H$200,4,0)</f>
        <v>13</v>
      </c>
      <c r="Q1749">
        <v>4</v>
      </c>
      <c r="R1749" s="34"/>
      <c r="S1749" s="37" t="s">
        <v>409</v>
      </c>
      <c r="T1749">
        <v>1000</v>
      </c>
      <c r="U1749">
        <v>0</v>
      </c>
      <c r="V1749">
        <v>30</v>
      </c>
      <c r="W1749">
        <v>11</v>
      </c>
      <c r="X1749">
        <v>25</v>
      </c>
      <c r="Y1749" t="s">
        <v>508</v>
      </c>
      <c r="Z1749">
        <v>1080</v>
      </c>
      <c r="AA1749" s="33" t="s">
        <v>417</v>
      </c>
      <c r="AB1749">
        <v>2</v>
      </c>
      <c r="AC1749">
        <v>84</v>
      </c>
      <c r="AD1749" s="19" t="s">
        <v>32</v>
      </c>
      <c r="AE1749" s="12" t="s">
        <v>418</v>
      </c>
      <c r="AF1749">
        <v>4</v>
      </c>
      <c r="AG1749">
        <v>3</v>
      </c>
      <c r="AH1749">
        <v>2</v>
      </c>
      <c r="AL1749" t="s">
        <v>161</v>
      </c>
    </row>
    <row r="1750" spans="1:38" hidden="1" x14ac:dyDescent="0.25">
      <c r="A1750" s="23" t="s">
        <v>329</v>
      </c>
      <c r="B1750" s="21" t="s">
        <v>348</v>
      </c>
      <c r="C1750" s="28">
        <v>1</v>
      </c>
      <c r="D1750">
        <v>56.75</v>
      </c>
      <c r="E1750">
        <v>56.550000000000004</v>
      </c>
      <c r="F1750" s="34"/>
      <c r="G1750">
        <v>12</v>
      </c>
      <c r="H1750">
        <v>7</v>
      </c>
      <c r="I1750" s="34"/>
      <c r="J1750" s="54" t="s">
        <v>58</v>
      </c>
      <c r="K1750" s="54" t="s">
        <v>58</v>
      </c>
      <c r="L1750" s="110"/>
      <c r="M1750">
        <v>121</v>
      </c>
      <c r="N1750">
        <v>132</v>
      </c>
      <c r="O1750" s="34"/>
      <c r="P1750">
        <f>VLOOKUP(表格2_45[[#This Row],[name]],odds!$A$1:$H$200,4,0)</f>
        <v>13</v>
      </c>
      <c r="Q1750">
        <v>6.1</v>
      </c>
      <c r="R1750" s="34"/>
      <c r="S1750" s="37" t="s">
        <v>409</v>
      </c>
      <c r="T1750">
        <v>1000</v>
      </c>
      <c r="U1750">
        <v>0</v>
      </c>
      <c r="V1750">
        <v>15</v>
      </c>
      <c r="W1750">
        <v>11</v>
      </c>
      <c r="X1750">
        <v>25</v>
      </c>
      <c r="Y1750" t="s">
        <v>465</v>
      </c>
      <c r="Z1750">
        <v>1085</v>
      </c>
      <c r="AA1750" s="33" t="s">
        <v>417</v>
      </c>
      <c r="AB1750">
        <v>3</v>
      </c>
      <c r="AC1750">
        <v>77</v>
      </c>
      <c r="AD1750" s="19" t="s">
        <v>32</v>
      </c>
      <c r="AE1750" s="12" t="s">
        <v>423</v>
      </c>
      <c r="AF1750">
        <v>4</v>
      </c>
      <c r="AG1750">
        <v>4</v>
      </c>
      <c r="AH1750">
        <v>1</v>
      </c>
      <c r="AL1750" t="s">
        <v>161</v>
      </c>
    </row>
    <row r="1751" spans="1:38" hidden="1" x14ac:dyDescent="0.25">
      <c r="A1751" s="23" t="s">
        <v>329</v>
      </c>
      <c r="B1751" s="17" t="s">
        <v>335</v>
      </c>
      <c r="C1751" s="30">
        <v>4</v>
      </c>
      <c r="D1751">
        <v>10.08</v>
      </c>
      <c r="E1751">
        <v>9.8800000000000008</v>
      </c>
      <c r="F1751" s="34"/>
      <c r="G1751">
        <v>9</v>
      </c>
      <c r="H1751">
        <v>7</v>
      </c>
      <c r="I1751" s="34"/>
      <c r="J1751" s="61" t="s">
        <v>106</v>
      </c>
      <c r="K1751" s="50" t="s">
        <v>565</v>
      </c>
      <c r="L1751" s="98"/>
      <c r="M1751">
        <v>124</v>
      </c>
      <c r="N1751">
        <v>130</v>
      </c>
      <c r="O1751" s="34"/>
      <c r="P1751">
        <f>VLOOKUP(表格2_45[[#This Row],[name]],odds!$A$1:$H$200,4,0)</f>
        <v>13</v>
      </c>
      <c r="Q1751">
        <v>3.4</v>
      </c>
      <c r="R1751" s="34"/>
      <c r="S1751" s="38" t="s">
        <v>411</v>
      </c>
      <c r="T1751" s="40">
        <v>1200</v>
      </c>
      <c r="U1751">
        <v>1</v>
      </c>
      <c r="V1751">
        <v>4</v>
      </c>
      <c r="W1751">
        <v>1</v>
      </c>
      <c r="X1751">
        <v>24</v>
      </c>
      <c r="Y1751" s="32" t="s">
        <v>432</v>
      </c>
      <c r="Z1751">
        <v>1228</v>
      </c>
      <c r="AA1751" s="33" t="s">
        <v>417</v>
      </c>
      <c r="AB1751">
        <v>2</v>
      </c>
      <c r="AC1751">
        <v>96</v>
      </c>
      <c r="AD1751" s="25" t="s">
        <v>1216</v>
      </c>
      <c r="AE1751" s="12" t="s">
        <v>418</v>
      </c>
      <c r="AF1751">
        <v>12</v>
      </c>
      <c r="AG1751">
        <v>12</v>
      </c>
      <c r="AH1751">
        <v>4</v>
      </c>
      <c r="AL1751" t="s">
        <v>1799</v>
      </c>
    </row>
    <row r="1752" spans="1:38" hidden="1" x14ac:dyDescent="0.25">
      <c r="A1752" s="23" t="s">
        <v>329</v>
      </c>
      <c r="B1752" s="21" t="s">
        <v>348</v>
      </c>
      <c r="C1752" s="28">
        <v>1</v>
      </c>
      <c r="D1752">
        <v>9.0399999999999991</v>
      </c>
      <c r="E1752">
        <v>9.3399999999999981</v>
      </c>
      <c r="F1752" s="34"/>
      <c r="G1752">
        <v>12</v>
      </c>
      <c r="H1752">
        <v>6</v>
      </c>
      <c r="I1752" s="34"/>
      <c r="J1752" s="54" t="s">
        <v>58</v>
      </c>
      <c r="K1752" s="54" t="s">
        <v>58</v>
      </c>
      <c r="L1752" s="110"/>
      <c r="M1752">
        <v>121</v>
      </c>
      <c r="N1752">
        <v>118</v>
      </c>
      <c r="O1752" s="34"/>
      <c r="P1752">
        <f>VLOOKUP(表格2_45[[#This Row],[name]],odds!$A$1:$H$200,4,0)</f>
        <v>13</v>
      </c>
      <c r="Q1752">
        <v>8.1999999999999993</v>
      </c>
      <c r="R1752" s="34"/>
      <c r="S1752" s="37" t="s">
        <v>409</v>
      </c>
      <c r="T1752" s="40">
        <v>1200</v>
      </c>
      <c r="U1752">
        <v>1</v>
      </c>
      <c r="V1752">
        <v>16</v>
      </c>
      <c r="W1752">
        <v>4</v>
      </c>
      <c r="X1752">
        <v>25</v>
      </c>
      <c r="Y1752" s="31" t="s">
        <v>420</v>
      </c>
      <c r="Z1752">
        <v>1075</v>
      </c>
      <c r="AA1752" s="33" t="s">
        <v>427</v>
      </c>
      <c r="AB1752">
        <v>3</v>
      </c>
      <c r="AC1752">
        <v>63</v>
      </c>
      <c r="AD1752" s="19" t="s">
        <v>32</v>
      </c>
      <c r="AE1752" s="12" t="s">
        <v>423</v>
      </c>
      <c r="AF1752">
        <v>5</v>
      </c>
      <c r="AG1752">
        <v>5</v>
      </c>
      <c r="AH1752">
        <v>1</v>
      </c>
      <c r="AL1752" t="s">
        <v>450</v>
      </c>
    </row>
    <row r="1753" spans="1:38" hidden="1" x14ac:dyDescent="0.25">
      <c r="A1753" s="23" t="s">
        <v>329</v>
      </c>
      <c r="B1753" s="21" t="s">
        <v>348</v>
      </c>
      <c r="C1753">
        <v>7</v>
      </c>
      <c r="D1753">
        <v>8.64</v>
      </c>
      <c r="E1753">
        <v>8.84</v>
      </c>
      <c r="F1753" s="34"/>
      <c r="G1753">
        <v>12</v>
      </c>
      <c r="H1753">
        <v>7</v>
      </c>
      <c r="I1753" s="34"/>
      <c r="J1753" s="54" t="s">
        <v>58</v>
      </c>
      <c r="K1753" s="63" t="s">
        <v>140</v>
      </c>
      <c r="L1753" s="100"/>
      <c r="M1753">
        <v>121</v>
      </c>
      <c r="N1753">
        <v>120</v>
      </c>
      <c r="O1753" s="34"/>
      <c r="P1753">
        <f>VLOOKUP(表格2_45[[#This Row],[name]],odds!$A$1:$H$200,4,0)</f>
        <v>13</v>
      </c>
      <c r="Q1753">
        <v>9.1</v>
      </c>
      <c r="R1753" s="34"/>
      <c r="S1753" s="35" t="s">
        <v>408</v>
      </c>
      <c r="T1753" s="40">
        <v>1200</v>
      </c>
      <c r="U1753">
        <v>1</v>
      </c>
      <c r="V1753">
        <v>23</v>
      </c>
      <c r="W1753">
        <v>3</v>
      </c>
      <c r="X1753">
        <v>25</v>
      </c>
      <c r="Y1753" t="s">
        <v>483</v>
      </c>
      <c r="Z1753">
        <v>1082</v>
      </c>
      <c r="AA1753" s="33" t="s">
        <v>427</v>
      </c>
      <c r="AB1753">
        <v>3</v>
      </c>
      <c r="AC1753">
        <v>65</v>
      </c>
      <c r="AD1753" s="19" t="s">
        <v>32</v>
      </c>
      <c r="AE1753" s="12" t="s">
        <v>549</v>
      </c>
      <c r="AF1753">
        <v>2</v>
      </c>
      <c r="AG1753">
        <v>2</v>
      </c>
      <c r="AH1753">
        <v>7</v>
      </c>
      <c r="AL1753" t="s">
        <v>624</v>
      </c>
    </row>
    <row r="1754" spans="1:38" hidden="1" x14ac:dyDescent="0.25">
      <c r="A1754" s="23" t="s">
        <v>329</v>
      </c>
      <c r="B1754" s="21" t="s">
        <v>348</v>
      </c>
      <c r="C1754" s="30">
        <v>4</v>
      </c>
      <c r="D1754">
        <v>8.8000000000000007</v>
      </c>
      <c r="E1754">
        <v>9.1</v>
      </c>
      <c r="F1754" s="34"/>
      <c r="G1754">
        <v>12</v>
      </c>
      <c r="H1754">
        <v>8</v>
      </c>
      <c r="I1754" s="34"/>
      <c r="J1754" s="54" t="s">
        <v>58</v>
      </c>
      <c r="K1754" s="63" t="s">
        <v>140</v>
      </c>
      <c r="L1754" s="100"/>
      <c r="M1754">
        <v>121</v>
      </c>
      <c r="N1754">
        <v>117</v>
      </c>
      <c r="O1754" s="34"/>
      <c r="P1754">
        <f>VLOOKUP(表格2_45[[#This Row],[name]],odds!$A$1:$H$200,4,0)</f>
        <v>13</v>
      </c>
      <c r="Q1754">
        <v>25</v>
      </c>
      <c r="R1754" s="34"/>
      <c r="S1754" s="35" t="s">
        <v>408</v>
      </c>
      <c r="T1754" s="40">
        <v>1200</v>
      </c>
      <c r="U1754">
        <v>1</v>
      </c>
      <c r="V1754">
        <v>2</v>
      </c>
      <c r="W1754">
        <v>3</v>
      </c>
      <c r="X1754">
        <v>25</v>
      </c>
      <c r="Y1754" t="s">
        <v>477</v>
      </c>
      <c r="Z1754">
        <v>1084</v>
      </c>
      <c r="AA1754" s="33" t="s">
        <v>427</v>
      </c>
      <c r="AB1754">
        <v>3</v>
      </c>
      <c r="AC1754">
        <v>65</v>
      </c>
      <c r="AD1754" s="19" t="s">
        <v>32</v>
      </c>
      <c r="AE1754" s="12" t="s">
        <v>549</v>
      </c>
      <c r="AF1754">
        <v>2</v>
      </c>
      <c r="AG1754">
        <v>2</v>
      </c>
      <c r="AH1754">
        <v>4</v>
      </c>
      <c r="AL1754" t="s">
        <v>624</v>
      </c>
    </row>
    <row r="1755" spans="1:38" hidden="1" x14ac:dyDescent="0.25">
      <c r="A1755" s="23" t="s">
        <v>329</v>
      </c>
      <c r="B1755" s="21" t="s">
        <v>348</v>
      </c>
      <c r="C1755">
        <v>7</v>
      </c>
      <c r="D1755">
        <v>56.7</v>
      </c>
      <c r="E1755">
        <v>56.6</v>
      </c>
      <c r="F1755" s="34"/>
      <c r="G1755">
        <v>12</v>
      </c>
      <c r="H1755">
        <v>13</v>
      </c>
      <c r="I1755" s="34"/>
      <c r="J1755" s="54" t="s">
        <v>58</v>
      </c>
      <c r="K1755" s="67" t="s">
        <v>195</v>
      </c>
      <c r="L1755" s="95"/>
      <c r="M1755">
        <v>121</v>
      </c>
      <c r="N1755">
        <v>125</v>
      </c>
      <c r="O1755" s="34"/>
      <c r="P1755">
        <f>VLOOKUP(表格2_45[[#This Row],[name]],odds!$A$1:$H$200,4,0)</f>
        <v>13</v>
      </c>
      <c r="Q1755">
        <v>4.5999999999999996</v>
      </c>
      <c r="R1755" s="34"/>
      <c r="S1755" s="35" t="s">
        <v>408</v>
      </c>
      <c r="T1755">
        <v>1000</v>
      </c>
      <c r="U1755">
        <v>0</v>
      </c>
      <c r="V1755">
        <v>16</v>
      </c>
      <c r="W1755">
        <v>2</v>
      </c>
      <c r="X1755">
        <v>25</v>
      </c>
      <c r="Y1755" t="s">
        <v>479</v>
      </c>
      <c r="Z1755">
        <v>1096</v>
      </c>
      <c r="AA1755" s="33" t="s">
        <v>427</v>
      </c>
      <c r="AB1755">
        <v>3</v>
      </c>
      <c r="AC1755">
        <v>65</v>
      </c>
      <c r="AD1755" s="19" t="s">
        <v>32</v>
      </c>
      <c r="AE1755" t="s">
        <v>484</v>
      </c>
      <c r="AF1755">
        <v>2</v>
      </c>
      <c r="AG1755">
        <v>3</v>
      </c>
      <c r="AH1755">
        <v>7</v>
      </c>
      <c r="AL1755" t="s">
        <v>624</v>
      </c>
    </row>
    <row r="1756" spans="1:38" hidden="1" x14ac:dyDescent="0.25">
      <c r="A1756" s="23" t="s">
        <v>329</v>
      </c>
      <c r="B1756" s="21" t="s">
        <v>348</v>
      </c>
      <c r="C1756" s="28">
        <v>2</v>
      </c>
      <c r="D1756">
        <v>57.69</v>
      </c>
      <c r="E1756">
        <v>57.989999999999995</v>
      </c>
      <c r="F1756" s="34"/>
      <c r="G1756">
        <v>12</v>
      </c>
      <c r="H1756">
        <v>3</v>
      </c>
      <c r="I1756" s="34"/>
      <c r="J1756" s="54" t="s">
        <v>58</v>
      </c>
      <c r="K1756" s="67" t="s">
        <v>195</v>
      </c>
      <c r="L1756" s="95"/>
      <c r="M1756">
        <v>121</v>
      </c>
      <c r="N1756">
        <v>123</v>
      </c>
      <c r="O1756" s="34"/>
      <c r="P1756">
        <f>VLOOKUP(表格2_45[[#This Row],[name]],odds!$A$1:$H$200,4,0)</f>
        <v>13</v>
      </c>
      <c r="Q1756">
        <v>7.9</v>
      </c>
      <c r="R1756" s="34"/>
      <c r="S1756" s="37" t="s">
        <v>409</v>
      </c>
      <c r="T1756">
        <v>1000</v>
      </c>
      <c r="U1756">
        <v>0</v>
      </c>
      <c r="V1756">
        <v>26</v>
      </c>
      <c r="W1756">
        <v>1</v>
      </c>
      <c r="X1756">
        <v>25</v>
      </c>
      <c r="Y1756" t="s">
        <v>465</v>
      </c>
      <c r="Z1756">
        <v>1098</v>
      </c>
      <c r="AA1756" s="33" t="s">
        <v>417</v>
      </c>
      <c r="AB1756">
        <v>3</v>
      </c>
      <c r="AC1756">
        <v>65</v>
      </c>
      <c r="AD1756" s="19" t="s">
        <v>32</v>
      </c>
      <c r="AE1756" s="12" t="s">
        <v>471</v>
      </c>
      <c r="AF1756">
        <v>4</v>
      </c>
      <c r="AG1756">
        <v>4</v>
      </c>
      <c r="AH1756">
        <v>2</v>
      </c>
      <c r="AL1756" t="s">
        <v>624</v>
      </c>
    </row>
    <row r="1757" spans="1:38" hidden="1" x14ac:dyDescent="0.25">
      <c r="A1757" s="23" t="s">
        <v>329</v>
      </c>
      <c r="B1757" s="22" t="s">
        <v>351</v>
      </c>
      <c r="C1757">
        <v>11</v>
      </c>
      <c r="D1757">
        <v>57.79</v>
      </c>
      <c r="E1757">
        <v>57.09</v>
      </c>
      <c r="F1757" s="34"/>
      <c r="G1757">
        <v>4</v>
      </c>
      <c r="H1757">
        <v>12</v>
      </c>
      <c r="I1757" s="34"/>
      <c r="J1757" s="57" t="s">
        <v>326</v>
      </c>
      <c r="K1757" s="78" t="s">
        <v>687</v>
      </c>
      <c r="L1757" s="123"/>
      <c r="M1757">
        <v>118</v>
      </c>
      <c r="N1757">
        <v>127</v>
      </c>
      <c r="O1757" s="34"/>
      <c r="P1757">
        <f>VLOOKUP(表格2_45[[#This Row],[name]],odds!$A$1:$H$200,4,0)</f>
        <v>16</v>
      </c>
      <c r="Q1757">
        <v>27</v>
      </c>
      <c r="R1757" s="34"/>
      <c r="S1757" s="35" t="s">
        <v>408</v>
      </c>
      <c r="T1757">
        <v>1000</v>
      </c>
      <c r="U1757">
        <v>0</v>
      </c>
      <c r="V1757">
        <v>4</v>
      </c>
      <c r="W1757">
        <v>10</v>
      </c>
      <c r="X1757">
        <v>25</v>
      </c>
      <c r="Y1757" t="s">
        <v>501</v>
      </c>
      <c r="Z1757">
        <v>1231</v>
      </c>
      <c r="AA1757" s="33" t="s">
        <v>427</v>
      </c>
      <c r="AB1757">
        <v>3</v>
      </c>
      <c r="AC1757">
        <v>84</v>
      </c>
      <c r="AD1757" s="24" t="s">
        <v>179</v>
      </c>
      <c r="AE1757" t="s">
        <v>522</v>
      </c>
      <c r="AF1757">
        <v>2</v>
      </c>
      <c r="AG1757">
        <v>3</v>
      </c>
      <c r="AH1757">
        <v>11</v>
      </c>
      <c r="AL1757" t="s">
        <v>141</v>
      </c>
    </row>
    <row r="1758" spans="1:38" hidden="1" x14ac:dyDescent="0.25">
      <c r="A1758" s="23" t="s">
        <v>329</v>
      </c>
      <c r="B1758" s="22" t="s">
        <v>351</v>
      </c>
      <c r="C1758" s="28">
        <v>1</v>
      </c>
      <c r="D1758">
        <v>8.4700000000000006</v>
      </c>
      <c r="E1758">
        <v>8.1700000000000017</v>
      </c>
      <c r="F1758" s="34"/>
      <c r="G1758">
        <v>4</v>
      </c>
      <c r="H1758">
        <v>10</v>
      </c>
      <c r="I1758" s="34"/>
      <c r="J1758" s="57" t="s">
        <v>326</v>
      </c>
      <c r="K1758" s="78" t="s">
        <v>687</v>
      </c>
      <c r="L1758" s="123"/>
      <c r="M1758">
        <v>118</v>
      </c>
      <c r="N1758">
        <v>121</v>
      </c>
      <c r="O1758" s="34"/>
      <c r="P1758">
        <f>VLOOKUP(表格2_45[[#This Row],[name]],odds!$A$1:$H$200,4,0)</f>
        <v>16</v>
      </c>
      <c r="Q1758">
        <v>5.2</v>
      </c>
      <c r="R1758" s="34"/>
      <c r="S1758" s="35" t="s">
        <v>408</v>
      </c>
      <c r="T1758" s="40">
        <v>1200</v>
      </c>
      <c r="U1758">
        <v>1</v>
      </c>
      <c r="V1758">
        <v>14</v>
      </c>
      <c r="W1758">
        <v>9</v>
      </c>
      <c r="X1758">
        <v>25</v>
      </c>
      <c r="Y1758" t="s">
        <v>457</v>
      </c>
      <c r="Z1758">
        <v>1233</v>
      </c>
      <c r="AA1758" s="33" t="s">
        <v>417</v>
      </c>
      <c r="AB1758">
        <v>3</v>
      </c>
      <c r="AC1758">
        <v>76</v>
      </c>
      <c r="AD1758" s="24" t="s">
        <v>179</v>
      </c>
      <c r="AE1758" s="12" t="s">
        <v>418</v>
      </c>
      <c r="AF1758">
        <v>3</v>
      </c>
      <c r="AG1758">
        <v>1</v>
      </c>
      <c r="AH1758">
        <v>1</v>
      </c>
      <c r="AL1758" t="s">
        <v>141</v>
      </c>
    </row>
    <row r="1759" spans="1:38" hidden="1" x14ac:dyDescent="0.25">
      <c r="A1759" s="23" t="s">
        <v>329</v>
      </c>
      <c r="B1759" s="22" t="s">
        <v>351</v>
      </c>
      <c r="C1759" s="28">
        <v>3</v>
      </c>
      <c r="D1759">
        <v>8.4</v>
      </c>
      <c r="E1759">
        <v>8</v>
      </c>
      <c r="F1759" s="34"/>
      <c r="G1759">
        <v>4</v>
      </c>
      <c r="H1759">
        <v>5</v>
      </c>
      <c r="I1759" s="34"/>
      <c r="J1759" s="57" t="s">
        <v>326</v>
      </c>
      <c r="K1759" s="50" t="s">
        <v>565</v>
      </c>
      <c r="L1759" s="98"/>
      <c r="M1759">
        <v>118</v>
      </c>
      <c r="N1759">
        <v>129</v>
      </c>
      <c r="O1759" s="34"/>
      <c r="P1759">
        <f>VLOOKUP(表格2_45[[#This Row],[name]],odds!$A$1:$H$200,4,0)</f>
        <v>16</v>
      </c>
      <c r="Q1759">
        <v>8.8000000000000007</v>
      </c>
      <c r="R1759" s="34"/>
      <c r="S1759" s="35" t="s">
        <v>408</v>
      </c>
      <c r="T1759" s="40">
        <v>1200</v>
      </c>
      <c r="U1759">
        <v>1</v>
      </c>
      <c r="V1759">
        <v>14</v>
      </c>
      <c r="W1759">
        <v>6</v>
      </c>
      <c r="X1759">
        <v>25</v>
      </c>
      <c r="Y1759" t="s">
        <v>457</v>
      </c>
      <c r="Z1759">
        <v>1228</v>
      </c>
      <c r="AA1759" s="34" t="s">
        <v>1098</v>
      </c>
      <c r="AB1759">
        <v>3</v>
      </c>
      <c r="AC1759">
        <v>76</v>
      </c>
      <c r="AD1759" s="24" t="s">
        <v>179</v>
      </c>
      <c r="AE1759" s="12">
        <v>1</v>
      </c>
      <c r="AF1759">
        <v>1</v>
      </c>
      <c r="AG1759">
        <v>1</v>
      </c>
      <c r="AH1759">
        <v>3</v>
      </c>
      <c r="AL1759" t="s">
        <v>141</v>
      </c>
    </row>
    <row r="1760" spans="1:38" hidden="1" x14ac:dyDescent="0.25">
      <c r="A1760" s="23" t="s">
        <v>329</v>
      </c>
      <c r="B1760" s="22" t="s">
        <v>351</v>
      </c>
      <c r="C1760" s="28">
        <v>2</v>
      </c>
      <c r="D1760">
        <v>8.15</v>
      </c>
      <c r="E1760">
        <v>7.8500000000000005</v>
      </c>
      <c r="F1760" s="34"/>
      <c r="G1760">
        <v>4</v>
      </c>
      <c r="H1760">
        <v>7</v>
      </c>
      <c r="I1760" s="34"/>
      <c r="J1760" s="57" t="s">
        <v>326</v>
      </c>
      <c r="K1760" s="50" t="s">
        <v>565</v>
      </c>
      <c r="L1760" s="98"/>
      <c r="M1760">
        <v>118</v>
      </c>
      <c r="N1760">
        <v>127</v>
      </c>
      <c r="O1760" s="34"/>
      <c r="P1760">
        <f>VLOOKUP(表格2_45[[#This Row],[name]],odds!$A$1:$H$200,4,0)</f>
        <v>16</v>
      </c>
      <c r="Q1760">
        <v>16</v>
      </c>
      <c r="R1760" s="34"/>
      <c r="S1760" s="35" t="s">
        <v>408</v>
      </c>
      <c r="T1760" s="40">
        <v>1200</v>
      </c>
      <c r="U1760">
        <v>1</v>
      </c>
      <c r="V1760">
        <v>18</v>
      </c>
      <c r="W1760">
        <v>5</v>
      </c>
      <c r="X1760">
        <v>25</v>
      </c>
      <c r="Y1760" t="s">
        <v>457</v>
      </c>
      <c r="Z1760">
        <v>1222</v>
      </c>
      <c r="AA1760" s="33" t="s">
        <v>417</v>
      </c>
      <c r="AB1760">
        <v>3</v>
      </c>
      <c r="AC1760">
        <v>74</v>
      </c>
      <c r="AD1760" s="24" t="s">
        <v>179</v>
      </c>
      <c r="AE1760" s="12" t="s">
        <v>654</v>
      </c>
      <c r="AF1760">
        <v>2</v>
      </c>
      <c r="AG1760">
        <v>1</v>
      </c>
      <c r="AH1760">
        <v>2</v>
      </c>
      <c r="AL1760" t="s">
        <v>141</v>
      </c>
    </row>
    <row r="1761" spans="1:38" hidden="1" x14ac:dyDescent="0.25">
      <c r="A1761" s="23" t="s">
        <v>329</v>
      </c>
      <c r="B1761" s="22" t="s">
        <v>351</v>
      </c>
      <c r="C1761">
        <v>9</v>
      </c>
      <c r="D1761">
        <v>57.34</v>
      </c>
      <c r="E1761">
        <v>57.24</v>
      </c>
      <c r="F1761" s="34"/>
      <c r="G1761">
        <v>4</v>
      </c>
      <c r="H1761">
        <v>5</v>
      </c>
      <c r="I1761" s="34"/>
      <c r="J1761" s="57" t="s">
        <v>326</v>
      </c>
      <c r="K1761" s="78" t="s">
        <v>687</v>
      </c>
      <c r="L1761" s="123"/>
      <c r="M1761">
        <v>118</v>
      </c>
      <c r="N1761">
        <v>121</v>
      </c>
      <c r="O1761" s="34"/>
      <c r="P1761">
        <f>VLOOKUP(表格2_45[[#This Row],[name]],odds!$A$1:$H$200,4,0)</f>
        <v>16</v>
      </c>
      <c r="Q1761">
        <v>18</v>
      </c>
      <c r="R1761" s="34"/>
      <c r="S1761" s="35" t="s">
        <v>408</v>
      </c>
      <c r="T1761">
        <v>1000</v>
      </c>
      <c r="U1761">
        <v>0</v>
      </c>
      <c r="V1761">
        <v>30</v>
      </c>
      <c r="W1761">
        <v>3</v>
      </c>
      <c r="X1761">
        <v>25</v>
      </c>
      <c r="Y1761" t="s">
        <v>465</v>
      </c>
      <c r="Z1761">
        <v>1237</v>
      </c>
      <c r="AA1761" s="33" t="s">
        <v>417</v>
      </c>
      <c r="AB1761">
        <v>3</v>
      </c>
      <c r="AC1761">
        <v>75</v>
      </c>
      <c r="AD1761" s="24" t="s">
        <v>179</v>
      </c>
      <c r="AE1761" t="s">
        <v>502</v>
      </c>
      <c r="AF1761">
        <v>1</v>
      </c>
      <c r="AG1761">
        <v>1</v>
      </c>
      <c r="AH1761">
        <v>9</v>
      </c>
      <c r="AL1761" t="s">
        <v>141</v>
      </c>
    </row>
    <row r="1762" spans="1:38" hidden="1" x14ac:dyDescent="0.25">
      <c r="A1762" s="23" t="s">
        <v>329</v>
      </c>
      <c r="B1762" s="22" t="s">
        <v>351</v>
      </c>
      <c r="C1762" s="30">
        <v>5</v>
      </c>
      <c r="D1762">
        <v>10.93</v>
      </c>
      <c r="E1762">
        <v>10.63</v>
      </c>
      <c r="F1762" s="34"/>
      <c r="G1762">
        <v>4</v>
      </c>
      <c r="H1762">
        <v>11</v>
      </c>
      <c r="I1762" s="34"/>
      <c r="J1762" s="57" t="s">
        <v>326</v>
      </c>
      <c r="K1762" s="78" t="s">
        <v>687</v>
      </c>
      <c r="L1762" s="123"/>
      <c r="M1762">
        <v>118</v>
      </c>
      <c r="N1762">
        <v>121</v>
      </c>
      <c r="O1762" s="34"/>
      <c r="P1762">
        <f>VLOOKUP(表格2_45[[#This Row],[name]],odds!$A$1:$H$200,4,0)</f>
        <v>16</v>
      </c>
      <c r="Q1762">
        <v>7.1</v>
      </c>
      <c r="R1762" s="34"/>
      <c r="S1762" s="35" t="s">
        <v>408</v>
      </c>
      <c r="T1762" s="40">
        <v>1200</v>
      </c>
      <c r="U1762">
        <v>1</v>
      </c>
      <c r="V1762">
        <v>12</v>
      </c>
      <c r="W1762">
        <v>2</v>
      </c>
      <c r="X1762">
        <v>25</v>
      </c>
      <c r="Y1762" t="s">
        <v>457</v>
      </c>
      <c r="Z1762">
        <v>1236</v>
      </c>
      <c r="AA1762" s="34" t="s">
        <v>671</v>
      </c>
      <c r="AB1762">
        <v>3</v>
      </c>
      <c r="AC1762">
        <v>75</v>
      </c>
      <c r="AD1762" s="24" t="s">
        <v>179</v>
      </c>
      <c r="AE1762">
        <v>5</v>
      </c>
      <c r="AF1762">
        <v>1</v>
      </c>
      <c r="AG1762">
        <v>1</v>
      </c>
      <c r="AH1762">
        <v>6</v>
      </c>
      <c r="AL1762" t="s">
        <v>141</v>
      </c>
    </row>
    <row r="1763" spans="1:38" hidden="1" x14ac:dyDescent="0.25">
      <c r="A1763" s="23" t="s">
        <v>329</v>
      </c>
      <c r="B1763" s="22" t="s">
        <v>351</v>
      </c>
      <c r="C1763" s="28">
        <v>3</v>
      </c>
      <c r="D1763">
        <v>8.69</v>
      </c>
      <c r="E1763">
        <v>8.59</v>
      </c>
      <c r="F1763" s="34"/>
      <c r="G1763">
        <v>4</v>
      </c>
      <c r="H1763">
        <v>8</v>
      </c>
      <c r="I1763" s="34"/>
      <c r="J1763" s="57" t="s">
        <v>326</v>
      </c>
      <c r="K1763" s="78" t="s">
        <v>687</v>
      </c>
      <c r="L1763" s="123"/>
      <c r="M1763">
        <v>118</v>
      </c>
      <c r="N1763">
        <v>116</v>
      </c>
      <c r="O1763" s="34"/>
      <c r="P1763">
        <f>VLOOKUP(表格2_45[[#This Row],[name]],odds!$A$1:$H$200,4,0)</f>
        <v>16</v>
      </c>
      <c r="Q1763">
        <v>3.9</v>
      </c>
      <c r="R1763" s="34"/>
      <c r="S1763" s="35" t="s">
        <v>408</v>
      </c>
      <c r="T1763" s="40">
        <v>1200</v>
      </c>
      <c r="U1763">
        <v>1</v>
      </c>
      <c r="V1763">
        <v>29</v>
      </c>
      <c r="W1763">
        <v>12</v>
      </c>
      <c r="X1763">
        <v>24</v>
      </c>
      <c r="Y1763" t="s">
        <v>457</v>
      </c>
      <c r="Z1763">
        <v>1240</v>
      </c>
      <c r="AA1763" s="33" t="s">
        <v>417</v>
      </c>
      <c r="AB1763">
        <v>3</v>
      </c>
      <c r="AC1763">
        <v>75</v>
      </c>
      <c r="AD1763" s="24" t="s">
        <v>179</v>
      </c>
      <c r="AE1763" s="12" t="s">
        <v>471</v>
      </c>
      <c r="AF1763">
        <v>1</v>
      </c>
      <c r="AG1763">
        <v>1</v>
      </c>
      <c r="AH1763">
        <v>3</v>
      </c>
      <c r="AL1763" t="s">
        <v>141</v>
      </c>
    </row>
    <row r="1764" spans="1:38" hidden="1" x14ac:dyDescent="0.25">
      <c r="A1764" s="23" t="s">
        <v>329</v>
      </c>
      <c r="B1764" s="22" t="s">
        <v>351</v>
      </c>
      <c r="C1764" s="28">
        <v>1</v>
      </c>
      <c r="D1764">
        <v>8.26</v>
      </c>
      <c r="E1764">
        <v>8.16</v>
      </c>
      <c r="F1764" s="34"/>
      <c r="G1764">
        <v>4</v>
      </c>
      <c r="H1764">
        <v>1</v>
      </c>
      <c r="I1764" s="34"/>
      <c r="J1764" s="57" t="s">
        <v>326</v>
      </c>
      <c r="K1764" s="50" t="s">
        <v>565</v>
      </c>
      <c r="L1764" s="98"/>
      <c r="M1764">
        <v>118</v>
      </c>
      <c r="N1764">
        <v>121</v>
      </c>
      <c r="O1764" s="34"/>
      <c r="P1764">
        <f>VLOOKUP(表格2_45[[#This Row],[name]],odds!$A$1:$H$200,4,0)</f>
        <v>16</v>
      </c>
      <c r="Q1764">
        <v>4.5</v>
      </c>
      <c r="R1764" s="34"/>
      <c r="S1764" s="35" t="s">
        <v>408</v>
      </c>
      <c r="T1764" s="40">
        <v>1200</v>
      </c>
      <c r="U1764">
        <v>1</v>
      </c>
      <c r="V1764">
        <v>18</v>
      </c>
      <c r="W1764">
        <v>12</v>
      </c>
      <c r="X1764">
        <v>24</v>
      </c>
      <c r="Y1764" t="s">
        <v>457</v>
      </c>
      <c r="Z1764">
        <v>1247</v>
      </c>
      <c r="AA1764" s="33" t="s">
        <v>417</v>
      </c>
      <c r="AB1764">
        <v>3</v>
      </c>
      <c r="AC1764">
        <v>68</v>
      </c>
      <c r="AD1764" s="24" t="s">
        <v>179</v>
      </c>
      <c r="AE1764" s="12" t="s">
        <v>446</v>
      </c>
      <c r="AF1764">
        <v>1</v>
      </c>
      <c r="AG1764">
        <v>1</v>
      </c>
      <c r="AH1764">
        <v>1</v>
      </c>
      <c r="AL1764" t="s">
        <v>125</v>
      </c>
    </row>
    <row r="1765" spans="1:38" hidden="1" x14ac:dyDescent="0.25">
      <c r="A1765" s="23" t="s">
        <v>329</v>
      </c>
      <c r="B1765" s="22" t="s">
        <v>351</v>
      </c>
      <c r="C1765" s="30">
        <v>4</v>
      </c>
      <c r="D1765">
        <v>8.82</v>
      </c>
      <c r="E1765">
        <v>8.4200000000000017</v>
      </c>
      <c r="F1765" s="34"/>
      <c r="G1765">
        <v>4</v>
      </c>
      <c r="H1765">
        <v>11</v>
      </c>
      <c r="I1765" s="34"/>
      <c r="J1765" s="57" t="s">
        <v>326</v>
      </c>
      <c r="K1765" s="49" t="s">
        <v>31</v>
      </c>
      <c r="L1765" s="107"/>
      <c r="M1765">
        <v>118</v>
      </c>
      <c r="N1765">
        <v>125</v>
      </c>
      <c r="O1765" s="34"/>
      <c r="P1765">
        <f>VLOOKUP(表格2_45[[#This Row],[name]],odds!$A$1:$H$200,4,0)</f>
        <v>16</v>
      </c>
      <c r="Q1765">
        <v>3</v>
      </c>
      <c r="R1765" s="34"/>
      <c r="S1765" s="35" t="s">
        <v>408</v>
      </c>
      <c r="T1765" s="40">
        <v>1200</v>
      </c>
      <c r="U1765">
        <v>1</v>
      </c>
      <c r="V1765">
        <v>24</v>
      </c>
      <c r="W1765">
        <v>11</v>
      </c>
      <c r="X1765">
        <v>24</v>
      </c>
      <c r="Y1765" t="s">
        <v>457</v>
      </c>
      <c r="Z1765">
        <v>1243</v>
      </c>
      <c r="AA1765" s="33" t="s">
        <v>417</v>
      </c>
      <c r="AB1765">
        <v>3</v>
      </c>
      <c r="AC1765">
        <v>70</v>
      </c>
      <c r="AD1765" s="24" t="s">
        <v>179</v>
      </c>
      <c r="AE1765" t="s">
        <v>589</v>
      </c>
      <c r="AF1765">
        <v>1</v>
      </c>
      <c r="AG1765">
        <v>1</v>
      </c>
      <c r="AH1765">
        <v>4</v>
      </c>
      <c r="AL1765" t="s">
        <v>46</v>
      </c>
    </row>
    <row r="1766" spans="1:38" hidden="1" x14ac:dyDescent="0.25">
      <c r="A1766" s="23" t="s">
        <v>329</v>
      </c>
      <c r="B1766" s="22" t="s">
        <v>351</v>
      </c>
      <c r="C1766" s="30">
        <v>5</v>
      </c>
      <c r="D1766">
        <v>9.2799999999999994</v>
      </c>
      <c r="E1766">
        <v>9.08</v>
      </c>
      <c r="F1766" s="34"/>
      <c r="G1766">
        <v>4</v>
      </c>
      <c r="H1766">
        <v>5</v>
      </c>
      <c r="I1766" s="34"/>
      <c r="J1766" s="57" t="s">
        <v>326</v>
      </c>
      <c r="K1766" s="50" t="s">
        <v>565</v>
      </c>
      <c r="L1766" s="98"/>
      <c r="M1766">
        <v>118</v>
      </c>
      <c r="N1766">
        <v>124</v>
      </c>
      <c r="O1766" s="34"/>
      <c r="P1766">
        <f>VLOOKUP(表格2_45[[#This Row],[name]],odds!$A$1:$H$200,4,0)</f>
        <v>16</v>
      </c>
      <c r="Q1766">
        <v>6.6</v>
      </c>
      <c r="R1766" s="34"/>
      <c r="S1766" s="35" t="s">
        <v>408</v>
      </c>
      <c r="T1766" s="40">
        <v>1200</v>
      </c>
      <c r="U1766">
        <v>1</v>
      </c>
      <c r="V1766">
        <v>23</v>
      </c>
      <c r="W1766">
        <v>10</v>
      </c>
      <c r="X1766">
        <v>24</v>
      </c>
      <c r="Y1766" t="s">
        <v>457</v>
      </c>
      <c r="Z1766">
        <v>1242</v>
      </c>
      <c r="AA1766" s="33" t="s">
        <v>417</v>
      </c>
      <c r="AB1766">
        <v>3</v>
      </c>
      <c r="AC1766">
        <v>71</v>
      </c>
      <c r="AD1766" s="24" t="s">
        <v>179</v>
      </c>
      <c r="AE1766" t="s">
        <v>441</v>
      </c>
      <c r="AF1766">
        <v>2</v>
      </c>
      <c r="AG1766">
        <v>1</v>
      </c>
      <c r="AH1766">
        <v>5</v>
      </c>
      <c r="AL1766" t="s">
        <v>46</v>
      </c>
    </row>
    <row r="1767" spans="1:38" hidden="1" x14ac:dyDescent="0.25">
      <c r="A1767" s="23" t="s">
        <v>329</v>
      </c>
      <c r="B1767" s="22" t="s">
        <v>351</v>
      </c>
      <c r="C1767" s="30">
        <v>5</v>
      </c>
      <c r="D1767">
        <v>9.25</v>
      </c>
      <c r="E1767">
        <v>9.0500000000000007</v>
      </c>
      <c r="F1767" s="34"/>
      <c r="G1767">
        <v>4</v>
      </c>
      <c r="H1767">
        <v>2</v>
      </c>
      <c r="I1767" s="34"/>
      <c r="J1767" s="57" t="s">
        <v>326</v>
      </c>
      <c r="K1767" s="50" t="s">
        <v>565</v>
      </c>
      <c r="L1767" s="98"/>
      <c r="M1767">
        <v>118</v>
      </c>
      <c r="N1767">
        <v>125</v>
      </c>
      <c r="O1767" s="34"/>
      <c r="P1767">
        <f>VLOOKUP(表格2_45[[#This Row],[name]],odds!$A$1:$H$200,4,0)</f>
        <v>16</v>
      </c>
      <c r="Q1767">
        <v>4.3</v>
      </c>
      <c r="R1767" s="34"/>
      <c r="S1767" s="35" t="s">
        <v>408</v>
      </c>
      <c r="T1767" s="40">
        <v>1200</v>
      </c>
      <c r="U1767">
        <v>1</v>
      </c>
      <c r="V1767">
        <v>15</v>
      </c>
      <c r="W1767">
        <v>9</v>
      </c>
      <c r="X1767">
        <v>24</v>
      </c>
      <c r="Y1767" t="s">
        <v>457</v>
      </c>
      <c r="Z1767">
        <v>1240</v>
      </c>
      <c r="AA1767" s="33" t="s">
        <v>417</v>
      </c>
      <c r="AB1767">
        <v>3</v>
      </c>
      <c r="AC1767">
        <v>71</v>
      </c>
      <c r="AD1767" s="24" t="s">
        <v>179</v>
      </c>
      <c r="AE1767" t="s">
        <v>435</v>
      </c>
      <c r="AF1767">
        <v>2</v>
      </c>
      <c r="AG1767">
        <v>1</v>
      </c>
      <c r="AH1767">
        <v>5</v>
      </c>
      <c r="AL1767" t="s">
        <v>46</v>
      </c>
    </row>
    <row r="1768" spans="1:38" hidden="1" x14ac:dyDescent="0.25">
      <c r="A1768" s="23" t="s">
        <v>329</v>
      </c>
      <c r="B1768" s="22" t="s">
        <v>351</v>
      </c>
      <c r="C1768">
        <v>14</v>
      </c>
      <c r="D1768">
        <v>58.34</v>
      </c>
      <c r="E1768">
        <v>58.040000000000006</v>
      </c>
      <c r="F1768" s="34"/>
      <c r="G1768">
        <v>4</v>
      </c>
      <c r="H1768">
        <v>7</v>
      </c>
      <c r="I1768" s="34"/>
      <c r="J1768" s="57" t="s">
        <v>326</v>
      </c>
      <c r="K1768" s="50" t="s">
        <v>565</v>
      </c>
      <c r="L1768" s="98"/>
      <c r="M1768">
        <v>118</v>
      </c>
      <c r="N1768">
        <v>128</v>
      </c>
      <c r="O1768" s="34"/>
      <c r="P1768">
        <f>VLOOKUP(表格2_45[[#This Row],[name]],odds!$A$1:$H$200,4,0)</f>
        <v>16</v>
      </c>
      <c r="Q1768">
        <v>5.5</v>
      </c>
      <c r="R1768" s="34"/>
      <c r="S1768" s="35" t="s">
        <v>408</v>
      </c>
      <c r="T1768">
        <v>1000</v>
      </c>
      <c r="U1768">
        <v>0</v>
      </c>
      <c r="V1768">
        <v>26</v>
      </c>
      <c r="W1768">
        <v>12</v>
      </c>
      <c r="X1768">
        <v>23</v>
      </c>
      <c r="Y1768" t="s">
        <v>479</v>
      </c>
      <c r="Z1768">
        <v>1233</v>
      </c>
      <c r="AA1768" s="33" t="s">
        <v>417</v>
      </c>
      <c r="AB1768">
        <v>3</v>
      </c>
      <c r="AC1768">
        <v>71</v>
      </c>
      <c r="AD1768" s="24" t="s">
        <v>179</v>
      </c>
      <c r="AE1768">
        <v>11</v>
      </c>
      <c r="AF1768">
        <v>3</v>
      </c>
      <c r="AG1768">
        <v>3</v>
      </c>
      <c r="AH1768">
        <v>14</v>
      </c>
      <c r="AL1768" t="s">
        <v>46</v>
      </c>
    </row>
    <row r="1769" spans="1:38" hidden="1" x14ac:dyDescent="0.25">
      <c r="A1769" s="23" t="s">
        <v>329</v>
      </c>
      <c r="B1769" s="22" t="s">
        <v>351</v>
      </c>
      <c r="C1769" s="28">
        <v>2</v>
      </c>
      <c r="D1769">
        <v>9.14</v>
      </c>
      <c r="E1769">
        <v>8.84</v>
      </c>
      <c r="F1769" s="34"/>
      <c r="G1769">
        <v>4</v>
      </c>
      <c r="H1769">
        <v>2</v>
      </c>
      <c r="I1769" s="34"/>
      <c r="J1769" s="57" t="s">
        <v>326</v>
      </c>
      <c r="K1769" s="54" t="s">
        <v>58</v>
      </c>
      <c r="L1769" s="110"/>
      <c r="M1769">
        <v>118</v>
      </c>
      <c r="N1769">
        <v>128</v>
      </c>
      <c r="O1769" s="34"/>
      <c r="P1769">
        <f>VLOOKUP(表格2_45[[#This Row],[name]],odds!$A$1:$H$200,4,0)</f>
        <v>16</v>
      </c>
      <c r="Q1769">
        <v>2.6</v>
      </c>
      <c r="R1769" s="34"/>
      <c r="S1769" s="35" t="s">
        <v>408</v>
      </c>
      <c r="T1769" s="40">
        <v>1200</v>
      </c>
      <c r="U1769">
        <v>1</v>
      </c>
      <c r="V1769">
        <v>26</v>
      </c>
      <c r="W1769">
        <v>11</v>
      </c>
      <c r="X1769">
        <v>23</v>
      </c>
      <c r="Y1769" t="s">
        <v>457</v>
      </c>
      <c r="Z1769">
        <v>1227</v>
      </c>
      <c r="AA1769" s="33" t="s">
        <v>417</v>
      </c>
      <c r="AB1769">
        <v>3</v>
      </c>
      <c r="AC1769">
        <v>71</v>
      </c>
      <c r="AD1769" s="24" t="s">
        <v>179</v>
      </c>
      <c r="AE1769" s="12">
        <v>2</v>
      </c>
      <c r="AF1769">
        <v>1</v>
      </c>
      <c r="AG1769">
        <v>1</v>
      </c>
      <c r="AH1769">
        <v>2</v>
      </c>
      <c r="AL1769" t="s">
        <v>46</v>
      </c>
    </row>
    <row r="1770" spans="1:38" hidden="1" x14ac:dyDescent="0.25">
      <c r="A1770" s="23" t="s">
        <v>329</v>
      </c>
      <c r="B1770" s="22" t="s">
        <v>351</v>
      </c>
      <c r="C1770" s="28">
        <v>1</v>
      </c>
      <c r="D1770">
        <v>8.2100000000000009</v>
      </c>
      <c r="E1770">
        <v>8.31</v>
      </c>
      <c r="F1770" s="34"/>
      <c r="G1770">
        <v>4</v>
      </c>
      <c r="H1770">
        <v>7</v>
      </c>
      <c r="I1770" s="34"/>
      <c r="J1770" s="57" t="s">
        <v>326</v>
      </c>
      <c r="K1770" s="54" t="s">
        <v>58</v>
      </c>
      <c r="L1770" s="110"/>
      <c r="M1770">
        <v>118</v>
      </c>
      <c r="N1770">
        <v>116</v>
      </c>
      <c r="O1770" s="34"/>
      <c r="P1770">
        <f>VLOOKUP(表格2_45[[#This Row],[name]],odds!$A$1:$H$200,4,0)</f>
        <v>16</v>
      </c>
      <c r="Q1770">
        <v>5.0999999999999996</v>
      </c>
      <c r="R1770" s="34"/>
      <c r="S1770" s="35" t="s">
        <v>408</v>
      </c>
      <c r="T1770" s="40">
        <v>1200</v>
      </c>
      <c r="U1770">
        <v>1</v>
      </c>
      <c r="V1770">
        <v>25</v>
      </c>
      <c r="W1770">
        <v>10</v>
      </c>
      <c r="X1770">
        <v>23</v>
      </c>
      <c r="Y1770" t="s">
        <v>457</v>
      </c>
      <c r="Z1770">
        <v>1205</v>
      </c>
      <c r="AA1770" s="33" t="s">
        <v>417</v>
      </c>
      <c r="AB1770">
        <v>3</v>
      </c>
      <c r="AC1770">
        <v>61</v>
      </c>
      <c r="AD1770" s="24" t="s">
        <v>179</v>
      </c>
      <c r="AE1770" t="s">
        <v>474</v>
      </c>
      <c r="AF1770">
        <v>1</v>
      </c>
      <c r="AG1770">
        <v>1</v>
      </c>
      <c r="AH1770">
        <v>1</v>
      </c>
      <c r="AL1770" t="s">
        <v>639</v>
      </c>
    </row>
    <row r="1771" spans="1:38" x14ac:dyDescent="0.25">
      <c r="A1771" s="23" t="s">
        <v>329</v>
      </c>
      <c r="B1771" s="17" t="s">
        <v>335</v>
      </c>
      <c r="C1771">
        <v>7</v>
      </c>
      <c r="D1771">
        <v>10.210000000000001</v>
      </c>
      <c r="E1771">
        <v>9.91</v>
      </c>
      <c r="F1771" s="34"/>
      <c r="G1771">
        <v>9</v>
      </c>
      <c r="H1771">
        <v>7</v>
      </c>
      <c r="I1771" s="34"/>
      <c r="J1771" s="61" t="s">
        <v>106</v>
      </c>
      <c r="K1771" s="61" t="s">
        <v>106</v>
      </c>
      <c r="L1771" s="113"/>
      <c r="M1771">
        <v>124</v>
      </c>
      <c r="N1771">
        <v>134</v>
      </c>
      <c r="O1771" s="34"/>
      <c r="P1771">
        <f>VLOOKUP(表格2_45[[#This Row],[name]],odds!$A$1:$H$200,4,0)</f>
        <v>13</v>
      </c>
      <c r="Q1771">
        <v>27</v>
      </c>
      <c r="R1771" s="34"/>
      <c r="S1771" s="38" t="s">
        <v>411</v>
      </c>
      <c r="T1771" s="40">
        <v>1200</v>
      </c>
      <c r="U1771">
        <v>1</v>
      </c>
      <c r="V1771">
        <v>4</v>
      </c>
      <c r="W1771">
        <v>6</v>
      </c>
      <c r="X1771">
        <v>25</v>
      </c>
      <c r="Y1771" s="32" t="s">
        <v>432</v>
      </c>
      <c r="Z1771">
        <v>1183</v>
      </c>
      <c r="AA1771" s="34" t="s">
        <v>438</v>
      </c>
      <c r="AB1771">
        <v>2</v>
      </c>
      <c r="AC1771">
        <v>95</v>
      </c>
      <c r="AD1771" s="17" t="s">
        <v>21</v>
      </c>
      <c r="AE1771" t="s">
        <v>484</v>
      </c>
      <c r="AF1771">
        <v>11</v>
      </c>
      <c r="AG1771">
        <v>11</v>
      </c>
      <c r="AH1771">
        <v>7</v>
      </c>
      <c r="AL1771" t="s">
        <v>17</v>
      </c>
    </row>
    <row r="1772" spans="1:38" hidden="1" x14ac:dyDescent="0.25">
      <c r="A1772" s="23" t="s">
        <v>329</v>
      </c>
      <c r="B1772" s="23" t="s">
        <v>354</v>
      </c>
      <c r="C1772">
        <v>9</v>
      </c>
      <c r="D1772">
        <v>57.56</v>
      </c>
      <c r="E1772">
        <v>57.06</v>
      </c>
      <c r="F1772" s="34"/>
      <c r="G1772">
        <v>11</v>
      </c>
      <c r="H1772">
        <v>10</v>
      </c>
      <c r="I1772" s="34"/>
      <c r="J1772" s="65" t="s">
        <v>167</v>
      </c>
      <c r="K1772" s="64" t="s">
        <v>150</v>
      </c>
      <c r="L1772" s="119"/>
      <c r="M1772">
        <v>119</v>
      </c>
      <c r="N1772">
        <v>135</v>
      </c>
      <c r="O1772" s="34"/>
      <c r="P1772">
        <f>VLOOKUP(表格2_45[[#This Row],[name]],odds!$A$1:$H$200,4,0)</f>
        <v>19</v>
      </c>
      <c r="Q1772">
        <v>36</v>
      </c>
      <c r="R1772" s="34"/>
      <c r="S1772" s="37" t="s">
        <v>409</v>
      </c>
      <c r="T1772">
        <v>1000</v>
      </c>
      <c r="U1772">
        <v>0</v>
      </c>
      <c r="V1772">
        <v>7</v>
      </c>
      <c r="W1772">
        <v>1</v>
      </c>
      <c r="X1772">
        <v>26</v>
      </c>
      <c r="Y1772" s="32" t="s">
        <v>432</v>
      </c>
      <c r="Z1772">
        <v>1222</v>
      </c>
      <c r="AA1772" s="33" t="s">
        <v>417</v>
      </c>
      <c r="AB1772">
        <v>3</v>
      </c>
      <c r="AC1772">
        <v>85</v>
      </c>
      <c r="AD1772" s="25" t="s">
        <v>54</v>
      </c>
      <c r="AE1772" t="s">
        <v>513</v>
      </c>
      <c r="AF1772">
        <v>4</v>
      </c>
      <c r="AG1772">
        <v>4</v>
      </c>
      <c r="AH1772">
        <v>9</v>
      </c>
      <c r="AL1772" t="s">
        <v>569</v>
      </c>
    </row>
    <row r="1773" spans="1:38" hidden="1" x14ac:dyDescent="0.25">
      <c r="A1773" s="23" t="s">
        <v>329</v>
      </c>
      <c r="B1773" s="23" t="s">
        <v>354</v>
      </c>
      <c r="C1773">
        <v>12</v>
      </c>
      <c r="D1773">
        <v>40.75</v>
      </c>
      <c r="E1773">
        <v>40.65</v>
      </c>
      <c r="F1773" s="34"/>
      <c r="G1773">
        <v>11</v>
      </c>
      <c r="H1773">
        <v>11</v>
      </c>
      <c r="I1773" s="34"/>
      <c r="J1773" s="65" t="s">
        <v>167</v>
      </c>
      <c r="K1773" s="67" t="s">
        <v>195</v>
      </c>
      <c r="L1773" s="95"/>
      <c r="M1773">
        <v>119</v>
      </c>
      <c r="N1773">
        <v>123</v>
      </c>
      <c r="O1773" s="34"/>
      <c r="P1773">
        <f>VLOOKUP(表格2_45[[#This Row],[name]],odds!$A$1:$H$200,4,0)</f>
        <v>19</v>
      </c>
      <c r="Q1773">
        <v>70</v>
      </c>
      <c r="R1773" s="34"/>
      <c r="S1773" s="35" t="s">
        <v>408</v>
      </c>
      <c r="T1773">
        <v>1650</v>
      </c>
      <c r="U1773">
        <v>1</v>
      </c>
      <c r="V1773">
        <v>23</v>
      </c>
      <c r="W1773">
        <v>12</v>
      </c>
      <c r="X1773">
        <v>25</v>
      </c>
      <c r="Y1773" s="32" t="s">
        <v>416</v>
      </c>
      <c r="Z1773">
        <v>1214</v>
      </c>
      <c r="AA1773" s="33" t="s">
        <v>417</v>
      </c>
      <c r="AB1773">
        <v>2</v>
      </c>
      <c r="AC1773">
        <v>86</v>
      </c>
      <c r="AD1773" s="25" t="s">
        <v>54</v>
      </c>
      <c r="AE1773">
        <v>11</v>
      </c>
      <c r="AF1773">
        <v>1</v>
      </c>
      <c r="AG1773">
        <v>1</v>
      </c>
      <c r="AH1773">
        <v>2</v>
      </c>
      <c r="AI1773">
        <v>12</v>
      </c>
      <c r="AL1773" t="s">
        <v>572</v>
      </c>
    </row>
    <row r="1774" spans="1:38" hidden="1" x14ac:dyDescent="0.25">
      <c r="A1774" s="23" t="s">
        <v>329</v>
      </c>
      <c r="B1774" s="23" t="s">
        <v>354</v>
      </c>
      <c r="C1774">
        <v>10</v>
      </c>
      <c r="D1774">
        <v>9.35</v>
      </c>
      <c r="E1774">
        <v>9.25</v>
      </c>
      <c r="F1774" s="34"/>
      <c r="G1774">
        <v>11</v>
      </c>
      <c r="H1774">
        <v>9</v>
      </c>
      <c r="I1774" s="34"/>
      <c r="J1774" s="65" t="s">
        <v>167</v>
      </c>
      <c r="K1774" s="60" t="s">
        <v>90</v>
      </c>
      <c r="L1774" s="125"/>
      <c r="M1774">
        <v>119</v>
      </c>
      <c r="N1774">
        <v>122</v>
      </c>
      <c r="O1774" s="34"/>
      <c r="P1774">
        <f>VLOOKUP(表格2_45[[#This Row],[name]],odds!$A$1:$H$200,4,0)</f>
        <v>19</v>
      </c>
      <c r="Q1774">
        <v>34</v>
      </c>
      <c r="R1774" s="34"/>
      <c r="S1774" s="35" t="s">
        <v>408</v>
      </c>
      <c r="T1774" s="40">
        <v>1200</v>
      </c>
      <c r="U1774">
        <v>1</v>
      </c>
      <c r="V1774">
        <v>7</v>
      </c>
      <c r="W1774">
        <v>12</v>
      </c>
      <c r="X1774">
        <v>25</v>
      </c>
      <c r="Y1774" t="s">
        <v>457</v>
      </c>
      <c r="Z1774">
        <v>1211</v>
      </c>
      <c r="AA1774" s="33" t="s">
        <v>417</v>
      </c>
      <c r="AB1774">
        <v>2</v>
      </c>
      <c r="AC1774">
        <v>86</v>
      </c>
      <c r="AD1774" s="25" t="s">
        <v>54</v>
      </c>
      <c r="AE1774">
        <v>8</v>
      </c>
      <c r="AF1774">
        <v>2</v>
      </c>
      <c r="AG1774">
        <v>5</v>
      </c>
      <c r="AH1774">
        <v>10</v>
      </c>
      <c r="AL1774" t="s">
        <v>17</v>
      </c>
    </row>
    <row r="1775" spans="1:38" hidden="1" x14ac:dyDescent="0.25">
      <c r="A1775" s="23" t="s">
        <v>329</v>
      </c>
      <c r="B1775" s="23" t="s">
        <v>354</v>
      </c>
      <c r="C1775">
        <v>9</v>
      </c>
      <c r="D1775">
        <v>9.6999999999999993</v>
      </c>
      <c r="E1775">
        <v>9.6999999999999993</v>
      </c>
      <c r="F1775" s="34"/>
      <c r="G1775">
        <v>11</v>
      </c>
      <c r="H1775">
        <v>5</v>
      </c>
      <c r="I1775" s="34"/>
      <c r="J1775" s="65" t="s">
        <v>167</v>
      </c>
      <c r="K1775" s="80" t="s">
        <v>406</v>
      </c>
      <c r="L1775" s="103"/>
      <c r="M1775">
        <v>119</v>
      </c>
      <c r="N1775">
        <v>124</v>
      </c>
      <c r="O1775" s="34"/>
      <c r="P1775">
        <f>VLOOKUP(表格2_45[[#This Row],[name]],odds!$A$1:$H$200,4,0)</f>
        <v>19</v>
      </c>
      <c r="Q1775">
        <v>32</v>
      </c>
      <c r="R1775" s="34"/>
      <c r="S1775" s="35" t="s">
        <v>408</v>
      </c>
      <c r="T1775" s="40">
        <v>1200</v>
      </c>
      <c r="U1775">
        <v>1</v>
      </c>
      <c r="V1775">
        <v>15</v>
      </c>
      <c r="W1775">
        <v>11</v>
      </c>
      <c r="X1775">
        <v>25</v>
      </c>
      <c r="Y1775" t="s">
        <v>465</v>
      </c>
      <c r="Z1775">
        <v>1215</v>
      </c>
      <c r="AA1775" s="33" t="s">
        <v>417</v>
      </c>
      <c r="AB1775">
        <v>2</v>
      </c>
      <c r="AC1775">
        <v>86</v>
      </c>
      <c r="AD1775" s="25" t="s">
        <v>54</v>
      </c>
      <c r="AE1775" t="s">
        <v>533</v>
      </c>
      <c r="AF1775">
        <v>1</v>
      </c>
      <c r="AG1775">
        <v>1</v>
      </c>
      <c r="AH1775">
        <v>9</v>
      </c>
      <c r="AL1775" t="s">
        <v>17</v>
      </c>
    </row>
    <row r="1776" spans="1:38" hidden="1" x14ac:dyDescent="0.25">
      <c r="A1776" s="23" t="s">
        <v>329</v>
      </c>
      <c r="B1776" s="23" t="s">
        <v>354</v>
      </c>
      <c r="C1776" s="28">
        <v>1</v>
      </c>
      <c r="D1776">
        <v>56.67</v>
      </c>
      <c r="E1776">
        <v>56.57</v>
      </c>
      <c r="F1776" s="34"/>
      <c r="G1776">
        <v>11</v>
      </c>
      <c r="H1776">
        <v>2</v>
      </c>
      <c r="I1776" s="34"/>
      <c r="J1776" s="65" t="s">
        <v>167</v>
      </c>
      <c r="K1776" s="49" t="s">
        <v>31</v>
      </c>
      <c r="L1776" s="107"/>
      <c r="M1776">
        <v>119</v>
      </c>
      <c r="N1776">
        <v>135</v>
      </c>
      <c r="O1776" s="34"/>
      <c r="P1776">
        <f>VLOOKUP(表格2_45[[#This Row],[name]],odds!$A$1:$H$200,4,0)</f>
        <v>19</v>
      </c>
      <c r="Q1776">
        <v>6.4</v>
      </c>
      <c r="R1776" s="34"/>
      <c r="S1776" s="35" t="s">
        <v>408</v>
      </c>
      <c r="T1776">
        <v>1000</v>
      </c>
      <c r="U1776">
        <v>0</v>
      </c>
      <c r="V1776">
        <v>2</v>
      </c>
      <c r="W1776">
        <v>11</v>
      </c>
      <c r="X1776">
        <v>25</v>
      </c>
      <c r="Y1776" s="32" t="s">
        <v>416</v>
      </c>
      <c r="Z1776">
        <v>1217</v>
      </c>
      <c r="AA1776" s="33" t="s">
        <v>427</v>
      </c>
      <c r="AB1776">
        <v>3</v>
      </c>
      <c r="AC1776">
        <v>80</v>
      </c>
      <c r="AD1776" s="25" t="s">
        <v>54</v>
      </c>
      <c r="AE1776" s="12" t="s">
        <v>581</v>
      </c>
      <c r="AF1776">
        <v>2</v>
      </c>
      <c r="AG1776">
        <v>3</v>
      </c>
      <c r="AH1776">
        <v>1</v>
      </c>
      <c r="AL1776" t="s">
        <v>17</v>
      </c>
    </row>
    <row r="1777" spans="1:38" hidden="1" x14ac:dyDescent="0.25">
      <c r="A1777" s="23" t="s">
        <v>329</v>
      </c>
      <c r="B1777" s="23" t="s">
        <v>354</v>
      </c>
      <c r="C1777">
        <v>9</v>
      </c>
      <c r="D1777">
        <v>57.38</v>
      </c>
      <c r="E1777">
        <v>57.18</v>
      </c>
      <c r="F1777" s="34"/>
      <c r="G1777">
        <v>11</v>
      </c>
      <c r="H1777">
        <v>9</v>
      </c>
      <c r="I1777" s="34"/>
      <c r="J1777" s="65" t="s">
        <v>167</v>
      </c>
      <c r="K1777" s="56" t="s">
        <v>69</v>
      </c>
      <c r="L1777" s="105"/>
      <c r="M1777">
        <v>119</v>
      </c>
      <c r="N1777">
        <v>124</v>
      </c>
      <c r="O1777" s="34"/>
      <c r="P1777">
        <f>VLOOKUP(表格2_45[[#This Row],[name]],odds!$A$1:$H$200,4,0)</f>
        <v>19</v>
      </c>
      <c r="Q1777">
        <v>13</v>
      </c>
      <c r="R1777" s="34"/>
      <c r="S1777" s="35" t="s">
        <v>408</v>
      </c>
      <c r="T1777">
        <v>1000</v>
      </c>
      <c r="U1777">
        <v>0</v>
      </c>
      <c r="V1777">
        <v>22</v>
      </c>
      <c r="W1777">
        <v>10</v>
      </c>
      <c r="X1777">
        <v>25</v>
      </c>
      <c r="Y1777" s="31" t="s">
        <v>420</v>
      </c>
      <c r="Z1777">
        <v>1220</v>
      </c>
      <c r="AA1777" s="33" t="s">
        <v>417</v>
      </c>
      <c r="AB1777">
        <v>2</v>
      </c>
      <c r="AC1777">
        <v>82</v>
      </c>
      <c r="AD1777" s="25" t="s">
        <v>54</v>
      </c>
      <c r="AE1777" t="s">
        <v>643</v>
      </c>
      <c r="AF1777">
        <v>3</v>
      </c>
      <c r="AG1777">
        <v>5</v>
      </c>
      <c r="AH1777">
        <v>9</v>
      </c>
      <c r="AL1777" t="s">
        <v>17</v>
      </c>
    </row>
    <row r="1778" spans="1:38" hidden="1" x14ac:dyDescent="0.25">
      <c r="A1778" s="23" t="s">
        <v>329</v>
      </c>
      <c r="B1778" s="23" t="s">
        <v>354</v>
      </c>
      <c r="C1778" s="30">
        <v>4</v>
      </c>
      <c r="D1778">
        <v>8.57</v>
      </c>
      <c r="E1778">
        <v>8.67</v>
      </c>
      <c r="F1778" s="34"/>
      <c r="G1778">
        <v>11</v>
      </c>
      <c r="H1778">
        <v>6</v>
      </c>
      <c r="I1778" s="34"/>
      <c r="J1778" s="65" t="s">
        <v>167</v>
      </c>
      <c r="K1778" s="49" t="s">
        <v>31</v>
      </c>
      <c r="L1778" s="107"/>
      <c r="M1778">
        <v>119</v>
      </c>
      <c r="N1778">
        <v>122</v>
      </c>
      <c r="O1778" s="34"/>
      <c r="P1778">
        <f>VLOOKUP(表格2_45[[#This Row],[name]],odds!$A$1:$H$200,4,0)</f>
        <v>19</v>
      </c>
      <c r="Q1778">
        <v>10</v>
      </c>
      <c r="R1778" s="34"/>
      <c r="S1778" s="35" t="s">
        <v>408</v>
      </c>
      <c r="T1778" s="40">
        <v>1200</v>
      </c>
      <c r="U1778">
        <v>1</v>
      </c>
      <c r="V1778">
        <v>28</v>
      </c>
      <c r="W1778">
        <v>9</v>
      </c>
      <c r="X1778">
        <v>25</v>
      </c>
      <c r="Y1778" t="s">
        <v>479</v>
      </c>
      <c r="Z1778">
        <v>1225</v>
      </c>
      <c r="AA1778" s="33" t="s">
        <v>427</v>
      </c>
      <c r="AB1778">
        <v>2</v>
      </c>
      <c r="AC1778">
        <v>83</v>
      </c>
      <c r="AD1778" s="25" t="s">
        <v>54</v>
      </c>
      <c r="AE1778">
        <v>5</v>
      </c>
      <c r="AF1778">
        <v>2</v>
      </c>
      <c r="AG1778">
        <v>2</v>
      </c>
      <c r="AH1778">
        <v>4</v>
      </c>
      <c r="AL1778" t="s">
        <v>17</v>
      </c>
    </row>
    <row r="1779" spans="1:38" hidden="1" x14ac:dyDescent="0.25">
      <c r="A1779" s="23" t="s">
        <v>329</v>
      </c>
      <c r="B1779" s="23" t="s">
        <v>354</v>
      </c>
      <c r="C1779">
        <v>12</v>
      </c>
      <c r="D1779">
        <v>8.7899999999999991</v>
      </c>
      <c r="E1779">
        <v>8.8899999999999988</v>
      </c>
      <c r="F1779" s="34"/>
      <c r="G1779">
        <v>11</v>
      </c>
      <c r="H1779">
        <v>12</v>
      </c>
      <c r="I1779" s="34"/>
      <c r="J1779" s="65" t="s">
        <v>167</v>
      </c>
      <c r="K1779" s="56" t="s">
        <v>69</v>
      </c>
      <c r="L1779" s="105"/>
      <c r="M1779">
        <v>119</v>
      </c>
      <c r="N1779">
        <v>115</v>
      </c>
      <c r="O1779" s="34"/>
      <c r="P1779">
        <f>VLOOKUP(表格2_45[[#This Row],[name]],odds!$A$1:$H$200,4,0)</f>
        <v>19</v>
      </c>
      <c r="Q1779">
        <v>47</v>
      </c>
      <c r="R1779" s="34"/>
      <c r="S1779" s="35" t="s">
        <v>408</v>
      </c>
      <c r="T1779" s="40">
        <v>1200</v>
      </c>
      <c r="U1779">
        <v>1</v>
      </c>
      <c r="V1779">
        <v>7</v>
      </c>
      <c r="W1779">
        <v>9</v>
      </c>
      <c r="X1779">
        <v>25</v>
      </c>
      <c r="Y1779" t="s">
        <v>483</v>
      </c>
      <c r="Z1779">
        <v>1209</v>
      </c>
      <c r="AA1779" s="33" t="s">
        <v>417</v>
      </c>
      <c r="AB1779">
        <v>1</v>
      </c>
      <c r="AC1779">
        <v>83</v>
      </c>
      <c r="AD1779" s="25" t="s">
        <v>54</v>
      </c>
      <c r="AE1779" t="s">
        <v>643</v>
      </c>
      <c r="AF1779">
        <v>3</v>
      </c>
      <c r="AG1779">
        <v>6</v>
      </c>
      <c r="AH1779">
        <v>12</v>
      </c>
      <c r="AL1779" t="s">
        <v>17</v>
      </c>
    </row>
    <row r="1780" spans="1:38" hidden="1" x14ac:dyDescent="0.25">
      <c r="A1780" s="23" t="s">
        <v>329</v>
      </c>
      <c r="B1780" s="23" t="s">
        <v>354</v>
      </c>
      <c r="C1780" s="28">
        <v>2</v>
      </c>
      <c r="D1780">
        <v>8.51</v>
      </c>
      <c r="E1780">
        <v>8.81</v>
      </c>
      <c r="F1780" s="34"/>
      <c r="G1780">
        <v>11</v>
      </c>
      <c r="H1780">
        <v>1</v>
      </c>
      <c r="I1780" s="34"/>
      <c r="J1780" s="65" t="s">
        <v>167</v>
      </c>
      <c r="K1780" s="56" t="s">
        <v>69</v>
      </c>
      <c r="L1780" s="105"/>
      <c r="M1780">
        <v>119</v>
      </c>
      <c r="N1780">
        <v>121</v>
      </c>
      <c r="O1780" s="34"/>
      <c r="P1780">
        <f>VLOOKUP(表格2_45[[#This Row],[name]],odds!$A$1:$H$200,4,0)</f>
        <v>19</v>
      </c>
      <c r="Q1780">
        <v>6.9</v>
      </c>
      <c r="R1780" s="34"/>
      <c r="S1780" s="35" t="s">
        <v>408</v>
      </c>
      <c r="T1780" s="40">
        <v>1200</v>
      </c>
      <c r="U1780">
        <v>1</v>
      </c>
      <c r="V1780">
        <v>5</v>
      </c>
      <c r="W1780">
        <v>7</v>
      </c>
      <c r="X1780">
        <v>25</v>
      </c>
      <c r="Y1780" t="s">
        <v>479</v>
      </c>
      <c r="Z1780">
        <v>1219</v>
      </c>
      <c r="AA1780" s="33" t="s">
        <v>427</v>
      </c>
      <c r="AB1780">
        <v>2</v>
      </c>
      <c r="AC1780">
        <v>82</v>
      </c>
      <c r="AD1780" s="25" t="s">
        <v>54</v>
      </c>
      <c r="AE1780" s="12" t="s">
        <v>989</v>
      </c>
      <c r="AF1780">
        <v>1</v>
      </c>
      <c r="AG1780">
        <v>1</v>
      </c>
      <c r="AH1780">
        <v>2</v>
      </c>
      <c r="AL1780" t="s">
        <v>17</v>
      </c>
    </row>
    <row r="1781" spans="1:38" hidden="1" x14ac:dyDescent="0.25">
      <c r="A1781" s="23" t="s">
        <v>329</v>
      </c>
      <c r="B1781" s="23" t="s">
        <v>354</v>
      </c>
      <c r="C1781" s="28">
        <v>3</v>
      </c>
      <c r="D1781">
        <v>8.2899999999999991</v>
      </c>
      <c r="E1781">
        <v>8.5899999999999981</v>
      </c>
      <c r="F1781" s="34"/>
      <c r="G1781">
        <v>11</v>
      </c>
      <c r="H1781">
        <v>5</v>
      </c>
      <c r="I1781" s="34"/>
      <c r="J1781" s="65" t="s">
        <v>167</v>
      </c>
      <c r="K1781" s="56" t="s">
        <v>69</v>
      </c>
      <c r="L1781" s="105"/>
      <c r="M1781">
        <v>119</v>
      </c>
      <c r="N1781">
        <v>115</v>
      </c>
      <c r="O1781" s="34"/>
      <c r="P1781">
        <f>VLOOKUP(表格2_45[[#This Row],[name]],odds!$A$1:$H$200,4,0)</f>
        <v>19</v>
      </c>
      <c r="Q1781">
        <v>13</v>
      </c>
      <c r="R1781" s="34"/>
      <c r="S1781" s="35" t="s">
        <v>408</v>
      </c>
      <c r="T1781" s="40">
        <v>1200</v>
      </c>
      <c r="U1781">
        <v>1</v>
      </c>
      <c r="V1781">
        <v>14</v>
      </c>
      <c r="W1781">
        <v>6</v>
      </c>
      <c r="X1781">
        <v>25</v>
      </c>
      <c r="Y1781" t="s">
        <v>479</v>
      </c>
      <c r="Z1781">
        <v>1215</v>
      </c>
      <c r="AA1781" s="33" t="s">
        <v>417</v>
      </c>
      <c r="AB1781">
        <v>2</v>
      </c>
      <c r="AC1781">
        <v>81</v>
      </c>
      <c r="AD1781" s="25" t="s">
        <v>54</v>
      </c>
      <c r="AE1781" s="12">
        <v>1</v>
      </c>
      <c r="AF1781">
        <v>3</v>
      </c>
      <c r="AG1781">
        <v>3</v>
      </c>
      <c r="AH1781">
        <v>3</v>
      </c>
      <c r="AL1781" t="s">
        <v>17</v>
      </c>
    </row>
    <row r="1782" spans="1:38" hidden="1" x14ac:dyDescent="0.25">
      <c r="A1782" s="23" t="s">
        <v>329</v>
      </c>
      <c r="B1782" s="23" t="s">
        <v>354</v>
      </c>
      <c r="C1782">
        <v>10</v>
      </c>
      <c r="D1782">
        <v>10.31</v>
      </c>
      <c r="E1782">
        <v>9.91</v>
      </c>
      <c r="F1782" s="34"/>
      <c r="G1782">
        <v>11</v>
      </c>
      <c r="H1782">
        <v>11</v>
      </c>
      <c r="I1782" s="34"/>
      <c r="J1782" s="65" t="s">
        <v>167</v>
      </c>
      <c r="K1782" s="76" t="s">
        <v>407</v>
      </c>
      <c r="L1782" s="115"/>
      <c r="M1782">
        <v>119</v>
      </c>
      <c r="N1782">
        <v>130</v>
      </c>
      <c r="O1782" s="34"/>
      <c r="P1782">
        <f>VLOOKUP(表格2_45[[#This Row],[name]],odds!$A$1:$H$200,4,0)</f>
        <v>19</v>
      </c>
      <c r="Q1782">
        <v>45</v>
      </c>
      <c r="R1782" s="34"/>
      <c r="S1782" s="35" t="s">
        <v>408</v>
      </c>
      <c r="T1782" s="40">
        <v>1200</v>
      </c>
      <c r="U1782">
        <v>1</v>
      </c>
      <c r="V1782">
        <v>20</v>
      </c>
      <c r="W1782">
        <v>11</v>
      </c>
      <c r="X1782">
        <v>24</v>
      </c>
      <c r="Y1782" s="32" t="s">
        <v>416</v>
      </c>
      <c r="Z1782">
        <v>1202</v>
      </c>
      <c r="AA1782" s="34" t="s">
        <v>438</v>
      </c>
      <c r="AB1782">
        <v>2</v>
      </c>
      <c r="AC1782">
        <v>94</v>
      </c>
      <c r="AD1782" s="25" t="s">
        <v>54</v>
      </c>
      <c r="AE1782" t="s">
        <v>519</v>
      </c>
      <c r="AF1782">
        <v>3</v>
      </c>
      <c r="AG1782">
        <v>5</v>
      </c>
      <c r="AH1782">
        <v>10</v>
      </c>
      <c r="AL1782" t="s">
        <v>17</v>
      </c>
    </row>
    <row r="1783" spans="1:38" x14ac:dyDescent="0.25">
      <c r="A1783" s="23" t="s">
        <v>329</v>
      </c>
      <c r="B1783" s="26" t="s">
        <v>364</v>
      </c>
      <c r="C1783">
        <v>8</v>
      </c>
      <c r="D1783">
        <v>10.32</v>
      </c>
      <c r="E1783">
        <v>9.9200000000000017</v>
      </c>
      <c r="F1783" s="34"/>
      <c r="G1783">
        <v>2</v>
      </c>
      <c r="H1783">
        <v>9</v>
      </c>
      <c r="I1783" s="34"/>
      <c r="J1783" s="60" t="s">
        <v>90</v>
      </c>
      <c r="K1783" s="47" t="s">
        <v>504</v>
      </c>
      <c r="L1783" s="108"/>
      <c r="M1783">
        <v>118</v>
      </c>
      <c r="N1783">
        <v>125</v>
      </c>
      <c r="O1783" s="34"/>
      <c r="P1783">
        <f>VLOOKUP(表格2_45[[#This Row],[name]],odds!$A$1:$H$200,4,0)</f>
        <v>3.2</v>
      </c>
      <c r="Q1783">
        <v>18</v>
      </c>
      <c r="R1783" s="34"/>
      <c r="S1783" s="37" t="s">
        <v>409</v>
      </c>
      <c r="T1783" s="40">
        <v>1200</v>
      </c>
      <c r="U1783">
        <v>1</v>
      </c>
      <c r="V1783">
        <v>4</v>
      </c>
      <c r="W1783">
        <v>6</v>
      </c>
      <c r="X1783">
        <v>25</v>
      </c>
      <c r="Y1783" s="32" t="s">
        <v>432</v>
      </c>
      <c r="Z1783">
        <v>1208</v>
      </c>
      <c r="AA1783" s="34" t="s">
        <v>438</v>
      </c>
      <c r="AB1783">
        <v>2</v>
      </c>
      <c r="AC1783">
        <v>89</v>
      </c>
      <c r="AD1783" s="17" t="s">
        <v>21</v>
      </c>
      <c r="AE1783" t="s">
        <v>589</v>
      </c>
      <c r="AF1783">
        <v>7</v>
      </c>
      <c r="AG1783">
        <v>7</v>
      </c>
      <c r="AH1783">
        <v>8</v>
      </c>
      <c r="AL1783" t="s">
        <v>46</v>
      </c>
    </row>
    <row r="1784" spans="1:38" hidden="1" x14ac:dyDescent="0.25">
      <c r="A1784" s="23" t="s">
        <v>329</v>
      </c>
      <c r="B1784" s="23" t="s">
        <v>354</v>
      </c>
      <c r="C1784">
        <v>8</v>
      </c>
      <c r="D1784">
        <v>9.9</v>
      </c>
      <c r="E1784">
        <v>9.6</v>
      </c>
      <c r="F1784" s="34"/>
      <c r="G1784">
        <v>11</v>
      </c>
      <c r="H1784">
        <v>5</v>
      </c>
      <c r="I1784" s="34"/>
      <c r="J1784" s="65" t="s">
        <v>167</v>
      </c>
      <c r="K1784" s="54" t="s">
        <v>58</v>
      </c>
      <c r="L1784" s="110"/>
      <c r="M1784">
        <v>119</v>
      </c>
      <c r="N1784">
        <v>134</v>
      </c>
      <c r="O1784" s="34"/>
      <c r="P1784">
        <f>VLOOKUP(表格2_45[[#This Row],[name]],odds!$A$1:$H$200,4,0)</f>
        <v>19</v>
      </c>
      <c r="Q1784">
        <v>17</v>
      </c>
      <c r="R1784" s="34"/>
      <c r="S1784" s="35" t="s">
        <v>408</v>
      </c>
      <c r="T1784" s="40">
        <v>1200</v>
      </c>
      <c r="U1784">
        <v>1</v>
      </c>
      <c r="V1784">
        <v>23</v>
      </c>
      <c r="W1784">
        <v>4</v>
      </c>
      <c r="X1784">
        <v>25</v>
      </c>
      <c r="Y1784" s="32" t="s">
        <v>416</v>
      </c>
      <c r="Z1784">
        <v>1197</v>
      </c>
      <c r="AA1784" s="33" t="s">
        <v>417</v>
      </c>
      <c r="AB1784">
        <v>3</v>
      </c>
      <c r="AC1784">
        <v>78</v>
      </c>
      <c r="AD1784" s="25" t="s">
        <v>54</v>
      </c>
      <c r="AE1784" t="s">
        <v>484</v>
      </c>
      <c r="AF1784">
        <v>1</v>
      </c>
      <c r="AG1784">
        <v>1</v>
      </c>
      <c r="AH1784">
        <v>8</v>
      </c>
      <c r="AL1784" t="s">
        <v>17</v>
      </c>
    </row>
    <row r="1785" spans="1:38" hidden="1" x14ac:dyDescent="0.25">
      <c r="A1785" s="23" t="s">
        <v>329</v>
      </c>
      <c r="B1785" s="23" t="s">
        <v>354</v>
      </c>
      <c r="C1785" s="30">
        <v>5</v>
      </c>
      <c r="D1785">
        <v>56.84</v>
      </c>
      <c r="E1785">
        <v>56.940000000000005</v>
      </c>
      <c r="F1785" s="34"/>
      <c r="G1785">
        <v>11</v>
      </c>
      <c r="H1785">
        <v>2</v>
      </c>
      <c r="I1785" s="34"/>
      <c r="J1785" s="65" t="s">
        <v>167</v>
      </c>
      <c r="K1785" s="68" t="s">
        <v>316</v>
      </c>
      <c r="L1785" s="122"/>
      <c r="M1785">
        <v>119</v>
      </c>
      <c r="N1785">
        <v>128</v>
      </c>
      <c r="O1785" s="34"/>
      <c r="P1785">
        <f>VLOOKUP(表格2_45[[#This Row],[name]],odds!$A$1:$H$200,4,0)</f>
        <v>19</v>
      </c>
      <c r="Q1785">
        <v>5.5</v>
      </c>
      <c r="R1785" s="34"/>
      <c r="S1785" s="35" t="s">
        <v>408</v>
      </c>
      <c r="T1785">
        <v>1000</v>
      </c>
      <c r="U1785">
        <v>0</v>
      </c>
      <c r="V1785">
        <v>9</v>
      </c>
      <c r="W1785">
        <v>4</v>
      </c>
      <c r="X1785">
        <v>25</v>
      </c>
      <c r="Y1785" s="32" t="s">
        <v>432</v>
      </c>
      <c r="Z1785">
        <v>1196</v>
      </c>
      <c r="AA1785" s="33" t="s">
        <v>427</v>
      </c>
      <c r="AB1785">
        <v>3</v>
      </c>
      <c r="AC1785">
        <v>80</v>
      </c>
      <c r="AD1785" s="25" t="s">
        <v>54</v>
      </c>
      <c r="AE1785" t="s">
        <v>589</v>
      </c>
      <c r="AF1785">
        <v>2</v>
      </c>
      <c r="AG1785">
        <v>3</v>
      </c>
      <c r="AH1785">
        <v>5</v>
      </c>
      <c r="AL1785" t="s">
        <v>17</v>
      </c>
    </row>
    <row r="1786" spans="1:38" hidden="1" x14ac:dyDescent="0.25">
      <c r="A1786" s="23" t="s">
        <v>329</v>
      </c>
      <c r="B1786" s="23" t="s">
        <v>354</v>
      </c>
      <c r="C1786" s="30">
        <v>4</v>
      </c>
      <c r="D1786">
        <v>9.2799999999999994</v>
      </c>
      <c r="E1786">
        <v>9.7799999999999994</v>
      </c>
      <c r="F1786" s="34"/>
      <c r="G1786">
        <v>11</v>
      </c>
      <c r="H1786">
        <v>4</v>
      </c>
      <c r="I1786" s="34"/>
      <c r="J1786" s="65" t="s">
        <v>167</v>
      </c>
      <c r="K1786" s="78" t="s">
        <v>687</v>
      </c>
      <c r="L1786" s="123"/>
      <c r="M1786">
        <v>119</v>
      </c>
      <c r="N1786">
        <v>110</v>
      </c>
      <c r="O1786" s="34"/>
      <c r="P1786">
        <f>VLOOKUP(表格2_45[[#This Row],[name]],odds!$A$1:$H$200,4,0)</f>
        <v>19</v>
      </c>
      <c r="Q1786">
        <v>18</v>
      </c>
      <c r="R1786" s="34"/>
      <c r="S1786" s="35" t="s">
        <v>408</v>
      </c>
      <c r="T1786" s="40">
        <v>1200</v>
      </c>
      <c r="U1786">
        <v>1</v>
      </c>
      <c r="V1786">
        <v>30</v>
      </c>
      <c r="W1786">
        <v>3</v>
      </c>
      <c r="X1786">
        <v>25</v>
      </c>
      <c r="Y1786" t="s">
        <v>465</v>
      </c>
      <c r="Z1786">
        <v>1201</v>
      </c>
      <c r="AA1786" s="33" t="s">
        <v>417</v>
      </c>
      <c r="AB1786">
        <v>2</v>
      </c>
      <c r="AC1786">
        <v>82</v>
      </c>
      <c r="AD1786" s="25" t="s">
        <v>54</v>
      </c>
      <c r="AE1786" t="s">
        <v>429</v>
      </c>
      <c r="AF1786">
        <v>3</v>
      </c>
      <c r="AG1786">
        <v>3</v>
      </c>
      <c r="AH1786">
        <v>4</v>
      </c>
      <c r="AL1786" t="s">
        <v>17</v>
      </c>
    </row>
    <row r="1787" spans="1:38" hidden="1" x14ac:dyDescent="0.25">
      <c r="A1787" s="23" t="s">
        <v>329</v>
      </c>
      <c r="B1787" s="23" t="s">
        <v>354</v>
      </c>
      <c r="C1787">
        <v>7</v>
      </c>
      <c r="D1787">
        <v>9.39</v>
      </c>
      <c r="E1787">
        <v>9.49</v>
      </c>
      <c r="F1787" s="34"/>
      <c r="G1787">
        <v>11</v>
      </c>
      <c r="H1787">
        <v>11</v>
      </c>
      <c r="I1787" s="34"/>
      <c r="J1787" s="65" t="s">
        <v>167</v>
      </c>
      <c r="K1787" s="68" t="s">
        <v>316</v>
      </c>
      <c r="L1787" s="122"/>
      <c r="M1787">
        <v>119</v>
      </c>
      <c r="N1787">
        <v>116</v>
      </c>
      <c r="O1787" s="34"/>
      <c r="P1787">
        <f>VLOOKUP(表格2_45[[#This Row],[name]],odds!$A$1:$H$200,4,0)</f>
        <v>19</v>
      </c>
      <c r="Q1787">
        <v>62</v>
      </c>
      <c r="R1787" s="34"/>
      <c r="S1787" s="35" t="s">
        <v>408</v>
      </c>
      <c r="T1787" s="40">
        <v>1200</v>
      </c>
      <c r="U1787">
        <v>1</v>
      </c>
      <c r="V1787">
        <v>19</v>
      </c>
      <c r="W1787">
        <v>3</v>
      </c>
      <c r="X1787">
        <v>25</v>
      </c>
      <c r="Y1787" s="31" t="s">
        <v>420</v>
      </c>
      <c r="Z1787">
        <v>1192</v>
      </c>
      <c r="AA1787" s="33" t="s">
        <v>427</v>
      </c>
      <c r="AB1787">
        <v>2</v>
      </c>
      <c r="AC1787">
        <v>84</v>
      </c>
      <c r="AD1787" s="25" t="s">
        <v>54</v>
      </c>
      <c r="AE1787" t="s">
        <v>484</v>
      </c>
      <c r="AF1787">
        <v>2</v>
      </c>
      <c r="AG1787">
        <v>2</v>
      </c>
      <c r="AH1787">
        <v>7</v>
      </c>
      <c r="AL1787" t="s">
        <v>17</v>
      </c>
    </row>
    <row r="1788" spans="1:38" hidden="1" x14ac:dyDescent="0.25">
      <c r="A1788" s="23" t="s">
        <v>329</v>
      </c>
      <c r="B1788" s="23" t="s">
        <v>354</v>
      </c>
      <c r="C1788" s="28">
        <v>3</v>
      </c>
      <c r="D1788">
        <v>56.76</v>
      </c>
      <c r="E1788">
        <v>56.46</v>
      </c>
      <c r="F1788" s="34"/>
      <c r="G1788">
        <v>11</v>
      </c>
      <c r="H1788">
        <v>9</v>
      </c>
      <c r="I1788" s="34"/>
      <c r="J1788" s="65" t="s">
        <v>167</v>
      </c>
      <c r="K1788" s="68" t="s">
        <v>316</v>
      </c>
      <c r="L1788" s="122"/>
      <c r="M1788">
        <v>119</v>
      </c>
      <c r="N1788">
        <v>128</v>
      </c>
      <c r="O1788" s="34"/>
      <c r="P1788">
        <f>VLOOKUP(表格2_45[[#This Row],[name]],odds!$A$1:$H$200,4,0)</f>
        <v>19</v>
      </c>
      <c r="Q1788">
        <v>21</v>
      </c>
      <c r="R1788" s="34"/>
      <c r="S1788" s="35" t="s">
        <v>408</v>
      </c>
      <c r="T1788">
        <v>1000</v>
      </c>
      <c r="U1788">
        <v>0</v>
      </c>
      <c r="V1788">
        <v>26</v>
      </c>
      <c r="W1788">
        <v>2</v>
      </c>
      <c r="X1788">
        <v>25</v>
      </c>
      <c r="Y1788" s="32" t="s">
        <v>416</v>
      </c>
      <c r="Z1788">
        <v>1204</v>
      </c>
      <c r="AA1788" s="33" t="s">
        <v>417</v>
      </c>
      <c r="AB1788">
        <v>3</v>
      </c>
      <c r="AC1788">
        <v>85</v>
      </c>
      <c r="AD1788" s="25" t="s">
        <v>54</v>
      </c>
      <c r="AE1788" s="12" t="s">
        <v>471</v>
      </c>
      <c r="AF1788">
        <v>2</v>
      </c>
      <c r="AG1788">
        <v>2</v>
      </c>
      <c r="AH1788">
        <v>3</v>
      </c>
      <c r="AL1788" t="s">
        <v>17</v>
      </c>
    </row>
    <row r="1789" spans="1:38" hidden="1" x14ac:dyDescent="0.25">
      <c r="A1789" s="23" t="s">
        <v>329</v>
      </c>
      <c r="B1789" s="23" t="s">
        <v>354</v>
      </c>
      <c r="C1789">
        <v>8</v>
      </c>
      <c r="D1789">
        <v>9.24</v>
      </c>
      <c r="E1789">
        <v>9.34</v>
      </c>
      <c r="F1789" s="34"/>
      <c r="G1789">
        <v>11</v>
      </c>
      <c r="H1789">
        <v>8</v>
      </c>
      <c r="I1789" s="34"/>
      <c r="J1789" s="65" t="s">
        <v>167</v>
      </c>
      <c r="K1789" s="56" t="s">
        <v>69</v>
      </c>
      <c r="L1789" s="105"/>
      <c r="M1789">
        <v>119</v>
      </c>
      <c r="N1789">
        <v>115</v>
      </c>
      <c r="O1789" s="34"/>
      <c r="P1789">
        <f>VLOOKUP(表格2_45[[#This Row],[name]],odds!$A$1:$H$200,4,0)</f>
        <v>19</v>
      </c>
      <c r="Q1789">
        <v>30</v>
      </c>
      <c r="R1789" s="34"/>
      <c r="S1789" s="35" t="s">
        <v>408</v>
      </c>
      <c r="T1789" s="40">
        <v>1200</v>
      </c>
      <c r="U1789">
        <v>1</v>
      </c>
      <c r="V1789">
        <v>9</v>
      </c>
      <c r="W1789">
        <v>2</v>
      </c>
      <c r="X1789">
        <v>25</v>
      </c>
      <c r="Y1789" t="s">
        <v>508</v>
      </c>
      <c r="Z1789">
        <v>1222</v>
      </c>
      <c r="AA1789" s="33" t="s">
        <v>417</v>
      </c>
      <c r="AB1789">
        <v>1</v>
      </c>
      <c r="AC1789">
        <v>87</v>
      </c>
      <c r="AD1789" s="25" t="s">
        <v>54</v>
      </c>
      <c r="AE1789" t="s">
        <v>453</v>
      </c>
      <c r="AF1789">
        <v>1</v>
      </c>
      <c r="AG1789">
        <v>1</v>
      </c>
      <c r="AH1789">
        <v>8</v>
      </c>
      <c r="AL1789" t="s">
        <v>17</v>
      </c>
    </row>
    <row r="1790" spans="1:38" hidden="1" x14ac:dyDescent="0.25">
      <c r="A1790" s="23" t="s">
        <v>329</v>
      </c>
      <c r="B1790" s="23" t="s">
        <v>354</v>
      </c>
      <c r="C1790">
        <v>7</v>
      </c>
      <c r="D1790">
        <v>9.8000000000000007</v>
      </c>
      <c r="E1790">
        <v>9.9</v>
      </c>
      <c r="F1790" s="34"/>
      <c r="G1790">
        <v>11</v>
      </c>
      <c r="H1790">
        <v>2</v>
      </c>
      <c r="I1790" s="34"/>
      <c r="J1790" s="65" t="s">
        <v>167</v>
      </c>
      <c r="K1790" s="54" t="s">
        <v>58</v>
      </c>
      <c r="L1790" s="110"/>
      <c r="M1790">
        <v>119</v>
      </c>
      <c r="N1790">
        <v>128</v>
      </c>
      <c r="O1790" s="34"/>
      <c r="P1790">
        <f>VLOOKUP(表格2_45[[#This Row],[name]],odds!$A$1:$H$200,4,0)</f>
        <v>19</v>
      </c>
      <c r="Q1790">
        <v>23</v>
      </c>
      <c r="R1790" s="34"/>
      <c r="S1790" s="35" t="s">
        <v>408</v>
      </c>
      <c r="T1790" s="40">
        <v>1200</v>
      </c>
      <c r="U1790">
        <v>1</v>
      </c>
      <c r="V1790">
        <v>26</v>
      </c>
      <c r="W1790">
        <v>1</v>
      </c>
      <c r="X1790">
        <v>25</v>
      </c>
      <c r="Y1790" t="s">
        <v>465</v>
      </c>
      <c r="Z1790">
        <v>1207</v>
      </c>
      <c r="AA1790" s="33" t="s">
        <v>417</v>
      </c>
      <c r="AB1790">
        <v>2</v>
      </c>
      <c r="AC1790">
        <v>89</v>
      </c>
      <c r="AD1790" s="25" t="s">
        <v>54</v>
      </c>
      <c r="AE1790">
        <v>3</v>
      </c>
      <c r="AF1790">
        <v>3</v>
      </c>
      <c r="AG1790">
        <v>4</v>
      </c>
      <c r="AH1790">
        <v>7</v>
      </c>
      <c r="AL1790" t="s">
        <v>17</v>
      </c>
    </row>
    <row r="1791" spans="1:38" hidden="1" x14ac:dyDescent="0.25">
      <c r="A1791" s="23" t="s">
        <v>329</v>
      </c>
      <c r="B1791" s="23" t="s">
        <v>354</v>
      </c>
      <c r="C1791">
        <v>7</v>
      </c>
      <c r="D1791">
        <v>56.77</v>
      </c>
      <c r="E1791">
        <v>56.77</v>
      </c>
      <c r="F1791" s="34"/>
      <c r="G1791">
        <v>11</v>
      </c>
      <c r="H1791">
        <v>2</v>
      </c>
      <c r="I1791" s="34"/>
      <c r="J1791" s="65" t="s">
        <v>167</v>
      </c>
      <c r="K1791" s="54" t="s">
        <v>58</v>
      </c>
      <c r="L1791" s="110"/>
      <c r="M1791">
        <v>119</v>
      </c>
      <c r="N1791">
        <v>130</v>
      </c>
      <c r="O1791" s="34"/>
      <c r="P1791">
        <f>VLOOKUP(表格2_45[[#This Row],[name]],odds!$A$1:$H$200,4,0)</f>
        <v>19</v>
      </c>
      <c r="Q1791">
        <v>39</v>
      </c>
      <c r="R1791" s="34"/>
      <c r="S1791" s="37" t="s">
        <v>409</v>
      </c>
      <c r="T1791">
        <v>1000</v>
      </c>
      <c r="U1791">
        <v>0</v>
      </c>
      <c r="V1791">
        <v>15</v>
      </c>
      <c r="W1791">
        <v>1</v>
      </c>
      <c r="X1791">
        <v>25</v>
      </c>
      <c r="Y1791" s="31" t="s">
        <v>420</v>
      </c>
      <c r="Z1791">
        <v>1203</v>
      </c>
      <c r="AA1791" s="33" t="s">
        <v>417</v>
      </c>
      <c r="AB1791">
        <v>2</v>
      </c>
      <c r="AC1791">
        <v>91</v>
      </c>
      <c r="AD1791" s="25" t="s">
        <v>54</v>
      </c>
      <c r="AE1791" s="12">
        <v>2</v>
      </c>
      <c r="AF1791">
        <v>4</v>
      </c>
      <c r="AG1791">
        <v>4</v>
      </c>
      <c r="AH1791">
        <v>7</v>
      </c>
      <c r="AL1791" t="s">
        <v>17</v>
      </c>
    </row>
    <row r="1792" spans="1:38" hidden="1" x14ac:dyDescent="0.25">
      <c r="A1792" s="23" t="s">
        <v>329</v>
      </c>
      <c r="B1792" s="23" t="s">
        <v>354</v>
      </c>
      <c r="C1792">
        <v>6</v>
      </c>
      <c r="D1792">
        <v>56.71</v>
      </c>
      <c r="E1792">
        <v>57.01</v>
      </c>
      <c r="F1792" s="34"/>
      <c r="G1792">
        <v>11</v>
      </c>
      <c r="H1792">
        <v>2</v>
      </c>
      <c r="I1792" s="34"/>
      <c r="J1792" s="65" t="s">
        <v>167</v>
      </c>
      <c r="K1792" s="56" t="s">
        <v>69</v>
      </c>
      <c r="L1792" s="105"/>
      <c r="M1792">
        <v>119</v>
      </c>
      <c r="N1792">
        <v>121</v>
      </c>
      <c r="O1792" s="34"/>
      <c r="P1792">
        <f>VLOOKUP(表格2_45[[#This Row],[name]],odds!$A$1:$H$200,4,0)</f>
        <v>19</v>
      </c>
      <c r="Q1792">
        <v>24</v>
      </c>
      <c r="R1792" s="34"/>
      <c r="S1792" s="35" t="s">
        <v>408</v>
      </c>
      <c r="T1792">
        <v>1000</v>
      </c>
      <c r="U1792">
        <v>0</v>
      </c>
      <c r="V1792">
        <v>1</v>
      </c>
      <c r="W1792">
        <v>1</v>
      </c>
      <c r="X1792">
        <v>25</v>
      </c>
      <c r="Y1792" t="s">
        <v>508</v>
      </c>
      <c r="Z1792">
        <v>1204</v>
      </c>
      <c r="AA1792" s="33" t="s">
        <v>417</v>
      </c>
      <c r="AB1792" t="s">
        <v>1474</v>
      </c>
      <c r="AC1792">
        <v>93</v>
      </c>
      <c r="AD1792" s="25" t="s">
        <v>54</v>
      </c>
      <c r="AE1792" t="s">
        <v>484</v>
      </c>
      <c r="AF1792">
        <v>3</v>
      </c>
      <c r="AG1792">
        <v>3</v>
      </c>
      <c r="AH1792">
        <v>6</v>
      </c>
      <c r="AL1792" t="s">
        <v>17</v>
      </c>
    </row>
    <row r="1793" spans="1:38" hidden="1" x14ac:dyDescent="0.25">
      <c r="A1793" s="23" t="s">
        <v>329</v>
      </c>
      <c r="B1793" s="23" t="s">
        <v>354</v>
      </c>
      <c r="C1793">
        <v>9</v>
      </c>
      <c r="D1793">
        <v>9.81</v>
      </c>
      <c r="E1793">
        <v>9.61</v>
      </c>
      <c r="F1793" s="34"/>
      <c r="G1793">
        <v>11</v>
      </c>
      <c r="H1793">
        <v>4</v>
      </c>
      <c r="I1793" s="34"/>
      <c r="J1793" s="65" t="s">
        <v>167</v>
      </c>
      <c r="K1793" s="55" t="s">
        <v>64</v>
      </c>
      <c r="L1793" s="99"/>
      <c r="M1793">
        <v>119</v>
      </c>
      <c r="N1793">
        <v>131</v>
      </c>
      <c r="O1793" s="34"/>
      <c r="P1793">
        <f>VLOOKUP(表格2_45[[#This Row],[name]],odds!$A$1:$H$200,4,0)</f>
        <v>19</v>
      </c>
      <c r="Q1793">
        <v>63</v>
      </c>
      <c r="R1793" s="34"/>
      <c r="S1793" s="37" t="s">
        <v>409</v>
      </c>
      <c r="T1793" s="40">
        <v>1200</v>
      </c>
      <c r="U1793">
        <v>1</v>
      </c>
      <c r="V1793">
        <v>22</v>
      </c>
      <c r="W1793">
        <v>12</v>
      </c>
      <c r="X1793">
        <v>24</v>
      </c>
      <c r="Y1793" t="s">
        <v>465</v>
      </c>
      <c r="Z1793">
        <v>1190</v>
      </c>
      <c r="AA1793" s="33" t="s">
        <v>417</v>
      </c>
      <c r="AB1793">
        <v>2</v>
      </c>
      <c r="AC1793">
        <v>94</v>
      </c>
      <c r="AD1793" s="25" t="s">
        <v>54</v>
      </c>
      <c r="AE1793" t="s">
        <v>490</v>
      </c>
      <c r="AF1793">
        <v>7</v>
      </c>
      <c r="AG1793">
        <v>5</v>
      </c>
      <c r="AH1793">
        <v>9</v>
      </c>
      <c r="AL1793" t="s">
        <v>17</v>
      </c>
    </row>
    <row r="1794" spans="1:38" hidden="1" x14ac:dyDescent="0.25">
      <c r="A1794" s="23" t="s">
        <v>329</v>
      </c>
      <c r="B1794" s="20" t="s">
        <v>345</v>
      </c>
      <c r="C1794" s="30">
        <v>5</v>
      </c>
      <c r="D1794">
        <v>10.39</v>
      </c>
      <c r="E1794">
        <v>9.99</v>
      </c>
      <c r="F1794" s="34"/>
      <c r="G1794">
        <v>5</v>
      </c>
      <c r="H1794">
        <v>8</v>
      </c>
      <c r="I1794" s="34"/>
      <c r="J1794" s="52" t="s">
        <v>49</v>
      </c>
      <c r="K1794" s="52" t="s">
        <v>49</v>
      </c>
      <c r="L1794" s="118"/>
      <c r="M1794">
        <v>121</v>
      </c>
      <c r="N1794">
        <v>133</v>
      </c>
      <c r="O1794" s="34"/>
      <c r="P1794">
        <f>VLOOKUP(表格2_45[[#This Row],[name]],odds!$A$1:$H$200,4,0)</f>
        <v>14</v>
      </c>
      <c r="Q1794">
        <v>4.5</v>
      </c>
      <c r="R1794" s="34"/>
      <c r="S1794" s="35" t="s">
        <v>408</v>
      </c>
      <c r="T1794" s="40">
        <v>1200</v>
      </c>
      <c r="U1794">
        <v>1</v>
      </c>
      <c r="V1794">
        <v>10</v>
      </c>
      <c r="W1794">
        <v>1</v>
      </c>
      <c r="X1794">
        <v>24</v>
      </c>
      <c r="Y1794" s="31" t="s">
        <v>420</v>
      </c>
      <c r="Z1794">
        <v>1098</v>
      </c>
      <c r="AA1794" s="33" t="s">
        <v>417</v>
      </c>
      <c r="AB1794">
        <v>3</v>
      </c>
      <c r="AC1794">
        <v>75</v>
      </c>
      <c r="AD1794" s="22" t="s">
        <v>135</v>
      </c>
      <c r="AE1794" t="s">
        <v>435</v>
      </c>
      <c r="AF1794">
        <v>2</v>
      </c>
      <c r="AG1794">
        <v>2</v>
      </c>
      <c r="AH1794">
        <v>5</v>
      </c>
      <c r="AL1794" t="s">
        <v>35</v>
      </c>
    </row>
    <row r="1795" spans="1:38" hidden="1" x14ac:dyDescent="0.25">
      <c r="A1795" s="23" t="s">
        <v>329</v>
      </c>
      <c r="B1795" s="23" t="s">
        <v>354</v>
      </c>
      <c r="C1795">
        <v>8</v>
      </c>
      <c r="D1795">
        <v>8.3800000000000008</v>
      </c>
      <c r="E1795">
        <v>8.68</v>
      </c>
      <c r="F1795" s="34"/>
      <c r="G1795">
        <v>11</v>
      </c>
      <c r="H1795">
        <v>4</v>
      </c>
      <c r="I1795" s="34"/>
      <c r="J1795" s="65" t="s">
        <v>167</v>
      </c>
      <c r="K1795" s="76" t="s">
        <v>407</v>
      </c>
      <c r="L1795" s="115"/>
      <c r="M1795">
        <v>119</v>
      </c>
      <c r="N1795">
        <v>117</v>
      </c>
      <c r="O1795" s="34"/>
      <c r="P1795">
        <f>VLOOKUP(表格2_45[[#This Row],[name]],odds!$A$1:$H$200,4,0)</f>
        <v>19</v>
      </c>
      <c r="Q1795">
        <v>43</v>
      </c>
      <c r="R1795" s="34"/>
      <c r="S1795" s="35" t="s">
        <v>408</v>
      </c>
      <c r="T1795" s="40">
        <v>1200</v>
      </c>
      <c r="U1795">
        <v>1</v>
      </c>
      <c r="V1795">
        <v>20</v>
      </c>
      <c r="W1795">
        <v>10</v>
      </c>
      <c r="X1795">
        <v>24</v>
      </c>
      <c r="Y1795" t="s">
        <v>501</v>
      </c>
      <c r="Z1795">
        <v>1211</v>
      </c>
      <c r="AA1795" s="33" t="s">
        <v>427</v>
      </c>
      <c r="AB1795" t="s">
        <v>1576</v>
      </c>
      <c r="AC1795">
        <v>94</v>
      </c>
      <c r="AD1795" s="25" t="s">
        <v>54</v>
      </c>
      <c r="AE1795">
        <v>5</v>
      </c>
      <c r="AF1795">
        <v>2</v>
      </c>
      <c r="AG1795">
        <v>2</v>
      </c>
      <c r="AH1795">
        <v>8</v>
      </c>
      <c r="AL1795" t="s">
        <v>17</v>
      </c>
    </row>
    <row r="1796" spans="1:38" hidden="1" x14ac:dyDescent="0.25">
      <c r="A1796" s="23" t="s">
        <v>329</v>
      </c>
      <c r="B1796" s="23" t="s">
        <v>354</v>
      </c>
      <c r="C1796" s="28">
        <v>1</v>
      </c>
      <c r="D1796">
        <v>9.35</v>
      </c>
      <c r="E1796">
        <v>9.4499999999999993</v>
      </c>
      <c r="F1796" s="34"/>
      <c r="G1796">
        <v>11</v>
      </c>
      <c r="H1796">
        <v>5</v>
      </c>
      <c r="I1796" s="34"/>
      <c r="J1796" s="65" t="s">
        <v>167</v>
      </c>
      <c r="K1796" s="76" t="s">
        <v>407</v>
      </c>
      <c r="L1796" s="115"/>
      <c r="M1796">
        <v>119</v>
      </c>
      <c r="N1796">
        <v>123</v>
      </c>
      <c r="O1796" s="34"/>
      <c r="P1796">
        <f>VLOOKUP(表格2_45[[#This Row],[name]],odds!$A$1:$H$200,4,0)</f>
        <v>19</v>
      </c>
      <c r="Q1796">
        <v>22</v>
      </c>
      <c r="R1796" s="34"/>
      <c r="S1796" s="35" t="s">
        <v>408</v>
      </c>
      <c r="T1796" s="40">
        <v>1200</v>
      </c>
      <c r="U1796">
        <v>1</v>
      </c>
      <c r="V1796">
        <v>22</v>
      </c>
      <c r="W1796">
        <v>9</v>
      </c>
      <c r="X1796">
        <v>24</v>
      </c>
      <c r="Y1796" t="s">
        <v>501</v>
      </c>
      <c r="Z1796">
        <v>1198</v>
      </c>
      <c r="AA1796" s="34" t="s">
        <v>755</v>
      </c>
      <c r="AB1796">
        <v>2</v>
      </c>
      <c r="AC1796">
        <v>87</v>
      </c>
      <c r="AD1796" s="25" t="s">
        <v>54</v>
      </c>
      <c r="AE1796" s="12" t="s">
        <v>539</v>
      </c>
      <c r="AF1796">
        <v>2</v>
      </c>
      <c r="AG1796">
        <v>2</v>
      </c>
      <c r="AH1796">
        <v>1</v>
      </c>
      <c r="AL1796" t="s">
        <v>17</v>
      </c>
    </row>
    <row r="1797" spans="1:38" hidden="1" x14ac:dyDescent="0.25">
      <c r="A1797" s="23" t="s">
        <v>329</v>
      </c>
      <c r="B1797" s="23" t="s">
        <v>354</v>
      </c>
      <c r="C1797" s="30">
        <v>4</v>
      </c>
      <c r="D1797">
        <v>8.6300000000000008</v>
      </c>
      <c r="E1797">
        <v>8.73</v>
      </c>
      <c r="F1797" s="34"/>
      <c r="G1797">
        <v>11</v>
      </c>
      <c r="H1797">
        <v>10</v>
      </c>
      <c r="I1797" s="34"/>
      <c r="J1797" s="65" t="s">
        <v>167</v>
      </c>
      <c r="K1797" s="76" t="s">
        <v>407</v>
      </c>
      <c r="L1797" s="115"/>
      <c r="M1797">
        <v>119</v>
      </c>
      <c r="N1797">
        <v>116</v>
      </c>
      <c r="O1797" s="34"/>
      <c r="P1797">
        <f>VLOOKUP(表格2_45[[#This Row],[name]],odds!$A$1:$H$200,4,0)</f>
        <v>19</v>
      </c>
      <c r="Q1797">
        <v>32</v>
      </c>
      <c r="R1797" s="34"/>
      <c r="S1797" s="35" t="s">
        <v>408</v>
      </c>
      <c r="T1797" s="40">
        <v>1200</v>
      </c>
      <c r="U1797">
        <v>1</v>
      </c>
      <c r="V1797">
        <v>8</v>
      </c>
      <c r="W1797">
        <v>9</v>
      </c>
      <c r="X1797">
        <v>24</v>
      </c>
      <c r="Y1797" t="s">
        <v>483</v>
      </c>
      <c r="Z1797">
        <v>1195</v>
      </c>
      <c r="AA1797" s="34" t="s">
        <v>438</v>
      </c>
      <c r="AB1797">
        <v>1</v>
      </c>
      <c r="AC1797">
        <v>87</v>
      </c>
      <c r="AD1797" s="25" t="s">
        <v>54</v>
      </c>
      <c r="AE1797" t="s">
        <v>474</v>
      </c>
      <c r="AF1797">
        <v>1</v>
      </c>
      <c r="AG1797">
        <v>1</v>
      </c>
      <c r="AH1797">
        <v>4</v>
      </c>
      <c r="AL1797" t="s">
        <v>17</v>
      </c>
    </row>
    <row r="1798" spans="1:38" hidden="1" x14ac:dyDescent="0.25">
      <c r="A1798" s="23" t="s">
        <v>329</v>
      </c>
      <c r="B1798" s="23" t="s">
        <v>354</v>
      </c>
      <c r="C1798">
        <v>6</v>
      </c>
      <c r="D1798">
        <v>8.84</v>
      </c>
      <c r="E1798">
        <v>8.94</v>
      </c>
      <c r="F1798" s="34"/>
      <c r="G1798">
        <v>11</v>
      </c>
      <c r="H1798">
        <v>6</v>
      </c>
      <c r="I1798" s="34"/>
      <c r="J1798" s="65" t="s">
        <v>167</v>
      </c>
      <c r="K1798" s="54" t="s">
        <v>58</v>
      </c>
      <c r="L1798" s="110"/>
      <c r="M1798">
        <v>119</v>
      </c>
      <c r="N1798">
        <v>122</v>
      </c>
      <c r="O1798" s="34"/>
      <c r="P1798">
        <f>VLOOKUP(表格2_45[[#This Row],[name]],odds!$A$1:$H$200,4,0)</f>
        <v>19</v>
      </c>
      <c r="Q1798">
        <v>30</v>
      </c>
      <c r="R1798" s="34"/>
      <c r="S1798" s="35" t="s">
        <v>408</v>
      </c>
      <c r="T1798" s="40">
        <v>1200</v>
      </c>
      <c r="U1798">
        <v>1</v>
      </c>
      <c r="V1798">
        <v>14</v>
      </c>
      <c r="W1798">
        <v>7</v>
      </c>
      <c r="X1798">
        <v>24</v>
      </c>
      <c r="Y1798" t="s">
        <v>483</v>
      </c>
      <c r="Z1798">
        <v>1210</v>
      </c>
      <c r="AA1798" s="33" t="s">
        <v>427</v>
      </c>
      <c r="AB1798">
        <v>2</v>
      </c>
      <c r="AC1798">
        <v>87</v>
      </c>
      <c r="AD1798" s="25" t="s">
        <v>54</v>
      </c>
      <c r="AE1798" t="s">
        <v>533</v>
      </c>
      <c r="AF1798">
        <v>1</v>
      </c>
      <c r="AG1798">
        <v>1</v>
      </c>
      <c r="AH1798">
        <v>6</v>
      </c>
      <c r="AL1798" t="s">
        <v>17</v>
      </c>
    </row>
    <row r="1799" spans="1:38" x14ac:dyDescent="0.25">
      <c r="A1799" s="23" t="s">
        <v>329</v>
      </c>
      <c r="B1799" s="26" t="s">
        <v>364</v>
      </c>
      <c r="C1799" s="30">
        <v>4</v>
      </c>
      <c r="D1799">
        <v>10.33</v>
      </c>
      <c r="E1799">
        <v>10.029999999999999</v>
      </c>
      <c r="F1799" s="34"/>
      <c r="G1799">
        <v>2</v>
      </c>
      <c r="H1799">
        <v>5</v>
      </c>
      <c r="I1799" s="34"/>
      <c r="J1799" s="60" t="s">
        <v>90</v>
      </c>
      <c r="K1799" s="47" t="s">
        <v>504</v>
      </c>
      <c r="L1799" s="108"/>
      <c r="M1799">
        <v>118</v>
      </c>
      <c r="N1799">
        <v>127</v>
      </c>
      <c r="O1799" s="34"/>
      <c r="P1799">
        <f>VLOOKUP(表格2_45[[#This Row],[name]],odds!$A$1:$H$200,4,0)</f>
        <v>3.2</v>
      </c>
      <c r="Q1799">
        <v>6.7</v>
      </c>
      <c r="R1799" s="34"/>
      <c r="S1799" s="35" t="s">
        <v>408</v>
      </c>
      <c r="T1799" s="40">
        <v>1200</v>
      </c>
      <c r="U1799">
        <v>1</v>
      </c>
      <c r="V1799">
        <v>15</v>
      </c>
      <c r="W1799">
        <v>1</v>
      </c>
      <c r="X1799">
        <v>25</v>
      </c>
      <c r="Y1799" s="31" t="s">
        <v>420</v>
      </c>
      <c r="Z1799">
        <v>1204</v>
      </c>
      <c r="AA1799" s="33" t="s">
        <v>417</v>
      </c>
      <c r="AB1799">
        <v>3</v>
      </c>
      <c r="AC1799">
        <v>75</v>
      </c>
      <c r="AD1799" s="17" t="s">
        <v>21</v>
      </c>
      <c r="AE1799" s="12" t="s">
        <v>446</v>
      </c>
      <c r="AF1799">
        <v>3</v>
      </c>
      <c r="AG1799">
        <v>4</v>
      </c>
      <c r="AH1799">
        <v>4</v>
      </c>
      <c r="AL1799" t="s">
        <v>46</v>
      </c>
    </row>
    <row r="1800" spans="1:38" x14ac:dyDescent="0.25">
      <c r="A1800" s="23" t="s">
        <v>329</v>
      </c>
      <c r="B1800" s="25" t="s">
        <v>360</v>
      </c>
      <c r="C1800" s="28">
        <v>2</v>
      </c>
      <c r="D1800">
        <v>10.25</v>
      </c>
      <c r="E1800">
        <v>10.050000000000001</v>
      </c>
      <c r="F1800" s="34"/>
      <c r="G1800">
        <v>8</v>
      </c>
      <c r="H1800">
        <v>9</v>
      </c>
      <c r="I1800" s="34"/>
      <c r="J1800" s="64" t="s">
        <v>150</v>
      </c>
      <c r="K1800" s="64" t="s">
        <v>150</v>
      </c>
      <c r="L1800" s="119"/>
      <c r="M1800">
        <v>119</v>
      </c>
      <c r="N1800">
        <v>125</v>
      </c>
      <c r="O1800" s="34"/>
      <c r="P1800">
        <f>VLOOKUP(表格2_45[[#This Row],[name]],odds!$A$1:$H$200,4,0)</f>
        <v>6.2</v>
      </c>
      <c r="Q1800">
        <v>12</v>
      </c>
      <c r="R1800" s="34"/>
      <c r="S1800" s="36" t="s">
        <v>410</v>
      </c>
      <c r="T1800" s="40">
        <v>1200</v>
      </c>
      <c r="U1800">
        <v>1</v>
      </c>
      <c r="V1800">
        <v>10</v>
      </c>
      <c r="W1800">
        <v>9</v>
      </c>
      <c r="X1800">
        <v>25</v>
      </c>
      <c r="Y1800" s="32" t="s">
        <v>432</v>
      </c>
      <c r="Z1800">
        <v>1085</v>
      </c>
      <c r="AA1800" s="33" t="s">
        <v>417</v>
      </c>
      <c r="AB1800">
        <v>3</v>
      </c>
      <c r="AC1800">
        <v>70</v>
      </c>
      <c r="AD1800" s="18" t="s">
        <v>76</v>
      </c>
      <c r="AE1800" s="12" t="s">
        <v>552</v>
      </c>
      <c r="AF1800">
        <v>9</v>
      </c>
      <c r="AG1800">
        <v>8</v>
      </c>
      <c r="AH1800">
        <v>2</v>
      </c>
      <c r="AL1800" t="s">
        <v>624</v>
      </c>
    </row>
    <row r="1801" spans="1:38" hidden="1" x14ac:dyDescent="0.25">
      <c r="A1801" s="23" t="s">
        <v>329</v>
      </c>
      <c r="B1801" s="23" t="s">
        <v>354</v>
      </c>
      <c r="C1801" s="28">
        <v>2</v>
      </c>
      <c r="D1801">
        <v>57.01</v>
      </c>
      <c r="E1801">
        <v>57.41</v>
      </c>
      <c r="F1801" s="34"/>
      <c r="G1801">
        <v>11</v>
      </c>
      <c r="H1801">
        <v>3</v>
      </c>
      <c r="I1801" s="34"/>
      <c r="J1801" s="65" t="s">
        <v>167</v>
      </c>
      <c r="K1801" s="54" t="s">
        <v>58</v>
      </c>
      <c r="L1801" s="110"/>
      <c r="M1801">
        <v>119</v>
      </c>
      <c r="N1801">
        <v>119</v>
      </c>
      <c r="O1801" s="34"/>
      <c r="P1801">
        <f>VLOOKUP(表格2_45[[#This Row],[name]],odds!$A$1:$H$200,4,0)</f>
        <v>19</v>
      </c>
      <c r="Q1801">
        <v>3.8</v>
      </c>
      <c r="R1801" s="34"/>
      <c r="S1801" s="35" t="s">
        <v>408</v>
      </c>
      <c r="T1801">
        <v>1000</v>
      </c>
      <c r="U1801">
        <v>0</v>
      </c>
      <c r="V1801">
        <v>24</v>
      </c>
      <c r="W1801">
        <v>4</v>
      </c>
      <c r="X1801">
        <v>24</v>
      </c>
      <c r="Y1801" s="32" t="s">
        <v>426</v>
      </c>
      <c r="Z1801">
        <v>1188</v>
      </c>
      <c r="AA1801" s="33" t="s">
        <v>417</v>
      </c>
      <c r="AB1801">
        <v>2</v>
      </c>
      <c r="AC1801">
        <v>84</v>
      </c>
      <c r="AD1801" s="25" t="s">
        <v>54</v>
      </c>
      <c r="AE1801" s="12" t="s">
        <v>539</v>
      </c>
      <c r="AF1801">
        <v>3</v>
      </c>
      <c r="AG1801">
        <v>3</v>
      </c>
      <c r="AH1801">
        <v>2</v>
      </c>
      <c r="AL1801" t="s">
        <v>17</v>
      </c>
    </row>
    <row r="1802" spans="1:38" hidden="1" x14ac:dyDescent="0.25">
      <c r="A1802" s="23" t="s">
        <v>329</v>
      </c>
      <c r="B1802" s="23" t="s">
        <v>354</v>
      </c>
      <c r="C1802" s="28">
        <v>1</v>
      </c>
      <c r="D1802">
        <v>9.6</v>
      </c>
      <c r="E1802">
        <v>9.2999999999999989</v>
      </c>
      <c r="F1802" s="34"/>
      <c r="G1802">
        <v>11</v>
      </c>
      <c r="H1802">
        <v>7</v>
      </c>
      <c r="I1802" s="34"/>
      <c r="J1802" s="65" t="s">
        <v>167</v>
      </c>
      <c r="K1802" s="54" t="s">
        <v>58</v>
      </c>
      <c r="L1802" s="110"/>
      <c r="M1802">
        <v>119</v>
      </c>
      <c r="N1802">
        <v>134</v>
      </c>
      <c r="O1802" s="34"/>
      <c r="P1802">
        <f>VLOOKUP(表格2_45[[#This Row],[name]],odds!$A$1:$H$200,4,0)</f>
        <v>19</v>
      </c>
      <c r="Q1802">
        <v>20</v>
      </c>
      <c r="R1802" s="34"/>
      <c r="S1802" s="35" t="s">
        <v>408</v>
      </c>
      <c r="T1802" s="40">
        <v>1200</v>
      </c>
      <c r="U1802">
        <v>1</v>
      </c>
      <c r="V1802">
        <v>27</v>
      </c>
      <c r="W1802">
        <v>3</v>
      </c>
      <c r="X1802">
        <v>24</v>
      </c>
      <c r="Y1802" s="32" t="s">
        <v>432</v>
      </c>
      <c r="Z1802">
        <v>1197</v>
      </c>
      <c r="AA1802" s="33" t="s">
        <v>417</v>
      </c>
      <c r="AB1802">
        <v>3</v>
      </c>
      <c r="AC1802">
        <v>76</v>
      </c>
      <c r="AD1802" s="25" t="s">
        <v>54</v>
      </c>
      <c r="AE1802" s="12" t="s">
        <v>552</v>
      </c>
      <c r="AF1802">
        <v>1</v>
      </c>
      <c r="AG1802">
        <v>1</v>
      </c>
      <c r="AH1802">
        <v>1</v>
      </c>
      <c r="AL1802" t="s">
        <v>661</v>
      </c>
    </row>
    <row r="1803" spans="1:38" hidden="1" x14ac:dyDescent="0.25">
      <c r="A1803" s="23" t="s">
        <v>329</v>
      </c>
      <c r="B1803" s="23" t="s">
        <v>354</v>
      </c>
      <c r="C1803">
        <v>10</v>
      </c>
      <c r="D1803">
        <v>10.67</v>
      </c>
      <c r="E1803">
        <v>10.47</v>
      </c>
      <c r="F1803" s="34"/>
      <c r="G1803">
        <v>11</v>
      </c>
      <c r="H1803">
        <v>8</v>
      </c>
      <c r="I1803" s="34"/>
      <c r="J1803" s="65" t="s">
        <v>167</v>
      </c>
      <c r="K1803" s="68" t="s">
        <v>316</v>
      </c>
      <c r="L1803" s="122"/>
      <c r="M1803">
        <v>119</v>
      </c>
      <c r="N1803">
        <v>125</v>
      </c>
      <c r="O1803" s="34"/>
      <c r="P1803">
        <f>VLOOKUP(表格2_45[[#This Row],[name]],odds!$A$1:$H$200,4,0)</f>
        <v>19</v>
      </c>
      <c r="Q1803">
        <v>15</v>
      </c>
      <c r="R1803" s="34"/>
      <c r="S1803" s="35" t="s">
        <v>408</v>
      </c>
      <c r="T1803" s="40">
        <v>1200</v>
      </c>
      <c r="U1803">
        <v>1</v>
      </c>
      <c r="V1803">
        <v>20</v>
      </c>
      <c r="W1803">
        <v>3</v>
      </c>
      <c r="X1803">
        <v>24</v>
      </c>
      <c r="Y1803" s="32" t="s">
        <v>426</v>
      </c>
      <c r="Z1803">
        <v>1212</v>
      </c>
      <c r="AA1803" s="33" t="s">
        <v>417</v>
      </c>
      <c r="AB1803">
        <v>3</v>
      </c>
      <c r="AC1803">
        <v>78</v>
      </c>
      <c r="AD1803" s="25" t="s">
        <v>54</v>
      </c>
      <c r="AE1803" t="s">
        <v>453</v>
      </c>
      <c r="AF1803">
        <v>1</v>
      </c>
      <c r="AG1803">
        <v>1</v>
      </c>
      <c r="AH1803">
        <v>10</v>
      </c>
      <c r="AL1803" t="s">
        <v>141</v>
      </c>
    </row>
    <row r="1804" spans="1:38" hidden="1" x14ac:dyDescent="0.25">
      <c r="A1804" s="23" t="s">
        <v>329</v>
      </c>
      <c r="B1804" s="23" t="s">
        <v>354</v>
      </c>
      <c r="C1804" s="28">
        <v>3</v>
      </c>
      <c r="D1804">
        <v>10.62</v>
      </c>
      <c r="E1804">
        <v>10.52</v>
      </c>
      <c r="F1804" s="34"/>
      <c r="G1804">
        <v>11</v>
      </c>
      <c r="H1804">
        <v>2</v>
      </c>
      <c r="I1804" s="34"/>
      <c r="J1804" s="65" t="s">
        <v>167</v>
      </c>
      <c r="K1804" s="64" t="s">
        <v>150</v>
      </c>
      <c r="L1804" s="119"/>
      <c r="M1804">
        <v>119</v>
      </c>
      <c r="N1804">
        <v>135</v>
      </c>
      <c r="O1804" s="34"/>
      <c r="P1804">
        <f>VLOOKUP(表格2_45[[#This Row],[name]],odds!$A$1:$H$200,4,0)</f>
        <v>19</v>
      </c>
      <c r="Q1804">
        <v>5.7</v>
      </c>
      <c r="R1804" s="34"/>
      <c r="S1804" s="35" t="s">
        <v>408</v>
      </c>
      <c r="T1804" s="40">
        <v>1200</v>
      </c>
      <c r="U1804">
        <v>1</v>
      </c>
      <c r="V1804">
        <v>6</v>
      </c>
      <c r="W1804">
        <v>3</v>
      </c>
      <c r="X1804">
        <v>24</v>
      </c>
      <c r="Y1804" s="31" t="s">
        <v>420</v>
      </c>
      <c r="Z1804">
        <v>1196</v>
      </c>
      <c r="AA1804" s="33" t="s">
        <v>417</v>
      </c>
      <c r="AB1804">
        <v>3</v>
      </c>
      <c r="AC1804">
        <v>79</v>
      </c>
      <c r="AD1804" s="25" t="s">
        <v>54</v>
      </c>
      <c r="AE1804">
        <v>3</v>
      </c>
      <c r="AF1804">
        <v>1</v>
      </c>
      <c r="AG1804">
        <v>1</v>
      </c>
      <c r="AH1804">
        <v>3</v>
      </c>
      <c r="AL1804" t="s">
        <v>730</v>
      </c>
    </row>
    <row r="1805" spans="1:38" hidden="1" x14ac:dyDescent="0.25">
      <c r="A1805" s="23" t="s">
        <v>329</v>
      </c>
      <c r="B1805" s="23" t="s">
        <v>354</v>
      </c>
      <c r="C1805" s="30">
        <v>4</v>
      </c>
      <c r="D1805">
        <v>9.73</v>
      </c>
      <c r="E1805">
        <v>9.83</v>
      </c>
      <c r="F1805" s="34"/>
      <c r="G1805">
        <v>11</v>
      </c>
      <c r="H1805">
        <v>2</v>
      </c>
      <c r="I1805" s="34"/>
      <c r="J1805" s="65" t="s">
        <v>167</v>
      </c>
      <c r="K1805" s="64" t="s">
        <v>150</v>
      </c>
      <c r="L1805" s="119"/>
      <c r="M1805">
        <v>119</v>
      </c>
      <c r="N1805">
        <v>129</v>
      </c>
      <c r="O1805" s="34"/>
      <c r="P1805">
        <f>VLOOKUP(表格2_45[[#This Row],[name]],odds!$A$1:$H$200,4,0)</f>
        <v>19</v>
      </c>
      <c r="Q1805">
        <v>8.1</v>
      </c>
      <c r="R1805" s="34"/>
      <c r="S1805" s="35" t="s">
        <v>408</v>
      </c>
      <c r="T1805" s="40">
        <v>1200</v>
      </c>
      <c r="U1805">
        <v>1</v>
      </c>
      <c r="V1805">
        <v>21</v>
      </c>
      <c r="W1805">
        <v>2</v>
      </c>
      <c r="X1805">
        <v>24</v>
      </c>
      <c r="Y1805" s="32" t="s">
        <v>426</v>
      </c>
      <c r="Z1805">
        <v>1191</v>
      </c>
      <c r="AA1805" s="33" t="s">
        <v>417</v>
      </c>
      <c r="AB1805">
        <v>3</v>
      </c>
      <c r="AC1805">
        <v>79</v>
      </c>
      <c r="AD1805" s="25" t="s">
        <v>54</v>
      </c>
      <c r="AE1805" s="12" t="s">
        <v>471</v>
      </c>
      <c r="AF1805">
        <v>1</v>
      </c>
      <c r="AG1805">
        <v>1</v>
      </c>
      <c r="AH1805">
        <v>4</v>
      </c>
      <c r="AL1805" t="s">
        <v>17</v>
      </c>
    </row>
    <row r="1806" spans="1:38" hidden="1" x14ac:dyDescent="0.25">
      <c r="A1806" s="23" t="s">
        <v>329</v>
      </c>
      <c r="B1806" s="20" t="s">
        <v>345</v>
      </c>
      <c r="C1806">
        <v>8</v>
      </c>
      <c r="D1806">
        <v>10.49</v>
      </c>
      <c r="E1806">
        <v>10.09</v>
      </c>
      <c r="F1806" s="34"/>
      <c r="G1806">
        <v>5</v>
      </c>
      <c r="H1806">
        <v>5</v>
      </c>
      <c r="I1806" s="34"/>
      <c r="J1806" s="52" t="s">
        <v>49</v>
      </c>
      <c r="K1806" s="63" t="s">
        <v>140</v>
      </c>
      <c r="L1806" s="100"/>
      <c r="M1806">
        <v>121</v>
      </c>
      <c r="N1806">
        <v>132</v>
      </c>
      <c r="O1806" s="34"/>
      <c r="P1806">
        <f>VLOOKUP(表格2_45[[#This Row],[name]],odds!$A$1:$H$200,4,0)</f>
        <v>14</v>
      </c>
      <c r="Q1806">
        <v>7.1</v>
      </c>
      <c r="R1806" s="34"/>
      <c r="S1806" s="35" t="s">
        <v>408</v>
      </c>
      <c r="T1806" s="40">
        <v>1200</v>
      </c>
      <c r="U1806">
        <v>1</v>
      </c>
      <c r="V1806">
        <v>31</v>
      </c>
      <c r="W1806">
        <v>1</v>
      </c>
      <c r="X1806">
        <v>24</v>
      </c>
      <c r="Y1806" s="32" t="s">
        <v>432</v>
      </c>
      <c r="Z1806">
        <v>1103</v>
      </c>
      <c r="AA1806" s="33" t="s">
        <v>417</v>
      </c>
      <c r="AB1806">
        <v>3</v>
      </c>
      <c r="AC1806">
        <v>75</v>
      </c>
      <c r="AD1806" s="22" t="s">
        <v>135</v>
      </c>
      <c r="AE1806" t="s">
        <v>453</v>
      </c>
      <c r="AF1806">
        <v>3</v>
      </c>
      <c r="AG1806">
        <v>3</v>
      </c>
      <c r="AH1806">
        <v>8</v>
      </c>
      <c r="AL1806" t="s">
        <v>35</v>
      </c>
    </row>
    <row r="1807" spans="1:38" hidden="1" x14ac:dyDescent="0.25">
      <c r="A1807" s="23" t="s">
        <v>329</v>
      </c>
      <c r="B1807" s="23" t="s">
        <v>354</v>
      </c>
      <c r="C1807">
        <v>8</v>
      </c>
      <c r="D1807">
        <v>57.95</v>
      </c>
      <c r="E1807">
        <v>57.85</v>
      </c>
      <c r="F1807" s="34"/>
      <c r="G1807">
        <v>11</v>
      </c>
      <c r="H1807">
        <v>2</v>
      </c>
      <c r="I1807" s="34"/>
      <c r="J1807" s="65" t="s">
        <v>167</v>
      </c>
      <c r="K1807" s="53" t="s">
        <v>53</v>
      </c>
      <c r="L1807" s="102"/>
      <c r="M1807">
        <v>119</v>
      </c>
      <c r="N1807">
        <v>135</v>
      </c>
      <c r="O1807" s="34"/>
      <c r="P1807">
        <f>VLOOKUP(表格2_45[[#This Row],[name]],odds!$A$1:$H$200,4,0)</f>
        <v>19</v>
      </c>
      <c r="Q1807">
        <v>7.2</v>
      </c>
      <c r="R1807" s="34"/>
      <c r="S1807" s="37" t="s">
        <v>409</v>
      </c>
      <c r="T1807">
        <v>1000</v>
      </c>
      <c r="U1807">
        <v>0</v>
      </c>
      <c r="V1807">
        <v>17</v>
      </c>
      <c r="W1807">
        <v>1</v>
      </c>
      <c r="X1807">
        <v>24</v>
      </c>
      <c r="Y1807" s="32" t="s">
        <v>416</v>
      </c>
      <c r="Z1807">
        <v>1216</v>
      </c>
      <c r="AA1807" s="33" t="s">
        <v>417</v>
      </c>
      <c r="AB1807">
        <v>3</v>
      </c>
      <c r="AC1807">
        <v>79</v>
      </c>
      <c r="AD1807" s="25" t="s">
        <v>54</v>
      </c>
      <c r="AE1807" t="s">
        <v>435</v>
      </c>
      <c r="AF1807">
        <v>4</v>
      </c>
      <c r="AG1807">
        <v>3</v>
      </c>
      <c r="AH1807">
        <v>8</v>
      </c>
      <c r="AL1807" t="s">
        <v>17</v>
      </c>
    </row>
    <row r="1808" spans="1:38" x14ac:dyDescent="0.25">
      <c r="A1808" s="23" t="s">
        <v>329</v>
      </c>
      <c r="B1808" s="16" t="s">
        <v>333</v>
      </c>
      <c r="C1808" s="28">
        <v>1</v>
      </c>
      <c r="D1808">
        <v>10</v>
      </c>
      <c r="E1808">
        <v>10.1</v>
      </c>
      <c r="F1808" s="34"/>
      <c r="G1808">
        <v>1</v>
      </c>
      <c r="H1808">
        <v>2</v>
      </c>
      <c r="I1808" s="34"/>
      <c r="J1808" s="55" t="s">
        <v>64</v>
      </c>
      <c r="K1808" s="49" t="s">
        <v>31</v>
      </c>
      <c r="L1808" s="107"/>
      <c r="M1808">
        <v>132</v>
      </c>
      <c r="N1808">
        <v>129</v>
      </c>
      <c r="O1808" s="34"/>
      <c r="P1808">
        <f>VLOOKUP(表格2_45[[#This Row],[name]],odds!$A$1:$H$200,4,0)</f>
        <v>7.2</v>
      </c>
      <c r="Q1808">
        <v>2</v>
      </c>
      <c r="R1808" s="34"/>
      <c r="S1808" s="37" t="s">
        <v>409</v>
      </c>
      <c r="T1808" s="40">
        <v>1200</v>
      </c>
      <c r="U1808">
        <v>1</v>
      </c>
      <c r="V1808">
        <v>4</v>
      </c>
      <c r="W1808">
        <v>6</v>
      </c>
      <c r="X1808">
        <v>25</v>
      </c>
      <c r="Y1808" s="32" t="s">
        <v>432</v>
      </c>
      <c r="Z1808">
        <v>1122</v>
      </c>
      <c r="AA1808" s="34" t="s">
        <v>438</v>
      </c>
      <c r="AB1808">
        <v>3</v>
      </c>
      <c r="AC1808">
        <v>70</v>
      </c>
      <c r="AD1808" s="25" t="s">
        <v>54</v>
      </c>
      <c r="AE1808" t="s">
        <v>484</v>
      </c>
      <c r="AF1808">
        <v>5</v>
      </c>
      <c r="AG1808">
        <v>5</v>
      </c>
      <c r="AH1808">
        <v>1</v>
      </c>
      <c r="AL1808" t="s">
        <v>669</v>
      </c>
    </row>
    <row r="1809" spans="1:38" hidden="1" x14ac:dyDescent="0.25">
      <c r="A1809" s="23" t="s">
        <v>329</v>
      </c>
      <c r="B1809" s="23" t="s">
        <v>354</v>
      </c>
      <c r="C1809" s="30">
        <v>4</v>
      </c>
      <c r="D1809">
        <v>57.46</v>
      </c>
      <c r="E1809">
        <v>57.36</v>
      </c>
      <c r="F1809" s="34"/>
      <c r="G1809">
        <v>11</v>
      </c>
      <c r="H1809">
        <v>3</v>
      </c>
      <c r="I1809" s="34"/>
      <c r="J1809" s="65" t="s">
        <v>167</v>
      </c>
      <c r="K1809" s="64" t="s">
        <v>150</v>
      </c>
      <c r="L1809" s="119"/>
      <c r="M1809">
        <v>119</v>
      </c>
      <c r="N1809">
        <v>135</v>
      </c>
      <c r="O1809" s="34"/>
      <c r="P1809">
        <f>VLOOKUP(表格2_45[[#This Row],[name]],odds!$A$1:$H$200,4,0)</f>
        <v>19</v>
      </c>
      <c r="Q1809">
        <v>11</v>
      </c>
      <c r="R1809" s="34"/>
      <c r="S1809" s="35" t="s">
        <v>408</v>
      </c>
      <c r="T1809">
        <v>1000</v>
      </c>
      <c r="U1809">
        <v>0</v>
      </c>
      <c r="V1809">
        <v>13</v>
      </c>
      <c r="W1809">
        <v>12</v>
      </c>
      <c r="X1809">
        <v>23</v>
      </c>
      <c r="Y1809" s="31" t="s">
        <v>420</v>
      </c>
      <c r="Z1809">
        <v>1187</v>
      </c>
      <c r="AA1809" s="33" t="s">
        <v>417</v>
      </c>
      <c r="AB1809">
        <v>3</v>
      </c>
      <c r="AC1809">
        <v>80</v>
      </c>
      <c r="AD1809" s="25" t="s">
        <v>54</v>
      </c>
      <c r="AE1809" t="s">
        <v>441</v>
      </c>
      <c r="AF1809">
        <v>2</v>
      </c>
      <c r="AG1809">
        <v>2</v>
      </c>
      <c r="AH1809">
        <v>4</v>
      </c>
      <c r="AL1809" t="s">
        <v>17</v>
      </c>
    </row>
    <row r="1810" spans="1:38" hidden="1" x14ac:dyDescent="0.25">
      <c r="A1810" s="23" t="s">
        <v>329</v>
      </c>
      <c r="B1810" s="23" t="s">
        <v>354</v>
      </c>
      <c r="C1810" s="30">
        <v>4</v>
      </c>
      <c r="D1810">
        <v>57.15</v>
      </c>
      <c r="E1810">
        <v>56.95</v>
      </c>
      <c r="F1810" s="34"/>
      <c r="G1810">
        <v>11</v>
      </c>
      <c r="H1810">
        <v>7</v>
      </c>
      <c r="I1810" s="34"/>
      <c r="J1810" s="65" t="s">
        <v>167</v>
      </c>
      <c r="K1810" s="47" t="s">
        <v>504</v>
      </c>
      <c r="L1810" s="108"/>
      <c r="M1810">
        <v>119</v>
      </c>
      <c r="N1810">
        <v>130</v>
      </c>
      <c r="O1810" s="34"/>
      <c r="P1810">
        <f>VLOOKUP(表格2_45[[#This Row],[name]],odds!$A$1:$H$200,4,0)</f>
        <v>19</v>
      </c>
      <c r="Q1810">
        <v>6.1</v>
      </c>
      <c r="R1810" s="34"/>
      <c r="S1810" s="35" t="s">
        <v>408</v>
      </c>
      <c r="T1810">
        <v>1000</v>
      </c>
      <c r="U1810">
        <v>0</v>
      </c>
      <c r="V1810">
        <v>15</v>
      </c>
      <c r="W1810">
        <v>11</v>
      </c>
      <c r="X1810">
        <v>23</v>
      </c>
      <c r="Y1810" s="31" t="s">
        <v>420</v>
      </c>
      <c r="Z1810">
        <v>1187</v>
      </c>
      <c r="AA1810" s="33" t="s">
        <v>417</v>
      </c>
      <c r="AB1810">
        <v>3</v>
      </c>
      <c r="AC1810">
        <v>80</v>
      </c>
      <c r="AD1810" s="25" t="s">
        <v>54</v>
      </c>
      <c r="AE1810" t="s">
        <v>435</v>
      </c>
      <c r="AF1810">
        <v>2</v>
      </c>
      <c r="AG1810">
        <v>2</v>
      </c>
      <c r="AH1810">
        <v>4</v>
      </c>
      <c r="AL1810" t="s">
        <v>17</v>
      </c>
    </row>
    <row r="1811" spans="1:38" hidden="1" x14ac:dyDescent="0.25">
      <c r="A1811" s="23" t="s">
        <v>329</v>
      </c>
      <c r="B1811" s="23" t="s">
        <v>354</v>
      </c>
      <c r="C1811" s="30">
        <v>5</v>
      </c>
      <c r="D1811">
        <v>56.95</v>
      </c>
      <c r="E1811">
        <v>56.650000000000006</v>
      </c>
      <c r="F1811" s="34"/>
      <c r="G1811">
        <v>11</v>
      </c>
      <c r="H1811">
        <v>6</v>
      </c>
      <c r="I1811" s="34"/>
      <c r="J1811" s="65" t="s">
        <v>167</v>
      </c>
      <c r="K1811" s="64" t="s">
        <v>150</v>
      </c>
      <c r="L1811" s="119"/>
      <c r="M1811">
        <v>119</v>
      </c>
      <c r="N1811">
        <v>135</v>
      </c>
      <c r="O1811" s="34"/>
      <c r="P1811">
        <f>VLOOKUP(表格2_45[[#This Row],[name]],odds!$A$1:$H$200,4,0)</f>
        <v>19</v>
      </c>
      <c r="Q1811">
        <v>5</v>
      </c>
      <c r="R1811" s="34"/>
      <c r="S1811" s="35" t="s">
        <v>408</v>
      </c>
      <c r="T1811">
        <v>1000</v>
      </c>
      <c r="U1811">
        <v>0</v>
      </c>
      <c r="V1811">
        <v>4</v>
      </c>
      <c r="W1811">
        <v>10</v>
      </c>
      <c r="X1811">
        <v>23</v>
      </c>
      <c r="Y1811" s="32" t="s">
        <v>426</v>
      </c>
      <c r="Z1811">
        <v>1226</v>
      </c>
      <c r="AA1811" s="33" t="s">
        <v>427</v>
      </c>
      <c r="AB1811">
        <v>3</v>
      </c>
      <c r="AC1811">
        <v>80</v>
      </c>
      <c r="AD1811" s="25" t="s">
        <v>54</v>
      </c>
      <c r="AE1811" t="s">
        <v>474</v>
      </c>
      <c r="AF1811">
        <v>3</v>
      </c>
      <c r="AG1811">
        <v>3</v>
      </c>
      <c r="AH1811">
        <v>5</v>
      </c>
      <c r="AL1811" t="s">
        <v>17</v>
      </c>
    </row>
    <row r="1812" spans="1:38" hidden="1" x14ac:dyDescent="0.25">
      <c r="A1812" s="23" t="s">
        <v>329</v>
      </c>
      <c r="B1812" s="23" t="s">
        <v>354</v>
      </c>
      <c r="C1812" s="28">
        <v>1</v>
      </c>
      <c r="D1812">
        <v>57</v>
      </c>
      <c r="E1812">
        <v>56.6</v>
      </c>
      <c r="F1812" s="34"/>
      <c r="G1812">
        <v>11</v>
      </c>
      <c r="H1812">
        <v>9</v>
      </c>
      <c r="I1812" s="34"/>
      <c r="J1812" s="65" t="s">
        <v>167</v>
      </c>
      <c r="K1812" s="64" t="s">
        <v>150</v>
      </c>
      <c r="L1812" s="119"/>
      <c r="M1812">
        <v>119</v>
      </c>
      <c r="N1812">
        <v>130</v>
      </c>
      <c r="O1812" s="34"/>
      <c r="P1812">
        <f>VLOOKUP(表格2_45[[#This Row],[name]],odds!$A$1:$H$200,4,0)</f>
        <v>19</v>
      </c>
      <c r="Q1812">
        <v>8.1</v>
      </c>
      <c r="R1812" s="34"/>
      <c r="S1812" s="35" t="s">
        <v>408</v>
      </c>
      <c r="T1812">
        <v>1000</v>
      </c>
      <c r="U1812">
        <v>0</v>
      </c>
      <c r="V1812">
        <v>13</v>
      </c>
      <c r="W1812">
        <v>9</v>
      </c>
      <c r="X1812">
        <v>23</v>
      </c>
      <c r="Y1812" s="32" t="s">
        <v>432</v>
      </c>
      <c r="Z1812">
        <v>1219</v>
      </c>
      <c r="AA1812" s="33" t="s">
        <v>417</v>
      </c>
      <c r="AB1812">
        <v>3</v>
      </c>
      <c r="AC1812">
        <v>75</v>
      </c>
      <c r="AD1812" s="25" t="s">
        <v>54</v>
      </c>
      <c r="AE1812" s="12" t="s">
        <v>581</v>
      </c>
      <c r="AF1812">
        <v>2</v>
      </c>
      <c r="AG1812">
        <v>2</v>
      </c>
      <c r="AH1812">
        <v>1</v>
      </c>
      <c r="AL1812" t="s">
        <v>17</v>
      </c>
    </row>
    <row r="1813" spans="1:38" hidden="1" x14ac:dyDescent="0.25">
      <c r="A1813" s="23" t="s">
        <v>329</v>
      </c>
      <c r="B1813" s="24" t="s">
        <v>357</v>
      </c>
      <c r="C1813">
        <v>6</v>
      </c>
      <c r="D1813">
        <v>9.85</v>
      </c>
      <c r="E1813">
        <v>9.85</v>
      </c>
      <c r="F1813" s="34"/>
      <c r="G1813">
        <v>7</v>
      </c>
      <c r="H1813">
        <v>10</v>
      </c>
      <c r="I1813" s="34"/>
      <c r="J1813" s="56" t="s">
        <v>69</v>
      </c>
      <c r="K1813" s="80" t="s">
        <v>406</v>
      </c>
      <c r="L1813" s="103"/>
      <c r="M1813">
        <v>119</v>
      </c>
      <c r="N1813">
        <v>120</v>
      </c>
      <c r="O1813" s="34"/>
      <c r="P1813">
        <f>VLOOKUP(表格2_45[[#This Row],[name]],odds!$A$1:$H$200,4,0)</f>
        <v>12</v>
      </c>
      <c r="Q1813">
        <v>30</v>
      </c>
      <c r="R1813" s="34"/>
      <c r="S1813" s="36" t="s">
        <v>410</v>
      </c>
      <c r="T1813" s="40">
        <v>1200</v>
      </c>
      <c r="U1813">
        <v>1</v>
      </c>
      <c r="V1813">
        <v>20</v>
      </c>
      <c r="W1813">
        <v>12</v>
      </c>
      <c r="X1813">
        <v>25</v>
      </c>
      <c r="Y1813" t="s">
        <v>479</v>
      </c>
      <c r="Z1813">
        <v>1000</v>
      </c>
      <c r="AA1813" s="33" t="s">
        <v>417</v>
      </c>
      <c r="AB1813">
        <v>2</v>
      </c>
      <c r="AC1813">
        <v>84</v>
      </c>
      <c r="AD1813" s="16" t="s">
        <v>14</v>
      </c>
      <c r="AE1813" s="12" t="s">
        <v>549</v>
      </c>
      <c r="AF1813">
        <v>10</v>
      </c>
      <c r="AG1813">
        <v>10</v>
      </c>
      <c r="AH1813">
        <v>6</v>
      </c>
      <c r="AL1813" t="s">
        <v>624</v>
      </c>
    </row>
    <row r="1814" spans="1:38" hidden="1" x14ac:dyDescent="0.25">
      <c r="A1814" s="23" t="s">
        <v>329</v>
      </c>
      <c r="B1814" s="24" t="s">
        <v>357</v>
      </c>
      <c r="C1814">
        <v>8</v>
      </c>
      <c r="D1814">
        <v>9.67</v>
      </c>
      <c r="E1814">
        <v>9.4700000000000006</v>
      </c>
      <c r="F1814" s="34"/>
      <c r="G1814">
        <v>7</v>
      </c>
      <c r="H1814">
        <v>7</v>
      </c>
      <c r="I1814" s="34"/>
      <c r="J1814" s="56" t="s">
        <v>69</v>
      </c>
      <c r="K1814" s="54" t="s">
        <v>58</v>
      </c>
      <c r="L1814" s="110"/>
      <c r="M1814">
        <v>119</v>
      </c>
      <c r="N1814">
        <v>124</v>
      </c>
      <c r="O1814" s="34"/>
      <c r="P1814">
        <f>VLOOKUP(表格2_45[[#This Row],[name]],odds!$A$1:$H$200,4,0)</f>
        <v>12</v>
      </c>
      <c r="Q1814">
        <v>25</v>
      </c>
      <c r="R1814" s="34"/>
      <c r="S1814" s="38" t="s">
        <v>411</v>
      </c>
      <c r="T1814" s="40">
        <v>1200</v>
      </c>
      <c r="U1814">
        <v>1</v>
      </c>
      <c r="V1814">
        <v>15</v>
      </c>
      <c r="W1814">
        <v>11</v>
      </c>
      <c r="X1814">
        <v>25</v>
      </c>
      <c r="Y1814" t="s">
        <v>465</v>
      </c>
      <c r="Z1814">
        <v>988</v>
      </c>
      <c r="AA1814" s="33" t="s">
        <v>417</v>
      </c>
      <c r="AB1814">
        <v>2</v>
      </c>
      <c r="AC1814">
        <v>86</v>
      </c>
      <c r="AD1814" s="16" t="s">
        <v>14</v>
      </c>
      <c r="AE1814">
        <v>5</v>
      </c>
      <c r="AF1814">
        <v>11</v>
      </c>
      <c r="AG1814">
        <v>9</v>
      </c>
      <c r="AH1814">
        <v>8</v>
      </c>
      <c r="AL1814" t="s">
        <v>624</v>
      </c>
    </row>
    <row r="1815" spans="1:38" x14ac:dyDescent="0.25">
      <c r="A1815" s="23" t="s">
        <v>329</v>
      </c>
      <c r="B1815" s="19" t="s">
        <v>341</v>
      </c>
      <c r="C1815">
        <v>10</v>
      </c>
      <c r="D1815">
        <v>10.029999999999999</v>
      </c>
      <c r="E1815">
        <v>10.129999999999999</v>
      </c>
      <c r="F1815" s="34"/>
      <c r="G1815">
        <v>10</v>
      </c>
      <c r="H1815">
        <v>6</v>
      </c>
      <c r="I1815" s="34"/>
      <c r="J1815" s="67" t="s">
        <v>195</v>
      </c>
      <c r="K1815" s="67" t="s">
        <v>195</v>
      </c>
      <c r="L1815" s="95"/>
      <c r="M1815">
        <v>122</v>
      </c>
      <c r="N1815">
        <v>124</v>
      </c>
      <c r="O1815" s="34"/>
      <c r="P1815">
        <f>VLOOKUP(表格2_45[[#This Row],[name]],odds!$A$1:$H$200,4,0)</f>
        <v>17</v>
      </c>
      <c r="Q1815">
        <v>12</v>
      </c>
      <c r="R1815" s="34"/>
      <c r="S1815" s="35" t="s">
        <v>408</v>
      </c>
      <c r="T1815" s="40">
        <v>1200</v>
      </c>
      <c r="U1815">
        <v>1</v>
      </c>
      <c r="V1815">
        <v>2</v>
      </c>
      <c r="W1815">
        <v>11</v>
      </c>
      <c r="X1815">
        <v>25</v>
      </c>
      <c r="Y1815" s="32" t="s">
        <v>416</v>
      </c>
      <c r="Z1815">
        <v>1066</v>
      </c>
      <c r="AA1815" s="33" t="s">
        <v>427</v>
      </c>
      <c r="AB1815">
        <v>2</v>
      </c>
      <c r="AC1815">
        <v>86</v>
      </c>
      <c r="AD1815" s="19" t="s">
        <v>32</v>
      </c>
      <c r="AE1815">
        <v>7</v>
      </c>
      <c r="AF1815">
        <v>1</v>
      </c>
      <c r="AG1815">
        <v>1</v>
      </c>
      <c r="AH1815">
        <v>10</v>
      </c>
      <c r="AL1815" t="s">
        <v>1813</v>
      </c>
    </row>
    <row r="1816" spans="1:38" hidden="1" x14ac:dyDescent="0.25">
      <c r="A1816" s="23" t="s">
        <v>329</v>
      </c>
      <c r="B1816" s="24" t="s">
        <v>357</v>
      </c>
      <c r="C1816">
        <v>7</v>
      </c>
      <c r="D1816">
        <v>8.65</v>
      </c>
      <c r="E1816">
        <v>8.65</v>
      </c>
      <c r="F1816" s="34"/>
      <c r="G1816">
        <v>7</v>
      </c>
      <c r="H1816">
        <v>3</v>
      </c>
      <c r="I1816" s="34"/>
      <c r="J1816" s="56" t="s">
        <v>69</v>
      </c>
      <c r="K1816" s="49" t="s">
        <v>31</v>
      </c>
      <c r="L1816" s="107"/>
      <c r="M1816">
        <v>119</v>
      </c>
      <c r="N1816">
        <v>126</v>
      </c>
      <c r="O1816" s="34"/>
      <c r="P1816">
        <f>VLOOKUP(表格2_45[[#This Row],[name]],odds!$A$1:$H$200,4,0)</f>
        <v>12</v>
      </c>
      <c r="Q1816">
        <v>7.5</v>
      </c>
      <c r="R1816" s="34"/>
      <c r="S1816" s="36" t="s">
        <v>410</v>
      </c>
      <c r="T1816" s="40">
        <v>1200</v>
      </c>
      <c r="U1816">
        <v>1</v>
      </c>
      <c r="V1816">
        <v>12</v>
      </c>
      <c r="W1816">
        <v>10</v>
      </c>
      <c r="X1816">
        <v>25</v>
      </c>
      <c r="Y1816" t="s">
        <v>508</v>
      </c>
      <c r="Z1816">
        <v>980</v>
      </c>
      <c r="AA1816" s="33" t="s">
        <v>417</v>
      </c>
      <c r="AB1816">
        <v>2</v>
      </c>
      <c r="AC1816">
        <v>87</v>
      </c>
      <c r="AD1816" s="16" t="s">
        <v>14</v>
      </c>
      <c r="AE1816" s="12">
        <v>2</v>
      </c>
      <c r="AF1816">
        <v>8</v>
      </c>
      <c r="AG1816">
        <v>8</v>
      </c>
      <c r="AH1816">
        <v>7</v>
      </c>
      <c r="AL1816" t="s">
        <v>624</v>
      </c>
    </row>
    <row r="1817" spans="1:38" hidden="1" x14ac:dyDescent="0.25">
      <c r="A1817" s="23" t="s">
        <v>329</v>
      </c>
      <c r="B1817" s="24" t="s">
        <v>357</v>
      </c>
      <c r="C1817">
        <v>9</v>
      </c>
      <c r="D1817">
        <v>8.98</v>
      </c>
      <c r="E1817">
        <v>8.7800000000000011</v>
      </c>
      <c r="F1817" s="34"/>
      <c r="G1817">
        <v>7</v>
      </c>
      <c r="H1817">
        <v>10</v>
      </c>
      <c r="I1817" s="34"/>
      <c r="J1817" s="56" t="s">
        <v>69</v>
      </c>
      <c r="K1817" s="49" t="s">
        <v>31</v>
      </c>
      <c r="L1817" s="107"/>
      <c r="M1817">
        <v>119</v>
      </c>
      <c r="N1817">
        <v>126</v>
      </c>
      <c r="O1817" s="34"/>
      <c r="P1817">
        <f>VLOOKUP(表格2_45[[#This Row],[name]],odds!$A$1:$H$200,4,0)</f>
        <v>12</v>
      </c>
      <c r="Q1817">
        <v>5.5</v>
      </c>
      <c r="R1817" s="34"/>
      <c r="S1817" s="36" t="s">
        <v>410</v>
      </c>
      <c r="T1817" s="40">
        <v>1200</v>
      </c>
      <c r="U1817">
        <v>1</v>
      </c>
      <c r="V1817">
        <v>5</v>
      </c>
      <c r="W1817">
        <v>7</v>
      </c>
      <c r="X1817">
        <v>25</v>
      </c>
      <c r="Y1817" t="s">
        <v>479</v>
      </c>
      <c r="Z1817">
        <v>964</v>
      </c>
      <c r="AA1817" s="33" t="s">
        <v>427</v>
      </c>
      <c r="AB1817">
        <v>2</v>
      </c>
      <c r="AC1817">
        <v>87</v>
      </c>
      <c r="AD1817" s="16" t="s">
        <v>14</v>
      </c>
      <c r="AE1817" t="s">
        <v>435</v>
      </c>
      <c r="AF1817">
        <v>10</v>
      </c>
      <c r="AG1817">
        <v>10</v>
      </c>
      <c r="AH1817">
        <v>9</v>
      </c>
      <c r="AL1817" t="s">
        <v>624</v>
      </c>
    </row>
    <row r="1818" spans="1:38" hidden="1" x14ac:dyDescent="0.25">
      <c r="A1818" s="23" t="s">
        <v>329</v>
      </c>
      <c r="B1818" s="24" t="s">
        <v>357</v>
      </c>
      <c r="C1818" s="28">
        <v>1</v>
      </c>
      <c r="D1818">
        <v>9.18</v>
      </c>
      <c r="E1818">
        <v>8.879999999999999</v>
      </c>
      <c r="F1818" s="34"/>
      <c r="G1818">
        <v>7</v>
      </c>
      <c r="H1818">
        <v>1</v>
      </c>
      <c r="I1818" s="34"/>
      <c r="J1818" s="56" t="s">
        <v>69</v>
      </c>
      <c r="K1818" s="49" t="s">
        <v>31</v>
      </c>
      <c r="L1818" s="107"/>
      <c r="M1818">
        <v>119</v>
      </c>
      <c r="N1818">
        <v>135</v>
      </c>
      <c r="O1818" s="34"/>
      <c r="P1818">
        <f>VLOOKUP(表格2_45[[#This Row],[name]],odds!$A$1:$H$200,4,0)</f>
        <v>12</v>
      </c>
      <c r="Q1818">
        <v>1.5</v>
      </c>
      <c r="R1818" s="34"/>
      <c r="S1818" s="37" t="s">
        <v>409</v>
      </c>
      <c r="T1818" s="40">
        <v>1200</v>
      </c>
      <c r="U1818">
        <v>1</v>
      </c>
      <c r="V1818">
        <v>31</v>
      </c>
      <c r="W1818">
        <v>5</v>
      </c>
      <c r="X1818">
        <v>25</v>
      </c>
      <c r="Y1818" t="s">
        <v>477</v>
      </c>
      <c r="Z1818">
        <v>973</v>
      </c>
      <c r="AA1818" s="33" t="s">
        <v>417</v>
      </c>
      <c r="AB1818">
        <v>3</v>
      </c>
      <c r="AC1818">
        <v>80</v>
      </c>
      <c r="AD1818" s="16" t="s">
        <v>14</v>
      </c>
      <c r="AE1818" s="12" t="s">
        <v>584</v>
      </c>
      <c r="AF1818">
        <v>7</v>
      </c>
      <c r="AG1818">
        <v>6</v>
      </c>
      <c r="AH1818">
        <v>1</v>
      </c>
      <c r="AL1818" t="s">
        <v>624</v>
      </c>
    </row>
    <row r="1819" spans="1:38" hidden="1" x14ac:dyDescent="0.25">
      <c r="A1819" s="23" t="s">
        <v>329</v>
      </c>
      <c r="B1819" s="24" t="s">
        <v>357</v>
      </c>
      <c r="C1819" s="28">
        <v>1</v>
      </c>
      <c r="D1819">
        <v>8.98</v>
      </c>
      <c r="E1819">
        <v>8.7799999999999994</v>
      </c>
      <c r="F1819" s="34"/>
      <c r="G1819">
        <v>7</v>
      </c>
      <c r="H1819">
        <v>2</v>
      </c>
      <c r="I1819" s="34"/>
      <c r="J1819" s="56" t="s">
        <v>69</v>
      </c>
      <c r="K1819" s="49" t="s">
        <v>31</v>
      </c>
      <c r="L1819" s="107"/>
      <c r="M1819">
        <v>119</v>
      </c>
      <c r="N1819">
        <v>130</v>
      </c>
      <c r="O1819" s="34"/>
      <c r="P1819">
        <f>VLOOKUP(表格2_45[[#This Row],[name]],odds!$A$1:$H$200,4,0)</f>
        <v>12</v>
      </c>
      <c r="Q1819">
        <v>2.5</v>
      </c>
      <c r="R1819" s="34"/>
      <c r="S1819" s="37" t="s">
        <v>409</v>
      </c>
      <c r="T1819" s="40">
        <v>1200</v>
      </c>
      <c r="U1819">
        <v>1</v>
      </c>
      <c r="V1819">
        <v>27</v>
      </c>
      <c r="W1819">
        <v>4</v>
      </c>
      <c r="X1819">
        <v>25</v>
      </c>
      <c r="Y1819" t="s">
        <v>483</v>
      </c>
      <c r="Z1819">
        <v>970</v>
      </c>
      <c r="AA1819" s="33" t="s">
        <v>417</v>
      </c>
      <c r="AB1819">
        <v>3</v>
      </c>
      <c r="AC1819">
        <v>73</v>
      </c>
      <c r="AD1819" s="16" t="s">
        <v>14</v>
      </c>
      <c r="AE1819" s="12" t="s">
        <v>423</v>
      </c>
      <c r="AF1819">
        <v>6</v>
      </c>
      <c r="AG1819">
        <v>6</v>
      </c>
      <c r="AH1819">
        <v>1</v>
      </c>
      <c r="AL1819" t="s">
        <v>362</v>
      </c>
    </row>
    <row r="1820" spans="1:38" hidden="1" x14ac:dyDescent="0.25">
      <c r="A1820" s="23" t="s">
        <v>329</v>
      </c>
      <c r="B1820" s="24" t="s">
        <v>357</v>
      </c>
      <c r="C1820" s="28">
        <v>3</v>
      </c>
      <c r="D1820">
        <v>8.43</v>
      </c>
      <c r="E1820">
        <v>7.9300000000000006</v>
      </c>
      <c r="F1820" s="34"/>
      <c r="G1820">
        <v>7</v>
      </c>
      <c r="H1820">
        <v>11</v>
      </c>
      <c r="I1820" s="34"/>
      <c r="J1820" s="56" t="s">
        <v>69</v>
      </c>
      <c r="K1820" s="87" t="s">
        <v>1367</v>
      </c>
      <c r="L1820" s="132"/>
      <c r="M1820">
        <v>119</v>
      </c>
      <c r="N1820">
        <v>127</v>
      </c>
      <c r="O1820" s="34"/>
      <c r="P1820">
        <f>VLOOKUP(表格2_45[[#This Row],[name]],odds!$A$1:$H$200,4,0)</f>
        <v>12</v>
      </c>
      <c r="Q1820">
        <v>2.2999999999999998</v>
      </c>
      <c r="R1820" s="34"/>
      <c r="S1820" s="38" t="s">
        <v>411</v>
      </c>
      <c r="T1820" s="40">
        <v>1200</v>
      </c>
      <c r="U1820">
        <v>1</v>
      </c>
      <c r="V1820">
        <v>23</v>
      </c>
      <c r="W1820">
        <v>3</v>
      </c>
      <c r="X1820">
        <v>25</v>
      </c>
      <c r="Y1820" t="s">
        <v>483</v>
      </c>
      <c r="Z1820">
        <v>972</v>
      </c>
      <c r="AA1820" s="33" t="s">
        <v>427</v>
      </c>
      <c r="AB1820">
        <v>3</v>
      </c>
      <c r="AC1820">
        <v>72</v>
      </c>
      <c r="AD1820" s="16" t="s">
        <v>14</v>
      </c>
      <c r="AE1820" s="12" t="s">
        <v>539</v>
      </c>
      <c r="AF1820">
        <v>12</v>
      </c>
      <c r="AG1820">
        <v>11</v>
      </c>
      <c r="AH1820">
        <v>3</v>
      </c>
      <c r="AL1820" t="s">
        <v>103</v>
      </c>
    </row>
    <row r="1821" spans="1:38" hidden="1" x14ac:dyDescent="0.25">
      <c r="A1821" s="23" t="s">
        <v>329</v>
      </c>
      <c r="B1821" s="24" t="s">
        <v>357</v>
      </c>
      <c r="C1821" s="28">
        <v>3</v>
      </c>
      <c r="D1821">
        <v>8.5299999999999994</v>
      </c>
      <c r="E1821">
        <v>8.43</v>
      </c>
      <c r="F1821" s="34"/>
      <c r="G1821">
        <v>7</v>
      </c>
      <c r="H1821">
        <v>5</v>
      </c>
      <c r="I1821" s="34"/>
      <c r="J1821" s="56" t="s">
        <v>69</v>
      </c>
      <c r="K1821" s="87" t="s">
        <v>1367</v>
      </c>
      <c r="L1821" s="132"/>
      <c r="M1821">
        <v>119</v>
      </c>
      <c r="N1821">
        <v>121</v>
      </c>
      <c r="O1821" s="34"/>
      <c r="P1821">
        <f>VLOOKUP(表格2_45[[#This Row],[name]],odds!$A$1:$H$200,4,0)</f>
        <v>12</v>
      </c>
      <c r="Q1821">
        <v>3.7</v>
      </c>
      <c r="R1821" s="34"/>
      <c r="S1821" s="37" t="s">
        <v>409</v>
      </c>
      <c r="T1821" s="40">
        <v>1200</v>
      </c>
      <c r="U1821">
        <v>1</v>
      </c>
      <c r="V1821">
        <v>2</v>
      </c>
      <c r="W1821">
        <v>3</v>
      </c>
      <c r="X1821">
        <v>25</v>
      </c>
      <c r="Y1821" t="s">
        <v>477</v>
      </c>
      <c r="Z1821">
        <v>971</v>
      </c>
      <c r="AA1821" s="33" t="s">
        <v>427</v>
      </c>
      <c r="AB1821">
        <v>3</v>
      </c>
      <c r="AC1821">
        <v>71</v>
      </c>
      <c r="AD1821" s="16" t="s">
        <v>14</v>
      </c>
      <c r="AE1821" s="12" t="s">
        <v>423</v>
      </c>
      <c r="AF1821">
        <v>6</v>
      </c>
      <c r="AG1821">
        <v>5</v>
      </c>
      <c r="AH1821">
        <v>3</v>
      </c>
      <c r="AL1821" t="s">
        <v>103</v>
      </c>
    </row>
    <row r="1822" spans="1:38" hidden="1" x14ac:dyDescent="0.25">
      <c r="A1822" s="23" t="s">
        <v>329</v>
      </c>
      <c r="B1822" s="24" t="s">
        <v>357</v>
      </c>
      <c r="C1822">
        <v>7</v>
      </c>
      <c r="D1822">
        <v>22.32</v>
      </c>
      <c r="E1822">
        <v>21.720000000000002</v>
      </c>
      <c r="F1822" s="34"/>
      <c r="G1822">
        <v>7</v>
      </c>
      <c r="H1822">
        <v>14</v>
      </c>
      <c r="I1822" s="34"/>
      <c r="J1822" s="56" t="s">
        <v>69</v>
      </c>
      <c r="K1822" s="73" t="s">
        <v>452</v>
      </c>
      <c r="L1822" s="97"/>
      <c r="M1822">
        <v>119</v>
      </c>
      <c r="N1822">
        <v>130</v>
      </c>
      <c r="O1822" s="34"/>
      <c r="P1822">
        <f>VLOOKUP(表格2_45[[#This Row],[name]],odds!$A$1:$H$200,4,0)</f>
        <v>12</v>
      </c>
      <c r="Q1822">
        <v>4.8</v>
      </c>
      <c r="R1822" s="34"/>
      <c r="S1822" s="38" t="s">
        <v>411</v>
      </c>
      <c r="T1822">
        <v>1400</v>
      </c>
      <c r="U1822">
        <v>1</v>
      </c>
      <c r="V1822">
        <v>9</v>
      </c>
      <c r="W1822">
        <v>2</v>
      </c>
      <c r="X1822">
        <v>25</v>
      </c>
      <c r="Y1822" t="s">
        <v>508</v>
      </c>
      <c r="Z1822">
        <v>983</v>
      </c>
      <c r="AA1822" s="33" t="s">
        <v>417</v>
      </c>
      <c r="AB1822">
        <v>3</v>
      </c>
      <c r="AC1822">
        <v>71</v>
      </c>
      <c r="AD1822" s="16" t="s">
        <v>14</v>
      </c>
      <c r="AE1822">
        <v>5</v>
      </c>
      <c r="AF1822">
        <v>13</v>
      </c>
      <c r="AG1822">
        <v>14</v>
      </c>
      <c r="AH1822">
        <v>14</v>
      </c>
      <c r="AI1822">
        <v>7</v>
      </c>
      <c r="AL1822" t="s">
        <v>103</v>
      </c>
    </row>
    <row r="1823" spans="1:38" hidden="1" x14ac:dyDescent="0.25">
      <c r="A1823" s="23" t="s">
        <v>329</v>
      </c>
      <c r="B1823" s="24" t="s">
        <v>357</v>
      </c>
      <c r="C1823" s="28">
        <v>1</v>
      </c>
      <c r="D1823">
        <v>9.11</v>
      </c>
      <c r="E1823">
        <v>9.01</v>
      </c>
      <c r="F1823" s="34"/>
      <c r="G1823">
        <v>7</v>
      </c>
      <c r="H1823">
        <v>8</v>
      </c>
      <c r="I1823" s="34"/>
      <c r="J1823" s="56" t="s">
        <v>69</v>
      </c>
      <c r="K1823" s="49" t="s">
        <v>31</v>
      </c>
      <c r="L1823" s="107"/>
      <c r="M1823">
        <v>119</v>
      </c>
      <c r="N1823">
        <v>123</v>
      </c>
      <c r="O1823" s="34"/>
      <c r="P1823">
        <f>VLOOKUP(表格2_45[[#This Row],[name]],odds!$A$1:$H$200,4,0)</f>
        <v>12</v>
      </c>
      <c r="Q1823">
        <v>1.6</v>
      </c>
      <c r="R1823" s="34"/>
      <c r="S1823" s="36" t="s">
        <v>410</v>
      </c>
      <c r="T1823" s="40">
        <v>1200</v>
      </c>
      <c r="U1823">
        <v>1</v>
      </c>
      <c r="V1823">
        <v>12</v>
      </c>
      <c r="W1823">
        <v>1</v>
      </c>
      <c r="X1823">
        <v>25</v>
      </c>
      <c r="Y1823" t="s">
        <v>479</v>
      </c>
      <c r="Z1823">
        <v>988</v>
      </c>
      <c r="AA1823" s="33" t="s">
        <v>417</v>
      </c>
      <c r="AB1823">
        <v>3</v>
      </c>
      <c r="AC1823">
        <v>65</v>
      </c>
      <c r="AD1823" s="16" t="s">
        <v>14</v>
      </c>
      <c r="AE1823" s="12" t="s">
        <v>581</v>
      </c>
      <c r="AF1823">
        <v>9</v>
      </c>
      <c r="AG1823">
        <v>7</v>
      </c>
      <c r="AH1823">
        <v>1</v>
      </c>
      <c r="AL1823" t="s">
        <v>103</v>
      </c>
    </row>
    <row r="1824" spans="1:38" hidden="1" x14ac:dyDescent="0.25">
      <c r="A1824" s="23" t="s">
        <v>329</v>
      </c>
      <c r="B1824" s="24" t="s">
        <v>357</v>
      </c>
      <c r="C1824" s="28">
        <v>1</v>
      </c>
      <c r="D1824">
        <v>9.1300000000000008</v>
      </c>
      <c r="E1824">
        <v>8.5300000000000011</v>
      </c>
      <c r="F1824" s="34"/>
      <c r="G1824">
        <v>7</v>
      </c>
      <c r="H1824">
        <v>11</v>
      </c>
      <c r="I1824" s="34"/>
      <c r="J1824" s="56" t="s">
        <v>69</v>
      </c>
      <c r="K1824" s="49" t="s">
        <v>31</v>
      </c>
      <c r="L1824" s="107"/>
      <c r="M1824">
        <v>119</v>
      </c>
      <c r="N1824">
        <v>131</v>
      </c>
      <c r="O1824" s="34"/>
      <c r="P1824">
        <f>VLOOKUP(表格2_45[[#This Row],[name]],odds!$A$1:$H$200,4,0)</f>
        <v>12</v>
      </c>
      <c r="Q1824">
        <v>3</v>
      </c>
      <c r="R1824" s="34"/>
      <c r="S1824" s="38" t="s">
        <v>411</v>
      </c>
      <c r="T1824" s="40">
        <v>1200</v>
      </c>
      <c r="U1824">
        <v>1</v>
      </c>
      <c r="V1824">
        <v>29</v>
      </c>
      <c r="W1824">
        <v>12</v>
      </c>
      <c r="X1824">
        <v>24</v>
      </c>
      <c r="Y1824" t="s">
        <v>501</v>
      </c>
      <c r="Z1824">
        <v>995</v>
      </c>
      <c r="AA1824" s="33" t="s">
        <v>417</v>
      </c>
      <c r="AB1824">
        <v>4</v>
      </c>
      <c r="AC1824">
        <v>56</v>
      </c>
      <c r="AD1824" s="16" t="s">
        <v>14</v>
      </c>
      <c r="AE1824" s="12" t="s">
        <v>552</v>
      </c>
      <c r="AF1824">
        <v>11</v>
      </c>
      <c r="AG1824">
        <v>10</v>
      </c>
      <c r="AH1824">
        <v>1</v>
      </c>
      <c r="AL1824" t="s">
        <v>103</v>
      </c>
    </row>
    <row r="1825" spans="1:38" x14ac:dyDescent="0.25">
      <c r="A1825" s="23" t="s">
        <v>329</v>
      </c>
      <c r="B1825" s="18" t="s">
        <v>338</v>
      </c>
      <c r="C1825">
        <v>6</v>
      </c>
      <c r="D1825">
        <v>10.79</v>
      </c>
      <c r="E1825">
        <v>10.19</v>
      </c>
      <c r="F1825" s="34"/>
      <c r="G1825">
        <v>3</v>
      </c>
      <c r="H1825">
        <v>10</v>
      </c>
      <c r="I1825" s="34"/>
      <c r="J1825" s="47" t="s">
        <v>504</v>
      </c>
      <c r="K1825" s="47" t="s">
        <v>504</v>
      </c>
      <c r="L1825" s="108"/>
      <c r="M1825">
        <v>120</v>
      </c>
      <c r="N1825">
        <v>132</v>
      </c>
      <c r="O1825" s="34"/>
      <c r="P1825">
        <f>VLOOKUP(表格2_45[[#This Row],[name]],odds!$A$1:$H$200,4,0)</f>
        <v>14</v>
      </c>
      <c r="Q1825">
        <v>13</v>
      </c>
      <c r="R1825" s="34"/>
      <c r="S1825" s="37" t="s">
        <v>409</v>
      </c>
      <c r="T1825" s="40">
        <v>1200</v>
      </c>
      <c r="U1825">
        <v>1</v>
      </c>
      <c r="V1825">
        <v>4</v>
      </c>
      <c r="W1825">
        <v>6</v>
      </c>
      <c r="X1825">
        <v>25</v>
      </c>
      <c r="Y1825" s="32" t="s">
        <v>432</v>
      </c>
      <c r="Z1825">
        <v>1153</v>
      </c>
      <c r="AA1825" s="34" t="s">
        <v>438</v>
      </c>
      <c r="AB1825">
        <v>3</v>
      </c>
      <c r="AC1825">
        <v>76</v>
      </c>
      <c r="AD1825" s="17" t="s">
        <v>21</v>
      </c>
      <c r="AE1825">
        <v>5</v>
      </c>
      <c r="AF1825">
        <v>4</v>
      </c>
      <c r="AG1825">
        <v>4</v>
      </c>
      <c r="AH1825">
        <v>6</v>
      </c>
      <c r="AL1825" t="s">
        <v>99</v>
      </c>
    </row>
    <row r="1826" spans="1:38" x14ac:dyDescent="0.25">
      <c r="A1826" s="23" t="s">
        <v>329</v>
      </c>
      <c r="B1826" s="23" t="s">
        <v>354</v>
      </c>
      <c r="C1826" s="28">
        <v>3</v>
      </c>
      <c r="D1826">
        <v>9.8000000000000007</v>
      </c>
      <c r="E1826">
        <v>10.200000000000001</v>
      </c>
      <c r="F1826" s="34"/>
      <c r="G1826">
        <v>11</v>
      </c>
      <c r="H1826">
        <v>2</v>
      </c>
      <c r="I1826" s="34"/>
      <c r="J1826" s="65" t="s">
        <v>167</v>
      </c>
      <c r="K1826" s="56" t="s">
        <v>69</v>
      </c>
      <c r="L1826" s="105"/>
      <c r="M1826">
        <v>119</v>
      </c>
      <c r="N1826">
        <v>120</v>
      </c>
      <c r="O1826" s="34"/>
      <c r="P1826">
        <f>VLOOKUP(表格2_45[[#This Row],[name]],odds!$A$1:$H$200,4,0)</f>
        <v>19</v>
      </c>
      <c r="Q1826">
        <v>11</v>
      </c>
      <c r="R1826" s="34"/>
      <c r="S1826" s="35" t="s">
        <v>408</v>
      </c>
      <c r="T1826" s="40">
        <v>1200</v>
      </c>
      <c r="U1826">
        <v>1</v>
      </c>
      <c r="V1826">
        <v>4</v>
      </c>
      <c r="W1826">
        <v>6</v>
      </c>
      <c r="X1826">
        <v>25</v>
      </c>
      <c r="Y1826" s="32" t="s">
        <v>432</v>
      </c>
      <c r="Z1826">
        <v>1210</v>
      </c>
      <c r="AA1826" s="34" t="s">
        <v>438</v>
      </c>
      <c r="AB1826">
        <v>2</v>
      </c>
      <c r="AC1826">
        <v>81</v>
      </c>
      <c r="AD1826" s="25" t="s">
        <v>54</v>
      </c>
      <c r="AE1826" s="12" t="s">
        <v>423</v>
      </c>
      <c r="AF1826">
        <v>2</v>
      </c>
      <c r="AG1826">
        <v>1</v>
      </c>
      <c r="AH1826">
        <v>3</v>
      </c>
      <c r="AL1826" t="s">
        <v>17</v>
      </c>
    </row>
    <row r="1827" spans="1:38" hidden="1" x14ac:dyDescent="0.25">
      <c r="A1827" s="23" t="s">
        <v>329</v>
      </c>
      <c r="B1827" s="25" t="s">
        <v>360</v>
      </c>
      <c r="C1827">
        <v>6</v>
      </c>
      <c r="D1827">
        <v>39.4</v>
      </c>
      <c r="E1827">
        <v>39.4</v>
      </c>
      <c r="F1827" s="34"/>
      <c r="G1827">
        <v>8</v>
      </c>
      <c r="H1827">
        <v>8</v>
      </c>
      <c r="I1827" s="34"/>
      <c r="J1827" s="64" t="s">
        <v>150</v>
      </c>
      <c r="K1827" s="49" t="s">
        <v>31</v>
      </c>
      <c r="L1827" s="107"/>
      <c r="M1827">
        <v>119</v>
      </c>
      <c r="N1827">
        <v>120</v>
      </c>
      <c r="O1827" s="34"/>
      <c r="P1827">
        <f>VLOOKUP(表格2_45[[#This Row],[name]],odds!$A$1:$H$200,4,0)</f>
        <v>6.2</v>
      </c>
      <c r="Q1827">
        <v>3.7</v>
      </c>
      <c r="R1827" s="34"/>
      <c r="S1827" s="35" t="s">
        <v>408</v>
      </c>
      <c r="T1827">
        <v>1650</v>
      </c>
      <c r="U1827">
        <v>1</v>
      </c>
      <c r="V1827">
        <v>23</v>
      </c>
      <c r="W1827">
        <v>12</v>
      </c>
      <c r="X1827">
        <v>25</v>
      </c>
      <c r="Y1827" s="32" t="s">
        <v>416</v>
      </c>
      <c r="Z1827">
        <v>1120</v>
      </c>
      <c r="AA1827" s="33" t="s">
        <v>417</v>
      </c>
      <c r="AB1827">
        <v>2</v>
      </c>
      <c r="AC1827">
        <v>83</v>
      </c>
      <c r="AD1827" s="18" t="s">
        <v>76</v>
      </c>
      <c r="AE1827" s="12" t="s">
        <v>549</v>
      </c>
      <c r="AF1827">
        <v>2</v>
      </c>
      <c r="AG1827">
        <v>2</v>
      </c>
      <c r="AH1827">
        <v>1</v>
      </c>
      <c r="AI1827">
        <v>6</v>
      </c>
      <c r="AL1827" t="s">
        <v>968</v>
      </c>
    </row>
    <row r="1828" spans="1:38" hidden="1" x14ac:dyDescent="0.25">
      <c r="A1828" s="23" t="s">
        <v>329</v>
      </c>
      <c r="B1828" s="23" t="s">
        <v>354</v>
      </c>
      <c r="C1828" s="28">
        <v>2</v>
      </c>
      <c r="D1828">
        <v>10.3</v>
      </c>
      <c r="E1828">
        <v>10.200000000000001</v>
      </c>
      <c r="F1828" s="34"/>
      <c r="G1828">
        <v>11</v>
      </c>
      <c r="H1828">
        <v>2</v>
      </c>
      <c r="I1828" s="34"/>
      <c r="J1828" s="65" t="s">
        <v>167</v>
      </c>
      <c r="K1828" s="64" t="s">
        <v>150</v>
      </c>
      <c r="L1828" s="119"/>
      <c r="M1828">
        <v>119</v>
      </c>
      <c r="N1828">
        <v>134</v>
      </c>
      <c r="O1828" s="34"/>
      <c r="P1828">
        <f>VLOOKUP(表格2_45[[#This Row],[name]],odds!$A$1:$H$200,4,0)</f>
        <v>19</v>
      </c>
      <c r="Q1828">
        <v>22</v>
      </c>
      <c r="R1828" s="34"/>
      <c r="S1828" s="37" t="s">
        <v>409</v>
      </c>
      <c r="T1828" s="40">
        <v>1200</v>
      </c>
      <c r="U1828">
        <v>1</v>
      </c>
      <c r="V1828">
        <v>31</v>
      </c>
      <c r="W1828">
        <v>1</v>
      </c>
      <c r="X1828">
        <v>24</v>
      </c>
      <c r="Y1828" s="32" t="s">
        <v>432</v>
      </c>
      <c r="Z1828">
        <v>1214</v>
      </c>
      <c r="AA1828" s="33" t="s">
        <v>417</v>
      </c>
      <c r="AB1828">
        <v>3</v>
      </c>
      <c r="AC1828">
        <v>77</v>
      </c>
      <c r="AD1828" s="25" t="s">
        <v>54</v>
      </c>
      <c r="AE1828" s="12" t="s">
        <v>581</v>
      </c>
      <c r="AF1828">
        <v>4</v>
      </c>
      <c r="AG1828">
        <v>4</v>
      </c>
      <c r="AH1828">
        <v>2</v>
      </c>
      <c r="AL1828" t="s">
        <v>17</v>
      </c>
    </row>
    <row r="1829" spans="1:38" hidden="1" x14ac:dyDescent="0.25">
      <c r="A1829" s="23" t="s">
        <v>329</v>
      </c>
      <c r="B1829" s="18" t="s">
        <v>338</v>
      </c>
      <c r="C1829">
        <v>9</v>
      </c>
      <c r="D1829">
        <v>10.75</v>
      </c>
      <c r="E1829">
        <v>10.25</v>
      </c>
      <c r="F1829" s="34"/>
      <c r="G1829">
        <v>3</v>
      </c>
      <c r="H1829">
        <v>7</v>
      </c>
      <c r="I1829" s="34"/>
      <c r="J1829" s="47" t="s">
        <v>504</v>
      </c>
      <c r="K1829" s="47" t="s">
        <v>504</v>
      </c>
      <c r="L1829" s="108"/>
      <c r="M1829">
        <v>120</v>
      </c>
      <c r="N1829">
        <v>130</v>
      </c>
      <c r="O1829" s="34"/>
      <c r="P1829">
        <f>VLOOKUP(表格2_45[[#This Row],[name]],odds!$A$1:$H$200,4,0)</f>
        <v>14</v>
      </c>
      <c r="Q1829">
        <v>10</v>
      </c>
      <c r="R1829" s="34"/>
      <c r="S1829" s="35" t="s">
        <v>408</v>
      </c>
      <c r="T1829" s="40">
        <v>1200</v>
      </c>
      <c r="U1829">
        <v>1</v>
      </c>
      <c r="V1829">
        <v>13</v>
      </c>
      <c r="W1829">
        <v>12</v>
      </c>
      <c r="X1829">
        <v>23</v>
      </c>
      <c r="Y1829" s="31" t="s">
        <v>420</v>
      </c>
      <c r="Z1829">
        <v>1153</v>
      </c>
      <c r="AA1829" s="33" t="s">
        <v>417</v>
      </c>
      <c r="AB1829">
        <v>3</v>
      </c>
      <c r="AC1829">
        <v>78</v>
      </c>
      <c r="AD1829" s="17" t="s">
        <v>21</v>
      </c>
      <c r="AE1829">
        <v>5</v>
      </c>
      <c r="AF1829">
        <v>1</v>
      </c>
      <c r="AG1829">
        <v>1</v>
      </c>
      <c r="AH1829">
        <v>9</v>
      </c>
      <c r="AL1829" t="s">
        <v>99</v>
      </c>
    </row>
    <row r="1830" spans="1:38" hidden="1" x14ac:dyDescent="0.25">
      <c r="A1830" s="23" t="s">
        <v>329</v>
      </c>
      <c r="B1830" s="17" t="s">
        <v>335</v>
      </c>
      <c r="C1830" s="28">
        <v>2</v>
      </c>
      <c r="D1830">
        <v>10.59</v>
      </c>
      <c r="E1830">
        <v>10.29</v>
      </c>
      <c r="F1830" s="34"/>
      <c r="G1830">
        <v>9</v>
      </c>
      <c r="H1830">
        <v>6</v>
      </c>
      <c r="I1830" s="34"/>
      <c r="J1830" s="61" t="s">
        <v>106</v>
      </c>
      <c r="K1830" s="50" t="s">
        <v>565</v>
      </c>
      <c r="L1830" s="98"/>
      <c r="M1830">
        <v>124</v>
      </c>
      <c r="N1830">
        <v>133</v>
      </c>
      <c r="O1830" s="34"/>
      <c r="P1830">
        <f>VLOOKUP(表格2_45[[#This Row],[name]],odds!$A$1:$H$200,4,0)</f>
        <v>13</v>
      </c>
      <c r="Q1830">
        <v>7.7</v>
      </c>
      <c r="R1830" s="34"/>
      <c r="S1830" s="37" t="s">
        <v>409</v>
      </c>
      <c r="T1830" s="40">
        <v>1200</v>
      </c>
      <c r="U1830">
        <v>1</v>
      </c>
      <c r="V1830">
        <v>18</v>
      </c>
      <c r="W1830">
        <v>10</v>
      </c>
      <c r="X1830">
        <v>23</v>
      </c>
      <c r="Y1830" s="31" t="s">
        <v>420</v>
      </c>
      <c r="Z1830">
        <v>1205</v>
      </c>
      <c r="AA1830" s="34" t="s">
        <v>755</v>
      </c>
      <c r="AB1830">
        <v>3</v>
      </c>
      <c r="AC1830">
        <v>80</v>
      </c>
      <c r="AD1830" s="25" t="s">
        <v>1216</v>
      </c>
      <c r="AE1830" s="12" t="s">
        <v>581</v>
      </c>
      <c r="AF1830">
        <v>5</v>
      </c>
      <c r="AG1830">
        <v>5</v>
      </c>
      <c r="AH1830">
        <v>2</v>
      </c>
      <c r="AL1830" t="s">
        <v>1799</v>
      </c>
    </row>
    <row r="1831" spans="1:38" hidden="1" x14ac:dyDescent="0.25">
      <c r="A1831" s="23" t="s">
        <v>329</v>
      </c>
      <c r="B1831" s="20" t="s">
        <v>345</v>
      </c>
      <c r="C1831" s="28">
        <v>2</v>
      </c>
      <c r="D1831">
        <v>10.58</v>
      </c>
      <c r="E1831">
        <v>10.38</v>
      </c>
      <c r="F1831" s="34"/>
      <c r="G1831">
        <v>5</v>
      </c>
      <c r="H1831">
        <v>4</v>
      </c>
      <c r="I1831" s="34"/>
      <c r="J1831" s="52" t="s">
        <v>49</v>
      </c>
      <c r="K1831" s="63" t="s">
        <v>140</v>
      </c>
      <c r="L1831" s="100"/>
      <c r="M1831">
        <v>121</v>
      </c>
      <c r="N1831">
        <v>126</v>
      </c>
      <c r="O1831" s="34"/>
      <c r="P1831">
        <f>VLOOKUP(表格2_45[[#This Row],[name]],odds!$A$1:$H$200,4,0)</f>
        <v>14</v>
      </c>
      <c r="Q1831">
        <v>5.8</v>
      </c>
      <c r="R1831" s="34"/>
      <c r="S1831" s="37" t="s">
        <v>409</v>
      </c>
      <c r="T1831" s="40">
        <v>1200</v>
      </c>
      <c r="U1831">
        <v>1</v>
      </c>
      <c r="V1831">
        <v>29</v>
      </c>
      <c r="W1831">
        <v>10</v>
      </c>
      <c r="X1831">
        <v>23</v>
      </c>
      <c r="Y1831" s="32" t="s">
        <v>416</v>
      </c>
      <c r="Z1831">
        <v>1100</v>
      </c>
      <c r="AA1831" s="33" t="s">
        <v>417</v>
      </c>
      <c r="AB1831">
        <v>3</v>
      </c>
      <c r="AC1831">
        <v>71</v>
      </c>
      <c r="AD1831" s="22" t="s">
        <v>135</v>
      </c>
      <c r="AE1831" s="12" t="s">
        <v>581</v>
      </c>
      <c r="AF1831">
        <v>5</v>
      </c>
      <c r="AG1831">
        <v>4</v>
      </c>
      <c r="AH1831">
        <v>2</v>
      </c>
      <c r="AL1831" t="s">
        <v>35</v>
      </c>
    </row>
    <row r="1832" spans="1:38" hidden="1" x14ac:dyDescent="0.25">
      <c r="A1832" s="23" t="s">
        <v>329</v>
      </c>
      <c r="B1832" s="25" t="s">
        <v>360</v>
      </c>
      <c r="C1832">
        <v>10</v>
      </c>
      <c r="D1832">
        <v>9.93</v>
      </c>
      <c r="E1832">
        <v>10.129999999999999</v>
      </c>
      <c r="F1832" s="34"/>
      <c r="G1832">
        <v>8</v>
      </c>
      <c r="H1832">
        <v>4</v>
      </c>
      <c r="I1832" s="34"/>
      <c r="J1832" s="64" t="s">
        <v>150</v>
      </c>
      <c r="K1832" s="63" t="s">
        <v>140</v>
      </c>
      <c r="L1832" s="100"/>
      <c r="M1832">
        <v>119</v>
      </c>
      <c r="N1832">
        <v>119</v>
      </c>
      <c r="O1832" s="34"/>
      <c r="P1832">
        <f>VLOOKUP(表格2_45[[#This Row],[name]],odds!$A$1:$H$200,4,0)</f>
        <v>6.2</v>
      </c>
      <c r="Q1832">
        <v>13</v>
      </c>
      <c r="R1832" s="34"/>
      <c r="S1832" s="37" t="s">
        <v>409</v>
      </c>
      <c r="T1832" s="40">
        <v>1200</v>
      </c>
      <c r="U1832">
        <v>1</v>
      </c>
      <c r="V1832">
        <v>31</v>
      </c>
      <c r="W1832">
        <v>5</v>
      </c>
      <c r="X1832">
        <v>25</v>
      </c>
      <c r="Y1832" t="s">
        <v>477</v>
      </c>
      <c r="Z1832">
        <v>1116</v>
      </c>
      <c r="AA1832" s="33" t="s">
        <v>417</v>
      </c>
      <c r="AB1832">
        <v>3</v>
      </c>
      <c r="AC1832">
        <v>64</v>
      </c>
      <c r="AD1832" s="18" t="s">
        <v>76</v>
      </c>
      <c r="AE1832" t="s">
        <v>453</v>
      </c>
      <c r="AF1832">
        <v>6</v>
      </c>
      <c r="AG1832">
        <v>7</v>
      </c>
      <c r="AH1832">
        <v>10</v>
      </c>
      <c r="AL1832" t="s">
        <v>624</v>
      </c>
    </row>
    <row r="1833" spans="1:38" hidden="1" x14ac:dyDescent="0.25">
      <c r="A1833" s="23" t="s">
        <v>329</v>
      </c>
      <c r="B1833" s="25" t="s">
        <v>360</v>
      </c>
      <c r="C1833">
        <v>11</v>
      </c>
      <c r="D1833">
        <v>10.4</v>
      </c>
      <c r="E1833">
        <v>10.3</v>
      </c>
      <c r="F1833" s="34"/>
      <c r="G1833">
        <v>8</v>
      </c>
      <c r="H1833">
        <v>8</v>
      </c>
      <c r="I1833" s="34"/>
      <c r="J1833" s="64" t="s">
        <v>150</v>
      </c>
      <c r="K1833" s="63" t="s">
        <v>140</v>
      </c>
      <c r="L1833" s="100"/>
      <c r="M1833">
        <v>119</v>
      </c>
      <c r="N1833">
        <v>122</v>
      </c>
      <c r="O1833" s="34"/>
      <c r="P1833">
        <f>VLOOKUP(表格2_45[[#This Row],[name]],odds!$A$1:$H$200,4,0)</f>
        <v>6.2</v>
      </c>
      <c r="Q1833">
        <v>9.6</v>
      </c>
      <c r="R1833" s="34"/>
      <c r="S1833" s="35" t="s">
        <v>408</v>
      </c>
      <c r="T1833" s="40">
        <v>1200</v>
      </c>
      <c r="U1833">
        <v>1</v>
      </c>
      <c r="V1833">
        <v>10</v>
      </c>
      <c r="W1833">
        <v>5</v>
      </c>
      <c r="X1833">
        <v>25</v>
      </c>
      <c r="Y1833" t="s">
        <v>508</v>
      </c>
      <c r="Z1833">
        <v>1105</v>
      </c>
      <c r="AA1833" s="33" t="s">
        <v>417</v>
      </c>
      <c r="AB1833">
        <v>3</v>
      </c>
      <c r="AC1833">
        <v>66</v>
      </c>
      <c r="AD1833" s="18" t="s">
        <v>76</v>
      </c>
      <c r="AE1833" t="s">
        <v>505</v>
      </c>
      <c r="AF1833">
        <v>2</v>
      </c>
      <c r="AG1833">
        <v>2</v>
      </c>
      <c r="AH1833">
        <v>11</v>
      </c>
      <c r="AL1833" t="s">
        <v>624</v>
      </c>
    </row>
    <row r="1834" spans="1:38" hidden="1" x14ac:dyDescent="0.25">
      <c r="A1834" s="23" t="s">
        <v>329</v>
      </c>
      <c r="B1834" s="25" t="s">
        <v>360</v>
      </c>
      <c r="C1834">
        <v>6</v>
      </c>
      <c r="D1834">
        <v>21.67</v>
      </c>
      <c r="E1834">
        <v>21.470000000000002</v>
      </c>
      <c r="F1834" s="34"/>
      <c r="G1834">
        <v>8</v>
      </c>
      <c r="H1834">
        <v>8</v>
      </c>
      <c r="I1834" s="34"/>
      <c r="J1834" s="64" t="s">
        <v>150</v>
      </c>
      <c r="K1834" s="64" t="s">
        <v>150</v>
      </c>
      <c r="L1834" s="119"/>
      <c r="M1834">
        <v>119</v>
      </c>
      <c r="N1834">
        <v>125</v>
      </c>
      <c r="O1834" s="34"/>
      <c r="P1834">
        <f>VLOOKUP(表格2_45[[#This Row],[name]],odds!$A$1:$H$200,4,0)</f>
        <v>6.2</v>
      </c>
      <c r="Q1834">
        <v>27</v>
      </c>
      <c r="R1834" s="34"/>
      <c r="S1834" s="37" t="s">
        <v>409</v>
      </c>
      <c r="T1834">
        <v>1400</v>
      </c>
      <c r="U1834">
        <v>1</v>
      </c>
      <c r="V1834">
        <v>13</v>
      </c>
      <c r="W1834">
        <v>4</v>
      </c>
      <c r="X1834">
        <v>25</v>
      </c>
      <c r="Y1834" t="s">
        <v>508</v>
      </c>
      <c r="Z1834">
        <v>1096</v>
      </c>
      <c r="AA1834" s="33" t="s">
        <v>417</v>
      </c>
      <c r="AB1834">
        <v>3</v>
      </c>
      <c r="AC1834">
        <v>68</v>
      </c>
      <c r="AD1834" s="18" t="s">
        <v>76</v>
      </c>
      <c r="AE1834">
        <v>3</v>
      </c>
      <c r="AF1834">
        <v>7</v>
      </c>
      <c r="AG1834">
        <v>5</v>
      </c>
      <c r="AH1834">
        <v>5</v>
      </c>
      <c r="AI1834">
        <v>6</v>
      </c>
      <c r="AL1834" t="s">
        <v>624</v>
      </c>
    </row>
    <row r="1835" spans="1:38" hidden="1" x14ac:dyDescent="0.25">
      <c r="A1835" s="23" t="s">
        <v>329</v>
      </c>
      <c r="B1835" s="25" t="s">
        <v>360</v>
      </c>
      <c r="C1835">
        <v>7</v>
      </c>
      <c r="D1835">
        <v>10.029999999999999</v>
      </c>
      <c r="E1835">
        <v>9.93</v>
      </c>
      <c r="F1835" s="34"/>
      <c r="G1835">
        <v>8</v>
      </c>
      <c r="H1835">
        <v>7</v>
      </c>
      <c r="I1835" s="34"/>
      <c r="J1835" s="64" t="s">
        <v>150</v>
      </c>
      <c r="K1835" s="64" t="s">
        <v>150</v>
      </c>
      <c r="L1835" s="119"/>
      <c r="M1835">
        <v>119</v>
      </c>
      <c r="N1835">
        <v>123</v>
      </c>
      <c r="O1835" s="34"/>
      <c r="P1835">
        <f>VLOOKUP(表格2_45[[#This Row],[name]],odds!$A$1:$H$200,4,0)</f>
        <v>6.2</v>
      </c>
      <c r="Q1835">
        <v>11</v>
      </c>
      <c r="R1835" s="34"/>
      <c r="S1835" s="37" t="s">
        <v>409</v>
      </c>
      <c r="T1835" s="40">
        <v>1200</v>
      </c>
      <c r="U1835">
        <v>1</v>
      </c>
      <c r="V1835">
        <v>19</v>
      </c>
      <c r="W1835">
        <v>3</v>
      </c>
      <c r="X1835">
        <v>25</v>
      </c>
      <c r="Y1835" s="31" t="s">
        <v>420</v>
      </c>
      <c r="Z1835">
        <v>1086</v>
      </c>
      <c r="AA1835" s="33" t="s">
        <v>427</v>
      </c>
      <c r="AB1835">
        <v>3</v>
      </c>
      <c r="AC1835">
        <v>68</v>
      </c>
      <c r="AD1835" s="18" t="s">
        <v>76</v>
      </c>
      <c r="AE1835" s="12" t="s">
        <v>552</v>
      </c>
      <c r="AF1835">
        <v>5</v>
      </c>
      <c r="AG1835">
        <v>5</v>
      </c>
      <c r="AH1835">
        <v>7</v>
      </c>
      <c r="AL1835" t="s">
        <v>624</v>
      </c>
    </row>
    <row r="1836" spans="1:38" hidden="1" x14ac:dyDescent="0.25">
      <c r="A1836" s="23" t="s">
        <v>329</v>
      </c>
      <c r="B1836" s="26" t="s">
        <v>364</v>
      </c>
      <c r="C1836">
        <v>7</v>
      </c>
      <c r="D1836">
        <v>21.03</v>
      </c>
      <c r="E1836">
        <v>21.130000000000003</v>
      </c>
      <c r="F1836" s="34"/>
      <c r="G1836">
        <v>2</v>
      </c>
      <c r="H1836">
        <v>5</v>
      </c>
      <c r="I1836" s="34"/>
      <c r="J1836" s="60" t="s">
        <v>90</v>
      </c>
      <c r="K1836" s="54" t="s">
        <v>58</v>
      </c>
      <c r="L1836" s="110"/>
      <c r="M1836">
        <v>118</v>
      </c>
      <c r="N1836">
        <v>116</v>
      </c>
      <c r="O1836" s="34"/>
      <c r="P1836">
        <f>VLOOKUP(表格2_45[[#This Row],[name]],odds!$A$1:$H$200,4,0)</f>
        <v>3.2</v>
      </c>
      <c r="Q1836">
        <v>25</v>
      </c>
      <c r="R1836" s="34"/>
      <c r="S1836" s="35" t="s">
        <v>408</v>
      </c>
      <c r="T1836">
        <v>1400</v>
      </c>
      <c r="U1836">
        <v>1</v>
      </c>
      <c r="V1836">
        <v>1</v>
      </c>
      <c r="W1836">
        <v>1</v>
      </c>
      <c r="X1836">
        <v>26</v>
      </c>
      <c r="Y1836" t="s">
        <v>501</v>
      </c>
      <c r="Z1836">
        <v>1203</v>
      </c>
      <c r="AA1836" s="33" t="s">
        <v>417</v>
      </c>
      <c r="AB1836" t="s">
        <v>1474</v>
      </c>
      <c r="AC1836">
        <v>82</v>
      </c>
      <c r="AD1836" s="17" t="s">
        <v>21</v>
      </c>
      <c r="AE1836" s="12" t="s">
        <v>549</v>
      </c>
      <c r="AF1836">
        <v>2</v>
      </c>
      <c r="AG1836">
        <v>2</v>
      </c>
      <c r="AH1836">
        <v>2</v>
      </c>
      <c r="AI1836">
        <v>7</v>
      </c>
      <c r="AL1836" t="s">
        <v>46</v>
      </c>
    </row>
    <row r="1837" spans="1:38" hidden="1" x14ac:dyDescent="0.25">
      <c r="A1837" s="23" t="s">
        <v>329</v>
      </c>
      <c r="B1837" s="26" t="s">
        <v>364</v>
      </c>
      <c r="C1837">
        <v>7</v>
      </c>
      <c r="D1837">
        <v>22.27</v>
      </c>
      <c r="E1837">
        <v>22.17</v>
      </c>
      <c r="F1837" s="34"/>
      <c r="G1837">
        <v>2</v>
      </c>
      <c r="H1837">
        <v>7</v>
      </c>
      <c r="I1837" s="34"/>
      <c r="J1837" s="60" t="s">
        <v>90</v>
      </c>
      <c r="K1837" s="66" t="s">
        <v>173</v>
      </c>
      <c r="L1837" s="104"/>
      <c r="M1837">
        <v>118</v>
      </c>
      <c r="N1837">
        <v>115</v>
      </c>
      <c r="O1837" s="34"/>
      <c r="P1837">
        <f>VLOOKUP(表格2_45[[#This Row],[name]],odds!$A$1:$H$200,4,0)</f>
        <v>3.2</v>
      </c>
      <c r="Q1837">
        <v>20</v>
      </c>
      <c r="R1837" s="34"/>
      <c r="S1837" s="35" t="s">
        <v>408</v>
      </c>
      <c r="T1837">
        <v>1400</v>
      </c>
      <c r="U1837">
        <v>1</v>
      </c>
      <c r="V1837">
        <v>14</v>
      </c>
      <c r="W1837">
        <v>12</v>
      </c>
      <c r="X1837">
        <v>25</v>
      </c>
      <c r="Y1837" t="s">
        <v>483</v>
      </c>
      <c r="Z1837">
        <v>1197</v>
      </c>
      <c r="AA1837" s="33" t="s">
        <v>417</v>
      </c>
      <c r="AB1837">
        <v>2</v>
      </c>
      <c r="AC1837">
        <v>83</v>
      </c>
      <c r="AD1837" s="17" t="s">
        <v>21</v>
      </c>
      <c r="AE1837" s="12" t="s">
        <v>539</v>
      </c>
      <c r="AF1837">
        <v>2</v>
      </c>
      <c r="AG1837">
        <v>4</v>
      </c>
      <c r="AH1837">
        <v>3</v>
      </c>
      <c r="AI1837">
        <v>7</v>
      </c>
      <c r="AL1837" t="s">
        <v>46</v>
      </c>
    </row>
    <row r="1838" spans="1:38" hidden="1" x14ac:dyDescent="0.25">
      <c r="A1838" s="23" t="s">
        <v>329</v>
      </c>
      <c r="B1838" s="26" t="s">
        <v>364</v>
      </c>
      <c r="C1838">
        <v>8</v>
      </c>
      <c r="D1838">
        <v>39.450000000000003</v>
      </c>
      <c r="E1838">
        <v>39.049999999999997</v>
      </c>
      <c r="F1838" s="34"/>
      <c r="G1838">
        <v>2</v>
      </c>
      <c r="H1838">
        <v>6</v>
      </c>
      <c r="I1838" s="34"/>
      <c r="J1838" s="60" t="s">
        <v>90</v>
      </c>
      <c r="K1838" s="55" t="s">
        <v>64</v>
      </c>
      <c r="L1838" s="99"/>
      <c r="M1838">
        <v>118</v>
      </c>
      <c r="N1838">
        <v>124</v>
      </c>
      <c r="O1838" s="34"/>
      <c r="P1838">
        <f>VLOOKUP(表格2_45[[#This Row],[name]],odds!$A$1:$H$200,4,0)</f>
        <v>3.2</v>
      </c>
      <c r="Q1838">
        <v>10</v>
      </c>
      <c r="R1838" s="34"/>
      <c r="S1838" s="35" t="s">
        <v>408</v>
      </c>
      <c r="T1838">
        <v>1650</v>
      </c>
      <c r="U1838">
        <v>1</v>
      </c>
      <c r="V1838">
        <v>12</v>
      </c>
      <c r="W1838">
        <v>11</v>
      </c>
      <c r="X1838">
        <v>25</v>
      </c>
      <c r="Y1838" s="32" t="s">
        <v>432</v>
      </c>
      <c r="Z1838">
        <v>1215</v>
      </c>
      <c r="AA1838" s="33" t="s">
        <v>427</v>
      </c>
      <c r="AB1838">
        <v>2</v>
      </c>
      <c r="AC1838">
        <v>85</v>
      </c>
      <c r="AD1838" s="17" t="s">
        <v>21</v>
      </c>
      <c r="AE1838" t="s">
        <v>519</v>
      </c>
      <c r="AF1838">
        <v>2</v>
      </c>
      <c r="AG1838">
        <v>2</v>
      </c>
      <c r="AH1838">
        <v>2</v>
      </c>
      <c r="AI1838">
        <v>8</v>
      </c>
      <c r="AL1838" t="s">
        <v>46</v>
      </c>
    </row>
    <row r="1839" spans="1:38" hidden="1" x14ac:dyDescent="0.25">
      <c r="A1839" s="23" t="s">
        <v>329</v>
      </c>
      <c r="B1839" s="23" t="s">
        <v>354</v>
      </c>
      <c r="C1839">
        <v>6</v>
      </c>
      <c r="D1839">
        <v>10.29</v>
      </c>
      <c r="E1839">
        <v>10.389999999999999</v>
      </c>
      <c r="F1839" s="34"/>
      <c r="G1839">
        <v>11</v>
      </c>
      <c r="H1839">
        <v>12</v>
      </c>
      <c r="I1839" s="34"/>
      <c r="J1839" s="65" t="s">
        <v>167</v>
      </c>
      <c r="K1839" s="61" t="s">
        <v>106</v>
      </c>
      <c r="L1839" s="113"/>
      <c r="M1839">
        <v>119</v>
      </c>
      <c r="N1839">
        <v>116</v>
      </c>
      <c r="O1839" s="34"/>
      <c r="P1839">
        <f>VLOOKUP(表格2_45[[#This Row],[name]],odds!$A$1:$H$200,4,0)</f>
        <v>19</v>
      </c>
      <c r="Q1839">
        <v>64</v>
      </c>
      <c r="R1839" s="34"/>
      <c r="S1839" s="35" t="s">
        <v>408</v>
      </c>
      <c r="T1839" s="40">
        <v>1200</v>
      </c>
      <c r="U1839">
        <v>1</v>
      </c>
      <c r="V1839">
        <v>4</v>
      </c>
      <c r="W1839">
        <v>1</v>
      </c>
      <c r="X1839">
        <v>24</v>
      </c>
      <c r="Y1839" s="32" t="s">
        <v>432</v>
      </c>
      <c r="Z1839">
        <v>1199</v>
      </c>
      <c r="AA1839" s="33" t="s">
        <v>417</v>
      </c>
      <c r="AB1839">
        <v>2</v>
      </c>
      <c r="AC1839">
        <v>80</v>
      </c>
      <c r="AD1839" s="25" t="s">
        <v>54</v>
      </c>
      <c r="AE1839" t="s">
        <v>441</v>
      </c>
      <c r="AF1839">
        <v>1</v>
      </c>
      <c r="AG1839">
        <v>1</v>
      </c>
      <c r="AH1839">
        <v>6</v>
      </c>
      <c r="AL1839" t="s">
        <v>17</v>
      </c>
    </row>
    <row r="1840" spans="1:38" hidden="1" x14ac:dyDescent="0.25">
      <c r="A1840" s="23" t="s">
        <v>329</v>
      </c>
      <c r="B1840" s="26" t="s">
        <v>364</v>
      </c>
      <c r="C1840">
        <v>6</v>
      </c>
      <c r="D1840">
        <v>21.29</v>
      </c>
      <c r="E1840">
        <v>21.09</v>
      </c>
      <c r="F1840" s="34"/>
      <c r="G1840">
        <v>2</v>
      </c>
      <c r="H1840">
        <v>2</v>
      </c>
      <c r="I1840" s="34"/>
      <c r="J1840" s="60" t="s">
        <v>90</v>
      </c>
      <c r="K1840" s="47" t="s">
        <v>504</v>
      </c>
      <c r="L1840" s="108"/>
      <c r="M1840">
        <v>118</v>
      </c>
      <c r="N1840">
        <v>124</v>
      </c>
      <c r="O1840" s="34"/>
      <c r="P1840">
        <f>VLOOKUP(表格2_45[[#This Row],[name]],odds!$A$1:$H$200,4,0)</f>
        <v>3.2</v>
      </c>
      <c r="Q1840">
        <v>12</v>
      </c>
      <c r="R1840" s="34"/>
      <c r="S1840" s="35" t="s">
        <v>408</v>
      </c>
      <c r="T1840">
        <v>1400</v>
      </c>
      <c r="U1840">
        <v>1</v>
      </c>
      <c r="V1840">
        <v>1</v>
      </c>
      <c r="W1840">
        <v>10</v>
      </c>
      <c r="X1840">
        <v>25</v>
      </c>
      <c r="Y1840" t="s">
        <v>465</v>
      </c>
      <c r="Z1840">
        <v>1202</v>
      </c>
      <c r="AA1840" s="33" t="s">
        <v>427</v>
      </c>
      <c r="AB1840">
        <v>2</v>
      </c>
      <c r="AC1840">
        <v>88</v>
      </c>
      <c r="AD1840" s="17" t="s">
        <v>21</v>
      </c>
      <c r="AE1840" s="12">
        <v>2</v>
      </c>
      <c r="AF1840">
        <v>1</v>
      </c>
      <c r="AG1840">
        <v>2</v>
      </c>
      <c r="AH1840">
        <v>5</v>
      </c>
      <c r="AI1840">
        <v>6</v>
      </c>
      <c r="AL1840" t="s">
        <v>46</v>
      </c>
    </row>
    <row r="1841" spans="1:38" hidden="1" x14ac:dyDescent="0.25">
      <c r="A1841" s="23" t="s">
        <v>329</v>
      </c>
      <c r="B1841" s="26" t="s">
        <v>364</v>
      </c>
      <c r="C1841" s="28">
        <v>3</v>
      </c>
      <c r="D1841">
        <v>21.32</v>
      </c>
      <c r="E1841">
        <v>21.22</v>
      </c>
      <c r="F1841" s="34"/>
      <c r="G1841">
        <v>2</v>
      </c>
      <c r="H1841">
        <v>3</v>
      </c>
      <c r="I1841" s="34"/>
      <c r="J1841" s="60" t="s">
        <v>90</v>
      </c>
      <c r="K1841" s="47" t="s">
        <v>504</v>
      </c>
      <c r="L1841" s="108"/>
      <c r="M1841">
        <v>118</v>
      </c>
      <c r="N1841">
        <v>122</v>
      </c>
      <c r="O1841" s="34"/>
      <c r="P1841">
        <f>VLOOKUP(表格2_45[[#This Row],[name]],odds!$A$1:$H$200,4,0)</f>
        <v>3.2</v>
      </c>
      <c r="Q1841">
        <v>38</v>
      </c>
      <c r="R1841" s="34"/>
      <c r="S1841" s="35" t="s">
        <v>408</v>
      </c>
      <c r="T1841">
        <v>1400</v>
      </c>
      <c r="U1841">
        <v>1</v>
      </c>
      <c r="V1841">
        <v>1</v>
      </c>
      <c r="W1841">
        <v>7</v>
      </c>
      <c r="X1841">
        <v>25</v>
      </c>
      <c r="Y1841" t="s">
        <v>508</v>
      </c>
      <c r="Z1841">
        <v>1201</v>
      </c>
      <c r="AA1841" s="33" t="s">
        <v>417</v>
      </c>
      <c r="AB1841">
        <v>2</v>
      </c>
      <c r="AC1841">
        <v>88</v>
      </c>
      <c r="AD1841" s="17" t="s">
        <v>21</v>
      </c>
      <c r="AE1841" s="12" t="s">
        <v>539</v>
      </c>
      <c r="AF1841">
        <v>2</v>
      </c>
      <c r="AG1841">
        <v>3</v>
      </c>
      <c r="AH1841">
        <v>2</v>
      </c>
      <c r="AI1841">
        <v>3</v>
      </c>
      <c r="AL1841" t="s">
        <v>46</v>
      </c>
    </row>
    <row r="1842" spans="1:38" hidden="1" x14ac:dyDescent="0.25">
      <c r="A1842" s="23" t="s">
        <v>329</v>
      </c>
      <c r="B1842" s="26" t="s">
        <v>364</v>
      </c>
      <c r="C1842">
        <v>7</v>
      </c>
      <c r="D1842">
        <v>8.57</v>
      </c>
      <c r="E1842">
        <v>8.57</v>
      </c>
      <c r="F1842" s="34"/>
      <c r="G1842">
        <v>2</v>
      </c>
      <c r="H1842">
        <v>3</v>
      </c>
      <c r="I1842" s="34"/>
      <c r="J1842" s="60" t="s">
        <v>90</v>
      </c>
      <c r="K1842" s="47" t="s">
        <v>504</v>
      </c>
      <c r="L1842" s="108"/>
      <c r="M1842">
        <v>118</v>
      </c>
      <c r="N1842">
        <v>118</v>
      </c>
      <c r="O1842" s="34"/>
      <c r="P1842">
        <f>VLOOKUP(表格2_45[[#This Row],[name]],odds!$A$1:$H$200,4,0)</f>
        <v>3.2</v>
      </c>
      <c r="Q1842">
        <v>11</v>
      </c>
      <c r="R1842" s="34"/>
      <c r="S1842" s="36" t="s">
        <v>410</v>
      </c>
      <c r="T1842" s="40">
        <v>1200</v>
      </c>
      <c r="U1842">
        <v>1</v>
      </c>
      <c r="V1842">
        <v>14</v>
      </c>
      <c r="W1842">
        <v>6</v>
      </c>
      <c r="X1842">
        <v>25</v>
      </c>
      <c r="Y1842" t="s">
        <v>479</v>
      </c>
      <c r="Z1842">
        <v>1202</v>
      </c>
      <c r="AA1842" s="33" t="s">
        <v>417</v>
      </c>
      <c r="AB1842">
        <v>2</v>
      </c>
      <c r="AC1842">
        <v>89</v>
      </c>
      <c r="AD1842" s="17" t="s">
        <v>21</v>
      </c>
      <c r="AE1842" t="s">
        <v>441</v>
      </c>
      <c r="AF1842">
        <v>8</v>
      </c>
      <c r="AG1842">
        <v>8</v>
      </c>
      <c r="AH1842">
        <v>7</v>
      </c>
      <c r="AL1842" t="s">
        <v>46</v>
      </c>
    </row>
    <row r="1843" spans="1:38" hidden="1" x14ac:dyDescent="0.25">
      <c r="A1843" s="23" t="s">
        <v>329</v>
      </c>
      <c r="B1843" s="23" t="s">
        <v>354</v>
      </c>
      <c r="C1843" s="28">
        <v>3</v>
      </c>
      <c r="D1843">
        <v>10.130000000000001</v>
      </c>
      <c r="E1843">
        <v>10.430000000000001</v>
      </c>
      <c r="F1843" s="34"/>
      <c r="G1843">
        <v>11</v>
      </c>
      <c r="H1843">
        <v>1</v>
      </c>
      <c r="I1843" s="34"/>
      <c r="J1843" s="65" t="s">
        <v>167</v>
      </c>
      <c r="K1843" s="54" t="s">
        <v>58</v>
      </c>
      <c r="L1843" s="110"/>
      <c r="M1843">
        <v>119</v>
      </c>
      <c r="N1843">
        <v>122</v>
      </c>
      <c r="O1843" s="34"/>
      <c r="P1843">
        <f>VLOOKUP(表格2_45[[#This Row],[name]],odds!$A$1:$H$200,4,0)</f>
        <v>19</v>
      </c>
      <c r="Q1843">
        <v>6.5</v>
      </c>
      <c r="R1843" s="34"/>
      <c r="S1843" s="35" t="s">
        <v>408</v>
      </c>
      <c r="T1843" s="40">
        <v>1200</v>
      </c>
      <c r="U1843">
        <v>1</v>
      </c>
      <c r="V1843">
        <v>22</v>
      </c>
      <c r="W1843">
        <v>5</v>
      </c>
      <c r="X1843">
        <v>24</v>
      </c>
      <c r="Y1843" s="32" t="s">
        <v>426</v>
      </c>
      <c r="Z1843">
        <v>1168</v>
      </c>
      <c r="AA1843" s="33" t="s">
        <v>417</v>
      </c>
      <c r="AB1843">
        <v>2</v>
      </c>
      <c r="AC1843">
        <v>85</v>
      </c>
      <c r="AD1843" s="25" t="s">
        <v>54</v>
      </c>
      <c r="AE1843" s="12">
        <v>2</v>
      </c>
      <c r="AF1843">
        <v>2</v>
      </c>
      <c r="AG1843">
        <v>2</v>
      </c>
      <c r="AH1843">
        <v>3</v>
      </c>
      <c r="AL1843" t="s">
        <v>17</v>
      </c>
    </row>
    <row r="1844" spans="1:38" hidden="1" x14ac:dyDescent="0.25">
      <c r="A1844" s="23" t="s">
        <v>329</v>
      </c>
      <c r="B1844" s="26" t="s">
        <v>364</v>
      </c>
      <c r="C1844">
        <v>10</v>
      </c>
      <c r="D1844">
        <v>9.17</v>
      </c>
      <c r="E1844">
        <v>8.77</v>
      </c>
      <c r="F1844" s="34"/>
      <c r="G1844">
        <v>2</v>
      </c>
      <c r="H1844">
        <v>10</v>
      </c>
      <c r="I1844" s="34"/>
      <c r="J1844" s="60" t="s">
        <v>90</v>
      </c>
      <c r="K1844" s="47" t="s">
        <v>504</v>
      </c>
      <c r="L1844" s="108"/>
      <c r="M1844">
        <v>118</v>
      </c>
      <c r="N1844">
        <v>118</v>
      </c>
      <c r="O1844" s="34"/>
      <c r="P1844">
        <f>VLOOKUP(表格2_45[[#This Row],[name]],odds!$A$1:$H$200,4,0)</f>
        <v>3.2</v>
      </c>
      <c r="Q1844">
        <v>18</v>
      </c>
      <c r="R1844" s="34"/>
      <c r="S1844" s="38" t="s">
        <v>411</v>
      </c>
      <c r="T1844" s="40">
        <v>1200</v>
      </c>
      <c r="U1844">
        <v>1</v>
      </c>
      <c r="V1844">
        <v>10</v>
      </c>
      <c r="W1844">
        <v>5</v>
      </c>
      <c r="X1844">
        <v>25</v>
      </c>
      <c r="Y1844" t="s">
        <v>508</v>
      </c>
      <c r="Z1844">
        <v>1203</v>
      </c>
      <c r="AA1844" s="33" t="s">
        <v>417</v>
      </c>
      <c r="AB1844">
        <v>2</v>
      </c>
      <c r="AC1844">
        <v>89</v>
      </c>
      <c r="AD1844" s="17" t="s">
        <v>21</v>
      </c>
      <c r="AE1844" t="s">
        <v>502</v>
      </c>
      <c r="AF1844">
        <v>11</v>
      </c>
      <c r="AG1844">
        <v>11</v>
      </c>
      <c r="AH1844">
        <v>10</v>
      </c>
      <c r="AL1844" t="s">
        <v>46</v>
      </c>
    </row>
    <row r="1845" spans="1:38" hidden="1" x14ac:dyDescent="0.25">
      <c r="A1845" s="23" t="s">
        <v>329</v>
      </c>
      <c r="B1845" s="26" t="s">
        <v>364</v>
      </c>
      <c r="C1845" s="28">
        <v>1</v>
      </c>
      <c r="D1845">
        <v>8.3699999999999992</v>
      </c>
      <c r="E1845">
        <v>8.17</v>
      </c>
      <c r="F1845" s="34"/>
      <c r="G1845">
        <v>2</v>
      </c>
      <c r="H1845">
        <v>6</v>
      </c>
      <c r="I1845" s="34"/>
      <c r="J1845" s="60" t="s">
        <v>90</v>
      </c>
      <c r="K1845" s="47" t="s">
        <v>504</v>
      </c>
      <c r="L1845" s="108"/>
      <c r="M1845">
        <v>118</v>
      </c>
      <c r="N1845">
        <v>117</v>
      </c>
      <c r="O1845" s="34"/>
      <c r="P1845">
        <f>VLOOKUP(表格2_45[[#This Row],[name]],odds!$A$1:$H$200,4,0)</f>
        <v>3.2</v>
      </c>
      <c r="Q1845">
        <v>9.3000000000000007</v>
      </c>
      <c r="R1845" s="34"/>
      <c r="S1845" s="35" t="s">
        <v>408</v>
      </c>
      <c r="T1845" s="40">
        <v>1200</v>
      </c>
      <c r="U1845">
        <v>1</v>
      </c>
      <c r="V1845">
        <v>13</v>
      </c>
      <c r="W1845">
        <v>4</v>
      </c>
      <c r="X1845">
        <v>25</v>
      </c>
      <c r="Y1845" t="s">
        <v>508</v>
      </c>
      <c r="Z1845">
        <v>1203</v>
      </c>
      <c r="AA1845" s="33" t="s">
        <v>417</v>
      </c>
      <c r="AB1845">
        <v>2</v>
      </c>
      <c r="AC1845">
        <v>82</v>
      </c>
      <c r="AD1845" s="17" t="s">
        <v>21</v>
      </c>
      <c r="AE1845" s="12" t="s">
        <v>423</v>
      </c>
      <c r="AF1845">
        <v>3</v>
      </c>
      <c r="AG1845">
        <v>3</v>
      </c>
      <c r="AH1845">
        <v>1</v>
      </c>
      <c r="AL1845" t="s">
        <v>46</v>
      </c>
    </row>
    <row r="1846" spans="1:38" hidden="1" x14ac:dyDescent="0.25">
      <c r="A1846" s="23" t="s">
        <v>329</v>
      </c>
      <c r="B1846" s="26" t="s">
        <v>364</v>
      </c>
      <c r="C1846" s="30">
        <v>4</v>
      </c>
      <c r="D1846">
        <v>9.1999999999999993</v>
      </c>
      <c r="E1846">
        <v>8.9</v>
      </c>
      <c r="F1846" s="34"/>
      <c r="G1846">
        <v>2</v>
      </c>
      <c r="H1846">
        <v>6</v>
      </c>
      <c r="I1846" s="34"/>
      <c r="J1846" s="60" t="s">
        <v>90</v>
      </c>
      <c r="K1846" s="53" t="s">
        <v>53</v>
      </c>
      <c r="L1846" s="102"/>
      <c r="M1846">
        <v>118</v>
      </c>
      <c r="N1846">
        <v>121</v>
      </c>
      <c r="O1846" s="34"/>
      <c r="P1846">
        <f>VLOOKUP(表格2_45[[#This Row],[name]],odds!$A$1:$H$200,4,0)</f>
        <v>3.2</v>
      </c>
      <c r="Q1846">
        <v>5.9</v>
      </c>
      <c r="R1846" s="34"/>
      <c r="S1846" s="37" t="s">
        <v>409</v>
      </c>
      <c r="T1846" s="40">
        <v>1200</v>
      </c>
      <c r="U1846">
        <v>1</v>
      </c>
      <c r="V1846">
        <v>19</v>
      </c>
      <c r="W1846">
        <v>3</v>
      </c>
      <c r="X1846">
        <v>25</v>
      </c>
      <c r="Y1846" s="31" t="s">
        <v>420</v>
      </c>
      <c r="Z1846">
        <v>1203</v>
      </c>
      <c r="AA1846" s="33" t="s">
        <v>427</v>
      </c>
      <c r="AB1846">
        <v>2</v>
      </c>
      <c r="AC1846">
        <v>82</v>
      </c>
      <c r="AD1846" s="17" t="s">
        <v>21</v>
      </c>
      <c r="AE1846" s="12" t="s">
        <v>552</v>
      </c>
      <c r="AF1846">
        <v>5</v>
      </c>
      <c r="AG1846">
        <v>5</v>
      </c>
      <c r="AH1846">
        <v>4</v>
      </c>
      <c r="AL1846" t="s">
        <v>46</v>
      </c>
    </row>
    <row r="1847" spans="1:38" hidden="1" x14ac:dyDescent="0.25">
      <c r="A1847" s="23" t="s">
        <v>329</v>
      </c>
      <c r="B1847" s="26" t="s">
        <v>364</v>
      </c>
      <c r="C1847" s="28">
        <v>1</v>
      </c>
      <c r="D1847">
        <v>9.92</v>
      </c>
      <c r="E1847">
        <v>9.2200000000000006</v>
      </c>
      <c r="F1847" s="34"/>
      <c r="G1847">
        <v>2</v>
      </c>
      <c r="H1847">
        <v>9</v>
      </c>
      <c r="I1847" s="34"/>
      <c r="J1847" s="60" t="s">
        <v>90</v>
      </c>
      <c r="K1847" s="53" t="s">
        <v>53</v>
      </c>
      <c r="L1847" s="102"/>
      <c r="M1847">
        <v>118</v>
      </c>
      <c r="N1847">
        <v>134</v>
      </c>
      <c r="O1847" s="34"/>
      <c r="P1847">
        <f>VLOOKUP(表格2_45[[#This Row],[name]],odds!$A$1:$H$200,4,0)</f>
        <v>3.2</v>
      </c>
      <c r="Q1847">
        <v>9.1999999999999993</v>
      </c>
      <c r="R1847" s="34"/>
      <c r="S1847" s="37" t="s">
        <v>409</v>
      </c>
      <c r="T1847" s="40">
        <v>1200</v>
      </c>
      <c r="U1847">
        <v>1</v>
      </c>
      <c r="V1847">
        <v>19</v>
      </c>
      <c r="W1847">
        <v>2</v>
      </c>
      <c r="X1847">
        <v>25</v>
      </c>
      <c r="Y1847" s="31" t="s">
        <v>420</v>
      </c>
      <c r="Z1847">
        <v>1207</v>
      </c>
      <c r="AA1847" s="33" t="s">
        <v>417</v>
      </c>
      <c r="AB1847">
        <v>3</v>
      </c>
      <c r="AC1847">
        <v>76</v>
      </c>
      <c r="AD1847" s="17" t="s">
        <v>21</v>
      </c>
      <c r="AE1847" s="12" t="s">
        <v>446</v>
      </c>
      <c r="AF1847">
        <v>4</v>
      </c>
      <c r="AG1847">
        <v>4</v>
      </c>
      <c r="AH1847">
        <v>1</v>
      </c>
      <c r="AL1847" t="s">
        <v>46</v>
      </c>
    </row>
    <row r="1848" spans="1:38" hidden="1" x14ac:dyDescent="0.25">
      <c r="A1848" s="23" t="s">
        <v>329</v>
      </c>
      <c r="B1848" s="26" t="s">
        <v>364</v>
      </c>
      <c r="C1848">
        <v>6</v>
      </c>
      <c r="D1848">
        <v>10.06</v>
      </c>
      <c r="E1848">
        <v>9.76</v>
      </c>
      <c r="F1848" s="34"/>
      <c r="G1848">
        <v>2</v>
      </c>
      <c r="H1848">
        <v>1</v>
      </c>
      <c r="I1848" s="34"/>
      <c r="J1848" s="60" t="s">
        <v>90</v>
      </c>
      <c r="K1848" s="47" t="s">
        <v>504</v>
      </c>
      <c r="L1848" s="108"/>
      <c r="M1848">
        <v>118</v>
      </c>
      <c r="N1848">
        <v>128</v>
      </c>
      <c r="O1848" s="34"/>
      <c r="P1848">
        <f>VLOOKUP(表格2_45[[#This Row],[name]],odds!$A$1:$H$200,4,0)</f>
        <v>3.2</v>
      </c>
      <c r="Q1848">
        <v>4.4000000000000004</v>
      </c>
      <c r="R1848" s="34"/>
      <c r="S1848" s="37" t="s">
        <v>409</v>
      </c>
      <c r="T1848" s="40">
        <v>1200</v>
      </c>
      <c r="U1848">
        <v>1</v>
      </c>
      <c r="V1848">
        <v>5</v>
      </c>
      <c r="W1848">
        <v>2</v>
      </c>
      <c r="X1848">
        <v>25</v>
      </c>
      <c r="Y1848" s="32" t="s">
        <v>432</v>
      </c>
      <c r="Z1848">
        <v>1209</v>
      </c>
      <c r="AA1848" s="33" t="s">
        <v>417</v>
      </c>
      <c r="AB1848">
        <v>3</v>
      </c>
      <c r="AC1848">
        <v>76</v>
      </c>
      <c r="AD1848" s="17" t="s">
        <v>21</v>
      </c>
      <c r="AE1848" s="12">
        <v>1</v>
      </c>
      <c r="AF1848">
        <v>4</v>
      </c>
      <c r="AG1848">
        <v>4</v>
      </c>
      <c r="AH1848">
        <v>6</v>
      </c>
      <c r="AL1848" t="s">
        <v>46</v>
      </c>
    </row>
    <row r="1849" spans="1:38" hidden="1" x14ac:dyDescent="0.25">
      <c r="A1849" s="23" t="s">
        <v>329</v>
      </c>
      <c r="B1849" s="18" t="s">
        <v>338</v>
      </c>
      <c r="C1849">
        <v>6</v>
      </c>
      <c r="D1849">
        <v>10.66</v>
      </c>
      <c r="E1849">
        <v>10.46</v>
      </c>
      <c r="F1849" s="34"/>
      <c r="G1849">
        <v>3</v>
      </c>
      <c r="H1849">
        <v>5</v>
      </c>
      <c r="I1849" s="34"/>
      <c r="J1849" s="47" t="s">
        <v>504</v>
      </c>
      <c r="K1849" s="47" t="s">
        <v>504</v>
      </c>
      <c r="L1849" s="108"/>
      <c r="M1849">
        <v>120</v>
      </c>
      <c r="N1849">
        <v>126</v>
      </c>
      <c r="O1849" s="34"/>
      <c r="P1849">
        <f>VLOOKUP(表格2_45[[#This Row],[name]],odds!$A$1:$H$200,4,0)</f>
        <v>14</v>
      </c>
      <c r="Q1849">
        <v>7.8</v>
      </c>
      <c r="R1849" s="34"/>
      <c r="S1849" s="37" t="s">
        <v>409</v>
      </c>
      <c r="T1849" s="40">
        <v>1200</v>
      </c>
      <c r="U1849">
        <v>1</v>
      </c>
      <c r="V1849">
        <v>13</v>
      </c>
      <c r="W1849">
        <v>9</v>
      </c>
      <c r="X1849">
        <v>23</v>
      </c>
      <c r="Y1849" s="32" t="s">
        <v>432</v>
      </c>
      <c r="Z1849">
        <v>1176</v>
      </c>
      <c r="AA1849" s="33" t="s">
        <v>417</v>
      </c>
      <c r="AB1849">
        <v>3</v>
      </c>
      <c r="AC1849">
        <v>78</v>
      </c>
      <c r="AD1849" s="17" t="s">
        <v>21</v>
      </c>
      <c r="AE1849" t="s">
        <v>435</v>
      </c>
      <c r="AF1849">
        <v>6</v>
      </c>
      <c r="AG1849">
        <v>6</v>
      </c>
      <c r="AH1849">
        <v>6</v>
      </c>
      <c r="AL1849" t="s">
        <v>99</v>
      </c>
    </row>
    <row r="1850" spans="1:38" hidden="1" x14ac:dyDescent="0.25">
      <c r="A1850" s="23" t="s">
        <v>329</v>
      </c>
      <c r="B1850" s="18" t="s">
        <v>338</v>
      </c>
      <c r="C1850">
        <v>12</v>
      </c>
      <c r="D1850">
        <v>11.11</v>
      </c>
      <c r="E1850">
        <v>10.709999999999999</v>
      </c>
      <c r="F1850" s="34"/>
      <c r="G1850">
        <v>3</v>
      </c>
      <c r="H1850">
        <v>3</v>
      </c>
      <c r="I1850" s="34"/>
      <c r="J1850" s="47" t="s">
        <v>504</v>
      </c>
      <c r="K1850" s="55" t="s">
        <v>64</v>
      </c>
      <c r="L1850" s="99"/>
      <c r="M1850">
        <v>120</v>
      </c>
      <c r="N1850">
        <v>133</v>
      </c>
      <c r="O1850" s="34"/>
      <c r="P1850">
        <f>VLOOKUP(表格2_45[[#This Row],[name]],odds!$A$1:$H$200,4,0)</f>
        <v>14</v>
      </c>
      <c r="Q1850">
        <v>10</v>
      </c>
      <c r="R1850" s="34"/>
      <c r="S1850" s="37" t="s">
        <v>409</v>
      </c>
      <c r="T1850" s="40">
        <v>1200</v>
      </c>
      <c r="U1850">
        <v>1</v>
      </c>
      <c r="V1850">
        <v>27</v>
      </c>
      <c r="W1850">
        <v>10</v>
      </c>
      <c r="X1850">
        <v>24</v>
      </c>
      <c r="Y1850" s="32" t="s">
        <v>416</v>
      </c>
      <c r="Z1850">
        <v>1154</v>
      </c>
      <c r="AA1850" s="33" t="s">
        <v>417</v>
      </c>
      <c r="AB1850">
        <v>2</v>
      </c>
      <c r="AC1850">
        <v>95</v>
      </c>
      <c r="AD1850" s="17" t="s">
        <v>21</v>
      </c>
      <c r="AE1850" t="s">
        <v>738</v>
      </c>
      <c r="AF1850">
        <v>7</v>
      </c>
      <c r="AG1850">
        <v>8</v>
      </c>
      <c r="AH1850">
        <v>12</v>
      </c>
      <c r="AL1850" t="s">
        <v>99</v>
      </c>
    </row>
    <row r="1851" spans="1:38" hidden="1" x14ac:dyDescent="0.25">
      <c r="A1851" s="23" t="s">
        <v>329</v>
      </c>
      <c r="B1851" s="19" t="s">
        <v>341</v>
      </c>
      <c r="C1851" s="30">
        <v>4</v>
      </c>
      <c r="D1851">
        <v>10.64</v>
      </c>
      <c r="E1851">
        <v>11.040000000000001</v>
      </c>
      <c r="F1851" s="34"/>
      <c r="G1851">
        <v>10</v>
      </c>
      <c r="H1851">
        <v>1</v>
      </c>
      <c r="I1851" s="34"/>
      <c r="J1851" s="67" t="s">
        <v>195</v>
      </c>
      <c r="K1851" s="67" t="s">
        <v>195</v>
      </c>
      <c r="L1851" s="95"/>
      <c r="M1851">
        <v>122</v>
      </c>
      <c r="N1851">
        <v>123</v>
      </c>
      <c r="O1851" s="34"/>
      <c r="P1851">
        <f>VLOOKUP(表格2_45[[#This Row],[name]],odds!$A$1:$H$200,4,0)</f>
        <v>17</v>
      </c>
      <c r="Q1851">
        <v>4.7</v>
      </c>
      <c r="R1851" s="34"/>
      <c r="S1851" s="35" t="s">
        <v>408</v>
      </c>
      <c r="T1851" s="40">
        <v>1200</v>
      </c>
      <c r="U1851">
        <v>1</v>
      </c>
      <c r="V1851">
        <v>5</v>
      </c>
      <c r="W1851">
        <v>6</v>
      </c>
      <c r="X1851">
        <v>24</v>
      </c>
      <c r="Y1851" s="32" t="s">
        <v>432</v>
      </c>
      <c r="Z1851">
        <v>1064</v>
      </c>
      <c r="AA1851" s="34" t="s">
        <v>438</v>
      </c>
      <c r="AB1851">
        <v>3</v>
      </c>
      <c r="AC1851">
        <v>65</v>
      </c>
      <c r="AD1851" s="19" t="s">
        <v>32</v>
      </c>
      <c r="AE1851" s="12" t="s">
        <v>423</v>
      </c>
      <c r="AF1851">
        <v>1</v>
      </c>
      <c r="AG1851">
        <v>1</v>
      </c>
      <c r="AH1851">
        <v>4</v>
      </c>
      <c r="AL1851" t="s">
        <v>1312</v>
      </c>
    </row>
    <row r="1852" spans="1:38" hidden="1" x14ac:dyDescent="0.25">
      <c r="A1852" s="23" t="s">
        <v>329</v>
      </c>
      <c r="B1852" s="18" t="s">
        <v>338</v>
      </c>
      <c r="C1852">
        <v>12</v>
      </c>
      <c r="D1852">
        <v>12.02</v>
      </c>
      <c r="E1852">
        <v>11.319999999999999</v>
      </c>
      <c r="F1852" s="34"/>
      <c r="G1852">
        <v>3</v>
      </c>
      <c r="H1852">
        <v>12</v>
      </c>
      <c r="I1852" s="34"/>
      <c r="J1852" s="47" t="s">
        <v>504</v>
      </c>
      <c r="K1852" s="47" t="s">
        <v>504</v>
      </c>
      <c r="L1852" s="108"/>
      <c r="M1852">
        <v>120</v>
      </c>
      <c r="N1852">
        <v>130</v>
      </c>
      <c r="O1852" s="34"/>
      <c r="P1852">
        <f>VLOOKUP(表格2_45[[#This Row],[name]],odds!$A$1:$H$200,4,0)</f>
        <v>14</v>
      </c>
      <c r="Q1852">
        <v>7.9</v>
      </c>
      <c r="R1852" s="34"/>
      <c r="S1852" s="35" t="s">
        <v>408</v>
      </c>
      <c r="T1852" s="40">
        <v>1200</v>
      </c>
      <c r="U1852">
        <v>1</v>
      </c>
      <c r="V1852">
        <v>31</v>
      </c>
      <c r="W1852">
        <v>1</v>
      </c>
      <c r="X1852">
        <v>24</v>
      </c>
      <c r="Y1852" s="32" t="s">
        <v>432</v>
      </c>
      <c r="Z1852">
        <v>1170</v>
      </c>
      <c r="AA1852" s="33" t="s">
        <v>417</v>
      </c>
      <c r="AB1852">
        <v>3</v>
      </c>
      <c r="AC1852">
        <v>78</v>
      </c>
      <c r="AD1852" s="17" t="s">
        <v>21</v>
      </c>
      <c r="AE1852">
        <v>11</v>
      </c>
      <c r="AF1852">
        <v>3</v>
      </c>
      <c r="AG1852">
        <v>3</v>
      </c>
      <c r="AH1852">
        <v>12</v>
      </c>
      <c r="AL1852" t="s">
        <v>99</v>
      </c>
    </row>
    <row r="1853" spans="1:38" hidden="1" x14ac:dyDescent="0.25">
      <c r="A1853" s="23" t="s">
        <v>329</v>
      </c>
      <c r="B1853" s="22" t="s">
        <v>351</v>
      </c>
      <c r="C1853">
        <v>10</v>
      </c>
      <c r="D1853">
        <v>11.54</v>
      </c>
      <c r="E1853">
        <v>11.54</v>
      </c>
      <c r="F1853" s="34"/>
      <c r="G1853">
        <v>4</v>
      </c>
      <c r="H1853">
        <v>3</v>
      </c>
      <c r="I1853" s="34"/>
      <c r="J1853" s="57" t="s">
        <v>326</v>
      </c>
      <c r="K1853" s="64" t="s">
        <v>150</v>
      </c>
      <c r="L1853" s="119"/>
      <c r="M1853">
        <v>118</v>
      </c>
      <c r="N1853">
        <v>117</v>
      </c>
      <c r="O1853" s="34"/>
      <c r="P1853">
        <f>VLOOKUP(表格2_45[[#This Row],[name]],odds!$A$1:$H$200,4,0)</f>
        <v>16</v>
      </c>
      <c r="Q1853">
        <v>4.9000000000000004</v>
      </c>
      <c r="R1853" s="34"/>
      <c r="S1853" s="35" t="s">
        <v>408</v>
      </c>
      <c r="T1853" s="40">
        <v>1200</v>
      </c>
      <c r="U1853">
        <v>1</v>
      </c>
      <c r="V1853">
        <v>13</v>
      </c>
      <c r="W1853">
        <v>9</v>
      </c>
      <c r="X1853">
        <v>23</v>
      </c>
      <c r="Y1853" s="32" t="s">
        <v>432</v>
      </c>
      <c r="Z1853">
        <v>1225</v>
      </c>
      <c r="AA1853" s="33" t="s">
        <v>417</v>
      </c>
      <c r="AB1853">
        <v>3</v>
      </c>
      <c r="AC1853">
        <v>61</v>
      </c>
      <c r="AD1853" s="24" t="s">
        <v>179</v>
      </c>
      <c r="AE1853" t="s">
        <v>753</v>
      </c>
      <c r="AF1853">
        <v>3</v>
      </c>
      <c r="AG1853">
        <v>3</v>
      </c>
      <c r="AH1853">
        <v>10</v>
      </c>
      <c r="AL1853" t="s">
        <v>624</v>
      </c>
    </row>
    <row r="1854" spans="1:38" hidden="1" x14ac:dyDescent="0.25">
      <c r="A1854" s="23" t="s">
        <v>329</v>
      </c>
      <c r="B1854" s="26" t="s">
        <v>364</v>
      </c>
      <c r="C1854">
        <v>9</v>
      </c>
      <c r="D1854">
        <v>10.119999999999999</v>
      </c>
      <c r="E1854">
        <v>9.7199999999999989</v>
      </c>
      <c r="F1854" s="34"/>
      <c r="G1854">
        <v>2</v>
      </c>
      <c r="H1854">
        <v>4</v>
      </c>
      <c r="I1854" s="34"/>
      <c r="J1854" s="60" t="s">
        <v>90</v>
      </c>
      <c r="K1854" s="52" t="s">
        <v>49</v>
      </c>
      <c r="L1854" s="118"/>
      <c r="M1854">
        <v>118</v>
      </c>
      <c r="N1854">
        <v>129</v>
      </c>
      <c r="O1854" s="34"/>
      <c r="P1854">
        <f>VLOOKUP(表格2_45[[#This Row],[name]],odds!$A$1:$H$200,4,0)</f>
        <v>3.2</v>
      </c>
      <c r="Q1854">
        <v>10</v>
      </c>
      <c r="R1854" s="34"/>
      <c r="S1854" s="37" t="s">
        <v>409</v>
      </c>
      <c r="T1854" s="40">
        <v>1200</v>
      </c>
      <c r="U1854">
        <v>1</v>
      </c>
      <c r="V1854">
        <v>11</v>
      </c>
      <c r="W1854">
        <v>5</v>
      </c>
      <c r="X1854">
        <v>24</v>
      </c>
      <c r="Y1854" t="s">
        <v>508</v>
      </c>
      <c r="Z1854">
        <v>1163</v>
      </c>
      <c r="AA1854" s="33" t="s">
        <v>427</v>
      </c>
      <c r="AB1854">
        <v>3</v>
      </c>
      <c r="AC1854">
        <v>70</v>
      </c>
      <c r="AD1854" s="16" t="s">
        <v>70</v>
      </c>
      <c r="AE1854" t="s">
        <v>484</v>
      </c>
      <c r="AF1854">
        <v>4</v>
      </c>
      <c r="AG1854">
        <v>3</v>
      </c>
      <c r="AH1854">
        <v>9</v>
      </c>
      <c r="AL1854" t="s">
        <v>46</v>
      </c>
    </row>
    <row r="1855" spans="1:38" hidden="1" x14ac:dyDescent="0.25">
      <c r="A1855" s="23" t="s">
        <v>329</v>
      </c>
      <c r="B1855" s="26" t="s">
        <v>364</v>
      </c>
      <c r="C1855">
        <v>6</v>
      </c>
      <c r="D1855">
        <v>10.59</v>
      </c>
      <c r="E1855">
        <v>9.7899999999999991</v>
      </c>
      <c r="F1855" s="34"/>
      <c r="G1855">
        <v>2</v>
      </c>
      <c r="H1855">
        <v>10</v>
      </c>
      <c r="I1855" s="34"/>
      <c r="J1855" s="60" t="s">
        <v>90</v>
      </c>
      <c r="K1855" s="52" t="s">
        <v>49</v>
      </c>
      <c r="L1855" s="118"/>
      <c r="M1855">
        <v>118</v>
      </c>
      <c r="N1855">
        <v>129</v>
      </c>
      <c r="O1855" s="34"/>
      <c r="P1855">
        <f>VLOOKUP(表格2_45[[#This Row],[name]],odds!$A$1:$H$200,4,0)</f>
        <v>3.2</v>
      </c>
      <c r="Q1855">
        <v>26</v>
      </c>
      <c r="R1855" s="34"/>
      <c r="S1855" s="38" t="s">
        <v>411</v>
      </c>
      <c r="T1855" s="40">
        <v>1200</v>
      </c>
      <c r="U1855">
        <v>1</v>
      </c>
      <c r="V1855">
        <v>28</v>
      </c>
      <c r="W1855">
        <v>4</v>
      </c>
      <c r="X1855">
        <v>24</v>
      </c>
      <c r="Y1855" t="s">
        <v>483</v>
      </c>
      <c r="Z1855">
        <v>1165</v>
      </c>
      <c r="AA1855" s="34" t="s">
        <v>755</v>
      </c>
      <c r="AB1855">
        <v>3</v>
      </c>
      <c r="AC1855">
        <v>70</v>
      </c>
      <c r="AD1855" s="16" t="s">
        <v>70</v>
      </c>
      <c r="AE1855" t="s">
        <v>435</v>
      </c>
      <c r="AF1855">
        <v>13</v>
      </c>
      <c r="AG1855">
        <v>11</v>
      </c>
      <c r="AH1855">
        <v>6</v>
      </c>
      <c r="AL1855" t="s">
        <v>639</v>
      </c>
    </row>
    <row r="1856" spans="1:38" x14ac:dyDescent="0.25">
      <c r="A1856" s="24" t="s">
        <v>365</v>
      </c>
      <c r="B1856" s="26" t="s">
        <v>397</v>
      </c>
      <c r="C1856" s="28">
        <v>1</v>
      </c>
      <c r="D1856">
        <v>9.4499999999999993</v>
      </c>
      <c r="E1856">
        <v>8.85</v>
      </c>
      <c r="F1856" s="34"/>
      <c r="G1856">
        <v>3</v>
      </c>
      <c r="H1856">
        <v>9</v>
      </c>
      <c r="I1856" s="34"/>
      <c r="J1856" s="61" t="s">
        <v>106</v>
      </c>
      <c r="K1856" s="61" t="s">
        <v>106</v>
      </c>
      <c r="L1856" s="113"/>
      <c r="M1856">
        <v>118</v>
      </c>
      <c r="N1856">
        <v>130</v>
      </c>
      <c r="O1856" s="34"/>
      <c r="P1856">
        <f>VLOOKUP(表格2_45[[#This Row],[name]],odds!$A$1:$H$200,4,0)</f>
        <v>11</v>
      </c>
      <c r="Q1856">
        <v>6.4</v>
      </c>
      <c r="R1856" s="34"/>
      <c r="S1856" s="35" t="s">
        <v>408</v>
      </c>
      <c r="T1856" s="40">
        <v>1200</v>
      </c>
      <c r="U1856">
        <v>1</v>
      </c>
      <c r="V1856">
        <v>23</v>
      </c>
      <c r="W1856">
        <v>12</v>
      </c>
      <c r="X1856">
        <v>25</v>
      </c>
      <c r="Y1856" s="32" t="s">
        <v>416</v>
      </c>
      <c r="Z1856">
        <v>1103</v>
      </c>
      <c r="AA1856" s="33" t="s">
        <v>417</v>
      </c>
      <c r="AB1856">
        <v>4</v>
      </c>
      <c r="AC1856">
        <v>55</v>
      </c>
      <c r="AD1856" s="19" t="s">
        <v>81</v>
      </c>
      <c r="AE1856" s="12" t="s">
        <v>989</v>
      </c>
      <c r="AF1856">
        <v>1</v>
      </c>
      <c r="AG1856">
        <v>1</v>
      </c>
      <c r="AH1856">
        <v>1</v>
      </c>
      <c r="AL1856" t="s">
        <v>17</v>
      </c>
    </row>
    <row r="1857" spans="1:38" hidden="1" x14ac:dyDescent="0.25">
      <c r="A1857" s="24" t="s">
        <v>365</v>
      </c>
      <c r="B1857" s="27" t="s">
        <v>366</v>
      </c>
      <c r="C1857">
        <v>8</v>
      </c>
      <c r="D1857">
        <v>57.2</v>
      </c>
      <c r="E1857">
        <v>57.900000000000006</v>
      </c>
      <c r="F1857" s="34"/>
      <c r="G1857">
        <v>10</v>
      </c>
      <c r="H1857">
        <v>10</v>
      </c>
      <c r="I1857" s="34"/>
      <c r="J1857" s="63" t="s">
        <v>140</v>
      </c>
      <c r="K1857" s="56" t="s">
        <v>69</v>
      </c>
      <c r="L1857" s="105"/>
      <c r="M1857">
        <v>135</v>
      </c>
      <c r="N1857">
        <v>115</v>
      </c>
      <c r="O1857" s="34"/>
      <c r="P1857">
        <f>VLOOKUP(表格2_45[[#This Row],[name]],odds!$A$1:$H$200,4,0)</f>
        <v>20</v>
      </c>
      <c r="Q1857">
        <v>67</v>
      </c>
      <c r="R1857" s="34"/>
      <c r="S1857" s="36" t="s">
        <v>410</v>
      </c>
      <c r="T1857">
        <v>1000</v>
      </c>
      <c r="U1857">
        <v>0</v>
      </c>
      <c r="V1857">
        <v>30</v>
      </c>
      <c r="W1857">
        <v>11</v>
      </c>
      <c r="X1857">
        <v>25</v>
      </c>
      <c r="Y1857" t="s">
        <v>508</v>
      </c>
      <c r="Z1857">
        <v>1103</v>
      </c>
      <c r="AA1857" s="33" t="s">
        <v>417</v>
      </c>
      <c r="AB1857">
        <v>2</v>
      </c>
      <c r="AC1857">
        <v>81</v>
      </c>
      <c r="AD1857" s="23" t="s">
        <v>44</v>
      </c>
      <c r="AE1857" t="s">
        <v>533</v>
      </c>
      <c r="AF1857">
        <v>10</v>
      </c>
      <c r="AG1857">
        <v>10</v>
      </c>
      <c r="AH1857">
        <v>8</v>
      </c>
      <c r="AL1857" t="s">
        <v>367</v>
      </c>
    </row>
    <row r="1858" spans="1:38" hidden="1" x14ac:dyDescent="0.25">
      <c r="A1858" s="24" t="s">
        <v>365</v>
      </c>
      <c r="B1858" s="27" t="s">
        <v>366</v>
      </c>
      <c r="C1858" s="30">
        <v>5</v>
      </c>
      <c r="D1858">
        <v>9.6199999999999992</v>
      </c>
      <c r="E1858">
        <v>10.019999999999998</v>
      </c>
      <c r="F1858" s="34"/>
      <c r="G1858">
        <v>10</v>
      </c>
      <c r="H1858">
        <v>4</v>
      </c>
      <c r="I1858" s="34"/>
      <c r="J1858" s="63" t="s">
        <v>140</v>
      </c>
      <c r="K1858" s="68" t="s">
        <v>316</v>
      </c>
      <c r="L1858" s="122"/>
      <c r="M1858">
        <v>135</v>
      </c>
      <c r="N1858">
        <v>130</v>
      </c>
      <c r="O1858" s="34"/>
      <c r="P1858">
        <f>VLOOKUP(表格2_45[[#This Row],[name]],odds!$A$1:$H$200,4,0)</f>
        <v>20</v>
      </c>
      <c r="Q1858">
        <v>15</v>
      </c>
      <c r="R1858" s="34"/>
      <c r="S1858" s="35" t="s">
        <v>408</v>
      </c>
      <c r="T1858" s="40">
        <v>1200</v>
      </c>
      <c r="U1858">
        <v>1</v>
      </c>
      <c r="V1858">
        <v>30</v>
      </c>
      <c r="W1858">
        <v>10</v>
      </c>
      <c r="X1858">
        <v>25</v>
      </c>
      <c r="Y1858" t="s">
        <v>457</v>
      </c>
      <c r="Z1858">
        <v>1114</v>
      </c>
      <c r="AA1858" s="33" t="s">
        <v>417</v>
      </c>
      <c r="AB1858">
        <v>3</v>
      </c>
      <c r="AC1858">
        <v>82</v>
      </c>
      <c r="AD1858" s="22" t="s">
        <v>135</v>
      </c>
      <c r="AE1858" s="12" t="s">
        <v>552</v>
      </c>
      <c r="AF1858">
        <v>2</v>
      </c>
      <c r="AG1858">
        <v>3</v>
      </c>
      <c r="AH1858">
        <v>5</v>
      </c>
      <c r="AL1858" t="s">
        <v>367</v>
      </c>
    </row>
    <row r="1859" spans="1:38" hidden="1" x14ac:dyDescent="0.25">
      <c r="A1859" s="24" t="s">
        <v>365</v>
      </c>
      <c r="B1859" s="27" t="s">
        <v>366</v>
      </c>
      <c r="C1859" s="30">
        <v>5</v>
      </c>
      <c r="D1859">
        <v>8.58</v>
      </c>
      <c r="E1859">
        <v>9.68</v>
      </c>
      <c r="F1859" s="34"/>
      <c r="G1859">
        <v>10</v>
      </c>
      <c r="H1859">
        <v>1</v>
      </c>
      <c r="I1859" s="34"/>
      <c r="J1859" s="63" t="s">
        <v>140</v>
      </c>
      <c r="K1859" s="78" t="s">
        <v>687</v>
      </c>
      <c r="L1859" s="123"/>
      <c r="M1859">
        <v>135</v>
      </c>
      <c r="N1859">
        <v>115</v>
      </c>
      <c r="O1859" s="34"/>
      <c r="P1859">
        <f>VLOOKUP(表格2_45[[#This Row],[name]],odds!$A$1:$H$200,4,0)</f>
        <v>20</v>
      </c>
      <c r="Q1859">
        <v>53</v>
      </c>
      <c r="R1859" s="34"/>
      <c r="S1859" s="35" t="s">
        <v>408</v>
      </c>
      <c r="T1859" s="40">
        <v>1200</v>
      </c>
      <c r="U1859">
        <v>1</v>
      </c>
      <c r="V1859">
        <v>12</v>
      </c>
      <c r="W1859">
        <v>10</v>
      </c>
      <c r="X1859">
        <v>25</v>
      </c>
      <c r="Y1859" t="s">
        <v>508</v>
      </c>
      <c r="Z1859">
        <v>1115</v>
      </c>
      <c r="AA1859" s="33" t="s">
        <v>417</v>
      </c>
      <c r="AB1859">
        <v>2</v>
      </c>
      <c r="AC1859">
        <v>83</v>
      </c>
      <c r="AD1859" s="22" t="s">
        <v>135</v>
      </c>
      <c r="AE1859" s="12" t="s">
        <v>418</v>
      </c>
      <c r="AF1859">
        <v>2</v>
      </c>
      <c r="AG1859">
        <v>2</v>
      </c>
      <c r="AH1859">
        <v>5</v>
      </c>
      <c r="AL1859" t="s">
        <v>367</v>
      </c>
    </row>
    <row r="1860" spans="1:38" hidden="1" x14ac:dyDescent="0.25">
      <c r="A1860" s="24" t="s">
        <v>365</v>
      </c>
      <c r="B1860" s="27" t="s">
        <v>366</v>
      </c>
      <c r="C1860">
        <v>10</v>
      </c>
      <c r="D1860">
        <v>22.37</v>
      </c>
      <c r="E1860">
        <v>23.169999999999998</v>
      </c>
      <c r="F1860" s="34"/>
      <c r="G1860">
        <v>10</v>
      </c>
      <c r="H1860">
        <v>1</v>
      </c>
      <c r="I1860" s="34"/>
      <c r="J1860" s="63" t="s">
        <v>140</v>
      </c>
      <c r="K1860" s="69" t="s">
        <v>385</v>
      </c>
      <c r="L1860" s="114"/>
      <c r="M1860">
        <v>135</v>
      </c>
      <c r="N1860">
        <v>123</v>
      </c>
      <c r="O1860" s="34"/>
      <c r="P1860">
        <f>VLOOKUP(表格2_45[[#This Row],[name]],odds!$A$1:$H$200,4,0)</f>
        <v>20</v>
      </c>
      <c r="Q1860">
        <v>130</v>
      </c>
      <c r="R1860" s="34"/>
      <c r="S1860" s="37" t="s">
        <v>409</v>
      </c>
      <c r="T1860">
        <v>1400</v>
      </c>
      <c r="U1860">
        <v>1</v>
      </c>
      <c r="V1860">
        <v>1</v>
      </c>
      <c r="W1860">
        <v>10</v>
      </c>
      <c r="X1860">
        <v>25</v>
      </c>
      <c r="Y1860" t="s">
        <v>465</v>
      </c>
      <c r="Z1860">
        <v>1105</v>
      </c>
      <c r="AA1860" s="33" t="s">
        <v>427</v>
      </c>
      <c r="AB1860">
        <v>2</v>
      </c>
      <c r="AC1860">
        <v>85</v>
      </c>
      <c r="AD1860" s="22" t="s">
        <v>135</v>
      </c>
      <c r="AE1860" t="s">
        <v>753</v>
      </c>
      <c r="AF1860">
        <v>4</v>
      </c>
      <c r="AG1860">
        <v>4</v>
      </c>
      <c r="AH1860">
        <v>6</v>
      </c>
      <c r="AI1860">
        <v>10</v>
      </c>
      <c r="AL1860" t="s">
        <v>367</v>
      </c>
    </row>
    <row r="1861" spans="1:38" hidden="1" x14ac:dyDescent="0.25">
      <c r="A1861" s="24" t="s">
        <v>365</v>
      </c>
      <c r="B1861" s="27" t="s">
        <v>366</v>
      </c>
      <c r="C1861">
        <v>9</v>
      </c>
      <c r="D1861">
        <v>21.79</v>
      </c>
      <c r="E1861">
        <v>22.39</v>
      </c>
      <c r="F1861" s="34"/>
      <c r="G1861">
        <v>10</v>
      </c>
      <c r="H1861">
        <v>7</v>
      </c>
      <c r="I1861" s="34"/>
      <c r="J1861" s="63" t="s">
        <v>140</v>
      </c>
      <c r="K1861" s="63" t="s">
        <v>140</v>
      </c>
      <c r="L1861" s="100"/>
      <c r="M1861">
        <v>135</v>
      </c>
      <c r="N1861">
        <v>118</v>
      </c>
      <c r="O1861" s="34"/>
      <c r="P1861">
        <f>VLOOKUP(表格2_45[[#This Row],[name]],odds!$A$1:$H$200,4,0)</f>
        <v>20</v>
      </c>
      <c r="Q1861">
        <v>69</v>
      </c>
      <c r="R1861" s="34"/>
      <c r="S1861" s="37" t="s">
        <v>409</v>
      </c>
      <c r="T1861">
        <v>1400</v>
      </c>
      <c r="U1861">
        <v>1</v>
      </c>
      <c r="V1861">
        <v>7</v>
      </c>
      <c r="W1861">
        <v>9</v>
      </c>
      <c r="X1861">
        <v>25</v>
      </c>
      <c r="Y1861" t="s">
        <v>483</v>
      </c>
      <c r="Z1861">
        <v>1113</v>
      </c>
      <c r="AA1861" s="34" t="s">
        <v>438</v>
      </c>
      <c r="AB1861">
        <v>2</v>
      </c>
      <c r="AC1861">
        <v>86</v>
      </c>
      <c r="AD1861" s="22" t="s">
        <v>135</v>
      </c>
      <c r="AE1861" t="s">
        <v>474</v>
      </c>
      <c r="AF1861">
        <v>4</v>
      </c>
      <c r="AG1861">
        <v>5</v>
      </c>
      <c r="AH1861">
        <v>5</v>
      </c>
      <c r="AI1861">
        <v>9</v>
      </c>
      <c r="AL1861" t="s">
        <v>367</v>
      </c>
    </row>
    <row r="1862" spans="1:38" x14ac:dyDescent="0.25">
      <c r="A1862" s="24" t="s">
        <v>365</v>
      </c>
      <c r="B1862" s="18" t="s">
        <v>375</v>
      </c>
      <c r="C1862" s="28">
        <v>2</v>
      </c>
      <c r="D1862">
        <v>9.16</v>
      </c>
      <c r="E1862">
        <v>9.06</v>
      </c>
      <c r="F1862" s="34"/>
      <c r="G1862">
        <v>11</v>
      </c>
      <c r="H1862">
        <v>8</v>
      </c>
      <c r="I1862" s="34"/>
      <c r="J1862" s="55" t="s">
        <v>64</v>
      </c>
      <c r="K1862" s="66" t="s">
        <v>173</v>
      </c>
      <c r="L1862" s="104"/>
      <c r="M1862">
        <v>129</v>
      </c>
      <c r="N1862">
        <v>131</v>
      </c>
      <c r="O1862" s="34"/>
      <c r="P1862">
        <f>VLOOKUP(表格2_45[[#This Row],[name]],odds!$A$1:$H$200,4,0)</f>
        <v>25</v>
      </c>
      <c r="Q1862">
        <v>13</v>
      </c>
      <c r="R1862" s="34"/>
      <c r="S1862" s="36" t="s">
        <v>410</v>
      </c>
      <c r="T1862" s="40">
        <v>1200</v>
      </c>
      <c r="U1862">
        <v>1</v>
      </c>
      <c r="V1862">
        <v>21</v>
      </c>
      <c r="W1862">
        <v>5</v>
      </c>
      <c r="X1862">
        <v>25</v>
      </c>
      <c r="Y1862" s="32" t="s">
        <v>416</v>
      </c>
      <c r="Z1862">
        <v>1107</v>
      </c>
      <c r="AA1862" s="33" t="s">
        <v>427</v>
      </c>
      <c r="AB1862">
        <v>3</v>
      </c>
      <c r="AC1862">
        <v>74</v>
      </c>
      <c r="AD1862" s="19" t="s">
        <v>32</v>
      </c>
      <c r="AE1862" s="12" t="s">
        <v>989</v>
      </c>
      <c r="AF1862">
        <v>9</v>
      </c>
      <c r="AG1862">
        <v>8</v>
      </c>
      <c r="AH1862">
        <v>2</v>
      </c>
      <c r="AL1862" t="s">
        <v>624</v>
      </c>
    </row>
    <row r="1863" spans="1:38" hidden="1" x14ac:dyDescent="0.25">
      <c r="A1863" s="24" t="s">
        <v>365</v>
      </c>
      <c r="B1863" s="27" t="s">
        <v>366</v>
      </c>
      <c r="C1863">
        <v>6</v>
      </c>
      <c r="D1863">
        <v>56.69</v>
      </c>
      <c r="E1863">
        <v>57.089999999999996</v>
      </c>
      <c r="F1863" s="34"/>
      <c r="G1863">
        <v>10</v>
      </c>
      <c r="H1863">
        <v>8</v>
      </c>
      <c r="I1863" s="34"/>
      <c r="J1863" s="63" t="s">
        <v>140</v>
      </c>
      <c r="K1863" s="63" t="s">
        <v>140</v>
      </c>
      <c r="L1863" s="100"/>
      <c r="M1863">
        <v>135</v>
      </c>
      <c r="N1863">
        <v>124</v>
      </c>
      <c r="O1863" s="34"/>
      <c r="P1863">
        <f>VLOOKUP(表格2_45[[#This Row],[name]],odds!$A$1:$H$200,4,0)</f>
        <v>20</v>
      </c>
      <c r="Q1863">
        <v>45</v>
      </c>
      <c r="R1863" s="34"/>
      <c r="S1863" s="36" t="s">
        <v>410</v>
      </c>
      <c r="T1863">
        <v>1000</v>
      </c>
      <c r="U1863">
        <v>0</v>
      </c>
      <c r="V1863">
        <v>30</v>
      </c>
      <c r="W1863">
        <v>4</v>
      </c>
      <c r="X1863">
        <v>25</v>
      </c>
      <c r="Y1863" s="32" t="s">
        <v>426</v>
      </c>
      <c r="Z1863">
        <v>1080</v>
      </c>
      <c r="AA1863" s="33" t="s">
        <v>427</v>
      </c>
      <c r="AB1863">
        <v>2</v>
      </c>
      <c r="AC1863">
        <v>86</v>
      </c>
      <c r="AD1863" s="22" t="s">
        <v>135</v>
      </c>
      <c r="AE1863" t="s">
        <v>474</v>
      </c>
      <c r="AF1863">
        <v>8</v>
      </c>
      <c r="AG1863">
        <v>8</v>
      </c>
      <c r="AH1863">
        <v>6</v>
      </c>
      <c r="AL1863" t="s">
        <v>367</v>
      </c>
    </row>
    <row r="1864" spans="1:38" hidden="1" x14ac:dyDescent="0.25">
      <c r="A1864" s="24" t="s">
        <v>365</v>
      </c>
      <c r="B1864" s="27" t="s">
        <v>366</v>
      </c>
      <c r="C1864" s="28">
        <v>1</v>
      </c>
      <c r="D1864">
        <v>9.67</v>
      </c>
      <c r="E1864">
        <v>10.07</v>
      </c>
      <c r="F1864" s="34"/>
      <c r="G1864">
        <v>10</v>
      </c>
      <c r="H1864">
        <v>1</v>
      </c>
      <c r="I1864" s="34"/>
      <c r="J1864" s="63" t="s">
        <v>140</v>
      </c>
      <c r="K1864" s="63" t="s">
        <v>140</v>
      </c>
      <c r="L1864" s="100"/>
      <c r="M1864">
        <v>135</v>
      </c>
      <c r="N1864">
        <v>135</v>
      </c>
      <c r="O1864" s="34"/>
      <c r="P1864">
        <f>VLOOKUP(表格2_45[[#This Row],[name]],odds!$A$1:$H$200,4,0)</f>
        <v>20</v>
      </c>
      <c r="Q1864">
        <v>6.3</v>
      </c>
      <c r="R1864" s="34"/>
      <c r="S1864" s="35" t="s">
        <v>408</v>
      </c>
      <c r="T1864" s="40">
        <v>1200</v>
      </c>
      <c r="U1864">
        <v>1</v>
      </c>
      <c r="V1864">
        <v>19</v>
      </c>
      <c r="W1864">
        <v>3</v>
      </c>
      <c r="X1864">
        <v>25</v>
      </c>
      <c r="Y1864" s="31" t="s">
        <v>420</v>
      </c>
      <c r="Z1864">
        <v>1095</v>
      </c>
      <c r="AA1864" s="33" t="s">
        <v>427</v>
      </c>
      <c r="AB1864">
        <v>3</v>
      </c>
      <c r="AC1864">
        <v>80</v>
      </c>
      <c r="AD1864" s="22" t="s">
        <v>135</v>
      </c>
      <c r="AE1864" s="12" t="s">
        <v>423</v>
      </c>
      <c r="AF1864">
        <v>2</v>
      </c>
      <c r="AG1864">
        <v>2</v>
      </c>
      <c r="AH1864">
        <v>1</v>
      </c>
      <c r="AL1864" t="s">
        <v>367</v>
      </c>
    </row>
    <row r="1865" spans="1:38" hidden="1" x14ac:dyDescent="0.25">
      <c r="A1865" s="24" t="s">
        <v>365</v>
      </c>
      <c r="B1865" s="27" t="s">
        <v>366</v>
      </c>
      <c r="C1865">
        <v>9</v>
      </c>
      <c r="D1865">
        <v>9.94</v>
      </c>
      <c r="E1865">
        <v>10.639999999999999</v>
      </c>
      <c r="F1865" s="34"/>
      <c r="G1865">
        <v>10</v>
      </c>
      <c r="H1865">
        <v>4</v>
      </c>
      <c r="I1865" s="34"/>
      <c r="J1865" s="63" t="s">
        <v>140</v>
      </c>
      <c r="K1865" s="52" t="s">
        <v>49</v>
      </c>
      <c r="L1865" s="118"/>
      <c r="M1865">
        <v>135</v>
      </c>
      <c r="N1865">
        <v>121</v>
      </c>
      <c r="O1865" s="34"/>
      <c r="P1865">
        <f>VLOOKUP(表格2_45[[#This Row],[name]],odds!$A$1:$H$200,4,0)</f>
        <v>20</v>
      </c>
      <c r="Q1865">
        <v>12</v>
      </c>
      <c r="R1865" s="34"/>
      <c r="S1865" s="37" t="s">
        <v>409</v>
      </c>
      <c r="T1865" s="40">
        <v>1200</v>
      </c>
      <c r="U1865">
        <v>1</v>
      </c>
      <c r="V1865">
        <v>26</v>
      </c>
      <c r="W1865">
        <v>1</v>
      </c>
      <c r="X1865">
        <v>25</v>
      </c>
      <c r="Y1865" t="s">
        <v>465</v>
      </c>
      <c r="Z1865">
        <v>1112</v>
      </c>
      <c r="AA1865" s="33" t="s">
        <v>417</v>
      </c>
      <c r="AB1865">
        <v>2</v>
      </c>
      <c r="AC1865">
        <v>82</v>
      </c>
      <c r="AD1865" s="22" t="s">
        <v>135</v>
      </c>
      <c r="AE1865">
        <v>4</v>
      </c>
      <c r="AF1865">
        <v>7</v>
      </c>
      <c r="AG1865">
        <v>6</v>
      </c>
      <c r="AH1865">
        <v>9</v>
      </c>
      <c r="AL1865" t="s">
        <v>367</v>
      </c>
    </row>
    <row r="1866" spans="1:38" hidden="1" x14ac:dyDescent="0.25">
      <c r="A1866" s="24" t="s">
        <v>365</v>
      </c>
      <c r="B1866" s="27" t="s">
        <v>366</v>
      </c>
      <c r="C1866">
        <v>9</v>
      </c>
      <c r="D1866">
        <v>10.31</v>
      </c>
      <c r="E1866">
        <v>10.31</v>
      </c>
      <c r="F1866" s="34"/>
      <c r="G1866">
        <v>10</v>
      </c>
      <c r="H1866">
        <v>9</v>
      </c>
      <c r="I1866" s="34"/>
      <c r="J1866" s="63" t="s">
        <v>140</v>
      </c>
      <c r="K1866" s="67" t="s">
        <v>195</v>
      </c>
      <c r="L1866" s="95"/>
      <c r="M1866">
        <v>135</v>
      </c>
      <c r="N1866">
        <v>135</v>
      </c>
      <c r="O1866" s="34"/>
      <c r="P1866">
        <f>VLOOKUP(表格2_45[[#This Row],[name]],odds!$A$1:$H$200,4,0)</f>
        <v>20</v>
      </c>
      <c r="Q1866">
        <v>16</v>
      </c>
      <c r="R1866" s="34"/>
      <c r="S1866" s="38" t="s">
        <v>411</v>
      </c>
      <c r="T1866" s="40">
        <v>1200</v>
      </c>
      <c r="U1866">
        <v>1</v>
      </c>
      <c r="V1866">
        <v>29</v>
      </c>
      <c r="W1866">
        <v>12</v>
      </c>
      <c r="X1866">
        <v>24</v>
      </c>
      <c r="Y1866" t="s">
        <v>457</v>
      </c>
      <c r="Z1866">
        <v>1107</v>
      </c>
      <c r="AA1866" s="33" t="s">
        <v>417</v>
      </c>
      <c r="AB1866">
        <v>3</v>
      </c>
      <c r="AC1866">
        <v>84</v>
      </c>
      <c r="AD1866" s="22" t="s">
        <v>135</v>
      </c>
      <c r="AE1866">
        <v>12</v>
      </c>
      <c r="AF1866">
        <v>12</v>
      </c>
      <c r="AG1866">
        <v>12</v>
      </c>
      <c r="AH1866">
        <v>9</v>
      </c>
      <c r="AL1866" t="s">
        <v>367</v>
      </c>
    </row>
    <row r="1867" spans="1:38" hidden="1" x14ac:dyDescent="0.25">
      <c r="A1867" s="24" t="s">
        <v>365</v>
      </c>
      <c r="B1867" s="27" t="s">
        <v>366</v>
      </c>
      <c r="C1867">
        <v>7</v>
      </c>
      <c r="D1867">
        <v>9.41</v>
      </c>
      <c r="E1867">
        <v>9.91</v>
      </c>
      <c r="F1867" s="34"/>
      <c r="G1867">
        <v>10</v>
      </c>
      <c r="H1867">
        <v>12</v>
      </c>
      <c r="I1867" s="34"/>
      <c r="J1867" s="63" t="s">
        <v>140</v>
      </c>
      <c r="K1867" s="63" t="s">
        <v>140</v>
      </c>
      <c r="L1867" s="100"/>
      <c r="M1867">
        <v>135</v>
      </c>
      <c r="N1867">
        <v>121</v>
      </c>
      <c r="O1867" s="34"/>
      <c r="P1867">
        <f>VLOOKUP(表格2_45[[#This Row],[name]],odds!$A$1:$H$200,4,0)</f>
        <v>20</v>
      </c>
      <c r="Q1867">
        <v>114</v>
      </c>
      <c r="R1867" s="34"/>
      <c r="S1867" s="38" t="s">
        <v>411</v>
      </c>
      <c r="T1867" s="40">
        <v>1200</v>
      </c>
      <c r="U1867">
        <v>1</v>
      </c>
      <c r="V1867">
        <v>22</v>
      </c>
      <c r="W1867">
        <v>12</v>
      </c>
      <c r="X1867">
        <v>24</v>
      </c>
      <c r="Y1867" t="s">
        <v>465</v>
      </c>
      <c r="Z1867">
        <v>1119</v>
      </c>
      <c r="AA1867" s="33" t="s">
        <v>417</v>
      </c>
      <c r="AB1867">
        <v>2</v>
      </c>
      <c r="AC1867">
        <v>84</v>
      </c>
      <c r="AD1867" s="22" t="s">
        <v>135</v>
      </c>
      <c r="AE1867">
        <v>5</v>
      </c>
      <c r="AF1867">
        <v>13</v>
      </c>
      <c r="AG1867">
        <v>12</v>
      </c>
      <c r="AH1867">
        <v>7</v>
      </c>
      <c r="AL1867" t="s">
        <v>1885</v>
      </c>
    </row>
    <row r="1868" spans="1:38" x14ac:dyDescent="0.25">
      <c r="A1868" s="24" t="s">
        <v>365</v>
      </c>
      <c r="B1868" s="26" t="s">
        <v>397</v>
      </c>
      <c r="C1868">
        <v>6</v>
      </c>
      <c r="D1868">
        <v>9.69</v>
      </c>
      <c r="E1868">
        <v>9.09</v>
      </c>
      <c r="F1868" s="34"/>
      <c r="G1868">
        <v>3</v>
      </c>
      <c r="H1868">
        <v>12</v>
      </c>
      <c r="I1868" s="34"/>
      <c r="J1868" s="61" t="s">
        <v>106</v>
      </c>
      <c r="K1868" s="72" t="s">
        <v>434</v>
      </c>
      <c r="L1868" s="101"/>
      <c r="M1868">
        <v>118</v>
      </c>
      <c r="N1868">
        <v>123</v>
      </c>
      <c r="O1868" s="34"/>
      <c r="P1868">
        <f>VLOOKUP(表格2_45[[#This Row],[name]],odds!$A$1:$H$200,4,0)</f>
        <v>11</v>
      </c>
      <c r="Q1868">
        <v>15</v>
      </c>
      <c r="R1868" s="34"/>
      <c r="S1868" s="36" t="s">
        <v>410</v>
      </c>
      <c r="T1868" s="40">
        <v>1200</v>
      </c>
      <c r="U1868">
        <v>1</v>
      </c>
      <c r="V1868">
        <v>16</v>
      </c>
      <c r="W1868">
        <v>7</v>
      </c>
      <c r="X1868">
        <v>25</v>
      </c>
      <c r="Y1868" s="31" t="s">
        <v>420</v>
      </c>
      <c r="Z1868">
        <v>1065</v>
      </c>
      <c r="AA1868" s="33" t="s">
        <v>427</v>
      </c>
      <c r="AB1868">
        <v>4</v>
      </c>
      <c r="AC1868">
        <v>48</v>
      </c>
      <c r="AD1868" s="19" t="s">
        <v>81</v>
      </c>
      <c r="AE1868">
        <v>4</v>
      </c>
      <c r="AF1868">
        <v>8</v>
      </c>
      <c r="AG1868">
        <v>9</v>
      </c>
      <c r="AH1868">
        <v>6</v>
      </c>
      <c r="AL1868" t="s">
        <v>17</v>
      </c>
    </row>
    <row r="1869" spans="1:38" hidden="1" x14ac:dyDescent="0.25">
      <c r="A1869" s="24" t="s">
        <v>365</v>
      </c>
      <c r="B1869" s="27" t="s">
        <v>366</v>
      </c>
      <c r="C1869">
        <v>6</v>
      </c>
      <c r="D1869">
        <v>57.18</v>
      </c>
      <c r="E1869">
        <v>57.78</v>
      </c>
      <c r="F1869" s="34"/>
      <c r="G1869">
        <v>10</v>
      </c>
      <c r="H1869">
        <v>3</v>
      </c>
      <c r="I1869" s="34"/>
      <c r="J1869" s="63" t="s">
        <v>140</v>
      </c>
      <c r="K1869" s="63" t="s">
        <v>140</v>
      </c>
      <c r="L1869" s="100"/>
      <c r="M1869">
        <v>135</v>
      </c>
      <c r="N1869">
        <v>122</v>
      </c>
      <c r="O1869" s="34"/>
      <c r="P1869">
        <f>VLOOKUP(表格2_45[[#This Row],[name]],odds!$A$1:$H$200,4,0)</f>
        <v>20</v>
      </c>
      <c r="Q1869">
        <v>70</v>
      </c>
      <c r="R1869" s="34"/>
      <c r="S1869" s="37" t="s">
        <v>409</v>
      </c>
      <c r="T1869">
        <v>1000</v>
      </c>
      <c r="U1869">
        <v>0</v>
      </c>
      <c r="V1869">
        <v>9</v>
      </c>
      <c r="W1869">
        <v>11</v>
      </c>
      <c r="X1869">
        <v>24</v>
      </c>
      <c r="Y1869" t="s">
        <v>465</v>
      </c>
      <c r="Z1869">
        <v>1106</v>
      </c>
      <c r="AA1869" s="33" t="s">
        <v>417</v>
      </c>
      <c r="AB1869">
        <v>2</v>
      </c>
      <c r="AC1869">
        <v>85</v>
      </c>
      <c r="AD1869" s="22" t="s">
        <v>135</v>
      </c>
      <c r="AE1869">
        <v>5</v>
      </c>
      <c r="AF1869">
        <v>4</v>
      </c>
      <c r="AG1869">
        <v>8</v>
      </c>
      <c r="AH1869">
        <v>6</v>
      </c>
      <c r="AL1869" t="s">
        <v>161</v>
      </c>
    </row>
    <row r="1870" spans="1:38" hidden="1" x14ac:dyDescent="0.25">
      <c r="A1870" s="24" t="s">
        <v>365</v>
      </c>
      <c r="B1870" s="27" t="s">
        <v>366</v>
      </c>
      <c r="C1870">
        <v>10</v>
      </c>
      <c r="D1870">
        <v>9.51</v>
      </c>
      <c r="E1870">
        <v>9.91</v>
      </c>
      <c r="F1870" s="34"/>
      <c r="G1870">
        <v>10</v>
      </c>
      <c r="H1870">
        <v>12</v>
      </c>
      <c r="I1870" s="34"/>
      <c r="J1870" s="63" t="s">
        <v>140</v>
      </c>
      <c r="K1870" s="65" t="s">
        <v>167</v>
      </c>
      <c r="L1870" s="117"/>
      <c r="M1870">
        <v>135</v>
      </c>
      <c r="N1870">
        <v>123</v>
      </c>
      <c r="O1870" s="34"/>
      <c r="P1870">
        <f>VLOOKUP(表格2_45[[#This Row],[name]],odds!$A$1:$H$200,4,0)</f>
        <v>20</v>
      </c>
      <c r="Q1870">
        <v>87</v>
      </c>
      <c r="R1870" s="34"/>
      <c r="S1870" s="37" t="s">
        <v>409</v>
      </c>
      <c r="T1870" s="40">
        <v>1200</v>
      </c>
      <c r="U1870">
        <v>1</v>
      </c>
      <c r="V1870">
        <v>13</v>
      </c>
      <c r="W1870">
        <v>10</v>
      </c>
      <c r="X1870">
        <v>24</v>
      </c>
      <c r="Y1870" t="s">
        <v>465</v>
      </c>
      <c r="Z1870">
        <v>1102</v>
      </c>
      <c r="AA1870" s="33" t="s">
        <v>427</v>
      </c>
      <c r="AB1870">
        <v>2</v>
      </c>
      <c r="AC1870">
        <v>87</v>
      </c>
      <c r="AD1870" s="22" t="s">
        <v>135</v>
      </c>
      <c r="AE1870" t="s">
        <v>522</v>
      </c>
      <c r="AF1870">
        <v>6</v>
      </c>
      <c r="AG1870">
        <v>5</v>
      </c>
      <c r="AH1870">
        <v>10</v>
      </c>
      <c r="AL1870" t="s">
        <v>161</v>
      </c>
    </row>
    <row r="1871" spans="1:38" hidden="1" x14ac:dyDescent="0.25">
      <c r="A1871" s="24" t="s">
        <v>365</v>
      </c>
      <c r="B1871" s="27" t="s">
        <v>366</v>
      </c>
      <c r="C1871">
        <v>6</v>
      </c>
      <c r="D1871">
        <v>23.33</v>
      </c>
      <c r="E1871">
        <v>24.13</v>
      </c>
      <c r="F1871" s="34"/>
      <c r="G1871">
        <v>10</v>
      </c>
      <c r="H1871">
        <v>3</v>
      </c>
      <c r="I1871" s="34"/>
      <c r="J1871" s="63" t="s">
        <v>140</v>
      </c>
      <c r="K1871" s="54" t="s">
        <v>58</v>
      </c>
      <c r="L1871" s="110"/>
      <c r="M1871">
        <v>135</v>
      </c>
      <c r="N1871">
        <v>116</v>
      </c>
      <c r="O1871" s="34"/>
      <c r="P1871">
        <f>VLOOKUP(表格2_45[[#This Row],[name]],odds!$A$1:$H$200,4,0)</f>
        <v>20</v>
      </c>
      <c r="Q1871">
        <v>5.0999999999999996</v>
      </c>
      <c r="R1871" s="34"/>
      <c r="S1871" s="35" t="s">
        <v>408</v>
      </c>
      <c r="T1871">
        <v>1400</v>
      </c>
      <c r="U1871">
        <v>1</v>
      </c>
      <c r="V1871">
        <v>22</v>
      </c>
      <c r="W1871">
        <v>9</v>
      </c>
      <c r="X1871">
        <v>24</v>
      </c>
      <c r="Y1871" t="s">
        <v>501</v>
      </c>
      <c r="Z1871">
        <v>1083</v>
      </c>
      <c r="AA1871" s="34" t="s">
        <v>438</v>
      </c>
      <c r="AB1871" t="s">
        <v>1474</v>
      </c>
      <c r="AC1871">
        <v>87</v>
      </c>
      <c r="AD1871" s="22" t="s">
        <v>135</v>
      </c>
      <c r="AE1871" t="s">
        <v>474</v>
      </c>
      <c r="AF1871">
        <v>3</v>
      </c>
      <c r="AG1871">
        <v>4</v>
      </c>
      <c r="AH1871">
        <v>5</v>
      </c>
      <c r="AI1871">
        <v>6</v>
      </c>
      <c r="AL1871" t="s">
        <v>161</v>
      </c>
    </row>
    <row r="1872" spans="1:38" hidden="1" x14ac:dyDescent="0.25">
      <c r="A1872" s="24" t="s">
        <v>365</v>
      </c>
      <c r="B1872" s="27" t="s">
        <v>366</v>
      </c>
      <c r="C1872">
        <v>8</v>
      </c>
      <c r="D1872">
        <v>21.39</v>
      </c>
      <c r="E1872">
        <v>21.89</v>
      </c>
      <c r="F1872" s="34"/>
      <c r="G1872">
        <v>10</v>
      </c>
      <c r="H1872">
        <v>3</v>
      </c>
      <c r="I1872" s="34"/>
      <c r="J1872" s="63" t="s">
        <v>140</v>
      </c>
      <c r="K1872" s="52" t="s">
        <v>49</v>
      </c>
      <c r="L1872" s="118"/>
      <c r="M1872">
        <v>135</v>
      </c>
      <c r="N1872">
        <v>126</v>
      </c>
      <c r="O1872" s="34"/>
      <c r="P1872">
        <f>VLOOKUP(表格2_45[[#This Row],[name]],odds!$A$1:$H$200,4,0)</f>
        <v>20</v>
      </c>
      <c r="Q1872">
        <v>5.0999999999999996</v>
      </c>
      <c r="R1872" s="34"/>
      <c r="S1872" s="35" t="s">
        <v>408</v>
      </c>
      <c r="T1872">
        <v>1400</v>
      </c>
      <c r="U1872">
        <v>1</v>
      </c>
      <c r="V1872">
        <v>1</v>
      </c>
      <c r="W1872">
        <v>7</v>
      </c>
      <c r="X1872">
        <v>24</v>
      </c>
      <c r="Y1872" t="s">
        <v>477</v>
      </c>
      <c r="Z1872">
        <v>1090</v>
      </c>
      <c r="AA1872" s="33" t="s">
        <v>417</v>
      </c>
      <c r="AB1872">
        <v>2</v>
      </c>
      <c r="AC1872">
        <v>88</v>
      </c>
      <c r="AD1872" s="22" t="s">
        <v>135</v>
      </c>
      <c r="AE1872" t="s">
        <v>589</v>
      </c>
      <c r="AF1872">
        <v>3</v>
      </c>
      <c r="AG1872">
        <v>3</v>
      </c>
      <c r="AH1872">
        <v>5</v>
      </c>
      <c r="AI1872">
        <v>8</v>
      </c>
      <c r="AL1872" t="s">
        <v>161</v>
      </c>
    </row>
    <row r="1873" spans="1:38" hidden="1" x14ac:dyDescent="0.25">
      <c r="A1873" s="24" t="s">
        <v>365</v>
      </c>
      <c r="B1873" s="27" t="s">
        <v>366</v>
      </c>
      <c r="C1873" s="28">
        <v>3</v>
      </c>
      <c r="D1873">
        <v>22.54</v>
      </c>
      <c r="E1873">
        <v>23.24</v>
      </c>
      <c r="F1873" s="34"/>
      <c r="G1873">
        <v>10</v>
      </c>
      <c r="H1873">
        <v>2</v>
      </c>
      <c r="I1873" s="34"/>
      <c r="J1873" s="63" t="s">
        <v>140</v>
      </c>
      <c r="K1873" s="63" t="s">
        <v>140</v>
      </c>
      <c r="L1873" s="100"/>
      <c r="M1873">
        <v>135</v>
      </c>
      <c r="N1873">
        <v>127</v>
      </c>
      <c r="O1873" s="34"/>
      <c r="P1873">
        <f>VLOOKUP(表格2_45[[#This Row],[name]],odds!$A$1:$H$200,4,0)</f>
        <v>20</v>
      </c>
      <c r="Q1873">
        <v>2.2999999999999998</v>
      </c>
      <c r="R1873" s="34"/>
      <c r="S1873" s="37" t="s">
        <v>409</v>
      </c>
      <c r="T1873">
        <v>1400</v>
      </c>
      <c r="U1873">
        <v>1</v>
      </c>
      <c r="V1873">
        <v>2</v>
      </c>
      <c r="W1873">
        <v>6</v>
      </c>
      <c r="X1873">
        <v>24</v>
      </c>
      <c r="Y1873" t="s">
        <v>477</v>
      </c>
      <c r="Z1873">
        <v>1096</v>
      </c>
      <c r="AA1873" s="33" t="s">
        <v>417</v>
      </c>
      <c r="AB1873">
        <v>2</v>
      </c>
      <c r="AC1873">
        <v>88</v>
      </c>
      <c r="AD1873" s="22" t="s">
        <v>135</v>
      </c>
      <c r="AE1873" s="12">
        <v>1</v>
      </c>
      <c r="AF1873">
        <v>4</v>
      </c>
      <c r="AG1873">
        <v>4</v>
      </c>
      <c r="AH1873">
        <v>3</v>
      </c>
      <c r="AI1873">
        <v>3</v>
      </c>
      <c r="AL1873" t="s">
        <v>161</v>
      </c>
    </row>
    <row r="1874" spans="1:38" hidden="1" x14ac:dyDescent="0.25">
      <c r="A1874" s="24" t="s">
        <v>365</v>
      </c>
      <c r="B1874" s="27" t="s">
        <v>366</v>
      </c>
      <c r="C1874" s="28">
        <v>3</v>
      </c>
      <c r="D1874">
        <v>21.63</v>
      </c>
      <c r="E1874">
        <v>22.529999999999998</v>
      </c>
      <c r="F1874" s="34"/>
      <c r="G1874">
        <v>10</v>
      </c>
      <c r="H1874">
        <v>4</v>
      </c>
      <c r="I1874" s="34"/>
      <c r="J1874" s="63" t="s">
        <v>140</v>
      </c>
      <c r="K1874" s="54" t="s">
        <v>58</v>
      </c>
      <c r="L1874" s="110"/>
      <c r="M1874">
        <v>135</v>
      </c>
      <c r="N1874">
        <v>115</v>
      </c>
      <c r="O1874" s="34"/>
      <c r="P1874">
        <f>VLOOKUP(表格2_45[[#This Row],[name]],odds!$A$1:$H$200,4,0)</f>
        <v>20</v>
      </c>
      <c r="Q1874">
        <v>3.6</v>
      </c>
      <c r="R1874" s="34"/>
      <c r="S1874" s="35" t="s">
        <v>408</v>
      </c>
      <c r="T1874">
        <v>1400</v>
      </c>
      <c r="U1874">
        <v>1</v>
      </c>
      <c r="V1874">
        <v>19</v>
      </c>
      <c r="W1874">
        <v>5</v>
      </c>
      <c r="X1874">
        <v>24</v>
      </c>
      <c r="Y1874" t="s">
        <v>479</v>
      </c>
      <c r="Z1874">
        <v>1100</v>
      </c>
      <c r="AA1874" s="33" t="s">
        <v>417</v>
      </c>
      <c r="AB1874">
        <v>1</v>
      </c>
      <c r="AC1874">
        <v>87</v>
      </c>
      <c r="AD1874" s="22" t="s">
        <v>135</v>
      </c>
      <c r="AE1874" s="12" t="s">
        <v>654</v>
      </c>
      <c r="AF1874">
        <v>2</v>
      </c>
      <c r="AG1874">
        <v>2</v>
      </c>
      <c r="AH1874">
        <v>2</v>
      </c>
      <c r="AI1874">
        <v>3</v>
      </c>
      <c r="AL1874" t="s">
        <v>161</v>
      </c>
    </row>
    <row r="1875" spans="1:38" hidden="1" x14ac:dyDescent="0.25">
      <c r="A1875" s="24" t="s">
        <v>365</v>
      </c>
      <c r="B1875" s="27" t="s">
        <v>366</v>
      </c>
      <c r="C1875" s="28">
        <v>2</v>
      </c>
      <c r="D1875">
        <v>22.34</v>
      </c>
      <c r="E1875">
        <v>23.04</v>
      </c>
      <c r="F1875" s="34"/>
      <c r="G1875">
        <v>10</v>
      </c>
      <c r="H1875">
        <v>4</v>
      </c>
      <c r="I1875" s="34"/>
      <c r="J1875" s="63" t="s">
        <v>140</v>
      </c>
      <c r="K1875" s="63" t="s">
        <v>140</v>
      </c>
      <c r="L1875" s="100"/>
      <c r="M1875">
        <v>135</v>
      </c>
      <c r="N1875">
        <v>120</v>
      </c>
      <c r="O1875" s="34"/>
      <c r="P1875">
        <f>VLOOKUP(表格2_45[[#This Row],[name]],odds!$A$1:$H$200,4,0)</f>
        <v>20</v>
      </c>
      <c r="Q1875">
        <v>19</v>
      </c>
      <c r="R1875" s="34"/>
      <c r="S1875" s="35" t="s">
        <v>408</v>
      </c>
      <c r="T1875">
        <v>1400</v>
      </c>
      <c r="U1875">
        <v>1</v>
      </c>
      <c r="V1875">
        <v>28</v>
      </c>
      <c r="W1875">
        <v>4</v>
      </c>
      <c r="X1875">
        <v>24</v>
      </c>
      <c r="Y1875" t="s">
        <v>483</v>
      </c>
      <c r="Z1875">
        <v>1097</v>
      </c>
      <c r="AA1875" s="34" t="s">
        <v>755</v>
      </c>
      <c r="AB1875">
        <v>2</v>
      </c>
      <c r="AC1875">
        <v>85</v>
      </c>
      <c r="AD1875" s="22" t="s">
        <v>135</v>
      </c>
      <c r="AE1875" s="12" t="s">
        <v>581</v>
      </c>
      <c r="AF1875">
        <v>1</v>
      </c>
      <c r="AG1875">
        <v>3</v>
      </c>
      <c r="AH1875">
        <v>3</v>
      </c>
      <c r="AI1875">
        <v>2</v>
      </c>
      <c r="AL1875" t="s">
        <v>161</v>
      </c>
    </row>
    <row r="1876" spans="1:38" hidden="1" x14ac:dyDescent="0.25">
      <c r="A1876" s="24" t="s">
        <v>365</v>
      </c>
      <c r="B1876" s="27" t="s">
        <v>366</v>
      </c>
      <c r="C1876" s="28">
        <v>2</v>
      </c>
      <c r="D1876">
        <v>8.5299999999999994</v>
      </c>
      <c r="E1876">
        <v>8.93</v>
      </c>
      <c r="F1876" s="34"/>
      <c r="G1876">
        <v>10</v>
      </c>
      <c r="H1876">
        <v>7</v>
      </c>
      <c r="I1876" s="34"/>
      <c r="J1876" s="63" t="s">
        <v>140</v>
      </c>
      <c r="K1876" s="63" t="s">
        <v>140</v>
      </c>
      <c r="L1876" s="100"/>
      <c r="M1876">
        <v>135</v>
      </c>
      <c r="N1876">
        <v>123</v>
      </c>
      <c r="O1876" s="34"/>
      <c r="P1876">
        <f>VLOOKUP(表格2_45[[#This Row],[name]],odds!$A$1:$H$200,4,0)</f>
        <v>20</v>
      </c>
      <c r="Q1876">
        <v>11</v>
      </c>
      <c r="R1876" s="34"/>
      <c r="S1876" s="35" t="s">
        <v>408</v>
      </c>
      <c r="T1876" s="40">
        <v>1200</v>
      </c>
      <c r="U1876">
        <v>1</v>
      </c>
      <c r="V1876">
        <v>3</v>
      </c>
      <c r="W1876">
        <v>4</v>
      </c>
      <c r="X1876">
        <v>24</v>
      </c>
      <c r="Y1876" t="s">
        <v>457</v>
      </c>
      <c r="Z1876">
        <v>1091</v>
      </c>
      <c r="AA1876" s="33" t="s">
        <v>417</v>
      </c>
      <c r="AB1876">
        <v>2</v>
      </c>
      <c r="AC1876">
        <v>84</v>
      </c>
      <c r="AD1876" s="22" t="s">
        <v>135</v>
      </c>
      <c r="AE1876" s="12" t="s">
        <v>539</v>
      </c>
      <c r="AF1876">
        <v>2</v>
      </c>
      <c r="AG1876">
        <v>2</v>
      </c>
      <c r="AH1876">
        <v>2</v>
      </c>
      <c r="AL1876" t="s">
        <v>161</v>
      </c>
    </row>
    <row r="1877" spans="1:38" hidden="1" x14ac:dyDescent="0.25">
      <c r="A1877" s="24" t="s">
        <v>365</v>
      </c>
      <c r="B1877" s="27" t="s">
        <v>366</v>
      </c>
      <c r="C1877" s="28">
        <v>3</v>
      </c>
      <c r="D1877">
        <v>10.210000000000001</v>
      </c>
      <c r="E1877">
        <v>11.110000000000001</v>
      </c>
      <c r="F1877" s="34"/>
      <c r="G1877">
        <v>10</v>
      </c>
      <c r="H1877">
        <v>1</v>
      </c>
      <c r="I1877" s="34"/>
      <c r="J1877" s="63" t="s">
        <v>140</v>
      </c>
      <c r="K1877" s="54" t="s">
        <v>58</v>
      </c>
      <c r="L1877" s="110"/>
      <c r="M1877">
        <v>135</v>
      </c>
      <c r="N1877">
        <v>121</v>
      </c>
      <c r="O1877" s="34"/>
      <c r="P1877">
        <f>VLOOKUP(表格2_45[[#This Row],[name]],odds!$A$1:$H$200,4,0)</f>
        <v>20</v>
      </c>
      <c r="Q1877">
        <v>5.0999999999999996</v>
      </c>
      <c r="R1877" s="34"/>
      <c r="S1877" s="37" t="s">
        <v>409</v>
      </c>
      <c r="T1877" s="40">
        <v>1200</v>
      </c>
      <c r="U1877">
        <v>1</v>
      </c>
      <c r="V1877">
        <v>13</v>
      </c>
      <c r="W1877">
        <v>3</v>
      </c>
      <c r="X1877">
        <v>24</v>
      </c>
      <c r="Y1877" s="32" t="s">
        <v>416</v>
      </c>
      <c r="Z1877">
        <v>1100</v>
      </c>
      <c r="AA1877" s="33" t="s">
        <v>417</v>
      </c>
      <c r="AB1877">
        <v>2</v>
      </c>
      <c r="AC1877">
        <v>84</v>
      </c>
      <c r="AD1877" s="22" t="s">
        <v>135</v>
      </c>
      <c r="AE1877" s="12" t="s">
        <v>446</v>
      </c>
      <c r="AF1877">
        <v>4</v>
      </c>
      <c r="AG1877">
        <v>3</v>
      </c>
      <c r="AH1877">
        <v>3</v>
      </c>
      <c r="AL1877" t="s">
        <v>161</v>
      </c>
    </row>
    <row r="1878" spans="1:38" hidden="1" x14ac:dyDescent="0.25">
      <c r="A1878" s="24" t="s">
        <v>365</v>
      </c>
      <c r="B1878" s="27" t="s">
        <v>366</v>
      </c>
      <c r="C1878" s="30">
        <v>5</v>
      </c>
      <c r="D1878">
        <v>9.81</v>
      </c>
      <c r="E1878">
        <v>10.01</v>
      </c>
      <c r="F1878" s="34"/>
      <c r="G1878">
        <v>10</v>
      </c>
      <c r="H1878">
        <v>6</v>
      </c>
      <c r="I1878" s="34"/>
      <c r="J1878" s="63" t="s">
        <v>140</v>
      </c>
      <c r="K1878" s="63" t="s">
        <v>140</v>
      </c>
      <c r="L1878" s="100"/>
      <c r="M1878">
        <v>135</v>
      </c>
      <c r="N1878">
        <v>135</v>
      </c>
      <c r="O1878" s="34"/>
      <c r="P1878">
        <f>VLOOKUP(表格2_45[[#This Row],[name]],odds!$A$1:$H$200,4,0)</f>
        <v>20</v>
      </c>
      <c r="Q1878">
        <v>5.4</v>
      </c>
      <c r="R1878" s="34"/>
      <c r="S1878" s="35" t="s">
        <v>408</v>
      </c>
      <c r="T1878" s="40">
        <v>1200</v>
      </c>
      <c r="U1878">
        <v>1</v>
      </c>
      <c r="V1878">
        <v>21</v>
      </c>
      <c r="W1878">
        <v>2</v>
      </c>
      <c r="X1878">
        <v>24</v>
      </c>
      <c r="Y1878" s="32" t="s">
        <v>426</v>
      </c>
      <c r="Z1878">
        <v>1098</v>
      </c>
      <c r="AA1878" s="33" t="s">
        <v>417</v>
      </c>
      <c r="AB1878">
        <v>3</v>
      </c>
      <c r="AC1878">
        <v>85</v>
      </c>
      <c r="AD1878" s="22" t="s">
        <v>135</v>
      </c>
      <c r="AE1878" s="12" t="s">
        <v>552</v>
      </c>
      <c r="AF1878">
        <v>3</v>
      </c>
      <c r="AG1878">
        <v>2</v>
      </c>
      <c r="AH1878">
        <v>5</v>
      </c>
      <c r="AL1878" t="s">
        <v>161</v>
      </c>
    </row>
    <row r="1879" spans="1:38" hidden="1" x14ac:dyDescent="0.25">
      <c r="A1879" s="24" t="s">
        <v>365</v>
      </c>
      <c r="B1879" s="27" t="s">
        <v>366</v>
      </c>
      <c r="C1879" s="28">
        <v>3</v>
      </c>
      <c r="D1879">
        <v>8.3699999999999992</v>
      </c>
      <c r="E1879">
        <v>8.9699999999999989</v>
      </c>
      <c r="F1879" s="34"/>
      <c r="G1879">
        <v>10</v>
      </c>
      <c r="H1879">
        <v>8</v>
      </c>
      <c r="I1879" s="34"/>
      <c r="J1879" s="63" t="s">
        <v>140</v>
      </c>
      <c r="K1879" s="63" t="s">
        <v>140</v>
      </c>
      <c r="L1879" s="100"/>
      <c r="M1879">
        <v>135</v>
      </c>
      <c r="N1879">
        <v>118</v>
      </c>
      <c r="O1879" s="34"/>
      <c r="P1879">
        <f>VLOOKUP(表格2_45[[#This Row],[name]],odds!$A$1:$H$200,4,0)</f>
        <v>20</v>
      </c>
      <c r="Q1879">
        <v>12</v>
      </c>
      <c r="R1879" s="34"/>
      <c r="S1879" s="35" t="s">
        <v>408</v>
      </c>
      <c r="T1879" s="40">
        <v>1200</v>
      </c>
      <c r="U1879">
        <v>1</v>
      </c>
      <c r="V1879">
        <v>4</v>
      </c>
      <c r="W1879">
        <v>2</v>
      </c>
      <c r="X1879">
        <v>24</v>
      </c>
      <c r="Y1879" t="s">
        <v>457</v>
      </c>
      <c r="Z1879">
        <v>1110</v>
      </c>
      <c r="AA1879" s="33" t="s">
        <v>417</v>
      </c>
      <c r="AB1879">
        <v>2</v>
      </c>
      <c r="AC1879">
        <v>85</v>
      </c>
      <c r="AD1879" s="22" t="s">
        <v>135</v>
      </c>
      <c r="AE1879" s="12" t="s">
        <v>552</v>
      </c>
      <c r="AF1879">
        <v>3</v>
      </c>
      <c r="AG1879">
        <v>4</v>
      </c>
      <c r="AH1879">
        <v>3</v>
      </c>
      <c r="AL1879" t="s">
        <v>669</v>
      </c>
    </row>
    <row r="1880" spans="1:38" x14ac:dyDescent="0.25">
      <c r="A1880" s="24" t="s">
        <v>365</v>
      </c>
      <c r="B1880" s="18" t="s">
        <v>375</v>
      </c>
      <c r="C1880" s="30">
        <v>4</v>
      </c>
      <c r="D1880">
        <v>9.23</v>
      </c>
      <c r="E1880">
        <v>9.1300000000000008</v>
      </c>
      <c r="F1880" s="34"/>
      <c r="G1880">
        <v>11</v>
      </c>
      <c r="H1880">
        <v>8</v>
      </c>
      <c r="I1880" s="34"/>
      <c r="J1880" s="55" t="s">
        <v>64</v>
      </c>
      <c r="K1880" s="55" t="s">
        <v>64</v>
      </c>
      <c r="L1880" s="99"/>
      <c r="M1880">
        <v>129</v>
      </c>
      <c r="N1880">
        <v>132</v>
      </c>
      <c r="O1880" s="34"/>
      <c r="P1880">
        <f>VLOOKUP(表格2_45[[#This Row],[name]],odds!$A$1:$H$200,4,0)</f>
        <v>25</v>
      </c>
      <c r="Q1880">
        <v>18</v>
      </c>
      <c r="R1880" s="34"/>
      <c r="S1880" s="36" t="s">
        <v>410</v>
      </c>
      <c r="T1880" s="40">
        <v>1200</v>
      </c>
      <c r="U1880">
        <v>1</v>
      </c>
      <c r="V1880">
        <v>12</v>
      </c>
      <c r="W1880">
        <v>11</v>
      </c>
      <c r="X1880">
        <v>25</v>
      </c>
      <c r="Y1880" s="32" t="s">
        <v>432</v>
      </c>
      <c r="Z1880">
        <v>1121</v>
      </c>
      <c r="AA1880" s="33" t="s">
        <v>427</v>
      </c>
      <c r="AB1880">
        <v>3</v>
      </c>
      <c r="AC1880">
        <v>76</v>
      </c>
      <c r="AD1880" s="19" t="s">
        <v>32</v>
      </c>
      <c r="AE1880" s="12" t="s">
        <v>539</v>
      </c>
      <c r="AF1880">
        <v>9</v>
      </c>
      <c r="AG1880">
        <v>7</v>
      </c>
      <c r="AH1880">
        <v>4</v>
      </c>
      <c r="AL1880" t="s">
        <v>624</v>
      </c>
    </row>
    <row r="1881" spans="1:38" hidden="1" x14ac:dyDescent="0.25">
      <c r="A1881" s="24" t="s">
        <v>365</v>
      </c>
      <c r="B1881" s="27" t="s">
        <v>366</v>
      </c>
      <c r="C1881" s="28">
        <v>3</v>
      </c>
      <c r="D1881">
        <v>57.25</v>
      </c>
      <c r="E1881">
        <v>58.050000000000004</v>
      </c>
      <c r="F1881" s="34"/>
      <c r="G1881">
        <v>10</v>
      </c>
      <c r="H1881">
        <v>4</v>
      </c>
      <c r="I1881" s="34"/>
      <c r="J1881" s="63" t="s">
        <v>140</v>
      </c>
      <c r="K1881" s="63" t="s">
        <v>140</v>
      </c>
      <c r="L1881" s="100"/>
      <c r="M1881">
        <v>135</v>
      </c>
      <c r="N1881">
        <v>117</v>
      </c>
      <c r="O1881" s="34"/>
      <c r="P1881">
        <f>VLOOKUP(表格2_45[[#This Row],[name]],odds!$A$1:$H$200,4,0)</f>
        <v>20</v>
      </c>
      <c r="Q1881">
        <v>7.6</v>
      </c>
      <c r="R1881" s="34"/>
      <c r="S1881" s="36" t="s">
        <v>410</v>
      </c>
      <c r="T1881">
        <v>1000</v>
      </c>
      <c r="U1881">
        <v>0</v>
      </c>
      <c r="V1881">
        <v>17</v>
      </c>
      <c r="W1881">
        <v>12</v>
      </c>
      <c r="X1881">
        <v>23</v>
      </c>
      <c r="Y1881" t="s">
        <v>477</v>
      </c>
      <c r="Z1881">
        <v>1094</v>
      </c>
      <c r="AA1881" s="33" t="s">
        <v>417</v>
      </c>
      <c r="AB1881">
        <v>2</v>
      </c>
      <c r="AC1881">
        <v>82</v>
      </c>
      <c r="AD1881" s="22" t="s">
        <v>135</v>
      </c>
      <c r="AE1881" s="12">
        <v>1</v>
      </c>
      <c r="AF1881">
        <v>8</v>
      </c>
      <c r="AG1881">
        <v>8</v>
      </c>
      <c r="AH1881">
        <v>3</v>
      </c>
      <c r="AL1881" t="s">
        <v>87</v>
      </c>
    </row>
    <row r="1882" spans="1:38" x14ac:dyDescent="0.25">
      <c r="A1882" s="24" t="s">
        <v>365</v>
      </c>
      <c r="B1882" s="25" t="s">
        <v>394</v>
      </c>
      <c r="C1882" s="28">
        <v>3</v>
      </c>
      <c r="D1882">
        <v>9.2100000000000009</v>
      </c>
      <c r="E1882">
        <v>9.2100000000000009</v>
      </c>
      <c r="F1882" s="34"/>
      <c r="G1882">
        <v>9</v>
      </c>
      <c r="H1882">
        <v>6</v>
      </c>
      <c r="I1882" s="34"/>
      <c r="J1882" s="66" t="s">
        <v>173</v>
      </c>
      <c r="K1882" s="66" t="s">
        <v>173</v>
      </c>
      <c r="L1882" s="104"/>
      <c r="M1882">
        <v>120</v>
      </c>
      <c r="N1882">
        <v>120</v>
      </c>
      <c r="O1882" s="34"/>
      <c r="P1882">
        <f>VLOOKUP(表格2_45[[#This Row],[name]],odds!$A$1:$H$200,4,0)</f>
        <v>10</v>
      </c>
      <c r="Q1882">
        <v>4.0999999999999996</v>
      </c>
      <c r="R1882" s="34"/>
      <c r="S1882" s="37" t="s">
        <v>409</v>
      </c>
      <c r="T1882" s="40">
        <v>1200</v>
      </c>
      <c r="U1882">
        <v>1</v>
      </c>
      <c r="V1882">
        <v>12</v>
      </c>
      <c r="W1882">
        <v>11</v>
      </c>
      <c r="X1882">
        <v>25</v>
      </c>
      <c r="Y1882" s="32" t="s">
        <v>432</v>
      </c>
      <c r="Z1882">
        <v>1086</v>
      </c>
      <c r="AA1882" s="33" t="s">
        <v>427</v>
      </c>
      <c r="AB1882">
        <v>3</v>
      </c>
      <c r="AC1882">
        <v>64</v>
      </c>
      <c r="AD1882" s="27" t="s">
        <v>65</v>
      </c>
      <c r="AE1882" s="12">
        <v>1</v>
      </c>
      <c r="AF1882">
        <v>5</v>
      </c>
      <c r="AG1882">
        <v>6</v>
      </c>
      <c r="AH1882">
        <v>3</v>
      </c>
      <c r="AL1882" t="s">
        <v>46</v>
      </c>
    </row>
    <row r="1883" spans="1:38" x14ac:dyDescent="0.25">
      <c r="A1883" s="24" t="s">
        <v>365</v>
      </c>
      <c r="B1883" s="21" t="s">
        <v>384</v>
      </c>
      <c r="C1883" s="28">
        <v>1</v>
      </c>
      <c r="D1883">
        <v>9.5500000000000007</v>
      </c>
      <c r="E1883">
        <v>9.25</v>
      </c>
      <c r="F1883" s="34"/>
      <c r="G1883">
        <v>6</v>
      </c>
      <c r="H1883">
        <v>4</v>
      </c>
      <c r="I1883" s="34"/>
      <c r="J1883" s="69" t="s">
        <v>385</v>
      </c>
      <c r="K1883" s="68" t="s">
        <v>316</v>
      </c>
      <c r="L1883" s="122"/>
      <c r="M1883">
        <v>122</v>
      </c>
      <c r="N1883">
        <v>130</v>
      </c>
      <c r="O1883" s="34"/>
      <c r="P1883">
        <f>VLOOKUP(表格2_45[[#This Row],[name]],odds!$A$1:$H$200,4,0)</f>
        <v>8.6</v>
      </c>
      <c r="Q1883">
        <v>4.7</v>
      </c>
      <c r="R1883" s="34"/>
      <c r="S1883" s="37" t="s">
        <v>409</v>
      </c>
      <c r="T1883" s="40">
        <v>1200</v>
      </c>
      <c r="U1883">
        <v>1</v>
      </c>
      <c r="V1883">
        <v>23</v>
      </c>
      <c r="W1883">
        <v>12</v>
      </c>
      <c r="X1883">
        <v>25</v>
      </c>
      <c r="Y1883" s="32" t="s">
        <v>416</v>
      </c>
      <c r="Z1883">
        <v>1099</v>
      </c>
      <c r="AA1883" s="33" t="s">
        <v>417</v>
      </c>
      <c r="AB1883">
        <v>4</v>
      </c>
      <c r="AC1883">
        <v>59</v>
      </c>
      <c r="AD1883" s="27" t="s">
        <v>65</v>
      </c>
      <c r="AE1883" s="12" t="s">
        <v>446</v>
      </c>
      <c r="AF1883">
        <v>6</v>
      </c>
      <c r="AG1883">
        <v>6</v>
      </c>
      <c r="AH1883">
        <v>1</v>
      </c>
      <c r="AL1883" t="s">
        <v>1732</v>
      </c>
    </row>
    <row r="1884" spans="1:38" x14ac:dyDescent="0.25">
      <c r="A1884" s="24" t="s">
        <v>365</v>
      </c>
      <c r="B1884" s="23" t="s">
        <v>390</v>
      </c>
      <c r="C1884" s="28">
        <v>2</v>
      </c>
      <c r="D1884">
        <v>9.4700000000000006</v>
      </c>
      <c r="E1884">
        <v>9.2700000000000014</v>
      </c>
      <c r="F1884" s="34"/>
      <c r="G1884">
        <v>4</v>
      </c>
      <c r="H1884">
        <v>8</v>
      </c>
      <c r="I1884" s="34"/>
      <c r="J1884" s="50" t="s">
        <v>565</v>
      </c>
      <c r="K1884" s="50" t="s">
        <v>565</v>
      </c>
      <c r="L1884" s="98"/>
      <c r="M1884">
        <v>119</v>
      </c>
      <c r="N1884">
        <v>119</v>
      </c>
      <c r="O1884" s="34"/>
      <c r="P1884">
        <f>VLOOKUP(表格2_45[[#This Row],[name]],odds!$A$1:$H$200,4,0)</f>
        <v>5.3</v>
      </c>
      <c r="Q1884">
        <v>12</v>
      </c>
      <c r="R1884" s="34"/>
      <c r="S1884" s="37" t="s">
        <v>409</v>
      </c>
      <c r="T1884" s="40">
        <v>1200</v>
      </c>
      <c r="U1884">
        <v>1</v>
      </c>
      <c r="V1884">
        <v>23</v>
      </c>
      <c r="W1884">
        <v>12</v>
      </c>
      <c r="X1884">
        <v>25</v>
      </c>
      <c r="Y1884" s="32" t="s">
        <v>416</v>
      </c>
      <c r="Z1884">
        <v>1113</v>
      </c>
      <c r="AA1884" s="33" t="s">
        <v>417</v>
      </c>
      <c r="AB1884">
        <v>3</v>
      </c>
      <c r="AC1884">
        <v>64</v>
      </c>
      <c r="AD1884" s="24" t="s">
        <v>179</v>
      </c>
      <c r="AE1884" s="12" t="s">
        <v>549</v>
      </c>
      <c r="AF1884">
        <v>6</v>
      </c>
      <c r="AG1884">
        <v>7</v>
      </c>
      <c r="AH1884">
        <v>2</v>
      </c>
      <c r="AL1884" t="s">
        <v>1281</v>
      </c>
    </row>
    <row r="1885" spans="1:38" hidden="1" x14ac:dyDescent="0.25">
      <c r="A1885" s="24" t="s">
        <v>365</v>
      </c>
      <c r="B1885" s="21" t="s">
        <v>384</v>
      </c>
      <c r="C1885" s="28">
        <v>1</v>
      </c>
      <c r="D1885">
        <v>9.67</v>
      </c>
      <c r="E1885">
        <v>9.3699999999999992</v>
      </c>
      <c r="F1885" s="34"/>
      <c r="G1885">
        <v>6</v>
      </c>
      <c r="H1885">
        <v>3</v>
      </c>
      <c r="I1885" s="34"/>
      <c r="J1885" s="69" t="s">
        <v>385</v>
      </c>
      <c r="K1885" s="55" t="s">
        <v>64</v>
      </c>
      <c r="L1885" s="99"/>
      <c r="M1885">
        <v>122</v>
      </c>
      <c r="N1885">
        <v>131</v>
      </c>
      <c r="O1885" s="34"/>
      <c r="P1885">
        <f>VLOOKUP(表格2_45[[#This Row],[name]],odds!$A$1:$H$200,4,0)</f>
        <v>8.6</v>
      </c>
      <c r="Q1885">
        <v>5.3</v>
      </c>
      <c r="R1885" s="34"/>
      <c r="S1885" s="36" t="s">
        <v>410</v>
      </c>
      <c r="T1885" s="40">
        <v>1200</v>
      </c>
      <c r="U1885">
        <v>1</v>
      </c>
      <c r="V1885">
        <v>30</v>
      </c>
      <c r="W1885">
        <v>10</v>
      </c>
      <c r="X1885">
        <v>24</v>
      </c>
      <c r="Y1885" s="32" t="s">
        <v>426</v>
      </c>
      <c r="Z1885">
        <v>1110</v>
      </c>
      <c r="AA1885" s="33" t="s">
        <v>417</v>
      </c>
      <c r="AB1885">
        <v>3</v>
      </c>
      <c r="AC1885">
        <v>71</v>
      </c>
      <c r="AD1885" s="27" t="s">
        <v>65</v>
      </c>
      <c r="AE1885" s="12" t="s">
        <v>989</v>
      </c>
      <c r="AF1885">
        <v>8</v>
      </c>
      <c r="AG1885">
        <v>8</v>
      </c>
      <c r="AH1885">
        <v>1</v>
      </c>
      <c r="AL1885" t="s">
        <v>17</v>
      </c>
    </row>
    <row r="1886" spans="1:38" x14ac:dyDescent="0.25">
      <c r="A1886" s="24" t="s">
        <v>365</v>
      </c>
      <c r="B1886" s="19" t="s">
        <v>378</v>
      </c>
      <c r="C1886">
        <v>7</v>
      </c>
      <c r="D1886">
        <v>9.58</v>
      </c>
      <c r="E1886">
        <v>9.379999999999999</v>
      </c>
      <c r="F1886" s="34"/>
      <c r="G1886">
        <v>1</v>
      </c>
      <c r="H1886">
        <v>12</v>
      </c>
      <c r="I1886" s="34"/>
      <c r="J1886" s="47" t="s">
        <v>504</v>
      </c>
      <c r="K1886" s="67" t="s">
        <v>195</v>
      </c>
      <c r="L1886" s="95"/>
      <c r="M1886">
        <v>126</v>
      </c>
      <c r="N1886">
        <v>121</v>
      </c>
      <c r="O1886" s="34"/>
      <c r="P1886">
        <f>VLOOKUP(表格2_45[[#This Row],[name]],odds!$A$1:$H$200,4,0)</f>
        <v>10</v>
      </c>
      <c r="Q1886">
        <v>10</v>
      </c>
      <c r="R1886" s="34"/>
      <c r="S1886" s="35" t="s">
        <v>408</v>
      </c>
      <c r="T1886" s="40">
        <v>1200</v>
      </c>
      <c r="U1886">
        <v>1</v>
      </c>
      <c r="V1886">
        <v>8</v>
      </c>
      <c r="W1886">
        <v>10</v>
      </c>
      <c r="X1886">
        <v>25</v>
      </c>
      <c r="Y1886" s="32" t="s">
        <v>426</v>
      </c>
      <c r="Z1886">
        <v>1152</v>
      </c>
      <c r="AA1886" s="33" t="s">
        <v>427</v>
      </c>
      <c r="AB1886">
        <v>3</v>
      </c>
      <c r="AC1886">
        <v>66</v>
      </c>
      <c r="AD1886" s="20" t="s">
        <v>39</v>
      </c>
      <c r="AE1886" t="s">
        <v>435</v>
      </c>
      <c r="AF1886">
        <v>1</v>
      </c>
      <c r="AG1886">
        <v>1</v>
      </c>
      <c r="AH1886">
        <v>7</v>
      </c>
      <c r="AL1886" t="s">
        <v>1534</v>
      </c>
    </row>
    <row r="1887" spans="1:38" x14ac:dyDescent="0.25">
      <c r="A1887" s="24" t="s">
        <v>365</v>
      </c>
      <c r="B1887" s="19" t="s">
        <v>378</v>
      </c>
      <c r="C1887" s="28">
        <v>3</v>
      </c>
      <c r="D1887">
        <v>9.5</v>
      </c>
      <c r="E1887">
        <v>9.4</v>
      </c>
      <c r="F1887" s="34"/>
      <c r="G1887">
        <v>1</v>
      </c>
      <c r="H1887">
        <v>10</v>
      </c>
      <c r="I1887" s="34"/>
      <c r="J1887" s="47" t="s">
        <v>504</v>
      </c>
      <c r="K1887" s="47" t="s">
        <v>504</v>
      </c>
      <c r="L1887" s="108"/>
      <c r="M1887">
        <v>126</v>
      </c>
      <c r="N1887">
        <v>118</v>
      </c>
      <c r="O1887" s="34"/>
      <c r="P1887">
        <f>VLOOKUP(表格2_45[[#This Row],[name]],odds!$A$1:$H$200,4,0)</f>
        <v>10</v>
      </c>
      <c r="Q1887">
        <v>5.3</v>
      </c>
      <c r="R1887" s="34"/>
      <c r="S1887" s="36" t="s">
        <v>410</v>
      </c>
      <c r="T1887" s="40">
        <v>1200</v>
      </c>
      <c r="U1887">
        <v>1</v>
      </c>
      <c r="V1887">
        <v>2</v>
      </c>
      <c r="W1887">
        <v>11</v>
      </c>
      <c r="X1887">
        <v>25</v>
      </c>
      <c r="Y1887" s="32" t="s">
        <v>416</v>
      </c>
      <c r="Z1887">
        <v>1152</v>
      </c>
      <c r="AA1887" s="33" t="s">
        <v>427</v>
      </c>
      <c r="AB1887">
        <v>3</v>
      </c>
      <c r="AC1887">
        <v>64</v>
      </c>
      <c r="AD1887" s="20" t="s">
        <v>39</v>
      </c>
      <c r="AE1887" s="12" t="s">
        <v>418</v>
      </c>
      <c r="AF1887">
        <v>9</v>
      </c>
      <c r="AG1887">
        <v>9</v>
      </c>
      <c r="AH1887">
        <v>3</v>
      </c>
      <c r="AL1887" t="s">
        <v>1902</v>
      </c>
    </row>
    <row r="1888" spans="1:38" x14ac:dyDescent="0.25">
      <c r="A1888" s="24" t="s">
        <v>365</v>
      </c>
      <c r="B1888" s="26" t="s">
        <v>397</v>
      </c>
      <c r="C1888" s="28">
        <v>1</v>
      </c>
      <c r="D1888">
        <v>9.8000000000000007</v>
      </c>
      <c r="E1888">
        <v>9.4000000000000021</v>
      </c>
      <c r="F1888" s="34"/>
      <c r="G1888">
        <v>3</v>
      </c>
      <c r="H1888">
        <v>7</v>
      </c>
      <c r="I1888" s="34"/>
      <c r="J1888" s="61" t="s">
        <v>106</v>
      </c>
      <c r="K1888" s="61" t="s">
        <v>106</v>
      </c>
      <c r="L1888" s="113"/>
      <c r="M1888">
        <v>118</v>
      </c>
      <c r="N1888">
        <v>125</v>
      </c>
      <c r="O1888" s="34"/>
      <c r="P1888">
        <f>VLOOKUP(表格2_45[[#This Row],[name]],odds!$A$1:$H$200,4,0)</f>
        <v>11</v>
      </c>
      <c r="Q1888">
        <v>3.4</v>
      </c>
      <c r="R1888" s="34"/>
      <c r="S1888" s="35" t="s">
        <v>408</v>
      </c>
      <c r="T1888" s="40">
        <v>1200</v>
      </c>
      <c r="U1888">
        <v>1</v>
      </c>
      <c r="V1888">
        <v>3</v>
      </c>
      <c r="W1888">
        <v>12</v>
      </c>
      <c r="X1888">
        <v>25</v>
      </c>
      <c r="Y1888" s="32" t="s">
        <v>426</v>
      </c>
      <c r="Z1888">
        <v>1086</v>
      </c>
      <c r="AA1888" s="33" t="s">
        <v>417</v>
      </c>
      <c r="AB1888">
        <v>4</v>
      </c>
      <c r="AC1888">
        <v>50</v>
      </c>
      <c r="AD1888" s="19" t="s">
        <v>81</v>
      </c>
      <c r="AE1888" s="12" t="s">
        <v>581</v>
      </c>
      <c r="AF1888">
        <v>2</v>
      </c>
      <c r="AG1888">
        <v>1</v>
      </c>
      <c r="AH1888">
        <v>1</v>
      </c>
      <c r="AL1888" t="s">
        <v>17</v>
      </c>
    </row>
    <row r="1889" spans="1:38" x14ac:dyDescent="0.25">
      <c r="A1889" s="24" t="s">
        <v>365</v>
      </c>
      <c r="B1889" s="19" t="s">
        <v>378</v>
      </c>
      <c r="C1889" s="28">
        <v>1</v>
      </c>
      <c r="D1889">
        <v>9.07</v>
      </c>
      <c r="E1889">
        <v>9.4700000000000006</v>
      </c>
      <c r="F1889" s="34"/>
      <c r="G1889">
        <v>1</v>
      </c>
      <c r="H1889">
        <v>2</v>
      </c>
      <c r="I1889" s="34"/>
      <c r="J1889" s="47" t="s">
        <v>504</v>
      </c>
      <c r="K1889" s="47" t="s">
        <v>504</v>
      </c>
      <c r="L1889" s="108"/>
      <c r="M1889">
        <v>126</v>
      </c>
      <c r="N1889">
        <v>115</v>
      </c>
      <c r="O1889" s="34"/>
      <c r="P1889">
        <f>VLOOKUP(表格2_45[[#This Row],[name]],odds!$A$1:$H$200,4,0)</f>
        <v>10</v>
      </c>
      <c r="Q1889">
        <v>3</v>
      </c>
      <c r="R1889" s="34"/>
      <c r="S1889" s="37" t="s">
        <v>409</v>
      </c>
      <c r="T1889" s="40">
        <v>1200</v>
      </c>
      <c r="U1889">
        <v>1</v>
      </c>
      <c r="V1889">
        <v>23</v>
      </c>
      <c r="W1889">
        <v>12</v>
      </c>
      <c r="X1889">
        <v>25</v>
      </c>
      <c r="Y1889" s="32" t="s">
        <v>416</v>
      </c>
      <c r="Z1889">
        <v>1168</v>
      </c>
      <c r="AA1889" s="33" t="s">
        <v>417</v>
      </c>
      <c r="AB1889">
        <v>3</v>
      </c>
      <c r="AC1889">
        <v>62</v>
      </c>
      <c r="AD1889" s="20" t="s">
        <v>39</v>
      </c>
      <c r="AE1889" s="12" t="s">
        <v>549</v>
      </c>
      <c r="AF1889">
        <v>5</v>
      </c>
      <c r="AG1889">
        <v>5</v>
      </c>
      <c r="AH1889">
        <v>1</v>
      </c>
      <c r="AL1889" t="s">
        <v>72</v>
      </c>
    </row>
    <row r="1890" spans="1:38" x14ac:dyDescent="0.25">
      <c r="A1890" s="24" t="s">
        <v>365</v>
      </c>
      <c r="B1890" s="25" t="s">
        <v>394</v>
      </c>
      <c r="C1890" s="28">
        <v>1</v>
      </c>
      <c r="D1890">
        <v>9.65</v>
      </c>
      <c r="E1890">
        <v>9.5499999999999989</v>
      </c>
      <c r="F1890" s="34"/>
      <c r="G1890">
        <v>9</v>
      </c>
      <c r="H1890">
        <v>5</v>
      </c>
      <c r="I1890" s="34"/>
      <c r="J1890" s="66" t="s">
        <v>173</v>
      </c>
      <c r="K1890" s="68" t="s">
        <v>316</v>
      </c>
      <c r="L1890" s="122"/>
      <c r="M1890">
        <v>120</v>
      </c>
      <c r="N1890">
        <v>128</v>
      </c>
      <c r="O1890" s="34"/>
      <c r="P1890">
        <f>VLOOKUP(表格2_45[[#This Row],[name]],odds!$A$1:$H$200,4,0)</f>
        <v>10</v>
      </c>
      <c r="Q1890">
        <v>4.8</v>
      </c>
      <c r="R1890" s="34"/>
      <c r="S1890" s="37" t="s">
        <v>409</v>
      </c>
      <c r="T1890" s="40">
        <v>1200</v>
      </c>
      <c r="U1890">
        <v>1</v>
      </c>
      <c r="V1890">
        <v>17</v>
      </c>
      <c r="W1890">
        <v>9</v>
      </c>
      <c r="X1890">
        <v>25</v>
      </c>
      <c r="Y1890" s="31" t="s">
        <v>420</v>
      </c>
      <c r="Z1890">
        <v>1068</v>
      </c>
      <c r="AA1890" s="33" t="s">
        <v>417</v>
      </c>
      <c r="AB1890">
        <v>4</v>
      </c>
      <c r="AC1890">
        <v>57</v>
      </c>
      <c r="AD1890" s="27" t="s">
        <v>65</v>
      </c>
      <c r="AE1890" s="12" t="s">
        <v>539</v>
      </c>
      <c r="AF1890">
        <v>6</v>
      </c>
      <c r="AG1890">
        <v>7</v>
      </c>
      <c r="AH1890">
        <v>1</v>
      </c>
      <c r="AL1890" t="s">
        <v>46</v>
      </c>
    </row>
    <row r="1891" spans="1:38" x14ac:dyDescent="0.25">
      <c r="A1891" s="24" t="s">
        <v>365</v>
      </c>
      <c r="B1891" s="16" t="s">
        <v>369</v>
      </c>
      <c r="C1891" s="28">
        <v>2</v>
      </c>
      <c r="D1891">
        <v>9.18</v>
      </c>
      <c r="E1891">
        <v>9.5799999999999983</v>
      </c>
      <c r="F1891" s="34"/>
      <c r="G1891">
        <v>12</v>
      </c>
      <c r="H1891">
        <v>7</v>
      </c>
      <c r="I1891" s="34"/>
      <c r="J1891" s="52" t="s">
        <v>49</v>
      </c>
      <c r="K1891" s="52" t="s">
        <v>49</v>
      </c>
      <c r="L1891" s="118"/>
      <c r="M1891">
        <v>133</v>
      </c>
      <c r="N1891">
        <v>126</v>
      </c>
      <c r="O1891" s="34"/>
      <c r="P1891">
        <f>VLOOKUP(表格2_45[[#This Row],[name]],odds!$A$1:$H$200,4,0)</f>
        <v>16</v>
      </c>
      <c r="Q1891">
        <v>7.8</v>
      </c>
      <c r="R1891" s="34"/>
      <c r="S1891" s="35" t="s">
        <v>408</v>
      </c>
      <c r="T1891" s="40">
        <v>1200</v>
      </c>
      <c r="U1891">
        <v>1</v>
      </c>
      <c r="V1891">
        <v>12</v>
      </c>
      <c r="W1891">
        <v>11</v>
      </c>
      <c r="X1891">
        <v>25</v>
      </c>
      <c r="Y1891" s="32" t="s">
        <v>432</v>
      </c>
      <c r="Z1891">
        <v>1154</v>
      </c>
      <c r="AA1891" s="33" t="s">
        <v>427</v>
      </c>
      <c r="AB1891">
        <v>3</v>
      </c>
      <c r="AC1891">
        <v>70</v>
      </c>
      <c r="AD1891" s="22" t="s">
        <v>135</v>
      </c>
      <c r="AE1891" s="12" t="s">
        <v>423</v>
      </c>
      <c r="AF1891">
        <v>1</v>
      </c>
      <c r="AG1891">
        <v>1</v>
      </c>
      <c r="AH1891">
        <v>2</v>
      </c>
      <c r="AL1891" t="s">
        <v>17</v>
      </c>
    </row>
    <row r="1892" spans="1:38" x14ac:dyDescent="0.25">
      <c r="A1892" s="24" t="s">
        <v>365</v>
      </c>
      <c r="B1892" s="25" t="s">
        <v>394</v>
      </c>
      <c r="C1892" s="30">
        <v>5</v>
      </c>
      <c r="D1892">
        <v>9.3800000000000008</v>
      </c>
      <c r="E1892">
        <v>9.58</v>
      </c>
      <c r="F1892" s="34"/>
      <c r="G1892">
        <v>9</v>
      </c>
      <c r="H1892">
        <v>8</v>
      </c>
      <c r="I1892" s="34"/>
      <c r="J1892" s="66" t="s">
        <v>173</v>
      </c>
      <c r="K1892" s="68" t="s">
        <v>316</v>
      </c>
      <c r="L1892" s="122"/>
      <c r="M1892">
        <v>120</v>
      </c>
      <c r="N1892">
        <v>115</v>
      </c>
      <c r="O1892" s="34"/>
      <c r="P1892">
        <f>VLOOKUP(表格2_45[[#This Row],[name]],odds!$A$1:$H$200,4,0)</f>
        <v>10</v>
      </c>
      <c r="Q1892">
        <v>9.9</v>
      </c>
      <c r="R1892" s="34"/>
      <c r="S1892" s="36" t="s">
        <v>410</v>
      </c>
      <c r="T1892" s="40">
        <v>1200</v>
      </c>
      <c r="U1892">
        <v>1</v>
      </c>
      <c r="V1892">
        <v>8</v>
      </c>
      <c r="W1892">
        <v>10</v>
      </c>
      <c r="X1892">
        <v>25</v>
      </c>
      <c r="Y1892" s="32" t="s">
        <v>426</v>
      </c>
      <c r="Z1892">
        <v>1077</v>
      </c>
      <c r="AA1892" s="33" t="s">
        <v>427</v>
      </c>
      <c r="AB1892">
        <v>3</v>
      </c>
      <c r="AC1892">
        <v>64</v>
      </c>
      <c r="AD1892" s="27" t="s">
        <v>65</v>
      </c>
      <c r="AE1892" s="12">
        <v>2</v>
      </c>
      <c r="AF1892">
        <v>10</v>
      </c>
      <c r="AG1892">
        <v>9</v>
      </c>
      <c r="AH1892">
        <v>5</v>
      </c>
      <c r="AL1892" t="s">
        <v>46</v>
      </c>
    </row>
    <row r="1893" spans="1:38" hidden="1" x14ac:dyDescent="0.25">
      <c r="A1893" s="24" t="s">
        <v>365</v>
      </c>
      <c r="B1893" s="16" t="s">
        <v>369</v>
      </c>
      <c r="C1893" s="28">
        <v>2</v>
      </c>
      <c r="D1893">
        <v>9.15</v>
      </c>
      <c r="E1893">
        <v>9.85</v>
      </c>
      <c r="F1893" s="34"/>
      <c r="G1893">
        <v>12</v>
      </c>
      <c r="H1893">
        <v>8</v>
      </c>
      <c r="I1893" s="34"/>
      <c r="J1893" s="52" t="s">
        <v>49</v>
      </c>
      <c r="K1893" s="63" t="s">
        <v>140</v>
      </c>
      <c r="L1893" s="100"/>
      <c r="M1893">
        <v>133</v>
      </c>
      <c r="N1893">
        <v>118</v>
      </c>
      <c r="O1893" s="34"/>
      <c r="P1893">
        <f>VLOOKUP(表格2_45[[#This Row],[name]],odds!$A$1:$H$200,4,0)</f>
        <v>16</v>
      </c>
      <c r="Q1893">
        <v>4.3</v>
      </c>
      <c r="R1893" s="34"/>
      <c r="S1893" s="35" t="s">
        <v>408</v>
      </c>
      <c r="T1893" s="40">
        <v>1200</v>
      </c>
      <c r="U1893">
        <v>1</v>
      </c>
      <c r="V1893">
        <v>16</v>
      </c>
      <c r="W1893">
        <v>4</v>
      </c>
      <c r="X1893">
        <v>25</v>
      </c>
      <c r="Y1893" s="31" t="s">
        <v>420</v>
      </c>
      <c r="Z1893">
        <v>1131</v>
      </c>
      <c r="AA1893" s="33" t="s">
        <v>427</v>
      </c>
      <c r="AB1893">
        <v>3</v>
      </c>
      <c r="AC1893">
        <v>63</v>
      </c>
      <c r="AD1893" s="22" t="s">
        <v>135</v>
      </c>
      <c r="AE1893" s="12" t="s">
        <v>423</v>
      </c>
      <c r="AF1893">
        <v>3</v>
      </c>
      <c r="AG1893">
        <v>4</v>
      </c>
      <c r="AH1893">
        <v>2</v>
      </c>
      <c r="AL1893" t="s">
        <v>46</v>
      </c>
    </row>
    <row r="1894" spans="1:38" hidden="1" x14ac:dyDescent="0.25">
      <c r="A1894" s="24" t="s">
        <v>365</v>
      </c>
      <c r="B1894" s="16" t="s">
        <v>369</v>
      </c>
      <c r="C1894">
        <v>8</v>
      </c>
      <c r="D1894">
        <v>9.91</v>
      </c>
      <c r="E1894">
        <v>10.210000000000001</v>
      </c>
      <c r="F1894" s="34"/>
      <c r="G1894">
        <v>12</v>
      </c>
      <c r="H1894">
        <v>12</v>
      </c>
      <c r="I1894" s="34"/>
      <c r="J1894" s="52" t="s">
        <v>49</v>
      </c>
      <c r="K1894" s="63" t="s">
        <v>140</v>
      </c>
      <c r="L1894" s="100"/>
      <c r="M1894">
        <v>133</v>
      </c>
      <c r="N1894">
        <v>124</v>
      </c>
      <c r="O1894" s="34"/>
      <c r="P1894">
        <f>VLOOKUP(表格2_45[[#This Row],[name]],odds!$A$1:$H$200,4,0)</f>
        <v>16</v>
      </c>
      <c r="Q1894">
        <v>27</v>
      </c>
      <c r="R1894" s="34"/>
      <c r="S1894" s="38" t="s">
        <v>411</v>
      </c>
      <c r="T1894" s="40">
        <v>1200</v>
      </c>
      <c r="U1894">
        <v>1</v>
      </c>
      <c r="V1894">
        <v>2</v>
      </c>
      <c r="W1894">
        <v>4</v>
      </c>
      <c r="X1894">
        <v>25</v>
      </c>
      <c r="Y1894" s="32" t="s">
        <v>426</v>
      </c>
      <c r="Z1894">
        <v>1144</v>
      </c>
      <c r="AA1894" s="33" t="s">
        <v>427</v>
      </c>
      <c r="AB1894">
        <v>3</v>
      </c>
      <c r="AC1894">
        <v>64</v>
      </c>
      <c r="AD1894" s="22" t="s">
        <v>135</v>
      </c>
      <c r="AE1894" t="s">
        <v>474</v>
      </c>
      <c r="AF1894">
        <v>12</v>
      </c>
      <c r="AG1894">
        <v>11</v>
      </c>
      <c r="AH1894">
        <v>8</v>
      </c>
      <c r="AL1894" t="s">
        <v>639</v>
      </c>
    </row>
    <row r="1895" spans="1:38" hidden="1" x14ac:dyDescent="0.25">
      <c r="A1895" s="24" t="s">
        <v>365</v>
      </c>
      <c r="B1895" s="16" t="s">
        <v>369</v>
      </c>
      <c r="C1895">
        <v>7</v>
      </c>
      <c r="D1895">
        <v>23.45</v>
      </c>
      <c r="E1895">
        <v>24.049999999999997</v>
      </c>
      <c r="F1895" s="34"/>
      <c r="G1895">
        <v>12</v>
      </c>
      <c r="H1895">
        <v>8</v>
      </c>
      <c r="I1895" s="34"/>
      <c r="J1895" s="52" t="s">
        <v>49</v>
      </c>
      <c r="K1895" s="76" t="s">
        <v>407</v>
      </c>
      <c r="L1895" s="115"/>
      <c r="M1895">
        <v>133</v>
      </c>
      <c r="N1895">
        <v>122</v>
      </c>
      <c r="O1895" s="34"/>
      <c r="P1895">
        <f>VLOOKUP(表格2_45[[#This Row],[name]],odds!$A$1:$H$200,4,0)</f>
        <v>16</v>
      </c>
      <c r="Q1895">
        <v>13</v>
      </c>
      <c r="R1895" s="34"/>
      <c r="S1895" s="36" t="s">
        <v>410</v>
      </c>
      <c r="T1895">
        <v>1400</v>
      </c>
      <c r="U1895">
        <v>1</v>
      </c>
      <c r="V1895">
        <v>15</v>
      </c>
      <c r="W1895">
        <v>3</v>
      </c>
      <c r="X1895">
        <v>25</v>
      </c>
      <c r="Y1895" t="s">
        <v>479</v>
      </c>
      <c r="Z1895">
        <v>1136</v>
      </c>
      <c r="AA1895" s="34" t="s">
        <v>438</v>
      </c>
      <c r="AB1895">
        <v>3</v>
      </c>
      <c r="AC1895">
        <v>66</v>
      </c>
      <c r="AD1895" s="22" t="s">
        <v>135</v>
      </c>
      <c r="AE1895">
        <v>4</v>
      </c>
      <c r="AF1895">
        <v>9</v>
      </c>
      <c r="AG1895">
        <v>9</v>
      </c>
      <c r="AH1895">
        <v>9</v>
      </c>
      <c r="AI1895">
        <v>7</v>
      </c>
      <c r="AL1895" t="s">
        <v>624</v>
      </c>
    </row>
    <row r="1896" spans="1:38" hidden="1" x14ac:dyDescent="0.25">
      <c r="A1896" s="24" t="s">
        <v>365</v>
      </c>
      <c r="B1896" s="16" t="s">
        <v>369</v>
      </c>
      <c r="C1896">
        <v>6</v>
      </c>
      <c r="D1896">
        <v>9.43</v>
      </c>
      <c r="E1896">
        <v>9.629999999999999</v>
      </c>
      <c r="F1896" s="34"/>
      <c r="G1896">
        <v>12</v>
      </c>
      <c r="H1896">
        <v>14</v>
      </c>
      <c r="I1896" s="34"/>
      <c r="J1896" s="52" t="s">
        <v>49</v>
      </c>
      <c r="K1896" s="76" t="s">
        <v>407</v>
      </c>
      <c r="L1896" s="115"/>
      <c r="M1896">
        <v>133</v>
      </c>
      <c r="N1896">
        <v>127</v>
      </c>
      <c r="O1896" s="34"/>
      <c r="P1896">
        <f>VLOOKUP(表格2_45[[#This Row],[name]],odds!$A$1:$H$200,4,0)</f>
        <v>16</v>
      </c>
      <c r="Q1896">
        <v>26</v>
      </c>
      <c r="R1896" s="34"/>
      <c r="S1896" s="38" t="s">
        <v>411</v>
      </c>
      <c r="T1896" s="40">
        <v>1200</v>
      </c>
      <c r="U1896">
        <v>1</v>
      </c>
      <c r="V1896">
        <v>23</v>
      </c>
      <c r="W1896">
        <v>2</v>
      </c>
      <c r="X1896">
        <v>25</v>
      </c>
      <c r="Y1896" t="s">
        <v>483</v>
      </c>
      <c r="Z1896">
        <v>1149</v>
      </c>
      <c r="AA1896" s="33" t="s">
        <v>417</v>
      </c>
      <c r="AB1896">
        <v>3</v>
      </c>
      <c r="AC1896">
        <v>68</v>
      </c>
      <c r="AD1896" s="22" t="s">
        <v>135</v>
      </c>
      <c r="AE1896" s="12" t="s">
        <v>549</v>
      </c>
      <c r="AF1896">
        <v>13</v>
      </c>
      <c r="AG1896">
        <v>14</v>
      </c>
      <c r="AH1896">
        <v>6</v>
      </c>
      <c r="AL1896" t="s">
        <v>624</v>
      </c>
    </row>
    <row r="1897" spans="1:38" hidden="1" x14ac:dyDescent="0.25">
      <c r="A1897" s="24" t="s">
        <v>365</v>
      </c>
      <c r="B1897" s="16" t="s">
        <v>369</v>
      </c>
      <c r="C1897">
        <v>9</v>
      </c>
      <c r="D1897">
        <v>9.7899999999999991</v>
      </c>
      <c r="E1897">
        <v>10.09</v>
      </c>
      <c r="F1897" s="34"/>
      <c r="G1897">
        <v>12</v>
      </c>
      <c r="H1897">
        <v>12</v>
      </c>
      <c r="I1897" s="34"/>
      <c r="J1897" s="52" t="s">
        <v>49</v>
      </c>
      <c r="K1897" s="52" t="s">
        <v>49</v>
      </c>
      <c r="L1897" s="118"/>
      <c r="M1897">
        <v>133</v>
      </c>
      <c r="N1897">
        <v>125</v>
      </c>
      <c r="O1897" s="34"/>
      <c r="P1897">
        <f>VLOOKUP(表格2_45[[#This Row],[name]],odds!$A$1:$H$200,4,0)</f>
        <v>16</v>
      </c>
      <c r="Q1897">
        <v>11</v>
      </c>
      <c r="R1897" s="34"/>
      <c r="S1897" s="36" t="s">
        <v>410</v>
      </c>
      <c r="T1897" s="40">
        <v>1200</v>
      </c>
      <c r="U1897">
        <v>1</v>
      </c>
      <c r="V1897">
        <v>31</v>
      </c>
      <c r="W1897">
        <v>1</v>
      </c>
      <c r="X1897">
        <v>25</v>
      </c>
      <c r="Y1897" t="s">
        <v>501</v>
      </c>
      <c r="Z1897">
        <v>1159</v>
      </c>
      <c r="AA1897" s="33" t="s">
        <v>417</v>
      </c>
      <c r="AB1897">
        <v>3</v>
      </c>
      <c r="AC1897">
        <v>70</v>
      </c>
      <c r="AD1897" s="22" t="s">
        <v>135</v>
      </c>
      <c r="AE1897" t="s">
        <v>484</v>
      </c>
      <c r="AF1897">
        <v>10</v>
      </c>
      <c r="AG1897">
        <v>11</v>
      </c>
      <c r="AH1897">
        <v>9</v>
      </c>
      <c r="AL1897" t="s">
        <v>624</v>
      </c>
    </row>
    <row r="1898" spans="1:38" hidden="1" x14ac:dyDescent="0.25">
      <c r="A1898" s="24" t="s">
        <v>365</v>
      </c>
      <c r="B1898" s="16" t="s">
        <v>369</v>
      </c>
      <c r="C1898">
        <v>13</v>
      </c>
      <c r="D1898">
        <v>34.81</v>
      </c>
      <c r="E1898">
        <v>35.11</v>
      </c>
      <c r="F1898" s="34"/>
      <c r="G1898">
        <v>12</v>
      </c>
      <c r="H1898">
        <v>13</v>
      </c>
      <c r="I1898" s="34"/>
      <c r="J1898" s="52" t="s">
        <v>49</v>
      </c>
      <c r="K1898" s="77" t="s">
        <v>648</v>
      </c>
      <c r="L1898" s="120"/>
      <c r="M1898">
        <v>133</v>
      </c>
      <c r="N1898">
        <v>124</v>
      </c>
      <c r="O1898" s="34"/>
      <c r="P1898">
        <f>VLOOKUP(表格2_45[[#This Row],[name]],odds!$A$1:$H$200,4,0)</f>
        <v>16</v>
      </c>
      <c r="Q1898">
        <v>58</v>
      </c>
      <c r="R1898" s="34"/>
      <c r="S1898" s="38" t="s">
        <v>411</v>
      </c>
      <c r="T1898">
        <v>1600</v>
      </c>
      <c r="U1898">
        <v>1</v>
      </c>
      <c r="V1898">
        <v>12</v>
      </c>
      <c r="W1898">
        <v>1</v>
      </c>
      <c r="X1898">
        <v>25</v>
      </c>
      <c r="Y1898" t="s">
        <v>479</v>
      </c>
      <c r="Z1898">
        <v>1160</v>
      </c>
      <c r="AA1898" s="33" t="s">
        <v>417</v>
      </c>
      <c r="AB1898" t="s">
        <v>865</v>
      </c>
      <c r="AC1898">
        <v>72</v>
      </c>
      <c r="AD1898" s="22" t="s">
        <v>135</v>
      </c>
      <c r="AE1898" t="s">
        <v>474</v>
      </c>
      <c r="AF1898">
        <v>14</v>
      </c>
      <c r="AG1898">
        <v>13</v>
      </c>
      <c r="AH1898">
        <v>9</v>
      </c>
      <c r="AI1898">
        <v>13</v>
      </c>
      <c r="AL1898" t="s">
        <v>624</v>
      </c>
    </row>
    <row r="1899" spans="1:38" hidden="1" x14ac:dyDescent="0.25">
      <c r="A1899" s="24" t="s">
        <v>365</v>
      </c>
      <c r="B1899" s="16" t="s">
        <v>369</v>
      </c>
      <c r="C1899" s="28">
        <v>3</v>
      </c>
      <c r="D1899">
        <v>9.51</v>
      </c>
      <c r="E1899">
        <v>9.61</v>
      </c>
      <c r="F1899" s="34"/>
      <c r="G1899">
        <v>12</v>
      </c>
      <c r="H1899">
        <v>12</v>
      </c>
      <c r="I1899" s="34"/>
      <c r="J1899" s="52" t="s">
        <v>49</v>
      </c>
      <c r="K1899" s="52" t="s">
        <v>49</v>
      </c>
      <c r="L1899" s="118"/>
      <c r="M1899">
        <v>133</v>
      </c>
      <c r="N1899">
        <v>129</v>
      </c>
      <c r="O1899" s="34"/>
      <c r="P1899">
        <f>VLOOKUP(表格2_45[[#This Row],[name]],odds!$A$1:$H$200,4,0)</f>
        <v>16</v>
      </c>
      <c r="Q1899">
        <v>7.5</v>
      </c>
      <c r="R1899" s="34"/>
      <c r="S1899" s="38" t="s">
        <v>411</v>
      </c>
      <c r="T1899" s="40">
        <v>1200</v>
      </c>
      <c r="U1899">
        <v>1</v>
      </c>
      <c r="V1899">
        <v>1</v>
      </c>
      <c r="W1899">
        <v>1</v>
      </c>
      <c r="X1899">
        <v>25</v>
      </c>
      <c r="Y1899" t="s">
        <v>508</v>
      </c>
      <c r="Z1899">
        <v>1166</v>
      </c>
      <c r="AA1899" s="33" t="s">
        <v>417</v>
      </c>
      <c r="AB1899">
        <v>3</v>
      </c>
      <c r="AC1899">
        <v>72</v>
      </c>
      <c r="AD1899" s="22" t="s">
        <v>135</v>
      </c>
      <c r="AE1899" s="12" t="s">
        <v>552</v>
      </c>
      <c r="AF1899">
        <v>11</v>
      </c>
      <c r="AG1899">
        <v>10</v>
      </c>
      <c r="AH1899">
        <v>3</v>
      </c>
      <c r="AL1899" t="s">
        <v>624</v>
      </c>
    </row>
    <row r="1900" spans="1:38" hidden="1" x14ac:dyDescent="0.25">
      <c r="A1900" s="24" t="s">
        <v>365</v>
      </c>
      <c r="B1900" s="16" t="s">
        <v>369</v>
      </c>
      <c r="C1900">
        <v>7</v>
      </c>
      <c r="D1900">
        <v>22.06</v>
      </c>
      <c r="E1900">
        <v>22.56</v>
      </c>
      <c r="F1900" s="34"/>
      <c r="G1900">
        <v>12</v>
      </c>
      <c r="H1900">
        <v>2</v>
      </c>
      <c r="I1900" s="34"/>
      <c r="J1900" s="52" t="s">
        <v>49</v>
      </c>
      <c r="K1900" s="52" t="s">
        <v>49</v>
      </c>
      <c r="L1900" s="118"/>
      <c r="M1900">
        <v>133</v>
      </c>
      <c r="N1900">
        <v>131</v>
      </c>
      <c r="O1900" s="34"/>
      <c r="P1900">
        <f>VLOOKUP(表格2_45[[#This Row],[name]],odds!$A$1:$H$200,4,0)</f>
        <v>16</v>
      </c>
      <c r="Q1900">
        <v>6</v>
      </c>
      <c r="R1900" s="34"/>
      <c r="S1900" s="35" t="s">
        <v>408</v>
      </c>
      <c r="T1900">
        <v>1400</v>
      </c>
      <c r="U1900">
        <v>1</v>
      </c>
      <c r="V1900">
        <v>17</v>
      </c>
      <c r="W1900">
        <v>11</v>
      </c>
      <c r="X1900">
        <v>24</v>
      </c>
      <c r="Y1900" t="s">
        <v>501</v>
      </c>
      <c r="Z1900">
        <v>1158</v>
      </c>
      <c r="AA1900" s="33" t="s">
        <v>417</v>
      </c>
      <c r="AB1900">
        <v>3</v>
      </c>
      <c r="AC1900">
        <v>73</v>
      </c>
      <c r="AD1900" s="22" t="s">
        <v>135</v>
      </c>
      <c r="AE1900" s="12" t="s">
        <v>549</v>
      </c>
      <c r="AF1900">
        <v>1</v>
      </c>
      <c r="AG1900">
        <v>1</v>
      </c>
      <c r="AH1900">
        <v>1</v>
      </c>
      <c r="AI1900">
        <v>7</v>
      </c>
      <c r="AL1900" t="s">
        <v>624</v>
      </c>
    </row>
    <row r="1901" spans="1:38" hidden="1" x14ac:dyDescent="0.25">
      <c r="A1901" s="24" t="s">
        <v>365</v>
      </c>
      <c r="B1901" s="16" t="s">
        <v>369</v>
      </c>
      <c r="C1901">
        <v>6</v>
      </c>
      <c r="D1901">
        <v>22.1</v>
      </c>
      <c r="E1901">
        <v>22.200000000000003</v>
      </c>
      <c r="F1901" s="34"/>
      <c r="G1901">
        <v>12</v>
      </c>
      <c r="H1901">
        <v>9</v>
      </c>
      <c r="I1901" s="34"/>
      <c r="J1901" s="52" t="s">
        <v>49</v>
      </c>
      <c r="K1901" s="52" t="s">
        <v>49</v>
      </c>
      <c r="L1901" s="118"/>
      <c r="M1901">
        <v>133</v>
      </c>
      <c r="N1901">
        <v>131</v>
      </c>
      <c r="O1901" s="34"/>
      <c r="P1901">
        <f>VLOOKUP(表格2_45[[#This Row],[name]],odds!$A$1:$H$200,4,0)</f>
        <v>16</v>
      </c>
      <c r="Q1901">
        <v>7.9</v>
      </c>
      <c r="R1901" s="34"/>
      <c r="S1901" s="38" t="s">
        <v>411</v>
      </c>
      <c r="T1901">
        <v>1400</v>
      </c>
      <c r="U1901">
        <v>1</v>
      </c>
      <c r="V1901">
        <v>20</v>
      </c>
      <c r="W1901">
        <v>10</v>
      </c>
      <c r="X1901">
        <v>24</v>
      </c>
      <c r="Y1901" t="s">
        <v>501</v>
      </c>
      <c r="Z1901">
        <v>1145</v>
      </c>
      <c r="AA1901" s="33" t="s">
        <v>427</v>
      </c>
      <c r="AB1901">
        <v>3</v>
      </c>
      <c r="AC1901">
        <v>73</v>
      </c>
      <c r="AD1901" s="22" t="s">
        <v>135</v>
      </c>
      <c r="AE1901" t="s">
        <v>474</v>
      </c>
      <c r="AF1901">
        <v>14</v>
      </c>
      <c r="AG1901">
        <v>12</v>
      </c>
      <c r="AH1901">
        <v>12</v>
      </c>
      <c r="AI1901">
        <v>6</v>
      </c>
      <c r="AL1901" t="s">
        <v>624</v>
      </c>
    </row>
    <row r="1902" spans="1:38" hidden="1" x14ac:dyDescent="0.25">
      <c r="A1902" s="24" t="s">
        <v>365</v>
      </c>
      <c r="B1902" s="16" t="s">
        <v>369</v>
      </c>
      <c r="C1902">
        <v>7</v>
      </c>
      <c r="D1902">
        <v>22.35</v>
      </c>
      <c r="E1902">
        <v>22.35</v>
      </c>
      <c r="F1902" s="34"/>
      <c r="G1902">
        <v>12</v>
      </c>
      <c r="H1902">
        <v>11</v>
      </c>
      <c r="I1902" s="34"/>
      <c r="J1902" s="52" t="s">
        <v>49</v>
      </c>
      <c r="K1902" s="52" t="s">
        <v>49</v>
      </c>
      <c r="L1902" s="118"/>
      <c r="M1902">
        <v>133</v>
      </c>
      <c r="N1902">
        <v>132</v>
      </c>
      <c r="O1902" s="34"/>
      <c r="P1902">
        <f>VLOOKUP(表格2_45[[#This Row],[name]],odds!$A$1:$H$200,4,0)</f>
        <v>16</v>
      </c>
      <c r="Q1902">
        <v>3.2</v>
      </c>
      <c r="R1902" s="34"/>
      <c r="S1902" s="36" t="s">
        <v>410</v>
      </c>
      <c r="T1902">
        <v>1400</v>
      </c>
      <c r="U1902">
        <v>1</v>
      </c>
      <c r="V1902">
        <v>28</v>
      </c>
      <c r="W1902">
        <v>9</v>
      </c>
      <c r="X1902">
        <v>24</v>
      </c>
      <c r="Y1902" t="s">
        <v>508</v>
      </c>
      <c r="Z1902">
        <v>1166</v>
      </c>
      <c r="AA1902" s="33" t="s">
        <v>417</v>
      </c>
      <c r="AB1902">
        <v>3</v>
      </c>
      <c r="AC1902">
        <v>73</v>
      </c>
      <c r="AD1902" s="22" t="s">
        <v>135</v>
      </c>
      <c r="AE1902" s="12">
        <v>2</v>
      </c>
      <c r="AF1902">
        <v>8</v>
      </c>
      <c r="AG1902">
        <v>9</v>
      </c>
      <c r="AH1902">
        <v>7</v>
      </c>
      <c r="AI1902">
        <v>7</v>
      </c>
      <c r="AL1902" t="s">
        <v>624</v>
      </c>
    </row>
    <row r="1903" spans="1:38" hidden="1" x14ac:dyDescent="0.25">
      <c r="A1903" s="24" t="s">
        <v>365</v>
      </c>
      <c r="B1903" s="16" t="s">
        <v>369</v>
      </c>
      <c r="C1903" s="28">
        <v>1</v>
      </c>
      <c r="D1903">
        <v>21.11</v>
      </c>
      <c r="E1903">
        <v>21.81</v>
      </c>
      <c r="F1903" s="34"/>
      <c r="G1903">
        <v>12</v>
      </c>
      <c r="H1903">
        <v>1</v>
      </c>
      <c r="I1903" s="34"/>
      <c r="J1903" s="52" t="s">
        <v>49</v>
      </c>
      <c r="K1903" s="52" t="s">
        <v>49</v>
      </c>
      <c r="L1903" s="118"/>
      <c r="M1903">
        <v>133</v>
      </c>
      <c r="N1903">
        <v>124</v>
      </c>
      <c r="O1903" s="34"/>
      <c r="P1903">
        <f>VLOOKUP(表格2_45[[#This Row],[name]],odds!$A$1:$H$200,4,0)</f>
        <v>16</v>
      </c>
      <c r="Q1903">
        <v>4.0999999999999996</v>
      </c>
      <c r="R1903" s="34"/>
      <c r="S1903" s="37" t="s">
        <v>409</v>
      </c>
      <c r="T1903">
        <v>1400</v>
      </c>
      <c r="U1903">
        <v>1</v>
      </c>
      <c r="V1903">
        <v>6</v>
      </c>
      <c r="W1903">
        <v>7</v>
      </c>
      <c r="X1903">
        <v>24</v>
      </c>
      <c r="Y1903" t="s">
        <v>508</v>
      </c>
      <c r="Z1903">
        <v>1158</v>
      </c>
      <c r="AA1903" s="33" t="s">
        <v>427</v>
      </c>
      <c r="AB1903">
        <v>3</v>
      </c>
      <c r="AC1903">
        <v>65</v>
      </c>
      <c r="AD1903" s="22" t="s">
        <v>135</v>
      </c>
      <c r="AE1903" s="12" t="s">
        <v>446</v>
      </c>
      <c r="AF1903">
        <v>6</v>
      </c>
      <c r="AG1903">
        <v>5</v>
      </c>
      <c r="AH1903">
        <v>4</v>
      </c>
      <c r="AI1903">
        <v>1</v>
      </c>
      <c r="AL1903" t="s">
        <v>624</v>
      </c>
    </row>
    <row r="1904" spans="1:38" hidden="1" x14ac:dyDescent="0.25">
      <c r="A1904" s="24" t="s">
        <v>365</v>
      </c>
      <c r="B1904" s="16" t="s">
        <v>369</v>
      </c>
      <c r="C1904" s="28">
        <v>1</v>
      </c>
      <c r="D1904">
        <v>21.73</v>
      </c>
      <c r="E1904">
        <v>21.83</v>
      </c>
      <c r="F1904" s="34"/>
      <c r="G1904">
        <v>12</v>
      </c>
      <c r="H1904">
        <v>5</v>
      </c>
      <c r="I1904" s="34"/>
      <c r="J1904" s="52" t="s">
        <v>49</v>
      </c>
      <c r="K1904" s="52" t="s">
        <v>49</v>
      </c>
      <c r="L1904" s="118"/>
      <c r="M1904">
        <v>133</v>
      </c>
      <c r="N1904">
        <v>135</v>
      </c>
      <c r="O1904" s="34"/>
      <c r="P1904">
        <f>VLOOKUP(表格2_45[[#This Row],[name]],odds!$A$1:$H$200,4,0)</f>
        <v>16</v>
      </c>
      <c r="Q1904">
        <v>2.5</v>
      </c>
      <c r="R1904" s="34"/>
      <c r="S1904" s="37" t="s">
        <v>409</v>
      </c>
      <c r="T1904">
        <v>1400</v>
      </c>
      <c r="U1904">
        <v>1</v>
      </c>
      <c r="V1904">
        <v>2</v>
      </c>
      <c r="W1904">
        <v>6</v>
      </c>
      <c r="X1904">
        <v>24</v>
      </c>
      <c r="Y1904" t="s">
        <v>477</v>
      </c>
      <c r="Z1904">
        <v>1159</v>
      </c>
      <c r="AA1904" s="33" t="s">
        <v>417</v>
      </c>
      <c r="AB1904">
        <v>4</v>
      </c>
      <c r="AC1904">
        <v>59</v>
      </c>
      <c r="AD1904" s="22" t="s">
        <v>135</v>
      </c>
      <c r="AE1904" s="12" t="s">
        <v>446</v>
      </c>
      <c r="AF1904">
        <v>6</v>
      </c>
      <c r="AG1904">
        <v>5</v>
      </c>
      <c r="AH1904">
        <v>5</v>
      </c>
      <c r="AI1904">
        <v>1</v>
      </c>
      <c r="AL1904" t="s">
        <v>624</v>
      </c>
    </row>
    <row r="1905" spans="1:38" hidden="1" x14ac:dyDescent="0.25">
      <c r="A1905" s="24" t="s">
        <v>365</v>
      </c>
      <c r="B1905" s="16" t="s">
        <v>369</v>
      </c>
      <c r="C1905" s="28">
        <v>2</v>
      </c>
      <c r="D1905">
        <v>9.24</v>
      </c>
      <c r="E1905">
        <v>9.44</v>
      </c>
      <c r="F1905" s="34"/>
      <c r="G1905">
        <v>12</v>
      </c>
      <c r="H1905">
        <v>5</v>
      </c>
      <c r="I1905" s="34"/>
      <c r="J1905" s="52" t="s">
        <v>49</v>
      </c>
      <c r="K1905" s="55" t="s">
        <v>64</v>
      </c>
      <c r="L1905" s="99"/>
      <c r="M1905">
        <v>133</v>
      </c>
      <c r="N1905">
        <v>133</v>
      </c>
      <c r="O1905" s="34"/>
      <c r="P1905">
        <f>VLOOKUP(表格2_45[[#This Row],[name]],odds!$A$1:$H$200,4,0)</f>
        <v>16</v>
      </c>
      <c r="Q1905">
        <v>1.8</v>
      </c>
      <c r="R1905" s="34"/>
      <c r="S1905" s="36" t="s">
        <v>410</v>
      </c>
      <c r="T1905" s="40">
        <v>1200</v>
      </c>
      <c r="U1905">
        <v>1</v>
      </c>
      <c r="V1905">
        <v>11</v>
      </c>
      <c r="W1905">
        <v>5</v>
      </c>
      <c r="X1905">
        <v>24</v>
      </c>
      <c r="Y1905" t="s">
        <v>508</v>
      </c>
      <c r="Z1905">
        <v>1158</v>
      </c>
      <c r="AA1905" s="33" t="s">
        <v>427</v>
      </c>
      <c r="AB1905">
        <v>4</v>
      </c>
      <c r="AC1905">
        <v>58</v>
      </c>
      <c r="AD1905" s="22" t="s">
        <v>135</v>
      </c>
      <c r="AE1905" s="12" t="s">
        <v>446</v>
      </c>
      <c r="AF1905">
        <v>8</v>
      </c>
      <c r="AG1905">
        <v>5</v>
      </c>
      <c r="AH1905">
        <v>2</v>
      </c>
      <c r="AL1905" t="s">
        <v>624</v>
      </c>
    </row>
    <row r="1906" spans="1:38" hidden="1" x14ac:dyDescent="0.25">
      <c r="A1906" s="24" t="s">
        <v>365</v>
      </c>
      <c r="B1906" s="16" t="s">
        <v>369</v>
      </c>
      <c r="C1906" s="28">
        <v>1</v>
      </c>
      <c r="D1906">
        <v>9.01</v>
      </c>
      <c r="E1906">
        <v>9.2099999999999991</v>
      </c>
      <c r="F1906" s="34"/>
      <c r="G1906">
        <v>12</v>
      </c>
      <c r="H1906">
        <v>10</v>
      </c>
      <c r="I1906" s="34"/>
      <c r="J1906" s="52" t="s">
        <v>49</v>
      </c>
      <c r="K1906" s="55" t="s">
        <v>64</v>
      </c>
      <c r="L1906" s="99"/>
      <c r="M1906">
        <v>133</v>
      </c>
      <c r="N1906">
        <v>127</v>
      </c>
      <c r="O1906" s="34"/>
      <c r="P1906">
        <f>VLOOKUP(表格2_45[[#This Row],[name]],odds!$A$1:$H$200,4,0)</f>
        <v>16</v>
      </c>
      <c r="Q1906">
        <v>2.2999999999999998</v>
      </c>
      <c r="R1906" s="34"/>
      <c r="S1906" s="36" t="s">
        <v>410</v>
      </c>
      <c r="T1906" s="40">
        <v>1200</v>
      </c>
      <c r="U1906">
        <v>1</v>
      </c>
      <c r="V1906">
        <v>14</v>
      </c>
      <c r="W1906">
        <v>4</v>
      </c>
      <c r="X1906">
        <v>24</v>
      </c>
      <c r="Y1906" t="s">
        <v>508</v>
      </c>
      <c r="Z1906">
        <v>1155</v>
      </c>
      <c r="AA1906" s="33" t="s">
        <v>427</v>
      </c>
      <c r="AB1906">
        <v>4</v>
      </c>
      <c r="AC1906">
        <v>52</v>
      </c>
      <c r="AD1906" s="22" t="s">
        <v>135</v>
      </c>
      <c r="AE1906" s="12">
        <v>1</v>
      </c>
      <c r="AF1906">
        <v>9</v>
      </c>
      <c r="AG1906">
        <v>8</v>
      </c>
      <c r="AH1906">
        <v>1</v>
      </c>
      <c r="AL1906" t="s">
        <v>624</v>
      </c>
    </row>
    <row r="1907" spans="1:38" hidden="1" x14ac:dyDescent="0.25">
      <c r="A1907" s="24" t="s">
        <v>365</v>
      </c>
      <c r="B1907" s="16" t="s">
        <v>369</v>
      </c>
      <c r="C1907" s="30">
        <v>4</v>
      </c>
      <c r="D1907">
        <v>10.15</v>
      </c>
      <c r="E1907">
        <v>10.75</v>
      </c>
      <c r="F1907" s="34"/>
      <c r="G1907">
        <v>12</v>
      </c>
      <c r="H1907">
        <v>1</v>
      </c>
      <c r="I1907" s="34"/>
      <c r="J1907" s="52" t="s">
        <v>49</v>
      </c>
      <c r="K1907" s="55" t="s">
        <v>64</v>
      </c>
      <c r="L1907" s="99"/>
      <c r="M1907">
        <v>133</v>
      </c>
      <c r="N1907">
        <v>127</v>
      </c>
      <c r="O1907" s="34"/>
      <c r="P1907">
        <f>VLOOKUP(表格2_45[[#This Row],[name]],odds!$A$1:$H$200,4,0)</f>
        <v>16</v>
      </c>
      <c r="Q1907">
        <v>3.4</v>
      </c>
      <c r="R1907" s="34"/>
      <c r="S1907" s="35" t="s">
        <v>408</v>
      </c>
      <c r="T1907" s="40">
        <v>1200</v>
      </c>
      <c r="U1907">
        <v>1</v>
      </c>
      <c r="V1907">
        <v>31</v>
      </c>
      <c r="W1907">
        <v>3</v>
      </c>
      <c r="X1907">
        <v>24</v>
      </c>
      <c r="Y1907" t="s">
        <v>465</v>
      </c>
      <c r="Z1907">
        <v>1149</v>
      </c>
      <c r="AA1907" s="33" t="s">
        <v>417</v>
      </c>
      <c r="AB1907">
        <v>4</v>
      </c>
      <c r="AC1907">
        <v>52</v>
      </c>
      <c r="AD1907" s="22" t="s">
        <v>135</v>
      </c>
      <c r="AE1907" s="12">
        <v>1</v>
      </c>
      <c r="AF1907">
        <v>1</v>
      </c>
      <c r="AG1907">
        <v>1</v>
      </c>
      <c r="AH1907">
        <v>4</v>
      </c>
      <c r="AL1907" t="s">
        <v>624</v>
      </c>
    </row>
    <row r="1908" spans="1:38" hidden="1" x14ac:dyDescent="0.25">
      <c r="A1908" s="24" t="s">
        <v>365</v>
      </c>
      <c r="B1908" s="16" t="s">
        <v>369</v>
      </c>
      <c r="C1908" s="30">
        <v>4</v>
      </c>
      <c r="D1908">
        <v>10.34</v>
      </c>
      <c r="E1908">
        <v>10.64</v>
      </c>
      <c r="F1908" s="34"/>
      <c r="G1908">
        <v>12</v>
      </c>
      <c r="H1908">
        <v>12</v>
      </c>
      <c r="I1908" s="34"/>
      <c r="J1908" s="52" t="s">
        <v>49</v>
      </c>
      <c r="K1908" s="50" t="s">
        <v>565</v>
      </c>
      <c r="L1908" s="98"/>
      <c r="M1908">
        <v>133</v>
      </c>
      <c r="N1908">
        <v>125</v>
      </c>
      <c r="O1908" s="34"/>
      <c r="P1908">
        <f>VLOOKUP(表格2_45[[#This Row],[name]],odds!$A$1:$H$200,4,0)</f>
        <v>16</v>
      </c>
      <c r="Q1908">
        <v>17</v>
      </c>
      <c r="R1908" s="34"/>
      <c r="S1908" s="36" t="s">
        <v>410</v>
      </c>
      <c r="T1908" s="40">
        <v>1200</v>
      </c>
      <c r="U1908">
        <v>1</v>
      </c>
      <c r="V1908">
        <v>10</v>
      </c>
      <c r="W1908">
        <v>3</v>
      </c>
      <c r="X1908">
        <v>24</v>
      </c>
      <c r="Y1908" t="s">
        <v>508</v>
      </c>
      <c r="Z1908">
        <v>1171</v>
      </c>
      <c r="AA1908" s="33" t="s">
        <v>417</v>
      </c>
      <c r="AB1908">
        <v>4</v>
      </c>
      <c r="AC1908">
        <v>52</v>
      </c>
      <c r="AD1908" s="22" t="s">
        <v>135</v>
      </c>
      <c r="AE1908" s="12" t="s">
        <v>552</v>
      </c>
      <c r="AF1908">
        <v>9</v>
      </c>
      <c r="AG1908">
        <v>11</v>
      </c>
      <c r="AH1908">
        <v>4</v>
      </c>
      <c r="AL1908" t="s">
        <v>624</v>
      </c>
    </row>
    <row r="1909" spans="1:38" x14ac:dyDescent="0.25">
      <c r="A1909" s="24" t="s">
        <v>365</v>
      </c>
      <c r="B1909" s="21" t="s">
        <v>384</v>
      </c>
      <c r="C1909">
        <v>8</v>
      </c>
      <c r="D1909">
        <v>9.67</v>
      </c>
      <c r="E1909">
        <v>9.67</v>
      </c>
      <c r="F1909" s="34"/>
      <c r="G1909">
        <v>6</v>
      </c>
      <c r="H1909">
        <v>7</v>
      </c>
      <c r="I1909" s="34"/>
      <c r="J1909" s="69" t="s">
        <v>385</v>
      </c>
      <c r="K1909" s="75" t="s">
        <v>596</v>
      </c>
      <c r="L1909" s="116"/>
      <c r="M1909">
        <v>122</v>
      </c>
      <c r="N1909">
        <v>122</v>
      </c>
      <c r="O1909" s="34"/>
      <c r="P1909">
        <f>VLOOKUP(表格2_45[[#This Row],[name]],odds!$A$1:$H$200,4,0)</f>
        <v>8.6</v>
      </c>
      <c r="Q1909">
        <v>29</v>
      </c>
      <c r="R1909" s="34"/>
      <c r="S1909" s="38" t="s">
        <v>411</v>
      </c>
      <c r="T1909" s="40">
        <v>1200</v>
      </c>
      <c r="U1909">
        <v>1</v>
      </c>
      <c r="V1909">
        <v>16</v>
      </c>
      <c r="W1909">
        <v>7</v>
      </c>
      <c r="X1909">
        <v>25</v>
      </c>
      <c r="Y1909" s="31" t="s">
        <v>420</v>
      </c>
      <c r="Z1909">
        <v>1081</v>
      </c>
      <c r="AA1909" s="33" t="s">
        <v>427</v>
      </c>
      <c r="AB1909">
        <v>3</v>
      </c>
      <c r="AC1909">
        <v>72</v>
      </c>
      <c r="AD1909" s="27" t="s">
        <v>65</v>
      </c>
      <c r="AE1909" t="s">
        <v>484</v>
      </c>
      <c r="AF1909">
        <v>11</v>
      </c>
      <c r="AG1909">
        <v>12</v>
      </c>
      <c r="AH1909">
        <v>8</v>
      </c>
      <c r="AL1909" t="s">
        <v>46</v>
      </c>
    </row>
    <row r="1910" spans="1:38" x14ac:dyDescent="0.25">
      <c r="A1910" s="24" t="s">
        <v>365</v>
      </c>
      <c r="B1910" s="18" t="s">
        <v>375</v>
      </c>
      <c r="C1910" s="28">
        <v>2</v>
      </c>
      <c r="D1910">
        <v>9.58</v>
      </c>
      <c r="E1910">
        <v>9.68</v>
      </c>
      <c r="F1910" s="34"/>
      <c r="G1910">
        <v>11</v>
      </c>
      <c r="H1910">
        <v>4</v>
      </c>
      <c r="I1910" s="34"/>
      <c r="J1910" s="55" t="s">
        <v>64</v>
      </c>
      <c r="K1910" s="66" t="s">
        <v>173</v>
      </c>
      <c r="L1910" s="104"/>
      <c r="M1910">
        <v>129</v>
      </c>
      <c r="N1910">
        <v>131</v>
      </c>
      <c r="O1910" s="34"/>
      <c r="P1910">
        <f>VLOOKUP(表格2_45[[#This Row],[name]],odds!$A$1:$H$200,4,0)</f>
        <v>25</v>
      </c>
      <c r="Q1910">
        <v>6.7</v>
      </c>
      <c r="R1910" s="34"/>
      <c r="S1910" s="37" t="s">
        <v>409</v>
      </c>
      <c r="T1910" s="40">
        <v>1200</v>
      </c>
      <c r="U1910">
        <v>1</v>
      </c>
      <c r="V1910">
        <v>25</v>
      </c>
      <c r="W1910">
        <v>6</v>
      </c>
      <c r="X1910">
        <v>25</v>
      </c>
      <c r="Y1910" s="32" t="s">
        <v>416</v>
      </c>
      <c r="Z1910">
        <v>1091</v>
      </c>
      <c r="AA1910" s="33" t="s">
        <v>427</v>
      </c>
      <c r="AB1910">
        <v>3</v>
      </c>
      <c r="AC1910">
        <v>76</v>
      </c>
      <c r="AD1910" s="19" t="s">
        <v>32</v>
      </c>
      <c r="AE1910" s="12" t="s">
        <v>423</v>
      </c>
      <c r="AF1910">
        <v>5</v>
      </c>
      <c r="AG1910">
        <v>5</v>
      </c>
      <c r="AH1910">
        <v>2</v>
      </c>
      <c r="AL1910" t="s">
        <v>624</v>
      </c>
    </row>
    <row r="1911" spans="1:38" x14ac:dyDescent="0.25">
      <c r="A1911" s="24" t="s">
        <v>365</v>
      </c>
      <c r="B1911" s="20" t="s">
        <v>381</v>
      </c>
      <c r="C1911" s="28">
        <v>1</v>
      </c>
      <c r="D1911">
        <v>10.28</v>
      </c>
      <c r="E1911">
        <v>9.68</v>
      </c>
      <c r="F1911" s="34"/>
      <c r="G1911">
        <v>5</v>
      </c>
      <c r="H1911">
        <v>12</v>
      </c>
      <c r="I1911" s="34"/>
      <c r="J1911" s="49" t="s">
        <v>31</v>
      </c>
      <c r="K1911" s="74" t="s">
        <v>404</v>
      </c>
      <c r="L1911" s="106"/>
      <c r="M1911">
        <v>123</v>
      </c>
      <c r="N1911">
        <v>135</v>
      </c>
      <c r="O1911" s="34"/>
      <c r="P1911">
        <f>VLOOKUP(表格2_45[[#This Row],[name]],odds!$A$1:$H$200,4,0)</f>
        <v>3.4</v>
      </c>
      <c r="Q1911">
        <v>13</v>
      </c>
      <c r="R1911" s="34"/>
      <c r="S1911" s="38" t="s">
        <v>411</v>
      </c>
      <c r="T1911" s="40">
        <v>1200</v>
      </c>
      <c r="U1911">
        <v>1</v>
      </c>
      <c r="V1911">
        <v>17</v>
      </c>
      <c r="W1911">
        <v>12</v>
      </c>
      <c r="X1911">
        <v>25</v>
      </c>
      <c r="Y1911" s="31" t="s">
        <v>420</v>
      </c>
      <c r="Z1911">
        <v>1084</v>
      </c>
      <c r="AA1911" s="33" t="s">
        <v>417</v>
      </c>
      <c r="AB1911">
        <v>4</v>
      </c>
      <c r="AC1911">
        <v>58</v>
      </c>
      <c r="AD1911" s="23" t="s">
        <v>154</v>
      </c>
      <c r="AE1911" s="12" t="s">
        <v>423</v>
      </c>
      <c r="AF1911">
        <v>12</v>
      </c>
      <c r="AG1911">
        <v>12</v>
      </c>
      <c r="AH1911">
        <v>1</v>
      </c>
      <c r="AL1911" t="s">
        <v>624</v>
      </c>
    </row>
    <row r="1912" spans="1:38" hidden="1" x14ac:dyDescent="0.25">
      <c r="A1912" s="24" t="s">
        <v>365</v>
      </c>
      <c r="B1912" s="17" t="s">
        <v>372</v>
      </c>
      <c r="C1912">
        <v>12</v>
      </c>
      <c r="D1912">
        <v>10.98</v>
      </c>
      <c r="E1912">
        <v>10.88</v>
      </c>
      <c r="F1912" s="34"/>
      <c r="G1912">
        <v>8</v>
      </c>
      <c r="H1912">
        <v>10</v>
      </c>
      <c r="I1912" s="34"/>
      <c r="J1912" s="67" t="s">
        <v>195</v>
      </c>
      <c r="K1912" s="54" t="s">
        <v>58</v>
      </c>
      <c r="L1912" s="110"/>
      <c r="M1912">
        <v>130</v>
      </c>
      <c r="N1912">
        <v>132</v>
      </c>
      <c r="O1912" s="34"/>
      <c r="P1912">
        <f>VLOOKUP(表格2_45[[#This Row],[name]],odds!$A$1:$H$200,4,0)</f>
        <v>12</v>
      </c>
      <c r="Q1912">
        <v>37</v>
      </c>
      <c r="R1912" s="34"/>
      <c r="S1912" s="36" t="s">
        <v>410</v>
      </c>
      <c r="T1912" s="40">
        <v>1200</v>
      </c>
      <c r="U1912">
        <v>1</v>
      </c>
      <c r="V1912">
        <v>12</v>
      </c>
      <c r="W1912">
        <v>10</v>
      </c>
      <c r="X1912">
        <v>25</v>
      </c>
      <c r="Y1912" t="s">
        <v>457</v>
      </c>
      <c r="Z1912">
        <v>1127</v>
      </c>
      <c r="AA1912" s="34" t="s">
        <v>671</v>
      </c>
      <c r="AB1912">
        <v>3</v>
      </c>
      <c r="AC1912">
        <v>77</v>
      </c>
      <c r="AD1912" s="18" t="s">
        <v>76</v>
      </c>
      <c r="AE1912" t="s">
        <v>1267</v>
      </c>
      <c r="AF1912">
        <v>9</v>
      </c>
      <c r="AG1912">
        <v>10</v>
      </c>
      <c r="AH1912">
        <v>12</v>
      </c>
      <c r="AL1912" t="s">
        <v>624</v>
      </c>
    </row>
    <row r="1913" spans="1:38" hidden="1" x14ac:dyDescent="0.25">
      <c r="A1913" s="24" t="s">
        <v>365</v>
      </c>
      <c r="B1913" s="17" t="s">
        <v>372</v>
      </c>
      <c r="C1913">
        <v>11</v>
      </c>
      <c r="D1913">
        <v>9.92</v>
      </c>
      <c r="E1913">
        <v>10.02</v>
      </c>
      <c r="F1913" s="34"/>
      <c r="G1913">
        <v>8</v>
      </c>
      <c r="H1913">
        <v>4</v>
      </c>
      <c r="I1913" s="34"/>
      <c r="J1913" s="67" t="s">
        <v>195</v>
      </c>
      <c r="K1913" s="54" t="s">
        <v>58</v>
      </c>
      <c r="L1913" s="110"/>
      <c r="M1913">
        <v>130</v>
      </c>
      <c r="N1913">
        <v>132</v>
      </c>
      <c r="O1913" s="34"/>
      <c r="P1913">
        <f>VLOOKUP(表格2_45[[#This Row],[name]],odds!$A$1:$H$200,4,0)</f>
        <v>12</v>
      </c>
      <c r="Q1913">
        <v>69</v>
      </c>
      <c r="R1913" s="34"/>
      <c r="S1913" s="36" t="s">
        <v>410</v>
      </c>
      <c r="T1913" s="40">
        <v>1200</v>
      </c>
      <c r="U1913">
        <v>1</v>
      </c>
      <c r="V1913">
        <v>5</v>
      </c>
      <c r="W1913">
        <v>7</v>
      </c>
      <c r="X1913">
        <v>25</v>
      </c>
      <c r="Y1913" t="s">
        <v>479</v>
      </c>
      <c r="Z1913">
        <v>1131</v>
      </c>
      <c r="AA1913" s="33" t="s">
        <v>427</v>
      </c>
      <c r="AB1913">
        <v>3</v>
      </c>
      <c r="AC1913">
        <v>77</v>
      </c>
      <c r="AD1913" s="18" t="s">
        <v>76</v>
      </c>
      <c r="AE1913" t="s">
        <v>516</v>
      </c>
      <c r="AF1913">
        <v>8</v>
      </c>
      <c r="AG1913">
        <v>9</v>
      </c>
      <c r="AH1913">
        <v>11</v>
      </c>
      <c r="AL1913" t="s">
        <v>624</v>
      </c>
    </row>
    <row r="1914" spans="1:38" hidden="1" x14ac:dyDescent="0.25">
      <c r="A1914" s="24" t="s">
        <v>365</v>
      </c>
      <c r="B1914" s="18" t="s">
        <v>375</v>
      </c>
      <c r="C1914">
        <v>9</v>
      </c>
      <c r="D1914">
        <v>9.8800000000000008</v>
      </c>
      <c r="E1914">
        <v>9.8800000000000008</v>
      </c>
      <c r="F1914" s="34"/>
      <c r="G1914">
        <v>11</v>
      </c>
      <c r="H1914">
        <v>6</v>
      </c>
      <c r="I1914" s="34"/>
      <c r="J1914" s="55" t="s">
        <v>64</v>
      </c>
      <c r="K1914" s="55" t="s">
        <v>64</v>
      </c>
      <c r="L1914" s="99"/>
      <c r="M1914">
        <v>129</v>
      </c>
      <c r="N1914">
        <v>134</v>
      </c>
      <c r="O1914" s="34"/>
      <c r="P1914">
        <f>VLOOKUP(表格2_45[[#This Row],[name]],odds!$A$1:$H$200,4,0)</f>
        <v>25</v>
      </c>
      <c r="Q1914">
        <v>9.4</v>
      </c>
      <c r="R1914" s="34"/>
      <c r="S1914" s="37" t="s">
        <v>409</v>
      </c>
      <c r="T1914" s="40">
        <v>1200</v>
      </c>
      <c r="U1914">
        <v>1</v>
      </c>
      <c r="V1914">
        <v>4</v>
      </c>
      <c r="W1914">
        <v>1</v>
      </c>
      <c r="X1914">
        <v>26</v>
      </c>
      <c r="Y1914" t="s">
        <v>508</v>
      </c>
      <c r="Z1914">
        <v>1122</v>
      </c>
      <c r="AA1914" s="33" t="s">
        <v>417</v>
      </c>
      <c r="AB1914">
        <v>3</v>
      </c>
      <c r="AC1914">
        <v>74</v>
      </c>
      <c r="AD1914" s="19" t="s">
        <v>32</v>
      </c>
      <c r="AE1914">
        <v>5</v>
      </c>
      <c r="AF1914">
        <v>5</v>
      </c>
      <c r="AG1914">
        <v>5</v>
      </c>
      <c r="AH1914">
        <v>9</v>
      </c>
      <c r="AL1914" t="s">
        <v>624</v>
      </c>
    </row>
    <row r="1915" spans="1:38" hidden="1" x14ac:dyDescent="0.25">
      <c r="A1915" s="24" t="s">
        <v>365</v>
      </c>
      <c r="B1915" s="27" t="s">
        <v>366</v>
      </c>
      <c r="C1915" s="30">
        <v>4</v>
      </c>
      <c r="D1915">
        <v>9.49</v>
      </c>
      <c r="E1915">
        <v>9.69</v>
      </c>
      <c r="F1915" s="34"/>
      <c r="G1915">
        <v>10</v>
      </c>
      <c r="H1915">
        <v>10</v>
      </c>
      <c r="I1915" s="34"/>
      <c r="J1915" s="63" t="s">
        <v>140</v>
      </c>
      <c r="K1915" s="52" t="s">
        <v>49</v>
      </c>
      <c r="L1915" s="118"/>
      <c r="M1915">
        <v>135</v>
      </c>
      <c r="N1915">
        <v>130</v>
      </c>
      <c r="O1915" s="34"/>
      <c r="P1915">
        <f>VLOOKUP(表格2_45[[#This Row],[name]],odds!$A$1:$H$200,4,0)</f>
        <v>20</v>
      </c>
      <c r="Q1915">
        <v>3.2</v>
      </c>
      <c r="R1915" s="34"/>
      <c r="S1915" s="37" t="s">
        <v>409</v>
      </c>
      <c r="T1915" s="40">
        <v>1200</v>
      </c>
      <c r="U1915">
        <v>1</v>
      </c>
      <c r="V1915">
        <v>27</v>
      </c>
      <c r="W1915">
        <v>9</v>
      </c>
      <c r="X1915">
        <v>23</v>
      </c>
      <c r="Y1915" s="32" t="s">
        <v>416</v>
      </c>
      <c r="Z1915">
        <v>1100</v>
      </c>
      <c r="AA1915" s="33" t="s">
        <v>427</v>
      </c>
      <c r="AB1915">
        <v>3</v>
      </c>
      <c r="AC1915">
        <v>75</v>
      </c>
      <c r="AD1915" s="22" t="s">
        <v>135</v>
      </c>
      <c r="AE1915" s="12" t="s">
        <v>552</v>
      </c>
      <c r="AF1915">
        <v>6</v>
      </c>
      <c r="AG1915">
        <v>6</v>
      </c>
      <c r="AH1915">
        <v>4</v>
      </c>
      <c r="AL1915" t="s">
        <v>87</v>
      </c>
    </row>
    <row r="1916" spans="1:38" x14ac:dyDescent="0.25">
      <c r="A1916" s="24" t="s">
        <v>365</v>
      </c>
      <c r="B1916" s="17" t="s">
        <v>372</v>
      </c>
      <c r="C1916" s="30">
        <v>4</v>
      </c>
      <c r="D1916">
        <v>9.5299999999999994</v>
      </c>
      <c r="E1916">
        <v>9.7299999999999986</v>
      </c>
      <c r="F1916" s="34"/>
      <c r="G1916">
        <v>8</v>
      </c>
      <c r="H1916">
        <v>2</v>
      </c>
      <c r="I1916" s="34"/>
      <c r="J1916" s="67" t="s">
        <v>195</v>
      </c>
      <c r="K1916" s="50" t="s">
        <v>565</v>
      </c>
      <c r="L1916" s="98"/>
      <c r="M1916">
        <v>130</v>
      </c>
      <c r="N1916">
        <v>129</v>
      </c>
      <c r="O1916" s="34"/>
      <c r="P1916">
        <f>VLOOKUP(表格2_45[[#This Row],[name]],odds!$A$1:$H$200,4,0)</f>
        <v>12</v>
      </c>
      <c r="Q1916">
        <v>74</v>
      </c>
      <c r="R1916" s="34"/>
      <c r="S1916" s="37" t="s">
        <v>409</v>
      </c>
      <c r="T1916" s="40">
        <v>1200</v>
      </c>
      <c r="U1916">
        <v>1</v>
      </c>
      <c r="V1916">
        <v>2</v>
      </c>
      <c r="W1916">
        <v>11</v>
      </c>
      <c r="X1916">
        <v>25</v>
      </c>
      <c r="Y1916" s="32" t="s">
        <v>416</v>
      </c>
      <c r="Z1916">
        <v>1138</v>
      </c>
      <c r="AA1916" s="33" t="s">
        <v>427</v>
      </c>
      <c r="AB1916">
        <v>3</v>
      </c>
      <c r="AC1916">
        <v>75</v>
      </c>
      <c r="AD1916" s="18" t="s">
        <v>76</v>
      </c>
      <c r="AE1916" s="12" t="s">
        <v>471</v>
      </c>
      <c r="AF1916">
        <v>4</v>
      </c>
      <c r="AG1916">
        <v>4</v>
      </c>
      <c r="AH1916">
        <v>4</v>
      </c>
      <c r="AL1916" t="s">
        <v>624</v>
      </c>
    </row>
    <row r="1917" spans="1:38" hidden="1" x14ac:dyDescent="0.25">
      <c r="A1917" s="24" t="s">
        <v>365</v>
      </c>
      <c r="B1917" s="18" t="s">
        <v>375</v>
      </c>
      <c r="C1917">
        <v>6</v>
      </c>
      <c r="D1917">
        <v>9.4600000000000009</v>
      </c>
      <c r="E1917">
        <v>9.4600000000000009</v>
      </c>
      <c r="F1917" s="34"/>
      <c r="G1917">
        <v>11</v>
      </c>
      <c r="H1917">
        <v>4</v>
      </c>
      <c r="I1917" s="34"/>
      <c r="J1917" s="55" t="s">
        <v>64</v>
      </c>
      <c r="K1917" s="55" t="s">
        <v>64</v>
      </c>
      <c r="L1917" s="99"/>
      <c r="M1917">
        <v>129</v>
      </c>
      <c r="N1917">
        <v>135</v>
      </c>
      <c r="O1917" s="34"/>
      <c r="P1917">
        <f>VLOOKUP(表格2_45[[#This Row],[name]],odds!$A$1:$H$200,4,0)</f>
        <v>25</v>
      </c>
      <c r="Q1917">
        <v>35</v>
      </c>
      <c r="R1917" s="34"/>
      <c r="S1917" s="36" t="s">
        <v>410</v>
      </c>
      <c r="T1917" s="40">
        <v>1200</v>
      </c>
      <c r="U1917">
        <v>1</v>
      </c>
      <c r="V1917">
        <v>12</v>
      </c>
      <c r="W1917">
        <v>10</v>
      </c>
      <c r="X1917">
        <v>25</v>
      </c>
      <c r="Y1917" t="s">
        <v>508</v>
      </c>
      <c r="Z1917">
        <v>1100</v>
      </c>
      <c r="AA1917" s="33" t="s">
        <v>417</v>
      </c>
      <c r="AB1917">
        <v>3</v>
      </c>
      <c r="AC1917">
        <v>77</v>
      </c>
      <c r="AD1917" s="19" t="s">
        <v>32</v>
      </c>
      <c r="AE1917" t="s">
        <v>474</v>
      </c>
      <c r="AF1917">
        <v>8</v>
      </c>
      <c r="AG1917">
        <v>7</v>
      </c>
      <c r="AH1917">
        <v>6</v>
      </c>
      <c r="AL1917" t="s">
        <v>624</v>
      </c>
    </row>
    <row r="1918" spans="1:38" hidden="1" x14ac:dyDescent="0.25">
      <c r="A1918" s="24" t="s">
        <v>365</v>
      </c>
      <c r="B1918" s="21" t="s">
        <v>384</v>
      </c>
      <c r="C1918" s="28">
        <v>2</v>
      </c>
      <c r="D1918">
        <v>9.85</v>
      </c>
      <c r="E1918">
        <v>9.75</v>
      </c>
      <c r="F1918" s="34"/>
      <c r="G1918">
        <v>6</v>
      </c>
      <c r="H1918">
        <v>9</v>
      </c>
      <c r="I1918" s="34"/>
      <c r="J1918" s="69" t="s">
        <v>385</v>
      </c>
      <c r="K1918" s="55" t="s">
        <v>64</v>
      </c>
      <c r="L1918" s="99"/>
      <c r="M1918">
        <v>122</v>
      </c>
      <c r="N1918">
        <v>125</v>
      </c>
      <c r="O1918" s="34"/>
      <c r="P1918">
        <f>VLOOKUP(表格2_45[[#This Row],[name]],odds!$A$1:$H$200,4,0)</f>
        <v>8.6</v>
      </c>
      <c r="Q1918">
        <v>5</v>
      </c>
      <c r="R1918" s="34"/>
      <c r="S1918" s="37" t="s">
        <v>409</v>
      </c>
      <c r="T1918" s="40">
        <v>1200</v>
      </c>
      <c r="U1918">
        <v>1</v>
      </c>
      <c r="V1918">
        <v>11</v>
      </c>
      <c r="W1918">
        <v>10</v>
      </c>
      <c r="X1918">
        <v>23</v>
      </c>
      <c r="Y1918" s="32" t="s">
        <v>432</v>
      </c>
      <c r="Z1918">
        <v>1095</v>
      </c>
      <c r="AA1918" s="33" t="s">
        <v>417</v>
      </c>
      <c r="AB1918">
        <v>3</v>
      </c>
      <c r="AC1918">
        <v>68</v>
      </c>
      <c r="AD1918" s="27" t="s">
        <v>65</v>
      </c>
      <c r="AE1918" s="12" t="s">
        <v>654</v>
      </c>
      <c r="AF1918">
        <v>5</v>
      </c>
      <c r="AG1918">
        <v>3</v>
      </c>
      <c r="AH1918">
        <v>2</v>
      </c>
      <c r="AL1918" t="s">
        <v>17</v>
      </c>
    </row>
    <row r="1919" spans="1:38" hidden="1" x14ac:dyDescent="0.25">
      <c r="A1919" s="24" t="s">
        <v>365</v>
      </c>
      <c r="B1919" s="25" t="s">
        <v>394</v>
      </c>
      <c r="C1919" s="30">
        <v>4</v>
      </c>
      <c r="D1919">
        <v>9.9700000000000006</v>
      </c>
      <c r="E1919">
        <v>9.77</v>
      </c>
      <c r="F1919" s="34"/>
      <c r="G1919">
        <v>9</v>
      </c>
      <c r="H1919">
        <v>3</v>
      </c>
      <c r="I1919" s="34"/>
      <c r="J1919" s="66" t="s">
        <v>173</v>
      </c>
      <c r="K1919" s="55" t="s">
        <v>64</v>
      </c>
      <c r="L1919" s="99"/>
      <c r="M1919">
        <v>120</v>
      </c>
      <c r="N1919">
        <v>133</v>
      </c>
      <c r="O1919" s="34"/>
      <c r="P1919">
        <f>VLOOKUP(表格2_45[[#This Row],[name]],odds!$A$1:$H$200,4,0)</f>
        <v>10</v>
      </c>
      <c r="Q1919">
        <v>17</v>
      </c>
      <c r="R1919" s="34"/>
      <c r="S1919" s="36" t="s">
        <v>410</v>
      </c>
      <c r="T1919" s="40">
        <v>1200</v>
      </c>
      <c r="U1919">
        <v>1</v>
      </c>
      <c r="V1919">
        <v>6</v>
      </c>
      <c r="W1919">
        <v>11</v>
      </c>
      <c r="X1919">
        <v>24</v>
      </c>
      <c r="Y1919" s="32" t="s">
        <v>432</v>
      </c>
      <c r="Z1919">
        <v>1066</v>
      </c>
      <c r="AA1919" s="33" t="s">
        <v>417</v>
      </c>
      <c r="AB1919">
        <v>4</v>
      </c>
      <c r="AC1919">
        <v>58</v>
      </c>
      <c r="AD1919" s="27" t="s">
        <v>65</v>
      </c>
      <c r="AE1919" s="12">
        <v>2</v>
      </c>
      <c r="AF1919">
        <v>8</v>
      </c>
      <c r="AG1919">
        <v>7</v>
      </c>
      <c r="AH1919">
        <v>4</v>
      </c>
      <c r="AL1919" t="s">
        <v>99</v>
      </c>
    </row>
    <row r="1920" spans="1:38" x14ac:dyDescent="0.25">
      <c r="A1920" s="24" t="s">
        <v>365</v>
      </c>
      <c r="B1920" s="26" t="s">
        <v>397</v>
      </c>
      <c r="C1920" s="28">
        <v>2</v>
      </c>
      <c r="D1920">
        <v>9.8699999999999992</v>
      </c>
      <c r="E1920">
        <v>9.77</v>
      </c>
      <c r="F1920" s="34"/>
      <c r="G1920">
        <v>3</v>
      </c>
      <c r="H1920">
        <v>2</v>
      </c>
      <c r="I1920" s="34"/>
      <c r="J1920" s="61" t="s">
        <v>106</v>
      </c>
      <c r="K1920" s="50" t="s">
        <v>565</v>
      </c>
      <c r="L1920" s="98"/>
      <c r="M1920">
        <v>118</v>
      </c>
      <c r="N1920">
        <v>121</v>
      </c>
      <c r="O1920" s="34"/>
      <c r="P1920">
        <f>VLOOKUP(表格2_45[[#This Row],[name]],odds!$A$1:$H$200,4,0)</f>
        <v>11</v>
      </c>
      <c r="Q1920">
        <v>5.7</v>
      </c>
      <c r="R1920" s="34"/>
      <c r="S1920" s="35" t="s">
        <v>408</v>
      </c>
      <c r="T1920" s="40">
        <v>1200</v>
      </c>
      <c r="U1920">
        <v>1</v>
      </c>
      <c r="V1920">
        <v>17</v>
      </c>
      <c r="W1920">
        <v>9</v>
      </c>
      <c r="X1920">
        <v>25</v>
      </c>
      <c r="Y1920" s="31" t="s">
        <v>420</v>
      </c>
      <c r="Z1920">
        <v>1063</v>
      </c>
      <c r="AA1920" s="33" t="s">
        <v>417</v>
      </c>
      <c r="AB1920">
        <v>4</v>
      </c>
      <c r="AC1920">
        <v>47</v>
      </c>
      <c r="AD1920" s="19" t="s">
        <v>81</v>
      </c>
      <c r="AE1920" s="12" t="s">
        <v>539</v>
      </c>
      <c r="AF1920">
        <v>3</v>
      </c>
      <c r="AG1920">
        <v>3</v>
      </c>
      <c r="AH1920">
        <v>2</v>
      </c>
      <c r="AL1920" t="s">
        <v>17</v>
      </c>
    </row>
    <row r="1921" spans="1:38" hidden="1" x14ac:dyDescent="0.25">
      <c r="A1921" s="24" t="s">
        <v>365</v>
      </c>
      <c r="B1921" s="21" t="s">
        <v>384</v>
      </c>
      <c r="C1921">
        <v>8</v>
      </c>
      <c r="D1921">
        <v>10.01</v>
      </c>
      <c r="E1921">
        <v>9.81</v>
      </c>
      <c r="F1921" s="34"/>
      <c r="G1921">
        <v>6</v>
      </c>
      <c r="H1921">
        <v>11</v>
      </c>
      <c r="I1921" s="34"/>
      <c r="J1921" s="69" t="s">
        <v>385</v>
      </c>
      <c r="K1921" s="68" t="s">
        <v>316</v>
      </c>
      <c r="L1921" s="122"/>
      <c r="M1921">
        <v>122</v>
      </c>
      <c r="N1921">
        <v>123</v>
      </c>
      <c r="O1921" s="34"/>
      <c r="P1921">
        <f>VLOOKUP(表格2_45[[#This Row],[name]],odds!$A$1:$H$200,4,0)</f>
        <v>8.6</v>
      </c>
      <c r="Q1921">
        <v>22</v>
      </c>
      <c r="R1921" s="34"/>
      <c r="S1921" s="35" t="s">
        <v>408</v>
      </c>
      <c r="T1921" s="40">
        <v>1200</v>
      </c>
      <c r="U1921">
        <v>1</v>
      </c>
      <c r="V1921">
        <v>16</v>
      </c>
      <c r="W1921">
        <v>10</v>
      </c>
      <c r="X1921">
        <v>24</v>
      </c>
      <c r="Y1921" s="31" t="s">
        <v>420</v>
      </c>
      <c r="Z1921">
        <v>1097</v>
      </c>
      <c r="AA1921" s="33" t="s">
        <v>427</v>
      </c>
      <c r="AB1921">
        <v>3</v>
      </c>
      <c r="AC1921">
        <v>73</v>
      </c>
      <c r="AD1921" s="27" t="s">
        <v>65</v>
      </c>
      <c r="AE1921" s="12" t="s">
        <v>552</v>
      </c>
      <c r="AF1921">
        <v>1</v>
      </c>
      <c r="AG1921">
        <v>1</v>
      </c>
      <c r="AH1921">
        <v>8</v>
      </c>
      <c r="AL1921" t="s">
        <v>17</v>
      </c>
    </row>
    <row r="1922" spans="1:38" hidden="1" x14ac:dyDescent="0.25">
      <c r="A1922" s="24" t="s">
        <v>365</v>
      </c>
      <c r="B1922" s="18" t="s">
        <v>375</v>
      </c>
      <c r="C1922" s="28">
        <v>1</v>
      </c>
      <c r="D1922">
        <v>9.33</v>
      </c>
      <c r="E1922">
        <v>9.93</v>
      </c>
      <c r="F1922" s="34"/>
      <c r="G1922">
        <v>11</v>
      </c>
      <c r="H1922">
        <v>2</v>
      </c>
      <c r="I1922" s="34"/>
      <c r="J1922" s="55" t="s">
        <v>64</v>
      </c>
      <c r="K1922" s="66" t="s">
        <v>173</v>
      </c>
      <c r="L1922" s="104"/>
      <c r="M1922">
        <v>129</v>
      </c>
      <c r="N1922">
        <v>124</v>
      </c>
      <c r="O1922" s="34"/>
      <c r="P1922">
        <f>VLOOKUP(表格2_45[[#This Row],[name]],odds!$A$1:$H$200,4,0)</f>
        <v>25</v>
      </c>
      <c r="Q1922">
        <v>4.5</v>
      </c>
      <c r="R1922" s="34"/>
      <c r="S1922" s="35" t="s">
        <v>408</v>
      </c>
      <c r="T1922" s="40">
        <v>1200</v>
      </c>
      <c r="U1922">
        <v>1</v>
      </c>
      <c r="V1922">
        <v>23</v>
      </c>
      <c r="W1922">
        <v>4</v>
      </c>
      <c r="X1922">
        <v>25</v>
      </c>
      <c r="Y1922" s="32" t="s">
        <v>416</v>
      </c>
      <c r="Z1922">
        <v>1079</v>
      </c>
      <c r="AA1922" s="33" t="s">
        <v>417</v>
      </c>
      <c r="AB1922">
        <v>3</v>
      </c>
      <c r="AC1922">
        <v>68</v>
      </c>
      <c r="AD1922" s="19" t="s">
        <v>32</v>
      </c>
      <c r="AE1922" s="12" t="s">
        <v>581</v>
      </c>
      <c r="AF1922">
        <v>3</v>
      </c>
      <c r="AG1922">
        <v>3</v>
      </c>
      <c r="AH1922">
        <v>1</v>
      </c>
      <c r="AL1922" t="s">
        <v>624</v>
      </c>
    </row>
    <row r="1923" spans="1:38" hidden="1" x14ac:dyDescent="0.25">
      <c r="A1923" s="24" t="s">
        <v>365</v>
      </c>
      <c r="B1923" s="18" t="s">
        <v>375</v>
      </c>
      <c r="C1923" s="28">
        <v>2</v>
      </c>
      <c r="D1923">
        <v>9.6999999999999993</v>
      </c>
      <c r="E1923">
        <v>10.099999999999998</v>
      </c>
      <c r="F1923" s="34"/>
      <c r="G1923">
        <v>11</v>
      </c>
      <c r="H1923">
        <v>4</v>
      </c>
      <c r="I1923" s="34"/>
      <c r="J1923" s="55" t="s">
        <v>64</v>
      </c>
      <c r="K1923" s="66" t="s">
        <v>173</v>
      </c>
      <c r="L1923" s="104"/>
      <c r="M1923">
        <v>129</v>
      </c>
      <c r="N1923">
        <v>123</v>
      </c>
      <c r="O1923" s="34"/>
      <c r="P1923">
        <f>VLOOKUP(表格2_45[[#This Row],[name]],odds!$A$1:$H$200,4,0)</f>
        <v>25</v>
      </c>
      <c r="Q1923">
        <v>2.5</v>
      </c>
      <c r="R1923" s="34"/>
      <c r="S1923" s="37" t="s">
        <v>409</v>
      </c>
      <c r="T1923" s="40">
        <v>1200</v>
      </c>
      <c r="U1923">
        <v>1</v>
      </c>
      <c r="V1923">
        <v>16</v>
      </c>
      <c r="W1923">
        <v>4</v>
      </c>
      <c r="X1923">
        <v>25</v>
      </c>
      <c r="Y1923" s="31" t="s">
        <v>420</v>
      </c>
      <c r="Z1923">
        <v>1093</v>
      </c>
      <c r="AA1923" s="33" t="s">
        <v>427</v>
      </c>
      <c r="AB1923">
        <v>3</v>
      </c>
      <c r="AC1923">
        <v>67</v>
      </c>
      <c r="AD1923" s="19" t="s">
        <v>32</v>
      </c>
      <c r="AE1923" s="12">
        <v>1</v>
      </c>
      <c r="AF1923">
        <v>5</v>
      </c>
      <c r="AG1923">
        <v>5</v>
      </c>
      <c r="AH1923">
        <v>2</v>
      </c>
      <c r="AL1923" t="s">
        <v>624</v>
      </c>
    </row>
    <row r="1924" spans="1:38" hidden="1" x14ac:dyDescent="0.25">
      <c r="A1924" s="24" t="s">
        <v>365</v>
      </c>
      <c r="B1924" s="18" t="s">
        <v>375</v>
      </c>
      <c r="C1924" s="28">
        <v>1</v>
      </c>
      <c r="D1924">
        <v>9.42</v>
      </c>
      <c r="E1924">
        <v>9.620000000000001</v>
      </c>
      <c r="F1924" s="34"/>
      <c r="G1924">
        <v>11</v>
      </c>
      <c r="H1924">
        <v>2</v>
      </c>
      <c r="I1924" s="34"/>
      <c r="J1924" s="55" t="s">
        <v>64</v>
      </c>
      <c r="K1924" s="55" t="s">
        <v>64</v>
      </c>
      <c r="L1924" s="99"/>
      <c r="M1924">
        <v>129</v>
      </c>
      <c r="N1924">
        <v>135</v>
      </c>
      <c r="O1924" s="34"/>
      <c r="P1924">
        <f>VLOOKUP(表格2_45[[#This Row],[name]],odds!$A$1:$H$200,4,0)</f>
        <v>25</v>
      </c>
      <c r="Q1924">
        <v>2.1</v>
      </c>
      <c r="R1924" s="34"/>
      <c r="S1924" s="37" t="s">
        <v>409</v>
      </c>
      <c r="T1924" s="40">
        <v>1200</v>
      </c>
      <c r="U1924">
        <v>1</v>
      </c>
      <c r="V1924">
        <v>19</v>
      </c>
      <c r="W1924">
        <v>3</v>
      </c>
      <c r="X1924">
        <v>25</v>
      </c>
      <c r="Y1924" s="31" t="s">
        <v>420</v>
      </c>
      <c r="Z1924">
        <v>1095</v>
      </c>
      <c r="AA1924" s="33" t="s">
        <v>427</v>
      </c>
      <c r="AB1924">
        <v>4</v>
      </c>
      <c r="AC1924">
        <v>59</v>
      </c>
      <c r="AD1924" s="19" t="s">
        <v>32</v>
      </c>
      <c r="AE1924" s="12" t="s">
        <v>418</v>
      </c>
      <c r="AF1924">
        <v>4</v>
      </c>
      <c r="AG1924">
        <v>4</v>
      </c>
      <c r="AH1924">
        <v>1</v>
      </c>
      <c r="AL1924" t="s">
        <v>1896</v>
      </c>
    </row>
    <row r="1925" spans="1:38" hidden="1" x14ac:dyDescent="0.25">
      <c r="A1925" s="24" t="s">
        <v>365</v>
      </c>
      <c r="B1925" s="18" t="s">
        <v>375</v>
      </c>
      <c r="C1925" s="30">
        <v>4</v>
      </c>
      <c r="D1925">
        <v>10.11</v>
      </c>
      <c r="E1925">
        <v>10.31</v>
      </c>
      <c r="F1925" s="34"/>
      <c r="G1925">
        <v>11</v>
      </c>
      <c r="H1925">
        <v>2</v>
      </c>
      <c r="I1925" s="34"/>
      <c r="J1925" s="55" t="s">
        <v>64</v>
      </c>
      <c r="K1925" s="61" t="s">
        <v>106</v>
      </c>
      <c r="L1925" s="113"/>
      <c r="M1925">
        <v>129</v>
      </c>
      <c r="N1925">
        <v>135</v>
      </c>
      <c r="O1925" s="34"/>
      <c r="P1925">
        <f>VLOOKUP(表格2_45[[#This Row],[name]],odds!$A$1:$H$200,4,0)</f>
        <v>25</v>
      </c>
      <c r="Q1925">
        <v>3.1</v>
      </c>
      <c r="R1925" s="34"/>
      <c r="S1925" s="35" t="s">
        <v>408</v>
      </c>
      <c r="T1925" s="40">
        <v>1200</v>
      </c>
      <c r="U1925">
        <v>1</v>
      </c>
      <c r="V1925">
        <v>19</v>
      </c>
      <c r="W1925">
        <v>2</v>
      </c>
      <c r="X1925">
        <v>25</v>
      </c>
      <c r="Y1925" s="31" t="s">
        <v>420</v>
      </c>
      <c r="Z1925">
        <v>1096</v>
      </c>
      <c r="AA1925" s="33" t="s">
        <v>417</v>
      </c>
      <c r="AB1925">
        <v>4</v>
      </c>
      <c r="AC1925">
        <v>60</v>
      </c>
      <c r="AD1925" s="24" t="s">
        <v>50</v>
      </c>
      <c r="AE1925" s="12" t="s">
        <v>471</v>
      </c>
      <c r="AF1925">
        <v>2</v>
      </c>
      <c r="AG1925">
        <v>2</v>
      </c>
      <c r="AH1925">
        <v>4</v>
      </c>
      <c r="AL1925" t="s">
        <v>1897</v>
      </c>
    </row>
    <row r="1926" spans="1:38" hidden="1" x14ac:dyDescent="0.25">
      <c r="A1926" s="24" t="s">
        <v>365</v>
      </c>
      <c r="B1926" s="18" t="s">
        <v>375</v>
      </c>
      <c r="C1926" s="28">
        <v>3</v>
      </c>
      <c r="D1926">
        <v>21.9</v>
      </c>
      <c r="E1926">
        <v>22.4</v>
      </c>
      <c r="F1926" s="34"/>
      <c r="G1926">
        <v>11</v>
      </c>
      <c r="H1926">
        <v>7</v>
      </c>
      <c r="I1926" s="34"/>
      <c r="J1926" s="55" t="s">
        <v>64</v>
      </c>
      <c r="K1926" s="61" t="s">
        <v>106</v>
      </c>
      <c r="L1926" s="113"/>
      <c r="M1926">
        <v>129</v>
      </c>
      <c r="N1926">
        <v>120</v>
      </c>
      <c r="O1926" s="34"/>
      <c r="P1926">
        <f>VLOOKUP(表格2_45[[#This Row],[name]],odds!$A$1:$H$200,4,0)</f>
        <v>25</v>
      </c>
      <c r="Q1926">
        <v>119</v>
      </c>
      <c r="R1926" s="34"/>
      <c r="S1926" s="35" t="s">
        <v>408</v>
      </c>
      <c r="T1926">
        <v>1400</v>
      </c>
      <c r="U1926">
        <v>1</v>
      </c>
      <c r="V1926">
        <v>9</v>
      </c>
      <c r="W1926">
        <v>2</v>
      </c>
      <c r="X1926">
        <v>25</v>
      </c>
      <c r="Y1926" t="s">
        <v>508</v>
      </c>
      <c r="Z1926">
        <v>1112</v>
      </c>
      <c r="AA1926" s="33" t="s">
        <v>417</v>
      </c>
      <c r="AB1926">
        <v>3</v>
      </c>
      <c r="AC1926">
        <v>61</v>
      </c>
      <c r="AD1926" s="24" t="s">
        <v>50</v>
      </c>
      <c r="AE1926" s="12" t="s">
        <v>552</v>
      </c>
      <c r="AF1926">
        <v>2</v>
      </c>
      <c r="AG1926">
        <v>2</v>
      </c>
      <c r="AH1926">
        <v>2</v>
      </c>
      <c r="AI1926">
        <v>3</v>
      </c>
      <c r="AL1926" t="s">
        <v>1897</v>
      </c>
    </row>
    <row r="1927" spans="1:38" hidden="1" x14ac:dyDescent="0.25">
      <c r="A1927" s="24" t="s">
        <v>365</v>
      </c>
      <c r="B1927" s="21" t="s">
        <v>384</v>
      </c>
      <c r="C1927">
        <v>9</v>
      </c>
      <c r="D1927">
        <v>10.220000000000001</v>
      </c>
      <c r="E1927">
        <v>9.82</v>
      </c>
      <c r="F1927" s="34"/>
      <c r="G1927">
        <v>6</v>
      </c>
      <c r="H1927">
        <v>9</v>
      </c>
      <c r="I1927" s="34"/>
      <c r="J1927" s="69" t="s">
        <v>385</v>
      </c>
      <c r="K1927" s="56" t="s">
        <v>69</v>
      </c>
      <c r="L1927" s="105"/>
      <c r="M1927">
        <v>122</v>
      </c>
      <c r="N1927">
        <v>134</v>
      </c>
      <c r="O1927" s="34"/>
      <c r="P1927">
        <f>VLOOKUP(表格2_45[[#This Row],[name]],odds!$A$1:$H$200,4,0)</f>
        <v>8.6</v>
      </c>
      <c r="Q1927">
        <v>46</v>
      </c>
      <c r="R1927" s="34"/>
      <c r="S1927" s="36" t="s">
        <v>410</v>
      </c>
      <c r="T1927" s="40">
        <v>1200</v>
      </c>
      <c r="U1927">
        <v>1</v>
      </c>
      <c r="V1927">
        <v>4</v>
      </c>
      <c r="W1927">
        <v>12</v>
      </c>
      <c r="X1927">
        <v>24</v>
      </c>
      <c r="Y1927" s="32" t="s">
        <v>432</v>
      </c>
      <c r="Z1927">
        <v>1115</v>
      </c>
      <c r="AA1927" s="33" t="s">
        <v>417</v>
      </c>
      <c r="AB1927">
        <v>3</v>
      </c>
      <c r="AC1927">
        <v>77</v>
      </c>
      <c r="AD1927" s="27" t="s">
        <v>65</v>
      </c>
      <c r="AE1927" t="s">
        <v>502</v>
      </c>
      <c r="AF1927">
        <v>10</v>
      </c>
      <c r="AG1927">
        <v>9</v>
      </c>
      <c r="AH1927">
        <v>9</v>
      </c>
      <c r="AL1927" t="s">
        <v>17</v>
      </c>
    </row>
    <row r="1928" spans="1:38" x14ac:dyDescent="0.25">
      <c r="A1928" s="24" t="s">
        <v>365</v>
      </c>
      <c r="B1928" s="21" t="s">
        <v>384</v>
      </c>
      <c r="C1928">
        <v>7</v>
      </c>
      <c r="D1928">
        <v>10.09</v>
      </c>
      <c r="E1928">
        <v>9.89</v>
      </c>
      <c r="F1928" s="34"/>
      <c r="G1928">
        <v>6</v>
      </c>
      <c r="H1928">
        <v>6</v>
      </c>
      <c r="I1928" s="34"/>
      <c r="J1928" s="69" t="s">
        <v>385</v>
      </c>
      <c r="K1928" s="68" t="s">
        <v>316</v>
      </c>
      <c r="L1928" s="122"/>
      <c r="M1928">
        <v>122</v>
      </c>
      <c r="N1928">
        <v>128</v>
      </c>
      <c r="O1928" s="34"/>
      <c r="P1928">
        <f>VLOOKUP(表格2_45[[#This Row],[name]],odds!$A$1:$H$200,4,0)</f>
        <v>8.6</v>
      </c>
      <c r="Q1928">
        <v>25</v>
      </c>
      <c r="R1928" s="34"/>
      <c r="S1928" s="36" t="s">
        <v>410</v>
      </c>
      <c r="T1928" s="40">
        <v>1200</v>
      </c>
      <c r="U1928">
        <v>1</v>
      </c>
      <c r="V1928">
        <v>21</v>
      </c>
      <c r="W1928">
        <v>5</v>
      </c>
      <c r="X1928">
        <v>25</v>
      </c>
      <c r="Y1928" s="32" t="s">
        <v>416</v>
      </c>
      <c r="Z1928">
        <v>1086</v>
      </c>
      <c r="AA1928" s="33" t="s">
        <v>427</v>
      </c>
      <c r="AB1928">
        <v>3</v>
      </c>
      <c r="AC1928">
        <v>78</v>
      </c>
      <c r="AD1928" s="27" t="s">
        <v>65</v>
      </c>
      <c r="AE1928">
        <v>3</v>
      </c>
      <c r="AF1928">
        <v>8</v>
      </c>
      <c r="AG1928">
        <v>7</v>
      </c>
      <c r="AH1928">
        <v>7</v>
      </c>
      <c r="AL1928" t="s">
        <v>572</v>
      </c>
    </row>
    <row r="1929" spans="1:38" hidden="1" x14ac:dyDescent="0.25">
      <c r="A1929" s="24" t="s">
        <v>365</v>
      </c>
      <c r="B1929" s="18" t="s">
        <v>375</v>
      </c>
      <c r="C1929">
        <v>13</v>
      </c>
      <c r="D1929">
        <v>57.71</v>
      </c>
      <c r="E1929">
        <v>58.31</v>
      </c>
      <c r="F1929" s="34"/>
      <c r="G1929">
        <v>11</v>
      </c>
      <c r="H1929">
        <v>2</v>
      </c>
      <c r="I1929" s="34"/>
      <c r="J1929" s="55" t="s">
        <v>64</v>
      </c>
      <c r="K1929" s="67" t="s">
        <v>195</v>
      </c>
      <c r="L1929" s="95"/>
      <c r="M1929">
        <v>129</v>
      </c>
      <c r="N1929">
        <v>122</v>
      </c>
      <c r="O1929" s="34"/>
      <c r="P1929">
        <f>VLOOKUP(表格2_45[[#This Row],[name]],odds!$A$1:$H$200,4,0)</f>
        <v>25</v>
      </c>
      <c r="Q1929">
        <v>44</v>
      </c>
      <c r="R1929" s="34"/>
      <c r="S1929" s="38" t="s">
        <v>411</v>
      </c>
      <c r="T1929">
        <v>1000</v>
      </c>
      <c r="U1929">
        <v>0</v>
      </c>
      <c r="V1929">
        <v>1</v>
      </c>
      <c r="W1929">
        <v>12</v>
      </c>
      <c r="X1929">
        <v>24</v>
      </c>
      <c r="Y1929" t="s">
        <v>479</v>
      </c>
      <c r="Z1929">
        <v>1134</v>
      </c>
      <c r="AA1929" s="33" t="s">
        <v>417</v>
      </c>
      <c r="AB1929">
        <v>3</v>
      </c>
      <c r="AC1929">
        <v>67</v>
      </c>
      <c r="AD1929" s="24" t="s">
        <v>50</v>
      </c>
      <c r="AE1929" t="s">
        <v>513</v>
      </c>
      <c r="AF1929">
        <v>13</v>
      </c>
      <c r="AG1929">
        <v>10</v>
      </c>
      <c r="AH1929">
        <v>13</v>
      </c>
      <c r="AL1929" t="s">
        <v>1897</v>
      </c>
    </row>
    <row r="1930" spans="1:38" x14ac:dyDescent="0.25">
      <c r="A1930" s="24" t="s">
        <v>365</v>
      </c>
      <c r="B1930" s="17" t="s">
        <v>372</v>
      </c>
      <c r="C1930" s="30">
        <v>5</v>
      </c>
      <c r="D1930">
        <v>9.6999999999999993</v>
      </c>
      <c r="E1930">
        <v>9.8999999999999986</v>
      </c>
      <c r="F1930" s="34"/>
      <c r="G1930">
        <v>8</v>
      </c>
      <c r="H1930">
        <v>1</v>
      </c>
      <c r="I1930" s="34"/>
      <c r="J1930" s="67" t="s">
        <v>195</v>
      </c>
      <c r="K1930" s="51" t="s">
        <v>43</v>
      </c>
      <c r="L1930" s="111"/>
      <c r="M1930">
        <v>130</v>
      </c>
      <c r="N1930">
        <v>130</v>
      </c>
      <c r="O1930" s="34"/>
      <c r="P1930">
        <f>VLOOKUP(表格2_45[[#This Row],[name]],odds!$A$1:$H$200,4,0)</f>
        <v>12</v>
      </c>
      <c r="Q1930">
        <v>13</v>
      </c>
      <c r="R1930" s="34"/>
      <c r="S1930" s="37" t="s">
        <v>409</v>
      </c>
      <c r="T1930" s="40">
        <v>1200</v>
      </c>
      <c r="U1930">
        <v>1</v>
      </c>
      <c r="V1930">
        <v>23</v>
      </c>
      <c r="W1930">
        <v>12</v>
      </c>
      <c r="X1930">
        <v>25</v>
      </c>
      <c r="Y1930" s="32" t="s">
        <v>416</v>
      </c>
      <c r="Z1930">
        <v>1148</v>
      </c>
      <c r="AA1930" s="33" t="s">
        <v>417</v>
      </c>
      <c r="AB1930">
        <v>3</v>
      </c>
      <c r="AC1930">
        <v>75</v>
      </c>
      <c r="AD1930" s="18" t="s">
        <v>76</v>
      </c>
      <c r="AE1930">
        <v>4</v>
      </c>
      <c r="AF1930">
        <v>4</v>
      </c>
      <c r="AG1930">
        <v>3</v>
      </c>
      <c r="AH1930">
        <v>5</v>
      </c>
      <c r="AL1930" t="s">
        <v>624</v>
      </c>
    </row>
    <row r="1931" spans="1:38" hidden="1" x14ac:dyDescent="0.25">
      <c r="A1931" s="24" t="s">
        <v>365</v>
      </c>
      <c r="B1931" s="27" t="s">
        <v>366</v>
      </c>
      <c r="C1931" s="28">
        <v>1</v>
      </c>
      <c r="D1931">
        <v>9.7200000000000006</v>
      </c>
      <c r="E1931">
        <v>9.92</v>
      </c>
      <c r="F1931" s="34"/>
      <c r="G1931">
        <v>10</v>
      </c>
      <c r="H1931">
        <v>5</v>
      </c>
      <c r="I1931" s="34"/>
      <c r="J1931" s="63" t="s">
        <v>140</v>
      </c>
      <c r="K1931" s="63" t="s">
        <v>140</v>
      </c>
      <c r="L1931" s="100"/>
      <c r="M1931">
        <v>135</v>
      </c>
      <c r="N1931">
        <v>135</v>
      </c>
      <c r="O1931" s="34"/>
      <c r="P1931">
        <f>VLOOKUP(表格2_45[[#This Row],[name]],odds!$A$1:$H$200,4,0)</f>
        <v>20</v>
      </c>
      <c r="Q1931">
        <v>4.8</v>
      </c>
      <c r="R1931" s="34"/>
      <c r="S1931" s="35" t="s">
        <v>408</v>
      </c>
      <c r="T1931" s="40">
        <v>1200</v>
      </c>
      <c r="U1931">
        <v>1</v>
      </c>
      <c r="V1931">
        <v>15</v>
      </c>
      <c r="W1931">
        <v>11</v>
      </c>
      <c r="X1931">
        <v>23</v>
      </c>
      <c r="Y1931" s="31" t="s">
        <v>420</v>
      </c>
      <c r="Z1931">
        <v>1095</v>
      </c>
      <c r="AA1931" s="33" t="s">
        <v>417</v>
      </c>
      <c r="AB1931">
        <v>3</v>
      </c>
      <c r="AC1931">
        <v>76</v>
      </c>
      <c r="AD1931" s="22" t="s">
        <v>135</v>
      </c>
      <c r="AE1931" s="12" t="s">
        <v>654</v>
      </c>
      <c r="AF1931">
        <v>2</v>
      </c>
      <c r="AG1931">
        <v>2</v>
      </c>
      <c r="AH1931">
        <v>1</v>
      </c>
      <c r="AL1931" t="s">
        <v>87</v>
      </c>
    </row>
    <row r="1932" spans="1:38" x14ac:dyDescent="0.25">
      <c r="A1932" s="24" t="s">
        <v>365</v>
      </c>
      <c r="B1932" s="21" t="s">
        <v>384</v>
      </c>
      <c r="C1932">
        <v>9</v>
      </c>
      <c r="D1932">
        <v>10.220000000000001</v>
      </c>
      <c r="E1932">
        <v>9.92</v>
      </c>
      <c r="F1932" s="34"/>
      <c r="G1932">
        <v>6</v>
      </c>
      <c r="H1932">
        <v>4</v>
      </c>
      <c r="I1932" s="34"/>
      <c r="J1932" s="69" t="s">
        <v>385</v>
      </c>
      <c r="K1932" s="75" t="s">
        <v>596</v>
      </c>
      <c r="L1932" s="116"/>
      <c r="M1932">
        <v>122</v>
      </c>
      <c r="N1932">
        <v>130</v>
      </c>
      <c r="O1932" s="34"/>
      <c r="P1932">
        <f>VLOOKUP(表格2_45[[#This Row],[name]],odds!$A$1:$H$200,4,0)</f>
        <v>8.6</v>
      </c>
      <c r="Q1932">
        <v>10</v>
      </c>
      <c r="R1932" s="34"/>
      <c r="S1932" s="36" t="s">
        <v>410</v>
      </c>
      <c r="T1932" s="40">
        <v>1200</v>
      </c>
      <c r="U1932">
        <v>1</v>
      </c>
      <c r="V1932">
        <v>22</v>
      </c>
      <c r="W1932">
        <v>1</v>
      </c>
      <c r="X1932">
        <v>25</v>
      </c>
      <c r="Y1932" s="32" t="s">
        <v>416</v>
      </c>
      <c r="Z1932">
        <v>1121</v>
      </c>
      <c r="AA1932" s="33" t="s">
        <v>417</v>
      </c>
      <c r="AB1932">
        <v>3</v>
      </c>
      <c r="AC1932">
        <v>77</v>
      </c>
      <c r="AD1932" s="27" t="s">
        <v>65</v>
      </c>
      <c r="AE1932" t="s">
        <v>474</v>
      </c>
      <c r="AF1932">
        <v>8</v>
      </c>
      <c r="AG1932">
        <v>11</v>
      </c>
      <c r="AH1932">
        <v>9</v>
      </c>
      <c r="AL1932" t="s">
        <v>17</v>
      </c>
    </row>
    <row r="1933" spans="1:38" hidden="1" x14ac:dyDescent="0.25">
      <c r="A1933" s="24" t="s">
        <v>365</v>
      </c>
      <c r="B1933" s="18" t="s">
        <v>375</v>
      </c>
      <c r="C1933" s="28">
        <v>2</v>
      </c>
      <c r="D1933">
        <v>10.76</v>
      </c>
      <c r="E1933">
        <v>11.16</v>
      </c>
      <c r="F1933" s="34"/>
      <c r="G1933">
        <v>11</v>
      </c>
      <c r="H1933">
        <v>1</v>
      </c>
      <c r="I1933" s="34"/>
      <c r="J1933" s="55" t="s">
        <v>64</v>
      </c>
      <c r="K1933" s="55" t="s">
        <v>64</v>
      </c>
      <c r="L1933" s="99"/>
      <c r="M1933">
        <v>129</v>
      </c>
      <c r="N1933">
        <v>129</v>
      </c>
      <c r="O1933" s="34"/>
      <c r="P1933">
        <f>VLOOKUP(表格2_45[[#This Row],[name]],odds!$A$1:$H$200,4,0)</f>
        <v>25</v>
      </c>
      <c r="Q1933">
        <v>9.6</v>
      </c>
      <c r="R1933" s="34"/>
      <c r="S1933" s="37" t="s">
        <v>409</v>
      </c>
      <c r="T1933" s="40">
        <v>1200</v>
      </c>
      <c r="U1933">
        <v>1</v>
      </c>
      <c r="V1933">
        <v>28</v>
      </c>
      <c r="W1933">
        <v>2</v>
      </c>
      <c r="X1933">
        <v>24</v>
      </c>
      <c r="Y1933" s="32" t="s">
        <v>432</v>
      </c>
      <c r="Z1933">
        <v>1107</v>
      </c>
      <c r="AA1933" s="33" t="s">
        <v>417</v>
      </c>
      <c r="AB1933">
        <v>3</v>
      </c>
      <c r="AC1933">
        <v>72</v>
      </c>
      <c r="AD1933" s="24" t="s">
        <v>50</v>
      </c>
      <c r="AE1933" s="12" t="s">
        <v>549</v>
      </c>
      <c r="AF1933">
        <v>5</v>
      </c>
      <c r="AG1933">
        <v>5</v>
      </c>
      <c r="AH1933">
        <v>2</v>
      </c>
      <c r="AL1933" t="s">
        <v>1901</v>
      </c>
    </row>
    <row r="1934" spans="1:38" x14ac:dyDescent="0.25">
      <c r="A1934" s="24" t="s">
        <v>365</v>
      </c>
      <c r="B1934" s="18" t="s">
        <v>375</v>
      </c>
      <c r="C1934" s="30">
        <v>5</v>
      </c>
      <c r="D1934">
        <v>9.74</v>
      </c>
      <c r="E1934">
        <v>9.9400000000000013</v>
      </c>
      <c r="F1934" s="34"/>
      <c r="G1934">
        <v>11</v>
      </c>
      <c r="H1934">
        <v>3</v>
      </c>
      <c r="I1934" s="34"/>
      <c r="J1934" s="55" t="s">
        <v>64</v>
      </c>
      <c r="K1934" s="66" t="s">
        <v>173</v>
      </c>
      <c r="L1934" s="104"/>
      <c r="M1934">
        <v>129</v>
      </c>
      <c r="N1934">
        <v>134</v>
      </c>
      <c r="O1934" s="34"/>
      <c r="P1934">
        <f>VLOOKUP(表格2_45[[#This Row],[name]],odds!$A$1:$H$200,4,0)</f>
        <v>25</v>
      </c>
      <c r="Q1934">
        <v>3.6</v>
      </c>
      <c r="R1934" s="34"/>
      <c r="S1934" s="35" t="s">
        <v>408</v>
      </c>
      <c r="T1934" s="40">
        <v>1200</v>
      </c>
      <c r="U1934">
        <v>1</v>
      </c>
      <c r="V1934">
        <v>9</v>
      </c>
      <c r="W1934">
        <v>7</v>
      </c>
      <c r="X1934">
        <v>25</v>
      </c>
      <c r="Y1934" s="32" t="s">
        <v>432</v>
      </c>
      <c r="Z1934">
        <v>1100</v>
      </c>
      <c r="AA1934" s="33" t="s">
        <v>427</v>
      </c>
      <c r="AB1934">
        <v>3</v>
      </c>
      <c r="AC1934">
        <v>77</v>
      </c>
      <c r="AD1934" s="19" t="s">
        <v>32</v>
      </c>
      <c r="AE1934" s="12">
        <v>2</v>
      </c>
      <c r="AF1934">
        <v>3</v>
      </c>
      <c r="AG1934">
        <v>2</v>
      </c>
      <c r="AH1934">
        <v>5</v>
      </c>
      <c r="AL1934" t="s">
        <v>624</v>
      </c>
    </row>
    <row r="1935" spans="1:38" hidden="1" x14ac:dyDescent="0.25">
      <c r="A1935" s="24" t="s">
        <v>365</v>
      </c>
      <c r="B1935" s="18" t="s">
        <v>375</v>
      </c>
      <c r="C1935">
        <v>8</v>
      </c>
      <c r="D1935">
        <v>9.99</v>
      </c>
      <c r="E1935">
        <v>9.7900000000000009</v>
      </c>
      <c r="F1935" s="34"/>
      <c r="G1935">
        <v>11</v>
      </c>
      <c r="H1935">
        <v>11</v>
      </c>
      <c r="I1935" s="34"/>
      <c r="J1935" s="55" t="s">
        <v>64</v>
      </c>
      <c r="K1935" s="61" t="s">
        <v>106</v>
      </c>
      <c r="L1935" s="113"/>
      <c r="M1935">
        <v>129</v>
      </c>
      <c r="N1935">
        <v>135</v>
      </c>
      <c r="O1935" s="34"/>
      <c r="P1935">
        <f>VLOOKUP(表格2_45[[#This Row],[name]],odds!$A$1:$H$200,4,0)</f>
        <v>25</v>
      </c>
      <c r="Q1935">
        <v>81</v>
      </c>
      <c r="R1935" s="34"/>
      <c r="S1935" s="38" t="s">
        <v>411</v>
      </c>
      <c r="T1935" s="40">
        <v>1200</v>
      </c>
      <c r="U1935">
        <v>1</v>
      </c>
      <c r="V1935">
        <v>13</v>
      </c>
      <c r="W1935">
        <v>1</v>
      </c>
      <c r="X1935">
        <v>24</v>
      </c>
      <c r="Y1935" t="s">
        <v>479</v>
      </c>
      <c r="Z1935">
        <v>1111</v>
      </c>
      <c r="AA1935" s="33" t="s">
        <v>417</v>
      </c>
      <c r="AB1935">
        <v>3</v>
      </c>
      <c r="AC1935">
        <v>76</v>
      </c>
      <c r="AD1935" s="24" t="s">
        <v>50</v>
      </c>
      <c r="AE1935" t="s">
        <v>429</v>
      </c>
      <c r="AF1935">
        <v>12</v>
      </c>
      <c r="AG1935">
        <v>11</v>
      </c>
      <c r="AH1935">
        <v>8</v>
      </c>
      <c r="AL1935" t="s">
        <v>1901</v>
      </c>
    </row>
    <row r="1936" spans="1:38" x14ac:dyDescent="0.25">
      <c r="A1936" s="24" t="s">
        <v>365</v>
      </c>
      <c r="B1936" s="16" t="s">
        <v>369</v>
      </c>
      <c r="C1936">
        <v>6</v>
      </c>
      <c r="D1936">
        <v>9.7100000000000009</v>
      </c>
      <c r="E1936">
        <v>10.01</v>
      </c>
      <c r="F1936" s="34"/>
      <c r="G1936">
        <v>12</v>
      </c>
      <c r="H1936">
        <v>6</v>
      </c>
      <c r="I1936" s="34"/>
      <c r="J1936" s="52" t="s">
        <v>49</v>
      </c>
      <c r="K1936" s="52" t="s">
        <v>49</v>
      </c>
      <c r="L1936" s="118"/>
      <c r="M1936">
        <v>133</v>
      </c>
      <c r="N1936">
        <v>131</v>
      </c>
      <c r="O1936" s="34"/>
      <c r="P1936">
        <f>VLOOKUP(表格2_45[[#This Row],[name]],odds!$A$1:$H$200,4,0)</f>
        <v>16</v>
      </c>
      <c r="Q1936">
        <v>5.4</v>
      </c>
      <c r="R1936" s="34"/>
      <c r="S1936" s="35" t="s">
        <v>408</v>
      </c>
      <c r="T1936" s="40">
        <v>1200</v>
      </c>
      <c r="U1936">
        <v>1</v>
      </c>
      <c r="V1936">
        <v>23</v>
      </c>
      <c r="W1936">
        <v>12</v>
      </c>
      <c r="X1936">
        <v>25</v>
      </c>
      <c r="Y1936" s="32" t="s">
        <v>416</v>
      </c>
      <c r="Z1936">
        <v>1155</v>
      </c>
      <c r="AA1936" s="33" t="s">
        <v>417</v>
      </c>
      <c r="AB1936">
        <v>3</v>
      </c>
      <c r="AC1936">
        <v>76</v>
      </c>
      <c r="AD1936" s="22" t="s">
        <v>135</v>
      </c>
      <c r="AE1936">
        <v>4</v>
      </c>
      <c r="AF1936">
        <v>3</v>
      </c>
      <c r="AG1936">
        <v>4</v>
      </c>
      <c r="AH1936">
        <v>6</v>
      </c>
      <c r="AL1936" t="s">
        <v>17</v>
      </c>
    </row>
    <row r="1937" spans="1:38" x14ac:dyDescent="0.25">
      <c r="A1937" s="24" t="s">
        <v>365</v>
      </c>
      <c r="B1937" s="25" t="s">
        <v>394</v>
      </c>
      <c r="C1937" s="28">
        <v>3</v>
      </c>
      <c r="D1937">
        <v>10.17</v>
      </c>
      <c r="E1937">
        <v>10.07</v>
      </c>
      <c r="F1937" s="34"/>
      <c r="G1937">
        <v>9</v>
      </c>
      <c r="H1937">
        <v>11</v>
      </c>
      <c r="I1937" s="34"/>
      <c r="J1937" s="66" t="s">
        <v>173</v>
      </c>
      <c r="K1937" s="92" t="s">
        <v>1918</v>
      </c>
      <c r="L1937" s="137"/>
      <c r="M1937">
        <v>120</v>
      </c>
      <c r="N1937">
        <v>123</v>
      </c>
      <c r="O1937" s="34"/>
      <c r="P1937">
        <f>VLOOKUP(表格2_45[[#This Row],[name]],odds!$A$1:$H$200,4,0)</f>
        <v>10</v>
      </c>
      <c r="Q1937">
        <v>7.6</v>
      </c>
      <c r="R1937" s="34"/>
      <c r="S1937" s="36" t="s">
        <v>410</v>
      </c>
      <c r="T1937" s="40">
        <v>1200</v>
      </c>
      <c r="U1937">
        <v>1</v>
      </c>
      <c r="V1937">
        <v>10</v>
      </c>
      <c r="W1937">
        <v>12</v>
      </c>
      <c r="X1937">
        <v>25</v>
      </c>
      <c r="Y1937" s="32" t="s">
        <v>432</v>
      </c>
      <c r="Z1937">
        <v>1099</v>
      </c>
      <c r="AA1937" s="33" t="s">
        <v>417</v>
      </c>
      <c r="AB1937">
        <v>3</v>
      </c>
      <c r="AC1937">
        <v>64</v>
      </c>
      <c r="AD1937" s="27" t="s">
        <v>65</v>
      </c>
      <c r="AE1937" s="12">
        <v>1</v>
      </c>
      <c r="AF1937">
        <v>10</v>
      </c>
      <c r="AG1937">
        <v>12</v>
      </c>
      <c r="AH1937">
        <v>3</v>
      </c>
      <c r="AL1937" t="s">
        <v>46</v>
      </c>
    </row>
    <row r="1938" spans="1:38" x14ac:dyDescent="0.25">
      <c r="A1938" s="24" t="s">
        <v>365</v>
      </c>
      <c r="B1938" s="18" t="s">
        <v>375</v>
      </c>
      <c r="C1938">
        <v>7</v>
      </c>
      <c r="D1938">
        <v>9.9499999999999993</v>
      </c>
      <c r="E1938">
        <v>10.149999999999999</v>
      </c>
      <c r="F1938" s="34"/>
      <c r="G1938">
        <v>11</v>
      </c>
      <c r="H1938">
        <v>9</v>
      </c>
      <c r="I1938" s="34"/>
      <c r="J1938" s="55" t="s">
        <v>64</v>
      </c>
      <c r="K1938" s="77" t="s">
        <v>648</v>
      </c>
      <c r="L1938" s="120"/>
      <c r="M1938">
        <v>129</v>
      </c>
      <c r="N1938">
        <v>123</v>
      </c>
      <c r="O1938" s="34"/>
      <c r="P1938">
        <f>VLOOKUP(表格2_45[[#This Row],[name]],odds!$A$1:$H$200,4,0)</f>
        <v>25</v>
      </c>
      <c r="Q1938">
        <v>59</v>
      </c>
      <c r="R1938" s="34"/>
      <c r="S1938" s="35" t="s">
        <v>408</v>
      </c>
      <c r="T1938" s="40">
        <v>1200</v>
      </c>
      <c r="U1938">
        <v>1</v>
      </c>
      <c r="V1938">
        <v>22</v>
      </c>
      <c r="W1938">
        <v>1</v>
      </c>
      <c r="X1938">
        <v>25</v>
      </c>
      <c r="Y1938" s="32" t="s">
        <v>416</v>
      </c>
      <c r="Z1938">
        <v>1116</v>
      </c>
      <c r="AA1938" s="33" t="s">
        <v>417</v>
      </c>
      <c r="AB1938">
        <v>3</v>
      </c>
      <c r="AC1938">
        <v>63</v>
      </c>
      <c r="AD1938" s="24" t="s">
        <v>50</v>
      </c>
      <c r="AE1938" t="s">
        <v>441</v>
      </c>
      <c r="AF1938">
        <v>2</v>
      </c>
      <c r="AG1938">
        <v>2</v>
      </c>
      <c r="AH1938">
        <v>7</v>
      </c>
      <c r="AL1938" t="s">
        <v>1897</v>
      </c>
    </row>
    <row r="1939" spans="1:38" hidden="1" x14ac:dyDescent="0.25">
      <c r="A1939" s="24" t="s">
        <v>365</v>
      </c>
      <c r="B1939" s="18" t="s">
        <v>375</v>
      </c>
      <c r="C1939">
        <v>11</v>
      </c>
      <c r="D1939">
        <v>9.9499999999999993</v>
      </c>
      <c r="E1939">
        <v>10.25</v>
      </c>
      <c r="F1939" s="34"/>
      <c r="G1939">
        <v>11</v>
      </c>
      <c r="H1939">
        <v>10</v>
      </c>
      <c r="I1939" s="34"/>
      <c r="J1939" s="55" t="s">
        <v>64</v>
      </c>
      <c r="K1939" s="65" t="s">
        <v>167</v>
      </c>
      <c r="L1939" s="117"/>
      <c r="M1939">
        <v>129</v>
      </c>
      <c r="N1939">
        <v>120</v>
      </c>
      <c r="O1939" s="34"/>
      <c r="P1939">
        <f>VLOOKUP(表格2_45[[#This Row],[name]],odds!$A$1:$H$200,4,0)</f>
        <v>25</v>
      </c>
      <c r="Q1939">
        <v>126</v>
      </c>
      <c r="R1939" s="34"/>
      <c r="S1939" s="38" t="s">
        <v>411</v>
      </c>
      <c r="T1939" s="40">
        <v>1200</v>
      </c>
      <c r="U1939">
        <v>1</v>
      </c>
      <c r="V1939">
        <v>15</v>
      </c>
      <c r="W1939">
        <v>10</v>
      </c>
      <c r="X1939">
        <v>23</v>
      </c>
      <c r="Y1939" t="s">
        <v>465</v>
      </c>
      <c r="Z1939">
        <v>1120</v>
      </c>
      <c r="AA1939" s="33" t="s">
        <v>417</v>
      </c>
      <c r="AB1939">
        <v>2</v>
      </c>
      <c r="AC1939">
        <v>83</v>
      </c>
      <c r="AD1939" s="24" t="s">
        <v>50</v>
      </c>
      <c r="AE1939" t="s">
        <v>453</v>
      </c>
      <c r="AF1939">
        <v>14</v>
      </c>
      <c r="AG1939">
        <v>14</v>
      </c>
      <c r="AH1939">
        <v>11</v>
      </c>
      <c r="AL1939" t="s">
        <v>1901</v>
      </c>
    </row>
    <row r="1940" spans="1:38" hidden="1" x14ac:dyDescent="0.25">
      <c r="A1940" s="24" t="s">
        <v>365</v>
      </c>
      <c r="B1940" s="18" t="s">
        <v>375</v>
      </c>
      <c r="C1940">
        <v>8</v>
      </c>
      <c r="D1940">
        <v>10.02</v>
      </c>
      <c r="E1940">
        <v>10.82</v>
      </c>
      <c r="F1940" s="34"/>
      <c r="G1940">
        <v>11</v>
      </c>
      <c r="H1940">
        <v>3</v>
      </c>
      <c r="I1940" s="34"/>
      <c r="J1940" s="55" t="s">
        <v>64</v>
      </c>
      <c r="K1940" s="65" t="s">
        <v>167</v>
      </c>
      <c r="L1940" s="117"/>
      <c r="M1940">
        <v>129</v>
      </c>
      <c r="N1940">
        <v>118</v>
      </c>
      <c r="O1940" s="34"/>
      <c r="P1940">
        <f>VLOOKUP(表格2_45[[#This Row],[name]],odds!$A$1:$H$200,4,0)</f>
        <v>25</v>
      </c>
      <c r="Q1940">
        <v>47</v>
      </c>
      <c r="R1940" s="34"/>
      <c r="S1940" s="37" t="s">
        <v>409</v>
      </c>
      <c r="T1940" s="40">
        <v>1200</v>
      </c>
      <c r="U1940">
        <v>1</v>
      </c>
      <c r="V1940">
        <v>24</v>
      </c>
      <c r="W1940">
        <v>9</v>
      </c>
      <c r="X1940">
        <v>23</v>
      </c>
      <c r="Y1940" t="s">
        <v>508</v>
      </c>
      <c r="Z1940">
        <v>1102</v>
      </c>
      <c r="AA1940" s="33" t="s">
        <v>417</v>
      </c>
      <c r="AB1940">
        <v>2</v>
      </c>
      <c r="AC1940">
        <v>83</v>
      </c>
      <c r="AD1940" s="24" t="s">
        <v>50</v>
      </c>
      <c r="AE1940" t="s">
        <v>441</v>
      </c>
      <c r="AF1940">
        <v>5</v>
      </c>
      <c r="AG1940">
        <v>8</v>
      </c>
      <c r="AH1940">
        <v>8</v>
      </c>
      <c r="AL1940" t="s">
        <v>1901</v>
      </c>
    </row>
    <row r="1941" spans="1:38" hidden="1" x14ac:dyDescent="0.25">
      <c r="A1941" s="24" t="s">
        <v>365</v>
      </c>
      <c r="B1941" s="21" t="s">
        <v>384</v>
      </c>
      <c r="C1941" s="28">
        <v>2</v>
      </c>
      <c r="D1941">
        <v>10.15</v>
      </c>
      <c r="E1941">
        <v>10.15</v>
      </c>
      <c r="F1941" s="34"/>
      <c r="G1941">
        <v>6</v>
      </c>
      <c r="H1941">
        <v>11</v>
      </c>
      <c r="I1941" s="34"/>
      <c r="J1941" s="69" t="s">
        <v>385</v>
      </c>
      <c r="K1941" s="75" t="s">
        <v>596</v>
      </c>
      <c r="L1941" s="116"/>
      <c r="M1941">
        <v>122</v>
      </c>
      <c r="N1941">
        <v>116</v>
      </c>
      <c r="O1941" s="34"/>
      <c r="P1941">
        <f>VLOOKUP(表格2_45[[#This Row],[name]],odds!$A$1:$H$200,4,0)</f>
        <v>8.6</v>
      </c>
      <c r="Q1941">
        <v>13</v>
      </c>
      <c r="R1941" s="34"/>
      <c r="S1941" s="37" t="s">
        <v>409</v>
      </c>
      <c r="T1941" s="40">
        <v>1200</v>
      </c>
      <c r="U1941">
        <v>1</v>
      </c>
      <c r="V1941">
        <v>13</v>
      </c>
      <c r="W1941">
        <v>9</v>
      </c>
      <c r="X1941">
        <v>23</v>
      </c>
      <c r="Y1941" s="32" t="s">
        <v>432</v>
      </c>
      <c r="Z1941">
        <v>1095</v>
      </c>
      <c r="AA1941" s="33" t="s">
        <v>417</v>
      </c>
      <c r="AB1941">
        <v>3</v>
      </c>
      <c r="AC1941">
        <v>66</v>
      </c>
      <c r="AD1941" s="27" t="s">
        <v>65</v>
      </c>
      <c r="AE1941" s="12" t="s">
        <v>581</v>
      </c>
      <c r="AF1941">
        <v>7</v>
      </c>
      <c r="AG1941">
        <v>7</v>
      </c>
      <c r="AH1941">
        <v>2</v>
      </c>
      <c r="AL1941" t="s">
        <v>17</v>
      </c>
    </row>
    <row r="1942" spans="1:38" hidden="1" x14ac:dyDescent="0.25">
      <c r="A1942" s="24" t="s">
        <v>365</v>
      </c>
      <c r="B1942" s="19" t="s">
        <v>378</v>
      </c>
      <c r="C1942">
        <v>7</v>
      </c>
      <c r="D1942">
        <v>9.1199999999999992</v>
      </c>
      <c r="E1942">
        <v>8.8199999999999985</v>
      </c>
      <c r="F1942" s="34"/>
      <c r="G1942">
        <v>1</v>
      </c>
      <c r="H1942">
        <v>9</v>
      </c>
      <c r="I1942" s="34"/>
      <c r="J1942" s="47" t="s">
        <v>504</v>
      </c>
      <c r="K1942" s="49" t="s">
        <v>31</v>
      </c>
      <c r="L1942" s="107"/>
      <c r="M1942">
        <v>126</v>
      </c>
      <c r="N1942">
        <v>122</v>
      </c>
      <c r="O1942" s="34"/>
      <c r="P1942">
        <f>VLOOKUP(表格2_45[[#This Row],[name]],odds!$A$1:$H$200,4,0)</f>
        <v>10</v>
      </c>
      <c r="Q1942">
        <v>9</v>
      </c>
      <c r="R1942" s="34"/>
      <c r="S1942" s="36" t="s">
        <v>410</v>
      </c>
      <c r="T1942" s="40">
        <v>1200</v>
      </c>
      <c r="U1942">
        <v>1</v>
      </c>
      <c r="V1942">
        <v>30</v>
      </c>
      <c r="W1942">
        <v>11</v>
      </c>
      <c r="X1942">
        <v>25</v>
      </c>
      <c r="Y1942" t="s">
        <v>457</v>
      </c>
      <c r="Z1942">
        <v>1152</v>
      </c>
      <c r="AA1942" s="33" t="s">
        <v>417</v>
      </c>
      <c r="AB1942">
        <v>3</v>
      </c>
      <c r="AC1942">
        <v>64</v>
      </c>
      <c r="AD1942" s="20" t="s">
        <v>39</v>
      </c>
      <c r="AE1942">
        <v>6</v>
      </c>
      <c r="AF1942">
        <v>8</v>
      </c>
      <c r="AG1942">
        <v>9</v>
      </c>
      <c r="AH1942">
        <v>7</v>
      </c>
      <c r="AL1942" t="s">
        <v>387</v>
      </c>
    </row>
    <row r="1943" spans="1:38" x14ac:dyDescent="0.25">
      <c r="A1943" s="24" t="s">
        <v>365</v>
      </c>
      <c r="B1943" s="16" t="s">
        <v>369</v>
      </c>
      <c r="C1943" s="28">
        <v>1</v>
      </c>
      <c r="D1943">
        <v>10.06</v>
      </c>
      <c r="E1943">
        <v>10.16</v>
      </c>
      <c r="F1943" s="34"/>
      <c r="G1943">
        <v>12</v>
      </c>
      <c r="H1943">
        <v>9</v>
      </c>
      <c r="I1943" s="34"/>
      <c r="J1943" s="52" t="s">
        <v>49</v>
      </c>
      <c r="K1943" s="52" t="s">
        <v>49</v>
      </c>
      <c r="L1943" s="118"/>
      <c r="M1943">
        <v>133</v>
      </c>
      <c r="N1943">
        <v>131</v>
      </c>
      <c r="O1943" s="34"/>
      <c r="P1943">
        <f>VLOOKUP(表格2_45[[#This Row],[name]],odds!$A$1:$H$200,4,0)</f>
        <v>16</v>
      </c>
      <c r="Q1943">
        <v>8.8000000000000007</v>
      </c>
      <c r="R1943" s="34"/>
      <c r="S1943" s="37" t="s">
        <v>409</v>
      </c>
      <c r="T1943" s="40">
        <v>1200</v>
      </c>
      <c r="U1943">
        <v>1</v>
      </c>
      <c r="V1943">
        <v>26</v>
      </c>
      <c r="W1943">
        <v>11</v>
      </c>
      <c r="X1943">
        <v>25</v>
      </c>
      <c r="Y1943" s="32" t="s">
        <v>416</v>
      </c>
      <c r="Z1943">
        <v>1159</v>
      </c>
      <c r="AA1943" s="33" t="s">
        <v>427</v>
      </c>
      <c r="AB1943">
        <v>3</v>
      </c>
      <c r="AC1943">
        <v>71</v>
      </c>
      <c r="AD1943" s="22" t="s">
        <v>135</v>
      </c>
      <c r="AE1943" s="12" t="s">
        <v>584</v>
      </c>
      <c r="AF1943">
        <v>6</v>
      </c>
      <c r="AG1943">
        <v>5</v>
      </c>
      <c r="AH1943">
        <v>1</v>
      </c>
      <c r="AL1943" t="s">
        <v>17</v>
      </c>
    </row>
    <row r="1944" spans="1:38" x14ac:dyDescent="0.25">
      <c r="A1944" s="24" t="s">
        <v>365</v>
      </c>
      <c r="B1944" s="19" t="s">
        <v>378</v>
      </c>
      <c r="C1944" s="30">
        <v>5</v>
      </c>
      <c r="D1944">
        <v>10.01</v>
      </c>
      <c r="E1944">
        <v>10.209999999999999</v>
      </c>
      <c r="F1944" s="34"/>
      <c r="G1944">
        <v>1</v>
      </c>
      <c r="H1944">
        <v>4</v>
      </c>
      <c r="I1944" s="34"/>
      <c r="J1944" s="47" t="s">
        <v>504</v>
      </c>
      <c r="K1944" s="68" t="s">
        <v>316</v>
      </c>
      <c r="L1944" s="122"/>
      <c r="M1944">
        <v>126</v>
      </c>
      <c r="N1944">
        <v>121</v>
      </c>
      <c r="O1944" s="34"/>
      <c r="P1944">
        <f>VLOOKUP(表格2_45[[#This Row],[name]],odds!$A$1:$H$200,4,0)</f>
        <v>10</v>
      </c>
      <c r="Q1944">
        <v>3.8</v>
      </c>
      <c r="R1944" s="34"/>
      <c r="S1944" s="35" t="s">
        <v>408</v>
      </c>
      <c r="T1944" s="40">
        <v>1200</v>
      </c>
      <c r="U1944">
        <v>1</v>
      </c>
      <c r="V1944">
        <v>28</v>
      </c>
      <c r="W1944">
        <v>5</v>
      </c>
      <c r="X1944">
        <v>25</v>
      </c>
      <c r="Y1944" s="32" t="s">
        <v>426</v>
      </c>
      <c r="Z1944">
        <v>1170</v>
      </c>
      <c r="AA1944" s="33" t="s">
        <v>427</v>
      </c>
      <c r="AB1944">
        <v>3</v>
      </c>
      <c r="AC1944">
        <v>71</v>
      </c>
      <c r="AD1944" s="24" t="s">
        <v>179</v>
      </c>
      <c r="AE1944" s="12" t="s">
        <v>471</v>
      </c>
      <c r="AF1944">
        <v>2</v>
      </c>
      <c r="AG1944">
        <v>1</v>
      </c>
      <c r="AH1944">
        <v>5</v>
      </c>
      <c r="AL1944" t="s">
        <v>17</v>
      </c>
    </row>
    <row r="1945" spans="1:38" hidden="1" x14ac:dyDescent="0.25">
      <c r="A1945" s="24" t="s">
        <v>365</v>
      </c>
      <c r="B1945" s="19" t="s">
        <v>378</v>
      </c>
      <c r="C1945">
        <v>7</v>
      </c>
      <c r="D1945">
        <v>57.38</v>
      </c>
      <c r="E1945">
        <v>57.38</v>
      </c>
      <c r="F1945" s="34"/>
      <c r="G1945">
        <v>1</v>
      </c>
      <c r="H1945">
        <v>2</v>
      </c>
      <c r="I1945" s="34"/>
      <c r="J1945" s="47" t="s">
        <v>504</v>
      </c>
      <c r="K1945" s="62" t="s">
        <v>120</v>
      </c>
      <c r="L1945" s="109"/>
      <c r="M1945">
        <v>126</v>
      </c>
      <c r="N1945">
        <v>126</v>
      </c>
      <c r="O1945" s="34"/>
      <c r="P1945">
        <f>VLOOKUP(表格2_45[[#This Row],[name]],odds!$A$1:$H$200,4,0)</f>
        <v>10</v>
      </c>
      <c r="Q1945">
        <v>8.3000000000000007</v>
      </c>
      <c r="R1945" s="34"/>
      <c r="S1945" s="37" t="s">
        <v>409</v>
      </c>
      <c r="T1945">
        <v>1000</v>
      </c>
      <c r="U1945">
        <v>0</v>
      </c>
      <c r="V1945">
        <v>25</v>
      </c>
      <c r="W1945">
        <v>6</v>
      </c>
      <c r="X1945">
        <v>25</v>
      </c>
      <c r="Y1945" s="32" t="s">
        <v>416</v>
      </c>
      <c r="Z1945">
        <v>1155</v>
      </c>
      <c r="AA1945" s="33" t="s">
        <v>427</v>
      </c>
      <c r="AB1945">
        <v>3</v>
      </c>
      <c r="AC1945">
        <v>70</v>
      </c>
      <c r="AD1945" s="24" t="s">
        <v>179</v>
      </c>
      <c r="AE1945">
        <v>6</v>
      </c>
      <c r="AF1945">
        <v>4</v>
      </c>
      <c r="AG1945">
        <v>4</v>
      </c>
      <c r="AH1945">
        <v>7</v>
      </c>
      <c r="AL1945" t="s">
        <v>17</v>
      </c>
    </row>
    <row r="1946" spans="1:38" x14ac:dyDescent="0.25">
      <c r="A1946" s="24" t="s">
        <v>365</v>
      </c>
      <c r="B1946" s="16" t="s">
        <v>369</v>
      </c>
      <c r="C1946" s="28">
        <v>2</v>
      </c>
      <c r="D1946">
        <v>9.82</v>
      </c>
      <c r="E1946">
        <v>10.220000000000001</v>
      </c>
      <c r="F1946" s="34"/>
      <c r="G1946">
        <v>12</v>
      </c>
      <c r="H1946">
        <v>9</v>
      </c>
      <c r="I1946" s="34"/>
      <c r="J1946" s="52" t="s">
        <v>49</v>
      </c>
      <c r="K1946" s="49" t="s">
        <v>31</v>
      </c>
      <c r="L1946" s="107"/>
      <c r="M1946">
        <v>133</v>
      </c>
      <c r="N1946">
        <v>120</v>
      </c>
      <c r="O1946" s="34"/>
      <c r="P1946">
        <f>VLOOKUP(表格2_45[[#This Row],[name]],odds!$A$1:$H$200,4,0)</f>
        <v>16</v>
      </c>
      <c r="Q1946">
        <v>3</v>
      </c>
      <c r="R1946" s="34"/>
      <c r="S1946" s="36" t="s">
        <v>410</v>
      </c>
      <c r="T1946" s="40">
        <v>1200</v>
      </c>
      <c r="U1946">
        <v>1</v>
      </c>
      <c r="V1946">
        <v>7</v>
      </c>
      <c r="W1946">
        <v>5</v>
      </c>
      <c r="X1946">
        <v>25</v>
      </c>
      <c r="Y1946" s="32" t="s">
        <v>432</v>
      </c>
      <c r="Z1946">
        <v>1132</v>
      </c>
      <c r="AA1946" s="33" t="s">
        <v>417</v>
      </c>
      <c r="AB1946">
        <v>3</v>
      </c>
      <c r="AC1946">
        <v>63</v>
      </c>
      <c r="AD1946" s="22" t="s">
        <v>135</v>
      </c>
      <c r="AE1946" s="12" t="s">
        <v>552</v>
      </c>
      <c r="AF1946">
        <v>10</v>
      </c>
      <c r="AG1946">
        <v>10</v>
      </c>
      <c r="AH1946">
        <v>2</v>
      </c>
      <c r="AL1946" t="s">
        <v>46</v>
      </c>
    </row>
    <row r="1947" spans="1:38" hidden="1" x14ac:dyDescent="0.25">
      <c r="A1947" s="24" t="s">
        <v>365</v>
      </c>
      <c r="B1947" s="19" t="s">
        <v>378</v>
      </c>
      <c r="C1947">
        <v>6</v>
      </c>
      <c r="D1947">
        <v>56.95</v>
      </c>
      <c r="E1947">
        <v>56.85</v>
      </c>
      <c r="F1947" s="34"/>
      <c r="G1947">
        <v>1</v>
      </c>
      <c r="H1947">
        <v>7</v>
      </c>
      <c r="I1947" s="34"/>
      <c r="J1947" s="47" t="s">
        <v>504</v>
      </c>
      <c r="K1947" s="68" t="s">
        <v>316</v>
      </c>
      <c r="L1947" s="122"/>
      <c r="M1947">
        <v>126</v>
      </c>
      <c r="N1947">
        <v>122</v>
      </c>
      <c r="O1947" s="34"/>
      <c r="P1947">
        <f>VLOOKUP(表格2_45[[#This Row],[name]],odds!$A$1:$H$200,4,0)</f>
        <v>10</v>
      </c>
      <c r="Q1947">
        <v>6.7</v>
      </c>
      <c r="R1947" s="34"/>
      <c r="S1947" s="35" t="s">
        <v>408</v>
      </c>
      <c r="T1947">
        <v>1000</v>
      </c>
      <c r="U1947">
        <v>0</v>
      </c>
      <c r="V1947">
        <v>23</v>
      </c>
      <c r="W1947">
        <v>4</v>
      </c>
      <c r="X1947">
        <v>25</v>
      </c>
      <c r="Y1947" s="32" t="s">
        <v>416</v>
      </c>
      <c r="Z1947">
        <v>1166</v>
      </c>
      <c r="AA1947" s="33" t="s">
        <v>417</v>
      </c>
      <c r="AB1947">
        <v>3</v>
      </c>
      <c r="AC1947">
        <v>73</v>
      </c>
      <c r="AD1947" s="24" t="s">
        <v>179</v>
      </c>
      <c r="AE1947" t="s">
        <v>474</v>
      </c>
      <c r="AF1947">
        <v>2</v>
      </c>
      <c r="AG1947">
        <v>2</v>
      </c>
      <c r="AH1947">
        <v>6</v>
      </c>
      <c r="AL1947" t="s">
        <v>17</v>
      </c>
    </row>
    <row r="1948" spans="1:38" hidden="1" x14ac:dyDescent="0.25">
      <c r="A1948" s="24" t="s">
        <v>365</v>
      </c>
      <c r="B1948" s="19" t="s">
        <v>378</v>
      </c>
      <c r="C1948">
        <v>12</v>
      </c>
      <c r="D1948">
        <v>10.44</v>
      </c>
      <c r="E1948">
        <v>10.54</v>
      </c>
      <c r="F1948" s="34"/>
      <c r="G1948">
        <v>1</v>
      </c>
      <c r="H1948">
        <v>1</v>
      </c>
      <c r="I1948" s="34"/>
      <c r="J1948" s="47" t="s">
        <v>504</v>
      </c>
      <c r="K1948" s="50" t="s">
        <v>565</v>
      </c>
      <c r="L1948" s="98"/>
      <c r="M1948">
        <v>126</v>
      </c>
      <c r="N1948">
        <v>122</v>
      </c>
      <c r="O1948" s="34"/>
      <c r="P1948">
        <f>VLOOKUP(表格2_45[[#This Row],[name]],odds!$A$1:$H$200,4,0)</f>
        <v>10</v>
      </c>
      <c r="Q1948">
        <v>11</v>
      </c>
      <c r="R1948" s="34"/>
      <c r="S1948" s="35" t="s">
        <v>408</v>
      </c>
      <c r="T1948" s="40">
        <v>1200</v>
      </c>
      <c r="U1948">
        <v>1</v>
      </c>
      <c r="V1948">
        <v>26</v>
      </c>
      <c r="W1948">
        <v>3</v>
      </c>
      <c r="X1948">
        <v>25</v>
      </c>
      <c r="Y1948" t="s">
        <v>457</v>
      </c>
      <c r="Z1948">
        <v>1186</v>
      </c>
      <c r="AA1948" s="33" t="s">
        <v>417</v>
      </c>
      <c r="AB1948">
        <v>3</v>
      </c>
      <c r="AC1948">
        <v>74</v>
      </c>
      <c r="AD1948" s="24" t="s">
        <v>179</v>
      </c>
      <c r="AE1948" t="s">
        <v>1903</v>
      </c>
      <c r="AF1948">
        <v>3</v>
      </c>
      <c r="AG1948">
        <v>2</v>
      </c>
      <c r="AH1948">
        <v>12</v>
      </c>
      <c r="AL1948" t="s">
        <v>17</v>
      </c>
    </row>
    <row r="1949" spans="1:38" hidden="1" x14ac:dyDescent="0.25">
      <c r="A1949" s="24" t="s">
        <v>365</v>
      </c>
      <c r="B1949" s="19" t="s">
        <v>378</v>
      </c>
      <c r="C1949" s="28">
        <v>3</v>
      </c>
      <c r="D1949">
        <v>9.27</v>
      </c>
      <c r="E1949">
        <v>8.870000000000001</v>
      </c>
      <c r="F1949" s="34"/>
      <c r="G1949">
        <v>1</v>
      </c>
      <c r="H1949">
        <v>6</v>
      </c>
      <c r="I1949" s="34"/>
      <c r="J1949" s="47" t="s">
        <v>504</v>
      </c>
      <c r="K1949" s="57" t="s">
        <v>326</v>
      </c>
      <c r="L1949" s="121"/>
      <c r="M1949">
        <v>126</v>
      </c>
      <c r="N1949">
        <v>133</v>
      </c>
      <c r="O1949" s="34"/>
      <c r="P1949">
        <f>VLOOKUP(表格2_45[[#This Row],[name]],odds!$A$1:$H$200,4,0)</f>
        <v>10</v>
      </c>
      <c r="Q1949">
        <v>7.8</v>
      </c>
      <c r="R1949" s="34"/>
      <c r="S1949" s="35" t="s">
        <v>408</v>
      </c>
      <c r="T1949" s="40">
        <v>1200</v>
      </c>
      <c r="U1949">
        <v>1</v>
      </c>
      <c r="V1949">
        <v>12</v>
      </c>
      <c r="W1949">
        <v>3</v>
      </c>
      <c r="X1949">
        <v>25</v>
      </c>
      <c r="Y1949" s="32" t="s">
        <v>432</v>
      </c>
      <c r="Z1949">
        <v>1188</v>
      </c>
      <c r="AA1949" s="33" t="s">
        <v>427</v>
      </c>
      <c r="AB1949">
        <v>3</v>
      </c>
      <c r="AC1949">
        <v>74</v>
      </c>
      <c r="AD1949" s="24" t="s">
        <v>179</v>
      </c>
      <c r="AE1949" s="12">
        <v>1</v>
      </c>
      <c r="AF1949">
        <v>2</v>
      </c>
      <c r="AG1949">
        <v>2</v>
      </c>
      <c r="AH1949">
        <v>3</v>
      </c>
      <c r="AL1949" t="s">
        <v>17</v>
      </c>
    </row>
    <row r="1950" spans="1:38" hidden="1" x14ac:dyDescent="0.25">
      <c r="A1950" s="24" t="s">
        <v>365</v>
      </c>
      <c r="B1950" s="19" t="s">
        <v>378</v>
      </c>
      <c r="C1950" s="28">
        <v>2</v>
      </c>
      <c r="D1950">
        <v>9.81</v>
      </c>
      <c r="E1950">
        <v>9.81</v>
      </c>
      <c r="F1950" s="34"/>
      <c r="G1950">
        <v>1</v>
      </c>
      <c r="H1950">
        <v>1</v>
      </c>
      <c r="I1950" s="34"/>
      <c r="J1950" s="47" t="s">
        <v>504</v>
      </c>
      <c r="K1950" s="57" t="s">
        <v>326</v>
      </c>
      <c r="L1950" s="121"/>
      <c r="M1950">
        <v>126</v>
      </c>
      <c r="N1950">
        <v>127</v>
      </c>
      <c r="O1950" s="34"/>
      <c r="P1950">
        <f>VLOOKUP(表格2_45[[#This Row],[name]],odds!$A$1:$H$200,4,0)</f>
        <v>10</v>
      </c>
      <c r="Q1950">
        <v>4.2</v>
      </c>
      <c r="R1950" s="34"/>
      <c r="S1950" s="35" t="s">
        <v>408</v>
      </c>
      <c r="T1950" s="40">
        <v>1200</v>
      </c>
      <c r="U1950">
        <v>1</v>
      </c>
      <c r="V1950">
        <v>5</v>
      </c>
      <c r="W1950">
        <v>3</v>
      </c>
      <c r="X1950">
        <v>25</v>
      </c>
      <c r="Y1950" s="32" t="s">
        <v>426</v>
      </c>
      <c r="Z1950">
        <v>1190</v>
      </c>
      <c r="AA1950" s="33" t="s">
        <v>417</v>
      </c>
      <c r="AB1950">
        <v>3</v>
      </c>
      <c r="AC1950">
        <v>72</v>
      </c>
      <c r="AD1950" s="24" t="s">
        <v>179</v>
      </c>
      <c r="AE1950" s="12" t="s">
        <v>654</v>
      </c>
      <c r="AF1950">
        <v>1</v>
      </c>
      <c r="AG1950">
        <v>1</v>
      </c>
      <c r="AH1950">
        <v>2</v>
      </c>
      <c r="AL1950" t="s">
        <v>17</v>
      </c>
    </row>
    <row r="1951" spans="1:38" hidden="1" x14ac:dyDescent="0.25">
      <c r="A1951" s="24" t="s">
        <v>365</v>
      </c>
      <c r="B1951" s="19" t="s">
        <v>378</v>
      </c>
      <c r="C1951" s="30">
        <v>5</v>
      </c>
      <c r="D1951">
        <v>10.26</v>
      </c>
      <c r="E1951">
        <v>9.9600000000000009</v>
      </c>
      <c r="F1951" s="34"/>
      <c r="G1951">
        <v>1</v>
      </c>
      <c r="H1951">
        <v>8</v>
      </c>
      <c r="I1951" s="34"/>
      <c r="J1951" s="47" t="s">
        <v>504</v>
      </c>
      <c r="K1951" s="57" t="s">
        <v>326</v>
      </c>
      <c r="L1951" s="121"/>
      <c r="M1951">
        <v>126</v>
      </c>
      <c r="N1951">
        <v>130</v>
      </c>
      <c r="O1951" s="34"/>
      <c r="P1951">
        <f>VLOOKUP(表格2_45[[#This Row],[name]],odds!$A$1:$H$200,4,0)</f>
        <v>10</v>
      </c>
      <c r="Q1951">
        <v>12</v>
      </c>
      <c r="R1951" s="34"/>
      <c r="S1951" s="35" t="s">
        <v>408</v>
      </c>
      <c r="T1951" s="40">
        <v>1200</v>
      </c>
      <c r="U1951">
        <v>1</v>
      </c>
      <c r="V1951">
        <v>19</v>
      </c>
      <c r="W1951">
        <v>2</v>
      </c>
      <c r="X1951">
        <v>25</v>
      </c>
      <c r="Y1951" s="31" t="s">
        <v>420</v>
      </c>
      <c r="Z1951">
        <v>1194</v>
      </c>
      <c r="AA1951" s="33" t="s">
        <v>417</v>
      </c>
      <c r="AB1951">
        <v>3</v>
      </c>
      <c r="AC1951">
        <v>74</v>
      </c>
      <c r="AD1951" s="24" t="s">
        <v>179</v>
      </c>
      <c r="AE1951" t="s">
        <v>435</v>
      </c>
      <c r="AF1951">
        <v>2</v>
      </c>
      <c r="AG1951">
        <v>2</v>
      </c>
      <c r="AH1951">
        <v>5</v>
      </c>
      <c r="AL1951" t="s">
        <v>17</v>
      </c>
    </row>
    <row r="1952" spans="1:38" hidden="1" x14ac:dyDescent="0.25">
      <c r="A1952" s="24" t="s">
        <v>365</v>
      </c>
      <c r="B1952" s="19" t="s">
        <v>378</v>
      </c>
      <c r="C1952">
        <v>6</v>
      </c>
      <c r="D1952">
        <v>57.39</v>
      </c>
      <c r="E1952">
        <v>56.690000000000005</v>
      </c>
      <c r="F1952" s="34"/>
      <c r="G1952">
        <v>1</v>
      </c>
      <c r="H1952">
        <v>9</v>
      </c>
      <c r="I1952" s="34"/>
      <c r="J1952" s="47" t="s">
        <v>504</v>
      </c>
      <c r="K1952" s="74" t="s">
        <v>404</v>
      </c>
      <c r="L1952" s="106"/>
      <c r="M1952">
        <v>126</v>
      </c>
      <c r="N1952">
        <v>135</v>
      </c>
      <c r="O1952" s="34"/>
      <c r="P1952">
        <f>VLOOKUP(表格2_45[[#This Row],[name]],odds!$A$1:$H$200,4,0)</f>
        <v>10</v>
      </c>
      <c r="Q1952">
        <v>6</v>
      </c>
      <c r="R1952" s="34"/>
      <c r="S1952" s="37" t="s">
        <v>409</v>
      </c>
      <c r="T1952">
        <v>1000</v>
      </c>
      <c r="U1952">
        <v>0</v>
      </c>
      <c r="V1952">
        <v>11</v>
      </c>
      <c r="W1952">
        <v>12</v>
      </c>
      <c r="X1952">
        <v>24</v>
      </c>
      <c r="Y1952" s="31" t="s">
        <v>420</v>
      </c>
      <c r="Z1952">
        <v>1194</v>
      </c>
      <c r="AA1952" s="33" t="s">
        <v>417</v>
      </c>
      <c r="AB1952">
        <v>3</v>
      </c>
      <c r="AC1952">
        <v>75</v>
      </c>
      <c r="AD1952" s="24" t="s">
        <v>179</v>
      </c>
      <c r="AE1952" s="12" t="s">
        <v>471</v>
      </c>
      <c r="AF1952">
        <v>4</v>
      </c>
      <c r="AG1952">
        <v>5</v>
      </c>
      <c r="AH1952">
        <v>6</v>
      </c>
      <c r="AL1952" t="s">
        <v>17</v>
      </c>
    </row>
    <row r="1953" spans="1:38" hidden="1" x14ac:dyDescent="0.25">
      <c r="A1953" s="24" t="s">
        <v>365</v>
      </c>
      <c r="B1953" s="19" t="s">
        <v>378</v>
      </c>
      <c r="C1953" s="30">
        <v>5</v>
      </c>
      <c r="D1953">
        <v>57.17</v>
      </c>
      <c r="E1953">
        <v>56.67</v>
      </c>
      <c r="F1953" s="34"/>
      <c r="G1953">
        <v>1</v>
      </c>
      <c r="H1953">
        <v>11</v>
      </c>
      <c r="I1953" s="34"/>
      <c r="J1953" s="47" t="s">
        <v>504</v>
      </c>
      <c r="K1953" s="47" t="s">
        <v>504</v>
      </c>
      <c r="L1953" s="108"/>
      <c r="M1953">
        <v>126</v>
      </c>
      <c r="N1953">
        <v>128</v>
      </c>
      <c r="O1953" s="34"/>
      <c r="P1953">
        <f>VLOOKUP(表格2_45[[#This Row],[name]],odds!$A$1:$H$200,4,0)</f>
        <v>10</v>
      </c>
      <c r="Q1953">
        <v>19</v>
      </c>
      <c r="R1953" s="34"/>
      <c r="S1953" s="35" t="s">
        <v>408</v>
      </c>
      <c r="T1953">
        <v>1000</v>
      </c>
      <c r="U1953">
        <v>0</v>
      </c>
      <c r="V1953">
        <v>22</v>
      </c>
      <c r="W1953">
        <v>5</v>
      </c>
      <c r="X1953">
        <v>24</v>
      </c>
      <c r="Y1953" s="32" t="s">
        <v>426</v>
      </c>
      <c r="Z1953">
        <v>1175</v>
      </c>
      <c r="AA1953" s="33" t="s">
        <v>417</v>
      </c>
      <c r="AB1953">
        <v>3</v>
      </c>
      <c r="AC1953">
        <v>75</v>
      </c>
      <c r="AD1953" s="24" t="s">
        <v>179</v>
      </c>
      <c r="AE1953" s="12">
        <v>1</v>
      </c>
      <c r="AF1953">
        <v>3</v>
      </c>
      <c r="AG1953">
        <v>3</v>
      </c>
      <c r="AH1953">
        <v>5</v>
      </c>
      <c r="AL1953" t="s">
        <v>17</v>
      </c>
    </row>
    <row r="1954" spans="1:38" x14ac:dyDescent="0.25">
      <c r="A1954" s="24" t="s">
        <v>365</v>
      </c>
      <c r="B1954" s="16" t="s">
        <v>369</v>
      </c>
      <c r="C1954" s="28">
        <v>1</v>
      </c>
      <c r="D1954">
        <v>9.44</v>
      </c>
      <c r="E1954">
        <v>10.24</v>
      </c>
      <c r="F1954" s="34"/>
      <c r="G1954">
        <v>12</v>
      </c>
      <c r="H1954">
        <v>1</v>
      </c>
      <c r="I1954" s="34"/>
      <c r="J1954" s="52" t="s">
        <v>49</v>
      </c>
      <c r="K1954" s="52" t="s">
        <v>49</v>
      </c>
      <c r="L1954" s="118"/>
      <c r="M1954">
        <v>133</v>
      </c>
      <c r="N1954">
        <v>121</v>
      </c>
      <c r="O1954" s="34"/>
      <c r="P1954">
        <f>VLOOKUP(表格2_45[[#This Row],[name]],odds!$A$1:$H$200,4,0)</f>
        <v>16</v>
      </c>
      <c r="Q1954">
        <v>3</v>
      </c>
      <c r="R1954" s="34"/>
      <c r="S1954" s="35" t="s">
        <v>408</v>
      </c>
      <c r="T1954" s="40">
        <v>1200</v>
      </c>
      <c r="U1954">
        <v>1</v>
      </c>
      <c r="V1954">
        <v>15</v>
      </c>
      <c r="W1954">
        <v>10</v>
      </c>
      <c r="X1954">
        <v>25</v>
      </c>
      <c r="Y1954" s="32" t="s">
        <v>432</v>
      </c>
      <c r="Z1954">
        <v>1153</v>
      </c>
      <c r="AA1954" s="33" t="s">
        <v>427</v>
      </c>
      <c r="AB1954">
        <v>3</v>
      </c>
      <c r="AC1954">
        <v>65</v>
      </c>
      <c r="AD1954" s="22" t="s">
        <v>135</v>
      </c>
      <c r="AE1954" s="12" t="s">
        <v>989</v>
      </c>
      <c r="AF1954">
        <v>3</v>
      </c>
      <c r="AG1954">
        <v>2</v>
      </c>
      <c r="AH1954">
        <v>1</v>
      </c>
      <c r="AL1954" t="s">
        <v>1889</v>
      </c>
    </row>
    <row r="1955" spans="1:38" hidden="1" x14ac:dyDescent="0.25">
      <c r="A1955" s="24" t="s">
        <v>365</v>
      </c>
      <c r="B1955" s="19" t="s">
        <v>378</v>
      </c>
      <c r="C1955" s="28">
        <v>1</v>
      </c>
      <c r="D1955">
        <v>9.68</v>
      </c>
      <c r="E1955">
        <v>9.379999999999999</v>
      </c>
      <c r="F1955" s="34"/>
      <c r="G1955">
        <v>1</v>
      </c>
      <c r="H1955">
        <v>11</v>
      </c>
      <c r="I1955" s="34"/>
      <c r="J1955" s="47" t="s">
        <v>504</v>
      </c>
      <c r="K1955" s="49" t="s">
        <v>31</v>
      </c>
      <c r="L1955" s="107"/>
      <c r="M1955">
        <v>126</v>
      </c>
      <c r="N1955">
        <v>123</v>
      </c>
      <c r="O1955" s="34"/>
      <c r="P1955">
        <f>VLOOKUP(表格2_45[[#This Row],[name]],odds!$A$1:$H$200,4,0)</f>
        <v>10</v>
      </c>
      <c r="Q1955">
        <v>4.2</v>
      </c>
      <c r="R1955" s="34"/>
      <c r="S1955" s="35" t="s">
        <v>408</v>
      </c>
      <c r="T1955" s="40">
        <v>1200</v>
      </c>
      <c r="U1955">
        <v>1</v>
      </c>
      <c r="V1955">
        <v>10</v>
      </c>
      <c r="W1955">
        <v>4</v>
      </c>
      <c r="X1955">
        <v>24</v>
      </c>
      <c r="Y1955" s="31" t="s">
        <v>420</v>
      </c>
      <c r="Z1955">
        <v>1167</v>
      </c>
      <c r="AA1955" s="33" t="s">
        <v>417</v>
      </c>
      <c r="AB1955">
        <v>3</v>
      </c>
      <c r="AC1955">
        <v>68</v>
      </c>
      <c r="AD1955" s="24" t="s">
        <v>179</v>
      </c>
      <c r="AE1955" s="12" t="s">
        <v>423</v>
      </c>
      <c r="AF1955">
        <v>1</v>
      </c>
      <c r="AG1955">
        <v>1</v>
      </c>
      <c r="AH1955">
        <v>1</v>
      </c>
      <c r="AL1955" t="s">
        <v>17</v>
      </c>
    </row>
    <row r="1956" spans="1:38" hidden="1" x14ac:dyDescent="0.25">
      <c r="A1956" s="24" t="s">
        <v>365</v>
      </c>
      <c r="B1956" s="19" t="s">
        <v>378</v>
      </c>
      <c r="C1956" s="28">
        <v>1</v>
      </c>
      <c r="D1956">
        <v>9.6</v>
      </c>
      <c r="E1956">
        <v>9.5</v>
      </c>
      <c r="F1956" s="34"/>
      <c r="G1956">
        <v>1</v>
      </c>
      <c r="H1956">
        <v>3</v>
      </c>
      <c r="I1956" s="34"/>
      <c r="J1956" s="47" t="s">
        <v>504</v>
      </c>
      <c r="K1956" s="47" t="s">
        <v>504</v>
      </c>
      <c r="L1956" s="108"/>
      <c r="M1956">
        <v>126</v>
      </c>
      <c r="N1956">
        <v>130</v>
      </c>
      <c r="O1956" s="34"/>
      <c r="P1956">
        <f>VLOOKUP(表格2_45[[#This Row],[name]],odds!$A$1:$H$200,4,0)</f>
        <v>10</v>
      </c>
      <c r="Q1956">
        <v>4.5</v>
      </c>
      <c r="R1956" s="34"/>
      <c r="S1956" s="35" t="s">
        <v>408</v>
      </c>
      <c r="T1956" s="40">
        <v>1200</v>
      </c>
      <c r="U1956">
        <v>1</v>
      </c>
      <c r="V1956">
        <v>20</v>
      </c>
      <c r="W1956">
        <v>3</v>
      </c>
      <c r="X1956">
        <v>24</v>
      </c>
      <c r="Y1956" s="32" t="s">
        <v>426</v>
      </c>
      <c r="Z1956">
        <v>1151</v>
      </c>
      <c r="AA1956" s="33" t="s">
        <v>417</v>
      </c>
      <c r="AB1956">
        <v>4</v>
      </c>
      <c r="AC1956">
        <v>58</v>
      </c>
      <c r="AD1956" s="24" t="s">
        <v>179</v>
      </c>
      <c r="AE1956" t="s">
        <v>589</v>
      </c>
      <c r="AF1956">
        <v>2</v>
      </c>
      <c r="AG1956">
        <v>2</v>
      </c>
      <c r="AH1956">
        <v>1</v>
      </c>
      <c r="AL1956" t="s">
        <v>262</v>
      </c>
    </row>
    <row r="1957" spans="1:38" hidden="1" x14ac:dyDescent="0.25">
      <c r="A1957" s="24" t="s">
        <v>365</v>
      </c>
      <c r="B1957" s="19" t="s">
        <v>378</v>
      </c>
      <c r="C1957">
        <v>7</v>
      </c>
      <c r="D1957">
        <v>9.49</v>
      </c>
      <c r="E1957">
        <v>9.69</v>
      </c>
      <c r="F1957" s="34"/>
      <c r="G1957">
        <v>1</v>
      </c>
      <c r="H1957">
        <v>4</v>
      </c>
      <c r="I1957" s="34"/>
      <c r="J1957" s="47" t="s">
        <v>504</v>
      </c>
      <c r="K1957" s="65" t="s">
        <v>167</v>
      </c>
      <c r="L1957" s="117"/>
      <c r="M1957">
        <v>126</v>
      </c>
      <c r="N1957">
        <v>120</v>
      </c>
      <c r="O1957" s="34"/>
      <c r="P1957">
        <f>VLOOKUP(表格2_45[[#This Row],[name]],odds!$A$1:$H$200,4,0)</f>
        <v>10</v>
      </c>
      <c r="Q1957">
        <v>12</v>
      </c>
      <c r="R1957" s="34"/>
      <c r="S1957" s="35" t="s">
        <v>408</v>
      </c>
      <c r="T1957" s="40">
        <v>1200</v>
      </c>
      <c r="U1957">
        <v>1</v>
      </c>
      <c r="V1957">
        <v>18</v>
      </c>
      <c r="W1957">
        <v>2</v>
      </c>
      <c r="X1957">
        <v>24</v>
      </c>
      <c r="Y1957" t="s">
        <v>457</v>
      </c>
      <c r="Z1957">
        <v>1173</v>
      </c>
      <c r="AA1957" s="33" t="s">
        <v>417</v>
      </c>
      <c r="AB1957">
        <v>3</v>
      </c>
      <c r="AC1957">
        <v>60</v>
      </c>
      <c r="AD1957" s="24" t="s">
        <v>179</v>
      </c>
      <c r="AE1957">
        <v>4</v>
      </c>
      <c r="AF1957">
        <v>1</v>
      </c>
      <c r="AG1957">
        <v>1</v>
      </c>
      <c r="AH1957">
        <v>7</v>
      </c>
      <c r="AL1957" t="s">
        <v>46</v>
      </c>
    </row>
    <row r="1958" spans="1:38" hidden="1" x14ac:dyDescent="0.25">
      <c r="A1958" s="24" t="s">
        <v>365</v>
      </c>
      <c r="B1958" s="19" t="s">
        <v>378</v>
      </c>
      <c r="C1958" s="30">
        <v>4</v>
      </c>
      <c r="D1958">
        <v>9.0399999999999991</v>
      </c>
      <c r="E1958">
        <v>8.94</v>
      </c>
      <c r="F1958" s="34"/>
      <c r="G1958">
        <v>1</v>
      </c>
      <c r="H1958">
        <v>9</v>
      </c>
      <c r="I1958" s="34"/>
      <c r="J1958" s="47" t="s">
        <v>504</v>
      </c>
      <c r="K1958" s="65" t="s">
        <v>167</v>
      </c>
      <c r="L1958" s="117"/>
      <c r="M1958">
        <v>126</v>
      </c>
      <c r="N1958">
        <v>117</v>
      </c>
      <c r="O1958" s="34"/>
      <c r="P1958">
        <f>VLOOKUP(表格2_45[[#This Row],[name]],odds!$A$1:$H$200,4,0)</f>
        <v>10</v>
      </c>
      <c r="Q1958">
        <v>23</v>
      </c>
      <c r="R1958" s="34"/>
      <c r="S1958" s="35" t="s">
        <v>408</v>
      </c>
      <c r="T1958" s="40">
        <v>1200</v>
      </c>
      <c r="U1958">
        <v>1</v>
      </c>
      <c r="V1958">
        <v>24</v>
      </c>
      <c r="W1958">
        <v>1</v>
      </c>
      <c r="X1958">
        <v>24</v>
      </c>
      <c r="Y1958" t="s">
        <v>457</v>
      </c>
      <c r="Z1958">
        <v>1152</v>
      </c>
      <c r="AA1958" s="33" t="s">
        <v>417</v>
      </c>
      <c r="AB1958">
        <v>3</v>
      </c>
      <c r="AC1958">
        <v>62</v>
      </c>
      <c r="AD1958" s="24" t="s">
        <v>179</v>
      </c>
      <c r="AE1958" t="s">
        <v>441</v>
      </c>
      <c r="AF1958">
        <v>3</v>
      </c>
      <c r="AG1958">
        <v>2</v>
      </c>
      <c r="AH1958">
        <v>4</v>
      </c>
      <c r="AL1958" t="s">
        <v>1215</v>
      </c>
    </row>
    <row r="1959" spans="1:38" hidden="1" x14ac:dyDescent="0.25">
      <c r="A1959" s="24" t="s">
        <v>365</v>
      </c>
      <c r="B1959" s="19" t="s">
        <v>378</v>
      </c>
      <c r="C1959">
        <v>10</v>
      </c>
      <c r="D1959">
        <v>11.21</v>
      </c>
      <c r="E1959">
        <v>11.110000000000001</v>
      </c>
      <c r="F1959" s="34"/>
      <c r="G1959">
        <v>1</v>
      </c>
      <c r="H1959">
        <v>8</v>
      </c>
      <c r="I1959" s="34"/>
      <c r="J1959" s="47" t="s">
        <v>504</v>
      </c>
      <c r="K1959" s="56" t="s">
        <v>69</v>
      </c>
      <c r="L1959" s="105"/>
      <c r="M1959">
        <v>126</v>
      </c>
      <c r="N1959">
        <v>122</v>
      </c>
      <c r="O1959" s="34"/>
      <c r="P1959">
        <f>VLOOKUP(表格2_45[[#This Row],[name]],odds!$A$1:$H$200,4,0)</f>
        <v>10</v>
      </c>
      <c r="Q1959">
        <v>15</v>
      </c>
      <c r="R1959" s="34"/>
      <c r="S1959" s="35" t="s">
        <v>408</v>
      </c>
      <c r="T1959" s="40">
        <v>1200</v>
      </c>
      <c r="U1959">
        <v>1</v>
      </c>
      <c r="V1959">
        <v>17</v>
      </c>
      <c r="W1959">
        <v>12</v>
      </c>
      <c r="X1959">
        <v>23</v>
      </c>
      <c r="Y1959" t="s">
        <v>457</v>
      </c>
      <c r="Z1959">
        <v>1147</v>
      </c>
      <c r="AA1959" s="33" t="s">
        <v>417</v>
      </c>
      <c r="AB1959">
        <v>3</v>
      </c>
      <c r="AC1959">
        <v>64</v>
      </c>
      <c r="AD1959" s="16" t="s">
        <v>70</v>
      </c>
      <c r="AE1959" t="s">
        <v>1155</v>
      </c>
      <c r="AF1959">
        <v>1</v>
      </c>
      <c r="AG1959">
        <v>1</v>
      </c>
      <c r="AH1959">
        <v>10</v>
      </c>
      <c r="AL1959" t="s">
        <v>141</v>
      </c>
    </row>
    <row r="1960" spans="1:38" hidden="1" x14ac:dyDescent="0.25">
      <c r="A1960" s="24" t="s">
        <v>365</v>
      </c>
      <c r="B1960" s="19" t="s">
        <v>378</v>
      </c>
      <c r="C1960">
        <v>9</v>
      </c>
      <c r="D1960">
        <v>58.43</v>
      </c>
      <c r="E1960">
        <v>58.63</v>
      </c>
      <c r="F1960" s="34"/>
      <c r="G1960">
        <v>1</v>
      </c>
      <c r="H1960">
        <v>1</v>
      </c>
      <c r="I1960" s="34"/>
      <c r="J1960" s="47" t="s">
        <v>504</v>
      </c>
      <c r="K1960" s="54" t="s">
        <v>58</v>
      </c>
      <c r="L1960" s="110"/>
      <c r="M1960">
        <v>126</v>
      </c>
      <c r="N1960">
        <v>121</v>
      </c>
      <c r="O1960" s="34"/>
      <c r="P1960">
        <f>VLOOKUP(表格2_45[[#This Row],[name]],odds!$A$1:$H$200,4,0)</f>
        <v>10</v>
      </c>
      <c r="Q1960">
        <v>38</v>
      </c>
      <c r="R1960" s="34"/>
      <c r="S1960" s="35" t="s">
        <v>408</v>
      </c>
      <c r="T1960">
        <v>1000</v>
      </c>
      <c r="U1960">
        <v>0</v>
      </c>
      <c r="V1960">
        <v>11</v>
      </c>
      <c r="W1960">
        <v>11</v>
      </c>
      <c r="X1960">
        <v>23</v>
      </c>
      <c r="Y1960" t="s">
        <v>465</v>
      </c>
      <c r="Z1960">
        <v>1125</v>
      </c>
      <c r="AA1960" s="33" t="s">
        <v>417</v>
      </c>
      <c r="AB1960">
        <v>3</v>
      </c>
      <c r="AC1960">
        <v>66</v>
      </c>
      <c r="AD1960" s="16" t="s">
        <v>70</v>
      </c>
      <c r="AE1960" t="s">
        <v>603</v>
      </c>
      <c r="AF1960">
        <v>3</v>
      </c>
      <c r="AG1960">
        <v>2</v>
      </c>
      <c r="AH1960">
        <v>9</v>
      </c>
      <c r="AL1960" t="s">
        <v>141</v>
      </c>
    </row>
    <row r="1961" spans="1:38" hidden="1" x14ac:dyDescent="0.25">
      <c r="A1961" s="24" t="s">
        <v>365</v>
      </c>
      <c r="B1961" s="19" t="s">
        <v>378</v>
      </c>
      <c r="C1961">
        <v>9</v>
      </c>
      <c r="D1961">
        <v>57.81</v>
      </c>
      <c r="E1961">
        <v>57.81</v>
      </c>
      <c r="F1961" s="34"/>
      <c r="G1961">
        <v>1</v>
      </c>
      <c r="H1961">
        <v>8</v>
      </c>
      <c r="I1961" s="34"/>
      <c r="J1961" s="47" t="s">
        <v>504</v>
      </c>
      <c r="K1961" s="52" t="s">
        <v>49</v>
      </c>
      <c r="L1961" s="118"/>
      <c r="M1961">
        <v>126</v>
      </c>
      <c r="N1961">
        <v>121</v>
      </c>
      <c r="O1961" s="34"/>
      <c r="P1961">
        <f>VLOOKUP(表格2_45[[#This Row],[name]],odds!$A$1:$H$200,4,0)</f>
        <v>10</v>
      </c>
      <c r="Q1961">
        <v>10</v>
      </c>
      <c r="R1961" s="34"/>
      <c r="S1961" s="37" t="s">
        <v>409</v>
      </c>
      <c r="T1961">
        <v>1000</v>
      </c>
      <c r="U1961">
        <v>0</v>
      </c>
      <c r="V1961">
        <v>4</v>
      </c>
      <c r="W1961">
        <v>10</v>
      </c>
      <c r="X1961">
        <v>23</v>
      </c>
      <c r="Y1961" s="32" t="s">
        <v>426</v>
      </c>
      <c r="Z1961">
        <v>1149</v>
      </c>
      <c r="AA1961" s="33" t="s">
        <v>427</v>
      </c>
      <c r="AB1961">
        <v>3</v>
      </c>
      <c r="AC1961">
        <v>66</v>
      </c>
      <c r="AD1961" s="16" t="s">
        <v>70</v>
      </c>
      <c r="AE1961">
        <v>9</v>
      </c>
      <c r="AF1961">
        <v>6</v>
      </c>
      <c r="AG1961">
        <v>5</v>
      </c>
      <c r="AH1961">
        <v>9</v>
      </c>
      <c r="AL1961" t="s">
        <v>1298</v>
      </c>
    </row>
    <row r="1962" spans="1:38" hidden="1" x14ac:dyDescent="0.25">
      <c r="A1962" s="24" t="s">
        <v>365</v>
      </c>
      <c r="B1962" s="18" t="s">
        <v>375</v>
      </c>
      <c r="C1962">
        <v>8</v>
      </c>
      <c r="D1962">
        <v>9.94</v>
      </c>
      <c r="E1962">
        <v>10.24</v>
      </c>
      <c r="F1962" s="34"/>
      <c r="G1962">
        <v>11</v>
      </c>
      <c r="H1962">
        <v>11</v>
      </c>
      <c r="I1962" s="34"/>
      <c r="J1962" s="55" t="s">
        <v>64</v>
      </c>
      <c r="K1962" s="65" t="s">
        <v>167</v>
      </c>
      <c r="L1962" s="117"/>
      <c r="M1962">
        <v>129</v>
      </c>
      <c r="N1962">
        <v>119</v>
      </c>
      <c r="O1962" s="34"/>
      <c r="P1962">
        <f>VLOOKUP(表格2_45[[#This Row],[name]],odds!$A$1:$H$200,4,0)</f>
        <v>25</v>
      </c>
      <c r="Q1962">
        <v>88</v>
      </c>
      <c r="R1962" s="34"/>
      <c r="S1962" s="38" t="s">
        <v>411</v>
      </c>
      <c r="T1962" s="40">
        <v>1200</v>
      </c>
      <c r="U1962">
        <v>1</v>
      </c>
      <c r="V1962">
        <v>8</v>
      </c>
      <c r="W1962">
        <v>11</v>
      </c>
      <c r="X1962">
        <v>23</v>
      </c>
      <c r="Y1962" s="32" t="s">
        <v>432</v>
      </c>
      <c r="Z1962">
        <v>1118</v>
      </c>
      <c r="AA1962" s="33" t="s">
        <v>417</v>
      </c>
      <c r="AB1962">
        <v>2</v>
      </c>
      <c r="AC1962">
        <v>82</v>
      </c>
      <c r="AD1962" s="24" t="s">
        <v>50</v>
      </c>
      <c r="AE1962" t="s">
        <v>453</v>
      </c>
      <c r="AF1962">
        <v>12</v>
      </c>
      <c r="AG1962">
        <v>11</v>
      </c>
      <c r="AH1962">
        <v>8</v>
      </c>
      <c r="AL1962" t="s">
        <v>1901</v>
      </c>
    </row>
    <row r="1963" spans="1:38" hidden="1" x14ac:dyDescent="0.25">
      <c r="A1963" s="24" t="s">
        <v>365</v>
      </c>
      <c r="B1963" s="20" t="s">
        <v>381</v>
      </c>
      <c r="C1963" s="28">
        <v>1</v>
      </c>
      <c r="D1963">
        <v>8.6999999999999993</v>
      </c>
      <c r="E1963">
        <v>8.7999999999999989</v>
      </c>
      <c r="F1963" s="34"/>
      <c r="G1963">
        <v>5</v>
      </c>
      <c r="H1963">
        <v>1</v>
      </c>
      <c r="I1963" s="34"/>
      <c r="J1963" s="49" t="s">
        <v>31</v>
      </c>
      <c r="K1963" s="76" t="s">
        <v>407</v>
      </c>
      <c r="L1963" s="115"/>
      <c r="M1963">
        <v>123</v>
      </c>
      <c r="N1963">
        <v>126</v>
      </c>
      <c r="O1963" s="34"/>
      <c r="P1963">
        <f>VLOOKUP(表格2_45[[#This Row],[name]],odds!$A$1:$H$200,4,0)</f>
        <v>3.4</v>
      </c>
      <c r="Q1963">
        <v>12</v>
      </c>
      <c r="R1963" s="34"/>
      <c r="S1963" s="37" t="s">
        <v>409</v>
      </c>
      <c r="T1963" s="40">
        <v>1200</v>
      </c>
      <c r="U1963">
        <v>1</v>
      </c>
      <c r="V1963">
        <v>8</v>
      </c>
      <c r="W1963">
        <v>6</v>
      </c>
      <c r="X1963">
        <v>25</v>
      </c>
      <c r="Y1963" t="s">
        <v>508</v>
      </c>
      <c r="Z1963">
        <v>1075</v>
      </c>
      <c r="AA1963" s="33" t="s">
        <v>427</v>
      </c>
      <c r="AB1963">
        <v>4</v>
      </c>
      <c r="AC1963">
        <v>52</v>
      </c>
      <c r="AD1963" s="23" t="s">
        <v>154</v>
      </c>
      <c r="AE1963" s="12" t="s">
        <v>581</v>
      </c>
      <c r="AF1963">
        <v>5</v>
      </c>
      <c r="AG1963">
        <v>3</v>
      </c>
      <c r="AH1963">
        <v>1</v>
      </c>
      <c r="AL1963" t="s">
        <v>624</v>
      </c>
    </row>
    <row r="1964" spans="1:38" hidden="1" x14ac:dyDescent="0.25">
      <c r="A1964" s="24" t="s">
        <v>365</v>
      </c>
      <c r="B1964" s="20" t="s">
        <v>381</v>
      </c>
      <c r="C1964">
        <v>7</v>
      </c>
      <c r="D1964">
        <v>10.02</v>
      </c>
      <c r="E1964">
        <v>9.620000000000001</v>
      </c>
      <c r="F1964" s="34"/>
      <c r="G1964">
        <v>5</v>
      </c>
      <c r="H1964">
        <v>11</v>
      </c>
      <c r="I1964" s="34"/>
      <c r="J1964" s="49" t="s">
        <v>31</v>
      </c>
      <c r="K1964" s="76" t="s">
        <v>407</v>
      </c>
      <c r="L1964" s="115"/>
      <c r="M1964">
        <v>123</v>
      </c>
      <c r="N1964">
        <v>129</v>
      </c>
      <c r="O1964" s="34"/>
      <c r="P1964">
        <f>VLOOKUP(表格2_45[[#This Row],[name]],odds!$A$1:$H$200,4,0)</f>
        <v>3.4</v>
      </c>
      <c r="Q1964">
        <v>34</v>
      </c>
      <c r="R1964" s="34"/>
      <c r="S1964" s="38" t="s">
        <v>411</v>
      </c>
      <c r="T1964" s="40">
        <v>1200</v>
      </c>
      <c r="U1964">
        <v>1</v>
      </c>
      <c r="V1964">
        <v>4</v>
      </c>
      <c r="W1964">
        <v>5</v>
      </c>
      <c r="X1964">
        <v>25</v>
      </c>
      <c r="Y1964" t="s">
        <v>477</v>
      </c>
      <c r="Z1964">
        <v>1066</v>
      </c>
      <c r="AA1964" s="33" t="s">
        <v>427</v>
      </c>
      <c r="AB1964">
        <v>4</v>
      </c>
      <c r="AC1964">
        <v>52</v>
      </c>
      <c r="AD1964" s="23" t="s">
        <v>154</v>
      </c>
      <c r="AE1964">
        <v>5</v>
      </c>
      <c r="AF1964">
        <v>13</v>
      </c>
      <c r="AG1964">
        <v>12</v>
      </c>
      <c r="AH1964">
        <v>7</v>
      </c>
      <c r="AL1964" t="s">
        <v>624</v>
      </c>
    </row>
    <row r="1965" spans="1:38" hidden="1" x14ac:dyDescent="0.25">
      <c r="A1965" s="24" t="s">
        <v>365</v>
      </c>
      <c r="B1965" s="18" t="s">
        <v>375</v>
      </c>
      <c r="C1965">
        <v>7</v>
      </c>
      <c r="D1965">
        <v>10.07</v>
      </c>
      <c r="E1965">
        <v>10.27</v>
      </c>
      <c r="F1965" s="34"/>
      <c r="G1965">
        <v>11</v>
      </c>
      <c r="H1965">
        <v>12</v>
      </c>
      <c r="I1965" s="34"/>
      <c r="J1965" s="55" t="s">
        <v>64</v>
      </c>
      <c r="K1965" s="67" t="s">
        <v>195</v>
      </c>
      <c r="L1965" s="95"/>
      <c r="M1965">
        <v>129</v>
      </c>
      <c r="N1965">
        <v>124</v>
      </c>
      <c r="O1965" s="34"/>
      <c r="P1965">
        <f>VLOOKUP(表格2_45[[#This Row],[name]],odds!$A$1:$H$200,4,0)</f>
        <v>25</v>
      </c>
      <c r="Q1965">
        <v>158</v>
      </c>
      <c r="R1965" s="34"/>
      <c r="S1965" s="38" t="s">
        <v>411</v>
      </c>
      <c r="T1965" s="40">
        <v>1200</v>
      </c>
      <c r="U1965">
        <v>1</v>
      </c>
      <c r="V1965">
        <v>6</v>
      </c>
      <c r="W1965">
        <v>11</v>
      </c>
      <c r="X1965">
        <v>24</v>
      </c>
      <c r="Y1965" s="32" t="s">
        <v>432</v>
      </c>
      <c r="Z1965">
        <v>1122</v>
      </c>
      <c r="AA1965" s="33" t="s">
        <v>417</v>
      </c>
      <c r="AB1965">
        <v>3</v>
      </c>
      <c r="AC1965">
        <v>69</v>
      </c>
      <c r="AD1965" s="24" t="s">
        <v>50</v>
      </c>
      <c r="AE1965" t="s">
        <v>484</v>
      </c>
      <c r="AF1965">
        <v>11</v>
      </c>
      <c r="AG1965">
        <v>12</v>
      </c>
      <c r="AH1965">
        <v>7</v>
      </c>
      <c r="AL1965" t="s">
        <v>1897</v>
      </c>
    </row>
    <row r="1966" spans="1:38" hidden="1" x14ac:dyDescent="0.25">
      <c r="A1966" s="24" t="s">
        <v>365</v>
      </c>
      <c r="B1966" s="21" t="s">
        <v>384</v>
      </c>
      <c r="C1966">
        <v>7</v>
      </c>
      <c r="D1966">
        <v>10.43</v>
      </c>
      <c r="E1966">
        <v>10.53</v>
      </c>
      <c r="F1966" s="34"/>
      <c r="G1966">
        <v>6</v>
      </c>
      <c r="H1966">
        <v>9</v>
      </c>
      <c r="I1966" s="34"/>
      <c r="J1966" s="69" t="s">
        <v>385</v>
      </c>
      <c r="K1966" s="69" t="s">
        <v>385</v>
      </c>
      <c r="L1966" s="114"/>
      <c r="M1966">
        <v>122</v>
      </c>
      <c r="N1966">
        <v>118</v>
      </c>
      <c r="O1966" s="34"/>
      <c r="P1966">
        <f>VLOOKUP(表格2_45[[#This Row],[name]],odds!$A$1:$H$200,4,0)</f>
        <v>8.6</v>
      </c>
      <c r="Q1966">
        <v>47</v>
      </c>
      <c r="R1966" s="34"/>
      <c r="S1966" s="37" t="s">
        <v>409</v>
      </c>
      <c r="T1966" s="40">
        <v>1200</v>
      </c>
      <c r="U1966">
        <v>1</v>
      </c>
      <c r="V1966">
        <v>14</v>
      </c>
      <c r="W1966">
        <v>12</v>
      </c>
      <c r="X1966">
        <v>25</v>
      </c>
      <c r="Y1966" t="s">
        <v>483</v>
      </c>
      <c r="Z1966">
        <v>1108</v>
      </c>
      <c r="AA1966" s="33" t="s">
        <v>417</v>
      </c>
      <c r="AB1966">
        <v>3</v>
      </c>
      <c r="AC1966">
        <v>61</v>
      </c>
      <c r="AD1966" s="27" t="s">
        <v>65</v>
      </c>
      <c r="AE1966" t="s">
        <v>474</v>
      </c>
      <c r="AF1966">
        <v>5</v>
      </c>
      <c r="AG1966">
        <v>4</v>
      </c>
      <c r="AH1966">
        <v>7</v>
      </c>
      <c r="AL1966" t="s">
        <v>46</v>
      </c>
    </row>
    <row r="1967" spans="1:38" hidden="1" x14ac:dyDescent="0.25">
      <c r="A1967" s="24" t="s">
        <v>365</v>
      </c>
      <c r="B1967" s="21" t="s">
        <v>384</v>
      </c>
      <c r="C1967">
        <v>6</v>
      </c>
      <c r="D1967">
        <v>10.55</v>
      </c>
      <c r="E1967">
        <v>10.85</v>
      </c>
      <c r="F1967" s="34"/>
      <c r="G1967">
        <v>6</v>
      </c>
      <c r="H1967">
        <v>2</v>
      </c>
      <c r="I1967" s="34"/>
      <c r="J1967" s="69" t="s">
        <v>385</v>
      </c>
      <c r="K1967" s="61" t="s">
        <v>106</v>
      </c>
      <c r="L1967" s="113"/>
      <c r="M1967">
        <v>122</v>
      </c>
      <c r="N1967">
        <v>118</v>
      </c>
      <c r="O1967" s="34"/>
      <c r="P1967">
        <f>VLOOKUP(表格2_45[[#This Row],[name]],odds!$A$1:$H$200,4,0)</f>
        <v>8.6</v>
      </c>
      <c r="Q1967">
        <v>18</v>
      </c>
      <c r="R1967" s="34"/>
      <c r="S1967" s="37" t="s">
        <v>409</v>
      </c>
      <c r="T1967" s="40">
        <v>1200</v>
      </c>
      <c r="U1967">
        <v>1</v>
      </c>
      <c r="V1967">
        <v>9</v>
      </c>
      <c r="W1967">
        <v>11</v>
      </c>
      <c r="X1967">
        <v>25</v>
      </c>
      <c r="Y1967" t="s">
        <v>479</v>
      </c>
      <c r="Z1967">
        <v>1097</v>
      </c>
      <c r="AA1967" s="33" t="s">
        <v>417</v>
      </c>
      <c r="AB1967">
        <v>3</v>
      </c>
      <c r="AC1967">
        <v>63</v>
      </c>
      <c r="AD1967" s="27" t="s">
        <v>65</v>
      </c>
      <c r="AE1967">
        <v>3</v>
      </c>
      <c r="AF1967">
        <v>6</v>
      </c>
      <c r="AG1967">
        <v>4</v>
      </c>
      <c r="AH1967">
        <v>6</v>
      </c>
      <c r="AL1967" t="s">
        <v>46</v>
      </c>
    </row>
    <row r="1968" spans="1:38" hidden="1" x14ac:dyDescent="0.25">
      <c r="A1968" s="24" t="s">
        <v>365</v>
      </c>
      <c r="B1968" s="21" t="s">
        <v>384</v>
      </c>
      <c r="C1968">
        <v>8</v>
      </c>
      <c r="D1968">
        <v>10.130000000000001</v>
      </c>
      <c r="E1968">
        <v>10.23</v>
      </c>
      <c r="F1968" s="34"/>
      <c r="G1968">
        <v>6</v>
      </c>
      <c r="H1968">
        <v>5</v>
      </c>
      <c r="I1968" s="34"/>
      <c r="J1968" s="69" t="s">
        <v>385</v>
      </c>
      <c r="K1968" s="76" t="s">
        <v>407</v>
      </c>
      <c r="L1968" s="115"/>
      <c r="M1968">
        <v>122</v>
      </c>
      <c r="N1968">
        <v>120</v>
      </c>
      <c r="O1968" s="34"/>
      <c r="P1968">
        <f>VLOOKUP(表格2_45[[#This Row],[name]],odds!$A$1:$H$200,4,0)</f>
        <v>8.6</v>
      </c>
      <c r="Q1968">
        <v>46</v>
      </c>
      <c r="R1968" s="34"/>
      <c r="S1968" s="38" t="s">
        <v>411</v>
      </c>
      <c r="T1968" s="40">
        <v>1200</v>
      </c>
      <c r="U1968">
        <v>1</v>
      </c>
      <c r="V1968">
        <v>12</v>
      </c>
      <c r="W1968">
        <v>10</v>
      </c>
      <c r="X1968">
        <v>25</v>
      </c>
      <c r="Y1968" t="s">
        <v>457</v>
      </c>
      <c r="Z1968">
        <v>1090</v>
      </c>
      <c r="AA1968" s="34" t="s">
        <v>671</v>
      </c>
      <c r="AB1968">
        <v>3</v>
      </c>
      <c r="AC1968">
        <v>65</v>
      </c>
      <c r="AD1968" s="27" t="s">
        <v>65</v>
      </c>
      <c r="AE1968" t="s">
        <v>603</v>
      </c>
      <c r="AF1968">
        <v>12</v>
      </c>
      <c r="AG1968">
        <v>11</v>
      </c>
      <c r="AH1968">
        <v>8</v>
      </c>
      <c r="AL1968" t="s">
        <v>46</v>
      </c>
    </row>
    <row r="1969" spans="1:38" hidden="1" x14ac:dyDescent="0.25">
      <c r="A1969" s="24" t="s">
        <v>365</v>
      </c>
      <c r="B1969" s="21" t="s">
        <v>384</v>
      </c>
      <c r="C1969">
        <v>6</v>
      </c>
      <c r="D1969">
        <v>9.1</v>
      </c>
      <c r="E1969">
        <v>9.1</v>
      </c>
      <c r="F1969" s="34"/>
      <c r="G1969">
        <v>6</v>
      </c>
      <c r="H1969">
        <v>3</v>
      </c>
      <c r="I1969" s="34"/>
      <c r="J1969" s="69" t="s">
        <v>385</v>
      </c>
      <c r="K1969" s="76" t="s">
        <v>407</v>
      </c>
      <c r="L1969" s="115"/>
      <c r="M1969">
        <v>122</v>
      </c>
      <c r="N1969">
        <v>122</v>
      </c>
      <c r="O1969" s="34"/>
      <c r="P1969">
        <f>VLOOKUP(表格2_45[[#This Row],[name]],odds!$A$1:$H$200,4,0)</f>
        <v>8.6</v>
      </c>
      <c r="Q1969">
        <v>51</v>
      </c>
      <c r="R1969" s="34"/>
      <c r="S1969" s="36" t="s">
        <v>410</v>
      </c>
      <c r="T1969" s="40">
        <v>1200</v>
      </c>
      <c r="U1969">
        <v>1</v>
      </c>
      <c r="V1969">
        <v>1</v>
      </c>
      <c r="W1969">
        <v>10</v>
      </c>
      <c r="X1969">
        <v>25</v>
      </c>
      <c r="Y1969" t="s">
        <v>465</v>
      </c>
      <c r="Z1969">
        <v>1095</v>
      </c>
      <c r="AA1969" s="33" t="s">
        <v>427</v>
      </c>
      <c r="AB1969">
        <v>3</v>
      </c>
      <c r="AC1969">
        <v>67</v>
      </c>
      <c r="AD1969" s="27" t="s">
        <v>65</v>
      </c>
      <c r="AE1969" s="12">
        <v>2</v>
      </c>
      <c r="AF1969">
        <v>9</v>
      </c>
      <c r="AG1969">
        <v>9</v>
      </c>
      <c r="AH1969">
        <v>6</v>
      </c>
      <c r="AL1969" t="s">
        <v>46</v>
      </c>
    </row>
    <row r="1970" spans="1:38" hidden="1" x14ac:dyDescent="0.25">
      <c r="A1970" s="24" t="s">
        <v>365</v>
      </c>
      <c r="B1970" s="21" t="s">
        <v>384</v>
      </c>
      <c r="C1970">
        <v>7</v>
      </c>
      <c r="D1970">
        <v>56.23</v>
      </c>
      <c r="E1970">
        <v>56.23</v>
      </c>
      <c r="F1970" s="34"/>
      <c r="G1970">
        <v>6</v>
      </c>
      <c r="H1970">
        <v>1</v>
      </c>
      <c r="I1970" s="34"/>
      <c r="J1970" s="69" t="s">
        <v>385</v>
      </c>
      <c r="K1970" s="52" t="s">
        <v>49</v>
      </c>
      <c r="L1970" s="118"/>
      <c r="M1970">
        <v>122</v>
      </c>
      <c r="N1970">
        <v>128</v>
      </c>
      <c r="O1970" s="34"/>
      <c r="P1970">
        <f>VLOOKUP(表格2_45[[#This Row],[name]],odds!$A$1:$H$200,4,0)</f>
        <v>8.6</v>
      </c>
      <c r="Q1970">
        <v>48</v>
      </c>
      <c r="R1970" s="34"/>
      <c r="S1970" s="38" t="s">
        <v>411</v>
      </c>
      <c r="T1970">
        <v>1000</v>
      </c>
      <c r="U1970">
        <v>0</v>
      </c>
      <c r="V1970">
        <v>14</v>
      </c>
      <c r="W1970">
        <v>9</v>
      </c>
      <c r="X1970">
        <v>25</v>
      </c>
      <c r="Y1970" t="s">
        <v>477</v>
      </c>
      <c r="Z1970">
        <v>1081</v>
      </c>
      <c r="AA1970" s="33" t="s">
        <v>427</v>
      </c>
      <c r="AB1970">
        <v>3</v>
      </c>
      <c r="AC1970">
        <v>69</v>
      </c>
      <c r="AD1970" s="27" t="s">
        <v>65</v>
      </c>
      <c r="AE1970" t="s">
        <v>429</v>
      </c>
      <c r="AF1970">
        <v>11</v>
      </c>
      <c r="AG1970">
        <v>10</v>
      </c>
      <c r="AH1970">
        <v>7</v>
      </c>
      <c r="AL1970" t="s">
        <v>46</v>
      </c>
    </row>
    <row r="1971" spans="1:38" hidden="1" x14ac:dyDescent="0.25">
      <c r="A1971" s="24" t="s">
        <v>365</v>
      </c>
      <c r="B1971" s="18" t="s">
        <v>375</v>
      </c>
      <c r="C1971" s="30">
        <v>5</v>
      </c>
      <c r="D1971">
        <v>10.220000000000001</v>
      </c>
      <c r="E1971">
        <v>10.32</v>
      </c>
      <c r="F1971" s="34"/>
      <c r="G1971">
        <v>11</v>
      </c>
      <c r="H1971">
        <v>4</v>
      </c>
      <c r="I1971" s="34"/>
      <c r="J1971" s="55" t="s">
        <v>64</v>
      </c>
      <c r="K1971" s="61" t="s">
        <v>106</v>
      </c>
      <c r="L1971" s="113"/>
      <c r="M1971">
        <v>129</v>
      </c>
      <c r="N1971">
        <v>131</v>
      </c>
      <c r="O1971" s="34"/>
      <c r="P1971">
        <f>VLOOKUP(表格2_45[[#This Row],[name]],odds!$A$1:$H$200,4,0)</f>
        <v>25</v>
      </c>
      <c r="Q1971">
        <v>41</v>
      </c>
      <c r="R1971" s="34"/>
      <c r="S1971" s="37" t="s">
        <v>409</v>
      </c>
      <c r="T1971" s="40">
        <v>1200</v>
      </c>
      <c r="U1971">
        <v>1</v>
      </c>
      <c r="V1971">
        <v>31</v>
      </c>
      <c r="W1971">
        <v>1</v>
      </c>
      <c r="X1971">
        <v>24</v>
      </c>
      <c r="Y1971" s="32" t="s">
        <v>432</v>
      </c>
      <c r="Z1971">
        <v>1108</v>
      </c>
      <c r="AA1971" s="33" t="s">
        <v>417</v>
      </c>
      <c r="AB1971">
        <v>3</v>
      </c>
      <c r="AC1971">
        <v>74</v>
      </c>
      <c r="AD1971" s="24" t="s">
        <v>50</v>
      </c>
      <c r="AE1971" t="s">
        <v>435</v>
      </c>
      <c r="AF1971">
        <v>5</v>
      </c>
      <c r="AG1971">
        <v>6</v>
      </c>
      <c r="AH1971">
        <v>5</v>
      </c>
      <c r="AL1971" t="s">
        <v>1901</v>
      </c>
    </row>
    <row r="1972" spans="1:38" hidden="1" x14ac:dyDescent="0.25">
      <c r="A1972" s="24" t="s">
        <v>365</v>
      </c>
      <c r="B1972" s="21" t="s">
        <v>384</v>
      </c>
      <c r="C1972">
        <v>12</v>
      </c>
      <c r="D1972">
        <v>22.8</v>
      </c>
      <c r="E1972">
        <v>22.6</v>
      </c>
      <c r="F1972" s="34"/>
      <c r="G1972">
        <v>6</v>
      </c>
      <c r="H1972">
        <v>9</v>
      </c>
      <c r="I1972" s="34"/>
      <c r="J1972" s="69" t="s">
        <v>385</v>
      </c>
      <c r="K1972" s="68" t="s">
        <v>316</v>
      </c>
      <c r="L1972" s="122"/>
      <c r="M1972">
        <v>122</v>
      </c>
      <c r="N1972">
        <v>127</v>
      </c>
      <c r="O1972" s="34"/>
      <c r="P1972">
        <f>VLOOKUP(表格2_45[[#This Row],[name]],odds!$A$1:$H$200,4,0)</f>
        <v>8.6</v>
      </c>
      <c r="Q1972">
        <v>42</v>
      </c>
      <c r="R1972" s="34"/>
      <c r="S1972" s="35" t="s">
        <v>408</v>
      </c>
      <c r="T1972">
        <v>1400</v>
      </c>
      <c r="U1972">
        <v>1</v>
      </c>
      <c r="V1972">
        <v>28</v>
      </c>
      <c r="W1972">
        <v>6</v>
      </c>
      <c r="X1972">
        <v>25</v>
      </c>
      <c r="Y1972" t="s">
        <v>477</v>
      </c>
      <c r="Z1972">
        <v>1094</v>
      </c>
      <c r="AA1972" s="33" t="s">
        <v>417</v>
      </c>
      <c r="AB1972">
        <v>3</v>
      </c>
      <c r="AC1972">
        <v>74</v>
      </c>
      <c r="AD1972" s="27" t="s">
        <v>65</v>
      </c>
      <c r="AE1972" t="s">
        <v>505</v>
      </c>
      <c r="AF1972">
        <v>2</v>
      </c>
      <c r="AG1972">
        <v>4</v>
      </c>
      <c r="AH1972">
        <v>4</v>
      </c>
      <c r="AI1972">
        <v>12</v>
      </c>
      <c r="AL1972" t="s">
        <v>46</v>
      </c>
    </row>
    <row r="1973" spans="1:38" hidden="1" x14ac:dyDescent="0.25">
      <c r="A1973" s="24" t="s">
        <v>365</v>
      </c>
      <c r="B1973" s="21" t="s">
        <v>384</v>
      </c>
      <c r="C1973">
        <v>11</v>
      </c>
      <c r="D1973">
        <v>9.8000000000000007</v>
      </c>
      <c r="E1973">
        <v>9.7000000000000011</v>
      </c>
      <c r="F1973" s="34"/>
      <c r="G1973">
        <v>6</v>
      </c>
      <c r="H1973">
        <v>9</v>
      </c>
      <c r="I1973" s="34"/>
      <c r="J1973" s="69" t="s">
        <v>385</v>
      </c>
      <c r="K1973" s="68" t="s">
        <v>316</v>
      </c>
      <c r="L1973" s="122"/>
      <c r="M1973">
        <v>122</v>
      </c>
      <c r="N1973">
        <v>126</v>
      </c>
      <c r="O1973" s="34"/>
      <c r="P1973">
        <f>VLOOKUP(表格2_45[[#This Row],[name]],odds!$A$1:$H$200,4,0)</f>
        <v>8.6</v>
      </c>
      <c r="Q1973">
        <v>67</v>
      </c>
      <c r="R1973" s="34"/>
      <c r="S1973" s="38" t="s">
        <v>411</v>
      </c>
      <c r="T1973" s="40">
        <v>1200</v>
      </c>
      <c r="U1973">
        <v>1</v>
      </c>
      <c r="V1973">
        <v>8</v>
      </c>
      <c r="W1973">
        <v>6</v>
      </c>
      <c r="X1973">
        <v>25</v>
      </c>
      <c r="Y1973" t="s">
        <v>508</v>
      </c>
      <c r="Z1973">
        <v>1099</v>
      </c>
      <c r="AA1973" s="33" t="s">
        <v>427</v>
      </c>
      <c r="AB1973">
        <v>3</v>
      </c>
      <c r="AC1973">
        <v>76</v>
      </c>
      <c r="AD1973" s="27" t="s">
        <v>65</v>
      </c>
      <c r="AE1973" t="s">
        <v>533</v>
      </c>
      <c r="AF1973">
        <v>11</v>
      </c>
      <c r="AG1973">
        <v>12</v>
      </c>
      <c r="AH1973">
        <v>11</v>
      </c>
      <c r="AL1973" t="s">
        <v>46</v>
      </c>
    </row>
    <row r="1974" spans="1:38" hidden="1" x14ac:dyDescent="0.25">
      <c r="A1974" s="24" t="s">
        <v>365</v>
      </c>
      <c r="B1974" s="21" t="s">
        <v>384</v>
      </c>
      <c r="C1974">
        <v>8</v>
      </c>
      <c r="D1974">
        <v>10.36</v>
      </c>
      <c r="E1974">
        <v>10.36</v>
      </c>
      <c r="F1974" s="34"/>
      <c r="G1974">
        <v>6</v>
      </c>
      <c r="H1974">
        <v>4</v>
      </c>
      <c r="I1974" s="34"/>
      <c r="J1974" s="69" t="s">
        <v>385</v>
      </c>
      <c r="K1974" s="75" t="s">
        <v>596</v>
      </c>
      <c r="L1974" s="116"/>
      <c r="M1974">
        <v>122</v>
      </c>
      <c r="N1974">
        <v>121</v>
      </c>
      <c r="O1974" s="34"/>
      <c r="P1974">
        <f>VLOOKUP(表格2_45[[#This Row],[name]],odds!$A$1:$H$200,4,0)</f>
        <v>8.6</v>
      </c>
      <c r="Q1974">
        <v>5.6</v>
      </c>
      <c r="R1974" s="34"/>
      <c r="S1974" s="37" t="s">
        <v>409</v>
      </c>
      <c r="T1974" s="40">
        <v>1200</v>
      </c>
      <c r="U1974">
        <v>1</v>
      </c>
      <c r="V1974">
        <v>22</v>
      </c>
      <c r="W1974">
        <v>11</v>
      </c>
      <c r="X1974">
        <v>23</v>
      </c>
      <c r="Y1974" s="32" t="s">
        <v>416</v>
      </c>
      <c r="Z1974">
        <v>1107</v>
      </c>
      <c r="AA1974" s="33" t="s">
        <v>417</v>
      </c>
      <c r="AB1974">
        <v>3</v>
      </c>
      <c r="AC1974">
        <v>70</v>
      </c>
      <c r="AD1974" s="27" t="s">
        <v>65</v>
      </c>
      <c r="AE1974" s="12" t="s">
        <v>471</v>
      </c>
      <c r="AF1974">
        <v>6</v>
      </c>
      <c r="AG1974">
        <v>8</v>
      </c>
      <c r="AH1974">
        <v>8</v>
      </c>
      <c r="AL1974" t="s">
        <v>17</v>
      </c>
    </row>
    <row r="1975" spans="1:38" hidden="1" x14ac:dyDescent="0.25">
      <c r="A1975" s="24" t="s">
        <v>365</v>
      </c>
      <c r="B1975" s="21" t="s">
        <v>384</v>
      </c>
      <c r="C1975">
        <v>7</v>
      </c>
      <c r="D1975">
        <v>9.6999999999999993</v>
      </c>
      <c r="E1975">
        <v>9.5</v>
      </c>
      <c r="F1975" s="34"/>
      <c r="G1975">
        <v>6</v>
      </c>
      <c r="H1975">
        <v>6</v>
      </c>
      <c r="I1975" s="34"/>
      <c r="J1975" s="69" t="s">
        <v>385</v>
      </c>
      <c r="K1975" s="68" t="s">
        <v>316</v>
      </c>
      <c r="L1975" s="122"/>
      <c r="M1975">
        <v>122</v>
      </c>
      <c r="N1975">
        <v>128</v>
      </c>
      <c r="O1975" s="34"/>
      <c r="P1975">
        <f>VLOOKUP(表格2_45[[#This Row],[name]],odds!$A$1:$H$200,4,0)</f>
        <v>8.6</v>
      </c>
      <c r="Q1975">
        <v>10</v>
      </c>
      <c r="R1975" s="34"/>
      <c r="S1975" s="37" t="s">
        <v>409</v>
      </c>
      <c r="T1975" s="40">
        <v>1200</v>
      </c>
      <c r="U1975">
        <v>1</v>
      </c>
      <c r="V1975">
        <v>23</v>
      </c>
      <c r="W1975">
        <v>4</v>
      </c>
      <c r="X1975">
        <v>25</v>
      </c>
      <c r="Y1975" s="32" t="s">
        <v>416</v>
      </c>
      <c r="Z1975">
        <v>1110</v>
      </c>
      <c r="AA1975" s="33" t="s">
        <v>417</v>
      </c>
      <c r="AB1975">
        <v>3</v>
      </c>
      <c r="AC1975">
        <v>79</v>
      </c>
      <c r="AD1975" s="27" t="s">
        <v>65</v>
      </c>
      <c r="AE1975" s="12" t="s">
        <v>552</v>
      </c>
      <c r="AF1975">
        <v>5</v>
      </c>
      <c r="AG1975">
        <v>5</v>
      </c>
      <c r="AH1975">
        <v>7</v>
      </c>
      <c r="AL1975" t="s">
        <v>17</v>
      </c>
    </row>
    <row r="1976" spans="1:38" hidden="1" x14ac:dyDescent="0.25">
      <c r="A1976" s="24" t="s">
        <v>365</v>
      </c>
      <c r="B1976" s="21" t="s">
        <v>384</v>
      </c>
      <c r="C1976" s="28">
        <v>3</v>
      </c>
      <c r="D1976">
        <v>9.66</v>
      </c>
      <c r="E1976">
        <v>9.2600000000000016</v>
      </c>
      <c r="F1976" s="34"/>
      <c r="G1976">
        <v>6</v>
      </c>
      <c r="H1976">
        <v>11</v>
      </c>
      <c r="I1976" s="34"/>
      <c r="J1976" s="69" t="s">
        <v>385</v>
      </c>
      <c r="K1976" s="68" t="s">
        <v>316</v>
      </c>
      <c r="L1976" s="122"/>
      <c r="M1976">
        <v>122</v>
      </c>
      <c r="N1976">
        <v>128</v>
      </c>
      <c r="O1976" s="34"/>
      <c r="P1976">
        <f>VLOOKUP(表格2_45[[#This Row],[name]],odds!$A$1:$H$200,4,0)</f>
        <v>8.6</v>
      </c>
      <c r="Q1976">
        <v>23</v>
      </c>
      <c r="R1976" s="34"/>
      <c r="S1976" s="38" t="s">
        <v>411</v>
      </c>
      <c r="T1976" s="40">
        <v>1200</v>
      </c>
      <c r="U1976">
        <v>1</v>
      </c>
      <c r="V1976">
        <v>9</v>
      </c>
      <c r="W1976">
        <v>4</v>
      </c>
      <c r="X1976">
        <v>25</v>
      </c>
      <c r="Y1976" s="32" t="s">
        <v>432</v>
      </c>
      <c r="Z1976">
        <v>1103</v>
      </c>
      <c r="AA1976" s="33" t="s">
        <v>427</v>
      </c>
      <c r="AB1976">
        <v>3</v>
      </c>
      <c r="AC1976">
        <v>79</v>
      </c>
      <c r="AD1976" s="27" t="s">
        <v>65</v>
      </c>
      <c r="AE1976" s="12" t="s">
        <v>539</v>
      </c>
      <c r="AF1976">
        <v>11</v>
      </c>
      <c r="AG1976">
        <v>11</v>
      </c>
      <c r="AH1976">
        <v>3</v>
      </c>
      <c r="AL1976" t="s">
        <v>17</v>
      </c>
    </row>
    <row r="1977" spans="1:38" hidden="1" x14ac:dyDescent="0.25">
      <c r="A1977" s="24" t="s">
        <v>365</v>
      </c>
      <c r="B1977" s="21" t="s">
        <v>384</v>
      </c>
      <c r="C1977" s="30">
        <v>4</v>
      </c>
      <c r="D1977">
        <v>9.8699999999999992</v>
      </c>
      <c r="E1977">
        <v>9.4700000000000006</v>
      </c>
      <c r="F1977" s="34"/>
      <c r="G1977">
        <v>6</v>
      </c>
      <c r="H1977">
        <v>12</v>
      </c>
      <c r="I1977" s="34"/>
      <c r="J1977" s="69" t="s">
        <v>385</v>
      </c>
      <c r="K1977" s="68" t="s">
        <v>316</v>
      </c>
      <c r="L1977" s="122"/>
      <c r="M1977">
        <v>122</v>
      </c>
      <c r="N1977">
        <v>127</v>
      </c>
      <c r="O1977" s="34"/>
      <c r="P1977">
        <f>VLOOKUP(表格2_45[[#This Row],[name]],odds!$A$1:$H$200,4,0)</f>
        <v>8.6</v>
      </c>
      <c r="Q1977">
        <v>31</v>
      </c>
      <c r="R1977" s="34"/>
      <c r="S1977" s="35" t="s">
        <v>408</v>
      </c>
      <c r="T1977" s="40">
        <v>1200</v>
      </c>
      <c r="U1977">
        <v>1</v>
      </c>
      <c r="V1977">
        <v>19</v>
      </c>
      <c r="W1977">
        <v>3</v>
      </c>
      <c r="X1977">
        <v>25</v>
      </c>
      <c r="Y1977" s="31" t="s">
        <v>420</v>
      </c>
      <c r="Z1977">
        <v>1101</v>
      </c>
      <c r="AA1977" s="33" t="s">
        <v>427</v>
      </c>
      <c r="AB1977">
        <v>3</v>
      </c>
      <c r="AC1977">
        <v>79</v>
      </c>
      <c r="AD1977" s="27" t="s">
        <v>65</v>
      </c>
      <c r="AE1977" s="12" t="s">
        <v>539</v>
      </c>
      <c r="AF1977">
        <v>1</v>
      </c>
      <c r="AG1977">
        <v>1</v>
      </c>
      <c r="AH1977">
        <v>4</v>
      </c>
      <c r="AL1977" t="s">
        <v>17</v>
      </c>
    </row>
    <row r="1978" spans="1:38" hidden="1" x14ac:dyDescent="0.25">
      <c r="A1978" s="24" t="s">
        <v>365</v>
      </c>
      <c r="B1978" s="21" t="s">
        <v>384</v>
      </c>
      <c r="C1978" s="28">
        <v>3</v>
      </c>
      <c r="D1978">
        <v>9.83</v>
      </c>
      <c r="E1978">
        <v>9.629999999999999</v>
      </c>
      <c r="F1978" s="34"/>
      <c r="G1978">
        <v>6</v>
      </c>
      <c r="H1978">
        <v>2</v>
      </c>
      <c r="I1978" s="34"/>
      <c r="J1978" s="69" t="s">
        <v>385</v>
      </c>
      <c r="K1978" s="67" t="s">
        <v>195</v>
      </c>
      <c r="L1978" s="95"/>
      <c r="M1978">
        <v>122</v>
      </c>
      <c r="N1978">
        <v>134</v>
      </c>
      <c r="O1978" s="34"/>
      <c r="P1978">
        <f>VLOOKUP(表格2_45[[#This Row],[name]],odds!$A$1:$H$200,4,0)</f>
        <v>8.6</v>
      </c>
      <c r="Q1978">
        <v>12</v>
      </c>
      <c r="R1978" s="34"/>
      <c r="S1978" s="35" t="s">
        <v>408</v>
      </c>
      <c r="T1978" s="40">
        <v>1200</v>
      </c>
      <c r="U1978">
        <v>1</v>
      </c>
      <c r="V1978">
        <v>5</v>
      </c>
      <c r="W1978">
        <v>3</v>
      </c>
      <c r="X1978">
        <v>25</v>
      </c>
      <c r="Y1978" s="32" t="s">
        <v>426</v>
      </c>
      <c r="Z1978">
        <v>1102</v>
      </c>
      <c r="AA1978" s="33" t="s">
        <v>417</v>
      </c>
      <c r="AB1978">
        <v>3</v>
      </c>
      <c r="AC1978">
        <v>77</v>
      </c>
      <c r="AD1978" s="27" t="s">
        <v>65</v>
      </c>
      <c r="AE1978" s="12" t="s">
        <v>654</v>
      </c>
      <c r="AF1978">
        <v>3</v>
      </c>
      <c r="AG1978">
        <v>3</v>
      </c>
      <c r="AH1978">
        <v>3</v>
      </c>
      <c r="AL1978" t="s">
        <v>17</v>
      </c>
    </row>
    <row r="1979" spans="1:38" hidden="1" x14ac:dyDescent="0.25">
      <c r="A1979" s="24" t="s">
        <v>365</v>
      </c>
      <c r="B1979" s="21" t="s">
        <v>384</v>
      </c>
      <c r="C1979">
        <v>6</v>
      </c>
      <c r="D1979">
        <v>10.76</v>
      </c>
      <c r="E1979">
        <v>10.360000000000001</v>
      </c>
      <c r="F1979" s="34"/>
      <c r="G1979">
        <v>6</v>
      </c>
      <c r="H1979">
        <v>12</v>
      </c>
      <c r="I1979" s="34"/>
      <c r="J1979" s="69" t="s">
        <v>385</v>
      </c>
      <c r="K1979" s="90" t="s">
        <v>1720</v>
      </c>
      <c r="L1979" s="135"/>
      <c r="M1979">
        <v>122</v>
      </c>
      <c r="N1979">
        <v>128</v>
      </c>
      <c r="O1979" s="34"/>
      <c r="P1979">
        <f>VLOOKUP(表格2_45[[#This Row],[name]],odds!$A$1:$H$200,4,0)</f>
        <v>8.6</v>
      </c>
      <c r="Q1979">
        <v>14</v>
      </c>
      <c r="R1979" s="34"/>
      <c r="S1979" s="35" t="s">
        <v>408</v>
      </c>
      <c r="T1979" s="40">
        <v>1200</v>
      </c>
      <c r="U1979">
        <v>1</v>
      </c>
      <c r="V1979">
        <v>6</v>
      </c>
      <c r="W1979">
        <v>12</v>
      </c>
      <c r="X1979">
        <v>23</v>
      </c>
      <c r="Y1979" s="32" t="s">
        <v>432</v>
      </c>
      <c r="Z1979">
        <v>1089</v>
      </c>
      <c r="AA1979" s="33" t="s">
        <v>417</v>
      </c>
      <c r="AB1979">
        <v>3</v>
      </c>
      <c r="AC1979">
        <v>69</v>
      </c>
      <c r="AD1979" s="27" t="s">
        <v>65</v>
      </c>
      <c r="AE1979" t="s">
        <v>484</v>
      </c>
      <c r="AF1979">
        <v>3</v>
      </c>
      <c r="AG1979">
        <v>2</v>
      </c>
      <c r="AH1979">
        <v>6</v>
      </c>
      <c r="AL1979" t="s">
        <v>17</v>
      </c>
    </row>
    <row r="1980" spans="1:38" hidden="1" x14ac:dyDescent="0.25">
      <c r="A1980" s="24" t="s">
        <v>365</v>
      </c>
      <c r="B1980" s="27" t="s">
        <v>366</v>
      </c>
      <c r="C1980" s="28">
        <v>2</v>
      </c>
      <c r="D1980">
        <v>9.4700000000000006</v>
      </c>
      <c r="E1980">
        <v>10.370000000000001</v>
      </c>
      <c r="F1980" s="34"/>
      <c r="G1980">
        <v>10</v>
      </c>
      <c r="H1980">
        <v>1</v>
      </c>
      <c r="I1980" s="34"/>
      <c r="J1980" s="63" t="s">
        <v>140</v>
      </c>
      <c r="K1980" s="63" t="s">
        <v>140</v>
      </c>
      <c r="L1980" s="100"/>
      <c r="M1980">
        <v>135</v>
      </c>
      <c r="N1980">
        <v>119</v>
      </c>
      <c r="O1980" s="34"/>
      <c r="P1980">
        <f>VLOOKUP(表格2_45[[#This Row],[name]],odds!$A$1:$H$200,4,0)</f>
        <v>20</v>
      </c>
      <c r="Q1980">
        <v>20</v>
      </c>
      <c r="R1980" s="34"/>
      <c r="S1980" s="37" t="s">
        <v>409</v>
      </c>
      <c r="T1980" s="40">
        <v>1200</v>
      </c>
      <c r="U1980">
        <v>1</v>
      </c>
      <c r="V1980">
        <v>20</v>
      </c>
      <c r="W1980">
        <v>11</v>
      </c>
      <c r="X1980">
        <v>24</v>
      </c>
      <c r="Y1980" s="32" t="s">
        <v>416</v>
      </c>
      <c r="Z1980">
        <v>1097</v>
      </c>
      <c r="AA1980" s="34" t="s">
        <v>438</v>
      </c>
      <c r="AB1980">
        <v>2</v>
      </c>
      <c r="AC1980">
        <v>83</v>
      </c>
      <c r="AD1980" s="22" t="s">
        <v>135</v>
      </c>
      <c r="AE1980" s="12" t="s">
        <v>654</v>
      </c>
      <c r="AF1980">
        <v>6</v>
      </c>
      <c r="AG1980">
        <v>3</v>
      </c>
      <c r="AH1980">
        <v>2</v>
      </c>
      <c r="AL1980" t="s">
        <v>161</v>
      </c>
    </row>
    <row r="1981" spans="1:38" hidden="1" x14ac:dyDescent="0.25">
      <c r="A1981" s="24" t="s">
        <v>365</v>
      </c>
      <c r="B1981" s="27" t="s">
        <v>366</v>
      </c>
      <c r="C1981" s="30">
        <v>5</v>
      </c>
      <c r="D1981">
        <v>9.7100000000000009</v>
      </c>
      <c r="E1981">
        <v>10.41</v>
      </c>
      <c r="F1981" s="34"/>
      <c r="G1981">
        <v>10</v>
      </c>
      <c r="H1981">
        <v>4</v>
      </c>
      <c r="I1981" s="34"/>
      <c r="J1981" s="63" t="s">
        <v>140</v>
      </c>
      <c r="K1981" s="63" t="s">
        <v>140</v>
      </c>
      <c r="L1981" s="100"/>
      <c r="M1981">
        <v>135</v>
      </c>
      <c r="N1981">
        <v>120</v>
      </c>
      <c r="O1981" s="34"/>
      <c r="P1981">
        <f>VLOOKUP(表格2_45[[#This Row],[name]],odds!$A$1:$H$200,4,0)</f>
        <v>20</v>
      </c>
      <c r="Q1981">
        <v>5.7</v>
      </c>
      <c r="R1981" s="34"/>
      <c r="S1981" s="35" t="s">
        <v>408</v>
      </c>
      <c r="T1981" s="40">
        <v>1200</v>
      </c>
      <c r="U1981">
        <v>1</v>
      </c>
      <c r="V1981">
        <v>29</v>
      </c>
      <c r="W1981">
        <v>11</v>
      </c>
      <c r="X1981">
        <v>23</v>
      </c>
      <c r="Y1981" s="32" t="s">
        <v>426</v>
      </c>
      <c r="Z1981">
        <v>1100</v>
      </c>
      <c r="AA1981" s="33" t="s">
        <v>417</v>
      </c>
      <c r="AB1981">
        <v>2</v>
      </c>
      <c r="AC1981">
        <v>82</v>
      </c>
      <c r="AD1981" s="22" t="s">
        <v>135</v>
      </c>
      <c r="AE1981">
        <v>3</v>
      </c>
      <c r="AF1981">
        <v>2</v>
      </c>
      <c r="AG1981">
        <v>2</v>
      </c>
      <c r="AH1981">
        <v>5</v>
      </c>
      <c r="AL1981" t="s">
        <v>87</v>
      </c>
    </row>
    <row r="1982" spans="1:38" x14ac:dyDescent="0.25">
      <c r="A1982" s="24" t="s">
        <v>365</v>
      </c>
      <c r="B1982" s="16" t="s">
        <v>369</v>
      </c>
      <c r="C1982" s="28">
        <v>2</v>
      </c>
      <c r="D1982">
        <v>9.6199999999999992</v>
      </c>
      <c r="E1982">
        <v>10.42</v>
      </c>
      <c r="F1982" s="34"/>
      <c r="G1982">
        <v>12</v>
      </c>
      <c r="H1982">
        <v>3</v>
      </c>
      <c r="I1982" s="34"/>
      <c r="J1982" s="52" t="s">
        <v>49</v>
      </c>
      <c r="K1982" s="49" t="s">
        <v>31</v>
      </c>
      <c r="L1982" s="107"/>
      <c r="M1982">
        <v>133</v>
      </c>
      <c r="N1982">
        <v>122</v>
      </c>
      <c r="O1982" s="34"/>
      <c r="P1982">
        <f>VLOOKUP(表格2_45[[#This Row],[name]],odds!$A$1:$H$200,4,0)</f>
        <v>16</v>
      </c>
      <c r="Q1982">
        <v>1.6</v>
      </c>
      <c r="R1982" s="34"/>
      <c r="S1982" s="35" t="s">
        <v>408</v>
      </c>
      <c r="T1982" s="40">
        <v>1200</v>
      </c>
      <c r="U1982">
        <v>1</v>
      </c>
      <c r="V1982">
        <v>21</v>
      </c>
      <c r="W1982">
        <v>5</v>
      </c>
      <c r="X1982">
        <v>25</v>
      </c>
      <c r="Y1982" s="32" t="s">
        <v>416</v>
      </c>
      <c r="Z1982">
        <v>1123</v>
      </c>
      <c r="AA1982" s="33" t="s">
        <v>427</v>
      </c>
      <c r="AB1982">
        <v>3</v>
      </c>
      <c r="AC1982">
        <v>65</v>
      </c>
      <c r="AD1982" s="22" t="s">
        <v>135</v>
      </c>
      <c r="AE1982" s="12" t="s">
        <v>584</v>
      </c>
      <c r="AF1982">
        <v>3</v>
      </c>
      <c r="AG1982">
        <v>3</v>
      </c>
      <c r="AH1982">
        <v>2</v>
      </c>
      <c r="AL1982" t="s">
        <v>789</v>
      </c>
    </row>
    <row r="1983" spans="1:38" hidden="1" x14ac:dyDescent="0.25">
      <c r="A1983" s="24" t="s">
        <v>365</v>
      </c>
      <c r="B1983" s="21" t="s">
        <v>384</v>
      </c>
      <c r="C1983" s="30">
        <v>4</v>
      </c>
      <c r="D1983">
        <v>9.82</v>
      </c>
      <c r="E1983">
        <v>9.82</v>
      </c>
      <c r="F1983" s="34"/>
      <c r="G1983">
        <v>6</v>
      </c>
      <c r="H1983">
        <v>1</v>
      </c>
      <c r="I1983" s="34"/>
      <c r="J1983" s="69" t="s">
        <v>385</v>
      </c>
      <c r="K1983" s="55" t="s">
        <v>64</v>
      </c>
      <c r="L1983" s="99"/>
      <c r="M1983">
        <v>122</v>
      </c>
      <c r="N1983">
        <v>127</v>
      </c>
      <c r="O1983" s="34"/>
      <c r="P1983">
        <f>VLOOKUP(表格2_45[[#This Row],[name]],odds!$A$1:$H$200,4,0)</f>
        <v>8.6</v>
      </c>
      <c r="Q1983">
        <v>27</v>
      </c>
      <c r="R1983" s="34"/>
      <c r="S1983" s="37" t="s">
        <v>409</v>
      </c>
      <c r="T1983" s="40">
        <v>1200</v>
      </c>
      <c r="U1983">
        <v>1</v>
      </c>
      <c r="V1983">
        <v>22</v>
      </c>
      <c r="W1983">
        <v>9</v>
      </c>
      <c r="X1983">
        <v>24</v>
      </c>
      <c r="Y1983" t="s">
        <v>501</v>
      </c>
      <c r="Z1983">
        <v>1090</v>
      </c>
      <c r="AA1983" s="34" t="s">
        <v>755</v>
      </c>
      <c r="AB1983">
        <v>3</v>
      </c>
      <c r="AC1983">
        <v>73</v>
      </c>
      <c r="AD1983" s="27" t="s">
        <v>65</v>
      </c>
      <c r="AE1983" s="12">
        <v>1</v>
      </c>
      <c r="AF1983">
        <v>5</v>
      </c>
      <c r="AG1983">
        <v>5</v>
      </c>
      <c r="AH1983">
        <v>4</v>
      </c>
      <c r="AL1983" t="s">
        <v>17</v>
      </c>
    </row>
    <row r="1984" spans="1:38" x14ac:dyDescent="0.25">
      <c r="A1984" s="24" t="s">
        <v>365</v>
      </c>
      <c r="B1984" s="18" t="s">
        <v>375</v>
      </c>
      <c r="C1984">
        <v>9</v>
      </c>
      <c r="D1984">
        <v>10.29</v>
      </c>
      <c r="E1984">
        <v>10.489999999999998</v>
      </c>
      <c r="F1984" s="34"/>
      <c r="G1984">
        <v>11</v>
      </c>
      <c r="H1984">
        <v>12</v>
      </c>
      <c r="I1984" s="34"/>
      <c r="J1984" s="55" t="s">
        <v>64</v>
      </c>
      <c r="K1984" s="77" t="s">
        <v>648</v>
      </c>
      <c r="L1984" s="120"/>
      <c r="M1984">
        <v>129</v>
      </c>
      <c r="N1984">
        <v>123</v>
      </c>
      <c r="O1984" s="34"/>
      <c r="P1984">
        <f>VLOOKUP(表格2_45[[#This Row],[name]],odds!$A$1:$H$200,4,0)</f>
        <v>25</v>
      </c>
      <c r="Q1984">
        <v>91</v>
      </c>
      <c r="R1984" s="34"/>
      <c r="S1984" s="38" t="s">
        <v>411</v>
      </c>
      <c r="T1984" s="40">
        <v>1200</v>
      </c>
      <c r="U1984">
        <v>1</v>
      </c>
      <c r="V1984">
        <v>8</v>
      </c>
      <c r="W1984">
        <v>1</v>
      </c>
      <c r="X1984">
        <v>25</v>
      </c>
      <c r="Y1984" s="32" t="s">
        <v>432</v>
      </c>
      <c r="Z1984">
        <v>1102</v>
      </c>
      <c r="AA1984" s="33" t="s">
        <v>417</v>
      </c>
      <c r="AB1984">
        <v>3</v>
      </c>
      <c r="AC1984">
        <v>65</v>
      </c>
      <c r="AD1984" s="24" t="s">
        <v>50</v>
      </c>
      <c r="AE1984" t="s">
        <v>502</v>
      </c>
      <c r="AF1984">
        <v>11</v>
      </c>
      <c r="AG1984">
        <v>11</v>
      </c>
      <c r="AH1984">
        <v>9</v>
      </c>
      <c r="AL1984" t="s">
        <v>1897</v>
      </c>
    </row>
    <row r="1985" spans="1:38" hidden="1" x14ac:dyDescent="0.25">
      <c r="A1985" s="24" t="s">
        <v>365</v>
      </c>
      <c r="B1985" s="21" t="s">
        <v>384</v>
      </c>
      <c r="C1985" s="30">
        <v>5</v>
      </c>
      <c r="D1985">
        <v>56.86</v>
      </c>
      <c r="E1985">
        <v>56.66</v>
      </c>
      <c r="F1985" s="34"/>
      <c r="G1985">
        <v>6</v>
      </c>
      <c r="H1985">
        <v>5</v>
      </c>
      <c r="I1985" s="34"/>
      <c r="J1985" s="69" t="s">
        <v>385</v>
      </c>
      <c r="K1985" s="75" t="s">
        <v>596</v>
      </c>
      <c r="L1985" s="116"/>
      <c r="M1985">
        <v>122</v>
      </c>
      <c r="N1985">
        <v>127</v>
      </c>
      <c r="O1985" s="34"/>
      <c r="P1985">
        <f>VLOOKUP(表格2_45[[#This Row],[name]],odds!$A$1:$H$200,4,0)</f>
        <v>8.6</v>
      </c>
      <c r="Q1985">
        <v>24</v>
      </c>
      <c r="R1985" s="34"/>
      <c r="S1985" s="36" t="s">
        <v>410</v>
      </c>
      <c r="T1985">
        <v>1000</v>
      </c>
      <c r="U1985">
        <v>0</v>
      </c>
      <c r="V1985">
        <v>10</v>
      </c>
      <c r="W1985">
        <v>7</v>
      </c>
      <c r="X1985">
        <v>24</v>
      </c>
      <c r="Y1985" s="31" t="s">
        <v>420</v>
      </c>
      <c r="Z1985">
        <v>1105</v>
      </c>
      <c r="AA1985" s="33" t="s">
        <v>427</v>
      </c>
      <c r="AB1985">
        <v>3</v>
      </c>
      <c r="AC1985">
        <v>75</v>
      </c>
      <c r="AD1985" s="27" t="s">
        <v>65</v>
      </c>
      <c r="AE1985" s="12" t="s">
        <v>549</v>
      </c>
      <c r="AF1985">
        <v>8</v>
      </c>
      <c r="AG1985">
        <v>7</v>
      </c>
      <c r="AH1985">
        <v>5</v>
      </c>
      <c r="AL1985" t="s">
        <v>569</v>
      </c>
    </row>
    <row r="1986" spans="1:38" x14ac:dyDescent="0.25">
      <c r="A1986" s="24" t="s">
        <v>365</v>
      </c>
      <c r="B1986" s="25" t="s">
        <v>394</v>
      </c>
      <c r="C1986" s="30">
        <v>4</v>
      </c>
      <c r="D1986">
        <v>10.1</v>
      </c>
      <c r="E1986">
        <v>10.499999999999998</v>
      </c>
      <c r="F1986" s="34"/>
      <c r="G1986">
        <v>9</v>
      </c>
      <c r="H1986">
        <v>4</v>
      </c>
      <c r="I1986" s="34"/>
      <c r="J1986" s="66" t="s">
        <v>173</v>
      </c>
      <c r="K1986" s="68" t="s">
        <v>316</v>
      </c>
      <c r="L1986" s="122"/>
      <c r="M1986">
        <v>120</v>
      </c>
      <c r="N1986">
        <v>115</v>
      </c>
      <c r="O1986" s="34"/>
      <c r="P1986">
        <f>VLOOKUP(表格2_45[[#This Row],[name]],odds!$A$1:$H$200,4,0)</f>
        <v>10</v>
      </c>
      <c r="Q1986">
        <v>5.5</v>
      </c>
      <c r="R1986" s="34"/>
      <c r="S1986" s="36" t="s">
        <v>410</v>
      </c>
      <c r="T1986" s="40">
        <v>1200</v>
      </c>
      <c r="U1986">
        <v>1</v>
      </c>
      <c r="V1986">
        <v>22</v>
      </c>
      <c r="W1986">
        <v>10</v>
      </c>
      <c r="X1986">
        <v>25</v>
      </c>
      <c r="Y1986" s="31" t="s">
        <v>420</v>
      </c>
      <c r="Z1986">
        <v>1078</v>
      </c>
      <c r="AA1986" s="33" t="s">
        <v>417</v>
      </c>
      <c r="AB1986">
        <v>3</v>
      </c>
      <c r="AC1986">
        <v>64</v>
      </c>
      <c r="AD1986" s="27" t="s">
        <v>65</v>
      </c>
      <c r="AE1986" s="12" t="s">
        <v>471</v>
      </c>
      <c r="AF1986">
        <v>8</v>
      </c>
      <c r="AG1986">
        <v>10</v>
      </c>
      <c r="AH1986">
        <v>4</v>
      </c>
      <c r="AL1986" t="s">
        <v>46</v>
      </c>
    </row>
    <row r="1987" spans="1:38" hidden="1" x14ac:dyDescent="0.25">
      <c r="A1987" s="24" t="s">
        <v>365</v>
      </c>
      <c r="B1987" s="21" t="s">
        <v>384</v>
      </c>
      <c r="C1987">
        <v>6</v>
      </c>
      <c r="D1987">
        <v>57.24</v>
      </c>
      <c r="E1987">
        <v>57.04</v>
      </c>
      <c r="F1987" s="34"/>
      <c r="G1987">
        <v>6</v>
      </c>
      <c r="H1987">
        <v>6</v>
      </c>
      <c r="I1987" s="34"/>
      <c r="J1987" s="69" t="s">
        <v>385</v>
      </c>
      <c r="K1987" s="75" t="s">
        <v>596</v>
      </c>
      <c r="L1987" s="116"/>
      <c r="M1987">
        <v>122</v>
      </c>
      <c r="N1987">
        <v>127</v>
      </c>
      <c r="O1987" s="34"/>
      <c r="P1987">
        <f>VLOOKUP(表格2_45[[#This Row],[name]],odds!$A$1:$H$200,4,0)</f>
        <v>8.6</v>
      </c>
      <c r="Q1987">
        <v>17</v>
      </c>
      <c r="R1987" s="34"/>
      <c r="S1987" s="36" t="s">
        <v>410</v>
      </c>
      <c r="T1987">
        <v>1000</v>
      </c>
      <c r="U1987">
        <v>0</v>
      </c>
      <c r="V1987">
        <v>22</v>
      </c>
      <c r="W1987">
        <v>5</v>
      </c>
      <c r="X1987">
        <v>24</v>
      </c>
      <c r="Y1987" s="32" t="s">
        <v>426</v>
      </c>
      <c r="Z1987">
        <v>1096</v>
      </c>
      <c r="AA1987" s="33" t="s">
        <v>417</v>
      </c>
      <c r="AB1987">
        <v>3</v>
      </c>
      <c r="AC1987">
        <v>76</v>
      </c>
      <c r="AD1987" s="27" t="s">
        <v>65</v>
      </c>
      <c r="AE1987" s="12" t="s">
        <v>418</v>
      </c>
      <c r="AF1987">
        <v>10</v>
      </c>
      <c r="AG1987">
        <v>9</v>
      </c>
      <c r="AH1987">
        <v>6</v>
      </c>
      <c r="AL1987" t="s">
        <v>46</v>
      </c>
    </row>
    <row r="1988" spans="1:38" hidden="1" x14ac:dyDescent="0.25">
      <c r="A1988" s="24" t="s">
        <v>365</v>
      </c>
      <c r="B1988" s="21" t="s">
        <v>384</v>
      </c>
      <c r="C1988" s="30">
        <v>4</v>
      </c>
      <c r="D1988">
        <v>10.07</v>
      </c>
      <c r="E1988">
        <v>10.07</v>
      </c>
      <c r="F1988" s="34"/>
      <c r="G1988">
        <v>6</v>
      </c>
      <c r="H1988">
        <v>1</v>
      </c>
      <c r="I1988" s="34"/>
      <c r="J1988" s="69" t="s">
        <v>385</v>
      </c>
      <c r="K1988" s="75" t="s">
        <v>596</v>
      </c>
      <c r="L1988" s="116"/>
      <c r="M1988">
        <v>122</v>
      </c>
      <c r="N1988">
        <v>128</v>
      </c>
      <c r="O1988" s="34"/>
      <c r="P1988">
        <f>VLOOKUP(表格2_45[[#This Row],[name]],odds!$A$1:$H$200,4,0)</f>
        <v>8.6</v>
      </c>
      <c r="Q1988">
        <v>5.2</v>
      </c>
      <c r="R1988" s="34"/>
      <c r="S1988" s="35" t="s">
        <v>408</v>
      </c>
      <c r="T1988" s="40">
        <v>1200</v>
      </c>
      <c r="U1988">
        <v>1</v>
      </c>
      <c r="V1988">
        <v>20</v>
      </c>
      <c r="W1988">
        <v>3</v>
      </c>
      <c r="X1988">
        <v>24</v>
      </c>
      <c r="Y1988" s="32" t="s">
        <v>426</v>
      </c>
      <c r="Z1988">
        <v>1107</v>
      </c>
      <c r="AA1988" s="33" t="s">
        <v>417</v>
      </c>
      <c r="AB1988">
        <v>3</v>
      </c>
      <c r="AC1988">
        <v>76</v>
      </c>
      <c r="AD1988" s="27" t="s">
        <v>65</v>
      </c>
      <c r="AE1988" s="12" t="s">
        <v>423</v>
      </c>
      <c r="AF1988">
        <v>3</v>
      </c>
      <c r="AG1988">
        <v>4</v>
      </c>
      <c r="AH1988">
        <v>4</v>
      </c>
      <c r="AL1988" t="s">
        <v>46</v>
      </c>
    </row>
    <row r="1989" spans="1:38" hidden="1" x14ac:dyDescent="0.25">
      <c r="A1989" s="24" t="s">
        <v>365</v>
      </c>
      <c r="B1989" s="21" t="s">
        <v>384</v>
      </c>
      <c r="C1989" s="28">
        <v>3</v>
      </c>
      <c r="D1989">
        <v>10.18</v>
      </c>
      <c r="E1989">
        <v>9.98</v>
      </c>
      <c r="F1989" s="34"/>
      <c r="G1989">
        <v>6</v>
      </c>
      <c r="H1989">
        <v>9</v>
      </c>
      <c r="I1989" s="34"/>
      <c r="J1989" s="69" t="s">
        <v>385</v>
      </c>
      <c r="K1989" s="75" t="s">
        <v>596</v>
      </c>
      <c r="L1989" s="116"/>
      <c r="M1989">
        <v>122</v>
      </c>
      <c r="N1989">
        <v>127</v>
      </c>
      <c r="O1989" s="34"/>
      <c r="P1989">
        <f>VLOOKUP(表格2_45[[#This Row],[name]],odds!$A$1:$H$200,4,0)</f>
        <v>8.6</v>
      </c>
      <c r="Q1989">
        <v>10</v>
      </c>
      <c r="R1989" s="34"/>
      <c r="S1989" s="37" t="s">
        <v>409</v>
      </c>
      <c r="T1989" s="40">
        <v>1200</v>
      </c>
      <c r="U1989">
        <v>1</v>
      </c>
      <c r="V1989">
        <v>13</v>
      </c>
      <c r="W1989">
        <v>3</v>
      </c>
      <c r="X1989">
        <v>24</v>
      </c>
      <c r="Y1989" s="32" t="s">
        <v>416</v>
      </c>
      <c r="Z1989">
        <v>1116</v>
      </c>
      <c r="AA1989" s="33" t="s">
        <v>417</v>
      </c>
      <c r="AB1989">
        <v>3</v>
      </c>
      <c r="AC1989">
        <v>76</v>
      </c>
      <c r="AD1989" s="27" t="s">
        <v>65</v>
      </c>
      <c r="AE1989" s="12" t="s">
        <v>549</v>
      </c>
      <c r="AF1989">
        <v>5</v>
      </c>
      <c r="AG1989">
        <v>5</v>
      </c>
      <c r="AH1989">
        <v>3</v>
      </c>
      <c r="AL1989" t="s">
        <v>46</v>
      </c>
    </row>
    <row r="1990" spans="1:38" hidden="1" x14ac:dyDescent="0.25">
      <c r="A1990" s="24" t="s">
        <v>365</v>
      </c>
      <c r="B1990" s="21" t="s">
        <v>384</v>
      </c>
      <c r="C1990" s="28">
        <v>1</v>
      </c>
      <c r="D1990">
        <v>10.67</v>
      </c>
      <c r="E1990">
        <v>10.47</v>
      </c>
      <c r="F1990" s="34"/>
      <c r="G1990">
        <v>6</v>
      </c>
      <c r="H1990">
        <v>10</v>
      </c>
      <c r="I1990" s="34"/>
      <c r="J1990" s="69" t="s">
        <v>385</v>
      </c>
      <c r="K1990" s="75" t="s">
        <v>596</v>
      </c>
      <c r="L1990" s="116"/>
      <c r="M1990">
        <v>122</v>
      </c>
      <c r="N1990">
        <v>121</v>
      </c>
      <c r="O1990" s="34"/>
      <c r="P1990">
        <f>VLOOKUP(表格2_45[[#This Row],[name]],odds!$A$1:$H$200,4,0)</f>
        <v>8.6</v>
      </c>
      <c r="Q1990">
        <v>8.9</v>
      </c>
      <c r="R1990" s="34"/>
      <c r="S1990" s="37" t="s">
        <v>409</v>
      </c>
      <c r="T1990" s="40">
        <v>1200</v>
      </c>
      <c r="U1990">
        <v>1</v>
      </c>
      <c r="V1990">
        <v>28</v>
      </c>
      <c r="W1990">
        <v>2</v>
      </c>
      <c r="X1990">
        <v>24</v>
      </c>
      <c r="Y1990" s="32" t="s">
        <v>432</v>
      </c>
      <c r="Z1990">
        <v>1122</v>
      </c>
      <c r="AA1990" s="33" t="s">
        <v>417</v>
      </c>
      <c r="AB1990">
        <v>3</v>
      </c>
      <c r="AC1990">
        <v>70</v>
      </c>
      <c r="AD1990" s="27" t="s">
        <v>65</v>
      </c>
      <c r="AE1990" s="12" t="s">
        <v>446</v>
      </c>
      <c r="AF1990">
        <v>4</v>
      </c>
      <c r="AG1990">
        <v>4</v>
      </c>
      <c r="AH1990">
        <v>1</v>
      </c>
      <c r="AL1990" t="s">
        <v>46</v>
      </c>
    </row>
    <row r="1991" spans="1:38" hidden="1" x14ac:dyDescent="0.25">
      <c r="A1991" s="24" t="s">
        <v>365</v>
      </c>
      <c r="B1991" s="21" t="s">
        <v>384</v>
      </c>
      <c r="C1991" s="28">
        <v>1</v>
      </c>
      <c r="D1991">
        <v>10.29</v>
      </c>
      <c r="E1991">
        <v>10.489999999999998</v>
      </c>
      <c r="F1991" s="34"/>
      <c r="G1991">
        <v>6</v>
      </c>
      <c r="H1991">
        <v>8</v>
      </c>
      <c r="I1991" s="34"/>
      <c r="J1991" s="69" t="s">
        <v>385</v>
      </c>
      <c r="K1991" s="75" t="s">
        <v>596</v>
      </c>
      <c r="L1991" s="116"/>
      <c r="M1991">
        <v>122</v>
      </c>
      <c r="N1991">
        <v>116</v>
      </c>
      <c r="O1991" s="34"/>
      <c r="P1991">
        <f>VLOOKUP(表格2_45[[#This Row],[name]],odds!$A$1:$H$200,4,0)</f>
        <v>8.6</v>
      </c>
      <c r="Q1991">
        <v>10</v>
      </c>
      <c r="R1991" s="34"/>
      <c r="S1991" s="36" t="s">
        <v>410</v>
      </c>
      <c r="T1991" s="40">
        <v>1200</v>
      </c>
      <c r="U1991">
        <v>1</v>
      </c>
      <c r="V1991">
        <v>7</v>
      </c>
      <c r="W1991">
        <v>2</v>
      </c>
      <c r="X1991">
        <v>24</v>
      </c>
      <c r="Y1991" s="31" t="s">
        <v>420</v>
      </c>
      <c r="Z1991">
        <v>1109</v>
      </c>
      <c r="AA1991" s="33" t="s">
        <v>417</v>
      </c>
      <c r="AB1991">
        <v>3</v>
      </c>
      <c r="AC1991">
        <v>64</v>
      </c>
      <c r="AD1991" s="27" t="s">
        <v>65</v>
      </c>
      <c r="AE1991" s="12" t="s">
        <v>423</v>
      </c>
      <c r="AF1991">
        <v>8</v>
      </c>
      <c r="AG1991">
        <v>9</v>
      </c>
      <c r="AH1991">
        <v>1</v>
      </c>
      <c r="AL1991" t="s">
        <v>46</v>
      </c>
    </row>
    <row r="1992" spans="1:38" hidden="1" x14ac:dyDescent="0.25">
      <c r="A1992" s="24" t="s">
        <v>365</v>
      </c>
      <c r="B1992" s="21" t="s">
        <v>384</v>
      </c>
      <c r="C1992">
        <v>6</v>
      </c>
      <c r="D1992">
        <v>11</v>
      </c>
      <c r="E1992">
        <v>10.5</v>
      </c>
      <c r="F1992" s="34"/>
      <c r="G1992">
        <v>6</v>
      </c>
      <c r="H1992">
        <v>11</v>
      </c>
      <c r="I1992" s="34"/>
      <c r="J1992" s="69" t="s">
        <v>385</v>
      </c>
      <c r="K1992" s="75" t="s">
        <v>596</v>
      </c>
      <c r="L1992" s="116"/>
      <c r="M1992">
        <v>122</v>
      </c>
      <c r="N1992">
        <v>130</v>
      </c>
      <c r="O1992" s="34"/>
      <c r="P1992">
        <f>VLOOKUP(表格2_45[[#This Row],[name]],odds!$A$1:$H$200,4,0)</f>
        <v>8.6</v>
      </c>
      <c r="Q1992">
        <v>20</v>
      </c>
      <c r="R1992" s="34"/>
      <c r="S1992" s="36" t="s">
        <v>410</v>
      </c>
      <c r="T1992" s="40">
        <v>1200</v>
      </c>
      <c r="U1992">
        <v>1</v>
      </c>
      <c r="V1992">
        <v>5</v>
      </c>
      <c r="W1992">
        <v>6</v>
      </c>
      <c r="X1992">
        <v>24</v>
      </c>
      <c r="Y1992" s="32" t="s">
        <v>432</v>
      </c>
      <c r="Z1992">
        <v>1104</v>
      </c>
      <c r="AA1992" s="34" t="s">
        <v>438</v>
      </c>
      <c r="AB1992">
        <v>3</v>
      </c>
      <c r="AC1992">
        <v>76</v>
      </c>
      <c r="AD1992" s="27" t="s">
        <v>65</v>
      </c>
      <c r="AE1992">
        <v>3</v>
      </c>
      <c r="AF1992">
        <v>8</v>
      </c>
      <c r="AG1992">
        <v>8</v>
      </c>
      <c r="AH1992">
        <v>6</v>
      </c>
      <c r="AL1992" t="s">
        <v>46</v>
      </c>
    </row>
    <row r="1993" spans="1:38" hidden="1" x14ac:dyDescent="0.25">
      <c r="A1993" s="24" t="s">
        <v>365</v>
      </c>
      <c r="B1993" s="21" t="s">
        <v>384</v>
      </c>
      <c r="C1993">
        <v>8</v>
      </c>
      <c r="D1993">
        <v>10.039999999999999</v>
      </c>
      <c r="E1993">
        <v>9.84</v>
      </c>
      <c r="F1993" s="34"/>
      <c r="G1993">
        <v>6</v>
      </c>
      <c r="H1993">
        <v>13</v>
      </c>
      <c r="I1993" s="34"/>
      <c r="J1993" s="69" t="s">
        <v>385</v>
      </c>
      <c r="K1993" s="52" t="s">
        <v>49</v>
      </c>
      <c r="L1993" s="118"/>
      <c r="M1993">
        <v>122</v>
      </c>
      <c r="N1993">
        <v>122</v>
      </c>
      <c r="O1993" s="34"/>
      <c r="P1993">
        <f>VLOOKUP(表格2_45[[#This Row],[name]],odds!$A$1:$H$200,4,0)</f>
        <v>8.6</v>
      </c>
      <c r="Q1993">
        <v>70</v>
      </c>
      <c r="R1993" s="34"/>
      <c r="S1993" s="38" t="s">
        <v>411</v>
      </c>
      <c r="T1993" s="40">
        <v>1200</v>
      </c>
      <c r="U1993">
        <v>1</v>
      </c>
      <c r="V1993">
        <v>1</v>
      </c>
      <c r="W1993">
        <v>1</v>
      </c>
      <c r="X1993">
        <v>24</v>
      </c>
      <c r="Y1993" t="s">
        <v>483</v>
      </c>
      <c r="Z1993">
        <v>1112</v>
      </c>
      <c r="AA1993" s="33" t="s">
        <v>417</v>
      </c>
      <c r="AB1993">
        <v>3</v>
      </c>
      <c r="AC1993">
        <v>67</v>
      </c>
      <c r="AD1993" s="27" t="s">
        <v>65</v>
      </c>
      <c r="AE1993" t="s">
        <v>429</v>
      </c>
      <c r="AF1993">
        <v>14</v>
      </c>
      <c r="AG1993">
        <v>11</v>
      </c>
      <c r="AH1993">
        <v>8</v>
      </c>
      <c r="AL1993" t="s">
        <v>17</v>
      </c>
    </row>
    <row r="1994" spans="1:38" x14ac:dyDescent="0.25">
      <c r="A1994" s="24" t="s">
        <v>365</v>
      </c>
      <c r="B1994" s="17" t="s">
        <v>372</v>
      </c>
      <c r="C1994">
        <v>10</v>
      </c>
      <c r="D1994">
        <v>10.46</v>
      </c>
      <c r="E1994">
        <v>10.56</v>
      </c>
      <c r="F1994" s="34"/>
      <c r="G1994">
        <v>8</v>
      </c>
      <c r="H1994">
        <v>2</v>
      </c>
      <c r="I1994" s="34"/>
      <c r="J1994" s="67" t="s">
        <v>195</v>
      </c>
      <c r="K1994" s="50" t="s">
        <v>565</v>
      </c>
      <c r="L1994" s="98"/>
      <c r="M1994">
        <v>130</v>
      </c>
      <c r="N1994">
        <v>133</v>
      </c>
      <c r="O1994" s="34"/>
      <c r="P1994">
        <f>VLOOKUP(表格2_45[[#This Row],[name]],odds!$A$1:$H$200,4,0)</f>
        <v>12</v>
      </c>
      <c r="Q1994">
        <v>18</v>
      </c>
      <c r="R1994" s="34"/>
      <c r="S1994" s="37" t="s">
        <v>409</v>
      </c>
      <c r="T1994" s="40">
        <v>1200</v>
      </c>
      <c r="U1994">
        <v>1</v>
      </c>
      <c r="V1994">
        <v>26</v>
      </c>
      <c r="W1994">
        <v>11</v>
      </c>
      <c r="X1994">
        <v>25</v>
      </c>
      <c r="Y1994" s="32" t="s">
        <v>416</v>
      </c>
      <c r="Z1994">
        <v>1134</v>
      </c>
      <c r="AA1994" s="33" t="s">
        <v>427</v>
      </c>
      <c r="AB1994">
        <v>3</v>
      </c>
      <c r="AC1994">
        <v>75</v>
      </c>
      <c r="AD1994" s="18" t="s">
        <v>76</v>
      </c>
      <c r="AE1994" s="12" t="s">
        <v>549</v>
      </c>
      <c r="AF1994">
        <v>5</v>
      </c>
      <c r="AG1994">
        <v>6</v>
      </c>
      <c r="AH1994">
        <v>10</v>
      </c>
      <c r="AL1994" t="s">
        <v>624</v>
      </c>
    </row>
    <row r="1995" spans="1:38" x14ac:dyDescent="0.25">
      <c r="A1995" s="24" t="s">
        <v>365</v>
      </c>
      <c r="B1995" s="18" t="s">
        <v>375</v>
      </c>
      <c r="C1995">
        <v>7</v>
      </c>
      <c r="D1995">
        <v>10.37</v>
      </c>
      <c r="E1995">
        <v>10.57</v>
      </c>
      <c r="F1995" s="34"/>
      <c r="G1995">
        <v>11</v>
      </c>
      <c r="H1995">
        <v>3</v>
      </c>
      <c r="I1995" s="34"/>
      <c r="J1995" s="55" t="s">
        <v>64</v>
      </c>
      <c r="K1995" s="55" t="s">
        <v>64</v>
      </c>
      <c r="L1995" s="99"/>
      <c r="M1995">
        <v>129</v>
      </c>
      <c r="N1995">
        <v>135</v>
      </c>
      <c r="O1995" s="34"/>
      <c r="P1995">
        <f>VLOOKUP(表格2_45[[#This Row],[name]],odds!$A$1:$H$200,4,0)</f>
        <v>25</v>
      </c>
      <c r="Q1995">
        <v>7.9</v>
      </c>
      <c r="R1995" s="34"/>
      <c r="S1995" s="37" t="s">
        <v>409</v>
      </c>
      <c r="T1995" s="40">
        <v>1200</v>
      </c>
      <c r="U1995">
        <v>1</v>
      </c>
      <c r="V1995">
        <v>10</v>
      </c>
      <c r="W1995">
        <v>12</v>
      </c>
      <c r="X1995">
        <v>25</v>
      </c>
      <c r="Y1995" s="32" t="s">
        <v>432</v>
      </c>
      <c r="Z1995">
        <v>1112</v>
      </c>
      <c r="AA1995" s="33" t="s">
        <v>417</v>
      </c>
      <c r="AB1995">
        <v>3</v>
      </c>
      <c r="AC1995">
        <v>76</v>
      </c>
      <c r="AD1995" s="19" t="s">
        <v>32</v>
      </c>
      <c r="AE1995" s="12" t="s">
        <v>552</v>
      </c>
      <c r="AF1995">
        <v>5</v>
      </c>
      <c r="AG1995">
        <v>5</v>
      </c>
      <c r="AH1995">
        <v>7</v>
      </c>
      <c r="AL1995" t="s">
        <v>624</v>
      </c>
    </row>
    <row r="1996" spans="1:38" hidden="1" x14ac:dyDescent="0.25">
      <c r="A1996" s="24" t="s">
        <v>365</v>
      </c>
      <c r="B1996" s="18" t="s">
        <v>375</v>
      </c>
      <c r="C1996">
        <v>11</v>
      </c>
      <c r="D1996">
        <v>10.58</v>
      </c>
      <c r="E1996">
        <v>10.58</v>
      </c>
      <c r="F1996" s="34"/>
      <c r="G1996">
        <v>11</v>
      </c>
      <c r="H1996">
        <v>10</v>
      </c>
      <c r="I1996" s="34"/>
      <c r="J1996" s="55" t="s">
        <v>64</v>
      </c>
      <c r="K1996" s="61" t="s">
        <v>106</v>
      </c>
      <c r="L1996" s="113"/>
      <c r="M1996">
        <v>129</v>
      </c>
      <c r="N1996">
        <v>128</v>
      </c>
      <c r="O1996" s="34"/>
      <c r="P1996">
        <f>VLOOKUP(表格2_45[[#This Row],[name]],odds!$A$1:$H$200,4,0)</f>
        <v>25</v>
      </c>
      <c r="Q1996">
        <v>88</v>
      </c>
      <c r="R1996" s="34"/>
      <c r="S1996" s="35" t="s">
        <v>408</v>
      </c>
      <c r="T1996" s="40">
        <v>1200</v>
      </c>
      <c r="U1996">
        <v>1</v>
      </c>
      <c r="V1996">
        <v>16</v>
      </c>
      <c r="W1996">
        <v>10</v>
      </c>
      <c r="X1996">
        <v>24</v>
      </c>
      <c r="Y1996" s="31" t="s">
        <v>420</v>
      </c>
      <c r="Z1996">
        <v>1118</v>
      </c>
      <c r="AA1996" s="33" t="s">
        <v>427</v>
      </c>
      <c r="AB1996">
        <v>3</v>
      </c>
      <c r="AC1996">
        <v>71</v>
      </c>
      <c r="AD1996" s="24" t="s">
        <v>50</v>
      </c>
      <c r="AE1996" t="s">
        <v>429</v>
      </c>
      <c r="AF1996">
        <v>3</v>
      </c>
      <c r="AG1996">
        <v>2</v>
      </c>
      <c r="AH1996">
        <v>11</v>
      </c>
      <c r="AL1996" t="s">
        <v>1899</v>
      </c>
    </row>
    <row r="1997" spans="1:38" hidden="1" x14ac:dyDescent="0.25">
      <c r="A1997" s="24" t="s">
        <v>365</v>
      </c>
      <c r="B1997" s="18" t="s">
        <v>375</v>
      </c>
      <c r="C1997">
        <v>8</v>
      </c>
      <c r="D1997">
        <v>10.59</v>
      </c>
      <c r="E1997">
        <v>10.59</v>
      </c>
      <c r="F1997" s="34"/>
      <c r="G1997">
        <v>11</v>
      </c>
      <c r="H1997">
        <v>5</v>
      </c>
      <c r="I1997" s="34"/>
      <c r="J1997" s="55" t="s">
        <v>64</v>
      </c>
      <c r="K1997" s="61" t="s">
        <v>106</v>
      </c>
      <c r="L1997" s="113"/>
      <c r="M1997">
        <v>129</v>
      </c>
      <c r="N1997">
        <v>135</v>
      </c>
      <c r="O1997" s="34"/>
      <c r="P1997">
        <f>VLOOKUP(表格2_45[[#This Row],[name]],odds!$A$1:$H$200,4,0)</f>
        <v>25</v>
      </c>
      <c r="Q1997">
        <v>35</v>
      </c>
      <c r="R1997" s="34"/>
      <c r="S1997" s="37" t="s">
        <v>409</v>
      </c>
      <c r="T1997" s="40">
        <v>1200</v>
      </c>
      <c r="U1997">
        <v>1</v>
      </c>
      <c r="V1997">
        <v>20</v>
      </c>
      <c r="W1997">
        <v>12</v>
      </c>
      <c r="X1997">
        <v>23</v>
      </c>
      <c r="Y1997" s="32" t="s">
        <v>416</v>
      </c>
      <c r="Z1997">
        <v>1112</v>
      </c>
      <c r="AA1997" s="33" t="s">
        <v>417</v>
      </c>
      <c r="AB1997">
        <v>3</v>
      </c>
      <c r="AC1997">
        <v>78</v>
      </c>
      <c r="AD1997" s="24" t="s">
        <v>50</v>
      </c>
      <c r="AE1997">
        <v>5</v>
      </c>
      <c r="AF1997">
        <v>7</v>
      </c>
      <c r="AG1997">
        <v>7</v>
      </c>
      <c r="AH1997">
        <v>8</v>
      </c>
      <c r="AL1997" t="s">
        <v>1901</v>
      </c>
    </row>
    <row r="1998" spans="1:38" x14ac:dyDescent="0.25">
      <c r="A1998" s="24" t="s">
        <v>365</v>
      </c>
      <c r="B1998" s="18" t="s">
        <v>375</v>
      </c>
      <c r="C1998">
        <v>7</v>
      </c>
      <c r="D1998">
        <v>10.53</v>
      </c>
      <c r="E1998">
        <v>10.629999999999999</v>
      </c>
      <c r="F1998" s="34"/>
      <c r="G1998">
        <v>11</v>
      </c>
      <c r="H1998">
        <v>6</v>
      </c>
      <c r="I1998" s="34"/>
      <c r="J1998" s="55" t="s">
        <v>64</v>
      </c>
      <c r="K1998" s="55" t="s">
        <v>64</v>
      </c>
      <c r="L1998" s="99"/>
      <c r="M1998">
        <v>129</v>
      </c>
      <c r="N1998">
        <v>132</v>
      </c>
      <c r="O1998" s="34"/>
      <c r="P1998">
        <f>VLOOKUP(表格2_45[[#This Row],[name]],odds!$A$1:$H$200,4,0)</f>
        <v>25</v>
      </c>
      <c r="Q1998">
        <v>17</v>
      </c>
      <c r="R1998" s="34"/>
      <c r="S1998" s="36" t="s">
        <v>410</v>
      </c>
      <c r="T1998" s="40">
        <v>1200</v>
      </c>
      <c r="U1998">
        <v>1</v>
      </c>
      <c r="V1998">
        <v>10</v>
      </c>
      <c r="W1998">
        <v>9</v>
      </c>
      <c r="X1998">
        <v>25</v>
      </c>
      <c r="Y1998" s="32" t="s">
        <v>432</v>
      </c>
      <c r="Z1998">
        <v>1090</v>
      </c>
      <c r="AA1998" s="33" t="s">
        <v>417</v>
      </c>
      <c r="AB1998">
        <v>3</v>
      </c>
      <c r="AC1998">
        <v>77</v>
      </c>
      <c r="AD1998" s="19" t="s">
        <v>32</v>
      </c>
      <c r="AE1998">
        <v>4</v>
      </c>
      <c r="AF1998">
        <v>10</v>
      </c>
      <c r="AG1998">
        <v>11</v>
      </c>
      <c r="AH1998">
        <v>7</v>
      </c>
      <c r="AL1998" t="s">
        <v>624</v>
      </c>
    </row>
    <row r="1999" spans="1:38" hidden="1" x14ac:dyDescent="0.25">
      <c r="A1999" s="24" t="s">
        <v>365</v>
      </c>
      <c r="B1999" s="22" t="s">
        <v>388</v>
      </c>
      <c r="C1999">
        <v>10</v>
      </c>
      <c r="D1999">
        <v>9.73</v>
      </c>
      <c r="E1999">
        <v>9.43</v>
      </c>
      <c r="F1999" s="34"/>
      <c r="G1999">
        <v>2</v>
      </c>
      <c r="H1999">
        <v>11</v>
      </c>
      <c r="I1999" s="34"/>
      <c r="J1999" s="62" t="s">
        <v>120</v>
      </c>
      <c r="K1999" s="62" t="s">
        <v>120</v>
      </c>
      <c r="L1999" s="109"/>
      <c r="M1999">
        <v>121</v>
      </c>
      <c r="N1999">
        <v>119</v>
      </c>
      <c r="O1999" s="34"/>
      <c r="P1999">
        <f>VLOOKUP(表格2_45[[#This Row],[name]],odds!$A$1:$H$200,4,0)</f>
        <v>20</v>
      </c>
      <c r="Q1999">
        <v>66</v>
      </c>
      <c r="R1999" s="34"/>
      <c r="S1999" s="36" t="s">
        <v>410</v>
      </c>
      <c r="T1999" s="40">
        <v>1200</v>
      </c>
      <c r="U1999">
        <v>1</v>
      </c>
      <c r="V1999">
        <v>23</v>
      </c>
      <c r="W1999">
        <v>11</v>
      </c>
      <c r="X1999">
        <v>25</v>
      </c>
      <c r="Y1999" t="s">
        <v>501</v>
      </c>
      <c r="Z1999">
        <v>1180</v>
      </c>
      <c r="AA1999" s="33" t="s">
        <v>427</v>
      </c>
      <c r="AB1999">
        <v>3</v>
      </c>
      <c r="AC1999">
        <v>64</v>
      </c>
      <c r="AD1999" s="24" t="s">
        <v>50</v>
      </c>
      <c r="AE1999" t="s">
        <v>502</v>
      </c>
      <c r="AF1999">
        <v>10</v>
      </c>
      <c r="AG1999">
        <v>9</v>
      </c>
      <c r="AH1999">
        <v>10</v>
      </c>
      <c r="AL1999" t="s">
        <v>46</v>
      </c>
    </row>
    <row r="2000" spans="1:38" hidden="1" x14ac:dyDescent="0.25">
      <c r="A2000" s="24" t="s">
        <v>365</v>
      </c>
      <c r="B2000" s="21" t="s">
        <v>384</v>
      </c>
      <c r="C2000" s="28">
        <v>3</v>
      </c>
      <c r="D2000">
        <v>10.48</v>
      </c>
      <c r="E2000">
        <v>10.68</v>
      </c>
      <c r="F2000" s="34"/>
      <c r="G2000">
        <v>6</v>
      </c>
      <c r="H2000">
        <v>1</v>
      </c>
      <c r="I2000" s="34"/>
      <c r="J2000" s="69" t="s">
        <v>385</v>
      </c>
      <c r="K2000" s="67" t="s">
        <v>195</v>
      </c>
      <c r="L2000" s="95"/>
      <c r="M2000">
        <v>122</v>
      </c>
      <c r="N2000">
        <v>122</v>
      </c>
      <c r="O2000" s="34"/>
      <c r="P2000">
        <f>VLOOKUP(表格2_45[[#This Row],[name]],odds!$A$1:$H$200,4,0)</f>
        <v>8.6</v>
      </c>
      <c r="Q2000">
        <v>8.1</v>
      </c>
      <c r="R2000" s="34"/>
      <c r="S2000" s="35" t="s">
        <v>408</v>
      </c>
      <c r="T2000" s="40">
        <v>1200</v>
      </c>
      <c r="U2000">
        <v>1</v>
      </c>
      <c r="V2000">
        <v>17</v>
      </c>
      <c r="W2000">
        <v>1</v>
      </c>
      <c r="X2000">
        <v>24</v>
      </c>
      <c r="Y2000" s="32" t="s">
        <v>416</v>
      </c>
      <c r="Z2000">
        <v>1103</v>
      </c>
      <c r="AA2000" s="33" t="s">
        <v>417</v>
      </c>
      <c r="AB2000">
        <v>3</v>
      </c>
      <c r="AC2000">
        <v>65</v>
      </c>
      <c r="AD2000" s="27" t="s">
        <v>65</v>
      </c>
      <c r="AE2000" s="12" t="s">
        <v>471</v>
      </c>
      <c r="AF2000">
        <v>2</v>
      </c>
      <c r="AG2000">
        <v>3</v>
      </c>
      <c r="AH2000">
        <v>3</v>
      </c>
      <c r="AL2000" t="s">
        <v>572</v>
      </c>
    </row>
    <row r="2001" spans="1:38" hidden="1" x14ac:dyDescent="0.25">
      <c r="A2001" s="24" t="s">
        <v>365</v>
      </c>
      <c r="B2001" s="23" t="s">
        <v>390</v>
      </c>
      <c r="C2001">
        <v>8</v>
      </c>
      <c r="D2001">
        <v>9.18</v>
      </c>
      <c r="E2001">
        <v>9.08</v>
      </c>
      <c r="F2001" s="34"/>
      <c r="G2001">
        <v>4</v>
      </c>
      <c r="H2001">
        <v>2</v>
      </c>
      <c r="I2001" s="34"/>
      <c r="J2001" s="50" t="s">
        <v>565</v>
      </c>
      <c r="K2001" s="50" t="s">
        <v>565</v>
      </c>
      <c r="L2001" s="98"/>
      <c r="M2001">
        <v>119</v>
      </c>
      <c r="N2001">
        <v>121</v>
      </c>
      <c r="O2001" s="34"/>
      <c r="P2001">
        <f>VLOOKUP(表格2_45[[#This Row],[name]],odds!$A$1:$H$200,4,0)</f>
        <v>5.3</v>
      </c>
      <c r="Q2001">
        <v>33</v>
      </c>
      <c r="R2001" s="34"/>
      <c r="S2001" s="35" t="s">
        <v>408</v>
      </c>
      <c r="T2001" s="40">
        <v>1200</v>
      </c>
      <c r="U2001">
        <v>1</v>
      </c>
      <c r="V2001">
        <v>4</v>
      </c>
      <c r="W2001">
        <v>10</v>
      </c>
      <c r="X2001">
        <v>25</v>
      </c>
      <c r="Y2001" t="s">
        <v>501</v>
      </c>
      <c r="Z2001">
        <v>1097</v>
      </c>
      <c r="AA2001" s="33" t="s">
        <v>427</v>
      </c>
      <c r="AB2001">
        <v>3</v>
      </c>
      <c r="AC2001">
        <v>66</v>
      </c>
      <c r="AD2001" s="24" t="s">
        <v>179</v>
      </c>
      <c r="AE2001" t="s">
        <v>429</v>
      </c>
      <c r="AF2001">
        <v>3</v>
      </c>
      <c r="AG2001">
        <v>4</v>
      </c>
      <c r="AH2001">
        <v>8</v>
      </c>
      <c r="AL2001" t="s">
        <v>680</v>
      </c>
    </row>
    <row r="2002" spans="1:38" hidden="1" x14ac:dyDescent="0.25">
      <c r="A2002" s="24" t="s">
        <v>365</v>
      </c>
      <c r="B2002" s="23" t="s">
        <v>390</v>
      </c>
      <c r="C2002">
        <v>9</v>
      </c>
      <c r="D2002">
        <v>57.16</v>
      </c>
      <c r="E2002">
        <v>57.059999999999995</v>
      </c>
      <c r="F2002" s="34"/>
      <c r="G2002">
        <v>4</v>
      </c>
      <c r="H2002">
        <v>2</v>
      </c>
      <c r="I2002" s="34"/>
      <c r="J2002" s="50" t="s">
        <v>565</v>
      </c>
      <c r="K2002" s="50" t="s">
        <v>565</v>
      </c>
      <c r="L2002" s="98"/>
      <c r="M2002">
        <v>119</v>
      </c>
      <c r="N2002">
        <v>121</v>
      </c>
      <c r="O2002" s="34"/>
      <c r="P2002">
        <f>VLOOKUP(表格2_45[[#This Row],[name]],odds!$A$1:$H$200,4,0)</f>
        <v>5.3</v>
      </c>
      <c r="Q2002">
        <v>5.5</v>
      </c>
      <c r="R2002" s="34"/>
      <c r="S2002" s="37" t="s">
        <v>409</v>
      </c>
      <c r="T2002">
        <v>1000</v>
      </c>
      <c r="U2002">
        <v>0</v>
      </c>
      <c r="V2002">
        <v>17</v>
      </c>
      <c r="W2002">
        <v>9</v>
      </c>
      <c r="X2002">
        <v>25</v>
      </c>
      <c r="Y2002" s="31" t="s">
        <v>420</v>
      </c>
      <c r="Z2002">
        <v>1109</v>
      </c>
      <c r="AA2002" s="33" t="s">
        <v>427</v>
      </c>
      <c r="AB2002">
        <v>3</v>
      </c>
      <c r="AC2002">
        <v>67</v>
      </c>
      <c r="AD2002" s="24" t="s">
        <v>179</v>
      </c>
      <c r="AE2002" t="s">
        <v>453</v>
      </c>
      <c r="AF2002">
        <v>6</v>
      </c>
      <c r="AG2002">
        <v>7</v>
      </c>
      <c r="AH2002">
        <v>9</v>
      </c>
      <c r="AL2002" t="s">
        <v>624</v>
      </c>
    </row>
    <row r="2003" spans="1:38" hidden="1" x14ac:dyDescent="0.25">
      <c r="A2003" s="24" t="s">
        <v>365</v>
      </c>
      <c r="B2003" s="23" t="s">
        <v>390</v>
      </c>
      <c r="C2003" s="30">
        <v>4</v>
      </c>
      <c r="D2003">
        <v>56.98</v>
      </c>
      <c r="E2003">
        <v>56.879999999999995</v>
      </c>
      <c r="F2003" s="34"/>
      <c r="G2003">
        <v>4</v>
      </c>
      <c r="H2003">
        <v>3</v>
      </c>
      <c r="I2003" s="34"/>
      <c r="J2003" s="50" t="s">
        <v>565</v>
      </c>
      <c r="K2003" s="50" t="s">
        <v>565</v>
      </c>
      <c r="L2003" s="98"/>
      <c r="M2003">
        <v>119</v>
      </c>
      <c r="N2003">
        <v>121</v>
      </c>
      <c r="O2003" s="34"/>
      <c r="P2003">
        <f>VLOOKUP(表格2_45[[#This Row],[name]],odds!$A$1:$H$200,4,0)</f>
        <v>5.3</v>
      </c>
      <c r="Q2003">
        <v>25</v>
      </c>
      <c r="R2003" s="34"/>
      <c r="S2003" s="36" t="s">
        <v>410</v>
      </c>
      <c r="T2003">
        <v>1000</v>
      </c>
      <c r="U2003">
        <v>0</v>
      </c>
      <c r="V2003">
        <v>9</v>
      </c>
      <c r="W2003">
        <v>7</v>
      </c>
      <c r="X2003">
        <v>25</v>
      </c>
      <c r="Y2003" s="32" t="s">
        <v>432</v>
      </c>
      <c r="Z2003">
        <v>1138</v>
      </c>
      <c r="AA2003" s="33" t="s">
        <v>427</v>
      </c>
      <c r="AB2003">
        <v>3</v>
      </c>
      <c r="AC2003">
        <v>67</v>
      </c>
      <c r="AD2003" s="24" t="s">
        <v>179</v>
      </c>
      <c r="AE2003" s="12" t="s">
        <v>471</v>
      </c>
      <c r="AF2003">
        <v>9</v>
      </c>
      <c r="AG2003">
        <v>11</v>
      </c>
      <c r="AH2003">
        <v>4</v>
      </c>
      <c r="AL2003" t="s">
        <v>624</v>
      </c>
    </row>
    <row r="2004" spans="1:38" hidden="1" x14ac:dyDescent="0.25">
      <c r="A2004" s="24" t="s">
        <v>365</v>
      </c>
      <c r="B2004" s="24" t="s">
        <v>392</v>
      </c>
      <c r="C2004">
        <v>11</v>
      </c>
      <c r="D2004">
        <v>57.12</v>
      </c>
      <c r="E2004">
        <v>57.12</v>
      </c>
      <c r="F2004" s="34"/>
      <c r="G2004">
        <v>7</v>
      </c>
      <c r="H2004">
        <v>1</v>
      </c>
      <c r="I2004" s="34"/>
      <c r="J2004" s="59" t="s">
        <v>85</v>
      </c>
      <c r="K2004" s="48" t="s">
        <v>26</v>
      </c>
      <c r="L2004" s="112"/>
      <c r="M2004">
        <v>121</v>
      </c>
      <c r="N2004">
        <v>126</v>
      </c>
      <c r="O2004" s="34"/>
      <c r="P2004">
        <f>VLOOKUP(表格2_45[[#This Row],[name]],odds!$A$1:$H$200,4,0)</f>
        <v>17</v>
      </c>
      <c r="Q2004">
        <v>74</v>
      </c>
      <c r="R2004" s="34"/>
      <c r="S2004" s="38" t="s">
        <v>411</v>
      </c>
      <c r="T2004">
        <v>1000</v>
      </c>
      <c r="U2004">
        <v>0</v>
      </c>
      <c r="V2004">
        <v>27</v>
      </c>
      <c r="W2004">
        <v>12</v>
      </c>
      <c r="X2004">
        <v>25</v>
      </c>
      <c r="Y2004" t="s">
        <v>465</v>
      </c>
      <c r="Z2004">
        <v>1109</v>
      </c>
      <c r="AA2004" s="33" t="s">
        <v>417</v>
      </c>
      <c r="AB2004">
        <v>3</v>
      </c>
      <c r="AC2004">
        <v>66</v>
      </c>
      <c r="AD2004" s="25" t="s">
        <v>54</v>
      </c>
      <c r="AE2004">
        <v>8</v>
      </c>
      <c r="AF2004">
        <v>11</v>
      </c>
      <c r="AG2004">
        <v>10</v>
      </c>
      <c r="AH2004">
        <v>11</v>
      </c>
      <c r="AL2004" t="s">
        <v>624</v>
      </c>
    </row>
    <row r="2005" spans="1:38" hidden="1" x14ac:dyDescent="0.25">
      <c r="A2005" s="24" t="s">
        <v>365</v>
      </c>
      <c r="B2005" s="24" t="s">
        <v>392</v>
      </c>
      <c r="C2005">
        <v>7</v>
      </c>
      <c r="D2005">
        <v>57.16</v>
      </c>
      <c r="E2005">
        <v>57.059999999999995</v>
      </c>
      <c r="F2005" s="34"/>
      <c r="G2005">
        <v>7</v>
      </c>
      <c r="H2005">
        <v>6</v>
      </c>
      <c r="I2005" s="34"/>
      <c r="J2005" s="59" t="s">
        <v>85</v>
      </c>
      <c r="K2005" s="59" t="s">
        <v>85</v>
      </c>
      <c r="L2005" s="96"/>
      <c r="M2005">
        <v>121</v>
      </c>
      <c r="N2005">
        <v>123</v>
      </c>
      <c r="O2005" s="34"/>
      <c r="P2005">
        <f>VLOOKUP(表格2_45[[#This Row],[name]],odds!$A$1:$H$200,4,0)</f>
        <v>17</v>
      </c>
      <c r="Q2005">
        <v>36</v>
      </c>
      <c r="R2005" s="34"/>
      <c r="S2005" s="36" t="s">
        <v>410</v>
      </c>
      <c r="T2005">
        <v>1000</v>
      </c>
      <c r="U2005">
        <v>0</v>
      </c>
      <c r="V2005">
        <v>3</v>
      </c>
      <c r="W2005">
        <v>12</v>
      </c>
      <c r="X2005">
        <v>25</v>
      </c>
      <c r="Y2005" s="32" t="s">
        <v>426</v>
      </c>
      <c r="Z2005">
        <v>1094</v>
      </c>
      <c r="AA2005" s="33" t="s">
        <v>417</v>
      </c>
      <c r="AB2005">
        <v>3</v>
      </c>
      <c r="AC2005">
        <v>66</v>
      </c>
      <c r="AD2005" s="25" t="s">
        <v>54</v>
      </c>
      <c r="AE2005" t="s">
        <v>441</v>
      </c>
      <c r="AF2005">
        <v>10</v>
      </c>
      <c r="AG2005">
        <v>9</v>
      </c>
      <c r="AH2005">
        <v>7</v>
      </c>
      <c r="AL2005" t="s">
        <v>1916</v>
      </c>
    </row>
    <row r="2006" spans="1:38" hidden="1" x14ac:dyDescent="0.25">
      <c r="A2006" s="24" t="s">
        <v>365</v>
      </c>
      <c r="B2006" s="25" t="s">
        <v>394</v>
      </c>
      <c r="C2006">
        <v>9</v>
      </c>
      <c r="D2006">
        <v>9.76</v>
      </c>
      <c r="E2006">
        <v>9.76</v>
      </c>
      <c r="F2006" s="34"/>
      <c r="G2006">
        <v>9</v>
      </c>
      <c r="H2006">
        <v>10</v>
      </c>
      <c r="I2006" s="34"/>
      <c r="J2006" s="66" t="s">
        <v>173</v>
      </c>
      <c r="K2006" s="69" t="s">
        <v>385</v>
      </c>
      <c r="L2006" s="114"/>
      <c r="M2006">
        <v>120</v>
      </c>
      <c r="N2006">
        <v>119</v>
      </c>
      <c r="O2006" s="34"/>
      <c r="P2006">
        <f>VLOOKUP(表格2_45[[#This Row],[name]],odds!$A$1:$H$200,4,0)</f>
        <v>10</v>
      </c>
      <c r="Q2006">
        <v>14</v>
      </c>
      <c r="R2006" s="34"/>
      <c r="S2006" s="38" t="s">
        <v>411</v>
      </c>
      <c r="T2006" s="40">
        <v>1200</v>
      </c>
      <c r="U2006">
        <v>1</v>
      </c>
      <c r="V2006">
        <v>1</v>
      </c>
      <c r="W2006">
        <v>1</v>
      </c>
      <c r="X2006">
        <v>26</v>
      </c>
      <c r="Y2006" t="s">
        <v>501</v>
      </c>
      <c r="Z2006">
        <v>1082</v>
      </c>
      <c r="AA2006" s="33" t="s">
        <v>417</v>
      </c>
      <c r="AB2006">
        <v>3</v>
      </c>
      <c r="AC2006">
        <v>64</v>
      </c>
      <c r="AD2006" s="27" t="s">
        <v>65</v>
      </c>
      <c r="AE2006">
        <v>5</v>
      </c>
      <c r="AF2006">
        <v>12</v>
      </c>
      <c r="AG2006">
        <v>12</v>
      </c>
      <c r="AH2006">
        <v>9</v>
      </c>
      <c r="AL2006" t="s">
        <v>46</v>
      </c>
    </row>
    <row r="2007" spans="1:38" x14ac:dyDescent="0.25">
      <c r="A2007" s="24" t="s">
        <v>365</v>
      </c>
      <c r="B2007" s="16" t="s">
        <v>369</v>
      </c>
      <c r="C2007">
        <v>11</v>
      </c>
      <c r="D2007">
        <v>10.29</v>
      </c>
      <c r="E2007">
        <v>10.69</v>
      </c>
      <c r="F2007" s="34"/>
      <c r="G2007">
        <v>12</v>
      </c>
      <c r="H2007">
        <v>10</v>
      </c>
      <c r="I2007" s="34"/>
      <c r="J2007" s="52" t="s">
        <v>49</v>
      </c>
      <c r="K2007" s="49" t="s">
        <v>31</v>
      </c>
      <c r="L2007" s="107"/>
      <c r="M2007">
        <v>133</v>
      </c>
      <c r="N2007">
        <v>122</v>
      </c>
      <c r="O2007" s="34"/>
      <c r="P2007">
        <f>VLOOKUP(表格2_45[[#This Row],[name]],odds!$A$1:$H$200,4,0)</f>
        <v>16</v>
      </c>
      <c r="Q2007">
        <v>5.9</v>
      </c>
      <c r="R2007" s="34"/>
      <c r="S2007" s="36" t="s">
        <v>410</v>
      </c>
      <c r="T2007" s="40">
        <v>1200</v>
      </c>
      <c r="U2007">
        <v>1</v>
      </c>
      <c r="V2007">
        <v>11</v>
      </c>
      <c r="W2007">
        <v>6</v>
      </c>
      <c r="X2007">
        <v>25</v>
      </c>
      <c r="Y2007" s="31" t="s">
        <v>420</v>
      </c>
      <c r="Z2007">
        <v>1129</v>
      </c>
      <c r="AA2007" s="33" t="s">
        <v>427</v>
      </c>
      <c r="AB2007">
        <v>3</v>
      </c>
      <c r="AC2007">
        <v>67</v>
      </c>
      <c r="AD2007" s="22" t="s">
        <v>135</v>
      </c>
      <c r="AE2007" t="s">
        <v>519</v>
      </c>
      <c r="AF2007">
        <v>10</v>
      </c>
      <c r="AG2007">
        <v>11</v>
      </c>
      <c r="AH2007">
        <v>11</v>
      </c>
      <c r="AL2007" t="s">
        <v>170</v>
      </c>
    </row>
    <row r="2008" spans="1:38" hidden="1" x14ac:dyDescent="0.25">
      <c r="A2008" s="24" t="s">
        <v>365</v>
      </c>
      <c r="B2008" s="27" t="s">
        <v>366</v>
      </c>
      <c r="C2008" s="28">
        <v>2</v>
      </c>
      <c r="D2008">
        <v>10.220000000000001</v>
      </c>
      <c r="E2008">
        <v>10.72</v>
      </c>
      <c r="F2008" s="34"/>
      <c r="G2008">
        <v>10</v>
      </c>
      <c r="H2008">
        <v>1</v>
      </c>
      <c r="I2008" s="34"/>
      <c r="J2008" s="63" t="s">
        <v>140</v>
      </c>
      <c r="K2008" s="49" t="s">
        <v>31</v>
      </c>
      <c r="L2008" s="107"/>
      <c r="M2008">
        <v>135</v>
      </c>
      <c r="N2008">
        <v>132</v>
      </c>
      <c r="O2008" s="34"/>
      <c r="P2008">
        <f>VLOOKUP(表格2_45[[#This Row],[name]],odds!$A$1:$H$200,4,0)</f>
        <v>20</v>
      </c>
      <c r="Q2008">
        <v>2.2000000000000002</v>
      </c>
      <c r="R2008" s="34"/>
      <c r="S2008" s="37" t="s">
        <v>409</v>
      </c>
      <c r="T2008" s="40">
        <v>1200</v>
      </c>
      <c r="U2008">
        <v>1</v>
      </c>
      <c r="V2008">
        <v>18</v>
      </c>
      <c r="W2008">
        <v>10</v>
      </c>
      <c r="X2008">
        <v>23</v>
      </c>
      <c r="Y2008" s="31" t="s">
        <v>420</v>
      </c>
      <c r="Z2008">
        <v>1103</v>
      </c>
      <c r="AA2008" s="34" t="s">
        <v>755</v>
      </c>
      <c r="AB2008">
        <v>3</v>
      </c>
      <c r="AC2008">
        <v>75</v>
      </c>
      <c r="AD2008" s="22" t="s">
        <v>135</v>
      </c>
      <c r="AE2008" s="12">
        <v>1</v>
      </c>
      <c r="AF2008">
        <v>5</v>
      </c>
      <c r="AG2008">
        <v>4</v>
      </c>
      <c r="AH2008">
        <v>2</v>
      </c>
      <c r="AL2008" t="s">
        <v>87</v>
      </c>
    </row>
    <row r="2009" spans="1:38" hidden="1" x14ac:dyDescent="0.25">
      <c r="A2009" s="24" t="s">
        <v>365</v>
      </c>
      <c r="B2009" s="27" t="s">
        <v>366</v>
      </c>
      <c r="C2009" s="28">
        <v>2</v>
      </c>
      <c r="D2009">
        <v>9.86</v>
      </c>
      <c r="E2009">
        <v>10.76</v>
      </c>
      <c r="F2009" s="34"/>
      <c r="G2009">
        <v>10</v>
      </c>
      <c r="H2009">
        <v>2</v>
      </c>
      <c r="I2009" s="34"/>
      <c r="J2009" s="63" t="s">
        <v>140</v>
      </c>
      <c r="K2009" s="63" t="s">
        <v>140</v>
      </c>
      <c r="L2009" s="100"/>
      <c r="M2009">
        <v>135</v>
      </c>
      <c r="N2009">
        <v>119</v>
      </c>
      <c r="O2009" s="34"/>
      <c r="P2009">
        <f>VLOOKUP(表格2_45[[#This Row],[name]],odds!$A$1:$H$200,4,0)</f>
        <v>20</v>
      </c>
      <c r="Q2009">
        <v>8.9</v>
      </c>
      <c r="R2009" s="34"/>
      <c r="S2009" s="35" t="s">
        <v>408</v>
      </c>
      <c r="T2009" s="40">
        <v>1200</v>
      </c>
      <c r="U2009">
        <v>1</v>
      </c>
      <c r="V2009">
        <v>4</v>
      </c>
      <c r="W2009">
        <v>1</v>
      </c>
      <c r="X2009">
        <v>24</v>
      </c>
      <c r="Y2009" s="32" t="s">
        <v>432</v>
      </c>
      <c r="Z2009">
        <v>1101</v>
      </c>
      <c r="AA2009" s="33" t="s">
        <v>417</v>
      </c>
      <c r="AB2009">
        <v>2</v>
      </c>
      <c r="AC2009">
        <v>83</v>
      </c>
      <c r="AD2009" s="22" t="s">
        <v>135</v>
      </c>
      <c r="AE2009" s="12" t="s">
        <v>989</v>
      </c>
      <c r="AF2009">
        <v>3</v>
      </c>
      <c r="AG2009">
        <v>4</v>
      </c>
      <c r="AH2009">
        <v>2</v>
      </c>
      <c r="AL2009" t="s">
        <v>87</v>
      </c>
    </row>
    <row r="2010" spans="1:38" hidden="1" x14ac:dyDescent="0.25">
      <c r="A2010" s="24" t="s">
        <v>365</v>
      </c>
      <c r="B2010" s="18" t="s">
        <v>375</v>
      </c>
      <c r="C2010">
        <v>10</v>
      </c>
      <c r="D2010">
        <v>10.36</v>
      </c>
      <c r="E2010">
        <v>10.76</v>
      </c>
      <c r="F2010" s="34"/>
      <c r="G2010">
        <v>11</v>
      </c>
      <c r="H2010">
        <v>10</v>
      </c>
      <c r="I2010" s="34"/>
      <c r="J2010" s="55" t="s">
        <v>64</v>
      </c>
      <c r="K2010" s="61" t="s">
        <v>106</v>
      </c>
      <c r="L2010" s="113"/>
      <c r="M2010">
        <v>129</v>
      </c>
      <c r="N2010">
        <v>118</v>
      </c>
      <c r="O2010" s="34"/>
      <c r="P2010">
        <f>VLOOKUP(表格2_45[[#This Row],[name]],odds!$A$1:$H$200,4,0)</f>
        <v>25</v>
      </c>
      <c r="Q2010">
        <v>104</v>
      </c>
      <c r="R2010" s="34"/>
      <c r="S2010" s="38" t="s">
        <v>411</v>
      </c>
      <c r="T2010" s="40">
        <v>1200</v>
      </c>
      <c r="U2010">
        <v>1</v>
      </c>
      <c r="V2010">
        <v>29</v>
      </c>
      <c r="W2010">
        <v>11</v>
      </c>
      <c r="X2010">
        <v>23</v>
      </c>
      <c r="Y2010" s="32" t="s">
        <v>426</v>
      </c>
      <c r="Z2010">
        <v>1122</v>
      </c>
      <c r="AA2010" s="33" t="s">
        <v>417</v>
      </c>
      <c r="AB2010">
        <v>2</v>
      </c>
      <c r="AC2010">
        <v>80</v>
      </c>
      <c r="AD2010" s="24" t="s">
        <v>50</v>
      </c>
      <c r="AE2010">
        <v>7</v>
      </c>
      <c r="AF2010">
        <v>11</v>
      </c>
      <c r="AG2010">
        <v>10</v>
      </c>
      <c r="AH2010">
        <v>10</v>
      </c>
      <c r="AL2010" t="s">
        <v>1901</v>
      </c>
    </row>
    <row r="2011" spans="1:38" x14ac:dyDescent="0.25">
      <c r="A2011" s="24" t="s">
        <v>365</v>
      </c>
      <c r="B2011" s="27" t="s">
        <v>366</v>
      </c>
      <c r="C2011">
        <v>10</v>
      </c>
      <c r="D2011">
        <v>10.79</v>
      </c>
      <c r="E2011">
        <v>10.79</v>
      </c>
      <c r="F2011" s="34"/>
      <c r="G2011">
        <v>10</v>
      </c>
      <c r="H2011">
        <v>12</v>
      </c>
      <c r="I2011" s="34"/>
      <c r="J2011" s="63" t="s">
        <v>140</v>
      </c>
      <c r="K2011" s="53" t="s">
        <v>53</v>
      </c>
      <c r="L2011" s="102"/>
      <c r="M2011">
        <v>135</v>
      </c>
      <c r="N2011">
        <v>135</v>
      </c>
      <c r="O2011" s="34"/>
      <c r="P2011">
        <f>VLOOKUP(表格2_45[[#This Row],[name]],odds!$A$1:$H$200,4,0)</f>
        <v>20</v>
      </c>
      <c r="Q2011">
        <v>31</v>
      </c>
      <c r="R2011" s="34"/>
      <c r="S2011" s="35" t="s">
        <v>408</v>
      </c>
      <c r="T2011" s="40">
        <v>1200</v>
      </c>
      <c r="U2011">
        <v>1</v>
      </c>
      <c r="V2011">
        <v>23</v>
      </c>
      <c r="W2011">
        <v>12</v>
      </c>
      <c r="X2011">
        <v>25</v>
      </c>
      <c r="Y2011" s="32" t="s">
        <v>416</v>
      </c>
      <c r="Z2011">
        <v>1111</v>
      </c>
      <c r="AA2011" s="33" t="s">
        <v>417</v>
      </c>
      <c r="AB2011">
        <v>3</v>
      </c>
      <c r="AC2011">
        <v>80</v>
      </c>
      <c r="AD2011" s="23" t="s">
        <v>44</v>
      </c>
      <c r="AE2011" t="s">
        <v>561</v>
      </c>
      <c r="AF2011">
        <v>2</v>
      </c>
      <c r="AG2011">
        <v>2</v>
      </c>
      <c r="AH2011">
        <v>10</v>
      </c>
      <c r="AL2011" t="s">
        <v>367</v>
      </c>
    </row>
    <row r="2012" spans="1:38" hidden="1" x14ac:dyDescent="0.25">
      <c r="A2012" s="24" t="s">
        <v>365</v>
      </c>
      <c r="B2012" s="25" t="s">
        <v>394</v>
      </c>
      <c r="C2012" s="30">
        <v>5</v>
      </c>
      <c r="D2012">
        <v>40.270000000000003</v>
      </c>
      <c r="E2012">
        <v>40.070000000000007</v>
      </c>
      <c r="F2012" s="34"/>
      <c r="G2012">
        <v>9</v>
      </c>
      <c r="H2012">
        <v>3</v>
      </c>
      <c r="I2012" s="34"/>
      <c r="J2012" s="66" t="s">
        <v>173</v>
      </c>
      <c r="K2012" s="55" t="s">
        <v>64</v>
      </c>
      <c r="L2012" s="99"/>
      <c r="M2012">
        <v>120</v>
      </c>
      <c r="N2012">
        <v>132</v>
      </c>
      <c r="O2012" s="34"/>
      <c r="P2012">
        <f>VLOOKUP(表格2_45[[#This Row],[name]],odds!$A$1:$H$200,4,0)</f>
        <v>10</v>
      </c>
      <c r="Q2012">
        <v>2.7</v>
      </c>
      <c r="R2012" s="34"/>
      <c r="S2012" s="36" t="s">
        <v>410</v>
      </c>
      <c r="T2012">
        <v>1650</v>
      </c>
      <c r="U2012">
        <v>1</v>
      </c>
      <c r="V2012">
        <v>21</v>
      </c>
      <c r="W2012">
        <v>5</v>
      </c>
      <c r="X2012">
        <v>25</v>
      </c>
      <c r="Y2012" s="32" t="s">
        <v>416</v>
      </c>
      <c r="Z2012">
        <v>1055</v>
      </c>
      <c r="AA2012" s="33" t="s">
        <v>427</v>
      </c>
      <c r="AB2012">
        <v>4</v>
      </c>
      <c r="AC2012">
        <v>57</v>
      </c>
      <c r="AD2012" s="27" t="s">
        <v>65</v>
      </c>
      <c r="AE2012" s="12" t="s">
        <v>471</v>
      </c>
      <c r="AF2012">
        <v>8</v>
      </c>
      <c r="AG2012">
        <v>8</v>
      </c>
      <c r="AH2012">
        <v>9</v>
      </c>
      <c r="AI2012">
        <v>5</v>
      </c>
      <c r="AL2012" t="s">
        <v>46</v>
      </c>
    </row>
    <row r="2013" spans="1:38" hidden="1" x14ac:dyDescent="0.25">
      <c r="A2013" s="24" t="s">
        <v>365</v>
      </c>
      <c r="B2013" s="25" t="s">
        <v>394</v>
      </c>
      <c r="C2013" s="28">
        <v>3</v>
      </c>
      <c r="D2013">
        <v>40.880000000000003</v>
      </c>
      <c r="E2013">
        <v>40.680000000000007</v>
      </c>
      <c r="F2013" s="34"/>
      <c r="G2013">
        <v>9</v>
      </c>
      <c r="H2013">
        <v>4</v>
      </c>
      <c r="I2013" s="34"/>
      <c r="J2013" s="66" t="s">
        <v>173</v>
      </c>
      <c r="K2013" s="55" t="s">
        <v>64</v>
      </c>
      <c r="L2013" s="99"/>
      <c r="M2013">
        <v>120</v>
      </c>
      <c r="N2013">
        <v>132</v>
      </c>
      <c r="O2013" s="34"/>
      <c r="P2013">
        <f>VLOOKUP(表格2_45[[#This Row],[name]],odds!$A$1:$H$200,4,0)</f>
        <v>10</v>
      </c>
      <c r="Q2013">
        <v>5.2</v>
      </c>
      <c r="R2013" s="34"/>
      <c r="S2013" s="37" t="s">
        <v>409</v>
      </c>
      <c r="T2013">
        <v>1650</v>
      </c>
      <c r="U2013">
        <v>1</v>
      </c>
      <c r="V2013">
        <v>7</v>
      </c>
      <c r="W2013">
        <v>5</v>
      </c>
      <c r="X2013">
        <v>25</v>
      </c>
      <c r="Y2013" s="32" t="s">
        <v>432</v>
      </c>
      <c r="Z2013">
        <v>1054</v>
      </c>
      <c r="AA2013" s="33" t="s">
        <v>417</v>
      </c>
      <c r="AB2013">
        <v>4</v>
      </c>
      <c r="AC2013">
        <v>57</v>
      </c>
      <c r="AD2013" s="27" t="s">
        <v>65</v>
      </c>
      <c r="AE2013" s="12" t="s">
        <v>539</v>
      </c>
      <c r="AF2013">
        <v>6</v>
      </c>
      <c r="AG2013">
        <v>5</v>
      </c>
      <c r="AH2013">
        <v>5</v>
      </c>
      <c r="AI2013">
        <v>3</v>
      </c>
      <c r="AL2013" t="s">
        <v>46</v>
      </c>
    </row>
    <row r="2014" spans="1:38" hidden="1" x14ac:dyDescent="0.25">
      <c r="A2014" s="24" t="s">
        <v>365</v>
      </c>
      <c r="B2014" s="25" t="s">
        <v>394</v>
      </c>
      <c r="C2014">
        <v>6</v>
      </c>
      <c r="D2014">
        <v>39.96</v>
      </c>
      <c r="E2014">
        <v>39.46</v>
      </c>
      <c r="F2014" s="34"/>
      <c r="G2014">
        <v>9</v>
      </c>
      <c r="H2014">
        <v>11</v>
      </c>
      <c r="I2014" s="34"/>
      <c r="J2014" s="66" t="s">
        <v>173</v>
      </c>
      <c r="K2014" s="55" t="s">
        <v>64</v>
      </c>
      <c r="L2014" s="99"/>
      <c r="M2014">
        <v>120</v>
      </c>
      <c r="N2014">
        <v>135</v>
      </c>
      <c r="O2014" s="34"/>
      <c r="P2014">
        <f>VLOOKUP(表格2_45[[#This Row],[name]],odds!$A$1:$H$200,4,0)</f>
        <v>10</v>
      </c>
      <c r="Q2014">
        <v>11</v>
      </c>
      <c r="R2014" s="34"/>
      <c r="S2014" s="35" t="s">
        <v>408</v>
      </c>
      <c r="T2014">
        <v>1650</v>
      </c>
      <c r="U2014">
        <v>1</v>
      </c>
      <c r="V2014">
        <v>16</v>
      </c>
      <c r="W2014">
        <v>4</v>
      </c>
      <c r="X2014">
        <v>25</v>
      </c>
      <c r="Y2014" s="31" t="s">
        <v>420</v>
      </c>
      <c r="Z2014">
        <v>1043</v>
      </c>
      <c r="AA2014" s="33" t="s">
        <v>427</v>
      </c>
      <c r="AB2014">
        <v>4</v>
      </c>
      <c r="AC2014">
        <v>59</v>
      </c>
      <c r="AD2014" s="27" t="s">
        <v>65</v>
      </c>
      <c r="AE2014">
        <v>3</v>
      </c>
      <c r="AF2014">
        <v>1</v>
      </c>
      <c r="AG2014">
        <v>1</v>
      </c>
      <c r="AH2014">
        <v>1</v>
      </c>
      <c r="AI2014">
        <v>6</v>
      </c>
      <c r="AL2014" t="s">
        <v>46</v>
      </c>
    </row>
    <row r="2015" spans="1:38" hidden="1" x14ac:dyDescent="0.25">
      <c r="A2015" s="24" t="s">
        <v>365</v>
      </c>
      <c r="B2015" s="25" t="s">
        <v>394</v>
      </c>
      <c r="C2015">
        <v>8</v>
      </c>
      <c r="D2015">
        <v>39.270000000000003</v>
      </c>
      <c r="E2015">
        <v>39.570000000000007</v>
      </c>
      <c r="F2015" s="34"/>
      <c r="G2015">
        <v>9</v>
      </c>
      <c r="H2015">
        <v>4</v>
      </c>
      <c r="I2015" s="34"/>
      <c r="J2015" s="66" t="s">
        <v>173</v>
      </c>
      <c r="K2015" s="54" t="s">
        <v>58</v>
      </c>
      <c r="L2015" s="110"/>
      <c r="M2015">
        <v>120</v>
      </c>
      <c r="N2015">
        <v>116</v>
      </c>
      <c r="O2015" s="34"/>
      <c r="P2015">
        <f>VLOOKUP(表格2_45[[#This Row],[name]],odds!$A$1:$H$200,4,0)</f>
        <v>10</v>
      </c>
      <c r="Q2015">
        <v>12</v>
      </c>
      <c r="R2015" s="34"/>
      <c r="S2015" s="37" t="s">
        <v>409</v>
      </c>
      <c r="T2015">
        <v>1650</v>
      </c>
      <c r="U2015">
        <v>1</v>
      </c>
      <c r="V2015">
        <v>2</v>
      </c>
      <c r="W2015">
        <v>4</v>
      </c>
      <c r="X2015">
        <v>25</v>
      </c>
      <c r="Y2015" s="32" t="s">
        <v>426</v>
      </c>
      <c r="Z2015">
        <v>1036</v>
      </c>
      <c r="AA2015" s="33" t="s">
        <v>427</v>
      </c>
      <c r="AB2015">
        <v>3</v>
      </c>
      <c r="AC2015">
        <v>61</v>
      </c>
      <c r="AD2015" s="27" t="s">
        <v>65</v>
      </c>
      <c r="AE2015" t="s">
        <v>589</v>
      </c>
      <c r="AF2015">
        <v>6</v>
      </c>
      <c r="AG2015">
        <v>6</v>
      </c>
      <c r="AH2015">
        <v>6</v>
      </c>
      <c r="AI2015">
        <v>8</v>
      </c>
      <c r="AL2015" t="s">
        <v>786</v>
      </c>
    </row>
    <row r="2016" spans="1:38" hidden="1" x14ac:dyDescent="0.25">
      <c r="A2016" s="24" t="s">
        <v>365</v>
      </c>
      <c r="B2016" s="25" t="s">
        <v>394</v>
      </c>
      <c r="C2016" s="30">
        <v>5</v>
      </c>
      <c r="D2016">
        <v>21.38</v>
      </c>
      <c r="E2016">
        <v>21.38</v>
      </c>
      <c r="F2016" s="34"/>
      <c r="G2016">
        <v>9</v>
      </c>
      <c r="H2016">
        <v>6</v>
      </c>
      <c r="I2016" s="34"/>
      <c r="J2016" s="66" t="s">
        <v>173</v>
      </c>
      <c r="K2016" s="48" t="s">
        <v>26</v>
      </c>
      <c r="L2016" s="112"/>
      <c r="M2016">
        <v>120</v>
      </c>
      <c r="N2016">
        <v>121</v>
      </c>
      <c r="O2016" s="34"/>
      <c r="P2016">
        <f>VLOOKUP(表格2_45[[#This Row],[name]],odds!$A$1:$H$200,4,0)</f>
        <v>10</v>
      </c>
      <c r="Q2016">
        <v>85</v>
      </c>
      <c r="R2016" s="34"/>
      <c r="S2016" s="36" t="s">
        <v>410</v>
      </c>
      <c r="T2016">
        <v>1400</v>
      </c>
      <c r="U2016">
        <v>1</v>
      </c>
      <c r="V2016">
        <v>23</v>
      </c>
      <c r="W2016">
        <v>3</v>
      </c>
      <c r="X2016">
        <v>25</v>
      </c>
      <c r="Y2016" t="s">
        <v>483</v>
      </c>
      <c r="Z2016">
        <v>1039</v>
      </c>
      <c r="AA2016" s="33" t="s">
        <v>427</v>
      </c>
      <c r="AB2016">
        <v>3</v>
      </c>
      <c r="AC2016">
        <v>62</v>
      </c>
      <c r="AD2016" s="27" t="s">
        <v>65</v>
      </c>
      <c r="AE2016" s="12" t="s">
        <v>539</v>
      </c>
      <c r="AF2016">
        <v>8</v>
      </c>
      <c r="AG2016">
        <v>9</v>
      </c>
      <c r="AH2016">
        <v>8</v>
      </c>
      <c r="AI2016">
        <v>5</v>
      </c>
      <c r="AL2016" t="s">
        <v>99</v>
      </c>
    </row>
    <row r="2017" spans="1:38" hidden="1" x14ac:dyDescent="0.25">
      <c r="A2017" s="24" t="s">
        <v>365</v>
      </c>
      <c r="B2017" s="25" t="s">
        <v>394</v>
      </c>
      <c r="C2017">
        <v>9</v>
      </c>
      <c r="D2017">
        <v>10.34</v>
      </c>
      <c r="E2017">
        <v>10.44</v>
      </c>
      <c r="F2017" s="34"/>
      <c r="G2017">
        <v>9</v>
      </c>
      <c r="H2017">
        <v>3</v>
      </c>
      <c r="I2017" s="34"/>
      <c r="J2017" s="66" t="s">
        <v>173</v>
      </c>
      <c r="K2017" s="51" t="s">
        <v>43</v>
      </c>
      <c r="L2017" s="111"/>
      <c r="M2017">
        <v>120</v>
      </c>
      <c r="N2017">
        <v>122</v>
      </c>
      <c r="O2017" s="34"/>
      <c r="P2017">
        <f>VLOOKUP(表格2_45[[#This Row],[name]],odds!$A$1:$H$200,4,0)</f>
        <v>10</v>
      </c>
      <c r="Q2017">
        <v>12</v>
      </c>
      <c r="R2017" s="34"/>
      <c r="S2017" s="36" t="s">
        <v>410</v>
      </c>
      <c r="T2017" s="40">
        <v>1200</v>
      </c>
      <c r="U2017">
        <v>1</v>
      </c>
      <c r="V2017">
        <v>5</v>
      </c>
      <c r="W2017">
        <v>3</v>
      </c>
      <c r="X2017">
        <v>25</v>
      </c>
      <c r="Y2017" s="32" t="s">
        <v>426</v>
      </c>
      <c r="Z2017">
        <v>1051</v>
      </c>
      <c r="AA2017" s="33" t="s">
        <v>417</v>
      </c>
      <c r="AB2017">
        <v>3</v>
      </c>
      <c r="AC2017">
        <v>62</v>
      </c>
      <c r="AD2017" s="27" t="s">
        <v>65</v>
      </c>
      <c r="AE2017" t="s">
        <v>453</v>
      </c>
      <c r="AF2017">
        <v>9</v>
      </c>
      <c r="AG2017">
        <v>8</v>
      </c>
      <c r="AH2017">
        <v>9</v>
      </c>
      <c r="AL2017" t="s">
        <v>99</v>
      </c>
    </row>
    <row r="2018" spans="1:38" hidden="1" x14ac:dyDescent="0.25">
      <c r="A2018" s="24" t="s">
        <v>365</v>
      </c>
      <c r="B2018" s="25" t="s">
        <v>394</v>
      </c>
      <c r="C2018">
        <v>9</v>
      </c>
      <c r="D2018">
        <v>40.61</v>
      </c>
      <c r="E2018">
        <v>41.01</v>
      </c>
      <c r="F2018" s="34"/>
      <c r="G2018">
        <v>9</v>
      </c>
      <c r="H2018">
        <v>1</v>
      </c>
      <c r="I2018" s="34"/>
      <c r="J2018" s="66" t="s">
        <v>173</v>
      </c>
      <c r="K2018" s="66" t="s">
        <v>173</v>
      </c>
      <c r="L2018" s="104"/>
      <c r="M2018">
        <v>120</v>
      </c>
      <c r="N2018">
        <v>119</v>
      </c>
      <c r="O2018" s="34"/>
      <c r="P2018">
        <f>VLOOKUP(表格2_45[[#This Row],[name]],odds!$A$1:$H$200,4,0)</f>
        <v>10</v>
      </c>
      <c r="Q2018">
        <v>5.7</v>
      </c>
      <c r="R2018" s="34"/>
      <c r="S2018" s="35" t="s">
        <v>408</v>
      </c>
      <c r="T2018">
        <v>1650</v>
      </c>
      <c r="U2018">
        <v>1</v>
      </c>
      <c r="V2018">
        <v>19</v>
      </c>
      <c r="W2018">
        <v>2</v>
      </c>
      <c r="X2018">
        <v>25</v>
      </c>
      <c r="Y2018" s="31" t="s">
        <v>420</v>
      </c>
      <c r="Z2018">
        <v>1052</v>
      </c>
      <c r="AA2018" s="33" t="s">
        <v>417</v>
      </c>
      <c r="AB2018">
        <v>3</v>
      </c>
      <c r="AC2018">
        <v>62</v>
      </c>
      <c r="AD2018" s="27" t="s">
        <v>65</v>
      </c>
      <c r="AE2018" t="s">
        <v>533</v>
      </c>
      <c r="AF2018">
        <v>3</v>
      </c>
      <c r="AG2018">
        <v>3</v>
      </c>
      <c r="AH2018">
        <v>3</v>
      </c>
      <c r="AI2018">
        <v>9</v>
      </c>
      <c r="AL2018" t="s">
        <v>99</v>
      </c>
    </row>
    <row r="2019" spans="1:38" hidden="1" x14ac:dyDescent="0.25">
      <c r="A2019" s="24" t="s">
        <v>365</v>
      </c>
      <c r="B2019" s="25" t="s">
        <v>394</v>
      </c>
      <c r="C2019" s="28">
        <v>1</v>
      </c>
      <c r="D2019">
        <v>40.53</v>
      </c>
      <c r="E2019">
        <v>40.230000000000004</v>
      </c>
      <c r="F2019" s="34"/>
      <c r="G2019">
        <v>9</v>
      </c>
      <c r="H2019">
        <v>7</v>
      </c>
      <c r="I2019" s="34"/>
      <c r="J2019" s="66" t="s">
        <v>173</v>
      </c>
      <c r="K2019" s="55" t="s">
        <v>64</v>
      </c>
      <c r="L2019" s="99"/>
      <c r="M2019">
        <v>120</v>
      </c>
      <c r="N2019">
        <v>130</v>
      </c>
      <c r="O2019" s="34"/>
      <c r="P2019">
        <f>VLOOKUP(表格2_45[[#This Row],[name]],odds!$A$1:$H$200,4,0)</f>
        <v>10</v>
      </c>
      <c r="Q2019">
        <v>7.9</v>
      </c>
      <c r="R2019" s="34"/>
      <c r="S2019" s="36" t="s">
        <v>410</v>
      </c>
      <c r="T2019">
        <v>1650</v>
      </c>
      <c r="U2019">
        <v>1</v>
      </c>
      <c r="V2019">
        <v>8</v>
      </c>
      <c r="W2019">
        <v>1</v>
      </c>
      <c r="X2019">
        <v>25</v>
      </c>
      <c r="Y2019" s="32" t="s">
        <v>432</v>
      </c>
      <c r="Z2019">
        <v>1074</v>
      </c>
      <c r="AA2019" s="33" t="s">
        <v>417</v>
      </c>
      <c r="AB2019">
        <v>4</v>
      </c>
      <c r="AC2019">
        <v>55</v>
      </c>
      <c r="AD2019" s="27" t="s">
        <v>65</v>
      </c>
      <c r="AE2019" s="12" t="s">
        <v>423</v>
      </c>
      <c r="AF2019">
        <v>10</v>
      </c>
      <c r="AG2019">
        <v>10</v>
      </c>
      <c r="AH2019">
        <v>8</v>
      </c>
      <c r="AI2019">
        <v>1</v>
      </c>
      <c r="AL2019" t="s">
        <v>99</v>
      </c>
    </row>
    <row r="2020" spans="1:38" hidden="1" x14ac:dyDescent="0.25">
      <c r="A2020" s="24" t="s">
        <v>365</v>
      </c>
      <c r="B2020" s="25" t="s">
        <v>394</v>
      </c>
      <c r="C2020">
        <v>6</v>
      </c>
      <c r="D2020">
        <v>22.78</v>
      </c>
      <c r="E2020">
        <v>22.28</v>
      </c>
      <c r="F2020" s="34"/>
      <c r="G2020">
        <v>9</v>
      </c>
      <c r="H2020">
        <v>7</v>
      </c>
      <c r="I2020" s="34"/>
      <c r="J2020" s="66" t="s">
        <v>173</v>
      </c>
      <c r="K2020" s="79" t="s">
        <v>702</v>
      </c>
      <c r="L2020" s="124"/>
      <c r="M2020">
        <v>120</v>
      </c>
      <c r="N2020">
        <v>134</v>
      </c>
      <c r="O2020" s="34"/>
      <c r="P2020">
        <f>VLOOKUP(表格2_45[[#This Row],[name]],odds!$A$1:$H$200,4,0)</f>
        <v>10</v>
      </c>
      <c r="Q2020">
        <v>15</v>
      </c>
      <c r="R2020" s="34"/>
      <c r="S2020" s="37" t="s">
        <v>409</v>
      </c>
      <c r="T2020">
        <v>1400</v>
      </c>
      <c r="U2020">
        <v>1</v>
      </c>
      <c r="V2020">
        <v>8</v>
      </c>
      <c r="W2020">
        <v>12</v>
      </c>
      <c r="X2020">
        <v>24</v>
      </c>
      <c r="Y2020" t="s">
        <v>483</v>
      </c>
      <c r="Z2020">
        <v>1053</v>
      </c>
      <c r="AA2020" s="33" t="s">
        <v>417</v>
      </c>
      <c r="AB2020">
        <v>4</v>
      </c>
      <c r="AC2020">
        <v>57</v>
      </c>
      <c r="AD2020" s="27" t="s">
        <v>65</v>
      </c>
      <c r="AE2020" t="s">
        <v>519</v>
      </c>
      <c r="AF2020">
        <v>6</v>
      </c>
      <c r="AG2020">
        <v>6</v>
      </c>
      <c r="AH2020">
        <v>5</v>
      </c>
      <c r="AI2020">
        <v>6</v>
      </c>
      <c r="AL2020" t="s">
        <v>99</v>
      </c>
    </row>
    <row r="2021" spans="1:38" hidden="1" x14ac:dyDescent="0.25">
      <c r="A2021" s="24" t="s">
        <v>365</v>
      </c>
      <c r="B2021" s="19" t="s">
        <v>378</v>
      </c>
      <c r="C2021">
        <v>6</v>
      </c>
      <c r="D2021">
        <v>10.82</v>
      </c>
      <c r="E2021">
        <v>10.82</v>
      </c>
      <c r="F2021" s="34"/>
      <c r="G2021">
        <v>1</v>
      </c>
      <c r="H2021">
        <v>3</v>
      </c>
      <c r="I2021" s="34"/>
      <c r="J2021" s="47" t="s">
        <v>504</v>
      </c>
      <c r="K2021" s="47" t="s">
        <v>504</v>
      </c>
      <c r="L2021" s="108"/>
      <c r="M2021">
        <v>126</v>
      </c>
      <c r="N2021">
        <v>127</v>
      </c>
      <c r="O2021" s="34"/>
      <c r="P2021">
        <f>VLOOKUP(表格2_45[[#This Row],[name]],odds!$A$1:$H$200,4,0)</f>
        <v>10</v>
      </c>
      <c r="Q2021">
        <v>2.5</v>
      </c>
      <c r="R2021" s="34"/>
      <c r="S2021" s="35" t="s">
        <v>408</v>
      </c>
      <c r="T2021" s="40">
        <v>1200</v>
      </c>
      <c r="U2021">
        <v>1</v>
      </c>
      <c r="V2021">
        <v>8</v>
      </c>
      <c r="W2021">
        <v>5</v>
      </c>
      <c r="X2021">
        <v>24</v>
      </c>
      <c r="Y2021" s="31" t="s">
        <v>420</v>
      </c>
      <c r="Z2021">
        <v>1163</v>
      </c>
      <c r="AA2021" s="33" t="s">
        <v>417</v>
      </c>
      <c r="AB2021">
        <v>3</v>
      </c>
      <c r="AC2021">
        <v>75</v>
      </c>
      <c r="AD2021" s="24" t="s">
        <v>179</v>
      </c>
      <c r="AE2021" t="s">
        <v>502</v>
      </c>
      <c r="AF2021">
        <v>2</v>
      </c>
      <c r="AG2021">
        <v>1</v>
      </c>
      <c r="AH2021">
        <v>6</v>
      </c>
      <c r="AL2021" t="s">
        <v>17</v>
      </c>
    </row>
    <row r="2022" spans="1:38" hidden="1" x14ac:dyDescent="0.25">
      <c r="A2022" s="24" t="s">
        <v>365</v>
      </c>
      <c r="B2022" s="25" t="s">
        <v>394</v>
      </c>
      <c r="C2022">
        <v>9</v>
      </c>
      <c r="D2022">
        <v>10.68</v>
      </c>
      <c r="E2022">
        <v>10.879999999999999</v>
      </c>
      <c r="F2022" s="34"/>
      <c r="G2022">
        <v>9</v>
      </c>
      <c r="H2022">
        <v>5</v>
      </c>
      <c r="I2022" s="34"/>
      <c r="J2022" s="66" t="s">
        <v>173</v>
      </c>
      <c r="K2022" s="67" t="s">
        <v>195</v>
      </c>
      <c r="L2022" s="95"/>
      <c r="M2022">
        <v>120</v>
      </c>
      <c r="N2022">
        <v>120</v>
      </c>
      <c r="O2022" s="34"/>
      <c r="P2022">
        <f>VLOOKUP(表格2_45[[#This Row],[name]],odds!$A$1:$H$200,4,0)</f>
        <v>10</v>
      </c>
      <c r="Q2022">
        <v>10</v>
      </c>
      <c r="R2022" s="34"/>
      <c r="S2022" s="36" t="s">
        <v>410</v>
      </c>
      <c r="T2022" s="40">
        <v>1200</v>
      </c>
      <c r="U2022">
        <v>1</v>
      </c>
      <c r="V2022">
        <v>16</v>
      </c>
      <c r="W2022">
        <v>10</v>
      </c>
      <c r="X2022">
        <v>24</v>
      </c>
      <c r="Y2022" s="31" t="s">
        <v>420</v>
      </c>
      <c r="Z2022">
        <v>1062</v>
      </c>
      <c r="AA2022" s="33" t="s">
        <v>427</v>
      </c>
      <c r="AB2022">
        <v>3</v>
      </c>
      <c r="AC2022">
        <v>60</v>
      </c>
      <c r="AD2022" s="27" t="s">
        <v>65</v>
      </c>
      <c r="AE2022" t="s">
        <v>522</v>
      </c>
      <c r="AF2022">
        <v>10</v>
      </c>
      <c r="AG2022">
        <v>10</v>
      </c>
      <c r="AH2022">
        <v>9</v>
      </c>
      <c r="AL2022" t="s">
        <v>99</v>
      </c>
    </row>
    <row r="2023" spans="1:38" hidden="1" x14ac:dyDescent="0.25">
      <c r="A2023" s="24" t="s">
        <v>365</v>
      </c>
      <c r="B2023" s="25" t="s">
        <v>394</v>
      </c>
      <c r="C2023">
        <v>11</v>
      </c>
      <c r="D2023">
        <v>22.66</v>
      </c>
      <c r="E2023">
        <v>22.66</v>
      </c>
      <c r="F2023" s="34"/>
      <c r="G2023">
        <v>9</v>
      </c>
      <c r="H2023">
        <v>6</v>
      </c>
      <c r="I2023" s="34"/>
      <c r="J2023" s="66" t="s">
        <v>173</v>
      </c>
      <c r="K2023" s="65" t="s">
        <v>167</v>
      </c>
      <c r="L2023" s="117"/>
      <c r="M2023">
        <v>120</v>
      </c>
      <c r="N2023">
        <v>121</v>
      </c>
      <c r="O2023" s="34"/>
      <c r="P2023">
        <f>VLOOKUP(表格2_45[[#This Row],[name]],odds!$A$1:$H$200,4,0)</f>
        <v>10</v>
      </c>
      <c r="Q2023">
        <v>29</v>
      </c>
      <c r="R2023" s="34"/>
      <c r="S2023" s="37" t="s">
        <v>409</v>
      </c>
      <c r="T2023">
        <v>1400</v>
      </c>
      <c r="U2023">
        <v>1</v>
      </c>
      <c r="V2023">
        <v>28</v>
      </c>
      <c r="W2023">
        <v>9</v>
      </c>
      <c r="X2023">
        <v>24</v>
      </c>
      <c r="Y2023" t="s">
        <v>508</v>
      </c>
      <c r="Z2023">
        <v>1061</v>
      </c>
      <c r="AA2023" s="33" t="s">
        <v>417</v>
      </c>
      <c r="AB2023">
        <v>3</v>
      </c>
      <c r="AC2023">
        <v>62</v>
      </c>
      <c r="AD2023" s="27" t="s">
        <v>65</v>
      </c>
      <c r="AE2023">
        <v>4</v>
      </c>
      <c r="AF2023">
        <v>6</v>
      </c>
      <c r="AG2023">
        <v>5</v>
      </c>
      <c r="AH2023">
        <v>4</v>
      </c>
      <c r="AI2023">
        <v>11</v>
      </c>
      <c r="AL2023" t="s">
        <v>99</v>
      </c>
    </row>
    <row r="2024" spans="1:38" hidden="1" x14ac:dyDescent="0.25">
      <c r="A2024" s="24" t="s">
        <v>365</v>
      </c>
      <c r="B2024" s="25" t="s">
        <v>394</v>
      </c>
      <c r="C2024">
        <v>6</v>
      </c>
      <c r="D2024">
        <v>56.36</v>
      </c>
      <c r="E2024">
        <v>56.660000000000004</v>
      </c>
      <c r="F2024" s="34"/>
      <c r="G2024">
        <v>9</v>
      </c>
      <c r="H2024">
        <v>2</v>
      </c>
      <c r="I2024" s="34"/>
      <c r="J2024" s="66" t="s">
        <v>173</v>
      </c>
      <c r="K2024" s="65" t="s">
        <v>167</v>
      </c>
      <c r="L2024" s="117"/>
      <c r="M2024">
        <v>120</v>
      </c>
      <c r="N2024">
        <v>118</v>
      </c>
      <c r="O2024" s="34"/>
      <c r="P2024">
        <f>VLOOKUP(表格2_45[[#This Row],[name]],odds!$A$1:$H$200,4,0)</f>
        <v>10</v>
      </c>
      <c r="Q2024">
        <v>71</v>
      </c>
      <c r="R2024" s="34"/>
      <c r="S2024" s="36" t="s">
        <v>410</v>
      </c>
      <c r="T2024">
        <v>1000</v>
      </c>
      <c r="U2024">
        <v>0</v>
      </c>
      <c r="V2024">
        <v>15</v>
      </c>
      <c r="W2024">
        <v>9</v>
      </c>
      <c r="X2024">
        <v>24</v>
      </c>
      <c r="Y2024" t="s">
        <v>465</v>
      </c>
      <c r="Z2024">
        <v>1047</v>
      </c>
      <c r="AA2024" s="33" t="s">
        <v>427</v>
      </c>
      <c r="AB2024">
        <v>3</v>
      </c>
      <c r="AC2024">
        <v>63</v>
      </c>
      <c r="AD2024" s="27" t="s">
        <v>65</v>
      </c>
      <c r="AE2024" t="s">
        <v>474</v>
      </c>
      <c r="AF2024">
        <v>10</v>
      </c>
      <c r="AG2024">
        <v>4</v>
      </c>
      <c r="AH2024">
        <v>6</v>
      </c>
      <c r="AL2024" t="s">
        <v>789</v>
      </c>
    </row>
    <row r="2025" spans="1:38" hidden="1" x14ac:dyDescent="0.25">
      <c r="A2025" s="24" t="s">
        <v>365</v>
      </c>
      <c r="B2025" s="21" t="s">
        <v>384</v>
      </c>
      <c r="C2025" s="30">
        <v>5</v>
      </c>
      <c r="D2025">
        <v>11.06</v>
      </c>
      <c r="E2025">
        <v>10.96</v>
      </c>
      <c r="F2025" s="34"/>
      <c r="G2025">
        <v>6</v>
      </c>
      <c r="H2025">
        <v>7</v>
      </c>
      <c r="I2025" s="34"/>
      <c r="J2025" s="69" t="s">
        <v>385</v>
      </c>
      <c r="K2025" s="75" t="s">
        <v>596</v>
      </c>
      <c r="L2025" s="116"/>
      <c r="M2025">
        <v>122</v>
      </c>
      <c r="N2025">
        <v>124</v>
      </c>
      <c r="O2025" s="34"/>
      <c r="P2025">
        <f>VLOOKUP(表格2_45[[#This Row],[name]],odds!$A$1:$H$200,4,0)</f>
        <v>8.6</v>
      </c>
      <c r="Q2025">
        <v>5.2</v>
      </c>
      <c r="R2025" s="34"/>
      <c r="S2025" s="36" t="s">
        <v>410</v>
      </c>
      <c r="T2025" s="40">
        <v>1200</v>
      </c>
      <c r="U2025">
        <v>1</v>
      </c>
      <c r="V2025">
        <v>1</v>
      </c>
      <c r="W2025">
        <v>11</v>
      </c>
      <c r="X2025">
        <v>23</v>
      </c>
      <c r="Y2025" s="32" t="s">
        <v>426</v>
      </c>
      <c r="Z2025">
        <v>1099</v>
      </c>
      <c r="AA2025" s="33" t="s">
        <v>417</v>
      </c>
      <c r="AB2025">
        <v>3</v>
      </c>
      <c r="AC2025">
        <v>70</v>
      </c>
      <c r="AD2025" s="27" t="s">
        <v>65</v>
      </c>
      <c r="AE2025" s="12">
        <v>2</v>
      </c>
      <c r="AF2025">
        <v>9</v>
      </c>
      <c r="AG2025">
        <v>9</v>
      </c>
      <c r="AH2025">
        <v>5</v>
      </c>
      <c r="AL2025" t="s">
        <v>17</v>
      </c>
    </row>
    <row r="2026" spans="1:38" hidden="1" x14ac:dyDescent="0.25">
      <c r="A2026" s="24" t="s">
        <v>365</v>
      </c>
      <c r="B2026" s="25" t="s">
        <v>394</v>
      </c>
      <c r="C2026">
        <v>6</v>
      </c>
      <c r="D2026">
        <v>12.25</v>
      </c>
      <c r="E2026">
        <v>12.45</v>
      </c>
      <c r="F2026" s="34"/>
      <c r="G2026">
        <v>9</v>
      </c>
      <c r="H2026">
        <v>3</v>
      </c>
      <c r="I2026" s="34"/>
      <c r="J2026" s="66" t="s">
        <v>173</v>
      </c>
      <c r="K2026" s="52" t="s">
        <v>49</v>
      </c>
      <c r="L2026" s="118"/>
      <c r="M2026">
        <v>120</v>
      </c>
      <c r="N2026">
        <v>121</v>
      </c>
      <c r="O2026" s="34"/>
      <c r="P2026">
        <f>VLOOKUP(表格2_45[[#This Row],[name]],odds!$A$1:$H$200,4,0)</f>
        <v>10</v>
      </c>
      <c r="Q2026">
        <v>17</v>
      </c>
      <c r="R2026" s="34"/>
      <c r="S2026" s="37" t="s">
        <v>409</v>
      </c>
      <c r="T2026" s="40">
        <v>1200</v>
      </c>
      <c r="U2026">
        <v>1</v>
      </c>
      <c r="V2026">
        <v>15</v>
      </c>
      <c r="W2026">
        <v>6</v>
      </c>
      <c r="X2026">
        <v>24</v>
      </c>
      <c r="Y2026" t="s">
        <v>479</v>
      </c>
      <c r="Z2026">
        <v>1052</v>
      </c>
      <c r="AA2026" s="34" t="s">
        <v>480</v>
      </c>
      <c r="AB2026">
        <v>3</v>
      </c>
      <c r="AC2026">
        <v>64</v>
      </c>
      <c r="AD2026" s="27" t="s">
        <v>65</v>
      </c>
      <c r="AE2026">
        <v>12</v>
      </c>
      <c r="AF2026">
        <v>4</v>
      </c>
      <c r="AG2026">
        <v>5</v>
      </c>
      <c r="AH2026">
        <v>6</v>
      </c>
      <c r="AL2026" t="s">
        <v>639</v>
      </c>
    </row>
    <row r="2027" spans="1:38" hidden="1" x14ac:dyDescent="0.25">
      <c r="A2027" s="24" t="s">
        <v>365</v>
      </c>
      <c r="B2027" s="25" t="s">
        <v>394</v>
      </c>
      <c r="C2027">
        <v>7</v>
      </c>
      <c r="D2027">
        <v>10.88</v>
      </c>
      <c r="E2027">
        <v>11.08</v>
      </c>
      <c r="F2027" s="34"/>
      <c r="G2027">
        <v>9</v>
      </c>
      <c r="H2027">
        <v>4</v>
      </c>
      <c r="I2027" s="34"/>
      <c r="J2027" s="66" t="s">
        <v>173</v>
      </c>
      <c r="K2027" s="52" t="s">
        <v>49</v>
      </c>
      <c r="L2027" s="118"/>
      <c r="M2027">
        <v>120</v>
      </c>
      <c r="N2027">
        <v>120</v>
      </c>
      <c r="O2027" s="34"/>
      <c r="P2027">
        <f>VLOOKUP(表格2_45[[#This Row],[name]],odds!$A$1:$H$200,4,0)</f>
        <v>10</v>
      </c>
      <c r="Q2027">
        <v>18</v>
      </c>
      <c r="R2027" s="34"/>
      <c r="S2027" s="36" t="s">
        <v>410</v>
      </c>
      <c r="T2027" s="40">
        <v>1200</v>
      </c>
      <c r="U2027">
        <v>1</v>
      </c>
      <c r="V2027">
        <v>4</v>
      </c>
      <c r="W2027">
        <v>7</v>
      </c>
      <c r="X2027">
        <v>24</v>
      </c>
      <c r="Y2027" s="32" t="s">
        <v>432</v>
      </c>
      <c r="Z2027">
        <v>1051</v>
      </c>
      <c r="AA2027" s="33" t="s">
        <v>417</v>
      </c>
      <c r="AB2027">
        <v>3</v>
      </c>
      <c r="AC2027">
        <v>64</v>
      </c>
      <c r="AD2027" s="27" t="s">
        <v>65</v>
      </c>
      <c r="AE2027" s="12" t="s">
        <v>539</v>
      </c>
      <c r="AF2027">
        <v>10</v>
      </c>
      <c r="AG2027">
        <v>7</v>
      </c>
      <c r="AH2027">
        <v>7</v>
      </c>
      <c r="AL2027" t="s">
        <v>46</v>
      </c>
    </row>
    <row r="2028" spans="1:38" hidden="1" x14ac:dyDescent="0.25">
      <c r="A2028" s="24" t="s">
        <v>365</v>
      </c>
      <c r="B2028" s="18" t="s">
        <v>375</v>
      </c>
      <c r="C2028">
        <v>9</v>
      </c>
      <c r="D2028">
        <v>10.99</v>
      </c>
      <c r="E2028">
        <v>11.39</v>
      </c>
      <c r="F2028" s="34"/>
      <c r="G2028">
        <v>11</v>
      </c>
      <c r="H2028">
        <v>1</v>
      </c>
      <c r="I2028" s="34"/>
      <c r="J2028" s="55" t="s">
        <v>64</v>
      </c>
      <c r="K2028" s="64" t="s">
        <v>150</v>
      </c>
      <c r="L2028" s="119"/>
      <c r="M2028">
        <v>129</v>
      </c>
      <c r="N2028">
        <v>130</v>
      </c>
      <c r="O2028" s="34"/>
      <c r="P2028">
        <f>VLOOKUP(表格2_45[[#This Row],[name]],odds!$A$1:$H$200,4,0)</f>
        <v>25</v>
      </c>
      <c r="Q2028">
        <v>20</v>
      </c>
      <c r="R2028" s="34"/>
      <c r="S2028" s="37" t="s">
        <v>409</v>
      </c>
      <c r="T2028" s="40">
        <v>1200</v>
      </c>
      <c r="U2028">
        <v>1</v>
      </c>
      <c r="V2028">
        <v>18</v>
      </c>
      <c r="W2028">
        <v>9</v>
      </c>
      <c r="X2028">
        <v>24</v>
      </c>
      <c r="Y2028" s="31" t="s">
        <v>420</v>
      </c>
      <c r="Z2028">
        <v>1098</v>
      </c>
      <c r="AA2028" s="33" t="s">
        <v>417</v>
      </c>
      <c r="AB2028">
        <v>3</v>
      </c>
      <c r="AC2028">
        <v>71</v>
      </c>
      <c r="AD2028" s="24" t="s">
        <v>50</v>
      </c>
      <c r="AE2028" t="s">
        <v>505</v>
      </c>
      <c r="AF2028">
        <v>4</v>
      </c>
      <c r="AG2028">
        <v>5</v>
      </c>
      <c r="AH2028">
        <v>9</v>
      </c>
      <c r="AL2028" t="s">
        <v>1901</v>
      </c>
    </row>
    <row r="2029" spans="1:38" hidden="1" x14ac:dyDescent="0.25">
      <c r="A2029" s="24" t="s">
        <v>365</v>
      </c>
      <c r="B2029" s="26" t="s">
        <v>397</v>
      </c>
      <c r="C2029" s="28">
        <v>3</v>
      </c>
      <c r="D2029">
        <v>10.29</v>
      </c>
      <c r="E2029">
        <v>9.89</v>
      </c>
      <c r="F2029" s="34"/>
      <c r="G2029">
        <v>3</v>
      </c>
      <c r="H2029">
        <v>7</v>
      </c>
      <c r="I2029" s="34"/>
      <c r="J2029" s="61" t="s">
        <v>106</v>
      </c>
      <c r="K2029" s="61" t="s">
        <v>106</v>
      </c>
      <c r="L2029" s="113"/>
      <c r="M2029">
        <v>118</v>
      </c>
      <c r="N2029">
        <v>125</v>
      </c>
      <c r="O2029" s="34"/>
      <c r="P2029">
        <f>VLOOKUP(表格2_45[[#This Row],[name]],odds!$A$1:$H$200,4,0)</f>
        <v>11</v>
      </c>
      <c r="Q2029">
        <v>6</v>
      </c>
      <c r="R2029" s="34"/>
      <c r="S2029" s="35" t="s">
        <v>408</v>
      </c>
      <c r="T2029" s="40">
        <v>1200</v>
      </c>
      <c r="U2029">
        <v>1</v>
      </c>
      <c r="V2029">
        <v>9</v>
      </c>
      <c r="W2029">
        <v>11</v>
      </c>
      <c r="X2029">
        <v>25</v>
      </c>
      <c r="Y2029" t="s">
        <v>479</v>
      </c>
      <c r="Z2029">
        <v>1083</v>
      </c>
      <c r="AA2029" s="33" t="s">
        <v>417</v>
      </c>
      <c r="AB2029">
        <v>4</v>
      </c>
      <c r="AC2029">
        <v>50</v>
      </c>
      <c r="AD2029" s="19" t="s">
        <v>81</v>
      </c>
      <c r="AE2029">
        <v>3</v>
      </c>
      <c r="AF2029">
        <v>1</v>
      </c>
      <c r="AG2029">
        <v>2</v>
      </c>
      <c r="AH2029">
        <v>3</v>
      </c>
      <c r="AL2029" t="s">
        <v>17</v>
      </c>
    </row>
    <row r="2030" spans="1:38" hidden="1" x14ac:dyDescent="0.25">
      <c r="A2030" s="24" t="s">
        <v>365</v>
      </c>
      <c r="B2030" s="26" t="s">
        <v>397</v>
      </c>
      <c r="C2030" s="28">
        <v>2</v>
      </c>
      <c r="D2030">
        <v>56.93</v>
      </c>
      <c r="E2030">
        <v>56.83</v>
      </c>
      <c r="F2030" s="34"/>
      <c r="G2030">
        <v>3</v>
      </c>
      <c r="H2030">
        <v>6</v>
      </c>
      <c r="I2030" s="34"/>
      <c r="J2030" s="61" t="s">
        <v>106</v>
      </c>
      <c r="K2030" s="61" t="s">
        <v>106</v>
      </c>
      <c r="L2030" s="113"/>
      <c r="M2030">
        <v>118</v>
      </c>
      <c r="N2030">
        <v>122</v>
      </c>
      <c r="O2030" s="34"/>
      <c r="P2030">
        <f>VLOOKUP(表格2_45[[#This Row],[name]],odds!$A$1:$H$200,4,0)</f>
        <v>11</v>
      </c>
      <c r="Q2030">
        <v>8.9</v>
      </c>
      <c r="R2030" s="34"/>
      <c r="S2030" s="35" t="s">
        <v>408</v>
      </c>
      <c r="T2030">
        <v>1000</v>
      </c>
      <c r="U2030">
        <v>0</v>
      </c>
      <c r="V2030">
        <v>19</v>
      </c>
      <c r="W2030">
        <v>10</v>
      </c>
      <c r="X2030">
        <v>25</v>
      </c>
      <c r="Y2030" t="s">
        <v>479</v>
      </c>
      <c r="Z2030">
        <v>1073</v>
      </c>
      <c r="AA2030" s="33" t="s">
        <v>427</v>
      </c>
      <c r="AB2030">
        <v>4</v>
      </c>
      <c r="AC2030">
        <v>49</v>
      </c>
      <c r="AD2030" s="19" t="s">
        <v>81</v>
      </c>
      <c r="AE2030" s="12" t="s">
        <v>423</v>
      </c>
      <c r="AF2030">
        <v>1</v>
      </c>
      <c r="AG2030">
        <v>1</v>
      </c>
      <c r="AH2030">
        <v>2</v>
      </c>
      <c r="AL2030" t="s">
        <v>17</v>
      </c>
    </row>
    <row r="2031" spans="1:38" hidden="1" x14ac:dyDescent="0.25">
      <c r="A2031" s="24" t="s">
        <v>365</v>
      </c>
      <c r="B2031" s="26" t="s">
        <v>397</v>
      </c>
      <c r="C2031" s="28">
        <v>3</v>
      </c>
      <c r="D2031">
        <v>8.8699999999999992</v>
      </c>
      <c r="E2031">
        <v>8.77</v>
      </c>
      <c r="F2031" s="34"/>
      <c r="G2031">
        <v>3</v>
      </c>
      <c r="H2031">
        <v>5</v>
      </c>
      <c r="I2031" s="34"/>
      <c r="J2031" s="61" t="s">
        <v>106</v>
      </c>
      <c r="K2031" s="50" t="s">
        <v>565</v>
      </c>
      <c r="L2031" s="98"/>
      <c r="M2031">
        <v>118</v>
      </c>
      <c r="N2031">
        <v>122</v>
      </c>
      <c r="O2031" s="34"/>
      <c r="P2031">
        <f>VLOOKUP(表格2_45[[#This Row],[name]],odds!$A$1:$H$200,4,0)</f>
        <v>11</v>
      </c>
      <c r="Q2031">
        <v>5.6</v>
      </c>
      <c r="R2031" s="34"/>
      <c r="S2031" s="37" t="s">
        <v>409</v>
      </c>
      <c r="T2031" s="40">
        <v>1200</v>
      </c>
      <c r="U2031">
        <v>1</v>
      </c>
      <c r="V2031">
        <v>4</v>
      </c>
      <c r="W2031">
        <v>10</v>
      </c>
      <c r="X2031">
        <v>25</v>
      </c>
      <c r="Y2031" t="s">
        <v>501</v>
      </c>
      <c r="Z2031">
        <v>1077</v>
      </c>
      <c r="AA2031" s="33" t="s">
        <v>427</v>
      </c>
      <c r="AB2031">
        <v>4</v>
      </c>
      <c r="AC2031">
        <v>48</v>
      </c>
      <c r="AD2031" s="19" t="s">
        <v>81</v>
      </c>
      <c r="AE2031" s="12" t="s">
        <v>654</v>
      </c>
      <c r="AF2031">
        <v>5</v>
      </c>
      <c r="AG2031">
        <v>6</v>
      </c>
      <c r="AH2031">
        <v>3</v>
      </c>
      <c r="AL2031" t="s">
        <v>17</v>
      </c>
    </row>
    <row r="2032" spans="1:38" x14ac:dyDescent="0.25">
      <c r="A2032" s="24" t="s">
        <v>365</v>
      </c>
      <c r="B2032" s="27" t="s">
        <v>366</v>
      </c>
      <c r="C2032">
        <v>11</v>
      </c>
      <c r="D2032">
        <v>11.11</v>
      </c>
      <c r="E2032">
        <v>11.41</v>
      </c>
      <c r="F2032" s="34"/>
      <c r="G2032">
        <v>10</v>
      </c>
      <c r="H2032">
        <v>11</v>
      </c>
      <c r="I2032" s="34"/>
      <c r="J2032" s="63" t="s">
        <v>140</v>
      </c>
      <c r="K2032" s="63" t="s">
        <v>140</v>
      </c>
      <c r="L2032" s="100"/>
      <c r="M2032">
        <v>135</v>
      </c>
      <c r="N2032">
        <v>125</v>
      </c>
      <c r="O2032" s="34"/>
      <c r="P2032">
        <f>VLOOKUP(表格2_45[[#This Row],[name]],odds!$A$1:$H$200,4,0)</f>
        <v>20</v>
      </c>
      <c r="Q2032">
        <v>87</v>
      </c>
      <c r="R2032" s="34"/>
      <c r="S2032" s="36" t="s">
        <v>410</v>
      </c>
      <c r="T2032" s="40">
        <v>1200</v>
      </c>
      <c r="U2032">
        <v>1</v>
      </c>
      <c r="V2032">
        <v>4</v>
      </c>
      <c r="W2032">
        <v>6</v>
      </c>
      <c r="X2032">
        <v>25</v>
      </c>
      <c r="Y2032" s="32" t="s">
        <v>432</v>
      </c>
      <c r="Z2032">
        <v>1090</v>
      </c>
      <c r="AA2032" s="34" t="s">
        <v>438</v>
      </c>
      <c r="AB2032">
        <v>2</v>
      </c>
      <c r="AC2032">
        <v>86</v>
      </c>
      <c r="AD2032" s="22" t="s">
        <v>135</v>
      </c>
      <c r="AE2032">
        <v>9</v>
      </c>
      <c r="AF2032">
        <v>9</v>
      </c>
      <c r="AG2032">
        <v>9</v>
      </c>
      <c r="AH2032">
        <v>11</v>
      </c>
      <c r="AL2032" t="s">
        <v>367</v>
      </c>
    </row>
    <row r="2033" spans="1:38" hidden="1" x14ac:dyDescent="0.25">
      <c r="A2033" s="24" t="s">
        <v>365</v>
      </c>
      <c r="B2033" s="21" t="s">
        <v>384</v>
      </c>
      <c r="C2033">
        <v>8</v>
      </c>
      <c r="D2033">
        <v>11.54</v>
      </c>
      <c r="E2033">
        <v>11.44</v>
      </c>
      <c r="F2033" s="34"/>
      <c r="G2033">
        <v>6</v>
      </c>
      <c r="H2033">
        <v>3</v>
      </c>
      <c r="I2033" s="34"/>
      <c r="J2033" s="69" t="s">
        <v>385</v>
      </c>
      <c r="K2033" s="68" t="s">
        <v>316</v>
      </c>
      <c r="L2033" s="122"/>
      <c r="M2033">
        <v>122</v>
      </c>
      <c r="N2033">
        <v>125</v>
      </c>
      <c r="O2033" s="34"/>
      <c r="P2033">
        <f>VLOOKUP(表格2_45[[#This Row],[name]],odds!$A$1:$H$200,4,0)</f>
        <v>8.6</v>
      </c>
      <c r="Q2033">
        <v>10</v>
      </c>
      <c r="R2033" s="34"/>
      <c r="S2033" s="36" t="s">
        <v>410</v>
      </c>
      <c r="T2033" s="40">
        <v>1200</v>
      </c>
      <c r="U2033">
        <v>1</v>
      </c>
      <c r="V2033">
        <v>11</v>
      </c>
      <c r="W2033">
        <v>9</v>
      </c>
      <c r="X2033">
        <v>24</v>
      </c>
      <c r="Y2033" s="32" t="s">
        <v>432</v>
      </c>
      <c r="Z2033">
        <v>1098</v>
      </c>
      <c r="AA2033" s="33" t="s">
        <v>417</v>
      </c>
      <c r="AB2033">
        <v>3</v>
      </c>
      <c r="AC2033">
        <v>74</v>
      </c>
      <c r="AD2033" s="27" t="s">
        <v>65</v>
      </c>
      <c r="AE2033" t="s">
        <v>502</v>
      </c>
      <c r="AF2033">
        <v>10</v>
      </c>
      <c r="AG2033">
        <v>10</v>
      </c>
      <c r="AH2033">
        <v>8</v>
      </c>
      <c r="AL2033" t="s">
        <v>17</v>
      </c>
    </row>
    <row r="2034" spans="1:38" hidden="1" x14ac:dyDescent="0.25">
      <c r="A2034" s="24" t="s">
        <v>365</v>
      </c>
      <c r="B2034" s="26" t="s">
        <v>397</v>
      </c>
      <c r="C2034" s="28">
        <v>2</v>
      </c>
      <c r="D2034">
        <v>9.39</v>
      </c>
      <c r="E2034">
        <v>9.2900000000000009</v>
      </c>
      <c r="F2034" s="34"/>
      <c r="G2034">
        <v>3</v>
      </c>
      <c r="H2034">
        <v>6</v>
      </c>
      <c r="I2034" s="34"/>
      <c r="J2034" s="61" t="s">
        <v>106</v>
      </c>
      <c r="K2034" s="72" t="s">
        <v>434</v>
      </c>
      <c r="L2034" s="101"/>
      <c r="M2034">
        <v>118</v>
      </c>
      <c r="N2034">
        <v>122</v>
      </c>
      <c r="O2034" s="34"/>
      <c r="P2034">
        <f>VLOOKUP(表格2_45[[#This Row],[name]],odds!$A$1:$H$200,4,0)</f>
        <v>11</v>
      </c>
      <c r="Q2034">
        <v>42</v>
      </c>
      <c r="R2034" s="34"/>
      <c r="S2034" s="37" t="s">
        <v>409</v>
      </c>
      <c r="T2034" s="40">
        <v>1200</v>
      </c>
      <c r="U2034">
        <v>1</v>
      </c>
      <c r="V2034">
        <v>1</v>
      </c>
      <c r="W2034">
        <v>7</v>
      </c>
      <c r="X2034">
        <v>25</v>
      </c>
      <c r="Y2034" t="s">
        <v>508</v>
      </c>
      <c r="Z2034">
        <v>1073</v>
      </c>
      <c r="AA2034" s="33" t="s">
        <v>417</v>
      </c>
      <c r="AB2034">
        <v>4</v>
      </c>
      <c r="AC2034">
        <v>47</v>
      </c>
      <c r="AD2034" s="19" t="s">
        <v>81</v>
      </c>
      <c r="AE2034" s="12" t="s">
        <v>418</v>
      </c>
      <c r="AF2034">
        <v>6</v>
      </c>
      <c r="AG2034">
        <v>6</v>
      </c>
      <c r="AH2034">
        <v>2</v>
      </c>
      <c r="AL2034" t="s">
        <v>1090</v>
      </c>
    </row>
    <row r="2035" spans="1:38" hidden="1" x14ac:dyDescent="0.25">
      <c r="A2035" s="24" t="s">
        <v>365</v>
      </c>
      <c r="B2035" s="26" t="s">
        <v>397</v>
      </c>
      <c r="C2035">
        <v>10</v>
      </c>
      <c r="D2035">
        <v>10.43</v>
      </c>
      <c r="E2035">
        <v>10.23</v>
      </c>
      <c r="F2035" s="34"/>
      <c r="G2035">
        <v>3</v>
      </c>
      <c r="H2035">
        <v>6</v>
      </c>
      <c r="I2035" s="34"/>
      <c r="J2035" s="61" t="s">
        <v>106</v>
      </c>
      <c r="K2035" s="61" t="s">
        <v>106</v>
      </c>
      <c r="L2035" s="113"/>
      <c r="M2035">
        <v>118</v>
      </c>
      <c r="N2035">
        <v>124</v>
      </c>
      <c r="O2035" s="34"/>
      <c r="P2035">
        <f>VLOOKUP(表格2_45[[#This Row],[name]],odds!$A$1:$H$200,4,0)</f>
        <v>11</v>
      </c>
      <c r="Q2035">
        <v>69</v>
      </c>
      <c r="R2035" s="34"/>
      <c r="S2035" s="37" t="s">
        <v>409</v>
      </c>
      <c r="T2035" s="40">
        <v>1200</v>
      </c>
      <c r="U2035">
        <v>1</v>
      </c>
      <c r="V2035">
        <v>13</v>
      </c>
      <c r="W2035">
        <v>4</v>
      </c>
      <c r="X2035">
        <v>25</v>
      </c>
      <c r="Y2035" t="s">
        <v>508</v>
      </c>
      <c r="Z2035">
        <v>1083</v>
      </c>
      <c r="AA2035" s="33" t="s">
        <v>417</v>
      </c>
      <c r="AB2035">
        <v>4</v>
      </c>
      <c r="AC2035">
        <v>49</v>
      </c>
      <c r="AD2035" s="19" t="s">
        <v>81</v>
      </c>
      <c r="AE2035" t="s">
        <v>753</v>
      </c>
      <c r="AF2035">
        <v>4</v>
      </c>
      <c r="AG2035">
        <v>7</v>
      </c>
      <c r="AH2035">
        <v>10</v>
      </c>
      <c r="AL2035" t="s">
        <v>125</v>
      </c>
    </row>
    <row r="2036" spans="1:38" hidden="1" x14ac:dyDescent="0.25">
      <c r="A2036" s="24" t="s">
        <v>365</v>
      </c>
      <c r="B2036" s="26" t="s">
        <v>397</v>
      </c>
      <c r="C2036">
        <v>12</v>
      </c>
      <c r="D2036">
        <v>22.65</v>
      </c>
      <c r="E2036">
        <v>21.95</v>
      </c>
      <c r="F2036" s="34"/>
      <c r="G2036">
        <v>3</v>
      </c>
      <c r="H2036">
        <v>13</v>
      </c>
      <c r="I2036" s="34"/>
      <c r="J2036" s="61" t="s">
        <v>106</v>
      </c>
      <c r="K2036" s="61" t="s">
        <v>106</v>
      </c>
      <c r="L2036" s="113"/>
      <c r="M2036">
        <v>118</v>
      </c>
      <c r="N2036">
        <v>127</v>
      </c>
      <c r="O2036" s="34"/>
      <c r="P2036">
        <f>VLOOKUP(表格2_45[[#This Row],[name]],odds!$A$1:$H$200,4,0)</f>
        <v>11</v>
      </c>
      <c r="Q2036">
        <v>26</v>
      </c>
      <c r="R2036" s="34"/>
      <c r="S2036" s="35" t="s">
        <v>408</v>
      </c>
      <c r="T2036">
        <v>1400</v>
      </c>
      <c r="U2036">
        <v>1</v>
      </c>
      <c r="V2036">
        <v>30</v>
      </c>
      <c r="W2036">
        <v>3</v>
      </c>
      <c r="X2036">
        <v>25</v>
      </c>
      <c r="Y2036" t="s">
        <v>465</v>
      </c>
      <c r="Z2036">
        <v>1098</v>
      </c>
      <c r="AA2036" s="33" t="s">
        <v>417</v>
      </c>
      <c r="AB2036">
        <v>4</v>
      </c>
      <c r="AC2036">
        <v>51</v>
      </c>
      <c r="AD2036" s="19" t="s">
        <v>81</v>
      </c>
      <c r="AE2036" t="s">
        <v>516</v>
      </c>
      <c r="AF2036">
        <v>3</v>
      </c>
      <c r="AG2036">
        <v>4</v>
      </c>
      <c r="AH2036">
        <v>5</v>
      </c>
      <c r="AI2036">
        <v>12</v>
      </c>
      <c r="AL2036" t="s">
        <v>46</v>
      </c>
    </row>
    <row r="2037" spans="1:38" hidden="1" x14ac:dyDescent="0.25">
      <c r="A2037" s="24" t="s">
        <v>365</v>
      </c>
      <c r="B2037" s="26" t="s">
        <v>397</v>
      </c>
      <c r="C2037" s="30">
        <v>5</v>
      </c>
      <c r="D2037">
        <v>22.66</v>
      </c>
      <c r="E2037">
        <v>22.36</v>
      </c>
      <c r="F2037" s="34"/>
      <c r="G2037">
        <v>3</v>
      </c>
      <c r="H2037">
        <v>6</v>
      </c>
      <c r="I2037" s="34"/>
      <c r="J2037" s="61" t="s">
        <v>106</v>
      </c>
      <c r="K2037" s="61" t="s">
        <v>106</v>
      </c>
      <c r="L2037" s="113"/>
      <c r="M2037">
        <v>118</v>
      </c>
      <c r="N2037">
        <v>127</v>
      </c>
      <c r="O2037" s="34"/>
      <c r="P2037">
        <f>VLOOKUP(表格2_45[[#This Row],[name]],odds!$A$1:$H$200,4,0)</f>
        <v>11</v>
      </c>
      <c r="Q2037">
        <v>145</v>
      </c>
      <c r="R2037" s="34"/>
      <c r="S2037" s="35" t="s">
        <v>408</v>
      </c>
      <c r="T2037">
        <v>1400</v>
      </c>
      <c r="U2037">
        <v>1</v>
      </c>
      <c r="V2037">
        <v>23</v>
      </c>
      <c r="W2037">
        <v>2</v>
      </c>
      <c r="X2037">
        <v>25</v>
      </c>
      <c r="Y2037" t="s">
        <v>483</v>
      </c>
      <c r="Z2037">
        <v>1120</v>
      </c>
      <c r="AA2037" s="33" t="s">
        <v>417</v>
      </c>
      <c r="AB2037">
        <v>4</v>
      </c>
      <c r="AC2037">
        <v>52</v>
      </c>
      <c r="AD2037" s="19" t="s">
        <v>81</v>
      </c>
      <c r="AE2037">
        <v>3</v>
      </c>
      <c r="AF2037">
        <v>3</v>
      </c>
      <c r="AG2037">
        <v>3</v>
      </c>
      <c r="AH2037">
        <v>4</v>
      </c>
      <c r="AI2037">
        <v>5</v>
      </c>
      <c r="AL2037" t="s">
        <v>46</v>
      </c>
    </row>
    <row r="2038" spans="1:38" hidden="1" x14ac:dyDescent="0.25">
      <c r="A2038" s="24" t="s">
        <v>365</v>
      </c>
      <c r="B2038" s="26" t="s">
        <v>397</v>
      </c>
      <c r="C2038">
        <v>13</v>
      </c>
      <c r="D2038">
        <v>10.33</v>
      </c>
      <c r="E2038">
        <v>10.029999999999999</v>
      </c>
      <c r="F2038" s="34"/>
      <c r="G2038">
        <v>3</v>
      </c>
      <c r="H2038">
        <v>2</v>
      </c>
      <c r="I2038" s="34"/>
      <c r="J2038" s="61" t="s">
        <v>106</v>
      </c>
      <c r="K2038" s="61" t="s">
        <v>106</v>
      </c>
      <c r="L2038" s="113"/>
      <c r="M2038">
        <v>118</v>
      </c>
      <c r="N2038">
        <v>127</v>
      </c>
      <c r="O2038" s="34"/>
      <c r="P2038">
        <f>VLOOKUP(表格2_45[[#This Row],[name]],odds!$A$1:$H$200,4,0)</f>
        <v>11</v>
      </c>
      <c r="Q2038">
        <v>28</v>
      </c>
      <c r="R2038" s="34"/>
      <c r="S2038" s="37" t="s">
        <v>409</v>
      </c>
      <c r="T2038" s="40">
        <v>1200</v>
      </c>
      <c r="U2038">
        <v>1</v>
      </c>
      <c r="V2038">
        <v>29</v>
      </c>
      <c r="W2038">
        <v>12</v>
      </c>
      <c r="X2038">
        <v>24</v>
      </c>
      <c r="Y2038" t="s">
        <v>501</v>
      </c>
      <c r="Z2038">
        <v>1134</v>
      </c>
      <c r="AA2038" s="33" t="s">
        <v>417</v>
      </c>
      <c r="AB2038">
        <v>4</v>
      </c>
      <c r="AC2038">
        <v>52</v>
      </c>
      <c r="AD2038" s="19" t="s">
        <v>81</v>
      </c>
      <c r="AE2038" t="s">
        <v>490</v>
      </c>
      <c r="AF2038">
        <v>7</v>
      </c>
      <c r="AG2038">
        <v>7</v>
      </c>
      <c r="AH2038">
        <v>13</v>
      </c>
      <c r="AL2038" t="s">
        <v>639</v>
      </c>
    </row>
    <row r="2039" spans="1:38" hidden="1" x14ac:dyDescent="0.25">
      <c r="A2039" s="24" t="s">
        <v>365</v>
      </c>
      <c r="B2039" s="27" t="s">
        <v>2497</v>
      </c>
      <c r="C2039">
        <v>10</v>
      </c>
      <c r="D2039">
        <v>41.18</v>
      </c>
      <c r="E2039">
        <v>37.18</v>
      </c>
      <c r="F2039" s="34"/>
      <c r="G2039"/>
      <c r="H2039">
        <v>1</v>
      </c>
      <c r="I2039" s="34"/>
      <c r="J2039" s="58" t="s">
        <v>2503</v>
      </c>
      <c r="K2039" s="66" t="s">
        <v>173</v>
      </c>
      <c r="L2039" s="104"/>
      <c r="M2039"/>
      <c r="N2039">
        <v>120</v>
      </c>
      <c r="O2039" s="34"/>
      <c r="P2039"/>
      <c r="Q2039">
        <v>23</v>
      </c>
      <c r="R2039" s="34"/>
      <c r="S2039" s="36" t="s">
        <v>410</v>
      </c>
      <c r="T2039">
        <v>1650</v>
      </c>
      <c r="U2039">
        <v>1</v>
      </c>
      <c r="V2039">
        <v>7</v>
      </c>
      <c r="W2039">
        <v>1</v>
      </c>
      <c r="X2039">
        <v>26</v>
      </c>
      <c r="Y2039" s="32" t="s">
        <v>432</v>
      </c>
      <c r="Z2039">
        <v>1189</v>
      </c>
      <c r="AA2039" s="33" t="s">
        <v>417</v>
      </c>
      <c r="AB2039">
        <v>3</v>
      </c>
      <c r="AC2039">
        <v>65</v>
      </c>
      <c r="AD2039" s="19" t="s">
        <v>81</v>
      </c>
      <c r="AE2039">
        <v>7</v>
      </c>
      <c r="AF2039">
        <v>9</v>
      </c>
      <c r="AG2039">
        <v>8</v>
      </c>
      <c r="AH2039">
        <v>10</v>
      </c>
      <c r="AI2039">
        <v>10</v>
      </c>
      <c r="AL2039" t="s">
        <v>141</v>
      </c>
    </row>
    <row r="2040" spans="1:38" hidden="1" x14ac:dyDescent="0.25">
      <c r="A2040" s="24" t="s">
        <v>365</v>
      </c>
      <c r="B2040" s="27" t="s">
        <v>2497</v>
      </c>
      <c r="C2040">
        <v>11</v>
      </c>
      <c r="D2040">
        <v>35.549999999999997</v>
      </c>
      <c r="E2040">
        <v>31.049999999999997</v>
      </c>
      <c r="F2040" s="34"/>
      <c r="G2040"/>
      <c r="H2040">
        <v>9</v>
      </c>
      <c r="I2040" s="34"/>
      <c r="J2040" s="58" t="s">
        <v>2503</v>
      </c>
      <c r="K2040" s="53" t="s">
        <v>53</v>
      </c>
      <c r="L2040" s="102"/>
      <c r="M2040"/>
      <c r="N2040">
        <v>122</v>
      </c>
      <c r="O2040" s="34"/>
      <c r="P2040"/>
      <c r="Q2040">
        <v>134</v>
      </c>
      <c r="R2040" s="34"/>
      <c r="S2040" s="37" t="s">
        <v>409</v>
      </c>
      <c r="T2040">
        <v>1600</v>
      </c>
      <c r="U2040">
        <v>1</v>
      </c>
      <c r="V2040">
        <v>30</v>
      </c>
      <c r="W2040">
        <v>11</v>
      </c>
      <c r="X2040">
        <v>25</v>
      </c>
      <c r="Y2040" t="s">
        <v>508</v>
      </c>
      <c r="Z2040">
        <v>1173</v>
      </c>
      <c r="AA2040" s="33" t="s">
        <v>417</v>
      </c>
      <c r="AB2040">
        <v>3</v>
      </c>
      <c r="AC2040">
        <v>67</v>
      </c>
      <c r="AD2040" s="19" t="s">
        <v>81</v>
      </c>
      <c r="AE2040" t="s">
        <v>474</v>
      </c>
      <c r="AF2040">
        <v>6</v>
      </c>
      <c r="AG2040">
        <v>6</v>
      </c>
      <c r="AH2040">
        <v>6</v>
      </c>
      <c r="AI2040">
        <v>11</v>
      </c>
      <c r="AL2040" t="s">
        <v>141</v>
      </c>
    </row>
    <row r="2041" spans="1:38" hidden="1" x14ac:dyDescent="0.25">
      <c r="A2041" s="24" t="s">
        <v>365</v>
      </c>
      <c r="B2041" s="27" t="s">
        <v>2497</v>
      </c>
      <c r="C2041">
        <v>11</v>
      </c>
      <c r="D2041">
        <v>50.22</v>
      </c>
      <c r="E2041">
        <v>45.72</v>
      </c>
      <c r="F2041" s="34"/>
      <c r="G2041"/>
      <c r="H2041">
        <v>8</v>
      </c>
      <c r="I2041" s="34"/>
      <c r="J2041" s="58" t="s">
        <v>2503</v>
      </c>
      <c r="K2041" s="50" t="s">
        <v>565</v>
      </c>
      <c r="L2041" s="98"/>
      <c r="M2041"/>
      <c r="N2041">
        <v>124</v>
      </c>
      <c r="O2041" s="34"/>
      <c r="P2041"/>
      <c r="Q2041">
        <v>30</v>
      </c>
      <c r="R2041" s="34"/>
      <c r="S2041" s="37" t="s">
        <v>409</v>
      </c>
      <c r="T2041">
        <v>1800</v>
      </c>
      <c r="U2041">
        <v>1</v>
      </c>
      <c r="V2041">
        <v>12</v>
      </c>
      <c r="W2041">
        <v>11</v>
      </c>
      <c r="X2041">
        <v>25</v>
      </c>
      <c r="Y2041" s="32" t="s">
        <v>432</v>
      </c>
      <c r="Z2041">
        <v>1181</v>
      </c>
      <c r="AA2041" s="33" t="s">
        <v>427</v>
      </c>
      <c r="AB2041">
        <v>3</v>
      </c>
      <c r="AC2041">
        <v>69</v>
      </c>
      <c r="AD2041" s="19" t="s">
        <v>81</v>
      </c>
      <c r="AE2041" t="s">
        <v>474</v>
      </c>
      <c r="AF2041">
        <v>6</v>
      </c>
      <c r="AG2041">
        <v>6</v>
      </c>
      <c r="AH2041">
        <v>7</v>
      </c>
      <c r="AI2041">
        <v>6</v>
      </c>
      <c r="AJ2041">
        <v>11</v>
      </c>
      <c r="AL2041" t="s">
        <v>141</v>
      </c>
    </row>
    <row r="2042" spans="1:38" hidden="1" x14ac:dyDescent="0.25">
      <c r="A2042" s="24" t="s">
        <v>365</v>
      </c>
      <c r="B2042" s="27" t="s">
        <v>2497</v>
      </c>
      <c r="C2042" s="30">
        <v>5</v>
      </c>
      <c r="D2042">
        <v>48.76</v>
      </c>
      <c r="E2042">
        <v>44.16</v>
      </c>
      <c r="F2042" s="34"/>
      <c r="G2042"/>
      <c r="H2042">
        <v>9</v>
      </c>
      <c r="I2042" s="34"/>
      <c r="J2042" s="58" t="s">
        <v>2503</v>
      </c>
      <c r="K2042" s="50" t="s">
        <v>565</v>
      </c>
      <c r="L2042" s="98"/>
      <c r="M2042"/>
      <c r="N2042">
        <v>125</v>
      </c>
      <c r="O2042" s="34"/>
      <c r="P2042"/>
      <c r="Q2042">
        <v>37</v>
      </c>
      <c r="R2042" s="34"/>
      <c r="S2042" s="36" t="s">
        <v>410</v>
      </c>
      <c r="T2042">
        <v>1800</v>
      </c>
      <c r="U2042">
        <v>1</v>
      </c>
      <c r="V2042">
        <v>15</v>
      </c>
      <c r="W2042">
        <v>10</v>
      </c>
      <c r="X2042">
        <v>25</v>
      </c>
      <c r="Y2042" s="32" t="s">
        <v>432</v>
      </c>
      <c r="Z2042">
        <v>1184</v>
      </c>
      <c r="AA2042" s="33" t="s">
        <v>427</v>
      </c>
      <c r="AB2042">
        <v>3</v>
      </c>
      <c r="AC2042">
        <v>71</v>
      </c>
      <c r="AD2042" s="19" t="s">
        <v>81</v>
      </c>
      <c r="AE2042" t="s">
        <v>441</v>
      </c>
      <c r="AF2042">
        <v>9</v>
      </c>
      <c r="AG2042">
        <v>10</v>
      </c>
      <c r="AH2042">
        <v>10</v>
      </c>
      <c r="AI2042">
        <v>10</v>
      </c>
      <c r="AJ2042">
        <v>5</v>
      </c>
      <c r="AL2042" t="s">
        <v>141</v>
      </c>
    </row>
    <row r="2043" spans="1:38" hidden="1" x14ac:dyDescent="0.25">
      <c r="A2043" s="24" t="s">
        <v>365</v>
      </c>
      <c r="B2043" s="27" t="s">
        <v>2497</v>
      </c>
      <c r="C2043" s="30">
        <v>4</v>
      </c>
      <c r="D2043">
        <v>40.15</v>
      </c>
      <c r="E2043">
        <v>35.85</v>
      </c>
      <c r="F2043" s="34"/>
      <c r="G2043"/>
      <c r="H2043">
        <v>1</v>
      </c>
      <c r="I2043" s="34"/>
      <c r="J2043" s="58" t="s">
        <v>2503</v>
      </c>
      <c r="K2043" s="64" t="s">
        <v>150</v>
      </c>
      <c r="L2043" s="119"/>
      <c r="M2043"/>
      <c r="N2043">
        <v>128</v>
      </c>
      <c r="O2043" s="34"/>
      <c r="P2043"/>
      <c r="Q2043">
        <v>9.6</v>
      </c>
      <c r="R2043" s="34"/>
      <c r="S2043" s="35" t="s">
        <v>408</v>
      </c>
      <c r="T2043">
        <v>1650</v>
      </c>
      <c r="U2043">
        <v>1</v>
      </c>
      <c r="V2043">
        <v>17</v>
      </c>
      <c r="W2043">
        <v>9</v>
      </c>
      <c r="X2043">
        <v>25</v>
      </c>
      <c r="Y2043" s="31" t="s">
        <v>420</v>
      </c>
      <c r="Z2043">
        <v>1173</v>
      </c>
      <c r="AA2043" s="33" t="s">
        <v>427</v>
      </c>
      <c r="AB2043">
        <v>3</v>
      </c>
      <c r="AC2043">
        <v>71</v>
      </c>
      <c r="AD2043" s="19" t="s">
        <v>81</v>
      </c>
      <c r="AE2043" s="12" t="s">
        <v>418</v>
      </c>
      <c r="AF2043">
        <v>3</v>
      </c>
      <c r="AG2043">
        <v>3</v>
      </c>
      <c r="AH2043">
        <v>3</v>
      </c>
      <c r="AI2043">
        <v>4</v>
      </c>
      <c r="AL2043" t="s">
        <v>141</v>
      </c>
    </row>
    <row r="2044" spans="1:38" hidden="1" x14ac:dyDescent="0.25">
      <c r="A2044" s="24" t="s">
        <v>365</v>
      </c>
      <c r="B2044" s="27" t="s">
        <v>2497</v>
      </c>
      <c r="C2044">
        <v>8</v>
      </c>
      <c r="D2044">
        <v>39.06</v>
      </c>
      <c r="E2044">
        <v>34.660000000000004</v>
      </c>
      <c r="F2044" s="34"/>
      <c r="G2044"/>
      <c r="H2044">
        <v>2</v>
      </c>
      <c r="I2044" s="34"/>
      <c r="J2044" s="58" t="s">
        <v>2503</v>
      </c>
      <c r="K2044" s="59" t="s">
        <v>85</v>
      </c>
      <c r="L2044" s="96"/>
      <c r="M2044"/>
      <c r="N2044">
        <v>131</v>
      </c>
      <c r="O2044" s="34"/>
      <c r="P2044"/>
      <c r="Q2044">
        <v>6.5</v>
      </c>
      <c r="R2044" s="34"/>
      <c r="S2044" s="37" t="s">
        <v>409</v>
      </c>
      <c r="T2044">
        <v>1650</v>
      </c>
      <c r="U2044">
        <v>1</v>
      </c>
      <c r="V2044">
        <v>16</v>
      </c>
      <c r="W2044">
        <v>7</v>
      </c>
      <c r="X2044">
        <v>25</v>
      </c>
      <c r="Y2044" s="31" t="s">
        <v>420</v>
      </c>
      <c r="Z2044">
        <v>1172</v>
      </c>
      <c r="AA2044" s="33" t="s">
        <v>427</v>
      </c>
      <c r="AB2044">
        <v>3</v>
      </c>
      <c r="AC2044">
        <v>72</v>
      </c>
      <c r="AD2044" s="19" t="s">
        <v>81</v>
      </c>
      <c r="AE2044" t="s">
        <v>502</v>
      </c>
      <c r="AF2044">
        <v>4</v>
      </c>
      <c r="AG2044">
        <v>6</v>
      </c>
      <c r="AH2044">
        <v>7</v>
      </c>
      <c r="AI2044">
        <v>8</v>
      </c>
      <c r="AL2044" t="s">
        <v>141</v>
      </c>
    </row>
    <row r="2045" spans="1:38" hidden="1" x14ac:dyDescent="0.25">
      <c r="A2045" s="24" t="s">
        <v>365</v>
      </c>
      <c r="B2045" s="27" t="s">
        <v>2497</v>
      </c>
      <c r="C2045" s="28">
        <v>2</v>
      </c>
      <c r="D2045">
        <v>39.21</v>
      </c>
      <c r="E2045">
        <v>34.71</v>
      </c>
      <c r="F2045" s="34"/>
      <c r="G2045"/>
      <c r="H2045">
        <v>6</v>
      </c>
      <c r="I2045" s="34"/>
      <c r="J2045" s="58" t="s">
        <v>2503</v>
      </c>
      <c r="K2045" s="49" t="s">
        <v>31</v>
      </c>
      <c r="L2045" s="107"/>
      <c r="M2045"/>
      <c r="N2045">
        <v>130</v>
      </c>
      <c r="O2045" s="34"/>
      <c r="P2045"/>
      <c r="Q2045">
        <v>8.5</v>
      </c>
      <c r="R2045" s="34"/>
      <c r="S2045" s="36" t="s">
        <v>410</v>
      </c>
      <c r="T2045">
        <v>1650</v>
      </c>
      <c r="U2045">
        <v>1</v>
      </c>
      <c r="V2045">
        <v>25</v>
      </c>
      <c r="W2045">
        <v>6</v>
      </c>
      <c r="X2045">
        <v>25</v>
      </c>
      <c r="Y2045" s="32" t="s">
        <v>416</v>
      </c>
      <c r="Z2045">
        <v>1165</v>
      </c>
      <c r="AA2045" s="33" t="s">
        <v>427</v>
      </c>
      <c r="AB2045">
        <v>3</v>
      </c>
      <c r="AC2045">
        <v>71</v>
      </c>
      <c r="AD2045" s="19" t="s">
        <v>81</v>
      </c>
      <c r="AE2045" s="12" t="s">
        <v>446</v>
      </c>
      <c r="AF2045">
        <v>8</v>
      </c>
      <c r="AG2045">
        <v>8</v>
      </c>
      <c r="AH2045">
        <v>7</v>
      </c>
      <c r="AI2045">
        <v>2</v>
      </c>
      <c r="AL2045" t="s">
        <v>141</v>
      </c>
    </row>
    <row r="2046" spans="1:38" hidden="1" x14ac:dyDescent="0.25">
      <c r="A2046" s="24" t="s">
        <v>365</v>
      </c>
      <c r="B2046" s="27" t="s">
        <v>2497</v>
      </c>
      <c r="C2046">
        <v>7</v>
      </c>
      <c r="D2046">
        <v>40.67</v>
      </c>
      <c r="E2046">
        <v>35.970000000000006</v>
      </c>
      <c r="F2046" s="34"/>
      <c r="G2046"/>
      <c r="H2046">
        <v>10</v>
      </c>
      <c r="I2046" s="34"/>
      <c r="J2046" s="58" t="s">
        <v>2503</v>
      </c>
      <c r="K2046" s="50" t="s">
        <v>565</v>
      </c>
      <c r="L2046" s="98"/>
      <c r="M2046"/>
      <c r="N2046">
        <v>129</v>
      </c>
      <c r="O2046" s="34"/>
      <c r="P2046"/>
      <c r="Q2046">
        <v>26</v>
      </c>
      <c r="R2046" s="34"/>
      <c r="S2046" s="38" t="s">
        <v>411</v>
      </c>
      <c r="T2046">
        <v>1650</v>
      </c>
      <c r="U2046">
        <v>1</v>
      </c>
      <c r="V2046">
        <v>4</v>
      </c>
      <c r="W2046">
        <v>6</v>
      </c>
      <c r="X2046">
        <v>25</v>
      </c>
      <c r="Y2046" s="32" t="s">
        <v>432</v>
      </c>
      <c r="Z2046">
        <v>1168</v>
      </c>
      <c r="AA2046" s="34" t="s">
        <v>438</v>
      </c>
      <c r="AB2046">
        <v>3</v>
      </c>
      <c r="AC2046">
        <v>73</v>
      </c>
      <c r="AD2046" s="19" t="s">
        <v>81</v>
      </c>
      <c r="AE2046" t="s">
        <v>643</v>
      </c>
      <c r="AF2046">
        <v>12</v>
      </c>
      <c r="AG2046">
        <v>12</v>
      </c>
      <c r="AH2046">
        <v>12</v>
      </c>
      <c r="AI2046">
        <v>7</v>
      </c>
      <c r="AL2046" t="s">
        <v>141</v>
      </c>
    </row>
    <row r="2047" spans="1:38" hidden="1" x14ac:dyDescent="0.25">
      <c r="A2047" s="24" t="s">
        <v>365</v>
      </c>
      <c r="B2047" s="27" t="s">
        <v>2497</v>
      </c>
      <c r="C2047" s="30">
        <v>5</v>
      </c>
      <c r="D2047">
        <v>35.51</v>
      </c>
      <c r="E2047">
        <v>30.81</v>
      </c>
      <c r="F2047" s="34"/>
      <c r="G2047"/>
      <c r="H2047">
        <v>9</v>
      </c>
      <c r="I2047" s="34"/>
      <c r="J2047" s="58" t="s">
        <v>2503</v>
      </c>
      <c r="K2047" s="50" t="s">
        <v>565</v>
      </c>
      <c r="L2047" s="98"/>
      <c r="M2047"/>
      <c r="N2047">
        <v>130</v>
      </c>
      <c r="O2047" s="34"/>
      <c r="P2047"/>
      <c r="Q2047">
        <v>67</v>
      </c>
      <c r="R2047" s="34"/>
      <c r="S2047" s="38" t="s">
        <v>411</v>
      </c>
      <c r="T2047">
        <v>1600</v>
      </c>
      <c r="U2047">
        <v>1</v>
      </c>
      <c r="V2047">
        <v>18</v>
      </c>
      <c r="W2047">
        <v>5</v>
      </c>
      <c r="X2047">
        <v>25</v>
      </c>
      <c r="Y2047" t="s">
        <v>479</v>
      </c>
      <c r="Z2047">
        <v>1161</v>
      </c>
      <c r="AA2047" s="33" t="s">
        <v>427</v>
      </c>
      <c r="AB2047">
        <v>3</v>
      </c>
      <c r="AC2047">
        <v>74</v>
      </c>
      <c r="AD2047" s="19" t="s">
        <v>81</v>
      </c>
      <c r="AE2047" t="s">
        <v>435</v>
      </c>
      <c r="AF2047">
        <v>12</v>
      </c>
      <c r="AG2047">
        <v>10</v>
      </c>
      <c r="AH2047">
        <v>11</v>
      </c>
      <c r="AI2047">
        <v>5</v>
      </c>
      <c r="AL2047" t="s">
        <v>141</v>
      </c>
    </row>
    <row r="2048" spans="1:38" hidden="1" x14ac:dyDescent="0.25">
      <c r="A2048" s="24" t="s">
        <v>365</v>
      </c>
      <c r="B2048" s="27" t="s">
        <v>2497</v>
      </c>
      <c r="C2048">
        <v>13</v>
      </c>
      <c r="D2048">
        <v>39.47</v>
      </c>
      <c r="E2048">
        <v>34.869999999999997</v>
      </c>
      <c r="F2048" s="34"/>
      <c r="G2048"/>
      <c r="H2048">
        <v>11</v>
      </c>
      <c r="I2048" s="34"/>
      <c r="J2048" s="58" t="s">
        <v>2503</v>
      </c>
      <c r="K2048" s="54" t="s">
        <v>58</v>
      </c>
      <c r="L2048" s="110"/>
      <c r="M2048"/>
      <c r="N2048">
        <v>126</v>
      </c>
      <c r="O2048" s="34"/>
      <c r="P2048"/>
      <c r="Q2048">
        <v>63</v>
      </c>
      <c r="R2048" s="34"/>
      <c r="S2048" s="38" t="s">
        <v>411</v>
      </c>
      <c r="T2048">
        <v>1650</v>
      </c>
      <c r="U2048">
        <v>1</v>
      </c>
      <c r="V2048">
        <v>26</v>
      </c>
      <c r="W2048">
        <v>3</v>
      </c>
      <c r="X2048">
        <v>25</v>
      </c>
      <c r="Y2048" t="s">
        <v>457</v>
      </c>
      <c r="Z2048">
        <v>1172</v>
      </c>
      <c r="AA2048" s="33" t="s">
        <v>417</v>
      </c>
      <c r="AB2048">
        <v>3</v>
      </c>
      <c r="AC2048">
        <v>76</v>
      </c>
      <c r="AD2048" s="19" t="s">
        <v>81</v>
      </c>
      <c r="AE2048">
        <v>7</v>
      </c>
      <c r="AF2048">
        <v>14</v>
      </c>
      <c r="AG2048">
        <v>14</v>
      </c>
      <c r="AH2048">
        <v>14</v>
      </c>
      <c r="AI2048">
        <v>13</v>
      </c>
      <c r="AL2048" t="s">
        <v>141</v>
      </c>
    </row>
    <row r="2049" spans="1:38" hidden="1" x14ac:dyDescent="0.25">
      <c r="A2049" s="24" t="s">
        <v>365</v>
      </c>
      <c r="B2049" s="27" t="s">
        <v>2497</v>
      </c>
      <c r="C2049">
        <v>7</v>
      </c>
      <c r="D2049">
        <v>50.1</v>
      </c>
      <c r="E2049">
        <v>45.800000000000004</v>
      </c>
      <c r="F2049" s="34"/>
      <c r="G2049"/>
      <c r="H2049">
        <v>3</v>
      </c>
      <c r="I2049" s="34"/>
      <c r="J2049" s="58" t="s">
        <v>2503</v>
      </c>
      <c r="K2049" s="50" t="s">
        <v>565</v>
      </c>
      <c r="L2049" s="98"/>
      <c r="M2049"/>
      <c r="N2049">
        <v>129</v>
      </c>
      <c r="O2049" s="34"/>
      <c r="P2049"/>
      <c r="Q2049">
        <v>13</v>
      </c>
      <c r="R2049" s="34"/>
      <c r="S2049" s="37" t="s">
        <v>409</v>
      </c>
      <c r="T2049">
        <v>1800</v>
      </c>
      <c r="U2049">
        <v>1</v>
      </c>
      <c r="V2049">
        <v>12</v>
      </c>
      <c r="W2049">
        <v>3</v>
      </c>
      <c r="X2049">
        <v>25</v>
      </c>
      <c r="Y2049" s="32" t="s">
        <v>432</v>
      </c>
      <c r="Z2049">
        <v>1173</v>
      </c>
      <c r="AA2049" s="33" t="s">
        <v>427</v>
      </c>
      <c r="AB2049">
        <v>3</v>
      </c>
      <c r="AC2049">
        <v>76</v>
      </c>
      <c r="AD2049" s="19" t="s">
        <v>81</v>
      </c>
      <c r="AE2049">
        <v>5</v>
      </c>
      <c r="AF2049">
        <v>4</v>
      </c>
      <c r="AG2049">
        <v>4</v>
      </c>
      <c r="AH2049">
        <v>3</v>
      </c>
      <c r="AI2049">
        <v>3</v>
      </c>
      <c r="AJ2049">
        <v>7</v>
      </c>
      <c r="AL2049" t="s">
        <v>141</v>
      </c>
    </row>
    <row r="2050" spans="1:38" hidden="1" x14ac:dyDescent="0.25">
      <c r="A2050" s="24" t="s">
        <v>365</v>
      </c>
      <c r="B2050" s="27" t="s">
        <v>2497</v>
      </c>
      <c r="C2050" s="28">
        <v>2</v>
      </c>
      <c r="D2050">
        <v>39.229999999999997</v>
      </c>
      <c r="E2050">
        <v>34.829999999999991</v>
      </c>
      <c r="F2050" s="34"/>
      <c r="G2050"/>
      <c r="H2050">
        <v>6</v>
      </c>
      <c r="I2050" s="34"/>
      <c r="J2050" s="58" t="s">
        <v>2503</v>
      </c>
      <c r="K2050" s="64" t="s">
        <v>150</v>
      </c>
      <c r="L2050" s="119"/>
      <c r="M2050"/>
      <c r="N2050">
        <v>125</v>
      </c>
      <c r="O2050" s="34"/>
      <c r="P2050"/>
      <c r="Q2050">
        <v>23</v>
      </c>
      <c r="R2050" s="34"/>
      <c r="S2050" s="36" t="s">
        <v>410</v>
      </c>
      <c r="T2050">
        <v>1650</v>
      </c>
      <c r="U2050">
        <v>1</v>
      </c>
      <c r="V2050">
        <v>26</v>
      </c>
      <c r="W2050">
        <v>2</v>
      </c>
      <c r="X2050">
        <v>25</v>
      </c>
      <c r="Y2050" s="32" t="s">
        <v>416</v>
      </c>
      <c r="Z2050">
        <v>1184</v>
      </c>
      <c r="AA2050" s="33" t="s">
        <v>417</v>
      </c>
      <c r="AB2050">
        <v>3</v>
      </c>
      <c r="AC2050">
        <v>75</v>
      </c>
      <c r="AD2050" s="19" t="s">
        <v>81</v>
      </c>
      <c r="AE2050" s="12">
        <v>1</v>
      </c>
      <c r="AF2050">
        <v>8</v>
      </c>
      <c r="AG2050">
        <v>8</v>
      </c>
      <c r="AH2050">
        <v>7</v>
      </c>
      <c r="AI2050">
        <v>2</v>
      </c>
      <c r="AL2050" t="s">
        <v>141</v>
      </c>
    </row>
    <row r="2051" spans="1:38" hidden="1" x14ac:dyDescent="0.25">
      <c r="A2051" s="24" t="s">
        <v>365</v>
      </c>
      <c r="B2051" s="27" t="s">
        <v>2497</v>
      </c>
      <c r="C2051">
        <v>8</v>
      </c>
      <c r="D2051">
        <v>40.69</v>
      </c>
      <c r="E2051">
        <v>36.089999999999996</v>
      </c>
      <c r="F2051" s="34"/>
      <c r="G2051"/>
      <c r="H2051">
        <v>6</v>
      </c>
      <c r="I2051" s="34"/>
      <c r="J2051" s="58" t="s">
        <v>2503</v>
      </c>
      <c r="K2051" s="61" t="s">
        <v>106</v>
      </c>
      <c r="L2051" s="113"/>
      <c r="M2051"/>
      <c r="N2051">
        <v>132</v>
      </c>
      <c r="O2051" s="34"/>
      <c r="P2051"/>
      <c r="Q2051">
        <v>15</v>
      </c>
      <c r="R2051" s="34"/>
      <c r="S2051" s="36" t="s">
        <v>410</v>
      </c>
      <c r="T2051">
        <v>1650</v>
      </c>
      <c r="U2051">
        <v>1</v>
      </c>
      <c r="V2051">
        <v>5</v>
      </c>
      <c r="W2051">
        <v>2</v>
      </c>
      <c r="X2051">
        <v>25</v>
      </c>
      <c r="Y2051" s="32" t="s">
        <v>432</v>
      </c>
      <c r="Z2051">
        <v>1167</v>
      </c>
      <c r="AA2051" s="33" t="s">
        <v>417</v>
      </c>
      <c r="AB2051">
        <v>3</v>
      </c>
      <c r="AC2051">
        <v>76</v>
      </c>
      <c r="AD2051" s="19" t="s">
        <v>81</v>
      </c>
      <c r="AE2051" t="s">
        <v>589</v>
      </c>
      <c r="AF2051">
        <v>8</v>
      </c>
      <c r="AG2051">
        <v>8</v>
      </c>
      <c r="AH2051">
        <v>9</v>
      </c>
      <c r="AI2051">
        <v>8</v>
      </c>
      <c r="AL2051" t="s">
        <v>141</v>
      </c>
    </row>
    <row r="2052" spans="1:38" hidden="1" x14ac:dyDescent="0.25">
      <c r="A2052" s="24" t="s">
        <v>365</v>
      </c>
      <c r="B2052" s="27" t="s">
        <v>2497</v>
      </c>
      <c r="C2052">
        <v>6</v>
      </c>
      <c r="D2052">
        <v>50.27</v>
      </c>
      <c r="E2052">
        <v>45.470000000000006</v>
      </c>
      <c r="F2052" s="34"/>
      <c r="G2052"/>
      <c r="H2052">
        <v>9</v>
      </c>
      <c r="I2052" s="34"/>
      <c r="J2052" s="58" t="s">
        <v>2503</v>
      </c>
      <c r="K2052" s="64" t="s">
        <v>150</v>
      </c>
      <c r="L2052" s="119"/>
      <c r="M2052"/>
      <c r="N2052">
        <v>133</v>
      </c>
      <c r="O2052" s="34"/>
      <c r="P2052"/>
      <c r="Q2052">
        <v>15</v>
      </c>
      <c r="R2052" s="34"/>
      <c r="S2052" s="36" t="s">
        <v>410</v>
      </c>
      <c r="T2052">
        <v>1800</v>
      </c>
      <c r="U2052">
        <v>1</v>
      </c>
      <c r="V2052">
        <v>22</v>
      </c>
      <c r="W2052">
        <v>1</v>
      </c>
      <c r="X2052">
        <v>25</v>
      </c>
      <c r="Y2052" s="32" t="s">
        <v>416</v>
      </c>
      <c r="Z2052">
        <v>1167</v>
      </c>
      <c r="AA2052" s="33" t="s">
        <v>417</v>
      </c>
      <c r="AB2052">
        <v>3</v>
      </c>
      <c r="AC2052">
        <v>76</v>
      </c>
      <c r="AD2052" s="19" t="s">
        <v>81</v>
      </c>
      <c r="AE2052" t="s">
        <v>435</v>
      </c>
      <c r="AF2052">
        <v>10</v>
      </c>
      <c r="AG2052">
        <v>10</v>
      </c>
      <c r="AH2052">
        <v>11</v>
      </c>
      <c r="AI2052">
        <v>12</v>
      </c>
      <c r="AJ2052">
        <v>6</v>
      </c>
      <c r="AL2052" t="s">
        <v>141</v>
      </c>
    </row>
    <row r="2053" spans="1:38" hidden="1" x14ac:dyDescent="0.25">
      <c r="A2053" s="24" t="s">
        <v>365</v>
      </c>
      <c r="B2053" s="27" t="s">
        <v>2497</v>
      </c>
      <c r="C2053">
        <v>12</v>
      </c>
      <c r="D2053">
        <v>49.74</v>
      </c>
      <c r="E2053">
        <v>45.940000000000005</v>
      </c>
      <c r="F2053" s="34"/>
      <c r="G2053"/>
      <c r="H2053">
        <v>1</v>
      </c>
      <c r="I2053" s="34"/>
      <c r="J2053" s="58" t="s">
        <v>2503</v>
      </c>
      <c r="K2053" s="54" t="s">
        <v>58</v>
      </c>
      <c r="L2053" s="110"/>
      <c r="M2053"/>
      <c r="N2053">
        <v>115</v>
      </c>
      <c r="O2053" s="34"/>
      <c r="P2053"/>
      <c r="Q2053">
        <v>10</v>
      </c>
      <c r="R2053" s="34"/>
      <c r="S2053" s="36" t="s">
        <v>410</v>
      </c>
      <c r="T2053">
        <v>1800</v>
      </c>
      <c r="U2053">
        <v>1</v>
      </c>
      <c r="V2053">
        <v>8</v>
      </c>
      <c r="W2053">
        <v>1</v>
      </c>
      <c r="X2053">
        <v>25</v>
      </c>
      <c r="Y2053" s="32" t="s">
        <v>432</v>
      </c>
      <c r="Z2053">
        <v>1165</v>
      </c>
      <c r="AA2053" s="33" t="s">
        <v>417</v>
      </c>
      <c r="AB2053" t="s">
        <v>1474</v>
      </c>
      <c r="AC2053">
        <v>76</v>
      </c>
      <c r="AD2053" s="19" t="s">
        <v>81</v>
      </c>
      <c r="AE2053" t="s">
        <v>484</v>
      </c>
      <c r="AF2053">
        <v>8</v>
      </c>
      <c r="AG2053">
        <v>7</v>
      </c>
      <c r="AH2053">
        <v>7</v>
      </c>
      <c r="AI2053">
        <v>10</v>
      </c>
      <c r="AJ2053">
        <v>12</v>
      </c>
      <c r="AL2053" t="s">
        <v>141</v>
      </c>
    </row>
    <row r="2054" spans="1:38" hidden="1" x14ac:dyDescent="0.25">
      <c r="A2054" s="24" t="s">
        <v>365</v>
      </c>
      <c r="B2054" s="27" t="s">
        <v>2497</v>
      </c>
      <c r="C2054" s="28">
        <v>1</v>
      </c>
      <c r="D2054">
        <v>39.409999999999997</v>
      </c>
      <c r="E2054">
        <v>35.11</v>
      </c>
      <c r="F2054" s="34"/>
      <c r="G2054"/>
      <c r="H2054">
        <v>3</v>
      </c>
      <c r="I2054" s="34"/>
      <c r="J2054" s="58" t="s">
        <v>2503</v>
      </c>
      <c r="K2054" s="50" t="s">
        <v>565</v>
      </c>
      <c r="L2054" s="98"/>
      <c r="M2054"/>
      <c r="N2054">
        <v>128</v>
      </c>
      <c r="O2054" s="34"/>
      <c r="P2054"/>
      <c r="Q2054">
        <v>13</v>
      </c>
      <c r="R2054" s="34"/>
      <c r="S2054" s="37" t="s">
        <v>409</v>
      </c>
      <c r="T2054">
        <v>1650</v>
      </c>
      <c r="U2054">
        <v>1</v>
      </c>
      <c r="V2054">
        <v>26</v>
      </c>
      <c r="W2054">
        <v>12</v>
      </c>
      <c r="X2054">
        <v>24</v>
      </c>
      <c r="Y2054" s="32" t="s">
        <v>426</v>
      </c>
      <c r="Z2054">
        <v>1162</v>
      </c>
      <c r="AA2054" s="33" t="s">
        <v>417</v>
      </c>
      <c r="AB2054">
        <v>3</v>
      </c>
      <c r="AC2054">
        <v>70</v>
      </c>
      <c r="AD2054" s="19" t="s">
        <v>81</v>
      </c>
      <c r="AE2054" s="12" t="s">
        <v>418</v>
      </c>
      <c r="AF2054">
        <v>4</v>
      </c>
      <c r="AG2054">
        <v>4</v>
      </c>
      <c r="AH2054">
        <v>4</v>
      </c>
      <c r="AI2054">
        <v>1</v>
      </c>
      <c r="AL2054" t="s">
        <v>141</v>
      </c>
    </row>
    <row r="2055" spans="1:38" hidden="1" x14ac:dyDescent="0.25">
      <c r="A2055" s="24" t="s">
        <v>365</v>
      </c>
      <c r="B2055" s="27" t="s">
        <v>2497</v>
      </c>
      <c r="C2055">
        <v>9</v>
      </c>
      <c r="D2055">
        <v>41.2</v>
      </c>
      <c r="E2055">
        <v>36.500000000000007</v>
      </c>
      <c r="F2055" s="34"/>
      <c r="G2055"/>
      <c r="H2055">
        <v>10</v>
      </c>
      <c r="I2055" s="34"/>
      <c r="J2055" s="58" t="s">
        <v>2503</v>
      </c>
      <c r="K2055" s="82" t="s">
        <v>904</v>
      </c>
      <c r="L2055" s="127"/>
      <c r="M2055"/>
      <c r="N2055">
        <v>128</v>
      </c>
      <c r="O2055" s="34"/>
      <c r="P2055"/>
      <c r="Q2055">
        <v>30</v>
      </c>
      <c r="R2055" s="34"/>
      <c r="S2055" s="36" t="s">
        <v>410</v>
      </c>
      <c r="T2055">
        <v>1650</v>
      </c>
      <c r="U2055">
        <v>1</v>
      </c>
      <c r="V2055">
        <v>4</v>
      </c>
      <c r="W2055">
        <v>12</v>
      </c>
      <c r="X2055">
        <v>24</v>
      </c>
      <c r="Y2055" s="32" t="s">
        <v>432</v>
      </c>
      <c r="Z2055">
        <v>1162</v>
      </c>
      <c r="AA2055" s="33" t="s">
        <v>417</v>
      </c>
      <c r="AB2055">
        <v>3</v>
      </c>
      <c r="AC2055">
        <v>72</v>
      </c>
      <c r="AD2055" s="19" t="s">
        <v>81</v>
      </c>
      <c r="AE2055" t="s">
        <v>589</v>
      </c>
      <c r="AF2055">
        <v>9</v>
      </c>
      <c r="AG2055">
        <v>9</v>
      </c>
      <c r="AH2055">
        <v>9</v>
      </c>
      <c r="AI2055">
        <v>9</v>
      </c>
      <c r="AL2055" t="s">
        <v>141</v>
      </c>
    </row>
    <row r="2056" spans="1:38" hidden="1" x14ac:dyDescent="0.25">
      <c r="A2056" s="24" t="s">
        <v>365</v>
      </c>
      <c r="B2056" s="27" t="s">
        <v>2497</v>
      </c>
      <c r="C2056" s="28">
        <v>3</v>
      </c>
      <c r="D2056">
        <v>39.799999999999997</v>
      </c>
      <c r="E2056">
        <v>35.5</v>
      </c>
      <c r="F2056" s="34"/>
      <c r="G2056"/>
      <c r="H2056">
        <v>2</v>
      </c>
      <c r="I2056" s="34"/>
      <c r="J2056" s="58" t="s">
        <v>2503</v>
      </c>
      <c r="K2056" s="64" t="s">
        <v>150</v>
      </c>
      <c r="L2056" s="119"/>
      <c r="M2056"/>
      <c r="N2056">
        <v>129</v>
      </c>
      <c r="O2056" s="34"/>
      <c r="P2056"/>
      <c r="Q2056">
        <v>16</v>
      </c>
      <c r="R2056" s="34"/>
      <c r="S2056" s="36" t="s">
        <v>410</v>
      </c>
      <c r="T2056">
        <v>1650</v>
      </c>
      <c r="U2056">
        <v>1</v>
      </c>
      <c r="V2056">
        <v>20</v>
      </c>
      <c r="W2056">
        <v>11</v>
      </c>
      <c r="X2056">
        <v>24</v>
      </c>
      <c r="Y2056" s="32" t="s">
        <v>416</v>
      </c>
      <c r="Z2056">
        <v>1152</v>
      </c>
      <c r="AA2056" s="34" t="s">
        <v>438</v>
      </c>
      <c r="AB2056">
        <v>3</v>
      </c>
      <c r="AC2056">
        <v>72</v>
      </c>
      <c r="AD2056" s="19" t="s">
        <v>81</v>
      </c>
      <c r="AE2056" s="12" t="s">
        <v>539</v>
      </c>
      <c r="AF2056">
        <v>8</v>
      </c>
      <c r="AG2056">
        <v>8</v>
      </c>
      <c r="AH2056">
        <v>8</v>
      </c>
      <c r="AI2056">
        <v>3</v>
      </c>
      <c r="AL2056" t="s">
        <v>1212</v>
      </c>
    </row>
    <row r="2057" spans="1:38" hidden="1" x14ac:dyDescent="0.25">
      <c r="A2057" s="24" t="s">
        <v>365</v>
      </c>
      <c r="B2057" s="27" t="s">
        <v>2497</v>
      </c>
      <c r="C2057" s="30">
        <v>5</v>
      </c>
      <c r="D2057">
        <v>49.38</v>
      </c>
      <c r="E2057">
        <v>44.88</v>
      </c>
      <c r="F2057" s="34"/>
      <c r="G2057"/>
      <c r="H2057">
        <v>4</v>
      </c>
      <c r="I2057" s="34"/>
      <c r="J2057" s="58" t="s">
        <v>2503</v>
      </c>
      <c r="K2057" s="64" t="s">
        <v>150</v>
      </c>
      <c r="L2057" s="119"/>
      <c r="M2057"/>
      <c r="N2057">
        <v>129</v>
      </c>
      <c r="O2057" s="34"/>
      <c r="P2057"/>
      <c r="Q2057">
        <v>11</v>
      </c>
      <c r="R2057" s="34"/>
      <c r="S2057" s="37" t="s">
        <v>409</v>
      </c>
      <c r="T2057">
        <v>1800</v>
      </c>
      <c r="U2057">
        <v>1</v>
      </c>
      <c r="V2057">
        <v>27</v>
      </c>
      <c r="W2057">
        <v>10</v>
      </c>
      <c r="X2057">
        <v>24</v>
      </c>
      <c r="Y2057" s="32" t="s">
        <v>416</v>
      </c>
      <c r="Z2057">
        <v>1147</v>
      </c>
      <c r="AA2057" s="33" t="s">
        <v>417</v>
      </c>
      <c r="AB2057">
        <v>3</v>
      </c>
      <c r="AC2057">
        <v>73</v>
      </c>
      <c r="AD2057" s="19" t="s">
        <v>81</v>
      </c>
      <c r="AE2057" s="12">
        <v>2</v>
      </c>
      <c r="AF2057">
        <v>7</v>
      </c>
      <c r="AG2057">
        <v>7</v>
      </c>
      <c r="AH2057">
        <v>8</v>
      </c>
      <c r="AI2057">
        <v>7</v>
      </c>
      <c r="AJ2057">
        <v>5</v>
      </c>
      <c r="AL2057" t="s">
        <v>46</v>
      </c>
    </row>
    <row r="2058" spans="1:38" hidden="1" x14ac:dyDescent="0.25">
      <c r="A2058" s="24" t="s">
        <v>365</v>
      </c>
      <c r="B2058" s="27" t="s">
        <v>2497</v>
      </c>
      <c r="C2058">
        <v>9</v>
      </c>
      <c r="D2058">
        <v>40.9</v>
      </c>
      <c r="E2058">
        <v>36.1</v>
      </c>
      <c r="F2058" s="34"/>
      <c r="G2058"/>
      <c r="H2058">
        <v>9</v>
      </c>
      <c r="I2058" s="34"/>
      <c r="J2058" s="58" t="s">
        <v>2503</v>
      </c>
      <c r="K2058" s="64" t="s">
        <v>150</v>
      </c>
      <c r="L2058" s="119"/>
      <c r="M2058"/>
      <c r="N2058">
        <v>132</v>
      </c>
      <c r="O2058" s="34"/>
      <c r="P2058"/>
      <c r="Q2058">
        <v>37</v>
      </c>
      <c r="R2058" s="34"/>
      <c r="S2058" s="37" t="s">
        <v>409</v>
      </c>
      <c r="T2058">
        <v>1650</v>
      </c>
      <c r="U2058">
        <v>1</v>
      </c>
      <c r="V2058">
        <v>9</v>
      </c>
      <c r="W2058">
        <v>10</v>
      </c>
      <c r="X2058">
        <v>24</v>
      </c>
      <c r="Y2058" s="32" t="s">
        <v>432</v>
      </c>
      <c r="Z2058">
        <v>1135</v>
      </c>
      <c r="AA2058" s="33" t="s">
        <v>417</v>
      </c>
      <c r="AB2058">
        <v>3</v>
      </c>
      <c r="AC2058">
        <v>75</v>
      </c>
      <c r="AD2058" s="19" t="s">
        <v>81</v>
      </c>
      <c r="AE2058" t="s">
        <v>453</v>
      </c>
      <c r="AF2058">
        <v>5</v>
      </c>
      <c r="AG2058">
        <v>4</v>
      </c>
      <c r="AH2058">
        <v>4</v>
      </c>
      <c r="AI2058">
        <v>9</v>
      </c>
      <c r="AL2058" t="s">
        <v>46</v>
      </c>
    </row>
    <row r="2059" spans="1:38" hidden="1" x14ac:dyDescent="0.25">
      <c r="A2059" s="24" t="s">
        <v>365</v>
      </c>
      <c r="B2059" s="27" t="s">
        <v>2497</v>
      </c>
      <c r="C2059">
        <v>10</v>
      </c>
      <c r="D2059">
        <v>42.16</v>
      </c>
      <c r="E2059">
        <v>37.36</v>
      </c>
      <c r="F2059" s="34"/>
      <c r="G2059"/>
      <c r="H2059">
        <v>9</v>
      </c>
      <c r="I2059" s="34"/>
      <c r="J2059" s="58" t="s">
        <v>2503</v>
      </c>
      <c r="K2059" s="64" t="s">
        <v>150</v>
      </c>
      <c r="L2059" s="119"/>
      <c r="M2059"/>
      <c r="N2059">
        <v>131</v>
      </c>
      <c r="O2059" s="34"/>
      <c r="P2059"/>
      <c r="Q2059">
        <v>13</v>
      </c>
      <c r="R2059" s="34"/>
      <c r="S2059" s="37" t="s">
        <v>409</v>
      </c>
      <c r="T2059">
        <v>1650</v>
      </c>
      <c r="U2059">
        <v>1</v>
      </c>
      <c r="V2059">
        <v>11</v>
      </c>
      <c r="W2059">
        <v>9</v>
      </c>
      <c r="X2059">
        <v>24</v>
      </c>
      <c r="Y2059" s="32" t="s">
        <v>432</v>
      </c>
      <c r="Z2059">
        <v>1140</v>
      </c>
      <c r="AA2059" s="33" t="s">
        <v>417</v>
      </c>
      <c r="AB2059">
        <v>3</v>
      </c>
      <c r="AC2059">
        <v>75</v>
      </c>
      <c r="AD2059" s="19" t="s">
        <v>81</v>
      </c>
      <c r="AE2059">
        <v>7</v>
      </c>
      <c r="AF2059">
        <v>4</v>
      </c>
      <c r="AG2059">
        <v>4</v>
      </c>
      <c r="AH2059">
        <v>4</v>
      </c>
      <c r="AI2059">
        <v>10</v>
      </c>
      <c r="AL2059" t="s">
        <v>46</v>
      </c>
    </row>
    <row r="2060" spans="1:38" hidden="1" x14ac:dyDescent="0.25">
      <c r="A2060" s="24" t="s">
        <v>365</v>
      </c>
      <c r="B2060" s="27" t="s">
        <v>2497</v>
      </c>
      <c r="C2060" s="28">
        <v>2</v>
      </c>
      <c r="D2060">
        <v>48.88</v>
      </c>
      <c r="E2060">
        <v>44.48</v>
      </c>
      <c r="F2060" s="34"/>
      <c r="G2060"/>
      <c r="H2060">
        <v>7</v>
      </c>
      <c r="I2060" s="34"/>
      <c r="J2060" s="58" t="s">
        <v>2503</v>
      </c>
      <c r="K2060" s="55" t="s">
        <v>64</v>
      </c>
      <c r="L2060" s="99"/>
      <c r="M2060"/>
      <c r="N2060">
        <v>127</v>
      </c>
      <c r="O2060" s="34"/>
      <c r="P2060"/>
      <c r="Q2060">
        <v>6.4</v>
      </c>
      <c r="R2060" s="34"/>
      <c r="S2060" s="37" t="s">
        <v>409</v>
      </c>
      <c r="T2060">
        <v>1800</v>
      </c>
      <c r="U2060">
        <v>1</v>
      </c>
      <c r="V2060">
        <v>10</v>
      </c>
      <c r="W2060">
        <v>7</v>
      </c>
      <c r="X2060">
        <v>24</v>
      </c>
      <c r="Y2060" s="31" t="s">
        <v>420</v>
      </c>
      <c r="Z2060">
        <v>1153</v>
      </c>
      <c r="AA2060" s="33" t="s">
        <v>427</v>
      </c>
      <c r="AB2060">
        <v>3</v>
      </c>
      <c r="AC2060">
        <v>72</v>
      </c>
      <c r="AD2060" s="19" t="s">
        <v>81</v>
      </c>
      <c r="AE2060" s="12" t="s">
        <v>584</v>
      </c>
      <c r="AF2060">
        <v>6</v>
      </c>
      <c r="AG2060">
        <v>8</v>
      </c>
      <c r="AH2060">
        <v>8</v>
      </c>
      <c r="AI2060">
        <v>7</v>
      </c>
      <c r="AJ2060">
        <v>2</v>
      </c>
      <c r="AL2060" t="s">
        <v>46</v>
      </c>
    </row>
    <row r="2061" spans="1:38" hidden="1" x14ac:dyDescent="0.25">
      <c r="A2061" s="24" t="s">
        <v>365</v>
      </c>
      <c r="B2061" s="27" t="s">
        <v>2497</v>
      </c>
      <c r="C2061" s="28">
        <v>2</v>
      </c>
      <c r="D2061">
        <v>40.01</v>
      </c>
      <c r="E2061">
        <v>35.51</v>
      </c>
      <c r="F2061" s="34"/>
      <c r="G2061"/>
      <c r="H2061">
        <v>11</v>
      </c>
      <c r="I2061" s="34"/>
      <c r="J2061" s="58" t="s">
        <v>2503</v>
      </c>
      <c r="K2061" s="64" t="s">
        <v>150</v>
      </c>
      <c r="L2061" s="119"/>
      <c r="M2061"/>
      <c r="N2061">
        <v>124</v>
      </c>
      <c r="O2061" s="34"/>
      <c r="P2061"/>
      <c r="Q2061">
        <v>20</v>
      </c>
      <c r="R2061" s="34"/>
      <c r="S2061" s="36" t="s">
        <v>410</v>
      </c>
      <c r="T2061">
        <v>1650</v>
      </c>
      <c r="U2061">
        <v>1</v>
      </c>
      <c r="V2061">
        <v>26</v>
      </c>
      <c r="W2061">
        <v>6</v>
      </c>
      <c r="X2061">
        <v>24</v>
      </c>
      <c r="Y2061" s="32" t="s">
        <v>416</v>
      </c>
      <c r="Z2061">
        <v>1161</v>
      </c>
      <c r="AA2061" s="33" t="s">
        <v>417</v>
      </c>
      <c r="AB2061">
        <v>3</v>
      </c>
      <c r="AC2061">
        <v>70</v>
      </c>
      <c r="AD2061" s="19" t="s">
        <v>81</v>
      </c>
      <c r="AE2061" s="12">
        <v>1</v>
      </c>
      <c r="AF2061">
        <v>10</v>
      </c>
      <c r="AG2061">
        <v>7</v>
      </c>
      <c r="AH2061">
        <v>2</v>
      </c>
      <c r="AI2061">
        <v>2</v>
      </c>
      <c r="AL2061" t="s">
        <v>46</v>
      </c>
    </row>
    <row r="2062" spans="1:38" hidden="1" x14ac:dyDescent="0.25">
      <c r="A2062" s="24" t="s">
        <v>365</v>
      </c>
      <c r="B2062" s="27" t="s">
        <v>2497</v>
      </c>
      <c r="C2062">
        <v>7</v>
      </c>
      <c r="D2062">
        <v>40.9</v>
      </c>
      <c r="E2062">
        <v>36.4</v>
      </c>
      <c r="F2062" s="34"/>
      <c r="G2062"/>
      <c r="H2062">
        <v>6</v>
      </c>
      <c r="I2062" s="34"/>
      <c r="J2062" s="58" t="s">
        <v>2503</v>
      </c>
      <c r="K2062" s="64" t="s">
        <v>150</v>
      </c>
      <c r="L2062" s="119"/>
      <c r="M2062"/>
      <c r="N2062">
        <v>130</v>
      </c>
      <c r="O2062" s="34"/>
      <c r="P2062"/>
      <c r="Q2062">
        <v>14</v>
      </c>
      <c r="R2062" s="34"/>
      <c r="S2062" s="37" t="s">
        <v>409</v>
      </c>
      <c r="T2062">
        <v>1650</v>
      </c>
      <c r="U2062">
        <v>1</v>
      </c>
      <c r="V2062">
        <v>12</v>
      </c>
      <c r="W2062">
        <v>6</v>
      </c>
      <c r="X2062">
        <v>24</v>
      </c>
      <c r="Y2062" s="31" t="s">
        <v>420</v>
      </c>
      <c r="Z2062">
        <v>1155</v>
      </c>
      <c r="AA2062" s="33" t="s">
        <v>417</v>
      </c>
      <c r="AB2062">
        <v>3</v>
      </c>
      <c r="AC2062">
        <v>70</v>
      </c>
      <c r="AD2062" s="19" t="s">
        <v>81</v>
      </c>
      <c r="AE2062" t="s">
        <v>441</v>
      </c>
      <c r="AF2062">
        <v>6</v>
      </c>
      <c r="AG2062">
        <v>5</v>
      </c>
      <c r="AH2062">
        <v>5</v>
      </c>
      <c r="AI2062">
        <v>7</v>
      </c>
      <c r="AL2062" t="s">
        <v>46</v>
      </c>
    </row>
    <row r="2063" spans="1:38" hidden="1" x14ac:dyDescent="0.25">
      <c r="A2063" s="24" t="s">
        <v>365</v>
      </c>
      <c r="B2063" s="27" t="s">
        <v>2497</v>
      </c>
      <c r="C2063" s="28">
        <v>1</v>
      </c>
      <c r="D2063">
        <v>40.24</v>
      </c>
      <c r="E2063">
        <v>36.04</v>
      </c>
      <c r="F2063" s="34"/>
      <c r="G2063"/>
      <c r="H2063">
        <v>5</v>
      </c>
      <c r="I2063" s="34"/>
      <c r="J2063" s="58" t="s">
        <v>2503</v>
      </c>
      <c r="K2063" s="64" t="s">
        <v>150</v>
      </c>
      <c r="L2063" s="119"/>
      <c r="M2063"/>
      <c r="N2063">
        <v>121</v>
      </c>
      <c r="O2063" s="34"/>
      <c r="P2063"/>
      <c r="Q2063">
        <v>6</v>
      </c>
      <c r="R2063" s="34"/>
      <c r="S2063" s="37" t="s">
        <v>409</v>
      </c>
      <c r="T2063">
        <v>1650</v>
      </c>
      <c r="U2063">
        <v>1</v>
      </c>
      <c r="V2063">
        <v>22</v>
      </c>
      <c r="W2063">
        <v>5</v>
      </c>
      <c r="X2063">
        <v>24</v>
      </c>
      <c r="Y2063" s="32" t="s">
        <v>426</v>
      </c>
      <c r="Z2063">
        <v>1156</v>
      </c>
      <c r="AA2063" s="33" t="s">
        <v>417</v>
      </c>
      <c r="AB2063">
        <v>3</v>
      </c>
      <c r="AC2063">
        <v>65</v>
      </c>
      <c r="AD2063" s="19" t="s">
        <v>81</v>
      </c>
      <c r="AE2063" s="12" t="s">
        <v>654</v>
      </c>
      <c r="AF2063">
        <v>7</v>
      </c>
      <c r="AG2063">
        <v>7</v>
      </c>
      <c r="AH2063">
        <v>7</v>
      </c>
      <c r="AI2063">
        <v>1</v>
      </c>
      <c r="AL2063" t="s">
        <v>46</v>
      </c>
    </row>
    <row r="2064" spans="1:38" hidden="1" x14ac:dyDescent="0.25">
      <c r="A2064" s="24" t="s">
        <v>365</v>
      </c>
      <c r="B2064" s="27" t="s">
        <v>2497</v>
      </c>
      <c r="C2064" s="28">
        <v>2</v>
      </c>
      <c r="D2064">
        <v>40.43</v>
      </c>
      <c r="E2064">
        <v>36.43</v>
      </c>
      <c r="F2064" s="34"/>
      <c r="G2064"/>
      <c r="H2064">
        <v>1</v>
      </c>
      <c r="I2064" s="34"/>
      <c r="J2064" s="58" t="s">
        <v>2503</v>
      </c>
      <c r="K2064" s="64" t="s">
        <v>150</v>
      </c>
      <c r="L2064" s="119"/>
      <c r="M2064"/>
      <c r="N2064">
        <v>119</v>
      </c>
      <c r="O2064" s="34"/>
      <c r="P2064"/>
      <c r="Q2064">
        <v>14</v>
      </c>
      <c r="R2064" s="34"/>
      <c r="S2064" s="37" t="s">
        <v>409</v>
      </c>
      <c r="T2064">
        <v>1650</v>
      </c>
      <c r="U2064">
        <v>1</v>
      </c>
      <c r="V2064">
        <v>1</v>
      </c>
      <c r="W2064">
        <v>5</v>
      </c>
      <c r="X2064">
        <v>24</v>
      </c>
      <c r="Y2064" s="32" t="s">
        <v>432</v>
      </c>
      <c r="Z2064">
        <v>1143</v>
      </c>
      <c r="AA2064" s="34" t="s">
        <v>438</v>
      </c>
      <c r="AB2064">
        <v>3</v>
      </c>
      <c r="AC2064">
        <v>63</v>
      </c>
      <c r="AD2064" s="19" t="s">
        <v>81</v>
      </c>
      <c r="AE2064" s="12" t="s">
        <v>446</v>
      </c>
      <c r="AF2064">
        <v>4</v>
      </c>
      <c r="AG2064">
        <v>3</v>
      </c>
      <c r="AH2064">
        <v>3</v>
      </c>
      <c r="AI2064">
        <v>2</v>
      </c>
      <c r="AL2064" t="s">
        <v>46</v>
      </c>
    </row>
    <row r="2065" spans="1:38" hidden="1" x14ac:dyDescent="0.25">
      <c r="A2065" s="24" t="s">
        <v>365</v>
      </c>
      <c r="B2065" s="27" t="s">
        <v>2497</v>
      </c>
      <c r="C2065">
        <v>11</v>
      </c>
      <c r="D2065">
        <v>41.77</v>
      </c>
      <c r="E2065">
        <v>37.270000000000003</v>
      </c>
      <c r="F2065" s="34"/>
      <c r="G2065"/>
      <c r="H2065">
        <v>10</v>
      </c>
      <c r="I2065" s="34"/>
      <c r="J2065" s="58" t="s">
        <v>2503</v>
      </c>
      <c r="K2065" s="64" t="s">
        <v>150</v>
      </c>
      <c r="L2065" s="119"/>
      <c r="M2065"/>
      <c r="N2065">
        <v>123</v>
      </c>
      <c r="O2065" s="34"/>
      <c r="P2065"/>
      <c r="Q2065">
        <v>38</v>
      </c>
      <c r="R2065" s="34"/>
      <c r="S2065" s="38" t="s">
        <v>411</v>
      </c>
      <c r="T2065">
        <v>1650</v>
      </c>
      <c r="U2065">
        <v>1</v>
      </c>
      <c r="V2065">
        <v>17</v>
      </c>
      <c r="W2065">
        <v>4</v>
      </c>
      <c r="X2065">
        <v>24</v>
      </c>
      <c r="Y2065" s="32" t="s">
        <v>416</v>
      </c>
      <c r="Z2065">
        <v>1146</v>
      </c>
      <c r="AA2065" s="33" t="s">
        <v>417</v>
      </c>
      <c r="AB2065">
        <v>3</v>
      </c>
      <c r="AC2065">
        <v>65</v>
      </c>
      <c r="AD2065" s="19" t="s">
        <v>81</v>
      </c>
      <c r="AE2065">
        <v>6</v>
      </c>
      <c r="AF2065">
        <v>11</v>
      </c>
      <c r="AG2065">
        <v>12</v>
      </c>
      <c r="AH2065">
        <v>11</v>
      </c>
      <c r="AI2065">
        <v>11</v>
      </c>
      <c r="AL2065" t="s">
        <v>1939</v>
      </c>
    </row>
    <row r="2066" spans="1:38" hidden="1" x14ac:dyDescent="0.25">
      <c r="A2066" s="24" t="s">
        <v>365</v>
      </c>
      <c r="B2066" s="27" t="s">
        <v>2497</v>
      </c>
      <c r="C2066">
        <v>9</v>
      </c>
      <c r="D2066">
        <v>41.1</v>
      </c>
      <c r="E2066">
        <v>36.6</v>
      </c>
      <c r="F2066" s="34"/>
      <c r="G2066"/>
      <c r="H2066">
        <v>10</v>
      </c>
      <c r="I2066" s="34"/>
      <c r="J2066" s="58" t="s">
        <v>2503</v>
      </c>
      <c r="K2066" s="64" t="s">
        <v>150</v>
      </c>
      <c r="L2066" s="119"/>
      <c r="M2066"/>
      <c r="N2066">
        <v>123</v>
      </c>
      <c r="O2066" s="34"/>
      <c r="P2066"/>
      <c r="Q2066">
        <v>22</v>
      </c>
      <c r="R2066" s="34"/>
      <c r="S2066" s="37" t="s">
        <v>409</v>
      </c>
      <c r="T2066">
        <v>1650</v>
      </c>
      <c r="U2066">
        <v>1</v>
      </c>
      <c r="V2066">
        <v>27</v>
      </c>
      <c r="W2066">
        <v>3</v>
      </c>
      <c r="X2066">
        <v>24</v>
      </c>
      <c r="Y2066" s="32" t="s">
        <v>432</v>
      </c>
      <c r="Z2066">
        <v>1157</v>
      </c>
      <c r="AA2066" s="33" t="s">
        <v>417</v>
      </c>
      <c r="AB2066">
        <v>3</v>
      </c>
      <c r="AC2066">
        <v>67</v>
      </c>
      <c r="AD2066" s="19" t="s">
        <v>81</v>
      </c>
      <c r="AE2066">
        <v>7</v>
      </c>
      <c r="AF2066">
        <v>7</v>
      </c>
      <c r="AG2066">
        <v>7</v>
      </c>
      <c r="AH2066">
        <v>7</v>
      </c>
      <c r="AI2066">
        <v>9</v>
      </c>
      <c r="AL2066" t="s">
        <v>1309</v>
      </c>
    </row>
    <row r="2067" spans="1:38" hidden="1" x14ac:dyDescent="0.25">
      <c r="A2067" s="24" t="s">
        <v>365</v>
      </c>
      <c r="B2067" s="27" t="s">
        <v>2497</v>
      </c>
      <c r="C2067">
        <v>8</v>
      </c>
      <c r="D2067">
        <v>23.02</v>
      </c>
      <c r="E2067">
        <v>18.62</v>
      </c>
      <c r="F2067" s="34"/>
      <c r="G2067"/>
      <c r="H2067">
        <v>5</v>
      </c>
      <c r="I2067" s="34"/>
      <c r="J2067" s="58" t="s">
        <v>2503</v>
      </c>
      <c r="K2067" s="54" t="s">
        <v>58</v>
      </c>
      <c r="L2067" s="110"/>
      <c r="M2067"/>
      <c r="N2067">
        <v>127</v>
      </c>
      <c r="O2067" s="34"/>
      <c r="P2067"/>
      <c r="Q2067">
        <v>20</v>
      </c>
      <c r="R2067" s="34"/>
      <c r="S2067" s="36" t="s">
        <v>410</v>
      </c>
      <c r="T2067">
        <v>1400</v>
      </c>
      <c r="U2067">
        <v>1</v>
      </c>
      <c r="V2067">
        <v>3</v>
      </c>
      <c r="W2067">
        <v>3</v>
      </c>
      <c r="X2067">
        <v>24</v>
      </c>
      <c r="Y2067" t="s">
        <v>501</v>
      </c>
      <c r="Z2067">
        <v>1155</v>
      </c>
      <c r="AA2067" s="33" t="s">
        <v>417</v>
      </c>
      <c r="AB2067">
        <v>3</v>
      </c>
      <c r="AC2067">
        <v>69</v>
      </c>
      <c r="AD2067" s="19" t="s">
        <v>81</v>
      </c>
      <c r="AE2067" t="s">
        <v>533</v>
      </c>
      <c r="AF2067">
        <v>10</v>
      </c>
      <c r="AG2067">
        <v>10</v>
      </c>
      <c r="AH2067">
        <v>11</v>
      </c>
      <c r="AI2067">
        <v>8</v>
      </c>
      <c r="AL2067" t="s">
        <v>1309</v>
      </c>
    </row>
    <row r="2068" spans="1:38" hidden="1" x14ac:dyDescent="0.25">
      <c r="A2068" s="24" t="s">
        <v>365</v>
      </c>
      <c r="B2068" s="27" t="s">
        <v>2497</v>
      </c>
      <c r="C2068" s="30">
        <v>4</v>
      </c>
      <c r="D2068">
        <v>51.16</v>
      </c>
      <c r="E2068">
        <v>46.359999999999992</v>
      </c>
      <c r="F2068" s="34"/>
      <c r="G2068"/>
      <c r="H2068">
        <v>12</v>
      </c>
      <c r="I2068" s="34"/>
      <c r="J2068" s="58" t="s">
        <v>2503</v>
      </c>
      <c r="K2068" s="53" t="s">
        <v>53</v>
      </c>
      <c r="L2068" s="102"/>
      <c r="M2068"/>
      <c r="N2068">
        <v>126</v>
      </c>
      <c r="O2068" s="34"/>
      <c r="P2068"/>
      <c r="Q2068">
        <v>30</v>
      </c>
      <c r="R2068" s="34"/>
      <c r="S2068" s="37" t="s">
        <v>409</v>
      </c>
      <c r="T2068">
        <v>1800</v>
      </c>
      <c r="U2068">
        <v>1</v>
      </c>
      <c r="V2068">
        <v>15</v>
      </c>
      <c r="W2068">
        <v>2</v>
      </c>
      <c r="X2068">
        <v>24</v>
      </c>
      <c r="Y2068" s="32" t="s">
        <v>416</v>
      </c>
      <c r="Z2068">
        <v>1148</v>
      </c>
      <c r="AA2068" s="33" t="s">
        <v>417</v>
      </c>
      <c r="AB2068">
        <v>3</v>
      </c>
      <c r="AC2068">
        <v>71</v>
      </c>
      <c r="AD2068" s="19" t="s">
        <v>81</v>
      </c>
      <c r="AE2068" s="12" t="s">
        <v>549</v>
      </c>
      <c r="AF2068">
        <v>7</v>
      </c>
      <c r="AG2068">
        <v>7</v>
      </c>
      <c r="AH2068">
        <v>7</v>
      </c>
      <c r="AI2068">
        <v>7</v>
      </c>
      <c r="AJ2068">
        <v>4</v>
      </c>
      <c r="AL2068" t="s">
        <v>1309</v>
      </c>
    </row>
    <row r="2069" spans="1:38" hidden="1" x14ac:dyDescent="0.25">
      <c r="A2069" s="24" t="s">
        <v>365</v>
      </c>
      <c r="B2069" s="27" t="s">
        <v>2497</v>
      </c>
      <c r="C2069">
        <v>6</v>
      </c>
      <c r="D2069">
        <v>40.81</v>
      </c>
      <c r="E2069">
        <v>35.910000000000004</v>
      </c>
      <c r="F2069" s="34"/>
      <c r="G2069"/>
      <c r="H2069">
        <v>12</v>
      </c>
      <c r="I2069" s="34"/>
      <c r="J2069" s="58" t="s">
        <v>2503</v>
      </c>
      <c r="K2069" s="49" t="s">
        <v>31</v>
      </c>
      <c r="L2069" s="107"/>
      <c r="M2069"/>
      <c r="N2069">
        <v>130</v>
      </c>
      <c r="O2069" s="34"/>
      <c r="P2069"/>
      <c r="Q2069">
        <v>13</v>
      </c>
      <c r="R2069" s="34"/>
      <c r="S2069" s="38" t="s">
        <v>411</v>
      </c>
      <c r="T2069">
        <v>1650</v>
      </c>
      <c r="U2069">
        <v>1</v>
      </c>
      <c r="V2069">
        <v>31</v>
      </c>
      <c r="W2069">
        <v>1</v>
      </c>
      <c r="X2069">
        <v>24</v>
      </c>
      <c r="Y2069" s="32" t="s">
        <v>432</v>
      </c>
      <c r="Z2069">
        <v>1143</v>
      </c>
      <c r="AA2069" s="33" t="s">
        <v>417</v>
      </c>
      <c r="AB2069">
        <v>3</v>
      </c>
      <c r="AC2069">
        <v>73</v>
      </c>
      <c r="AD2069" s="19" t="s">
        <v>81</v>
      </c>
      <c r="AE2069" t="s">
        <v>453</v>
      </c>
      <c r="AF2069">
        <v>11</v>
      </c>
      <c r="AG2069">
        <v>9</v>
      </c>
      <c r="AH2069">
        <v>8</v>
      </c>
      <c r="AI2069">
        <v>6</v>
      </c>
      <c r="AL2069" t="s">
        <v>170</v>
      </c>
    </row>
    <row r="2070" spans="1:38" hidden="1" x14ac:dyDescent="0.25">
      <c r="A2070" s="24" t="s">
        <v>365</v>
      </c>
      <c r="B2070" s="27" t="s">
        <v>2497</v>
      </c>
      <c r="C2070">
        <v>12</v>
      </c>
      <c r="D2070">
        <v>51.5</v>
      </c>
      <c r="E2070">
        <v>47</v>
      </c>
      <c r="F2070" s="34"/>
      <c r="G2070"/>
      <c r="H2070">
        <v>7</v>
      </c>
      <c r="I2070" s="34"/>
      <c r="J2070" s="58" t="s">
        <v>2503</v>
      </c>
      <c r="K2070" s="50" t="s">
        <v>565</v>
      </c>
      <c r="L2070" s="98"/>
      <c r="M2070"/>
      <c r="N2070">
        <v>128</v>
      </c>
      <c r="O2070" s="34"/>
      <c r="P2070"/>
      <c r="Q2070">
        <v>6.8</v>
      </c>
      <c r="R2070" s="34"/>
      <c r="S2070" s="37" t="s">
        <v>409</v>
      </c>
      <c r="T2070">
        <v>1800</v>
      </c>
      <c r="U2070">
        <v>1</v>
      </c>
      <c r="V2070">
        <v>10</v>
      </c>
      <c r="W2070">
        <v>1</v>
      </c>
      <c r="X2070">
        <v>24</v>
      </c>
      <c r="Y2070" s="31" t="s">
        <v>420</v>
      </c>
      <c r="Z2070">
        <v>1150</v>
      </c>
      <c r="AA2070" s="33" t="s">
        <v>417</v>
      </c>
      <c r="AB2070">
        <v>3</v>
      </c>
      <c r="AC2070">
        <v>74</v>
      </c>
      <c r="AD2070" s="19" t="s">
        <v>81</v>
      </c>
      <c r="AE2070" t="s">
        <v>505</v>
      </c>
      <c r="AF2070">
        <v>6</v>
      </c>
      <c r="AG2070">
        <v>6</v>
      </c>
      <c r="AH2070">
        <v>6</v>
      </c>
      <c r="AI2070">
        <v>7</v>
      </c>
      <c r="AJ2070">
        <v>12</v>
      </c>
      <c r="AL2070" t="s">
        <v>99</v>
      </c>
    </row>
    <row r="2071" spans="1:38" hidden="1" x14ac:dyDescent="0.25">
      <c r="A2071" s="24" t="s">
        <v>365</v>
      </c>
      <c r="B2071" s="27" t="s">
        <v>2497</v>
      </c>
      <c r="C2071" s="30">
        <v>4</v>
      </c>
      <c r="D2071">
        <v>40.54</v>
      </c>
      <c r="E2071">
        <v>36.139999999999993</v>
      </c>
      <c r="F2071" s="34"/>
      <c r="G2071"/>
      <c r="H2071">
        <v>7</v>
      </c>
      <c r="I2071" s="34"/>
      <c r="J2071" s="58" t="s">
        <v>2503</v>
      </c>
      <c r="K2071" s="50" t="s">
        <v>565</v>
      </c>
      <c r="L2071" s="98"/>
      <c r="M2071"/>
      <c r="N2071">
        <v>127</v>
      </c>
      <c r="O2071" s="34"/>
      <c r="P2071"/>
      <c r="Q2071">
        <v>5.8</v>
      </c>
      <c r="R2071" s="34"/>
      <c r="S2071" s="36" t="s">
        <v>410</v>
      </c>
      <c r="T2071">
        <v>1650</v>
      </c>
      <c r="U2071">
        <v>1</v>
      </c>
      <c r="V2071">
        <v>13</v>
      </c>
      <c r="W2071">
        <v>12</v>
      </c>
      <c r="X2071">
        <v>23</v>
      </c>
      <c r="Y2071" s="31" t="s">
        <v>420</v>
      </c>
      <c r="Z2071">
        <v>1153</v>
      </c>
      <c r="AA2071" s="33" t="s">
        <v>417</v>
      </c>
      <c r="AB2071">
        <v>3</v>
      </c>
      <c r="AC2071">
        <v>74</v>
      </c>
      <c r="AD2071" s="19" t="s">
        <v>81</v>
      </c>
      <c r="AE2071" s="12" t="s">
        <v>539</v>
      </c>
      <c r="AF2071">
        <v>9</v>
      </c>
      <c r="AG2071">
        <v>9</v>
      </c>
      <c r="AH2071">
        <v>9</v>
      </c>
      <c r="AI2071">
        <v>4</v>
      </c>
      <c r="AL2071" t="s">
        <v>99</v>
      </c>
    </row>
    <row r="2072" spans="1:38" hidden="1" x14ac:dyDescent="0.25">
      <c r="A2072" s="24" t="s">
        <v>365</v>
      </c>
      <c r="B2072" s="27" t="s">
        <v>2497</v>
      </c>
      <c r="C2072" s="28">
        <v>2</v>
      </c>
      <c r="D2072">
        <v>49.35</v>
      </c>
      <c r="E2072">
        <v>45.050000000000004</v>
      </c>
      <c r="F2072" s="34"/>
      <c r="G2072"/>
      <c r="H2072">
        <v>3</v>
      </c>
      <c r="I2072" s="34"/>
      <c r="J2072" s="58" t="s">
        <v>2503</v>
      </c>
      <c r="K2072" s="74" t="s">
        <v>404</v>
      </c>
      <c r="L2072" s="106"/>
      <c r="M2072"/>
      <c r="N2072">
        <v>130</v>
      </c>
      <c r="O2072" s="34"/>
      <c r="P2072"/>
      <c r="Q2072">
        <v>9.1</v>
      </c>
      <c r="R2072" s="34"/>
      <c r="S2072" s="37" t="s">
        <v>409</v>
      </c>
      <c r="T2072">
        <v>1800</v>
      </c>
      <c r="U2072">
        <v>1</v>
      </c>
      <c r="V2072">
        <v>29</v>
      </c>
      <c r="W2072">
        <v>11</v>
      </c>
      <c r="X2072">
        <v>23</v>
      </c>
      <c r="Y2072" s="32" t="s">
        <v>426</v>
      </c>
      <c r="Z2072">
        <v>1149</v>
      </c>
      <c r="AA2072" s="33" t="s">
        <v>417</v>
      </c>
      <c r="AB2072">
        <v>3</v>
      </c>
      <c r="AC2072">
        <v>73</v>
      </c>
      <c r="AD2072" s="19" t="s">
        <v>81</v>
      </c>
      <c r="AE2072" s="12">
        <v>1</v>
      </c>
      <c r="AF2072">
        <v>6</v>
      </c>
      <c r="AG2072">
        <v>6</v>
      </c>
      <c r="AH2072">
        <v>5</v>
      </c>
      <c r="AI2072">
        <v>4</v>
      </c>
      <c r="AJ2072">
        <v>2</v>
      </c>
      <c r="AL2072" t="s">
        <v>99</v>
      </c>
    </row>
    <row r="2073" spans="1:38" hidden="1" x14ac:dyDescent="0.25">
      <c r="A2073" s="24" t="s">
        <v>365</v>
      </c>
      <c r="B2073" s="27" t="s">
        <v>2497</v>
      </c>
      <c r="C2073" s="28">
        <v>3</v>
      </c>
      <c r="D2073">
        <v>39.74</v>
      </c>
      <c r="E2073">
        <v>35.440000000000005</v>
      </c>
      <c r="F2073" s="34"/>
      <c r="G2073"/>
      <c r="H2073">
        <v>1</v>
      </c>
      <c r="I2073" s="34"/>
      <c r="J2073" s="58" t="s">
        <v>2503</v>
      </c>
      <c r="K2073" s="49" t="s">
        <v>31</v>
      </c>
      <c r="L2073" s="107"/>
      <c r="M2073"/>
      <c r="N2073">
        <v>129</v>
      </c>
      <c r="O2073" s="34"/>
      <c r="P2073"/>
      <c r="Q2073">
        <v>5.0999999999999996</v>
      </c>
      <c r="R2073" s="34"/>
      <c r="S2073" s="37" t="s">
        <v>409</v>
      </c>
      <c r="T2073">
        <v>1650</v>
      </c>
      <c r="U2073">
        <v>1</v>
      </c>
      <c r="V2073">
        <v>15</v>
      </c>
      <c r="W2073">
        <v>11</v>
      </c>
      <c r="X2073">
        <v>23</v>
      </c>
      <c r="Y2073" s="31" t="s">
        <v>420</v>
      </c>
      <c r="Z2073">
        <v>1141</v>
      </c>
      <c r="AA2073" s="33" t="s">
        <v>417</v>
      </c>
      <c r="AB2073">
        <v>3</v>
      </c>
      <c r="AC2073">
        <v>73</v>
      </c>
      <c r="AD2073" s="19" t="s">
        <v>81</v>
      </c>
      <c r="AE2073" s="12" t="s">
        <v>418</v>
      </c>
      <c r="AF2073">
        <v>6</v>
      </c>
      <c r="AG2073">
        <v>6</v>
      </c>
      <c r="AH2073">
        <v>5</v>
      </c>
      <c r="AI2073">
        <v>3</v>
      </c>
      <c r="AL2073" t="s">
        <v>99</v>
      </c>
    </row>
    <row r="2074" spans="1:38" hidden="1" x14ac:dyDescent="0.25">
      <c r="A2074" s="24" t="s">
        <v>365</v>
      </c>
      <c r="B2074" s="27" t="s">
        <v>2497</v>
      </c>
      <c r="C2074" s="28">
        <v>3</v>
      </c>
      <c r="D2074">
        <v>41.43</v>
      </c>
      <c r="E2074">
        <v>37.130000000000003</v>
      </c>
      <c r="F2074" s="34"/>
      <c r="G2074"/>
      <c r="H2074">
        <v>2</v>
      </c>
      <c r="I2074" s="34"/>
      <c r="J2074" s="58" t="s">
        <v>2503</v>
      </c>
      <c r="K2074" s="49" t="s">
        <v>31</v>
      </c>
      <c r="L2074" s="107"/>
      <c r="M2074"/>
      <c r="N2074">
        <v>129</v>
      </c>
      <c r="O2074" s="34"/>
      <c r="P2074"/>
      <c r="Q2074">
        <v>2.4</v>
      </c>
      <c r="R2074" s="34"/>
      <c r="S2074" s="35" t="s">
        <v>408</v>
      </c>
      <c r="T2074">
        <v>1650</v>
      </c>
      <c r="U2074">
        <v>1</v>
      </c>
      <c r="V2074">
        <v>18</v>
      </c>
      <c r="W2074">
        <v>10</v>
      </c>
      <c r="X2074">
        <v>23</v>
      </c>
      <c r="Y2074" s="31" t="s">
        <v>420</v>
      </c>
      <c r="Z2074">
        <v>1145</v>
      </c>
      <c r="AA2074" s="34" t="s">
        <v>755</v>
      </c>
      <c r="AB2074">
        <v>3</v>
      </c>
      <c r="AC2074">
        <v>72</v>
      </c>
      <c r="AD2074" s="19" t="s">
        <v>81</v>
      </c>
      <c r="AE2074" s="12" t="s">
        <v>539</v>
      </c>
      <c r="AF2074">
        <v>3</v>
      </c>
      <c r="AG2074">
        <v>3</v>
      </c>
      <c r="AH2074">
        <v>4</v>
      </c>
      <c r="AI2074">
        <v>3</v>
      </c>
      <c r="AL2074" t="s">
        <v>99</v>
      </c>
    </row>
    <row r="2075" spans="1:38" hidden="1" x14ac:dyDescent="0.25">
      <c r="A2075" s="24" t="s">
        <v>365</v>
      </c>
      <c r="B2075" s="27" t="s">
        <v>2497</v>
      </c>
      <c r="C2075" s="28">
        <v>1</v>
      </c>
      <c r="D2075">
        <v>38.85</v>
      </c>
      <c r="E2075">
        <v>34.450000000000003</v>
      </c>
      <c r="F2075" s="34"/>
      <c r="G2075"/>
      <c r="H2075">
        <v>11</v>
      </c>
      <c r="I2075" s="34"/>
      <c r="J2075" s="58" t="s">
        <v>2503</v>
      </c>
      <c r="K2075" s="49" t="s">
        <v>31</v>
      </c>
      <c r="L2075" s="107"/>
      <c r="M2075"/>
      <c r="N2075">
        <v>121</v>
      </c>
      <c r="O2075" s="34"/>
      <c r="P2075"/>
      <c r="Q2075">
        <v>6.2</v>
      </c>
      <c r="R2075" s="34"/>
      <c r="S2075" s="13" t="s">
        <v>409</v>
      </c>
      <c r="T2075">
        <v>1650</v>
      </c>
      <c r="U2075">
        <v>1</v>
      </c>
      <c r="V2075">
        <v>4</v>
      </c>
      <c r="W2075">
        <v>10</v>
      </c>
      <c r="X2075">
        <v>23</v>
      </c>
      <c r="Y2075" s="32" t="s">
        <v>426</v>
      </c>
      <c r="Z2075">
        <v>1146</v>
      </c>
      <c r="AA2075" s="33" t="s">
        <v>427</v>
      </c>
      <c r="AB2075">
        <v>3</v>
      </c>
      <c r="AC2075">
        <v>65</v>
      </c>
      <c r="AD2075" s="19" t="s">
        <v>81</v>
      </c>
      <c r="AE2075" s="12" t="s">
        <v>539</v>
      </c>
      <c r="AF2075">
        <v>5</v>
      </c>
      <c r="AG2075">
        <v>5</v>
      </c>
      <c r="AH2075">
        <v>5</v>
      </c>
      <c r="AI2075">
        <v>1</v>
      </c>
      <c r="AL2075" t="s">
        <v>99</v>
      </c>
    </row>
    <row r="2076" spans="1:38" hidden="1" x14ac:dyDescent="0.25">
      <c r="A2076" s="138"/>
      <c r="B2076" s="139"/>
      <c r="C2076" s="140"/>
      <c r="J2076" s="142"/>
      <c r="K2076" s="142"/>
      <c r="L2076" s="142"/>
      <c r="O2076" s="141"/>
      <c r="R2076" s="141"/>
      <c r="AA2076"/>
      <c r="AD2076" s="19"/>
    </row>
    <row r="2077" spans="1:38" hidden="1" x14ac:dyDescent="0.25">
      <c r="A2077" s="138"/>
      <c r="B2077" s="139"/>
      <c r="C2077" s="140"/>
      <c r="J2077" s="142"/>
      <c r="K2077" s="142"/>
      <c r="L2077" s="142"/>
      <c r="O2077" s="141"/>
      <c r="R2077" s="141"/>
      <c r="AA2077"/>
      <c r="AD2077" s="19"/>
    </row>
    <row r="2078" spans="1:38" hidden="1" x14ac:dyDescent="0.25">
      <c r="A2078" s="138"/>
      <c r="B2078" s="139"/>
      <c r="C2078" s="140"/>
      <c r="J2078" s="142"/>
      <c r="K2078" s="142"/>
      <c r="L2078" s="142"/>
      <c r="O2078" s="141"/>
      <c r="R2078" s="141"/>
      <c r="AA2078"/>
      <c r="AD2078" s="19"/>
    </row>
    <row r="2079" spans="1:38" hidden="1" x14ac:dyDescent="0.25">
      <c r="A2079" s="138"/>
      <c r="B2079" s="139"/>
      <c r="C2079" s="140"/>
      <c r="J2079" s="142"/>
      <c r="K2079" s="142"/>
      <c r="L2079" s="142"/>
      <c r="O2079" s="141"/>
      <c r="R2079" s="141"/>
      <c r="AA2079"/>
      <c r="AD2079" s="19"/>
    </row>
    <row r="2080" spans="1:38" hidden="1" x14ac:dyDescent="0.25">
      <c r="A2080" s="138"/>
      <c r="B2080" s="139"/>
      <c r="C2080" s="140"/>
      <c r="J2080" s="142"/>
      <c r="K2080" s="142"/>
      <c r="L2080" s="142"/>
      <c r="O2080" s="141"/>
      <c r="R2080" s="141"/>
      <c r="AA2080"/>
      <c r="AD2080" s="19"/>
    </row>
    <row r="2081" spans="1:30" hidden="1" x14ac:dyDescent="0.25">
      <c r="A2081" s="138"/>
      <c r="B2081" s="139"/>
      <c r="C2081" s="140"/>
      <c r="J2081" s="142"/>
      <c r="K2081" s="142"/>
      <c r="L2081" s="142"/>
      <c r="O2081" s="141"/>
      <c r="R2081" s="141"/>
      <c r="AA2081"/>
      <c r="AD2081" s="19"/>
    </row>
    <row r="2082" spans="1:30" hidden="1" x14ac:dyDescent="0.25">
      <c r="A2082" s="138"/>
      <c r="B2082" s="139"/>
      <c r="C2082" s="140"/>
      <c r="J2082" s="142"/>
      <c r="K2082" s="142"/>
      <c r="L2082" s="142"/>
      <c r="O2082" s="141"/>
      <c r="R2082" s="141"/>
      <c r="AA2082"/>
      <c r="AD2082" s="19"/>
    </row>
    <row r="2083" spans="1:30" hidden="1" x14ac:dyDescent="0.25">
      <c r="A2083" s="138"/>
      <c r="B2083" s="139"/>
      <c r="C2083" s="140"/>
      <c r="J2083" s="142"/>
      <c r="K2083" s="142"/>
      <c r="L2083" s="142"/>
      <c r="O2083" s="141"/>
      <c r="R2083" s="141"/>
      <c r="AA2083"/>
      <c r="AD2083" s="19"/>
    </row>
    <row r="2084" spans="1:30" hidden="1" x14ac:dyDescent="0.25">
      <c r="A2084" s="138"/>
      <c r="B2084" s="139"/>
      <c r="C2084" s="140"/>
      <c r="J2084" s="142"/>
      <c r="K2084" s="142"/>
      <c r="L2084" s="142"/>
      <c r="O2084" s="141"/>
      <c r="R2084" s="141"/>
      <c r="AA2084"/>
      <c r="AD2084" s="19"/>
    </row>
    <row r="2085" spans="1:30" hidden="1" x14ac:dyDescent="0.25">
      <c r="A2085" s="138"/>
      <c r="B2085" s="139"/>
      <c r="C2085" s="140"/>
      <c r="J2085" s="142"/>
      <c r="K2085" s="142"/>
      <c r="L2085" s="142"/>
      <c r="O2085" s="141"/>
      <c r="R2085" s="141"/>
      <c r="AA2085"/>
      <c r="AD2085" s="19"/>
    </row>
    <row r="2086" spans="1:30" hidden="1" x14ac:dyDescent="0.25">
      <c r="A2086" s="138"/>
      <c r="B2086" s="139"/>
      <c r="C2086" s="140"/>
      <c r="J2086" s="142"/>
      <c r="K2086" s="142"/>
      <c r="L2086" s="142"/>
      <c r="O2086" s="141"/>
      <c r="R2086" s="141"/>
      <c r="AA2086"/>
      <c r="AD2086" s="19"/>
    </row>
    <row r="2087" spans="1:30" hidden="1" x14ac:dyDescent="0.25">
      <c r="A2087" s="138"/>
      <c r="B2087" s="139"/>
      <c r="C2087" s="140"/>
      <c r="J2087" s="142"/>
      <c r="K2087" s="142"/>
      <c r="L2087" s="142"/>
      <c r="O2087" s="141"/>
      <c r="R2087" s="141"/>
      <c r="AA2087"/>
      <c r="AD2087" s="19"/>
    </row>
    <row r="2088" spans="1:30" hidden="1" x14ac:dyDescent="0.25">
      <c r="A2088" s="138"/>
      <c r="B2088" s="139"/>
      <c r="C2088" s="140"/>
      <c r="J2088" s="142"/>
      <c r="K2088" s="142"/>
      <c r="L2088" s="142"/>
      <c r="O2088" s="141"/>
      <c r="R2088" s="141"/>
      <c r="AA2088"/>
      <c r="AD2088" s="19"/>
    </row>
    <row r="2089" spans="1:30" hidden="1" x14ac:dyDescent="0.25">
      <c r="A2089" s="138"/>
      <c r="B2089" s="139"/>
      <c r="C2089" s="140"/>
      <c r="J2089" s="142"/>
      <c r="K2089" s="142"/>
      <c r="L2089" s="142"/>
      <c r="O2089" s="141"/>
      <c r="R2089" s="141"/>
      <c r="AA2089"/>
      <c r="AD2089" s="19"/>
    </row>
    <row r="2090" spans="1:30" hidden="1" x14ac:dyDescent="0.25">
      <c r="A2090" s="138"/>
      <c r="B2090" s="139"/>
      <c r="C2090" s="140"/>
      <c r="J2090" s="142"/>
      <c r="K2090" s="142"/>
      <c r="L2090" s="142"/>
      <c r="O2090" s="141"/>
      <c r="R2090" s="141"/>
      <c r="AA2090"/>
      <c r="AD2090" s="19"/>
    </row>
    <row r="2091" spans="1:30" hidden="1" x14ac:dyDescent="0.25">
      <c r="A2091" s="138"/>
      <c r="B2091" s="139"/>
      <c r="C2091" s="140"/>
      <c r="J2091" s="142"/>
      <c r="K2091" s="142"/>
      <c r="L2091" s="142"/>
      <c r="O2091" s="141"/>
      <c r="R2091" s="141"/>
      <c r="AA2091"/>
      <c r="AD2091" s="19"/>
    </row>
    <row r="2092" spans="1:30" hidden="1" x14ac:dyDescent="0.25">
      <c r="A2092" s="138"/>
      <c r="B2092" s="139"/>
      <c r="C2092" s="140"/>
      <c r="J2092" s="142"/>
      <c r="K2092" s="142"/>
      <c r="L2092" s="142"/>
      <c r="O2092" s="141"/>
      <c r="R2092" s="141"/>
      <c r="AA2092"/>
      <c r="AD2092" s="19"/>
    </row>
    <row r="2093" spans="1:30" hidden="1" x14ac:dyDescent="0.25">
      <c r="A2093" s="138"/>
      <c r="B2093" s="139"/>
      <c r="C2093" s="140"/>
      <c r="J2093" s="142"/>
      <c r="K2093" s="142"/>
      <c r="L2093" s="142"/>
      <c r="O2093" s="141"/>
      <c r="R2093" s="141"/>
      <c r="AA2093"/>
      <c r="AD2093" s="19"/>
    </row>
    <row r="2094" spans="1:30" hidden="1" x14ac:dyDescent="0.25">
      <c r="A2094" s="138"/>
      <c r="B2094" s="139"/>
      <c r="C2094" s="140"/>
      <c r="J2094" s="142"/>
      <c r="K2094" s="142"/>
      <c r="L2094" s="142"/>
      <c r="O2094" s="141"/>
      <c r="R2094" s="141"/>
      <c r="AA2094"/>
      <c r="AD2094" s="19"/>
    </row>
    <row r="2095" spans="1:30" hidden="1" x14ac:dyDescent="0.25">
      <c r="A2095" s="138"/>
      <c r="B2095" s="139"/>
      <c r="C2095" s="140"/>
      <c r="J2095" s="142"/>
      <c r="K2095" s="142"/>
      <c r="L2095" s="142"/>
      <c r="O2095" s="141"/>
      <c r="R2095" s="141"/>
      <c r="AA2095"/>
      <c r="AD2095" s="19"/>
    </row>
    <row r="2096" spans="1:30" hidden="1" x14ac:dyDescent="0.25">
      <c r="A2096" s="138"/>
      <c r="B2096" s="139"/>
      <c r="C2096" s="140"/>
      <c r="J2096" s="142"/>
      <c r="K2096" s="142"/>
      <c r="L2096" s="142"/>
      <c r="O2096" s="141"/>
      <c r="R2096" s="141"/>
      <c r="AA2096"/>
      <c r="AD2096" s="19"/>
    </row>
    <row r="2097" spans="1:30" hidden="1" x14ac:dyDescent="0.25">
      <c r="A2097" s="138"/>
      <c r="B2097" s="139"/>
      <c r="C2097" s="140"/>
      <c r="J2097" s="142"/>
      <c r="K2097" s="142"/>
      <c r="L2097" s="142"/>
      <c r="O2097" s="141"/>
      <c r="R2097" s="141"/>
      <c r="AA2097"/>
      <c r="AD2097" s="19"/>
    </row>
    <row r="2098" spans="1:30" hidden="1" x14ac:dyDescent="0.25">
      <c r="A2098" s="138"/>
      <c r="B2098" s="139"/>
      <c r="C2098" s="140"/>
      <c r="J2098" s="142"/>
      <c r="K2098" s="142"/>
      <c r="L2098" s="142"/>
      <c r="O2098" s="141"/>
      <c r="R2098" s="141"/>
      <c r="AA2098"/>
      <c r="AD2098" s="19"/>
    </row>
    <row r="2099" spans="1:30" hidden="1" x14ac:dyDescent="0.25">
      <c r="A2099" s="138"/>
      <c r="B2099" s="139"/>
      <c r="C2099" s="140"/>
      <c r="J2099" s="142"/>
      <c r="K2099" s="142"/>
      <c r="L2099" s="142"/>
      <c r="O2099" s="141"/>
      <c r="R2099" s="141"/>
      <c r="AA2099"/>
      <c r="AD2099" s="19"/>
    </row>
    <row r="2100" spans="1:30" hidden="1" x14ac:dyDescent="0.25">
      <c r="A2100" s="138"/>
      <c r="B2100" s="139"/>
      <c r="C2100" s="140"/>
      <c r="J2100" s="142"/>
      <c r="K2100" s="142"/>
      <c r="L2100" s="142"/>
      <c r="O2100" s="141"/>
      <c r="R2100" s="141"/>
      <c r="AA2100"/>
      <c r="AD2100" s="19"/>
    </row>
    <row r="2101" spans="1:30" hidden="1" x14ac:dyDescent="0.25">
      <c r="A2101" s="138"/>
      <c r="B2101" s="139"/>
      <c r="C2101" s="140"/>
      <c r="J2101" s="142"/>
      <c r="K2101" s="142"/>
      <c r="L2101" s="142"/>
      <c r="O2101" s="141"/>
      <c r="R2101" s="141"/>
      <c r="AA2101"/>
      <c r="AD2101" s="19"/>
    </row>
    <row r="2102" spans="1:30" hidden="1" x14ac:dyDescent="0.25">
      <c r="A2102" s="138"/>
      <c r="B2102" s="139"/>
      <c r="C2102" s="140"/>
      <c r="J2102" s="142"/>
      <c r="K2102" s="142"/>
      <c r="L2102" s="142"/>
      <c r="O2102" s="141"/>
      <c r="R2102" s="141"/>
      <c r="AA2102"/>
      <c r="AD2102" s="19"/>
    </row>
    <row r="2103" spans="1:30" hidden="1" x14ac:dyDescent="0.25">
      <c r="A2103" s="138"/>
      <c r="B2103" s="139"/>
      <c r="C2103" s="140"/>
      <c r="J2103" s="142"/>
      <c r="K2103" s="142"/>
      <c r="L2103" s="142"/>
      <c r="O2103" s="141"/>
      <c r="R2103" s="141"/>
      <c r="AA2103"/>
      <c r="AD2103" s="19"/>
    </row>
    <row r="2104" spans="1:30" hidden="1" x14ac:dyDescent="0.25">
      <c r="A2104" s="138"/>
      <c r="B2104" s="139"/>
      <c r="C2104" s="140"/>
      <c r="J2104" s="142"/>
      <c r="K2104" s="142"/>
      <c r="L2104" s="142"/>
      <c r="O2104" s="141"/>
      <c r="R2104" s="141"/>
      <c r="AA2104"/>
      <c r="AD2104" s="19"/>
    </row>
    <row r="2105" spans="1:30" hidden="1" x14ac:dyDescent="0.25">
      <c r="A2105" s="138"/>
      <c r="B2105" s="139"/>
      <c r="C2105" s="140"/>
      <c r="J2105" s="142"/>
      <c r="K2105" s="142"/>
      <c r="L2105" s="142"/>
      <c r="O2105" s="141"/>
      <c r="R2105" s="141"/>
      <c r="AA2105"/>
      <c r="AD2105" s="19"/>
    </row>
    <row r="2106" spans="1:30" hidden="1" x14ac:dyDescent="0.25">
      <c r="A2106" s="138"/>
      <c r="B2106" s="139"/>
      <c r="C2106" s="140"/>
      <c r="J2106" s="142"/>
      <c r="K2106" s="142"/>
      <c r="L2106" s="142"/>
      <c r="O2106" s="141"/>
      <c r="R2106" s="141"/>
      <c r="AA2106"/>
      <c r="AD2106" s="19"/>
    </row>
    <row r="2107" spans="1:30" hidden="1" x14ac:dyDescent="0.25">
      <c r="A2107" s="138"/>
      <c r="B2107" s="139"/>
      <c r="C2107" s="140"/>
      <c r="J2107" s="142"/>
      <c r="K2107" s="142"/>
      <c r="L2107" s="142"/>
      <c r="O2107" s="141"/>
      <c r="R2107" s="141"/>
      <c r="AA2107"/>
      <c r="AD2107" s="19"/>
    </row>
    <row r="2108" spans="1:30" hidden="1" x14ac:dyDescent="0.25">
      <c r="A2108" s="138"/>
      <c r="B2108" s="139"/>
      <c r="C2108" s="140"/>
      <c r="J2108" s="142"/>
      <c r="K2108" s="142"/>
      <c r="L2108" s="142"/>
      <c r="O2108" s="141"/>
      <c r="R2108" s="141"/>
      <c r="AA2108"/>
      <c r="AD2108" s="19"/>
    </row>
    <row r="2109" spans="1:30" hidden="1" x14ac:dyDescent="0.25">
      <c r="A2109" s="138"/>
      <c r="B2109" s="139"/>
      <c r="C2109" s="140"/>
      <c r="J2109" s="142"/>
      <c r="K2109" s="142"/>
      <c r="L2109" s="142"/>
      <c r="O2109" s="141"/>
      <c r="R2109" s="141"/>
      <c r="AA2109"/>
      <c r="AD2109" s="19"/>
    </row>
    <row r="2110" spans="1:30" hidden="1" x14ac:dyDescent="0.25">
      <c r="A2110" s="138"/>
      <c r="B2110" s="139"/>
      <c r="C2110" s="140"/>
      <c r="J2110" s="142"/>
      <c r="K2110" s="142"/>
      <c r="L2110" s="142"/>
      <c r="O2110" s="141"/>
      <c r="R2110" s="141"/>
      <c r="AA2110"/>
      <c r="AD2110" s="19"/>
    </row>
    <row r="2111" spans="1:30" hidden="1" x14ac:dyDescent="0.25">
      <c r="A2111" s="138"/>
      <c r="B2111" s="139"/>
      <c r="C2111" s="140"/>
      <c r="J2111" s="142"/>
      <c r="K2111" s="142"/>
      <c r="L2111" s="142"/>
      <c r="O2111" s="141"/>
      <c r="R2111" s="141"/>
      <c r="AA2111"/>
      <c r="AD2111" s="19"/>
    </row>
    <row r="2112" spans="1:30" hidden="1" x14ac:dyDescent="0.25">
      <c r="A2112" s="138"/>
      <c r="B2112" s="139"/>
      <c r="C2112" s="140"/>
      <c r="J2112" s="142"/>
      <c r="K2112" s="142"/>
      <c r="L2112" s="142"/>
      <c r="O2112" s="141"/>
      <c r="R2112" s="141"/>
      <c r="AA2112"/>
      <c r="AD2112" s="19"/>
    </row>
    <row r="2113" spans="1:30" hidden="1" x14ac:dyDescent="0.25">
      <c r="A2113" s="138"/>
      <c r="B2113" s="139"/>
      <c r="C2113" s="140"/>
      <c r="J2113" s="142"/>
      <c r="K2113" s="142"/>
      <c r="L2113" s="142"/>
      <c r="O2113" s="141"/>
      <c r="R2113" s="141"/>
      <c r="AA2113"/>
      <c r="AD2113" s="19"/>
    </row>
    <row r="2114" spans="1:30" hidden="1" x14ac:dyDescent="0.25">
      <c r="A2114" s="138"/>
      <c r="B2114" s="139"/>
      <c r="C2114" s="140"/>
      <c r="J2114" s="142"/>
      <c r="K2114" s="142"/>
      <c r="L2114" s="142"/>
      <c r="O2114" s="141"/>
      <c r="R2114" s="141"/>
      <c r="AA2114"/>
      <c r="AD2114" s="19"/>
    </row>
    <row r="2115" spans="1:30" hidden="1" x14ac:dyDescent="0.25">
      <c r="A2115" s="138"/>
      <c r="B2115" s="139"/>
      <c r="C2115" s="140"/>
      <c r="J2115" s="142"/>
      <c r="K2115" s="142"/>
      <c r="L2115" s="142"/>
      <c r="O2115" s="141"/>
      <c r="R2115" s="141"/>
      <c r="AA2115"/>
      <c r="AD2115" s="19"/>
    </row>
    <row r="2116" spans="1:30" hidden="1" x14ac:dyDescent="0.25">
      <c r="A2116" s="138"/>
      <c r="B2116" s="139"/>
      <c r="C2116" s="140"/>
      <c r="J2116" s="142"/>
      <c r="K2116" s="142"/>
      <c r="L2116" s="142"/>
      <c r="O2116" s="141"/>
      <c r="R2116" s="141"/>
      <c r="AA2116"/>
      <c r="AD2116" s="19"/>
    </row>
    <row r="2117" spans="1:30" hidden="1" x14ac:dyDescent="0.25">
      <c r="A2117" s="138"/>
      <c r="B2117" s="139"/>
      <c r="C2117" s="140"/>
      <c r="J2117" s="142"/>
      <c r="K2117" s="142"/>
      <c r="L2117" s="142"/>
      <c r="O2117" s="141"/>
      <c r="R2117" s="141"/>
      <c r="AA2117"/>
      <c r="AD2117" s="19"/>
    </row>
    <row r="2118" spans="1:30" hidden="1" x14ac:dyDescent="0.25">
      <c r="A2118" s="138"/>
      <c r="B2118" s="139"/>
      <c r="C2118" s="140"/>
      <c r="J2118" s="142"/>
      <c r="K2118" s="142"/>
      <c r="L2118" s="142"/>
      <c r="O2118" s="141"/>
      <c r="R2118" s="141"/>
      <c r="AA2118"/>
      <c r="AD2118" s="19"/>
    </row>
    <row r="2119" spans="1:30" hidden="1" x14ac:dyDescent="0.25">
      <c r="A2119" s="138"/>
      <c r="B2119" s="139"/>
      <c r="C2119" s="140"/>
      <c r="J2119" s="142"/>
      <c r="K2119" s="142"/>
      <c r="L2119" s="142"/>
      <c r="O2119" s="141"/>
      <c r="R2119" s="141"/>
      <c r="AA2119"/>
      <c r="AD2119" s="19"/>
    </row>
    <row r="2120" spans="1:30" hidden="1" x14ac:dyDescent="0.25">
      <c r="A2120" s="138"/>
      <c r="B2120" s="139"/>
      <c r="C2120" s="140"/>
      <c r="J2120" s="142"/>
      <c r="K2120" s="142"/>
      <c r="L2120" s="142"/>
      <c r="O2120" s="141"/>
      <c r="R2120" s="141"/>
      <c r="AA2120"/>
      <c r="AD2120" s="19"/>
    </row>
    <row r="2121" spans="1:30" hidden="1" x14ac:dyDescent="0.25">
      <c r="A2121" s="138"/>
      <c r="B2121" s="139"/>
      <c r="C2121" s="140"/>
      <c r="J2121" s="142"/>
      <c r="K2121" s="142"/>
      <c r="L2121" s="142"/>
      <c r="O2121" s="141"/>
      <c r="R2121" s="141"/>
      <c r="AA2121"/>
      <c r="AD2121" s="19"/>
    </row>
    <row r="2122" spans="1:30" hidden="1" x14ac:dyDescent="0.25">
      <c r="A2122" s="138"/>
      <c r="B2122" s="139"/>
      <c r="C2122" s="140"/>
      <c r="J2122" s="142"/>
      <c r="K2122" s="142"/>
      <c r="L2122" s="142"/>
      <c r="O2122" s="141"/>
      <c r="R2122" s="141"/>
      <c r="AA2122"/>
      <c r="AD2122" s="19"/>
    </row>
    <row r="2123" spans="1:30" hidden="1" x14ac:dyDescent="0.25">
      <c r="A2123" s="138"/>
      <c r="B2123" s="139"/>
      <c r="C2123" s="140"/>
      <c r="J2123" s="142"/>
      <c r="K2123" s="142"/>
      <c r="L2123" s="142"/>
      <c r="O2123" s="141"/>
      <c r="R2123" s="141"/>
      <c r="AA2123"/>
      <c r="AD2123" s="19"/>
    </row>
    <row r="2124" spans="1:30" hidden="1" x14ac:dyDescent="0.25">
      <c r="A2124" s="138"/>
      <c r="B2124" s="139"/>
      <c r="C2124" s="140"/>
      <c r="J2124" s="142"/>
      <c r="K2124" s="142"/>
      <c r="L2124" s="142"/>
      <c r="O2124" s="141"/>
      <c r="R2124" s="141"/>
      <c r="AA2124"/>
      <c r="AD2124" s="19"/>
    </row>
    <row r="2125" spans="1:30" hidden="1" x14ac:dyDescent="0.25">
      <c r="A2125" s="138"/>
      <c r="B2125" s="139"/>
      <c r="C2125" s="140"/>
      <c r="J2125" s="142"/>
      <c r="K2125" s="142"/>
      <c r="L2125" s="142"/>
      <c r="O2125" s="141"/>
      <c r="R2125" s="141"/>
      <c r="AA2125"/>
      <c r="AD2125" s="19"/>
    </row>
    <row r="2126" spans="1:30" hidden="1" x14ac:dyDescent="0.25">
      <c r="A2126" s="138"/>
      <c r="B2126" s="139"/>
      <c r="C2126" s="140"/>
      <c r="J2126" s="142"/>
      <c r="K2126" s="142"/>
      <c r="L2126" s="142"/>
      <c r="O2126" s="141"/>
      <c r="R2126" s="141"/>
      <c r="AA2126"/>
      <c r="AD2126" s="19"/>
    </row>
    <row r="2127" spans="1:30" hidden="1" x14ac:dyDescent="0.25">
      <c r="A2127" s="138"/>
      <c r="B2127" s="139"/>
      <c r="C2127" s="140"/>
      <c r="J2127" s="142"/>
      <c r="K2127" s="142"/>
      <c r="L2127" s="142"/>
      <c r="O2127" s="141"/>
      <c r="R2127" s="141"/>
      <c r="AA2127"/>
      <c r="AD2127" s="19"/>
    </row>
    <row r="2128" spans="1:30" hidden="1" x14ac:dyDescent="0.25">
      <c r="A2128" s="138"/>
      <c r="B2128" s="139"/>
      <c r="C2128" s="140"/>
      <c r="J2128" s="142"/>
      <c r="K2128" s="142"/>
      <c r="L2128" s="142"/>
      <c r="O2128" s="141"/>
      <c r="R2128" s="141"/>
      <c r="AA2128"/>
      <c r="AD2128" s="19"/>
    </row>
    <row r="2129" spans="1:30" hidden="1" x14ac:dyDescent="0.25">
      <c r="A2129" s="138"/>
      <c r="B2129" s="139"/>
      <c r="C2129" s="140"/>
      <c r="J2129" s="142"/>
      <c r="K2129" s="142"/>
      <c r="L2129" s="142"/>
      <c r="O2129" s="141"/>
      <c r="R2129" s="141"/>
      <c r="AA2129"/>
      <c r="AD2129" s="19"/>
    </row>
    <row r="2130" spans="1:30" hidden="1" x14ac:dyDescent="0.25">
      <c r="A2130" s="138"/>
      <c r="B2130" s="139"/>
      <c r="C2130" s="140"/>
      <c r="J2130" s="142"/>
      <c r="K2130" s="142"/>
      <c r="L2130" s="142"/>
      <c r="O2130" s="141"/>
      <c r="R2130" s="141"/>
      <c r="AA2130"/>
      <c r="AD2130" s="19"/>
    </row>
    <row r="2131" spans="1:30" hidden="1" x14ac:dyDescent="0.25">
      <c r="A2131" s="138"/>
      <c r="B2131" s="139"/>
      <c r="C2131" s="140"/>
      <c r="J2131" s="142"/>
      <c r="K2131" s="142"/>
      <c r="L2131" s="142"/>
      <c r="O2131" s="141"/>
      <c r="R2131" s="141"/>
      <c r="AA2131"/>
      <c r="AD2131" s="19"/>
    </row>
    <row r="2132" spans="1:30" hidden="1" x14ac:dyDescent="0.25">
      <c r="A2132" s="138"/>
      <c r="B2132" s="139"/>
      <c r="C2132" s="140"/>
      <c r="J2132" s="142"/>
      <c r="K2132" s="142"/>
      <c r="L2132" s="142"/>
      <c r="O2132" s="141"/>
      <c r="R2132" s="141"/>
      <c r="AA2132"/>
      <c r="AD2132" s="19"/>
    </row>
    <row r="2133" spans="1:30" hidden="1" x14ac:dyDescent="0.25">
      <c r="A2133" s="138"/>
      <c r="B2133" s="139"/>
      <c r="C2133" s="140"/>
      <c r="J2133" s="142"/>
      <c r="K2133" s="142"/>
      <c r="L2133" s="142"/>
      <c r="O2133" s="141"/>
      <c r="R2133" s="141"/>
      <c r="AA2133"/>
      <c r="AD2133" s="19"/>
    </row>
    <row r="2134" spans="1:30" hidden="1" x14ac:dyDescent="0.25">
      <c r="A2134" s="138"/>
      <c r="B2134" s="139"/>
      <c r="C2134" s="140"/>
      <c r="J2134" s="142"/>
      <c r="K2134" s="142"/>
      <c r="L2134" s="142"/>
      <c r="O2134" s="141"/>
      <c r="R2134" s="141"/>
      <c r="AA2134"/>
      <c r="AD2134" s="19"/>
    </row>
    <row r="2135" spans="1:30" hidden="1" x14ac:dyDescent="0.25">
      <c r="A2135" s="138"/>
      <c r="B2135" s="139"/>
      <c r="C2135" s="140"/>
      <c r="J2135" s="142"/>
      <c r="K2135" s="142"/>
      <c r="L2135" s="142"/>
      <c r="O2135" s="141"/>
      <c r="R2135" s="141"/>
      <c r="AA2135"/>
      <c r="AD2135" s="19"/>
    </row>
    <row r="2136" spans="1:30" hidden="1" x14ac:dyDescent="0.25">
      <c r="A2136" s="138"/>
      <c r="B2136" s="139"/>
      <c r="C2136" s="140"/>
      <c r="J2136" s="142"/>
      <c r="K2136" s="142"/>
      <c r="L2136" s="142"/>
      <c r="O2136" s="141"/>
      <c r="R2136" s="141"/>
      <c r="AA2136"/>
      <c r="AD2136" s="19"/>
    </row>
    <row r="2137" spans="1:30" hidden="1" x14ac:dyDescent="0.25">
      <c r="A2137" s="138"/>
      <c r="B2137" s="139"/>
      <c r="C2137" s="140"/>
      <c r="J2137" s="142"/>
      <c r="K2137" s="142"/>
      <c r="L2137" s="142"/>
      <c r="O2137" s="141"/>
      <c r="R2137" s="141"/>
      <c r="AA2137"/>
      <c r="AD2137" s="19"/>
    </row>
    <row r="2138" spans="1:30" hidden="1" x14ac:dyDescent="0.25">
      <c r="A2138" s="138"/>
      <c r="B2138" s="139"/>
      <c r="C2138" s="140"/>
      <c r="J2138" s="142"/>
      <c r="K2138" s="142"/>
      <c r="L2138" s="142"/>
      <c r="O2138" s="141"/>
      <c r="R2138" s="141"/>
      <c r="AA2138"/>
      <c r="AD2138" s="19"/>
    </row>
    <row r="2139" spans="1:30" hidden="1" x14ac:dyDescent="0.25">
      <c r="A2139" s="138"/>
      <c r="B2139" s="139"/>
      <c r="C2139" s="140"/>
      <c r="J2139" s="142"/>
      <c r="K2139" s="142"/>
      <c r="L2139" s="142"/>
      <c r="O2139" s="141"/>
      <c r="R2139" s="141"/>
      <c r="AA2139"/>
      <c r="AD2139" s="19"/>
    </row>
    <row r="2140" spans="1:30" hidden="1" x14ac:dyDescent="0.25">
      <c r="A2140" s="138"/>
      <c r="B2140" s="139"/>
      <c r="C2140" s="140"/>
      <c r="J2140" s="142"/>
      <c r="K2140" s="142"/>
      <c r="L2140" s="142"/>
      <c r="O2140" s="141"/>
      <c r="R2140" s="141"/>
      <c r="AA2140"/>
      <c r="AD2140" s="19"/>
    </row>
    <row r="2141" spans="1:30" hidden="1" x14ac:dyDescent="0.25">
      <c r="A2141" s="138"/>
      <c r="B2141" s="139"/>
      <c r="C2141" s="140"/>
      <c r="J2141" s="142"/>
      <c r="K2141" s="142"/>
      <c r="L2141" s="142"/>
      <c r="O2141" s="141"/>
      <c r="R2141" s="141"/>
      <c r="AA2141"/>
      <c r="AD2141" s="19"/>
    </row>
    <row r="2142" spans="1:30" hidden="1" x14ac:dyDescent="0.25">
      <c r="A2142" s="138"/>
      <c r="B2142" s="139"/>
      <c r="C2142" s="140"/>
      <c r="J2142" s="142"/>
      <c r="K2142" s="142"/>
      <c r="L2142" s="142"/>
      <c r="O2142" s="141"/>
      <c r="R2142" s="141"/>
      <c r="AA2142"/>
      <c r="AD2142" s="19"/>
    </row>
    <row r="2143" spans="1:30" hidden="1" x14ac:dyDescent="0.25">
      <c r="A2143" s="138"/>
      <c r="B2143" s="139"/>
      <c r="C2143" s="140"/>
      <c r="J2143" s="142"/>
      <c r="K2143" s="142"/>
      <c r="L2143" s="142"/>
      <c r="O2143" s="141"/>
      <c r="R2143" s="141"/>
      <c r="AA2143"/>
      <c r="AD2143" s="19"/>
    </row>
    <row r="2144" spans="1:30" hidden="1" x14ac:dyDescent="0.25">
      <c r="A2144" s="138"/>
      <c r="B2144" s="139"/>
      <c r="C2144" s="140"/>
      <c r="J2144" s="142"/>
      <c r="K2144" s="142"/>
      <c r="L2144" s="142"/>
      <c r="O2144" s="141"/>
      <c r="R2144" s="141"/>
      <c r="AA2144"/>
      <c r="AD2144" s="19"/>
    </row>
    <row r="2145" spans="1:30" hidden="1" x14ac:dyDescent="0.25">
      <c r="A2145" s="138"/>
      <c r="B2145" s="139"/>
      <c r="C2145" s="140"/>
      <c r="J2145" s="142"/>
      <c r="K2145" s="142"/>
      <c r="L2145" s="142"/>
      <c r="O2145" s="141"/>
      <c r="R2145" s="141"/>
      <c r="AA2145"/>
      <c r="AD2145" s="19"/>
    </row>
    <row r="2146" spans="1:30" hidden="1" x14ac:dyDescent="0.25">
      <c r="A2146" s="138"/>
      <c r="B2146" s="139"/>
      <c r="C2146" s="140"/>
      <c r="J2146" s="142"/>
      <c r="K2146" s="142"/>
      <c r="L2146" s="142"/>
      <c r="O2146" s="141"/>
      <c r="R2146" s="141"/>
      <c r="AA2146"/>
      <c r="AD2146" s="19"/>
    </row>
    <row r="2147" spans="1:30" hidden="1" x14ac:dyDescent="0.25">
      <c r="A2147" s="138"/>
      <c r="B2147" s="139"/>
      <c r="C2147" s="140"/>
      <c r="J2147" s="142"/>
      <c r="K2147" s="142"/>
      <c r="L2147" s="142"/>
      <c r="O2147" s="141"/>
      <c r="R2147" s="141"/>
      <c r="AA2147"/>
      <c r="AD2147" s="19"/>
    </row>
    <row r="2148" spans="1:30" hidden="1" x14ac:dyDescent="0.25">
      <c r="A2148" s="138"/>
      <c r="B2148" s="139"/>
      <c r="C2148" s="140"/>
      <c r="J2148" s="142"/>
      <c r="K2148" s="142"/>
      <c r="L2148" s="142"/>
      <c r="O2148" s="141"/>
      <c r="R2148" s="141"/>
      <c r="AA2148"/>
      <c r="AD2148" s="19"/>
    </row>
    <row r="2149" spans="1:30" hidden="1" x14ac:dyDescent="0.25">
      <c r="A2149" s="138"/>
      <c r="B2149" s="139"/>
      <c r="C2149" s="140"/>
      <c r="J2149" s="142"/>
      <c r="K2149" s="142"/>
      <c r="L2149" s="142"/>
      <c r="O2149" s="141"/>
      <c r="R2149" s="141"/>
      <c r="AA2149"/>
      <c r="AD2149" s="19"/>
    </row>
    <row r="2150" spans="1:30" hidden="1" x14ac:dyDescent="0.25">
      <c r="A2150" s="138"/>
      <c r="B2150" s="139"/>
      <c r="C2150" s="140"/>
      <c r="J2150" s="142"/>
      <c r="K2150" s="142"/>
      <c r="L2150" s="142"/>
      <c r="O2150" s="141"/>
      <c r="R2150" s="141"/>
      <c r="AA2150"/>
      <c r="AD2150" s="19"/>
    </row>
    <row r="2151" spans="1:30" hidden="1" x14ac:dyDescent="0.25">
      <c r="A2151" s="138"/>
      <c r="B2151" s="139"/>
      <c r="C2151" s="140"/>
      <c r="J2151" s="142"/>
      <c r="K2151" s="142"/>
      <c r="L2151" s="142"/>
      <c r="O2151" s="141"/>
      <c r="R2151" s="141"/>
      <c r="AA2151"/>
      <c r="AD2151" s="19"/>
    </row>
    <row r="2152" spans="1:30" hidden="1" x14ac:dyDescent="0.25">
      <c r="A2152" s="138"/>
      <c r="B2152" s="139"/>
      <c r="C2152" s="140"/>
      <c r="J2152" s="142"/>
      <c r="K2152" s="142"/>
      <c r="L2152" s="142"/>
      <c r="O2152" s="141"/>
      <c r="R2152" s="141"/>
      <c r="AA2152"/>
      <c r="AD2152" s="19"/>
    </row>
    <row r="2153" spans="1:30" hidden="1" x14ac:dyDescent="0.25">
      <c r="A2153" s="138"/>
      <c r="B2153" s="139"/>
      <c r="C2153" s="140"/>
      <c r="J2153" s="142"/>
      <c r="K2153" s="142"/>
      <c r="L2153" s="142"/>
      <c r="O2153" s="141"/>
      <c r="R2153" s="141"/>
      <c r="AA2153"/>
      <c r="AD2153" s="19"/>
    </row>
    <row r="2154" spans="1:30" hidden="1" x14ac:dyDescent="0.25">
      <c r="A2154" s="138"/>
      <c r="B2154" s="139"/>
      <c r="C2154" s="140"/>
      <c r="J2154" s="142"/>
      <c r="K2154" s="142"/>
      <c r="L2154" s="142"/>
      <c r="O2154" s="141"/>
      <c r="R2154" s="141"/>
      <c r="AA2154"/>
      <c r="AD2154" s="19"/>
    </row>
    <row r="2155" spans="1:30" hidden="1" x14ac:dyDescent="0.25">
      <c r="A2155" s="138"/>
      <c r="B2155" s="139"/>
      <c r="C2155" s="140"/>
      <c r="J2155" s="142"/>
      <c r="K2155" s="142"/>
      <c r="L2155" s="142"/>
      <c r="O2155" s="141"/>
      <c r="R2155" s="141"/>
      <c r="AA2155"/>
      <c r="AD2155" s="19"/>
    </row>
    <row r="2156" spans="1:30" hidden="1" x14ac:dyDescent="0.25">
      <c r="A2156" s="138"/>
      <c r="B2156" s="139"/>
      <c r="C2156" s="140"/>
      <c r="J2156" s="142"/>
      <c r="K2156" s="142"/>
      <c r="L2156" s="142"/>
      <c r="O2156" s="141"/>
      <c r="R2156" s="141"/>
      <c r="AA2156"/>
      <c r="AD2156" s="19"/>
    </row>
    <row r="2157" spans="1:30" hidden="1" x14ac:dyDescent="0.25">
      <c r="A2157" s="138"/>
      <c r="B2157" s="139"/>
      <c r="C2157" s="140"/>
      <c r="J2157" s="142"/>
      <c r="K2157" s="142"/>
      <c r="L2157" s="142"/>
      <c r="O2157" s="141"/>
      <c r="R2157" s="141"/>
      <c r="AA2157"/>
      <c r="AD2157" s="19"/>
    </row>
    <row r="2158" spans="1:30" hidden="1" x14ac:dyDescent="0.25">
      <c r="A2158" s="138"/>
      <c r="B2158" s="139"/>
      <c r="C2158" s="140"/>
      <c r="J2158" s="142"/>
      <c r="K2158" s="142"/>
      <c r="L2158" s="142"/>
      <c r="O2158" s="141"/>
      <c r="R2158" s="141"/>
      <c r="AA2158"/>
      <c r="AD2158" s="19"/>
    </row>
    <row r="2159" spans="1:30" hidden="1" x14ac:dyDescent="0.25">
      <c r="A2159" s="138"/>
      <c r="B2159" s="139"/>
      <c r="C2159" s="140"/>
      <c r="J2159" s="142"/>
      <c r="K2159" s="142"/>
      <c r="L2159" s="142"/>
      <c r="O2159" s="141"/>
      <c r="R2159" s="141"/>
      <c r="AA2159"/>
      <c r="AD2159" s="19"/>
    </row>
    <row r="2160" spans="1:30" hidden="1" x14ac:dyDescent="0.25">
      <c r="A2160" s="138"/>
      <c r="B2160" s="139"/>
      <c r="C2160" s="140"/>
      <c r="J2160" s="142"/>
      <c r="K2160" s="142"/>
      <c r="L2160" s="142"/>
      <c r="O2160" s="141"/>
      <c r="R2160" s="141"/>
      <c r="AA2160"/>
      <c r="AD2160" s="19"/>
    </row>
    <row r="2161" spans="1:30" hidden="1" x14ac:dyDescent="0.25">
      <c r="A2161" s="138"/>
      <c r="B2161" s="139"/>
      <c r="C2161" s="140"/>
      <c r="J2161" s="142"/>
      <c r="K2161" s="142"/>
      <c r="L2161" s="142"/>
      <c r="O2161" s="141"/>
      <c r="R2161" s="141"/>
      <c r="AA2161"/>
      <c r="AD2161" s="19"/>
    </row>
    <row r="2162" spans="1:30" hidden="1" x14ac:dyDescent="0.25">
      <c r="A2162" s="138"/>
      <c r="B2162" s="139"/>
      <c r="C2162" s="140"/>
      <c r="J2162" s="142"/>
      <c r="K2162" s="142"/>
      <c r="L2162" s="142"/>
      <c r="O2162" s="141"/>
      <c r="R2162" s="141"/>
      <c r="AA2162"/>
      <c r="AD2162" s="19"/>
    </row>
    <row r="2163" spans="1:30" hidden="1" x14ac:dyDescent="0.25">
      <c r="A2163" s="138"/>
      <c r="B2163" s="139"/>
      <c r="C2163" s="140"/>
      <c r="J2163" s="142"/>
      <c r="K2163" s="142"/>
      <c r="L2163" s="142"/>
      <c r="O2163" s="141"/>
      <c r="R2163" s="141"/>
      <c r="AA2163"/>
      <c r="AD2163" s="19"/>
    </row>
    <row r="2164" spans="1:30" hidden="1" x14ac:dyDescent="0.25">
      <c r="A2164" s="138"/>
      <c r="B2164" s="139"/>
      <c r="C2164" s="140"/>
      <c r="J2164" s="142"/>
      <c r="K2164" s="142"/>
      <c r="L2164" s="142"/>
      <c r="O2164" s="141"/>
      <c r="R2164" s="141"/>
      <c r="AA2164"/>
      <c r="AD2164" s="19"/>
    </row>
    <row r="2165" spans="1:30" hidden="1" x14ac:dyDescent="0.25">
      <c r="A2165" s="138"/>
      <c r="B2165" s="139"/>
      <c r="C2165" s="140"/>
      <c r="J2165" s="142"/>
      <c r="K2165" s="142"/>
      <c r="L2165" s="142"/>
      <c r="O2165" s="141"/>
      <c r="R2165" s="141"/>
      <c r="AA2165"/>
      <c r="AD2165" s="19"/>
    </row>
    <row r="2166" spans="1:30" hidden="1" x14ac:dyDescent="0.25">
      <c r="A2166" s="138"/>
      <c r="B2166" s="139"/>
      <c r="C2166" s="140"/>
      <c r="J2166" s="142"/>
      <c r="K2166" s="142"/>
      <c r="L2166" s="142"/>
      <c r="O2166" s="141"/>
      <c r="R2166" s="141"/>
      <c r="AA2166"/>
      <c r="AD2166" s="19"/>
    </row>
    <row r="2167" spans="1:30" hidden="1" x14ac:dyDescent="0.25">
      <c r="A2167" s="138"/>
      <c r="B2167" s="139"/>
      <c r="C2167" s="140"/>
      <c r="J2167" s="142"/>
      <c r="K2167" s="142"/>
      <c r="L2167" s="142"/>
      <c r="O2167" s="141"/>
      <c r="R2167" s="141"/>
      <c r="AA2167"/>
      <c r="AD2167" s="19"/>
    </row>
    <row r="2168" spans="1:30" hidden="1" x14ac:dyDescent="0.25">
      <c r="A2168" s="138"/>
      <c r="B2168" s="139"/>
      <c r="C2168" s="140"/>
      <c r="J2168" s="142"/>
      <c r="K2168" s="142"/>
      <c r="L2168" s="142"/>
      <c r="O2168" s="141"/>
      <c r="R2168" s="141"/>
      <c r="AA2168"/>
      <c r="AD2168" s="19"/>
    </row>
    <row r="2169" spans="1:30" hidden="1" x14ac:dyDescent="0.25">
      <c r="A2169" s="138"/>
      <c r="B2169" s="139"/>
      <c r="C2169" s="140"/>
      <c r="J2169" s="142"/>
      <c r="K2169" s="142"/>
      <c r="L2169" s="142"/>
      <c r="O2169" s="141"/>
      <c r="R2169" s="141"/>
      <c r="AA2169"/>
      <c r="AD2169" s="19"/>
    </row>
    <row r="2170" spans="1:30" hidden="1" x14ac:dyDescent="0.25">
      <c r="A2170" s="138"/>
      <c r="B2170" s="139"/>
      <c r="C2170" s="140"/>
      <c r="J2170" s="142"/>
      <c r="K2170" s="142"/>
      <c r="L2170" s="142"/>
      <c r="O2170" s="141"/>
      <c r="R2170" s="141"/>
      <c r="AA2170"/>
      <c r="AD2170" s="19"/>
    </row>
    <row r="2171" spans="1:30" hidden="1" x14ac:dyDescent="0.25">
      <c r="A2171" s="138"/>
      <c r="B2171" s="139"/>
      <c r="C2171" s="140"/>
      <c r="J2171" s="142"/>
      <c r="K2171" s="142"/>
      <c r="L2171" s="142"/>
      <c r="O2171" s="141"/>
      <c r="R2171" s="141"/>
      <c r="AA2171"/>
      <c r="AD2171" s="19"/>
    </row>
    <row r="2172" spans="1:30" hidden="1" x14ac:dyDescent="0.25">
      <c r="A2172" s="138"/>
      <c r="B2172" s="139"/>
      <c r="C2172" s="140"/>
      <c r="J2172" s="142"/>
      <c r="K2172" s="142"/>
      <c r="L2172" s="142"/>
      <c r="O2172" s="141"/>
      <c r="R2172" s="141"/>
      <c r="AA2172"/>
      <c r="AD2172" s="19"/>
    </row>
    <row r="2173" spans="1:30" hidden="1" x14ac:dyDescent="0.25">
      <c r="A2173" s="138"/>
      <c r="B2173" s="139"/>
      <c r="C2173" s="140"/>
      <c r="J2173" s="142"/>
      <c r="K2173" s="142"/>
      <c r="L2173" s="142"/>
      <c r="O2173" s="141"/>
      <c r="R2173" s="141"/>
      <c r="AA2173"/>
      <c r="AD2173" s="19"/>
    </row>
    <row r="2174" spans="1:30" hidden="1" x14ac:dyDescent="0.25">
      <c r="A2174" s="138"/>
      <c r="B2174" s="139"/>
      <c r="C2174" s="140"/>
      <c r="J2174" s="142"/>
      <c r="K2174" s="142"/>
      <c r="L2174" s="142"/>
      <c r="O2174" s="141"/>
      <c r="R2174" s="141"/>
      <c r="AA2174"/>
      <c r="AD2174" s="19"/>
    </row>
    <row r="2175" spans="1:30" hidden="1" x14ac:dyDescent="0.25">
      <c r="A2175" s="138"/>
      <c r="B2175" s="139"/>
      <c r="C2175" s="140"/>
      <c r="J2175" s="142"/>
      <c r="K2175" s="142"/>
      <c r="L2175" s="142"/>
      <c r="O2175" s="141"/>
      <c r="R2175" s="141"/>
      <c r="AA2175"/>
      <c r="AD2175" s="19"/>
    </row>
    <row r="2176" spans="1:30" hidden="1" x14ac:dyDescent="0.25">
      <c r="A2176" s="138"/>
      <c r="B2176" s="139"/>
      <c r="C2176" s="140"/>
      <c r="J2176" s="142"/>
      <c r="K2176" s="142"/>
      <c r="L2176" s="142"/>
      <c r="O2176" s="141"/>
      <c r="R2176" s="141"/>
      <c r="AA2176"/>
      <c r="AD2176" s="19"/>
    </row>
    <row r="2177" spans="1:30" hidden="1" x14ac:dyDescent="0.25">
      <c r="A2177" s="138"/>
      <c r="B2177" s="139"/>
      <c r="C2177" s="140"/>
      <c r="J2177" s="142"/>
      <c r="K2177" s="142"/>
      <c r="L2177" s="142"/>
      <c r="O2177" s="141"/>
      <c r="R2177" s="141"/>
      <c r="AA2177"/>
      <c r="AD2177" s="19"/>
    </row>
    <row r="2178" spans="1:30" hidden="1" x14ac:dyDescent="0.25">
      <c r="A2178" s="138"/>
      <c r="B2178" s="139"/>
      <c r="C2178" s="140"/>
      <c r="J2178" s="142"/>
      <c r="K2178" s="142"/>
      <c r="L2178" s="142"/>
      <c r="O2178" s="141"/>
      <c r="R2178" s="141"/>
      <c r="AA2178"/>
      <c r="AD2178" s="19"/>
    </row>
    <row r="2179" spans="1:30" hidden="1" x14ac:dyDescent="0.25">
      <c r="A2179" s="138"/>
      <c r="B2179" s="139"/>
      <c r="C2179" s="140"/>
      <c r="J2179" s="142"/>
      <c r="K2179" s="142"/>
      <c r="L2179" s="142"/>
      <c r="O2179" s="141"/>
      <c r="R2179" s="141"/>
      <c r="AA2179"/>
      <c r="AD2179" s="19"/>
    </row>
    <row r="2180" spans="1:30" hidden="1" x14ac:dyDescent="0.25">
      <c r="A2180" s="138"/>
      <c r="B2180" s="139"/>
      <c r="C2180" s="140"/>
      <c r="J2180" s="142"/>
      <c r="K2180" s="142"/>
      <c r="L2180" s="142"/>
      <c r="O2180" s="141"/>
      <c r="R2180" s="141"/>
      <c r="AA2180"/>
      <c r="AD2180" s="19"/>
    </row>
    <row r="2181" spans="1:30" hidden="1" x14ac:dyDescent="0.25">
      <c r="A2181" s="138"/>
      <c r="B2181" s="139"/>
      <c r="C2181" s="140"/>
      <c r="J2181" s="142"/>
      <c r="K2181" s="142"/>
      <c r="L2181" s="142"/>
      <c r="O2181" s="141"/>
      <c r="R2181" s="141"/>
      <c r="AA2181"/>
      <c r="AD2181" s="19"/>
    </row>
    <row r="2182" spans="1:30" hidden="1" x14ac:dyDescent="0.25">
      <c r="A2182" s="138"/>
      <c r="B2182" s="139"/>
      <c r="C2182" s="140"/>
      <c r="J2182" s="142"/>
      <c r="K2182" s="142"/>
      <c r="L2182" s="142"/>
      <c r="O2182" s="141"/>
      <c r="R2182" s="141"/>
      <c r="AA2182"/>
      <c r="AD2182" s="19"/>
    </row>
    <row r="2183" spans="1:30" hidden="1" x14ac:dyDescent="0.25">
      <c r="A2183" s="138"/>
      <c r="B2183" s="139"/>
      <c r="C2183" s="140"/>
      <c r="J2183" s="142"/>
      <c r="K2183" s="142"/>
      <c r="L2183" s="142"/>
      <c r="O2183" s="141"/>
      <c r="R2183" s="141"/>
      <c r="AA2183"/>
      <c r="AD2183" s="19"/>
    </row>
    <row r="2184" spans="1:30" hidden="1" x14ac:dyDescent="0.25">
      <c r="A2184" s="138"/>
      <c r="B2184" s="139"/>
      <c r="C2184" s="140"/>
      <c r="J2184" s="142"/>
      <c r="K2184" s="142"/>
      <c r="L2184" s="142"/>
      <c r="O2184" s="141"/>
      <c r="R2184" s="141"/>
      <c r="AA2184"/>
      <c r="AD2184" s="19"/>
    </row>
    <row r="2185" spans="1:30" hidden="1" x14ac:dyDescent="0.25">
      <c r="A2185" s="138"/>
      <c r="B2185" s="139"/>
      <c r="C2185" s="140"/>
      <c r="J2185" s="142"/>
      <c r="K2185" s="142"/>
      <c r="L2185" s="142"/>
      <c r="O2185" s="141"/>
      <c r="R2185" s="141"/>
      <c r="AA2185"/>
      <c r="AD2185" s="19"/>
    </row>
    <row r="2186" spans="1:30" hidden="1" x14ac:dyDescent="0.25">
      <c r="A2186" s="138"/>
      <c r="B2186" s="139"/>
      <c r="C2186" s="140"/>
      <c r="J2186" s="142"/>
      <c r="K2186" s="142"/>
      <c r="L2186" s="142"/>
      <c r="O2186" s="141"/>
      <c r="R2186" s="141"/>
      <c r="AA2186"/>
      <c r="AD2186" s="19"/>
    </row>
    <row r="2187" spans="1:30" hidden="1" x14ac:dyDescent="0.25">
      <c r="A2187" s="138"/>
      <c r="B2187" s="139"/>
      <c r="C2187" s="140"/>
      <c r="J2187" s="142"/>
      <c r="K2187" s="142"/>
      <c r="L2187" s="142"/>
      <c r="O2187" s="141"/>
      <c r="R2187" s="141"/>
      <c r="AA2187"/>
      <c r="AD2187" s="19"/>
    </row>
    <row r="2188" spans="1:30" hidden="1" x14ac:dyDescent="0.25">
      <c r="A2188" s="138"/>
      <c r="B2188" s="139"/>
      <c r="C2188" s="140"/>
      <c r="J2188" s="142"/>
      <c r="K2188" s="142"/>
      <c r="L2188" s="142"/>
      <c r="O2188" s="141"/>
      <c r="R2188" s="141"/>
      <c r="AA2188"/>
      <c r="AD2188" s="19"/>
    </row>
    <row r="2189" spans="1:30" hidden="1" x14ac:dyDescent="0.25">
      <c r="A2189" s="138"/>
      <c r="B2189" s="139"/>
      <c r="C2189" s="140"/>
      <c r="J2189" s="142"/>
      <c r="K2189" s="142"/>
      <c r="L2189" s="142"/>
      <c r="O2189" s="141"/>
      <c r="R2189" s="141"/>
      <c r="AA2189"/>
      <c r="AD2189" s="19"/>
    </row>
    <row r="2190" spans="1:30" hidden="1" x14ac:dyDescent="0.25">
      <c r="A2190" s="138"/>
      <c r="B2190" s="139"/>
      <c r="C2190" s="140"/>
      <c r="J2190" s="142"/>
      <c r="K2190" s="142"/>
      <c r="L2190" s="142"/>
      <c r="O2190" s="141"/>
      <c r="R2190" s="141"/>
      <c r="AA2190"/>
      <c r="AD2190" s="19"/>
    </row>
    <row r="2191" spans="1:30" hidden="1" x14ac:dyDescent="0.25">
      <c r="A2191" s="138"/>
      <c r="B2191" s="139"/>
      <c r="C2191" s="140"/>
      <c r="J2191" s="142"/>
      <c r="K2191" s="142"/>
      <c r="L2191" s="142"/>
      <c r="O2191" s="141"/>
      <c r="R2191" s="141"/>
      <c r="AA2191"/>
      <c r="AD2191" s="19"/>
    </row>
    <row r="2192" spans="1:30" hidden="1" x14ac:dyDescent="0.25">
      <c r="A2192" s="138"/>
      <c r="B2192" s="139"/>
      <c r="C2192" s="140"/>
      <c r="J2192" s="142"/>
      <c r="K2192" s="142"/>
      <c r="L2192" s="142"/>
      <c r="O2192" s="141"/>
      <c r="R2192" s="141"/>
      <c r="AA2192"/>
      <c r="AD2192" s="19"/>
    </row>
    <row r="2193" spans="1:30" hidden="1" x14ac:dyDescent="0.25">
      <c r="A2193" s="138"/>
      <c r="B2193" s="139"/>
      <c r="C2193" s="140"/>
      <c r="J2193" s="142"/>
      <c r="K2193" s="142"/>
      <c r="L2193" s="142"/>
      <c r="O2193" s="141"/>
      <c r="R2193" s="141"/>
      <c r="AA2193"/>
      <c r="AD2193" s="19"/>
    </row>
    <row r="2194" spans="1:30" hidden="1" x14ac:dyDescent="0.25">
      <c r="A2194" s="138"/>
      <c r="B2194" s="139"/>
      <c r="C2194" s="140"/>
      <c r="J2194" s="142"/>
      <c r="K2194" s="142"/>
      <c r="L2194" s="142"/>
      <c r="O2194" s="141"/>
      <c r="R2194" s="141"/>
      <c r="AA2194"/>
      <c r="AD2194" s="19"/>
    </row>
    <row r="2195" spans="1:30" hidden="1" x14ac:dyDescent="0.25">
      <c r="A2195" s="138"/>
      <c r="B2195" s="139"/>
      <c r="C2195" s="140"/>
      <c r="J2195" s="142"/>
      <c r="K2195" s="142"/>
      <c r="L2195" s="142"/>
      <c r="O2195" s="141"/>
      <c r="R2195" s="141"/>
      <c r="AA2195"/>
      <c r="AD2195" s="19"/>
    </row>
    <row r="2196" spans="1:30" hidden="1" x14ac:dyDescent="0.25">
      <c r="A2196" s="138"/>
      <c r="B2196" s="139"/>
      <c r="C2196" s="140"/>
      <c r="J2196" s="142"/>
      <c r="K2196" s="142"/>
      <c r="L2196" s="142"/>
      <c r="O2196" s="141"/>
      <c r="R2196" s="141"/>
      <c r="AA2196"/>
      <c r="AD2196" s="19"/>
    </row>
    <row r="2197" spans="1:30" hidden="1" x14ac:dyDescent="0.25">
      <c r="A2197" s="138"/>
      <c r="B2197" s="139"/>
      <c r="C2197" s="140"/>
      <c r="J2197" s="142"/>
      <c r="K2197" s="142"/>
      <c r="L2197" s="142"/>
      <c r="O2197" s="141"/>
      <c r="R2197" s="141"/>
      <c r="AA2197"/>
      <c r="AD2197" s="19"/>
    </row>
    <row r="2198" spans="1:30" hidden="1" x14ac:dyDescent="0.25">
      <c r="A2198" s="138"/>
      <c r="B2198" s="139"/>
      <c r="C2198" s="140"/>
      <c r="J2198" s="142"/>
      <c r="K2198" s="142"/>
      <c r="L2198" s="142"/>
      <c r="O2198" s="141"/>
      <c r="R2198" s="141"/>
      <c r="AA2198"/>
      <c r="AD2198" s="19"/>
    </row>
    <row r="2199" spans="1:30" hidden="1" x14ac:dyDescent="0.25">
      <c r="A2199" s="138"/>
      <c r="B2199" s="139"/>
      <c r="C2199" s="140"/>
      <c r="J2199" s="142"/>
      <c r="K2199" s="142"/>
      <c r="L2199" s="142"/>
      <c r="O2199" s="141"/>
      <c r="R2199" s="141"/>
      <c r="AA2199"/>
      <c r="AD2199" s="19"/>
    </row>
    <row r="2200" spans="1:30" hidden="1" x14ac:dyDescent="0.25">
      <c r="A2200" s="138"/>
      <c r="B2200" s="139"/>
      <c r="C2200" s="140"/>
      <c r="J2200" s="142"/>
      <c r="K2200" s="142"/>
      <c r="L2200" s="142"/>
      <c r="O2200" s="141"/>
      <c r="R2200" s="141"/>
      <c r="AA2200"/>
      <c r="AD2200" s="19"/>
    </row>
    <row r="2201" spans="1:30" hidden="1" x14ac:dyDescent="0.25">
      <c r="A2201" s="138"/>
      <c r="B2201" s="139"/>
      <c r="C2201" s="140"/>
      <c r="J2201" s="142"/>
      <c r="K2201" s="142"/>
      <c r="L2201" s="142"/>
      <c r="O2201" s="141"/>
      <c r="R2201" s="141"/>
      <c r="AA2201"/>
      <c r="AD2201" s="19"/>
    </row>
    <row r="2202" spans="1:30" hidden="1" x14ac:dyDescent="0.25">
      <c r="A2202" s="138"/>
      <c r="B2202" s="139"/>
      <c r="C2202" s="140"/>
      <c r="J2202" s="142"/>
      <c r="K2202" s="142"/>
      <c r="L2202" s="142"/>
      <c r="O2202" s="141"/>
      <c r="R2202" s="141"/>
      <c r="AA2202"/>
      <c r="AD2202" s="19"/>
    </row>
    <row r="2203" spans="1:30" hidden="1" x14ac:dyDescent="0.25">
      <c r="A2203" s="138"/>
      <c r="B2203" s="139"/>
      <c r="C2203" s="140"/>
      <c r="J2203" s="142"/>
      <c r="K2203" s="142"/>
      <c r="L2203" s="142"/>
      <c r="O2203" s="141"/>
      <c r="R2203" s="141"/>
      <c r="AA2203"/>
      <c r="AD2203" s="19"/>
    </row>
    <row r="2204" spans="1:30" hidden="1" x14ac:dyDescent="0.25">
      <c r="A2204" s="138"/>
      <c r="B2204" s="139"/>
      <c r="C2204" s="140"/>
      <c r="J2204" s="142"/>
      <c r="K2204" s="142"/>
      <c r="L2204" s="142"/>
      <c r="O2204" s="141"/>
      <c r="R2204" s="141"/>
      <c r="AA2204"/>
      <c r="AD2204" s="19"/>
    </row>
    <row r="2205" spans="1:30" hidden="1" x14ac:dyDescent="0.25">
      <c r="A2205" s="138"/>
      <c r="B2205" s="139"/>
      <c r="C2205" s="140"/>
      <c r="J2205" s="142"/>
      <c r="K2205" s="142"/>
      <c r="L2205" s="142"/>
      <c r="O2205" s="141"/>
      <c r="R2205" s="141"/>
      <c r="AA2205"/>
      <c r="AD2205" s="19"/>
    </row>
    <row r="2206" spans="1:30" hidden="1" x14ac:dyDescent="0.25">
      <c r="A2206" s="138"/>
      <c r="B2206" s="139"/>
      <c r="C2206" s="140"/>
      <c r="J2206" s="142"/>
      <c r="K2206" s="142"/>
      <c r="L2206" s="142"/>
      <c r="O2206" s="141"/>
      <c r="R2206" s="141"/>
      <c r="AA2206"/>
      <c r="AD2206" s="19"/>
    </row>
    <row r="2207" spans="1:30" hidden="1" x14ac:dyDescent="0.25">
      <c r="A2207" s="138"/>
      <c r="B2207" s="139"/>
      <c r="C2207" s="140"/>
      <c r="J2207" s="142"/>
      <c r="K2207" s="142"/>
      <c r="L2207" s="142"/>
      <c r="O2207" s="141"/>
      <c r="R2207" s="141"/>
      <c r="AA2207"/>
      <c r="AD2207" s="19"/>
    </row>
    <row r="2208" spans="1:30" hidden="1" x14ac:dyDescent="0.25">
      <c r="A2208" s="138"/>
      <c r="B2208" s="139"/>
      <c r="C2208" s="140"/>
      <c r="J2208" s="142"/>
      <c r="K2208" s="142"/>
      <c r="L2208" s="142"/>
      <c r="O2208" s="141"/>
      <c r="R2208" s="141"/>
      <c r="AA2208"/>
      <c r="AD2208" s="19"/>
    </row>
    <row r="2209" spans="1:30" hidden="1" x14ac:dyDescent="0.25">
      <c r="A2209" s="138"/>
      <c r="B2209" s="139"/>
      <c r="C2209" s="140"/>
      <c r="J2209" s="142"/>
      <c r="K2209" s="142"/>
      <c r="L2209" s="142"/>
      <c r="O2209" s="141"/>
      <c r="R2209" s="141"/>
      <c r="AA2209"/>
      <c r="AD2209" s="19"/>
    </row>
    <row r="2210" spans="1:30" hidden="1" x14ac:dyDescent="0.25">
      <c r="A2210" s="138"/>
      <c r="B2210" s="139"/>
      <c r="C2210" s="140"/>
      <c r="J2210" s="142"/>
      <c r="K2210" s="142"/>
      <c r="L2210" s="142"/>
      <c r="O2210" s="141"/>
      <c r="R2210" s="141"/>
      <c r="AA2210"/>
      <c r="AD2210" s="19"/>
    </row>
    <row r="2211" spans="1:30" hidden="1" x14ac:dyDescent="0.25">
      <c r="A2211" s="138"/>
      <c r="B2211" s="139"/>
      <c r="C2211" s="140"/>
      <c r="J2211" s="142"/>
      <c r="K2211" s="142"/>
      <c r="L2211" s="142"/>
      <c r="O2211" s="141"/>
      <c r="R2211" s="141"/>
      <c r="AA2211"/>
      <c r="AD2211" s="19"/>
    </row>
    <row r="2212" spans="1:30" hidden="1" x14ac:dyDescent="0.25">
      <c r="A2212" s="138"/>
      <c r="B2212" s="139"/>
      <c r="C2212" s="140"/>
      <c r="J2212" s="142"/>
      <c r="K2212" s="142"/>
      <c r="L2212" s="142"/>
      <c r="O2212" s="141"/>
      <c r="R2212" s="141"/>
      <c r="AA2212"/>
      <c r="AD2212" s="19"/>
    </row>
    <row r="2213" spans="1:30" hidden="1" x14ac:dyDescent="0.25">
      <c r="A2213" s="138"/>
      <c r="B2213" s="139"/>
      <c r="C2213" s="140"/>
      <c r="J2213" s="142"/>
      <c r="K2213" s="142"/>
      <c r="L2213" s="142"/>
      <c r="O2213" s="141"/>
      <c r="R2213" s="141"/>
      <c r="AA2213"/>
      <c r="AD2213" s="19"/>
    </row>
    <row r="2214" spans="1:30" hidden="1" x14ac:dyDescent="0.25">
      <c r="A2214" s="138"/>
      <c r="B2214" s="139"/>
      <c r="C2214" s="140"/>
      <c r="J2214" s="142"/>
      <c r="K2214" s="142"/>
      <c r="L2214" s="142"/>
      <c r="O2214" s="141"/>
      <c r="R2214" s="141"/>
      <c r="AA2214"/>
      <c r="AD2214" s="19"/>
    </row>
    <row r="2215" spans="1:30" hidden="1" x14ac:dyDescent="0.25">
      <c r="A2215" s="138"/>
      <c r="B2215" s="139"/>
      <c r="C2215" s="140"/>
      <c r="J2215" s="142"/>
      <c r="K2215" s="142"/>
      <c r="L2215" s="142"/>
      <c r="O2215" s="141"/>
      <c r="R2215" s="141"/>
      <c r="AA2215"/>
      <c r="AD2215" s="19"/>
    </row>
    <row r="2216" spans="1:30" hidden="1" x14ac:dyDescent="0.25">
      <c r="A2216" s="138"/>
      <c r="B2216" s="139"/>
      <c r="C2216" s="140"/>
      <c r="J2216" s="142"/>
      <c r="K2216" s="142"/>
      <c r="L2216" s="142"/>
      <c r="O2216" s="141"/>
      <c r="R2216" s="141"/>
      <c r="AA2216"/>
      <c r="AD2216" s="19"/>
    </row>
    <row r="2217" spans="1:30" hidden="1" x14ac:dyDescent="0.25">
      <c r="A2217" s="138"/>
      <c r="B2217" s="139"/>
      <c r="C2217" s="140"/>
      <c r="J2217" s="142"/>
      <c r="K2217" s="142"/>
      <c r="L2217" s="142"/>
      <c r="O2217" s="141"/>
      <c r="R2217" s="141"/>
      <c r="AA2217"/>
      <c r="AD2217" s="19"/>
    </row>
    <row r="2218" spans="1:30" hidden="1" x14ac:dyDescent="0.25">
      <c r="A2218" s="138"/>
      <c r="B2218" s="139"/>
      <c r="C2218" s="140"/>
      <c r="J2218" s="142"/>
      <c r="K2218" s="142"/>
      <c r="L2218" s="142"/>
      <c r="O2218" s="141"/>
      <c r="R2218" s="141"/>
      <c r="AA2218"/>
      <c r="AD2218" s="19"/>
    </row>
    <row r="2219" spans="1:30" hidden="1" x14ac:dyDescent="0.25">
      <c r="A2219" s="138"/>
      <c r="B2219" s="139"/>
      <c r="C2219" s="140"/>
      <c r="J2219" s="142"/>
      <c r="K2219" s="142"/>
      <c r="L2219" s="142"/>
      <c r="O2219" s="141"/>
      <c r="R2219" s="141"/>
      <c r="AA2219"/>
      <c r="AD2219" s="19"/>
    </row>
    <row r="2220" spans="1:30" hidden="1" x14ac:dyDescent="0.25">
      <c r="A2220" s="138"/>
      <c r="B2220" s="139"/>
      <c r="C2220" s="140"/>
      <c r="J2220" s="142"/>
      <c r="K2220" s="142"/>
      <c r="L2220" s="142"/>
      <c r="O2220" s="141"/>
      <c r="R2220" s="141"/>
      <c r="AA2220"/>
      <c r="AD2220" s="19"/>
    </row>
    <row r="2221" spans="1:30" hidden="1" x14ac:dyDescent="0.25">
      <c r="A2221" s="138"/>
      <c r="B2221" s="139"/>
      <c r="C2221" s="140"/>
      <c r="J2221" s="142"/>
      <c r="K2221" s="142"/>
      <c r="L2221" s="142"/>
      <c r="O2221" s="141"/>
      <c r="R2221" s="141"/>
      <c r="AA2221"/>
      <c r="AD2221" s="19"/>
    </row>
    <row r="2222" spans="1:30" hidden="1" x14ac:dyDescent="0.25">
      <c r="A2222" s="138"/>
      <c r="B2222" s="139"/>
      <c r="C2222" s="140"/>
      <c r="J2222" s="142"/>
      <c r="K2222" s="142"/>
      <c r="L2222" s="142"/>
      <c r="O2222" s="141"/>
      <c r="R2222" s="141"/>
      <c r="AA2222"/>
      <c r="AD2222" s="19"/>
    </row>
    <row r="2223" spans="1:30" hidden="1" x14ac:dyDescent="0.25">
      <c r="A2223" s="138"/>
      <c r="B2223" s="139"/>
      <c r="C2223" s="140"/>
      <c r="J2223" s="142"/>
      <c r="K2223" s="142"/>
      <c r="L2223" s="142"/>
      <c r="O2223" s="141"/>
      <c r="R2223" s="141"/>
      <c r="AA2223"/>
      <c r="AD2223" s="19"/>
    </row>
    <row r="2224" spans="1:30" hidden="1" x14ac:dyDescent="0.25">
      <c r="A2224" s="138"/>
      <c r="B2224" s="139"/>
      <c r="C2224" s="140"/>
      <c r="J2224" s="142"/>
      <c r="K2224" s="142"/>
      <c r="L2224" s="142"/>
      <c r="O2224" s="141"/>
      <c r="R2224" s="141"/>
      <c r="AA2224"/>
      <c r="AD2224" s="19"/>
    </row>
    <row r="2225" spans="1:30" hidden="1" x14ac:dyDescent="0.25">
      <c r="A2225" s="138"/>
      <c r="B2225" s="139"/>
      <c r="C2225" s="140"/>
      <c r="J2225" s="142"/>
      <c r="K2225" s="142"/>
      <c r="L2225" s="142"/>
      <c r="O2225" s="141"/>
      <c r="R2225" s="141"/>
      <c r="AA2225"/>
      <c r="AD2225" s="19"/>
    </row>
    <row r="2226" spans="1:30" hidden="1" x14ac:dyDescent="0.25">
      <c r="A2226" s="138"/>
      <c r="B2226" s="139"/>
      <c r="C2226" s="140"/>
      <c r="J2226" s="142"/>
      <c r="K2226" s="142"/>
      <c r="L2226" s="142"/>
      <c r="O2226" s="141"/>
      <c r="R2226" s="141"/>
      <c r="AA2226"/>
      <c r="AD2226" s="19"/>
    </row>
    <row r="2227" spans="1:30" hidden="1" x14ac:dyDescent="0.25">
      <c r="A2227" s="138"/>
      <c r="B2227" s="139"/>
      <c r="C2227" s="140"/>
      <c r="J2227" s="142"/>
      <c r="K2227" s="142"/>
      <c r="L2227" s="142"/>
      <c r="O2227" s="141"/>
      <c r="R2227" s="141"/>
      <c r="AA2227"/>
      <c r="AD2227" s="19"/>
    </row>
    <row r="2228" spans="1:30" hidden="1" x14ac:dyDescent="0.25">
      <c r="A2228" s="138"/>
      <c r="B2228" s="139"/>
      <c r="C2228" s="140"/>
      <c r="J2228" s="142"/>
      <c r="K2228" s="142"/>
      <c r="L2228" s="142"/>
      <c r="O2228" s="141"/>
      <c r="R2228" s="141"/>
      <c r="AA2228"/>
      <c r="AD2228" s="19"/>
    </row>
    <row r="2229" spans="1:30" hidden="1" x14ac:dyDescent="0.25">
      <c r="A2229" s="138"/>
      <c r="B2229" s="139"/>
      <c r="C2229" s="140"/>
      <c r="J2229" s="142"/>
      <c r="K2229" s="142"/>
      <c r="L2229" s="142"/>
      <c r="O2229" s="141"/>
      <c r="R2229" s="141"/>
      <c r="AA2229"/>
      <c r="AD2229" s="19"/>
    </row>
    <row r="2230" spans="1:30" hidden="1" x14ac:dyDescent="0.25">
      <c r="A2230" s="138"/>
      <c r="B2230" s="139"/>
      <c r="C2230" s="140"/>
      <c r="J2230" s="142"/>
      <c r="K2230" s="142"/>
      <c r="L2230" s="142"/>
      <c r="O2230" s="141"/>
      <c r="R2230" s="141"/>
      <c r="AA2230"/>
      <c r="AD2230" s="19"/>
    </row>
    <row r="2231" spans="1:30" hidden="1" x14ac:dyDescent="0.25">
      <c r="A2231" s="138"/>
      <c r="B2231" s="139"/>
      <c r="C2231" s="140"/>
      <c r="J2231" s="142"/>
      <c r="K2231" s="142"/>
      <c r="L2231" s="142"/>
      <c r="O2231" s="141"/>
      <c r="R2231" s="141"/>
      <c r="AA2231"/>
      <c r="AD2231" s="19"/>
    </row>
    <row r="2232" spans="1:30" hidden="1" x14ac:dyDescent="0.25">
      <c r="A2232" s="138"/>
      <c r="B2232" s="139"/>
      <c r="C2232" s="140"/>
      <c r="J2232" s="142"/>
      <c r="K2232" s="142"/>
      <c r="L2232" s="142"/>
      <c r="O2232" s="141"/>
      <c r="R2232" s="141"/>
      <c r="AA2232"/>
      <c r="AD2232" s="19"/>
    </row>
    <row r="2233" spans="1:30" hidden="1" x14ac:dyDescent="0.25">
      <c r="A2233" s="138"/>
      <c r="B2233" s="139"/>
      <c r="C2233" s="140"/>
      <c r="J2233" s="142"/>
      <c r="K2233" s="142"/>
      <c r="L2233" s="142"/>
      <c r="O2233" s="141"/>
      <c r="R2233" s="141"/>
      <c r="AA2233"/>
      <c r="AD2233" s="19"/>
    </row>
    <row r="2234" spans="1:30" hidden="1" x14ac:dyDescent="0.25">
      <c r="A2234" s="138"/>
      <c r="B2234" s="139"/>
      <c r="C2234" s="140"/>
      <c r="J2234" s="142"/>
      <c r="K2234" s="142"/>
      <c r="L2234" s="142"/>
      <c r="O2234" s="141"/>
      <c r="R2234" s="141"/>
      <c r="AA2234"/>
      <c r="AD2234" s="19"/>
    </row>
    <row r="2235" spans="1:30" hidden="1" x14ac:dyDescent="0.25">
      <c r="A2235" s="138"/>
      <c r="B2235" s="139"/>
      <c r="C2235" s="140"/>
      <c r="J2235" s="142"/>
      <c r="K2235" s="142"/>
      <c r="L2235" s="142"/>
      <c r="O2235" s="141"/>
      <c r="R2235" s="141"/>
      <c r="AA2235"/>
      <c r="AD2235" s="19"/>
    </row>
    <row r="2236" spans="1:30" hidden="1" x14ac:dyDescent="0.25">
      <c r="A2236" s="138"/>
      <c r="B2236" s="139"/>
      <c r="C2236" s="140"/>
      <c r="J2236" s="142"/>
      <c r="K2236" s="142"/>
      <c r="L2236" s="142"/>
      <c r="O2236" s="141"/>
      <c r="R2236" s="141"/>
      <c r="AA2236"/>
      <c r="AD2236" s="19"/>
    </row>
    <row r="2237" spans="1:30" hidden="1" x14ac:dyDescent="0.25">
      <c r="A2237" s="138"/>
      <c r="B2237" s="139"/>
      <c r="C2237" s="140"/>
      <c r="J2237" s="142"/>
      <c r="K2237" s="142"/>
      <c r="L2237" s="142"/>
      <c r="O2237" s="141"/>
      <c r="R2237" s="141"/>
      <c r="AA2237"/>
      <c r="AD2237" s="19"/>
    </row>
    <row r="2238" spans="1:30" hidden="1" x14ac:dyDescent="0.25">
      <c r="A2238" s="138"/>
      <c r="B2238" s="139"/>
      <c r="C2238" s="140"/>
      <c r="J2238" s="142"/>
      <c r="K2238" s="142"/>
      <c r="L2238" s="142"/>
      <c r="O2238" s="141"/>
      <c r="R2238" s="141"/>
      <c r="AA2238"/>
      <c r="AD2238" s="19"/>
    </row>
    <row r="2239" spans="1:30" hidden="1" x14ac:dyDescent="0.25">
      <c r="A2239" s="138"/>
      <c r="B2239" s="139"/>
      <c r="C2239" s="140"/>
      <c r="J2239" s="142"/>
      <c r="K2239" s="142"/>
      <c r="L2239" s="142"/>
      <c r="O2239" s="141"/>
      <c r="R2239" s="141"/>
      <c r="AA2239"/>
      <c r="AD2239" s="19"/>
    </row>
    <row r="2240" spans="1:30" hidden="1" x14ac:dyDescent="0.25">
      <c r="A2240" s="138"/>
      <c r="B2240" s="139"/>
      <c r="C2240" s="140"/>
      <c r="J2240" s="142"/>
      <c r="K2240" s="142"/>
      <c r="L2240" s="142"/>
      <c r="O2240" s="141"/>
      <c r="R2240" s="141"/>
      <c r="AA2240"/>
      <c r="AD2240" s="19"/>
    </row>
    <row r="2241" spans="1:30" hidden="1" x14ac:dyDescent="0.25">
      <c r="A2241" s="138"/>
      <c r="B2241" s="139"/>
      <c r="C2241" s="140"/>
      <c r="J2241" s="142"/>
      <c r="K2241" s="142"/>
      <c r="L2241" s="142"/>
      <c r="O2241" s="141"/>
      <c r="R2241" s="141"/>
      <c r="AA2241"/>
      <c r="AD2241" s="19"/>
    </row>
    <row r="2242" spans="1:30" hidden="1" x14ac:dyDescent="0.25">
      <c r="A2242" s="138"/>
      <c r="B2242" s="139"/>
      <c r="C2242" s="140"/>
      <c r="J2242" s="142"/>
      <c r="K2242" s="142"/>
      <c r="L2242" s="142"/>
      <c r="O2242" s="141"/>
      <c r="R2242" s="141"/>
      <c r="AA2242"/>
      <c r="AD2242" s="19"/>
    </row>
    <row r="2243" spans="1:30" hidden="1" x14ac:dyDescent="0.25">
      <c r="A2243" s="138"/>
      <c r="B2243" s="139"/>
      <c r="C2243" s="140"/>
      <c r="J2243" s="142"/>
      <c r="K2243" s="142"/>
      <c r="L2243" s="142"/>
      <c r="O2243" s="141"/>
      <c r="R2243" s="141"/>
      <c r="AA2243"/>
      <c r="AD2243" s="19"/>
    </row>
    <row r="2244" spans="1:30" hidden="1" x14ac:dyDescent="0.25">
      <c r="A2244" s="138"/>
      <c r="B2244" s="139"/>
      <c r="C2244" s="140"/>
      <c r="J2244" s="142"/>
      <c r="K2244" s="142"/>
      <c r="L2244" s="142"/>
      <c r="O2244" s="141"/>
      <c r="R2244" s="141"/>
      <c r="AA2244"/>
      <c r="AD2244" s="19"/>
    </row>
    <row r="2245" spans="1:30" hidden="1" x14ac:dyDescent="0.25">
      <c r="A2245" s="138"/>
      <c r="B2245" s="139"/>
      <c r="C2245" s="140"/>
      <c r="J2245" s="142"/>
      <c r="K2245" s="142"/>
      <c r="L2245" s="142"/>
      <c r="O2245" s="141"/>
      <c r="R2245" s="141"/>
      <c r="AA2245"/>
      <c r="AD2245" s="19"/>
    </row>
    <row r="2246" spans="1:30" hidden="1" x14ac:dyDescent="0.25">
      <c r="A2246" s="138"/>
      <c r="B2246" s="139"/>
      <c r="C2246" s="140"/>
      <c r="J2246" s="142"/>
      <c r="K2246" s="142"/>
      <c r="L2246" s="142"/>
      <c r="O2246" s="141"/>
      <c r="R2246" s="141"/>
      <c r="AA2246"/>
      <c r="AD2246" s="19"/>
    </row>
    <row r="2247" spans="1:30" hidden="1" x14ac:dyDescent="0.25">
      <c r="A2247" s="138"/>
      <c r="B2247" s="139"/>
      <c r="C2247" s="140"/>
      <c r="J2247" s="142"/>
      <c r="K2247" s="142"/>
      <c r="L2247" s="142"/>
      <c r="O2247" s="141"/>
      <c r="R2247" s="141"/>
      <c r="AA2247"/>
      <c r="AD2247" s="19"/>
    </row>
    <row r="2248" spans="1:30" hidden="1" x14ac:dyDescent="0.25">
      <c r="A2248" s="138"/>
      <c r="B2248" s="139"/>
      <c r="C2248" s="140"/>
      <c r="J2248" s="142"/>
      <c r="K2248" s="142"/>
      <c r="L2248" s="142"/>
      <c r="O2248" s="141"/>
      <c r="R2248" s="141"/>
      <c r="AA2248"/>
      <c r="AD2248" s="19"/>
    </row>
    <row r="2249" spans="1:30" hidden="1" x14ac:dyDescent="0.25">
      <c r="A2249" s="138"/>
      <c r="B2249" s="139"/>
      <c r="C2249" s="140"/>
      <c r="J2249" s="142"/>
      <c r="K2249" s="142"/>
      <c r="L2249" s="142"/>
      <c r="O2249" s="141"/>
      <c r="R2249" s="141"/>
      <c r="AA2249"/>
      <c r="AD2249" s="19"/>
    </row>
    <row r="2250" spans="1:30" hidden="1" x14ac:dyDescent="0.25">
      <c r="A2250" s="138"/>
      <c r="B2250" s="139"/>
      <c r="C2250" s="140"/>
      <c r="J2250" s="142"/>
      <c r="K2250" s="142"/>
      <c r="L2250" s="142"/>
      <c r="O2250" s="141"/>
      <c r="R2250" s="141"/>
      <c r="AA2250"/>
      <c r="AD2250" s="19"/>
    </row>
    <row r="2251" spans="1:30" hidden="1" x14ac:dyDescent="0.25">
      <c r="A2251" s="138"/>
      <c r="B2251" s="139"/>
      <c r="C2251" s="140"/>
      <c r="J2251" s="142"/>
      <c r="K2251" s="142"/>
      <c r="L2251" s="142"/>
      <c r="O2251" s="141"/>
      <c r="R2251" s="141"/>
      <c r="AA2251"/>
      <c r="AD2251" s="19"/>
    </row>
    <row r="2252" spans="1:30" hidden="1" x14ac:dyDescent="0.25">
      <c r="A2252" s="138"/>
      <c r="B2252" s="139"/>
      <c r="C2252" s="140"/>
      <c r="J2252" s="142"/>
      <c r="K2252" s="142"/>
      <c r="L2252" s="142"/>
      <c r="O2252" s="141"/>
      <c r="R2252" s="141"/>
      <c r="AA2252"/>
      <c r="AD2252" s="19"/>
    </row>
    <row r="2253" spans="1:30" hidden="1" x14ac:dyDescent="0.25">
      <c r="A2253" s="138"/>
      <c r="B2253" s="139"/>
      <c r="C2253" s="140"/>
      <c r="J2253" s="142"/>
      <c r="K2253" s="142"/>
      <c r="L2253" s="142"/>
      <c r="O2253" s="141"/>
      <c r="R2253" s="141"/>
      <c r="AA2253"/>
      <c r="AD2253" s="19"/>
    </row>
    <row r="2254" spans="1:30" hidden="1" x14ac:dyDescent="0.25">
      <c r="A2254" s="138"/>
      <c r="B2254" s="139"/>
      <c r="C2254" s="140"/>
      <c r="J2254" s="142"/>
      <c r="K2254" s="142"/>
      <c r="L2254" s="142"/>
      <c r="O2254" s="141"/>
      <c r="R2254" s="141"/>
      <c r="AA2254"/>
      <c r="AD2254" s="19"/>
    </row>
    <row r="2255" spans="1:30" hidden="1" x14ac:dyDescent="0.25">
      <c r="A2255" s="138"/>
      <c r="B2255" s="139"/>
      <c r="C2255" s="140"/>
      <c r="J2255" s="142"/>
      <c r="K2255" s="142"/>
      <c r="L2255" s="142"/>
      <c r="O2255" s="141"/>
      <c r="R2255" s="141"/>
      <c r="AA2255"/>
      <c r="AD2255" s="19"/>
    </row>
    <row r="2256" spans="1:30" hidden="1" x14ac:dyDescent="0.25">
      <c r="A2256" s="138"/>
      <c r="B2256" s="139"/>
      <c r="C2256" s="140"/>
      <c r="J2256" s="142"/>
      <c r="K2256" s="142"/>
      <c r="L2256" s="142"/>
      <c r="O2256" s="141"/>
      <c r="R2256" s="141"/>
      <c r="AA2256"/>
      <c r="AD2256" s="19"/>
    </row>
    <row r="2257" spans="1:30" hidden="1" x14ac:dyDescent="0.25">
      <c r="A2257" s="138"/>
      <c r="B2257" s="139"/>
      <c r="C2257" s="140"/>
      <c r="J2257" s="142"/>
      <c r="K2257" s="142"/>
      <c r="L2257" s="142"/>
      <c r="O2257" s="141"/>
      <c r="R2257" s="141"/>
      <c r="AA2257"/>
      <c r="AD2257" s="19"/>
    </row>
    <row r="2258" spans="1:30" hidden="1" x14ac:dyDescent="0.25">
      <c r="A2258" s="138"/>
      <c r="B2258" s="139"/>
      <c r="C2258" s="140"/>
      <c r="J2258" s="142"/>
      <c r="K2258" s="142"/>
      <c r="L2258" s="142"/>
      <c r="O2258" s="141"/>
      <c r="R2258" s="141"/>
      <c r="AA2258"/>
      <c r="AD2258" s="19"/>
    </row>
    <row r="2259" spans="1:30" hidden="1" x14ac:dyDescent="0.25">
      <c r="A2259" s="138"/>
      <c r="B2259" s="139"/>
      <c r="C2259" s="140"/>
      <c r="J2259" s="142"/>
      <c r="K2259" s="142"/>
      <c r="L2259" s="142"/>
      <c r="O2259" s="141"/>
      <c r="R2259" s="141"/>
      <c r="AA2259"/>
      <c r="AD2259" s="19"/>
    </row>
    <row r="2260" spans="1:30" hidden="1" x14ac:dyDescent="0.25">
      <c r="A2260" s="138"/>
      <c r="B2260" s="139"/>
      <c r="C2260" s="140"/>
      <c r="J2260" s="142"/>
      <c r="K2260" s="142"/>
      <c r="L2260" s="142"/>
      <c r="O2260" s="141"/>
      <c r="R2260" s="141"/>
      <c r="AA2260"/>
      <c r="AD2260" s="19"/>
    </row>
    <row r="2261" spans="1:30" hidden="1" x14ac:dyDescent="0.25">
      <c r="A2261" s="138"/>
      <c r="B2261" s="139"/>
      <c r="C2261" s="140"/>
      <c r="J2261" s="142"/>
      <c r="K2261" s="142"/>
      <c r="L2261" s="142"/>
      <c r="O2261" s="141"/>
      <c r="R2261" s="141"/>
      <c r="AA2261"/>
      <c r="AD2261" s="19"/>
    </row>
    <row r="2262" spans="1:30" hidden="1" x14ac:dyDescent="0.25">
      <c r="A2262" s="138"/>
      <c r="B2262" s="139"/>
      <c r="C2262" s="140"/>
      <c r="J2262" s="142"/>
      <c r="K2262" s="142"/>
      <c r="L2262" s="142"/>
      <c r="O2262" s="141"/>
      <c r="R2262" s="141"/>
      <c r="AA2262"/>
      <c r="AD2262" s="19"/>
    </row>
    <row r="2263" spans="1:30" hidden="1" x14ac:dyDescent="0.25">
      <c r="A2263" s="138"/>
      <c r="B2263" s="139"/>
      <c r="C2263" s="140"/>
      <c r="J2263" s="142"/>
      <c r="K2263" s="142"/>
      <c r="L2263" s="142"/>
      <c r="O2263" s="141"/>
      <c r="R2263" s="141"/>
      <c r="AA2263"/>
      <c r="AD2263" s="19"/>
    </row>
    <row r="2264" spans="1:30" hidden="1" x14ac:dyDescent="0.25">
      <c r="A2264" s="138"/>
      <c r="B2264" s="139"/>
      <c r="C2264" s="140"/>
      <c r="J2264" s="142"/>
      <c r="K2264" s="142"/>
      <c r="L2264" s="142"/>
      <c r="O2264" s="141"/>
      <c r="R2264" s="141"/>
      <c r="AA2264"/>
      <c r="AD2264" s="19"/>
    </row>
    <row r="2265" spans="1:30" hidden="1" x14ac:dyDescent="0.25">
      <c r="A2265" s="138"/>
      <c r="B2265" s="139"/>
      <c r="C2265" s="140"/>
      <c r="J2265" s="142"/>
      <c r="K2265" s="142"/>
      <c r="L2265" s="142"/>
      <c r="O2265" s="141"/>
      <c r="R2265" s="141"/>
      <c r="AA2265"/>
      <c r="AD2265" s="19"/>
    </row>
    <row r="2266" spans="1:30" hidden="1" x14ac:dyDescent="0.25">
      <c r="A2266" s="138"/>
      <c r="B2266" s="139"/>
      <c r="C2266" s="140"/>
      <c r="J2266" s="142"/>
      <c r="K2266" s="142"/>
      <c r="L2266" s="142"/>
      <c r="O2266" s="141"/>
      <c r="R2266" s="141"/>
      <c r="AA2266"/>
      <c r="AD2266" s="19"/>
    </row>
    <row r="2267" spans="1:30" hidden="1" x14ac:dyDescent="0.25">
      <c r="A2267" s="138"/>
      <c r="B2267" s="139"/>
      <c r="C2267" s="140"/>
      <c r="J2267" s="142"/>
      <c r="K2267" s="142"/>
      <c r="L2267" s="142"/>
      <c r="O2267" s="141"/>
      <c r="R2267" s="141"/>
      <c r="AA2267"/>
      <c r="AD2267" s="19"/>
    </row>
    <row r="2268" spans="1:30" hidden="1" x14ac:dyDescent="0.25">
      <c r="A2268" s="138"/>
      <c r="B2268" s="139"/>
      <c r="C2268" s="140"/>
      <c r="J2268" s="142"/>
      <c r="K2268" s="142"/>
      <c r="L2268" s="142"/>
      <c r="O2268" s="141"/>
      <c r="R2268" s="141"/>
      <c r="AA2268"/>
      <c r="AD2268" s="19"/>
    </row>
    <row r="2269" spans="1:30" hidden="1" x14ac:dyDescent="0.25">
      <c r="A2269" s="138"/>
      <c r="B2269" s="139"/>
      <c r="C2269" s="140"/>
      <c r="J2269" s="142"/>
      <c r="K2269" s="142"/>
      <c r="L2269" s="142"/>
      <c r="O2269" s="141"/>
      <c r="R2269" s="141"/>
      <c r="AA2269"/>
      <c r="AD2269" s="19"/>
    </row>
    <row r="2270" spans="1:30" hidden="1" x14ac:dyDescent="0.25">
      <c r="A2270" s="138"/>
      <c r="B2270" s="139"/>
      <c r="C2270" s="140"/>
      <c r="J2270" s="142"/>
      <c r="K2270" s="142"/>
      <c r="L2270" s="142"/>
      <c r="O2270" s="141"/>
      <c r="R2270" s="141"/>
      <c r="AA2270"/>
      <c r="AD2270" s="19"/>
    </row>
    <row r="2271" spans="1:30" hidden="1" x14ac:dyDescent="0.25">
      <c r="A2271" s="138"/>
      <c r="B2271" s="139"/>
      <c r="C2271" s="140"/>
      <c r="J2271" s="142"/>
      <c r="K2271" s="142"/>
      <c r="L2271" s="142"/>
      <c r="O2271" s="141"/>
      <c r="R2271" s="141"/>
      <c r="AA2271"/>
      <c r="AD2271" s="19"/>
    </row>
    <row r="2272" spans="1:30" hidden="1" x14ac:dyDescent="0.25">
      <c r="A2272" s="138"/>
      <c r="B2272" s="139"/>
      <c r="C2272" s="140"/>
      <c r="J2272" s="142"/>
      <c r="K2272" s="142"/>
      <c r="L2272" s="142"/>
      <c r="O2272" s="141"/>
      <c r="R2272" s="141"/>
      <c r="AA2272"/>
      <c r="AD2272" s="19"/>
    </row>
    <row r="2273" spans="1:30" hidden="1" x14ac:dyDescent="0.25">
      <c r="A2273" s="138"/>
      <c r="B2273" s="139"/>
      <c r="C2273" s="140"/>
      <c r="J2273" s="142"/>
      <c r="K2273" s="142"/>
      <c r="L2273" s="142"/>
      <c r="O2273" s="141"/>
      <c r="R2273" s="141"/>
      <c r="AA2273"/>
      <c r="AD2273" s="19"/>
    </row>
    <row r="2274" spans="1:30" hidden="1" x14ac:dyDescent="0.25">
      <c r="A2274" s="138"/>
      <c r="B2274" s="139"/>
      <c r="C2274" s="140"/>
      <c r="J2274" s="142"/>
      <c r="K2274" s="142"/>
      <c r="L2274" s="142"/>
      <c r="O2274" s="141"/>
      <c r="R2274" s="141"/>
      <c r="AA2274"/>
      <c r="AD2274" s="19"/>
    </row>
    <row r="2275" spans="1:30" hidden="1" x14ac:dyDescent="0.25">
      <c r="A2275" s="138"/>
      <c r="B2275" s="139"/>
      <c r="C2275" s="140"/>
      <c r="J2275" s="142"/>
      <c r="K2275" s="142"/>
      <c r="L2275" s="142"/>
      <c r="O2275" s="141"/>
      <c r="R2275" s="141"/>
      <c r="AA2275"/>
      <c r="AD2275" s="19"/>
    </row>
    <row r="2276" spans="1:30" hidden="1" x14ac:dyDescent="0.25">
      <c r="A2276" s="138"/>
      <c r="B2276" s="139"/>
      <c r="C2276" s="140"/>
      <c r="J2276" s="142"/>
      <c r="K2276" s="142"/>
      <c r="L2276" s="142"/>
      <c r="O2276" s="141"/>
      <c r="R2276" s="141"/>
      <c r="AA2276"/>
      <c r="AD2276" s="19"/>
    </row>
    <row r="2277" spans="1:30" hidden="1" x14ac:dyDescent="0.25">
      <c r="A2277" s="138"/>
      <c r="B2277" s="139"/>
      <c r="C2277" s="140"/>
      <c r="J2277" s="142"/>
      <c r="K2277" s="142"/>
      <c r="L2277" s="142"/>
      <c r="O2277" s="141"/>
      <c r="R2277" s="141"/>
      <c r="AA2277"/>
      <c r="AD2277" s="19"/>
    </row>
    <row r="2278" spans="1:30" hidden="1" x14ac:dyDescent="0.25">
      <c r="A2278" s="138"/>
      <c r="B2278" s="139"/>
      <c r="C2278" s="140"/>
      <c r="J2278" s="142"/>
      <c r="K2278" s="142"/>
      <c r="L2278" s="142"/>
      <c r="O2278" s="141"/>
      <c r="R2278" s="141"/>
      <c r="AA2278"/>
      <c r="AD2278" s="19"/>
    </row>
    <row r="2279" spans="1:30" hidden="1" x14ac:dyDescent="0.25">
      <c r="A2279" s="138"/>
      <c r="B2279" s="139"/>
      <c r="C2279" s="140"/>
      <c r="J2279" s="142"/>
      <c r="K2279" s="142"/>
      <c r="L2279" s="142"/>
      <c r="O2279" s="141"/>
      <c r="R2279" s="141"/>
      <c r="AA2279"/>
      <c r="AD2279" s="19"/>
    </row>
    <row r="2280" spans="1:30" hidden="1" x14ac:dyDescent="0.25">
      <c r="A2280" s="138"/>
      <c r="B2280" s="139"/>
      <c r="C2280" s="140"/>
      <c r="J2280" s="142"/>
      <c r="K2280" s="142"/>
      <c r="L2280" s="142"/>
      <c r="O2280" s="141"/>
      <c r="R2280" s="141"/>
      <c r="AA2280"/>
      <c r="AD2280" s="19"/>
    </row>
    <row r="2281" spans="1:30" hidden="1" x14ac:dyDescent="0.25">
      <c r="A2281" s="138"/>
      <c r="B2281" s="139"/>
      <c r="C2281" s="140"/>
      <c r="J2281" s="142"/>
      <c r="K2281" s="142"/>
      <c r="L2281" s="142"/>
      <c r="O2281" s="141"/>
      <c r="R2281" s="141"/>
      <c r="AA2281"/>
      <c r="AD2281" s="19"/>
    </row>
    <row r="2282" spans="1:30" hidden="1" x14ac:dyDescent="0.25">
      <c r="A2282" s="138"/>
      <c r="B2282" s="139"/>
      <c r="C2282" s="140"/>
      <c r="J2282" s="142"/>
      <c r="K2282" s="142"/>
      <c r="L2282" s="142"/>
      <c r="O2282" s="141"/>
      <c r="R2282" s="141"/>
      <c r="AA2282"/>
      <c r="AD2282" s="19"/>
    </row>
    <row r="2283" spans="1:30" hidden="1" x14ac:dyDescent="0.25">
      <c r="A2283" s="138"/>
      <c r="B2283" s="139"/>
      <c r="C2283" s="140"/>
      <c r="J2283" s="142"/>
      <c r="K2283" s="142"/>
      <c r="L2283" s="142"/>
      <c r="O2283" s="141"/>
      <c r="R2283" s="141"/>
      <c r="AA2283"/>
      <c r="AD2283" s="19"/>
    </row>
    <row r="2284" spans="1:30" hidden="1" x14ac:dyDescent="0.25">
      <c r="A2284" s="138"/>
      <c r="B2284" s="139"/>
      <c r="C2284" s="140"/>
      <c r="J2284" s="142"/>
      <c r="K2284" s="142"/>
      <c r="L2284" s="142"/>
      <c r="O2284" s="141"/>
      <c r="R2284" s="141"/>
      <c r="AA2284"/>
      <c r="AD2284" s="19"/>
    </row>
    <row r="2285" spans="1:30" hidden="1" x14ac:dyDescent="0.25">
      <c r="A2285" s="138"/>
      <c r="B2285" s="139"/>
      <c r="C2285" s="140"/>
      <c r="J2285" s="142"/>
      <c r="K2285" s="142"/>
      <c r="L2285" s="142"/>
      <c r="O2285" s="141"/>
      <c r="R2285" s="141"/>
      <c r="AA2285"/>
      <c r="AD2285" s="19"/>
    </row>
    <row r="2286" spans="1:30" hidden="1" x14ac:dyDescent="0.25">
      <c r="A2286" s="138"/>
      <c r="B2286" s="139"/>
      <c r="C2286" s="140"/>
      <c r="J2286" s="142"/>
      <c r="K2286" s="142"/>
      <c r="L2286" s="142"/>
      <c r="O2286" s="141"/>
      <c r="R2286" s="141"/>
      <c r="AA2286"/>
      <c r="AD2286" s="19"/>
    </row>
    <row r="2287" spans="1:30" hidden="1" x14ac:dyDescent="0.25">
      <c r="A2287" s="138"/>
      <c r="B2287" s="139"/>
      <c r="C2287" s="140"/>
      <c r="J2287" s="142"/>
      <c r="K2287" s="142"/>
      <c r="L2287" s="142"/>
      <c r="O2287" s="141"/>
      <c r="R2287" s="141"/>
      <c r="AA2287"/>
      <c r="AD2287" s="19"/>
    </row>
    <row r="2288" spans="1:30" hidden="1" x14ac:dyDescent="0.25">
      <c r="A2288" s="138"/>
      <c r="B2288" s="139"/>
      <c r="C2288" s="140"/>
      <c r="J2288" s="142"/>
      <c r="K2288" s="142"/>
      <c r="L2288" s="142"/>
      <c r="O2288" s="141"/>
      <c r="R2288" s="141"/>
      <c r="AA2288"/>
      <c r="AD2288" s="19"/>
    </row>
    <row r="2289" spans="1:30" hidden="1" x14ac:dyDescent="0.25">
      <c r="A2289" s="138"/>
      <c r="B2289" s="139"/>
      <c r="C2289" s="140"/>
      <c r="J2289" s="142"/>
      <c r="K2289" s="142"/>
      <c r="L2289" s="142"/>
      <c r="O2289" s="141"/>
      <c r="R2289" s="141"/>
      <c r="AA2289"/>
      <c r="AD2289" s="19"/>
    </row>
    <row r="2290" spans="1:30" hidden="1" x14ac:dyDescent="0.25">
      <c r="A2290" s="138"/>
      <c r="B2290" s="139"/>
      <c r="C2290" s="140"/>
      <c r="J2290" s="142"/>
      <c r="K2290" s="142"/>
      <c r="L2290" s="142"/>
      <c r="O2290" s="141"/>
      <c r="R2290" s="141"/>
      <c r="AA2290"/>
      <c r="AD2290" s="19"/>
    </row>
    <row r="2291" spans="1:30" hidden="1" x14ac:dyDescent="0.25">
      <c r="A2291" s="138"/>
      <c r="B2291" s="139"/>
      <c r="C2291" s="140"/>
      <c r="J2291" s="142"/>
      <c r="K2291" s="142"/>
      <c r="L2291" s="142"/>
      <c r="O2291" s="141"/>
      <c r="R2291" s="141"/>
      <c r="AA2291"/>
      <c r="AD2291" s="19"/>
    </row>
    <row r="2292" spans="1:30" hidden="1" x14ac:dyDescent="0.25">
      <c r="A2292" s="138"/>
      <c r="B2292" s="139"/>
      <c r="C2292" s="140"/>
      <c r="J2292" s="142"/>
      <c r="K2292" s="142"/>
      <c r="L2292" s="142"/>
      <c r="O2292" s="141"/>
      <c r="R2292" s="141"/>
      <c r="AA2292"/>
      <c r="AD2292" s="19"/>
    </row>
    <row r="2293" spans="1:30" hidden="1" x14ac:dyDescent="0.25">
      <c r="A2293" s="138"/>
      <c r="B2293" s="139"/>
      <c r="C2293" s="140"/>
      <c r="J2293" s="142"/>
      <c r="K2293" s="142"/>
      <c r="L2293" s="142"/>
      <c r="O2293" s="141"/>
      <c r="R2293" s="141"/>
      <c r="AA2293"/>
      <c r="AD2293" s="19"/>
    </row>
    <row r="2294" spans="1:30" hidden="1" x14ac:dyDescent="0.25">
      <c r="A2294" s="138"/>
      <c r="B2294" s="139"/>
      <c r="C2294" s="140"/>
      <c r="J2294" s="142"/>
      <c r="K2294" s="142"/>
      <c r="L2294" s="142"/>
      <c r="O2294" s="141"/>
      <c r="R2294" s="141"/>
      <c r="AA2294"/>
      <c r="AD2294" s="19"/>
    </row>
    <row r="2295" spans="1:30" hidden="1" x14ac:dyDescent="0.25">
      <c r="A2295" s="138"/>
      <c r="B2295" s="139"/>
      <c r="C2295" s="140"/>
      <c r="J2295" s="142"/>
      <c r="K2295" s="142"/>
      <c r="L2295" s="142"/>
      <c r="O2295" s="141"/>
      <c r="R2295" s="141"/>
      <c r="AA2295"/>
      <c r="AD2295" s="19"/>
    </row>
    <row r="2296" spans="1:30" hidden="1" x14ac:dyDescent="0.25">
      <c r="A2296" s="138"/>
      <c r="B2296" s="139"/>
      <c r="C2296" s="140"/>
      <c r="J2296" s="142"/>
      <c r="K2296" s="142"/>
      <c r="L2296" s="142"/>
      <c r="O2296" s="141"/>
      <c r="R2296" s="141"/>
      <c r="AA2296"/>
      <c r="AD2296" s="19"/>
    </row>
    <row r="2297" spans="1:30" hidden="1" x14ac:dyDescent="0.25">
      <c r="A2297" s="138"/>
      <c r="B2297" s="139"/>
      <c r="C2297" s="140"/>
      <c r="J2297" s="142"/>
      <c r="K2297" s="142"/>
      <c r="L2297" s="142"/>
      <c r="O2297" s="141"/>
      <c r="R2297" s="141"/>
      <c r="AA2297"/>
      <c r="AD2297" s="19"/>
    </row>
    <row r="2298" spans="1:30" hidden="1" x14ac:dyDescent="0.25">
      <c r="A2298" s="138"/>
      <c r="B2298" s="139"/>
      <c r="C2298" s="140"/>
      <c r="J2298" s="142"/>
      <c r="K2298" s="142"/>
      <c r="L2298" s="142"/>
      <c r="O2298" s="141"/>
      <c r="R2298" s="141"/>
      <c r="AA2298"/>
      <c r="AD2298" s="19"/>
    </row>
    <row r="2299" spans="1:30" hidden="1" x14ac:dyDescent="0.25">
      <c r="A2299" s="138"/>
      <c r="B2299" s="139"/>
      <c r="C2299" s="140"/>
      <c r="J2299" s="142"/>
      <c r="K2299" s="142"/>
      <c r="L2299" s="142"/>
      <c r="O2299" s="141"/>
      <c r="R2299" s="141"/>
      <c r="AA2299"/>
      <c r="AD2299" s="19"/>
    </row>
    <row r="2300" spans="1:30" hidden="1" x14ac:dyDescent="0.25">
      <c r="A2300" s="138"/>
      <c r="B2300" s="139"/>
      <c r="C2300" s="140"/>
      <c r="J2300" s="142"/>
      <c r="K2300" s="142"/>
      <c r="L2300" s="142"/>
      <c r="O2300" s="141"/>
      <c r="R2300" s="141"/>
      <c r="AA2300"/>
      <c r="AD2300" s="19"/>
    </row>
    <row r="2301" spans="1:30" hidden="1" x14ac:dyDescent="0.25">
      <c r="A2301" s="138"/>
      <c r="B2301" s="139"/>
      <c r="C2301" s="140"/>
      <c r="J2301" s="142"/>
      <c r="K2301" s="142"/>
      <c r="L2301" s="142"/>
      <c r="O2301" s="141"/>
      <c r="R2301" s="141"/>
      <c r="AA2301"/>
      <c r="AD2301" s="19"/>
    </row>
    <row r="2302" spans="1:30" hidden="1" x14ac:dyDescent="0.25">
      <c r="A2302" s="138"/>
      <c r="B2302" s="139"/>
      <c r="C2302" s="140"/>
      <c r="J2302" s="142"/>
      <c r="K2302" s="142"/>
      <c r="L2302" s="142"/>
      <c r="O2302" s="141"/>
      <c r="R2302" s="141"/>
      <c r="AA2302"/>
      <c r="AD2302" s="19"/>
    </row>
    <row r="2303" spans="1:30" hidden="1" x14ac:dyDescent="0.25">
      <c r="A2303" s="138"/>
      <c r="B2303" s="139"/>
      <c r="C2303" s="140"/>
      <c r="J2303" s="142"/>
      <c r="K2303" s="142"/>
      <c r="L2303" s="142"/>
      <c r="O2303" s="141"/>
      <c r="R2303" s="141"/>
      <c r="AA2303"/>
      <c r="AD2303" s="19"/>
    </row>
    <row r="2304" spans="1:30" hidden="1" x14ac:dyDescent="0.25">
      <c r="A2304" s="138"/>
      <c r="B2304" s="139"/>
      <c r="C2304" s="140"/>
      <c r="J2304" s="142"/>
      <c r="K2304" s="142"/>
      <c r="L2304" s="142"/>
      <c r="O2304" s="141"/>
      <c r="R2304" s="141"/>
      <c r="AA2304"/>
      <c r="AD2304" s="19"/>
    </row>
    <row r="2305" spans="1:30" hidden="1" x14ac:dyDescent="0.25">
      <c r="A2305" s="138"/>
      <c r="B2305" s="139"/>
      <c r="C2305" s="140"/>
      <c r="J2305" s="142"/>
      <c r="K2305" s="142"/>
      <c r="L2305" s="142"/>
      <c r="O2305" s="141"/>
      <c r="R2305" s="141"/>
      <c r="AA2305"/>
      <c r="AD2305" s="19"/>
    </row>
    <row r="2306" spans="1:30" hidden="1" x14ac:dyDescent="0.25">
      <c r="A2306" s="138"/>
      <c r="B2306" s="139"/>
      <c r="C2306" s="140"/>
      <c r="J2306" s="142"/>
      <c r="K2306" s="142"/>
      <c r="L2306" s="142"/>
      <c r="O2306" s="141"/>
      <c r="R2306" s="141"/>
      <c r="AA2306"/>
      <c r="AD2306" s="19"/>
    </row>
    <row r="2307" spans="1:30" hidden="1" x14ac:dyDescent="0.25">
      <c r="A2307" s="138"/>
      <c r="B2307" s="139"/>
      <c r="C2307" s="140"/>
      <c r="J2307" s="142"/>
      <c r="K2307" s="142"/>
      <c r="L2307" s="142"/>
      <c r="O2307" s="141"/>
      <c r="R2307" s="141"/>
      <c r="AA2307"/>
      <c r="AD2307" s="19"/>
    </row>
    <row r="2308" spans="1:30" hidden="1" x14ac:dyDescent="0.25">
      <c r="A2308" s="138"/>
      <c r="B2308" s="139"/>
      <c r="C2308" s="140"/>
      <c r="J2308" s="142"/>
      <c r="K2308" s="142"/>
      <c r="L2308" s="142"/>
      <c r="O2308" s="141"/>
      <c r="R2308" s="141"/>
      <c r="AA2308"/>
      <c r="AD2308" s="19"/>
    </row>
    <row r="2309" spans="1:30" hidden="1" x14ac:dyDescent="0.25">
      <c r="A2309" s="138"/>
      <c r="B2309" s="139"/>
      <c r="C2309" s="140"/>
      <c r="J2309" s="142"/>
      <c r="K2309" s="142"/>
      <c r="L2309" s="142"/>
      <c r="O2309" s="141"/>
      <c r="R2309" s="141"/>
      <c r="AA2309"/>
      <c r="AD2309" s="19"/>
    </row>
    <row r="2310" spans="1:30" hidden="1" x14ac:dyDescent="0.25">
      <c r="A2310" s="138"/>
      <c r="B2310" s="139"/>
      <c r="C2310" s="140"/>
      <c r="J2310" s="142"/>
      <c r="K2310" s="142"/>
      <c r="L2310" s="142"/>
      <c r="O2310" s="141"/>
      <c r="R2310" s="141"/>
      <c r="AA2310"/>
      <c r="AD2310" s="19"/>
    </row>
    <row r="2311" spans="1:30" hidden="1" x14ac:dyDescent="0.25">
      <c r="A2311" s="138"/>
      <c r="B2311" s="139"/>
      <c r="C2311" s="140"/>
      <c r="J2311" s="142"/>
      <c r="K2311" s="142"/>
      <c r="L2311" s="142"/>
      <c r="O2311" s="141"/>
      <c r="R2311" s="141"/>
      <c r="AA2311"/>
      <c r="AD2311" s="19"/>
    </row>
    <row r="2312" spans="1:30" hidden="1" x14ac:dyDescent="0.25">
      <c r="A2312" s="138"/>
      <c r="B2312" s="139"/>
      <c r="C2312" s="140"/>
      <c r="J2312" s="142"/>
      <c r="K2312" s="142"/>
      <c r="L2312" s="142"/>
      <c r="O2312" s="141"/>
      <c r="R2312" s="141"/>
      <c r="AA2312"/>
      <c r="AD2312" s="19"/>
    </row>
    <row r="2313" spans="1:30" hidden="1" x14ac:dyDescent="0.25">
      <c r="A2313" s="138"/>
      <c r="B2313" s="139"/>
      <c r="C2313" s="140"/>
      <c r="J2313" s="142"/>
      <c r="K2313" s="142"/>
      <c r="L2313" s="142"/>
      <c r="O2313" s="141"/>
      <c r="R2313" s="141"/>
      <c r="AA2313"/>
      <c r="AD2313" s="19"/>
    </row>
    <row r="2314" spans="1:30" hidden="1" x14ac:dyDescent="0.25">
      <c r="A2314" s="138"/>
      <c r="B2314" s="139"/>
      <c r="C2314" s="140"/>
      <c r="J2314" s="142"/>
      <c r="K2314" s="142"/>
      <c r="L2314" s="142"/>
      <c r="O2314" s="141"/>
      <c r="R2314" s="141"/>
      <c r="AA2314"/>
      <c r="AD2314" s="19"/>
    </row>
    <row r="2315" spans="1:30" hidden="1" x14ac:dyDescent="0.25">
      <c r="A2315" s="138"/>
      <c r="B2315" s="139"/>
      <c r="C2315" s="140"/>
      <c r="J2315" s="142"/>
      <c r="K2315" s="142"/>
      <c r="L2315" s="142"/>
      <c r="O2315" s="141"/>
      <c r="R2315" s="141"/>
      <c r="AA2315"/>
      <c r="AD2315" s="19"/>
    </row>
    <row r="2316" spans="1:30" hidden="1" x14ac:dyDescent="0.25">
      <c r="A2316" s="138"/>
      <c r="B2316" s="139"/>
      <c r="C2316" s="140"/>
      <c r="J2316" s="142"/>
      <c r="K2316" s="142"/>
      <c r="L2316" s="142"/>
      <c r="O2316" s="141"/>
      <c r="R2316" s="141"/>
      <c r="AA2316"/>
      <c r="AD2316" s="19"/>
    </row>
    <row r="2317" spans="1:30" hidden="1" x14ac:dyDescent="0.25">
      <c r="A2317" s="138"/>
      <c r="B2317" s="139"/>
      <c r="C2317" s="140"/>
      <c r="J2317" s="142"/>
      <c r="K2317" s="142"/>
      <c r="L2317" s="142"/>
      <c r="O2317" s="141"/>
      <c r="R2317" s="141"/>
      <c r="AA2317"/>
      <c r="AD2317" s="19"/>
    </row>
    <row r="2318" spans="1:30" hidden="1" x14ac:dyDescent="0.25">
      <c r="A2318" s="138"/>
      <c r="B2318" s="139"/>
      <c r="C2318" s="140"/>
      <c r="J2318" s="142"/>
      <c r="K2318" s="142"/>
      <c r="L2318" s="142"/>
      <c r="O2318" s="141"/>
      <c r="R2318" s="141"/>
      <c r="AA2318"/>
      <c r="AD2318" s="19"/>
    </row>
    <row r="2319" spans="1:30" hidden="1" x14ac:dyDescent="0.25">
      <c r="A2319" s="138"/>
      <c r="B2319" s="139"/>
      <c r="C2319" s="140"/>
      <c r="J2319" s="142"/>
      <c r="K2319" s="142"/>
      <c r="L2319" s="142"/>
      <c r="O2319" s="141"/>
      <c r="R2319" s="141"/>
      <c r="AA2319"/>
      <c r="AD2319" s="19"/>
    </row>
    <row r="2320" spans="1:30" hidden="1" x14ac:dyDescent="0.25">
      <c r="A2320" s="138"/>
      <c r="B2320" s="139"/>
      <c r="C2320" s="140"/>
      <c r="J2320" s="142"/>
      <c r="K2320" s="142"/>
      <c r="L2320" s="142"/>
      <c r="O2320" s="141"/>
      <c r="R2320" s="141"/>
      <c r="AA2320"/>
      <c r="AD2320" s="19"/>
    </row>
    <row r="2321" spans="1:30" hidden="1" x14ac:dyDescent="0.25">
      <c r="A2321" s="138"/>
      <c r="B2321" s="139"/>
      <c r="C2321" s="140"/>
      <c r="J2321" s="142"/>
      <c r="K2321" s="142"/>
      <c r="L2321" s="142"/>
      <c r="O2321" s="141"/>
      <c r="R2321" s="141"/>
      <c r="AA2321"/>
      <c r="AD2321" s="19"/>
    </row>
    <row r="2322" spans="1:30" hidden="1" x14ac:dyDescent="0.25">
      <c r="A2322" s="138"/>
      <c r="B2322" s="139"/>
      <c r="C2322" s="140"/>
      <c r="J2322" s="142"/>
      <c r="K2322" s="142"/>
      <c r="L2322" s="142"/>
      <c r="O2322" s="141"/>
      <c r="R2322" s="141"/>
      <c r="AA2322"/>
      <c r="AD2322" s="19"/>
    </row>
    <row r="2323" spans="1:30" hidden="1" x14ac:dyDescent="0.25">
      <c r="A2323" s="138"/>
      <c r="B2323" s="139"/>
      <c r="C2323" s="140"/>
      <c r="J2323" s="142"/>
      <c r="K2323" s="142"/>
      <c r="L2323" s="142"/>
      <c r="O2323" s="141"/>
      <c r="R2323" s="141"/>
      <c r="AA2323"/>
      <c r="AD2323" s="19"/>
    </row>
    <row r="2324" spans="1:30" hidden="1" x14ac:dyDescent="0.25">
      <c r="A2324" s="138"/>
      <c r="B2324" s="139"/>
      <c r="C2324" s="140"/>
      <c r="J2324" s="142"/>
      <c r="K2324" s="142"/>
      <c r="L2324" s="142"/>
      <c r="O2324" s="141"/>
      <c r="R2324" s="141"/>
      <c r="AA2324"/>
      <c r="AD2324" s="19"/>
    </row>
    <row r="2325" spans="1:30" hidden="1" x14ac:dyDescent="0.25">
      <c r="A2325" s="138"/>
      <c r="B2325" s="139"/>
      <c r="C2325" s="140"/>
      <c r="J2325" s="142"/>
      <c r="K2325" s="142"/>
      <c r="L2325" s="142"/>
      <c r="O2325" s="141"/>
      <c r="R2325" s="141"/>
      <c r="AA2325"/>
      <c r="AD2325" s="19"/>
    </row>
    <row r="2326" spans="1:30" hidden="1" x14ac:dyDescent="0.25">
      <c r="A2326" s="138"/>
      <c r="B2326" s="139"/>
      <c r="C2326" s="140"/>
      <c r="J2326" s="142"/>
      <c r="K2326" s="142"/>
      <c r="L2326" s="142"/>
      <c r="O2326" s="141"/>
      <c r="R2326" s="141"/>
      <c r="AA2326"/>
      <c r="AD2326" s="19"/>
    </row>
    <row r="2327" spans="1:30" hidden="1" x14ac:dyDescent="0.25">
      <c r="A2327" s="138"/>
      <c r="B2327" s="139"/>
      <c r="C2327" s="140"/>
      <c r="J2327" s="142"/>
      <c r="K2327" s="142"/>
      <c r="L2327" s="142"/>
      <c r="O2327" s="141"/>
      <c r="R2327" s="141"/>
      <c r="AA2327"/>
      <c r="AD2327" s="19"/>
    </row>
    <row r="2328" spans="1:30" hidden="1" x14ac:dyDescent="0.25">
      <c r="A2328" s="138"/>
      <c r="B2328" s="139"/>
      <c r="C2328" s="140"/>
      <c r="J2328" s="142"/>
      <c r="K2328" s="142"/>
      <c r="L2328" s="142"/>
      <c r="O2328" s="141"/>
      <c r="R2328" s="141"/>
      <c r="AA2328"/>
      <c r="AD2328" s="19"/>
    </row>
    <row r="2329" spans="1:30" hidden="1" x14ac:dyDescent="0.25">
      <c r="A2329" s="138"/>
      <c r="B2329" s="139"/>
      <c r="C2329" s="140"/>
      <c r="J2329" s="142"/>
      <c r="K2329" s="142"/>
      <c r="L2329" s="142"/>
      <c r="O2329" s="141"/>
      <c r="R2329" s="141"/>
      <c r="AA2329"/>
      <c r="AD2329" s="19"/>
    </row>
    <row r="2330" spans="1:30" hidden="1" x14ac:dyDescent="0.25">
      <c r="A2330" s="138"/>
      <c r="B2330" s="139"/>
      <c r="C2330" s="140"/>
      <c r="J2330" s="142"/>
      <c r="K2330" s="142"/>
      <c r="L2330" s="142"/>
      <c r="O2330" s="141"/>
      <c r="R2330" s="141"/>
      <c r="AA2330"/>
      <c r="AD2330" s="19"/>
    </row>
    <row r="2331" spans="1:30" hidden="1" x14ac:dyDescent="0.25">
      <c r="A2331" s="138"/>
      <c r="B2331" s="139"/>
      <c r="C2331" s="140"/>
      <c r="J2331" s="142"/>
      <c r="K2331" s="142"/>
      <c r="L2331" s="142"/>
      <c r="O2331" s="141"/>
      <c r="R2331" s="141"/>
      <c r="AA2331"/>
      <c r="AD2331" s="19"/>
    </row>
    <row r="2332" spans="1:30" hidden="1" x14ac:dyDescent="0.25">
      <c r="A2332" s="138"/>
      <c r="B2332" s="139"/>
      <c r="C2332" s="140"/>
      <c r="J2332" s="142"/>
      <c r="K2332" s="142"/>
      <c r="L2332" s="142"/>
      <c r="O2332" s="141"/>
      <c r="R2332" s="141"/>
      <c r="AA2332"/>
      <c r="AD2332" s="19"/>
    </row>
    <row r="2333" spans="1:30" hidden="1" x14ac:dyDescent="0.25">
      <c r="A2333" s="138"/>
      <c r="B2333" s="139"/>
      <c r="C2333" s="140"/>
      <c r="J2333" s="142"/>
      <c r="K2333" s="142"/>
      <c r="L2333" s="142"/>
      <c r="O2333" s="141"/>
      <c r="R2333" s="141"/>
      <c r="AA2333"/>
      <c r="AD2333" s="19"/>
    </row>
    <row r="2334" spans="1:30" hidden="1" x14ac:dyDescent="0.25">
      <c r="A2334" s="138"/>
      <c r="B2334" s="139"/>
      <c r="C2334" s="140"/>
      <c r="J2334" s="142"/>
      <c r="K2334" s="142"/>
      <c r="L2334" s="142"/>
      <c r="O2334" s="141"/>
      <c r="R2334" s="141"/>
      <c r="AA2334"/>
      <c r="AD2334" s="19"/>
    </row>
    <row r="2335" spans="1:30" hidden="1" x14ac:dyDescent="0.25">
      <c r="A2335" s="138"/>
      <c r="B2335" s="139"/>
      <c r="C2335" s="140"/>
      <c r="J2335" s="142"/>
      <c r="K2335" s="142"/>
      <c r="L2335" s="142"/>
      <c r="O2335" s="141"/>
      <c r="R2335" s="141"/>
      <c r="AA2335"/>
      <c r="AD2335" s="19"/>
    </row>
    <row r="2336" spans="1:30" hidden="1" x14ac:dyDescent="0.25">
      <c r="A2336" s="138"/>
      <c r="B2336" s="139"/>
      <c r="C2336" s="140"/>
      <c r="J2336" s="142"/>
      <c r="K2336" s="142"/>
      <c r="L2336" s="142"/>
      <c r="O2336" s="141"/>
      <c r="R2336" s="141"/>
      <c r="AA2336"/>
      <c r="AD2336" s="19"/>
    </row>
    <row r="2337" spans="1:30" hidden="1" x14ac:dyDescent="0.25">
      <c r="A2337" s="138"/>
      <c r="B2337" s="139"/>
      <c r="C2337" s="140"/>
      <c r="J2337" s="142"/>
      <c r="K2337" s="142"/>
      <c r="L2337" s="142"/>
      <c r="O2337" s="141"/>
      <c r="R2337" s="141"/>
      <c r="AA2337"/>
      <c r="AD2337" s="19"/>
    </row>
    <row r="2338" spans="1:30" hidden="1" x14ac:dyDescent="0.25">
      <c r="A2338" s="138"/>
      <c r="B2338" s="139"/>
      <c r="C2338" s="140"/>
      <c r="J2338" s="142"/>
      <c r="K2338" s="142"/>
      <c r="L2338" s="142"/>
      <c r="O2338" s="141"/>
      <c r="R2338" s="141"/>
      <c r="AA2338"/>
      <c r="AD2338" s="19"/>
    </row>
    <row r="2339" spans="1:30" hidden="1" x14ac:dyDescent="0.25">
      <c r="A2339" s="138"/>
      <c r="B2339" s="139"/>
      <c r="C2339" s="140"/>
      <c r="J2339" s="142"/>
      <c r="K2339" s="142"/>
      <c r="L2339" s="142"/>
      <c r="O2339" s="141"/>
      <c r="R2339" s="141"/>
      <c r="AA2339"/>
      <c r="AD2339" s="19"/>
    </row>
    <row r="2340" spans="1:30" hidden="1" x14ac:dyDescent="0.25">
      <c r="A2340" s="138"/>
      <c r="B2340" s="139"/>
      <c r="C2340" s="140"/>
      <c r="J2340" s="142"/>
      <c r="K2340" s="142"/>
      <c r="L2340" s="142"/>
      <c r="O2340" s="141"/>
      <c r="R2340" s="141"/>
      <c r="AA2340"/>
      <c r="AD2340" s="19"/>
    </row>
    <row r="2341" spans="1:30" hidden="1" x14ac:dyDescent="0.25">
      <c r="A2341" s="138"/>
      <c r="B2341" s="139"/>
      <c r="C2341" s="140"/>
      <c r="J2341" s="142"/>
      <c r="K2341" s="142"/>
      <c r="L2341" s="142"/>
      <c r="O2341" s="141"/>
      <c r="R2341" s="141"/>
      <c r="AA2341"/>
      <c r="AD2341" s="19"/>
    </row>
    <row r="2342" spans="1:30" hidden="1" x14ac:dyDescent="0.25">
      <c r="A2342" s="138"/>
      <c r="B2342" s="139"/>
      <c r="C2342" s="140"/>
      <c r="J2342" s="142"/>
      <c r="K2342" s="142"/>
      <c r="L2342" s="142"/>
      <c r="O2342" s="141"/>
      <c r="R2342" s="141"/>
      <c r="AA2342"/>
      <c r="AD2342" s="19"/>
    </row>
    <row r="2343" spans="1:30" hidden="1" x14ac:dyDescent="0.25">
      <c r="A2343" s="138"/>
      <c r="B2343" s="139"/>
      <c r="C2343" s="140"/>
      <c r="J2343" s="142"/>
      <c r="K2343" s="142"/>
      <c r="L2343" s="142"/>
      <c r="O2343" s="141"/>
      <c r="R2343" s="141"/>
      <c r="AA2343"/>
      <c r="AD2343" s="19"/>
    </row>
    <row r="2344" spans="1:30" hidden="1" x14ac:dyDescent="0.25">
      <c r="A2344" s="138"/>
      <c r="B2344" s="139"/>
      <c r="C2344" s="140"/>
      <c r="J2344" s="142"/>
      <c r="K2344" s="142"/>
      <c r="L2344" s="142"/>
      <c r="O2344" s="141"/>
      <c r="R2344" s="141"/>
      <c r="AA2344"/>
      <c r="AD2344" s="19"/>
    </row>
    <row r="2345" spans="1:30" hidden="1" x14ac:dyDescent="0.25">
      <c r="A2345" s="138"/>
      <c r="B2345" s="139"/>
      <c r="C2345" s="140"/>
      <c r="J2345" s="142"/>
      <c r="K2345" s="142"/>
      <c r="L2345" s="142"/>
      <c r="O2345" s="141"/>
      <c r="R2345" s="141"/>
      <c r="AA2345"/>
      <c r="AD2345" s="19"/>
    </row>
    <row r="2346" spans="1:30" hidden="1" x14ac:dyDescent="0.25">
      <c r="A2346" s="138"/>
      <c r="B2346" s="139"/>
      <c r="C2346" s="140"/>
      <c r="J2346" s="142"/>
      <c r="K2346" s="142"/>
      <c r="L2346" s="142"/>
      <c r="O2346" s="141"/>
      <c r="R2346" s="141"/>
      <c r="AA2346"/>
      <c r="AD2346" s="19"/>
    </row>
    <row r="2347" spans="1:30" hidden="1" x14ac:dyDescent="0.25">
      <c r="A2347" s="138"/>
      <c r="B2347" s="139"/>
      <c r="C2347" s="140"/>
      <c r="J2347" s="142"/>
      <c r="K2347" s="142"/>
      <c r="L2347" s="142"/>
      <c r="O2347" s="141"/>
      <c r="R2347" s="141"/>
      <c r="AA2347"/>
      <c r="AD2347" s="19"/>
    </row>
    <row r="2348" spans="1:30" hidden="1" x14ac:dyDescent="0.25">
      <c r="A2348" s="138"/>
      <c r="B2348" s="139"/>
      <c r="C2348" s="140"/>
      <c r="J2348" s="142"/>
      <c r="K2348" s="142"/>
      <c r="L2348" s="142"/>
      <c r="O2348" s="141"/>
      <c r="R2348" s="141"/>
      <c r="AA2348"/>
      <c r="AD2348" s="19"/>
    </row>
    <row r="2349" spans="1:30" hidden="1" x14ac:dyDescent="0.25">
      <c r="A2349" s="138"/>
      <c r="B2349" s="139"/>
      <c r="C2349" s="140"/>
      <c r="J2349" s="142"/>
      <c r="K2349" s="142"/>
      <c r="L2349" s="142"/>
      <c r="O2349" s="141"/>
      <c r="R2349" s="141"/>
      <c r="AA2349"/>
      <c r="AD2349" s="19"/>
    </row>
    <row r="2350" spans="1:30" hidden="1" x14ac:dyDescent="0.25">
      <c r="A2350" s="138"/>
      <c r="B2350" s="139"/>
      <c r="C2350" s="140"/>
      <c r="J2350" s="142"/>
      <c r="K2350" s="142"/>
      <c r="L2350" s="142"/>
      <c r="O2350" s="141"/>
      <c r="R2350" s="141"/>
      <c r="AA2350"/>
      <c r="AD2350" s="19"/>
    </row>
    <row r="2351" spans="1:30" hidden="1" x14ac:dyDescent="0.25">
      <c r="A2351" s="138"/>
      <c r="B2351" s="139"/>
      <c r="C2351" s="140"/>
      <c r="J2351" s="142"/>
      <c r="K2351" s="142"/>
      <c r="L2351" s="142"/>
      <c r="O2351" s="141"/>
      <c r="R2351" s="141"/>
      <c r="AA2351"/>
      <c r="AD2351" s="19"/>
    </row>
    <row r="2352" spans="1:30" hidden="1" x14ac:dyDescent="0.25">
      <c r="A2352" s="138"/>
      <c r="B2352" s="139"/>
      <c r="C2352" s="140"/>
      <c r="J2352" s="142"/>
      <c r="K2352" s="142"/>
      <c r="L2352" s="142"/>
      <c r="O2352" s="141"/>
      <c r="R2352" s="141"/>
      <c r="AA2352"/>
      <c r="AD2352" s="19"/>
    </row>
    <row r="2353" spans="1:30" hidden="1" x14ac:dyDescent="0.25">
      <c r="A2353" s="138"/>
      <c r="B2353" s="139"/>
      <c r="C2353" s="140"/>
      <c r="J2353" s="142"/>
      <c r="K2353" s="142"/>
      <c r="L2353" s="142"/>
      <c r="O2353" s="141"/>
      <c r="R2353" s="141"/>
      <c r="AA2353"/>
      <c r="AD2353" s="19"/>
    </row>
    <row r="2354" spans="1:30" hidden="1" x14ac:dyDescent="0.25">
      <c r="A2354" s="138"/>
      <c r="B2354" s="139"/>
      <c r="C2354" s="140"/>
      <c r="J2354" s="142"/>
      <c r="K2354" s="142"/>
      <c r="L2354" s="142"/>
      <c r="O2354" s="141"/>
      <c r="R2354" s="141"/>
      <c r="AA2354"/>
      <c r="AD2354" s="19"/>
    </row>
    <row r="2355" spans="1:30" hidden="1" x14ac:dyDescent="0.25">
      <c r="A2355" s="138"/>
      <c r="B2355" s="139"/>
      <c r="C2355" s="140"/>
      <c r="J2355" s="142"/>
      <c r="K2355" s="142"/>
      <c r="L2355" s="142"/>
      <c r="O2355" s="141"/>
      <c r="R2355" s="141"/>
      <c r="AA2355"/>
      <c r="AD2355" s="19"/>
    </row>
    <row r="2356" spans="1:30" hidden="1" x14ac:dyDescent="0.25">
      <c r="A2356" s="138"/>
      <c r="B2356" s="139"/>
      <c r="C2356" s="140"/>
      <c r="J2356" s="142"/>
      <c r="K2356" s="142"/>
      <c r="L2356" s="142"/>
      <c r="O2356" s="141"/>
      <c r="R2356" s="141"/>
      <c r="AA2356"/>
      <c r="AD2356" s="19"/>
    </row>
    <row r="2357" spans="1:30" hidden="1" x14ac:dyDescent="0.25">
      <c r="A2357" s="138"/>
      <c r="B2357" s="139"/>
      <c r="C2357" s="140"/>
      <c r="J2357" s="142"/>
      <c r="K2357" s="142"/>
      <c r="L2357" s="142"/>
      <c r="O2357" s="141"/>
      <c r="R2357" s="141"/>
      <c r="AA2357"/>
      <c r="AD2357" s="19"/>
    </row>
    <row r="2358" spans="1:30" hidden="1" x14ac:dyDescent="0.25">
      <c r="A2358" s="138"/>
      <c r="B2358" s="139"/>
      <c r="C2358" s="140"/>
      <c r="J2358" s="142"/>
      <c r="K2358" s="142"/>
      <c r="L2358" s="142"/>
      <c r="O2358" s="141"/>
      <c r="R2358" s="141"/>
      <c r="AA2358"/>
      <c r="AD2358" s="19"/>
    </row>
    <row r="2359" spans="1:30" hidden="1" x14ac:dyDescent="0.25">
      <c r="A2359" s="138"/>
      <c r="B2359" s="139"/>
      <c r="C2359" s="140"/>
      <c r="J2359" s="142"/>
      <c r="K2359" s="142"/>
      <c r="L2359" s="142"/>
      <c r="O2359" s="141"/>
      <c r="R2359" s="141"/>
      <c r="AA2359"/>
      <c r="AD2359" s="19"/>
    </row>
    <row r="2360" spans="1:30" hidden="1" x14ac:dyDescent="0.25">
      <c r="A2360" s="138"/>
      <c r="B2360" s="139"/>
      <c r="C2360" s="140"/>
      <c r="J2360" s="142"/>
      <c r="K2360" s="142"/>
      <c r="L2360" s="142"/>
      <c r="O2360" s="141"/>
      <c r="R2360" s="141"/>
      <c r="AA2360"/>
      <c r="AD2360" s="19"/>
    </row>
    <row r="2361" spans="1:30" hidden="1" x14ac:dyDescent="0.25">
      <c r="A2361" s="138"/>
      <c r="B2361" s="139"/>
      <c r="C2361" s="140"/>
      <c r="J2361" s="142"/>
      <c r="K2361" s="142"/>
      <c r="L2361" s="142"/>
      <c r="O2361" s="141"/>
      <c r="R2361" s="141"/>
      <c r="AA2361"/>
      <c r="AD2361" s="19"/>
    </row>
    <row r="2362" spans="1:30" hidden="1" x14ac:dyDescent="0.25">
      <c r="A2362" s="138"/>
      <c r="B2362" s="139"/>
      <c r="C2362" s="140"/>
      <c r="J2362" s="142"/>
      <c r="K2362" s="142"/>
      <c r="L2362" s="142"/>
      <c r="O2362" s="141"/>
      <c r="R2362" s="141"/>
      <c r="AA2362"/>
      <c r="AD2362" s="19"/>
    </row>
    <row r="2363" spans="1:30" hidden="1" x14ac:dyDescent="0.25">
      <c r="A2363" s="138"/>
      <c r="B2363" s="139"/>
      <c r="C2363" s="140"/>
      <c r="J2363" s="142"/>
      <c r="K2363" s="142"/>
      <c r="L2363" s="142"/>
      <c r="O2363" s="141"/>
      <c r="R2363" s="141"/>
      <c r="AA2363"/>
      <c r="AD2363" s="19"/>
    </row>
    <row r="2364" spans="1:30" hidden="1" x14ac:dyDescent="0.25">
      <c r="A2364" s="138"/>
      <c r="B2364" s="139"/>
      <c r="C2364" s="140"/>
      <c r="J2364" s="142"/>
      <c r="K2364" s="142"/>
      <c r="L2364" s="142"/>
      <c r="O2364" s="141"/>
      <c r="R2364" s="141"/>
      <c r="AA2364"/>
      <c r="AD2364" s="19"/>
    </row>
    <row r="2365" spans="1:30" hidden="1" x14ac:dyDescent="0.25">
      <c r="A2365" s="138"/>
      <c r="B2365" s="139"/>
      <c r="C2365" s="140"/>
      <c r="J2365" s="142"/>
      <c r="K2365" s="142"/>
      <c r="L2365" s="142"/>
      <c r="O2365" s="141"/>
      <c r="R2365" s="141"/>
      <c r="AA2365"/>
      <c r="AD2365" s="19"/>
    </row>
    <row r="2366" spans="1:30" hidden="1" x14ac:dyDescent="0.25">
      <c r="A2366" s="138"/>
      <c r="B2366" s="139"/>
      <c r="C2366" s="140"/>
      <c r="J2366" s="142"/>
      <c r="K2366" s="142"/>
      <c r="L2366" s="142"/>
      <c r="O2366" s="141"/>
      <c r="R2366" s="141"/>
      <c r="AA2366"/>
      <c r="AD2366" s="19"/>
    </row>
    <row r="2367" spans="1:30" hidden="1" x14ac:dyDescent="0.25">
      <c r="A2367" s="138"/>
      <c r="B2367" s="139"/>
      <c r="C2367" s="140"/>
      <c r="J2367" s="142"/>
      <c r="K2367" s="142"/>
      <c r="L2367" s="142"/>
      <c r="O2367" s="141"/>
      <c r="R2367" s="141"/>
      <c r="AA2367"/>
      <c r="AD2367" s="19"/>
    </row>
    <row r="2368" spans="1:30" hidden="1" x14ac:dyDescent="0.25">
      <c r="A2368" s="138"/>
      <c r="B2368" s="139"/>
      <c r="C2368" s="140"/>
      <c r="J2368" s="142"/>
      <c r="K2368" s="142"/>
      <c r="L2368" s="142"/>
      <c r="O2368" s="141"/>
      <c r="R2368" s="141"/>
      <c r="AA2368"/>
      <c r="AD2368" s="19"/>
    </row>
    <row r="2369" spans="1:30" hidden="1" x14ac:dyDescent="0.25">
      <c r="A2369" s="138"/>
      <c r="B2369" s="139"/>
      <c r="C2369" s="140"/>
      <c r="J2369" s="142"/>
      <c r="K2369" s="142"/>
      <c r="L2369" s="142"/>
      <c r="O2369" s="141"/>
      <c r="R2369" s="141"/>
      <c r="AA2369"/>
      <c r="AD2369" s="19"/>
    </row>
    <row r="2370" spans="1:30" hidden="1" x14ac:dyDescent="0.25">
      <c r="A2370" s="138"/>
      <c r="B2370" s="139"/>
      <c r="C2370" s="140"/>
      <c r="J2370" s="142"/>
      <c r="K2370" s="142"/>
      <c r="L2370" s="142"/>
      <c r="O2370" s="141"/>
      <c r="R2370" s="141"/>
      <c r="AA2370"/>
      <c r="AD2370" s="19"/>
    </row>
    <row r="2371" spans="1:30" hidden="1" x14ac:dyDescent="0.25">
      <c r="A2371" s="138"/>
      <c r="B2371" s="139"/>
      <c r="C2371" s="140"/>
      <c r="J2371" s="142"/>
      <c r="K2371" s="142"/>
      <c r="L2371" s="142"/>
      <c r="O2371" s="141"/>
      <c r="R2371" s="141"/>
      <c r="AA2371"/>
      <c r="AD2371" s="19"/>
    </row>
    <row r="2372" spans="1:30" hidden="1" x14ac:dyDescent="0.25">
      <c r="A2372" s="138"/>
      <c r="B2372" s="139"/>
      <c r="C2372" s="140"/>
      <c r="J2372" s="142"/>
      <c r="K2372" s="142"/>
      <c r="L2372" s="142"/>
      <c r="O2372" s="141"/>
      <c r="R2372" s="141"/>
      <c r="AA2372"/>
      <c r="AD2372" s="19"/>
    </row>
    <row r="2373" spans="1:30" hidden="1" x14ac:dyDescent="0.25">
      <c r="A2373" s="138"/>
      <c r="B2373" s="139"/>
      <c r="C2373" s="140"/>
      <c r="J2373" s="142"/>
      <c r="K2373" s="142"/>
      <c r="L2373" s="142"/>
      <c r="O2373" s="141"/>
      <c r="R2373" s="141"/>
      <c r="AA2373"/>
      <c r="AD2373" s="19"/>
    </row>
    <row r="2374" spans="1:30" hidden="1" x14ac:dyDescent="0.25">
      <c r="A2374" s="138"/>
      <c r="B2374" s="139"/>
      <c r="C2374" s="140"/>
      <c r="J2374" s="142"/>
      <c r="K2374" s="142"/>
      <c r="L2374" s="142"/>
      <c r="O2374" s="141"/>
      <c r="R2374" s="141"/>
      <c r="AA2374"/>
      <c r="AD2374" s="19"/>
    </row>
    <row r="2375" spans="1:30" hidden="1" x14ac:dyDescent="0.25">
      <c r="A2375" s="138"/>
      <c r="B2375" s="139"/>
      <c r="C2375" s="140"/>
      <c r="J2375" s="142"/>
      <c r="K2375" s="142"/>
      <c r="L2375" s="142"/>
      <c r="O2375" s="141"/>
      <c r="R2375" s="141"/>
      <c r="AA2375"/>
      <c r="AD2375" s="19"/>
    </row>
    <row r="2376" spans="1:30" hidden="1" x14ac:dyDescent="0.25">
      <c r="A2376" s="138"/>
      <c r="B2376" s="139"/>
      <c r="C2376" s="140"/>
      <c r="J2376" s="142"/>
      <c r="K2376" s="142"/>
      <c r="L2376" s="142"/>
      <c r="O2376" s="141"/>
      <c r="R2376" s="141"/>
      <c r="AA2376"/>
      <c r="AD2376" s="19"/>
    </row>
    <row r="2377" spans="1:30" hidden="1" x14ac:dyDescent="0.25">
      <c r="A2377" s="138"/>
      <c r="B2377" s="139"/>
      <c r="C2377" s="140"/>
      <c r="J2377" s="142"/>
      <c r="K2377" s="142"/>
      <c r="L2377" s="142"/>
      <c r="O2377" s="141"/>
      <c r="R2377" s="141"/>
      <c r="AA2377"/>
      <c r="AD2377" s="19"/>
    </row>
    <row r="2378" spans="1:30" hidden="1" x14ac:dyDescent="0.25">
      <c r="A2378" s="138"/>
      <c r="B2378" s="139"/>
      <c r="C2378" s="140"/>
      <c r="J2378" s="142"/>
      <c r="K2378" s="142"/>
      <c r="L2378" s="142"/>
      <c r="O2378" s="141"/>
      <c r="R2378" s="141"/>
      <c r="AA2378"/>
      <c r="AD2378" s="19"/>
    </row>
    <row r="2379" spans="1:30" hidden="1" x14ac:dyDescent="0.25">
      <c r="A2379" s="138"/>
      <c r="B2379" s="139"/>
      <c r="C2379" s="140"/>
      <c r="J2379" s="142"/>
      <c r="K2379" s="142"/>
      <c r="L2379" s="142"/>
      <c r="O2379" s="141"/>
      <c r="R2379" s="141"/>
      <c r="AA2379"/>
      <c r="AD2379" s="19"/>
    </row>
    <row r="2380" spans="1:30" hidden="1" x14ac:dyDescent="0.25">
      <c r="A2380" s="138"/>
      <c r="B2380" s="139"/>
      <c r="C2380" s="140"/>
      <c r="J2380" s="142"/>
      <c r="K2380" s="142"/>
      <c r="L2380" s="142"/>
      <c r="O2380" s="141"/>
      <c r="R2380" s="141"/>
      <c r="AA2380"/>
      <c r="AD2380" s="19"/>
    </row>
    <row r="2381" spans="1:30" hidden="1" x14ac:dyDescent="0.25">
      <c r="A2381" s="138"/>
      <c r="B2381" s="139"/>
      <c r="C2381" s="140"/>
      <c r="J2381" s="142"/>
      <c r="K2381" s="142"/>
      <c r="L2381" s="142"/>
      <c r="O2381" s="141"/>
      <c r="R2381" s="141"/>
      <c r="AA2381"/>
      <c r="AD2381" s="19"/>
    </row>
    <row r="2382" spans="1:30" hidden="1" x14ac:dyDescent="0.25">
      <c r="A2382" s="138"/>
      <c r="B2382" s="139"/>
      <c r="C2382" s="140"/>
      <c r="J2382" s="142"/>
      <c r="K2382" s="142"/>
      <c r="L2382" s="142"/>
      <c r="O2382" s="141"/>
      <c r="R2382" s="141"/>
      <c r="AA2382"/>
      <c r="AD2382" s="19"/>
    </row>
    <row r="2383" spans="1:30" hidden="1" x14ac:dyDescent="0.25">
      <c r="A2383" s="138"/>
      <c r="B2383" s="139"/>
      <c r="C2383" s="140"/>
      <c r="J2383" s="142"/>
      <c r="K2383" s="142"/>
      <c r="L2383" s="142"/>
      <c r="O2383" s="141"/>
      <c r="R2383" s="141"/>
      <c r="AA2383"/>
      <c r="AD2383" s="19"/>
    </row>
    <row r="2384" spans="1:30" hidden="1" x14ac:dyDescent="0.25">
      <c r="A2384" s="138"/>
      <c r="B2384" s="139"/>
      <c r="C2384" s="140"/>
      <c r="J2384" s="142"/>
      <c r="K2384" s="142"/>
      <c r="L2384" s="142"/>
      <c r="O2384" s="141"/>
      <c r="R2384" s="141"/>
      <c r="AA2384"/>
      <c r="AD2384" s="19"/>
    </row>
    <row r="2385" spans="1:30" hidden="1" x14ac:dyDescent="0.25">
      <c r="A2385" s="138"/>
      <c r="B2385" s="139"/>
      <c r="C2385" s="140"/>
      <c r="J2385" s="142"/>
      <c r="K2385" s="142"/>
      <c r="L2385" s="142"/>
      <c r="O2385" s="141"/>
      <c r="R2385" s="141"/>
      <c r="AA2385"/>
      <c r="AD2385" s="19"/>
    </row>
    <row r="2386" spans="1:30" hidden="1" x14ac:dyDescent="0.25">
      <c r="A2386" s="138"/>
      <c r="B2386" s="139"/>
      <c r="C2386" s="140"/>
      <c r="J2386" s="142"/>
      <c r="K2386" s="142"/>
      <c r="L2386" s="142"/>
      <c r="O2386" s="141"/>
      <c r="R2386" s="141"/>
      <c r="AA2386"/>
      <c r="AD2386" s="19"/>
    </row>
    <row r="2387" spans="1:30" hidden="1" x14ac:dyDescent="0.25">
      <c r="A2387" s="138"/>
      <c r="B2387" s="139"/>
      <c r="C2387" s="140"/>
      <c r="J2387" s="142"/>
      <c r="K2387" s="142"/>
      <c r="L2387" s="142"/>
      <c r="O2387" s="141"/>
      <c r="R2387" s="141"/>
      <c r="AA2387"/>
      <c r="AD2387" s="19"/>
    </row>
    <row r="2388" spans="1:30" hidden="1" x14ac:dyDescent="0.25">
      <c r="A2388" s="138"/>
      <c r="B2388" s="139"/>
      <c r="C2388" s="140"/>
      <c r="J2388" s="142"/>
      <c r="K2388" s="142"/>
      <c r="L2388" s="142"/>
      <c r="O2388" s="141"/>
      <c r="R2388" s="141"/>
      <c r="AA2388"/>
      <c r="AD2388" s="19"/>
    </row>
    <row r="2389" spans="1:30" hidden="1" x14ac:dyDescent="0.25">
      <c r="A2389" s="138"/>
      <c r="B2389" s="139"/>
      <c r="C2389" s="140"/>
      <c r="J2389" s="142"/>
      <c r="K2389" s="142"/>
      <c r="L2389" s="142"/>
      <c r="O2389" s="141"/>
      <c r="R2389" s="141"/>
      <c r="AA2389"/>
      <c r="AD2389" s="19"/>
    </row>
    <row r="2390" spans="1:30" hidden="1" x14ac:dyDescent="0.25">
      <c r="A2390" s="138"/>
      <c r="B2390" s="139"/>
      <c r="C2390" s="140"/>
      <c r="J2390" s="142"/>
      <c r="K2390" s="142"/>
      <c r="L2390" s="142"/>
      <c r="O2390" s="141"/>
      <c r="R2390" s="141"/>
      <c r="AA2390"/>
      <c r="AD2390" s="19"/>
    </row>
    <row r="2391" spans="1:30" hidden="1" x14ac:dyDescent="0.25">
      <c r="A2391" s="138"/>
      <c r="B2391" s="139"/>
      <c r="C2391" s="140"/>
      <c r="J2391" s="142"/>
      <c r="K2391" s="142"/>
      <c r="L2391" s="142"/>
      <c r="O2391" s="141"/>
      <c r="R2391" s="141"/>
      <c r="AA2391"/>
      <c r="AD2391" s="19"/>
    </row>
    <row r="2392" spans="1:30" hidden="1" x14ac:dyDescent="0.25">
      <c r="A2392" s="138"/>
      <c r="B2392" s="139"/>
      <c r="C2392" s="140"/>
      <c r="J2392" s="142"/>
      <c r="K2392" s="142"/>
      <c r="L2392" s="142"/>
      <c r="O2392" s="141"/>
      <c r="R2392" s="141"/>
      <c r="AA2392"/>
      <c r="AD2392" s="19"/>
    </row>
    <row r="2393" spans="1:30" hidden="1" x14ac:dyDescent="0.25">
      <c r="A2393" s="138"/>
      <c r="B2393" s="139"/>
      <c r="C2393" s="140"/>
      <c r="J2393" s="142"/>
      <c r="K2393" s="142"/>
      <c r="L2393" s="142"/>
      <c r="O2393" s="141"/>
      <c r="R2393" s="141"/>
      <c r="AA2393"/>
      <c r="AD2393" s="19"/>
    </row>
    <row r="2394" spans="1:30" hidden="1" x14ac:dyDescent="0.25">
      <c r="A2394" s="138"/>
      <c r="B2394" s="139"/>
      <c r="C2394" s="140"/>
      <c r="J2394" s="142"/>
      <c r="K2394" s="142"/>
      <c r="L2394" s="142"/>
      <c r="O2394" s="141"/>
      <c r="R2394" s="141"/>
      <c r="AA2394"/>
      <c r="AD2394" s="19"/>
    </row>
    <row r="2395" spans="1:30" hidden="1" x14ac:dyDescent="0.25">
      <c r="A2395" s="138"/>
      <c r="B2395" s="139"/>
      <c r="C2395" s="140"/>
      <c r="J2395" s="142"/>
      <c r="K2395" s="142"/>
      <c r="L2395" s="142"/>
      <c r="O2395" s="141"/>
      <c r="R2395" s="141"/>
      <c r="AA2395"/>
      <c r="AD2395" s="19"/>
    </row>
    <row r="2396" spans="1:30" hidden="1" x14ac:dyDescent="0.25">
      <c r="A2396" s="138"/>
      <c r="B2396" s="139"/>
      <c r="C2396" s="140"/>
      <c r="J2396" s="142"/>
      <c r="K2396" s="142"/>
      <c r="L2396" s="142"/>
      <c r="O2396" s="141"/>
      <c r="R2396" s="141"/>
      <c r="AA2396"/>
      <c r="AD2396" s="19"/>
    </row>
    <row r="2397" spans="1:30" hidden="1" x14ac:dyDescent="0.25">
      <c r="A2397" s="138"/>
      <c r="B2397" s="139"/>
      <c r="C2397" s="140"/>
      <c r="J2397" s="142"/>
      <c r="K2397" s="142"/>
      <c r="L2397" s="142"/>
      <c r="O2397" s="141"/>
      <c r="R2397" s="141"/>
      <c r="AA2397"/>
      <c r="AD2397" s="19"/>
    </row>
    <row r="2398" spans="1:30" hidden="1" x14ac:dyDescent="0.25">
      <c r="A2398" s="138"/>
      <c r="B2398" s="139"/>
      <c r="C2398" s="140"/>
      <c r="J2398" s="142"/>
      <c r="K2398" s="142"/>
      <c r="L2398" s="142"/>
      <c r="O2398" s="141"/>
      <c r="R2398" s="141"/>
      <c r="AA2398"/>
      <c r="AD2398" s="19"/>
    </row>
    <row r="2399" spans="1:30" hidden="1" x14ac:dyDescent="0.25">
      <c r="A2399" s="138"/>
      <c r="B2399" s="139"/>
      <c r="C2399" s="140"/>
      <c r="J2399" s="142"/>
      <c r="K2399" s="142"/>
      <c r="L2399" s="142"/>
      <c r="O2399" s="141"/>
      <c r="R2399" s="141"/>
      <c r="AA2399"/>
      <c r="AD2399" s="19"/>
    </row>
    <row r="2400" spans="1:30" hidden="1" x14ac:dyDescent="0.25">
      <c r="A2400" s="138"/>
      <c r="B2400" s="139"/>
      <c r="C2400" s="140"/>
      <c r="J2400" s="142"/>
      <c r="K2400" s="142"/>
      <c r="L2400" s="142"/>
      <c r="O2400" s="141"/>
      <c r="R2400" s="141"/>
      <c r="AA2400"/>
      <c r="AD2400" s="19"/>
    </row>
    <row r="2401" spans="1:30" hidden="1" x14ac:dyDescent="0.25">
      <c r="A2401" s="138"/>
      <c r="B2401" s="139"/>
      <c r="C2401" s="140"/>
      <c r="J2401" s="142"/>
      <c r="K2401" s="142"/>
      <c r="L2401" s="142"/>
      <c r="O2401" s="141"/>
      <c r="R2401" s="141"/>
      <c r="AA2401"/>
      <c r="AD2401" s="19"/>
    </row>
    <row r="2402" spans="1:30" hidden="1" x14ac:dyDescent="0.25">
      <c r="A2402" s="138"/>
      <c r="B2402" s="139"/>
      <c r="C2402" s="140"/>
      <c r="J2402" s="142"/>
      <c r="K2402" s="142"/>
      <c r="L2402" s="142"/>
      <c r="O2402" s="141"/>
      <c r="R2402" s="141"/>
      <c r="AA2402"/>
      <c r="AD2402" s="19"/>
    </row>
    <row r="2403" spans="1:30" hidden="1" x14ac:dyDescent="0.25">
      <c r="A2403" s="138"/>
      <c r="B2403" s="139"/>
      <c r="C2403" s="140"/>
      <c r="J2403" s="142"/>
      <c r="K2403" s="142"/>
      <c r="L2403" s="142"/>
      <c r="O2403" s="141"/>
      <c r="R2403" s="141"/>
      <c r="AA2403"/>
      <c r="AD2403" s="19"/>
    </row>
    <row r="2404" spans="1:30" hidden="1" x14ac:dyDescent="0.25">
      <c r="A2404" s="138"/>
      <c r="B2404" s="139"/>
      <c r="C2404" s="140"/>
      <c r="J2404" s="142"/>
      <c r="K2404" s="142"/>
      <c r="L2404" s="142"/>
      <c r="O2404" s="141"/>
      <c r="R2404" s="141"/>
      <c r="AA2404"/>
      <c r="AD2404" s="19"/>
    </row>
    <row r="2405" spans="1:30" hidden="1" x14ac:dyDescent="0.25">
      <c r="A2405" s="138"/>
      <c r="B2405" s="139"/>
      <c r="C2405" s="140"/>
      <c r="J2405" s="142"/>
      <c r="K2405" s="142"/>
      <c r="L2405" s="142"/>
      <c r="O2405" s="141"/>
      <c r="R2405" s="141"/>
      <c r="AA2405"/>
      <c r="AD2405" s="19"/>
    </row>
    <row r="2406" spans="1:30" hidden="1" x14ac:dyDescent="0.25">
      <c r="A2406" s="138"/>
      <c r="B2406" s="139"/>
      <c r="C2406" s="140"/>
      <c r="J2406" s="142"/>
      <c r="K2406" s="142"/>
      <c r="L2406" s="142"/>
      <c r="O2406" s="141"/>
      <c r="R2406" s="141"/>
      <c r="AA2406"/>
      <c r="AD2406" s="19"/>
    </row>
    <row r="2407" spans="1:30" hidden="1" x14ac:dyDescent="0.25">
      <c r="A2407" s="138"/>
      <c r="B2407" s="139"/>
      <c r="C2407" s="140"/>
      <c r="J2407" s="142"/>
      <c r="K2407" s="142"/>
      <c r="L2407" s="142"/>
      <c r="O2407" s="141"/>
      <c r="R2407" s="141"/>
      <c r="AA2407"/>
      <c r="AD2407" s="19"/>
    </row>
    <row r="2408" spans="1:30" hidden="1" x14ac:dyDescent="0.25">
      <c r="A2408" s="138"/>
      <c r="B2408" s="139"/>
      <c r="C2408" s="140"/>
      <c r="J2408" s="142"/>
      <c r="K2408" s="142"/>
      <c r="L2408" s="142"/>
      <c r="O2408" s="141"/>
      <c r="R2408" s="141"/>
      <c r="AA2408"/>
      <c r="AD2408" s="19"/>
    </row>
    <row r="2409" spans="1:30" hidden="1" x14ac:dyDescent="0.25">
      <c r="A2409" s="138"/>
      <c r="B2409" s="139"/>
      <c r="C2409" s="140"/>
      <c r="J2409" s="142"/>
      <c r="K2409" s="142"/>
      <c r="L2409" s="142"/>
      <c r="O2409" s="141"/>
      <c r="R2409" s="141"/>
      <c r="AA2409"/>
      <c r="AD2409" s="19"/>
    </row>
    <row r="2410" spans="1:30" hidden="1" x14ac:dyDescent="0.25">
      <c r="A2410" s="138"/>
      <c r="B2410" s="139"/>
      <c r="C2410" s="140"/>
      <c r="J2410" s="142"/>
      <c r="K2410" s="142"/>
      <c r="L2410" s="142"/>
      <c r="O2410" s="141"/>
      <c r="R2410" s="141"/>
      <c r="AA2410"/>
      <c r="AD2410" s="19"/>
    </row>
    <row r="2411" spans="1:30" hidden="1" x14ac:dyDescent="0.25">
      <c r="A2411" s="138"/>
      <c r="B2411" s="139"/>
      <c r="C2411" s="140"/>
      <c r="J2411" s="142"/>
      <c r="K2411" s="142"/>
      <c r="L2411" s="142"/>
      <c r="O2411" s="141"/>
      <c r="R2411" s="141"/>
      <c r="AA2411"/>
      <c r="AD2411" s="19"/>
    </row>
    <row r="2412" spans="1:30" hidden="1" x14ac:dyDescent="0.25">
      <c r="A2412" s="138"/>
      <c r="B2412" s="139"/>
      <c r="C2412" s="140"/>
      <c r="J2412" s="142"/>
      <c r="K2412" s="142"/>
      <c r="L2412" s="142"/>
      <c r="O2412" s="141"/>
      <c r="R2412" s="141"/>
      <c r="AA2412"/>
      <c r="AD2412" s="19"/>
    </row>
    <row r="2413" spans="1:30" hidden="1" x14ac:dyDescent="0.25">
      <c r="A2413" s="138"/>
      <c r="B2413" s="139"/>
      <c r="C2413" s="140"/>
      <c r="J2413" s="142"/>
      <c r="K2413" s="142"/>
      <c r="L2413" s="142"/>
      <c r="O2413" s="141"/>
      <c r="R2413" s="141"/>
      <c r="AA2413"/>
      <c r="AD2413" s="19"/>
    </row>
    <row r="2414" spans="1:30" hidden="1" x14ac:dyDescent="0.25">
      <c r="A2414" s="138"/>
      <c r="B2414" s="139"/>
      <c r="C2414" s="140"/>
      <c r="J2414" s="142"/>
      <c r="K2414" s="142"/>
      <c r="L2414" s="142"/>
      <c r="O2414" s="141"/>
      <c r="R2414" s="141"/>
      <c r="AA2414"/>
      <c r="AD2414" s="19"/>
    </row>
    <row r="2415" spans="1:30" hidden="1" x14ac:dyDescent="0.25">
      <c r="A2415" s="138"/>
      <c r="B2415" s="139"/>
      <c r="C2415" s="140"/>
      <c r="J2415" s="142"/>
      <c r="K2415" s="142"/>
      <c r="L2415" s="142"/>
      <c r="O2415" s="141"/>
      <c r="R2415" s="141"/>
      <c r="AA2415"/>
      <c r="AD2415" s="19"/>
    </row>
    <row r="2416" spans="1:30" hidden="1" x14ac:dyDescent="0.25">
      <c r="A2416" s="138"/>
      <c r="B2416" s="139"/>
      <c r="C2416" s="140"/>
      <c r="J2416" s="142"/>
      <c r="K2416" s="142"/>
      <c r="L2416" s="142"/>
      <c r="O2416" s="141"/>
      <c r="R2416" s="141"/>
      <c r="AA2416"/>
      <c r="AD2416" s="19"/>
    </row>
    <row r="2417" spans="1:30" hidden="1" x14ac:dyDescent="0.25">
      <c r="A2417" s="138"/>
      <c r="B2417" s="139"/>
      <c r="C2417" s="140"/>
      <c r="J2417" s="142"/>
      <c r="K2417" s="142"/>
      <c r="L2417" s="142"/>
      <c r="O2417" s="141"/>
      <c r="R2417" s="141"/>
      <c r="AA2417"/>
      <c r="AD2417" s="19"/>
    </row>
    <row r="2418" spans="1:30" hidden="1" x14ac:dyDescent="0.25">
      <c r="A2418" s="138"/>
      <c r="B2418" s="139"/>
      <c r="C2418" s="140"/>
      <c r="J2418" s="142"/>
      <c r="K2418" s="142"/>
      <c r="L2418" s="142"/>
      <c r="O2418" s="141"/>
      <c r="R2418" s="141"/>
      <c r="AA2418"/>
      <c r="AD2418" s="19"/>
    </row>
    <row r="2419" spans="1:30" hidden="1" x14ac:dyDescent="0.25">
      <c r="A2419" s="138"/>
      <c r="B2419" s="139"/>
      <c r="C2419" s="140"/>
      <c r="J2419" s="142"/>
      <c r="K2419" s="142"/>
      <c r="L2419" s="142"/>
      <c r="O2419" s="141"/>
      <c r="R2419" s="141"/>
      <c r="AA2419"/>
      <c r="AD2419" s="19"/>
    </row>
    <row r="2420" spans="1:30" hidden="1" x14ac:dyDescent="0.25">
      <c r="A2420" s="138"/>
      <c r="B2420" s="139"/>
      <c r="C2420" s="140"/>
      <c r="J2420" s="142"/>
      <c r="K2420" s="142"/>
      <c r="L2420" s="142"/>
      <c r="O2420" s="141"/>
      <c r="R2420" s="141"/>
      <c r="AA2420"/>
      <c r="AD2420" s="19"/>
    </row>
    <row r="2421" spans="1:30" hidden="1" x14ac:dyDescent="0.25">
      <c r="A2421" s="138"/>
      <c r="B2421" s="139"/>
      <c r="C2421" s="140"/>
      <c r="J2421" s="142"/>
      <c r="K2421" s="142"/>
      <c r="L2421" s="142"/>
      <c r="O2421" s="141"/>
      <c r="R2421" s="141"/>
      <c r="AA2421"/>
      <c r="AD2421" s="19"/>
    </row>
    <row r="2422" spans="1:30" hidden="1" x14ac:dyDescent="0.25">
      <c r="A2422" s="138"/>
      <c r="B2422" s="139"/>
      <c r="C2422" s="140"/>
      <c r="J2422" s="142"/>
      <c r="K2422" s="142"/>
      <c r="L2422" s="142"/>
      <c r="O2422" s="141"/>
      <c r="R2422" s="141"/>
      <c r="AA2422"/>
      <c r="AD2422" s="19"/>
    </row>
    <row r="2423" spans="1:30" hidden="1" x14ac:dyDescent="0.25">
      <c r="A2423" s="138"/>
      <c r="B2423" s="139"/>
      <c r="C2423" s="140"/>
      <c r="J2423" s="142"/>
      <c r="K2423" s="142"/>
      <c r="L2423" s="142"/>
      <c r="O2423" s="141"/>
      <c r="R2423" s="141"/>
      <c r="AA2423"/>
      <c r="AD2423" s="19"/>
    </row>
    <row r="2424" spans="1:30" hidden="1" x14ac:dyDescent="0.25">
      <c r="A2424" s="138"/>
      <c r="B2424" s="139"/>
      <c r="C2424" s="140"/>
      <c r="J2424" s="142"/>
      <c r="K2424" s="142"/>
      <c r="L2424" s="142"/>
      <c r="O2424" s="141"/>
      <c r="R2424" s="141"/>
      <c r="AA2424"/>
      <c r="AD2424" s="19"/>
    </row>
    <row r="2425" spans="1:30" hidden="1" x14ac:dyDescent="0.25">
      <c r="A2425" s="138"/>
      <c r="B2425" s="139"/>
      <c r="C2425" s="140"/>
      <c r="J2425" s="142"/>
      <c r="K2425" s="142"/>
      <c r="L2425" s="142"/>
      <c r="O2425" s="141"/>
      <c r="R2425" s="141"/>
      <c r="AA2425"/>
      <c r="AD2425" s="19"/>
    </row>
    <row r="2426" spans="1:30" hidden="1" x14ac:dyDescent="0.25">
      <c r="A2426" s="138"/>
      <c r="B2426" s="139"/>
      <c r="C2426" s="140"/>
      <c r="J2426" s="142"/>
      <c r="K2426" s="142"/>
      <c r="L2426" s="142"/>
      <c r="O2426" s="141"/>
      <c r="R2426" s="141"/>
      <c r="AA2426"/>
      <c r="AD2426" s="19"/>
    </row>
    <row r="2427" spans="1:30" hidden="1" x14ac:dyDescent="0.25">
      <c r="A2427" s="138"/>
      <c r="B2427" s="139"/>
      <c r="C2427" s="140"/>
      <c r="J2427" s="142"/>
      <c r="K2427" s="142"/>
      <c r="L2427" s="142"/>
      <c r="O2427" s="141"/>
      <c r="R2427" s="141"/>
      <c r="AA2427"/>
      <c r="AD2427" s="19"/>
    </row>
    <row r="2428" spans="1:30" hidden="1" x14ac:dyDescent="0.25">
      <c r="A2428" s="138"/>
      <c r="B2428" s="139"/>
      <c r="C2428" s="140"/>
      <c r="J2428" s="142"/>
      <c r="K2428" s="142"/>
      <c r="L2428" s="142"/>
      <c r="O2428" s="141"/>
      <c r="R2428" s="141"/>
      <c r="AA2428"/>
      <c r="AD2428" s="19"/>
    </row>
    <row r="2429" spans="1:30" hidden="1" x14ac:dyDescent="0.25">
      <c r="A2429" s="138"/>
      <c r="B2429" s="139"/>
      <c r="C2429" s="140"/>
      <c r="J2429" s="142"/>
      <c r="K2429" s="142"/>
      <c r="L2429" s="142"/>
      <c r="O2429" s="141"/>
      <c r="R2429" s="141"/>
      <c r="AA2429"/>
      <c r="AD2429" s="19"/>
    </row>
    <row r="2430" spans="1:30" hidden="1" x14ac:dyDescent="0.25">
      <c r="A2430" s="138"/>
      <c r="B2430" s="139"/>
      <c r="C2430" s="140"/>
      <c r="J2430" s="142"/>
      <c r="K2430" s="142"/>
      <c r="L2430" s="142"/>
      <c r="O2430" s="141"/>
      <c r="R2430" s="141"/>
      <c r="AA2430"/>
      <c r="AD2430" s="19"/>
    </row>
    <row r="2431" spans="1:30" hidden="1" x14ac:dyDescent="0.25">
      <c r="A2431" s="138"/>
      <c r="B2431" s="139"/>
      <c r="C2431" s="140"/>
      <c r="J2431" s="142"/>
      <c r="K2431" s="142"/>
      <c r="L2431" s="142"/>
      <c r="O2431" s="141"/>
      <c r="R2431" s="141"/>
      <c r="AA2431"/>
      <c r="AD2431" s="19"/>
    </row>
    <row r="2432" spans="1:30" hidden="1" x14ac:dyDescent="0.25">
      <c r="A2432" s="138"/>
      <c r="B2432" s="139"/>
      <c r="C2432" s="140"/>
      <c r="J2432" s="142"/>
      <c r="K2432" s="142"/>
      <c r="L2432" s="142"/>
      <c r="O2432" s="141"/>
      <c r="R2432" s="141"/>
      <c r="AA2432"/>
      <c r="AD2432" s="19"/>
    </row>
    <row r="2433" spans="1:30" hidden="1" x14ac:dyDescent="0.25">
      <c r="A2433" s="138"/>
      <c r="B2433" s="139"/>
      <c r="C2433" s="140"/>
      <c r="J2433" s="142"/>
      <c r="K2433" s="142"/>
      <c r="L2433" s="142"/>
      <c r="O2433" s="141"/>
      <c r="R2433" s="141"/>
      <c r="AA2433"/>
      <c r="AD2433" s="19"/>
    </row>
    <row r="2434" spans="1:30" hidden="1" x14ac:dyDescent="0.25">
      <c r="A2434" s="138"/>
      <c r="B2434" s="139"/>
      <c r="C2434" s="140"/>
      <c r="J2434" s="142"/>
      <c r="K2434" s="142"/>
      <c r="L2434" s="142"/>
      <c r="O2434" s="141"/>
      <c r="R2434" s="141"/>
      <c r="AA2434"/>
      <c r="AD2434" s="19"/>
    </row>
    <row r="2435" spans="1:30" hidden="1" x14ac:dyDescent="0.25">
      <c r="A2435" s="138"/>
      <c r="B2435" s="139"/>
      <c r="C2435" s="140"/>
      <c r="J2435" s="142"/>
      <c r="K2435" s="142"/>
      <c r="L2435" s="142"/>
      <c r="O2435" s="141"/>
      <c r="R2435" s="141"/>
      <c r="AA2435"/>
      <c r="AD2435" s="19"/>
    </row>
    <row r="2436" spans="1:30" hidden="1" x14ac:dyDescent="0.25">
      <c r="A2436" s="138"/>
      <c r="B2436" s="139"/>
      <c r="C2436" s="140"/>
      <c r="J2436" s="142"/>
      <c r="K2436" s="142"/>
      <c r="L2436" s="142"/>
      <c r="O2436" s="141"/>
      <c r="R2436" s="141"/>
      <c r="AA2436"/>
      <c r="AD2436" s="19"/>
    </row>
    <row r="2437" spans="1:30" hidden="1" x14ac:dyDescent="0.25">
      <c r="A2437" s="138"/>
      <c r="B2437" s="139"/>
      <c r="C2437" s="140"/>
      <c r="J2437" s="142"/>
      <c r="K2437" s="142"/>
      <c r="L2437" s="142"/>
      <c r="O2437" s="141"/>
      <c r="R2437" s="141"/>
      <c r="AA2437"/>
      <c r="AD2437" s="19"/>
    </row>
    <row r="2438" spans="1:30" hidden="1" x14ac:dyDescent="0.25">
      <c r="A2438" s="138"/>
      <c r="B2438" s="139"/>
      <c r="C2438" s="140"/>
      <c r="J2438" s="142"/>
      <c r="K2438" s="142"/>
      <c r="L2438" s="142"/>
      <c r="O2438" s="141"/>
      <c r="R2438" s="141"/>
      <c r="AA2438"/>
      <c r="AD2438" s="19"/>
    </row>
    <row r="2439" spans="1:30" hidden="1" x14ac:dyDescent="0.25">
      <c r="A2439" s="138"/>
      <c r="B2439" s="139"/>
      <c r="C2439" s="140"/>
      <c r="J2439" s="142"/>
      <c r="K2439" s="142"/>
      <c r="L2439" s="142"/>
      <c r="O2439" s="141"/>
      <c r="R2439" s="141"/>
      <c r="AA2439"/>
      <c r="AD2439" s="19"/>
    </row>
    <row r="2440" spans="1:30" hidden="1" x14ac:dyDescent="0.25">
      <c r="A2440" s="138"/>
      <c r="B2440" s="139"/>
      <c r="C2440" s="140"/>
      <c r="J2440" s="142"/>
      <c r="K2440" s="142"/>
      <c r="L2440" s="142"/>
      <c r="O2440" s="141"/>
      <c r="R2440" s="141"/>
      <c r="AA2440"/>
      <c r="AD2440" s="19"/>
    </row>
    <row r="2441" spans="1:30" hidden="1" x14ac:dyDescent="0.25">
      <c r="A2441" s="138"/>
      <c r="B2441" s="139"/>
      <c r="C2441" s="140"/>
      <c r="J2441" s="142"/>
      <c r="K2441" s="142"/>
      <c r="L2441" s="142"/>
      <c r="O2441" s="141"/>
      <c r="R2441" s="141"/>
      <c r="AA2441"/>
      <c r="AD2441" s="19"/>
    </row>
    <row r="2442" spans="1:30" hidden="1" x14ac:dyDescent="0.25">
      <c r="A2442" s="138"/>
      <c r="B2442" s="139"/>
      <c r="C2442" s="140"/>
      <c r="J2442" s="142"/>
      <c r="K2442" s="142"/>
      <c r="L2442" s="142"/>
      <c r="O2442" s="141"/>
      <c r="R2442" s="141"/>
      <c r="AA2442"/>
      <c r="AD2442" s="19"/>
    </row>
    <row r="2443" spans="1:30" hidden="1" x14ac:dyDescent="0.25">
      <c r="A2443" s="138"/>
      <c r="B2443" s="139"/>
      <c r="C2443" s="140"/>
      <c r="J2443" s="142"/>
      <c r="K2443" s="142"/>
      <c r="L2443" s="142"/>
      <c r="O2443" s="141"/>
      <c r="R2443" s="141"/>
      <c r="AA2443"/>
      <c r="AD2443" s="19"/>
    </row>
    <row r="2444" spans="1:30" hidden="1" x14ac:dyDescent="0.25">
      <c r="A2444" s="138"/>
      <c r="B2444" s="139"/>
      <c r="C2444" s="140"/>
      <c r="J2444" s="142"/>
      <c r="K2444" s="142"/>
      <c r="L2444" s="142"/>
      <c r="O2444" s="141"/>
      <c r="R2444" s="141"/>
      <c r="AA2444"/>
      <c r="AD2444" s="19"/>
    </row>
    <row r="2445" spans="1:30" hidden="1" x14ac:dyDescent="0.25">
      <c r="A2445" s="138"/>
      <c r="B2445" s="139"/>
      <c r="C2445" s="140"/>
      <c r="J2445" s="142"/>
      <c r="K2445" s="142"/>
      <c r="L2445" s="142"/>
      <c r="O2445" s="141"/>
      <c r="R2445" s="141"/>
      <c r="AA2445"/>
      <c r="AD2445" s="19"/>
    </row>
    <row r="2446" spans="1:30" hidden="1" x14ac:dyDescent="0.25">
      <c r="A2446" s="138"/>
      <c r="B2446" s="139"/>
      <c r="C2446" s="140"/>
      <c r="J2446" s="142"/>
      <c r="K2446" s="142"/>
      <c r="L2446" s="142"/>
      <c r="O2446" s="141"/>
      <c r="R2446" s="141"/>
      <c r="AA2446"/>
      <c r="AD2446" s="19"/>
    </row>
    <row r="2447" spans="1:30" hidden="1" x14ac:dyDescent="0.25">
      <c r="A2447" s="138"/>
      <c r="B2447" s="139"/>
      <c r="C2447" s="140"/>
      <c r="J2447" s="142"/>
      <c r="K2447" s="142"/>
      <c r="L2447" s="142"/>
      <c r="O2447" s="141"/>
      <c r="R2447" s="141"/>
      <c r="AA2447"/>
      <c r="AD2447" s="19"/>
    </row>
    <row r="2448" spans="1:30" hidden="1" x14ac:dyDescent="0.25">
      <c r="A2448" s="138"/>
      <c r="B2448" s="139"/>
      <c r="C2448" s="140"/>
      <c r="J2448" s="142"/>
      <c r="K2448" s="142"/>
      <c r="L2448" s="142"/>
      <c r="O2448" s="141"/>
      <c r="R2448" s="141"/>
      <c r="AA2448"/>
      <c r="AD2448" s="19"/>
    </row>
    <row r="2449" spans="1:30" hidden="1" x14ac:dyDescent="0.25">
      <c r="A2449" s="138"/>
      <c r="B2449" s="139"/>
      <c r="C2449" s="140"/>
      <c r="J2449" s="142"/>
      <c r="K2449" s="142"/>
      <c r="L2449" s="142"/>
      <c r="O2449" s="141"/>
      <c r="R2449" s="141"/>
      <c r="AA2449"/>
      <c r="AD2449" s="19"/>
    </row>
    <row r="2450" spans="1:30" hidden="1" x14ac:dyDescent="0.25">
      <c r="A2450" s="138"/>
      <c r="B2450" s="139"/>
      <c r="C2450" s="140"/>
      <c r="J2450" s="142"/>
      <c r="K2450" s="142"/>
      <c r="L2450" s="142"/>
      <c r="O2450" s="141"/>
      <c r="R2450" s="141"/>
      <c r="AA2450"/>
      <c r="AD2450" s="19"/>
    </row>
    <row r="2451" spans="1:30" hidden="1" x14ac:dyDescent="0.25">
      <c r="A2451" s="138"/>
      <c r="B2451" s="139"/>
      <c r="C2451" s="140"/>
      <c r="J2451" s="142"/>
      <c r="K2451" s="142"/>
      <c r="L2451" s="142"/>
      <c r="O2451" s="141"/>
      <c r="R2451" s="141"/>
      <c r="AA2451"/>
      <c r="AD2451" s="19"/>
    </row>
    <row r="2452" spans="1:30" hidden="1" x14ac:dyDescent="0.25">
      <c r="A2452" s="138"/>
      <c r="B2452" s="139"/>
      <c r="C2452" s="140"/>
      <c r="J2452" s="142"/>
      <c r="K2452" s="142"/>
      <c r="L2452" s="142"/>
      <c r="O2452" s="141"/>
      <c r="R2452" s="141"/>
      <c r="AA2452"/>
      <c r="AD2452" s="19"/>
    </row>
    <row r="2453" spans="1:30" hidden="1" x14ac:dyDescent="0.25">
      <c r="A2453" s="138"/>
      <c r="B2453" s="139"/>
      <c r="C2453" s="140"/>
      <c r="J2453" s="142"/>
      <c r="K2453" s="142"/>
      <c r="L2453" s="142"/>
      <c r="O2453" s="141"/>
      <c r="R2453" s="141"/>
      <c r="AA2453"/>
      <c r="AD2453" s="19"/>
    </row>
    <row r="2454" spans="1:30" hidden="1" x14ac:dyDescent="0.25">
      <c r="A2454" s="138"/>
      <c r="B2454" s="139"/>
      <c r="C2454" s="140"/>
      <c r="J2454" s="142"/>
      <c r="K2454" s="142"/>
      <c r="L2454" s="142"/>
      <c r="O2454" s="141"/>
      <c r="R2454" s="141"/>
      <c r="AA2454"/>
      <c r="AD2454" s="19"/>
    </row>
    <row r="2455" spans="1:30" hidden="1" x14ac:dyDescent="0.25">
      <c r="A2455" s="138"/>
      <c r="B2455" s="139"/>
      <c r="C2455" s="140"/>
      <c r="J2455" s="142"/>
      <c r="K2455" s="142"/>
      <c r="L2455" s="142"/>
      <c r="O2455" s="141"/>
      <c r="R2455" s="141"/>
      <c r="AA2455"/>
      <c r="AD2455" s="19"/>
    </row>
    <row r="2456" spans="1:30" hidden="1" x14ac:dyDescent="0.25">
      <c r="A2456" s="138"/>
      <c r="B2456" s="139"/>
      <c r="C2456" s="140"/>
      <c r="J2456" s="142"/>
      <c r="K2456" s="142"/>
      <c r="L2456" s="142"/>
      <c r="O2456" s="141"/>
      <c r="R2456" s="141"/>
      <c r="AA2456"/>
      <c r="AD2456" s="19"/>
    </row>
    <row r="2457" spans="1:30" hidden="1" x14ac:dyDescent="0.25">
      <c r="A2457" s="138"/>
      <c r="B2457" s="139"/>
      <c r="C2457" s="140"/>
      <c r="J2457" s="142"/>
      <c r="K2457" s="142"/>
      <c r="L2457" s="142"/>
      <c r="O2457" s="141"/>
      <c r="R2457" s="141"/>
      <c r="AA2457"/>
      <c r="AD2457" s="19"/>
    </row>
    <row r="2458" spans="1:30" hidden="1" x14ac:dyDescent="0.25">
      <c r="A2458" s="138"/>
      <c r="B2458" s="139"/>
      <c r="C2458" s="140"/>
      <c r="J2458" s="142"/>
      <c r="K2458" s="142"/>
      <c r="L2458" s="142"/>
      <c r="O2458" s="141"/>
      <c r="R2458" s="141"/>
      <c r="AA2458"/>
      <c r="AD2458" s="19"/>
    </row>
    <row r="2459" spans="1:30" hidden="1" x14ac:dyDescent="0.25">
      <c r="A2459" s="138"/>
      <c r="B2459" s="139"/>
      <c r="C2459" s="140"/>
      <c r="J2459" s="142"/>
      <c r="K2459" s="142"/>
      <c r="L2459" s="142"/>
      <c r="O2459" s="141"/>
      <c r="R2459" s="141"/>
      <c r="AA2459"/>
      <c r="AD2459" s="19"/>
    </row>
    <row r="2460" spans="1:30" hidden="1" x14ac:dyDescent="0.25">
      <c r="A2460" s="138"/>
      <c r="B2460" s="139"/>
      <c r="C2460" s="140"/>
      <c r="J2460" s="142"/>
      <c r="K2460" s="142"/>
      <c r="L2460" s="142"/>
      <c r="O2460" s="141"/>
      <c r="R2460" s="141"/>
      <c r="AA2460"/>
      <c r="AD2460" s="19"/>
    </row>
    <row r="2461" spans="1:30" hidden="1" x14ac:dyDescent="0.25">
      <c r="A2461" s="138"/>
      <c r="B2461" s="139"/>
      <c r="C2461" s="140"/>
      <c r="J2461" s="142"/>
      <c r="K2461" s="142"/>
      <c r="L2461" s="142"/>
      <c r="O2461" s="141"/>
      <c r="R2461" s="141"/>
      <c r="AA2461"/>
      <c r="AD2461" s="19"/>
    </row>
    <row r="2462" spans="1:30" hidden="1" x14ac:dyDescent="0.25">
      <c r="A2462" s="138"/>
      <c r="B2462" s="139"/>
      <c r="C2462" s="140"/>
      <c r="J2462" s="142"/>
      <c r="K2462" s="142"/>
      <c r="L2462" s="142"/>
      <c r="O2462" s="141"/>
      <c r="R2462" s="141"/>
      <c r="AA2462"/>
      <c r="AD2462" s="19"/>
    </row>
    <row r="2463" spans="1:30" hidden="1" x14ac:dyDescent="0.25">
      <c r="A2463" s="138"/>
      <c r="B2463" s="139"/>
      <c r="C2463" s="140"/>
      <c r="J2463" s="142"/>
      <c r="K2463" s="142"/>
      <c r="L2463" s="142"/>
      <c r="O2463" s="141"/>
      <c r="R2463" s="141"/>
      <c r="AA2463"/>
      <c r="AD2463" s="19"/>
    </row>
    <row r="2464" spans="1:30" hidden="1" x14ac:dyDescent="0.25">
      <c r="A2464" s="138"/>
      <c r="B2464" s="139"/>
      <c r="C2464" s="140"/>
      <c r="J2464" s="142"/>
      <c r="K2464" s="142"/>
      <c r="L2464" s="142"/>
      <c r="O2464" s="141"/>
      <c r="R2464" s="141"/>
      <c r="AA2464"/>
      <c r="AD2464" s="19"/>
    </row>
    <row r="2465" spans="1:30" hidden="1" x14ac:dyDescent="0.25">
      <c r="A2465" s="138"/>
      <c r="B2465" s="139"/>
      <c r="C2465" s="140"/>
      <c r="J2465" s="142"/>
      <c r="K2465" s="142"/>
      <c r="L2465" s="142"/>
      <c r="O2465" s="141"/>
      <c r="R2465" s="141"/>
      <c r="AA2465"/>
      <c r="AD2465" s="19"/>
    </row>
    <row r="2466" spans="1:30" hidden="1" x14ac:dyDescent="0.25">
      <c r="A2466" s="138"/>
      <c r="B2466" s="139"/>
      <c r="C2466" s="140"/>
      <c r="J2466" s="142"/>
      <c r="K2466" s="142"/>
      <c r="L2466" s="142"/>
      <c r="O2466" s="141"/>
      <c r="R2466" s="141"/>
      <c r="AA2466"/>
      <c r="AD2466" s="19"/>
    </row>
    <row r="2467" spans="1:30" hidden="1" x14ac:dyDescent="0.25">
      <c r="A2467" s="138"/>
      <c r="B2467" s="139"/>
      <c r="C2467" s="140"/>
      <c r="J2467" s="142"/>
      <c r="K2467" s="142"/>
      <c r="L2467" s="142"/>
      <c r="O2467" s="141"/>
      <c r="R2467" s="141"/>
      <c r="AA2467"/>
      <c r="AD2467" s="19"/>
    </row>
    <row r="2468" spans="1:30" hidden="1" x14ac:dyDescent="0.25">
      <c r="A2468" s="138"/>
      <c r="B2468" s="139"/>
      <c r="C2468" s="140"/>
      <c r="J2468" s="142"/>
      <c r="K2468" s="142"/>
      <c r="L2468" s="142"/>
      <c r="O2468" s="141"/>
      <c r="R2468" s="141"/>
      <c r="AA2468"/>
      <c r="AD2468" s="19"/>
    </row>
    <row r="2469" spans="1:30" hidden="1" x14ac:dyDescent="0.25">
      <c r="A2469" s="138"/>
      <c r="B2469" s="139"/>
      <c r="C2469" s="140"/>
      <c r="J2469" s="142"/>
      <c r="K2469" s="142"/>
      <c r="L2469" s="142"/>
      <c r="O2469" s="141"/>
      <c r="R2469" s="141"/>
      <c r="AA2469"/>
      <c r="AD2469" s="19"/>
    </row>
    <row r="2470" spans="1:30" hidden="1" x14ac:dyDescent="0.25">
      <c r="A2470" s="138"/>
      <c r="B2470" s="139"/>
      <c r="C2470" s="140"/>
      <c r="J2470" s="142"/>
      <c r="K2470" s="142"/>
      <c r="L2470" s="142"/>
      <c r="O2470" s="141"/>
      <c r="R2470" s="141"/>
      <c r="AA2470"/>
      <c r="AD2470" s="19"/>
    </row>
    <row r="2471" spans="1:30" hidden="1" x14ac:dyDescent="0.25">
      <c r="A2471" s="138"/>
      <c r="B2471" s="139"/>
      <c r="C2471" s="140"/>
      <c r="J2471" s="142"/>
      <c r="K2471" s="142"/>
      <c r="L2471" s="142"/>
      <c r="O2471" s="141"/>
      <c r="R2471" s="141"/>
      <c r="AA2471"/>
      <c r="AD2471" s="19"/>
    </row>
    <row r="2472" spans="1:30" hidden="1" x14ac:dyDescent="0.25">
      <c r="A2472" s="138"/>
      <c r="B2472" s="139"/>
      <c r="C2472" s="140"/>
      <c r="J2472" s="142"/>
      <c r="K2472" s="142"/>
      <c r="L2472" s="142"/>
      <c r="O2472" s="141"/>
      <c r="R2472" s="141"/>
      <c r="AA2472"/>
      <c r="AD2472" s="19"/>
    </row>
    <row r="2473" spans="1:30" hidden="1" x14ac:dyDescent="0.25">
      <c r="A2473" s="138"/>
      <c r="B2473" s="139"/>
      <c r="C2473" s="140"/>
      <c r="J2473" s="142"/>
      <c r="K2473" s="142"/>
      <c r="L2473" s="142"/>
      <c r="O2473" s="141"/>
      <c r="R2473" s="141"/>
      <c r="AA2473"/>
      <c r="AD2473" s="19"/>
    </row>
    <row r="2474" spans="1:30" hidden="1" x14ac:dyDescent="0.25">
      <c r="A2474" s="138"/>
      <c r="B2474" s="139"/>
      <c r="C2474" s="140"/>
      <c r="J2474" s="142"/>
      <c r="K2474" s="142"/>
      <c r="L2474" s="142"/>
      <c r="O2474" s="141"/>
      <c r="R2474" s="141"/>
      <c r="AA2474"/>
      <c r="AD2474" s="19"/>
    </row>
    <row r="2475" spans="1:30" hidden="1" x14ac:dyDescent="0.25">
      <c r="A2475" s="138"/>
      <c r="B2475" s="139"/>
      <c r="C2475" s="140"/>
      <c r="J2475" s="142"/>
      <c r="K2475" s="142"/>
      <c r="L2475" s="142"/>
      <c r="O2475" s="141"/>
      <c r="R2475" s="141"/>
      <c r="AA2475"/>
      <c r="AD2475" s="19"/>
    </row>
    <row r="2476" spans="1:30" hidden="1" x14ac:dyDescent="0.25">
      <c r="A2476" s="138"/>
      <c r="B2476" s="139"/>
      <c r="C2476" s="140"/>
      <c r="J2476" s="142"/>
      <c r="K2476" s="142"/>
      <c r="L2476" s="142"/>
      <c r="O2476" s="141"/>
      <c r="R2476" s="141"/>
      <c r="AA2476"/>
      <c r="AD2476" s="19"/>
    </row>
    <row r="2477" spans="1:30" hidden="1" x14ac:dyDescent="0.25">
      <c r="A2477" s="138"/>
      <c r="B2477" s="139"/>
      <c r="C2477" s="140"/>
      <c r="J2477" s="142"/>
      <c r="K2477" s="142"/>
      <c r="L2477" s="142"/>
      <c r="O2477" s="141"/>
      <c r="R2477" s="141"/>
      <c r="AA2477"/>
      <c r="AD2477" s="19"/>
    </row>
    <row r="2478" spans="1:30" hidden="1" x14ac:dyDescent="0.25">
      <c r="A2478" s="138"/>
      <c r="B2478" s="139"/>
      <c r="C2478" s="140"/>
      <c r="J2478" s="142"/>
      <c r="K2478" s="142"/>
      <c r="L2478" s="142"/>
      <c r="O2478" s="141"/>
      <c r="R2478" s="141"/>
      <c r="AA2478"/>
      <c r="AD2478" s="19"/>
    </row>
    <row r="2479" spans="1:30" hidden="1" x14ac:dyDescent="0.25">
      <c r="A2479" s="138"/>
      <c r="B2479" s="139"/>
      <c r="C2479" s="140"/>
      <c r="J2479" s="142"/>
      <c r="K2479" s="142"/>
      <c r="L2479" s="142"/>
      <c r="O2479" s="141"/>
      <c r="R2479" s="141"/>
      <c r="AA2479"/>
      <c r="AD2479" s="19"/>
    </row>
    <row r="2480" spans="1:30" hidden="1" x14ac:dyDescent="0.25">
      <c r="A2480" s="138"/>
      <c r="B2480" s="139"/>
      <c r="C2480" s="140"/>
      <c r="J2480" s="142"/>
      <c r="K2480" s="142"/>
      <c r="L2480" s="142"/>
      <c r="O2480" s="141"/>
      <c r="R2480" s="141"/>
      <c r="AA2480"/>
      <c r="AD2480" s="19"/>
    </row>
    <row r="2481" spans="1:30" hidden="1" x14ac:dyDescent="0.25">
      <c r="A2481" s="138"/>
      <c r="B2481" s="139"/>
      <c r="C2481" s="140"/>
      <c r="J2481" s="142"/>
      <c r="K2481" s="142"/>
      <c r="L2481" s="142"/>
      <c r="O2481" s="141"/>
      <c r="R2481" s="141"/>
      <c r="AA2481"/>
      <c r="AD2481" s="19"/>
    </row>
    <row r="2482" spans="1:30" hidden="1" x14ac:dyDescent="0.25">
      <c r="A2482" s="138"/>
      <c r="B2482" s="139"/>
      <c r="C2482" s="140"/>
      <c r="J2482" s="142"/>
      <c r="K2482" s="142"/>
      <c r="L2482" s="142"/>
      <c r="O2482" s="141"/>
      <c r="R2482" s="141"/>
      <c r="AA2482"/>
      <c r="AD2482" s="19"/>
    </row>
    <row r="2483" spans="1:30" hidden="1" x14ac:dyDescent="0.25">
      <c r="A2483" s="138"/>
      <c r="B2483" s="139"/>
      <c r="C2483" s="140"/>
      <c r="J2483" s="142"/>
      <c r="K2483" s="142"/>
      <c r="L2483" s="142"/>
      <c r="O2483" s="141"/>
      <c r="R2483" s="141"/>
      <c r="AA2483"/>
      <c r="AD2483" s="19"/>
    </row>
    <row r="2484" spans="1:30" hidden="1" x14ac:dyDescent="0.25">
      <c r="A2484" s="138"/>
      <c r="B2484" s="139"/>
      <c r="C2484" s="140"/>
      <c r="J2484" s="142"/>
      <c r="K2484" s="142"/>
      <c r="L2484" s="142"/>
      <c r="O2484" s="141"/>
      <c r="R2484" s="141"/>
      <c r="AA2484"/>
      <c r="AD2484" s="19"/>
    </row>
    <row r="2485" spans="1:30" hidden="1" x14ac:dyDescent="0.25">
      <c r="A2485" s="138"/>
      <c r="B2485" s="139"/>
      <c r="C2485" s="140"/>
      <c r="J2485" s="142"/>
      <c r="K2485" s="142"/>
      <c r="L2485" s="142"/>
      <c r="O2485" s="141"/>
      <c r="R2485" s="141"/>
      <c r="AA2485"/>
      <c r="AD2485" s="19"/>
    </row>
    <row r="2486" spans="1:30" hidden="1" x14ac:dyDescent="0.25">
      <c r="A2486" s="138"/>
      <c r="B2486" s="139"/>
      <c r="C2486" s="140"/>
      <c r="J2486" s="142"/>
      <c r="K2486" s="142"/>
      <c r="L2486" s="142"/>
      <c r="O2486" s="141"/>
      <c r="R2486" s="141"/>
      <c r="AA2486"/>
      <c r="AD2486" s="19"/>
    </row>
    <row r="2487" spans="1:30" hidden="1" x14ac:dyDescent="0.25">
      <c r="A2487" s="138"/>
      <c r="B2487" s="139"/>
      <c r="C2487" s="140"/>
      <c r="J2487" s="142"/>
      <c r="K2487" s="142"/>
      <c r="L2487" s="142"/>
      <c r="O2487" s="141"/>
      <c r="R2487" s="141"/>
      <c r="AA2487"/>
      <c r="AD2487" s="19"/>
    </row>
    <row r="2488" spans="1:30" hidden="1" x14ac:dyDescent="0.25">
      <c r="A2488" s="138"/>
      <c r="B2488" s="139"/>
      <c r="C2488" s="140"/>
      <c r="J2488" s="142"/>
      <c r="K2488" s="142"/>
      <c r="L2488" s="142"/>
      <c r="O2488" s="141"/>
      <c r="R2488" s="141"/>
      <c r="AA2488"/>
      <c r="AD2488" s="19"/>
    </row>
    <row r="2489" spans="1:30" hidden="1" x14ac:dyDescent="0.25">
      <c r="A2489" s="138"/>
      <c r="B2489" s="139"/>
      <c r="C2489" s="140"/>
      <c r="J2489" s="142"/>
      <c r="K2489" s="142"/>
      <c r="L2489" s="142"/>
      <c r="O2489" s="141"/>
      <c r="R2489" s="141"/>
      <c r="AA2489"/>
      <c r="AD2489" s="19"/>
    </row>
    <row r="2490" spans="1:30" hidden="1" x14ac:dyDescent="0.25">
      <c r="A2490" s="138"/>
      <c r="B2490" s="139"/>
      <c r="C2490" s="140"/>
      <c r="J2490" s="142"/>
      <c r="K2490" s="142"/>
      <c r="L2490" s="142"/>
      <c r="O2490" s="141"/>
      <c r="R2490" s="141"/>
      <c r="AA2490"/>
      <c r="AD2490" s="19"/>
    </row>
    <row r="2491" spans="1:30" hidden="1" x14ac:dyDescent="0.25">
      <c r="A2491" s="138"/>
      <c r="B2491" s="139"/>
      <c r="C2491" s="140"/>
      <c r="J2491" s="142"/>
      <c r="K2491" s="142"/>
      <c r="L2491" s="142"/>
      <c r="O2491" s="141"/>
      <c r="R2491" s="141"/>
      <c r="AA2491"/>
      <c r="AD2491" s="19"/>
    </row>
    <row r="2492" spans="1:30" hidden="1" x14ac:dyDescent="0.25">
      <c r="A2492" s="138"/>
      <c r="B2492" s="139"/>
      <c r="C2492" s="140"/>
      <c r="J2492" s="142"/>
      <c r="K2492" s="142"/>
      <c r="L2492" s="142"/>
      <c r="O2492" s="141"/>
      <c r="R2492" s="141"/>
      <c r="AA2492"/>
      <c r="AD2492" s="19"/>
    </row>
    <row r="2493" spans="1:30" hidden="1" x14ac:dyDescent="0.25">
      <c r="A2493" s="138"/>
      <c r="B2493" s="139"/>
      <c r="C2493" s="140"/>
      <c r="J2493" s="142"/>
      <c r="K2493" s="142"/>
      <c r="L2493" s="142"/>
      <c r="O2493" s="141"/>
      <c r="R2493" s="141"/>
      <c r="AA2493"/>
      <c r="AD2493" s="19"/>
    </row>
    <row r="2494" spans="1:30" hidden="1" x14ac:dyDescent="0.25">
      <c r="A2494" s="138"/>
      <c r="B2494" s="139"/>
      <c r="C2494" s="140"/>
      <c r="J2494" s="142"/>
      <c r="K2494" s="142"/>
      <c r="L2494" s="142"/>
      <c r="O2494" s="141"/>
      <c r="R2494" s="141"/>
      <c r="AA2494"/>
      <c r="AD2494" s="19"/>
    </row>
    <row r="2495" spans="1:30" hidden="1" x14ac:dyDescent="0.25">
      <c r="A2495" s="138"/>
      <c r="B2495" s="139"/>
      <c r="C2495" s="140"/>
      <c r="J2495" s="142"/>
      <c r="K2495" s="142"/>
      <c r="L2495" s="142"/>
      <c r="O2495" s="141"/>
      <c r="R2495" s="141"/>
      <c r="AA2495"/>
      <c r="AD2495" s="19"/>
    </row>
    <row r="2496" spans="1:30" hidden="1" x14ac:dyDescent="0.25">
      <c r="A2496" s="138"/>
      <c r="B2496" s="139"/>
      <c r="C2496" s="140"/>
      <c r="J2496" s="142"/>
      <c r="K2496" s="142"/>
      <c r="L2496" s="142"/>
      <c r="O2496" s="141"/>
      <c r="R2496" s="141"/>
      <c r="AA2496"/>
      <c r="AD2496" s="19"/>
    </row>
    <row r="2497" spans="1:30" hidden="1" x14ac:dyDescent="0.25">
      <c r="A2497" s="138"/>
      <c r="B2497" s="139"/>
      <c r="C2497" s="140"/>
      <c r="J2497" s="142"/>
      <c r="K2497" s="142"/>
      <c r="L2497" s="142"/>
      <c r="O2497" s="141"/>
      <c r="R2497" s="141"/>
      <c r="AA2497"/>
      <c r="AD2497" s="19"/>
    </row>
    <row r="2498" spans="1:30" hidden="1" x14ac:dyDescent="0.25">
      <c r="A2498" s="138"/>
      <c r="B2498" s="139"/>
      <c r="C2498" s="140"/>
      <c r="J2498" s="142"/>
      <c r="K2498" s="142"/>
      <c r="L2498" s="142"/>
      <c r="O2498" s="141"/>
      <c r="R2498" s="141"/>
      <c r="AA2498"/>
      <c r="AD2498" s="19"/>
    </row>
    <row r="2499" spans="1:30" hidden="1" x14ac:dyDescent="0.25">
      <c r="A2499" s="138"/>
      <c r="B2499" s="139"/>
      <c r="C2499" s="140"/>
      <c r="J2499" s="142"/>
      <c r="K2499" s="142"/>
      <c r="L2499" s="142"/>
      <c r="O2499" s="141"/>
      <c r="R2499" s="141"/>
      <c r="AA2499"/>
      <c r="AD2499" s="19"/>
    </row>
    <row r="2500" spans="1:30" hidden="1" x14ac:dyDescent="0.25">
      <c r="A2500" s="138"/>
      <c r="B2500" s="139"/>
      <c r="C2500" s="140"/>
      <c r="J2500" s="142"/>
      <c r="K2500" s="142"/>
      <c r="L2500" s="142"/>
      <c r="O2500" s="141"/>
      <c r="R2500" s="141"/>
      <c r="AA2500"/>
      <c r="AD2500" s="19"/>
    </row>
    <row r="2501" spans="1:30" hidden="1" x14ac:dyDescent="0.25">
      <c r="A2501" s="138"/>
      <c r="B2501" s="139"/>
      <c r="C2501" s="140"/>
      <c r="J2501" s="142"/>
      <c r="K2501" s="142"/>
      <c r="L2501" s="142"/>
      <c r="O2501" s="141"/>
      <c r="R2501" s="141"/>
      <c r="AA2501"/>
      <c r="AD2501" s="19"/>
    </row>
    <row r="2502" spans="1:30" hidden="1" x14ac:dyDescent="0.25">
      <c r="A2502" s="138"/>
      <c r="B2502" s="139"/>
      <c r="C2502" s="140"/>
      <c r="J2502" s="142"/>
      <c r="K2502" s="142"/>
      <c r="L2502" s="142"/>
      <c r="O2502" s="141"/>
      <c r="R2502" s="141"/>
      <c r="AA2502"/>
      <c r="AD2502" s="19"/>
    </row>
    <row r="2503" spans="1:30" hidden="1" x14ac:dyDescent="0.25">
      <c r="A2503" s="138"/>
      <c r="B2503" s="139"/>
      <c r="C2503" s="140"/>
      <c r="J2503" s="142"/>
      <c r="K2503" s="142"/>
      <c r="L2503" s="142"/>
      <c r="O2503" s="141"/>
      <c r="R2503" s="141"/>
      <c r="AA2503"/>
      <c r="AD2503" s="19"/>
    </row>
    <row r="2504" spans="1:30" hidden="1" x14ac:dyDescent="0.25">
      <c r="A2504" s="138"/>
      <c r="B2504" s="139"/>
      <c r="C2504" s="140"/>
      <c r="J2504" s="142"/>
      <c r="K2504" s="142"/>
      <c r="L2504" s="142"/>
      <c r="O2504" s="141"/>
      <c r="R2504" s="141"/>
      <c r="AA2504"/>
      <c r="AD2504" s="19"/>
    </row>
    <row r="2505" spans="1:30" hidden="1" x14ac:dyDescent="0.25">
      <c r="A2505" s="138"/>
      <c r="B2505" s="139"/>
      <c r="C2505" s="140"/>
      <c r="J2505" s="142"/>
      <c r="K2505" s="142"/>
      <c r="L2505" s="142"/>
      <c r="O2505" s="141"/>
      <c r="R2505" s="141"/>
      <c r="AA2505"/>
      <c r="AD2505" s="19"/>
    </row>
    <row r="2506" spans="1:30" hidden="1" x14ac:dyDescent="0.25">
      <c r="A2506" s="138"/>
      <c r="B2506" s="139"/>
      <c r="C2506" s="140"/>
      <c r="J2506" s="142"/>
      <c r="K2506" s="142"/>
      <c r="L2506" s="142"/>
      <c r="O2506" s="141"/>
      <c r="R2506" s="141"/>
      <c r="AA2506"/>
      <c r="AD2506" s="19"/>
    </row>
    <row r="2507" spans="1:30" hidden="1" x14ac:dyDescent="0.25">
      <c r="A2507" s="138"/>
      <c r="B2507" s="139"/>
      <c r="C2507" s="140"/>
      <c r="J2507" s="142"/>
      <c r="K2507" s="142"/>
      <c r="L2507" s="142"/>
      <c r="O2507" s="141"/>
      <c r="R2507" s="141"/>
      <c r="AA2507"/>
      <c r="AD2507" s="19"/>
    </row>
    <row r="2508" spans="1:30" hidden="1" x14ac:dyDescent="0.25">
      <c r="A2508" s="138"/>
      <c r="B2508" s="139"/>
      <c r="C2508" s="140"/>
      <c r="J2508" s="142"/>
      <c r="K2508" s="142"/>
      <c r="L2508" s="142"/>
      <c r="O2508" s="141"/>
      <c r="R2508" s="141"/>
      <c r="AA2508"/>
      <c r="AD2508" s="19"/>
    </row>
    <row r="2509" spans="1:30" hidden="1" x14ac:dyDescent="0.25">
      <c r="A2509" s="138"/>
      <c r="B2509" s="139"/>
      <c r="C2509" s="140"/>
      <c r="J2509" s="142"/>
      <c r="K2509" s="142"/>
      <c r="L2509" s="142"/>
      <c r="O2509" s="141"/>
      <c r="R2509" s="141"/>
      <c r="AA2509"/>
      <c r="AD2509" s="19"/>
    </row>
    <row r="2510" spans="1:30" hidden="1" x14ac:dyDescent="0.25">
      <c r="A2510" s="138"/>
      <c r="B2510" s="139"/>
      <c r="C2510" s="140"/>
      <c r="J2510" s="142"/>
      <c r="K2510" s="142"/>
      <c r="L2510" s="142"/>
      <c r="O2510" s="141"/>
      <c r="R2510" s="141"/>
      <c r="AA2510"/>
      <c r="AD2510" s="19"/>
    </row>
    <row r="2511" spans="1:30" hidden="1" x14ac:dyDescent="0.25">
      <c r="A2511" s="138"/>
      <c r="B2511" s="139"/>
      <c r="C2511" s="140"/>
      <c r="J2511" s="142"/>
      <c r="K2511" s="142"/>
      <c r="L2511" s="142"/>
      <c r="O2511" s="141"/>
      <c r="R2511" s="141"/>
      <c r="AA2511"/>
      <c r="AD2511" s="19"/>
    </row>
    <row r="2512" spans="1:30" hidden="1" x14ac:dyDescent="0.25">
      <c r="A2512" s="138"/>
      <c r="B2512" s="139"/>
      <c r="C2512" s="140"/>
      <c r="J2512" s="142"/>
      <c r="K2512" s="142"/>
      <c r="L2512" s="142"/>
      <c r="O2512" s="141"/>
      <c r="R2512" s="141"/>
      <c r="AA2512"/>
      <c r="AD2512" s="19"/>
    </row>
    <row r="2513" spans="1:30" hidden="1" x14ac:dyDescent="0.25">
      <c r="A2513" s="138"/>
      <c r="B2513" s="139"/>
      <c r="C2513" s="140"/>
      <c r="J2513" s="142"/>
      <c r="K2513" s="142"/>
      <c r="L2513" s="142"/>
      <c r="O2513" s="141"/>
      <c r="R2513" s="141"/>
      <c r="AA2513"/>
      <c r="AD2513" s="19"/>
    </row>
    <row r="2514" spans="1:30" hidden="1" x14ac:dyDescent="0.25">
      <c r="A2514" s="138"/>
      <c r="B2514" s="139"/>
      <c r="C2514" s="140"/>
      <c r="J2514" s="142"/>
      <c r="K2514" s="142"/>
      <c r="L2514" s="142"/>
      <c r="O2514" s="141"/>
      <c r="R2514" s="141"/>
      <c r="AA2514"/>
      <c r="AD2514" s="19"/>
    </row>
    <row r="2515" spans="1:30" hidden="1" x14ac:dyDescent="0.25">
      <c r="A2515" s="138"/>
      <c r="B2515" s="139"/>
      <c r="C2515" s="140"/>
      <c r="J2515" s="142"/>
      <c r="K2515" s="142"/>
      <c r="L2515" s="142"/>
      <c r="O2515" s="141"/>
      <c r="R2515" s="141"/>
      <c r="AA2515"/>
      <c r="AD2515" s="19"/>
    </row>
    <row r="2516" spans="1:30" hidden="1" x14ac:dyDescent="0.25">
      <c r="A2516" s="138"/>
      <c r="B2516" s="139"/>
      <c r="C2516" s="140"/>
      <c r="J2516" s="142"/>
      <c r="K2516" s="142"/>
      <c r="L2516" s="142"/>
      <c r="O2516" s="141"/>
      <c r="R2516" s="141"/>
      <c r="AA2516"/>
      <c r="AD2516" s="19"/>
    </row>
    <row r="2517" spans="1:30" hidden="1" x14ac:dyDescent="0.25">
      <c r="A2517" s="138"/>
      <c r="B2517" s="139"/>
      <c r="C2517" s="140"/>
      <c r="J2517" s="142"/>
      <c r="K2517" s="142"/>
      <c r="L2517" s="142"/>
      <c r="O2517" s="141"/>
      <c r="R2517" s="141"/>
      <c r="AA2517"/>
      <c r="AD2517" s="19"/>
    </row>
    <row r="2518" spans="1:30" hidden="1" x14ac:dyDescent="0.25">
      <c r="A2518" s="138"/>
      <c r="B2518" s="139"/>
      <c r="C2518" s="140"/>
      <c r="J2518" s="142"/>
      <c r="K2518" s="142"/>
      <c r="L2518" s="142"/>
      <c r="O2518" s="141"/>
      <c r="R2518" s="141"/>
      <c r="AA2518"/>
      <c r="AD2518" s="19"/>
    </row>
    <row r="2519" spans="1:30" hidden="1" x14ac:dyDescent="0.25">
      <c r="A2519" s="138"/>
      <c r="B2519" s="139"/>
      <c r="C2519" s="140"/>
      <c r="J2519" s="142"/>
      <c r="K2519" s="142"/>
      <c r="L2519" s="142"/>
      <c r="O2519" s="141"/>
      <c r="R2519" s="141"/>
      <c r="AA2519"/>
      <c r="AD2519" s="19"/>
    </row>
    <row r="2520" spans="1:30" hidden="1" x14ac:dyDescent="0.25">
      <c r="A2520" s="138"/>
      <c r="B2520" s="139"/>
      <c r="C2520" s="140"/>
      <c r="J2520" s="142"/>
      <c r="K2520" s="142"/>
      <c r="L2520" s="142"/>
      <c r="O2520" s="141"/>
      <c r="R2520" s="141"/>
      <c r="AA2520"/>
      <c r="AD2520" s="19"/>
    </row>
    <row r="2521" spans="1:30" hidden="1" x14ac:dyDescent="0.25">
      <c r="A2521" s="138"/>
      <c r="B2521" s="139"/>
      <c r="C2521" s="140"/>
      <c r="J2521" s="142"/>
      <c r="K2521" s="142"/>
      <c r="L2521" s="142"/>
      <c r="O2521" s="141"/>
      <c r="R2521" s="141"/>
      <c r="AA2521"/>
      <c r="AD2521" s="19"/>
    </row>
    <row r="2522" spans="1:30" hidden="1" x14ac:dyDescent="0.25">
      <c r="A2522" s="138"/>
      <c r="B2522" s="139"/>
      <c r="C2522" s="140"/>
      <c r="J2522" s="142"/>
      <c r="K2522" s="142"/>
      <c r="L2522" s="142"/>
      <c r="O2522" s="141"/>
      <c r="R2522" s="141"/>
      <c r="AA2522"/>
      <c r="AD2522" s="19"/>
    </row>
    <row r="2523" spans="1:30" hidden="1" x14ac:dyDescent="0.25">
      <c r="A2523" s="138"/>
      <c r="B2523" s="139"/>
      <c r="C2523" s="140"/>
      <c r="J2523" s="142"/>
      <c r="K2523" s="142"/>
      <c r="L2523" s="142"/>
      <c r="O2523" s="141"/>
      <c r="R2523" s="141"/>
      <c r="AA2523"/>
      <c r="AD2523" s="19"/>
    </row>
    <row r="2524" spans="1:30" hidden="1" x14ac:dyDescent="0.25">
      <c r="A2524" s="138"/>
      <c r="B2524" s="139"/>
      <c r="C2524" s="140"/>
      <c r="J2524" s="142"/>
      <c r="K2524" s="142"/>
      <c r="L2524" s="142"/>
      <c r="O2524" s="141"/>
      <c r="R2524" s="141"/>
      <c r="AA2524"/>
      <c r="AD2524" s="19"/>
    </row>
    <row r="2525" spans="1:30" hidden="1" x14ac:dyDescent="0.25">
      <c r="A2525" s="138"/>
      <c r="B2525" s="139"/>
      <c r="C2525" s="140"/>
      <c r="J2525" s="142"/>
      <c r="K2525" s="142"/>
      <c r="L2525" s="142"/>
      <c r="O2525" s="141"/>
      <c r="R2525" s="141"/>
      <c r="AA2525"/>
      <c r="AD2525" s="19"/>
    </row>
    <row r="2526" spans="1:30" hidden="1" x14ac:dyDescent="0.25">
      <c r="A2526" s="138"/>
      <c r="B2526" s="139"/>
      <c r="C2526" s="140"/>
      <c r="J2526" s="142"/>
      <c r="K2526" s="142"/>
      <c r="L2526" s="142"/>
      <c r="O2526" s="141"/>
      <c r="R2526" s="141"/>
      <c r="AA2526"/>
      <c r="AD2526" s="19"/>
    </row>
    <row r="2527" spans="1:30" hidden="1" x14ac:dyDescent="0.25">
      <c r="A2527" s="138"/>
      <c r="B2527" s="139"/>
      <c r="C2527" s="140"/>
      <c r="J2527" s="142"/>
      <c r="K2527" s="142"/>
      <c r="L2527" s="142"/>
      <c r="O2527" s="141"/>
      <c r="R2527" s="141"/>
      <c r="AA2527"/>
      <c r="AD2527" s="19"/>
    </row>
    <row r="2528" spans="1:30" hidden="1" x14ac:dyDescent="0.25">
      <c r="A2528" s="138"/>
      <c r="B2528" s="139"/>
      <c r="C2528" s="140"/>
      <c r="J2528" s="142"/>
      <c r="K2528" s="142"/>
      <c r="L2528" s="142"/>
      <c r="O2528" s="141"/>
      <c r="R2528" s="141"/>
      <c r="AA2528"/>
      <c r="AD2528" s="19"/>
    </row>
    <row r="2529" spans="1:30" hidden="1" x14ac:dyDescent="0.25">
      <c r="A2529" s="138"/>
      <c r="B2529" s="139"/>
      <c r="C2529" s="140"/>
      <c r="J2529" s="142"/>
      <c r="K2529" s="142"/>
      <c r="L2529" s="142"/>
      <c r="O2529" s="141"/>
      <c r="R2529" s="141"/>
      <c r="AA2529"/>
      <c r="AD2529" s="19"/>
    </row>
    <row r="2530" spans="1:30" hidden="1" x14ac:dyDescent="0.25">
      <c r="A2530" s="138"/>
      <c r="B2530" s="139"/>
      <c r="C2530" s="140"/>
      <c r="J2530" s="142"/>
      <c r="K2530" s="142"/>
      <c r="L2530" s="142"/>
      <c r="O2530" s="141"/>
      <c r="R2530" s="141"/>
      <c r="AA2530"/>
      <c r="AD2530" s="19"/>
    </row>
    <row r="2531" spans="1:30" hidden="1" x14ac:dyDescent="0.25">
      <c r="A2531" s="138"/>
      <c r="B2531" s="139"/>
      <c r="C2531" s="140"/>
      <c r="J2531" s="142"/>
      <c r="K2531" s="142"/>
      <c r="L2531" s="142"/>
      <c r="O2531" s="141"/>
      <c r="R2531" s="141"/>
      <c r="AA2531"/>
      <c r="AD2531" s="19"/>
    </row>
    <row r="2532" spans="1:30" hidden="1" x14ac:dyDescent="0.25">
      <c r="A2532" s="138"/>
      <c r="B2532" s="139"/>
      <c r="C2532" s="140"/>
      <c r="J2532" s="142"/>
      <c r="K2532" s="142"/>
      <c r="L2532" s="142"/>
      <c r="O2532" s="141"/>
      <c r="R2532" s="141"/>
      <c r="AA2532"/>
      <c r="AD2532" s="19"/>
    </row>
    <row r="2533" spans="1:30" hidden="1" x14ac:dyDescent="0.25">
      <c r="A2533" s="138"/>
      <c r="B2533" s="139"/>
      <c r="C2533" s="140"/>
      <c r="J2533" s="142"/>
      <c r="K2533" s="142"/>
      <c r="L2533" s="142"/>
      <c r="O2533" s="141"/>
      <c r="R2533" s="141"/>
      <c r="AA2533"/>
      <c r="AD2533" s="19"/>
    </row>
    <row r="2534" spans="1:30" hidden="1" x14ac:dyDescent="0.25">
      <c r="A2534" s="138"/>
      <c r="B2534" s="139"/>
      <c r="C2534" s="140"/>
      <c r="J2534" s="142"/>
      <c r="K2534" s="142"/>
      <c r="L2534" s="142"/>
      <c r="O2534" s="141"/>
      <c r="R2534" s="141"/>
      <c r="AA2534"/>
      <c r="AD2534" s="19"/>
    </row>
    <row r="2535" spans="1:30" hidden="1" x14ac:dyDescent="0.25">
      <c r="A2535" s="138"/>
      <c r="B2535" s="139"/>
      <c r="C2535" s="140"/>
      <c r="J2535" s="142"/>
      <c r="K2535" s="142"/>
      <c r="L2535" s="142"/>
      <c r="O2535" s="141"/>
      <c r="R2535" s="141"/>
      <c r="AA2535"/>
      <c r="AD2535" s="19"/>
    </row>
    <row r="2536" spans="1:30" hidden="1" x14ac:dyDescent="0.25">
      <c r="A2536" s="138"/>
      <c r="B2536" s="139"/>
      <c r="C2536" s="140"/>
      <c r="J2536" s="142"/>
      <c r="K2536" s="142"/>
      <c r="L2536" s="142"/>
      <c r="O2536" s="141"/>
      <c r="R2536" s="141"/>
      <c r="AA2536"/>
      <c r="AD2536" s="19"/>
    </row>
    <row r="2537" spans="1:30" hidden="1" x14ac:dyDescent="0.25">
      <c r="A2537" s="138"/>
      <c r="B2537" s="139"/>
      <c r="C2537" s="140"/>
      <c r="J2537" s="142"/>
      <c r="K2537" s="142"/>
      <c r="L2537" s="142"/>
      <c r="O2537" s="141"/>
      <c r="R2537" s="141"/>
      <c r="AA2537"/>
      <c r="AD2537" s="19"/>
    </row>
    <row r="2538" spans="1:30" hidden="1" x14ac:dyDescent="0.25">
      <c r="A2538" s="138"/>
      <c r="B2538" s="139"/>
      <c r="C2538" s="140"/>
      <c r="J2538" s="142"/>
      <c r="K2538" s="142"/>
      <c r="L2538" s="142"/>
      <c r="O2538" s="141"/>
      <c r="R2538" s="141"/>
      <c r="AA2538"/>
      <c r="AD2538" s="19"/>
    </row>
    <row r="2539" spans="1:30" hidden="1" x14ac:dyDescent="0.25">
      <c r="A2539" s="138"/>
      <c r="B2539" s="139"/>
      <c r="C2539" s="140"/>
      <c r="J2539" s="142"/>
      <c r="K2539" s="142"/>
      <c r="L2539" s="142"/>
      <c r="O2539" s="141"/>
      <c r="R2539" s="141"/>
      <c r="AA2539"/>
      <c r="AD2539" s="19"/>
    </row>
    <row r="2540" spans="1:30" hidden="1" x14ac:dyDescent="0.25">
      <c r="A2540" s="138"/>
      <c r="B2540" s="139"/>
      <c r="C2540" s="140"/>
      <c r="J2540" s="142"/>
      <c r="K2540" s="142"/>
      <c r="L2540" s="142"/>
      <c r="O2540" s="141"/>
      <c r="R2540" s="141"/>
      <c r="AA2540"/>
      <c r="AD2540" s="19"/>
    </row>
    <row r="2541" spans="1:30" hidden="1" x14ac:dyDescent="0.25">
      <c r="A2541" s="138"/>
      <c r="B2541" s="139"/>
      <c r="C2541" s="140"/>
      <c r="J2541" s="142"/>
      <c r="K2541" s="142"/>
      <c r="L2541" s="142"/>
      <c r="O2541" s="141"/>
      <c r="R2541" s="141"/>
      <c r="AA2541"/>
      <c r="AD2541" s="19"/>
    </row>
    <row r="2542" spans="1:30" hidden="1" x14ac:dyDescent="0.25">
      <c r="A2542" s="138"/>
      <c r="B2542" s="139"/>
      <c r="C2542" s="140"/>
      <c r="J2542" s="142"/>
      <c r="K2542" s="142"/>
      <c r="L2542" s="142"/>
      <c r="O2542" s="141"/>
      <c r="R2542" s="141"/>
      <c r="AA2542"/>
      <c r="AD2542" s="19"/>
    </row>
    <row r="2543" spans="1:30" hidden="1" x14ac:dyDescent="0.25">
      <c r="A2543" s="138"/>
      <c r="B2543" s="139"/>
      <c r="C2543" s="140"/>
      <c r="J2543" s="142"/>
      <c r="K2543" s="142"/>
      <c r="L2543" s="142"/>
      <c r="O2543" s="141"/>
      <c r="R2543" s="141"/>
      <c r="AA2543"/>
      <c r="AD2543" s="19"/>
    </row>
    <row r="2544" spans="1:30" hidden="1" x14ac:dyDescent="0.25">
      <c r="A2544" s="138"/>
      <c r="B2544" s="139"/>
      <c r="C2544" s="140"/>
      <c r="J2544" s="142"/>
      <c r="K2544" s="142"/>
      <c r="L2544" s="142"/>
      <c r="O2544" s="141"/>
      <c r="R2544" s="141"/>
      <c r="AA2544"/>
      <c r="AD2544" s="19"/>
    </row>
    <row r="2545" spans="1:30" hidden="1" x14ac:dyDescent="0.25">
      <c r="A2545" s="138"/>
      <c r="B2545" s="139"/>
      <c r="C2545" s="140"/>
      <c r="J2545" s="142"/>
      <c r="K2545" s="142"/>
      <c r="L2545" s="142"/>
      <c r="O2545" s="141"/>
      <c r="R2545" s="141"/>
      <c r="AA2545"/>
      <c r="AD2545" s="19"/>
    </row>
    <row r="2546" spans="1:30" hidden="1" x14ac:dyDescent="0.25">
      <c r="A2546" s="138"/>
      <c r="B2546" s="139"/>
      <c r="C2546" s="140"/>
      <c r="J2546" s="142"/>
      <c r="K2546" s="142"/>
      <c r="L2546" s="142"/>
      <c r="O2546" s="141"/>
      <c r="R2546" s="141"/>
      <c r="AA2546"/>
      <c r="AD2546" s="19"/>
    </row>
    <row r="2547" spans="1:30" hidden="1" x14ac:dyDescent="0.25">
      <c r="A2547" s="138"/>
      <c r="B2547" s="139"/>
      <c r="C2547" s="140"/>
      <c r="J2547" s="142"/>
      <c r="K2547" s="142"/>
      <c r="L2547" s="142"/>
      <c r="O2547" s="141"/>
      <c r="R2547" s="141"/>
      <c r="AA2547"/>
      <c r="AD2547" s="19"/>
    </row>
    <row r="2548" spans="1:30" hidden="1" x14ac:dyDescent="0.25">
      <c r="A2548" s="138"/>
      <c r="B2548" s="139"/>
      <c r="C2548" s="140"/>
      <c r="J2548" s="142"/>
      <c r="K2548" s="142"/>
      <c r="L2548" s="142"/>
      <c r="O2548" s="141"/>
      <c r="R2548" s="141"/>
      <c r="AA2548"/>
      <c r="AD2548" s="19"/>
    </row>
    <row r="2549" spans="1:30" hidden="1" x14ac:dyDescent="0.25">
      <c r="A2549" s="138"/>
      <c r="B2549" s="139"/>
      <c r="C2549" s="140"/>
      <c r="J2549" s="142"/>
      <c r="K2549" s="142"/>
      <c r="L2549" s="142"/>
      <c r="O2549" s="141"/>
      <c r="R2549" s="141"/>
      <c r="AA2549"/>
      <c r="AD2549" s="19"/>
    </row>
    <row r="2550" spans="1:30" hidden="1" x14ac:dyDescent="0.25">
      <c r="A2550" s="138"/>
      <c r="B2550" s="139"/>
      <c r="C2550" s="140"/>
      <c r="J2550" s="142"/>
      <c r="K2550" s="142"/>
      <c r="L2550" s="142"/>
      <c r="O2550" s="141"/>
      <c r="R2550" s="141"/>
      <c r="AA2550"/>
      <c r="AD2550" s="19"/>
    </row>
    <row r="2551" spans="1:30" hidden="1" x14ac:dyDescent="0.25">
      <c r="A2551" s="138"/>
      <c r="B2551" s="139"/>
      <c r="C2551" s="140"/>
      <c r="J2551" s="142"/>
      <c r="K2551" s="142"/>
      <c r="L2551" s="142"/>
      <c r="O2551" s="141"/>
      <c r="R2551" s="141"/>
      <c r="AA2551"/>
      <c r="AD2551" s="19"/>
    </row>
    <row r="2552" spans="1:30" hidden="1" x14ac:dyDescent="0.25">
      <c r="A2552" s="138"/>
      <c r="B2552" s="139"/>
      <c r="C2552" s="140"/>
      <c r="J2552" s="142"/>
      <c r="K2552" s="142"/>
      <c r="L2552" s="142"/>
      <c r="O2552" s="141"/>
      <c r="R2552" s="141"/>
      <c r="AA2552"/>
      <c r="AD2552" s="19"/>
    </row>
    <row r="2553" spans="1:30" hidden="1" x14ac:dyDescent="0.25">
      <c r="A2553" s="138"/>
      <c r="B2553" s="139"/>
      <c r="C2553" s="140"/>
      <c r="J2553" s="142"/>
      <c r="K2553" s="142"/>
      <c r="L2553" s="142"/>
      <c r="O2553" s="141"/>
      <c r="R2553" s="141"/>
      <c r="AA2553"/>
      <c r="AD2553" s="19"/>
    </row>
    <row r="2554" spans="1:30" hidden="1" x14ac:dyDescent="0.25">
      <c r="A2554" s="138"/>
      <c r="B2554" s="139"/>
      <c r="C2554" s="140"/>
      <c r="J2554" s="142"/>
      <c r="K2554" s="142"/>
      <c r="L2554" s="142"/>
      <c r="O2554" s="141"/>
      <c r="R2554" s="141"/>
      <c r="AA2554"/>
      <c r="AD2554" s="19"/>
    </row>
    <row r="2555" spans="1:30" hidden="1" x14ac:dyDescent="0.25">
      <c r="A2555" s="138"/>
      <c r="B2555" s="139"/>
      <c r="C2555" s="140"/>
      <c r="J2555" s="142"/>
      <c r="K2555" s="142"/>
      <c r="L2555" s="142"/>
      <c r="O2555" s="141"/>
      <c r="R2555" s="141"/>
      <c r="AA2555"/>
      <c r="AD2555" s="19"/>
    </row>
    <row r="2556" spans="1:30" hidden="1" x14ac:dyDescent="0.25">
      <c r="A2556" s="138"/>
      <c r="B2556" s="139"/>
      <c r="C2556" s="140"/>
      <c r="J2556" s="142"/>
      <c r="K2556" s="142"/>
      <c r="L2556" s="142"/>
      <c r="O2556" s="141"/>
      <c r="R2556" s="141"/>
      <c r="AA2556"/>
      <c r="AD2556" s="19"/>
    </row>
    <row r="2557" spans="1:30" hidden="1" x14ac:dyDescent="0.25">
      <c r="A2557" s="138"/>
      <c r="B2557" s="139"/>
      <c r="C2557" s="140"/>
      <c r="J2557" s="142"/>
      <c r="K2557" s="142"/>
      <c r="L2557" s="142"/>
      <c r="O2557" s="141"/>
      <c r="R2557" s="141"/>
      <c r="AA2557"/>
      <c r="AD2557" s="19"/>
    </row>
    <row r="2558" spans="1:30" hidden="1" x14ac:dyDescent="0.25">
      <c r="A2558" s="138"/>
      <c r="B2558" s="139"/>
      <c r="C2558" s="140"/>
      <c r="J2558" s="142"/>
      <c r="K2558" s="142"/>
      <c r="L2558" s="142"/>
      <c r="O2558" s="141"/>
      <c r="R2558" s="141"/>
      <c r="AA2558"/>
      <c r="AD2558" s="19"/>
    </row>
    <row r="2559" spans="1:30" hidden="1" x14ac:dyDescent="0.25">
      <c r="A2559" s="138"/>
      <c r="B2559" s="139"/>
      <c r="C2559" s="140"/>
      <c r="J2559" s="142"/>
      <c r="K2559" s="142"/>
      <c r="L2559" s="142"/>
      <c r="O2559" s="141"/>
      <c r="R2559" s="141"/>
      <c r="AA2559"/>
      <c r="AD2559" s="19"/>
    </row>
    <row r="2560" spans="1:30" hidden="1" x14ac:dyDescent="0.25">
      <c r="A2560" s="138"/>
      <c r="B2560" s="139"/>
      <c r="C2560" s="140"/>
      <c r="J2560" s="142"/>
      <c r="K2560" s="142"/>
      <c r="L2560" s="142"/>
      <c r="O2560" s="141"/>
      <c r="R2560" s="141"/>
      <c r="AA2560"/>
      <c r="AD2560" s="19"/>
    </row>
    <row r="2561" spans="1:30" hidden="1" x14ac:dyDescent="0.25">
      <c r="A2561" s="138"/>
      <c r="B2561" s="139"/>
      <c r="C2561" s="140"/>
      <c r="J2561" s="142"/>
      <c r="K2561" s="142"/>
      <c r="L2561" s="142"/>
      <c r="O2561" s="141"/>
      <c r="R2561" s="141"/>
      <c r="AA2561"/>
      <c r="AD2561" s="19"/>
    </row>
    <row r="2562" spans="1:30" hidden="1" x14ac:dyDescent="0.25">
      <c r="A2562" s="138"/>
      <c r="B2562" s="139"/>
      <c r="C2562" s="140"/>
      <c r="J2562" s="142"/>
      <c r="K2562" s="142"/>
      <c r="L2562" s="142"/>
      <c r="O2562" s="141"/>
      <c r="R2562" s="141"/>
      <c r="AA2562"/>
      <c r="AD2562" s="19"/>
    </row>
    <row r="2563" spans="1:30" hidden="1" x14ac:dyDescent="0.25">
      <c r="A2563" s="138"/>
      <c r="B2563" s="139"/>
      <c r="C2563" s="140"/>
      <c r="J2563" s="142"/>
      <c r="K2563" s="142"/>
      <c r="L2563" s="142"/>
      <c r="O2563" s="141"/>
      <c r="R2563" s="141"/>
      <c r="AA2563"/>
      <c r="AD2563" s="19"/>
    </row>
    <row r="2564" spans="1:30" hidden="1" x14ac:dyDescent="0.25">
      <c r="A2564" s="138"/>
      <c r="B2564" s="139"/>
      <c r="C2564" s="140"/>
      <c r="J2564" s="142"/>
      <c r="K2564" s="142"/>
      <c r="L2564" s="142"/>
      <c r="O2564" s="141"/>
      <c r="R2564" s="141"/>
      <c r="AA2564"/>
      <c r="AD2564" s="19"/>
    </row>
    <row r="2565" spans="1:30" hidden="1" x14ac:dyDescent="0.25">
      <c r="A2565" s="138"/>
      <c r="B2565" s="139"/>
      <c r="C2565" s="140"/>
      <c r="J2565" s="142"/>
      <c r="K2565" s="142"/>
      <c r="L2565" s="142"/>
      <c r="O2565" s="141"/>
      <c r="R2565" s="141"/>
      <c r="AA2565"/>
      <c r="AD2565" s="19"/>
    </row>
    <row r="2566" spans="1:30" hidden="1" x14ac:dyDescent="0.25">
      <c r="A2566" s="138"/>
      <c r="B2566" s="139"/>
      <c r="C2566" s="140"/>
      <c r="J2566" s="142"/>
      <c r="K2566" s="142"/>
      <c r="L2566" s="142"/>
      <c r="O2566" s="141"/>
      <c r="R2566" s="141"/>
      <c r="AA2566"/>
      <c r="AD2566" s="19"/>
    </row>
    <row r="2567" spans="1:30" hidden="1" x14ac:dyDescent="0.25">
      <c r="A2567" s="138"/>
      <c r="B2567" s="139"/>
      <c r="C2567" s="140"/>
      <c r="J2567" s="142"/>
      <c r="K2567" s="142"/>
      <c r="L2567" s="142"/>
      <c r="O2567" s="141"/>
      <c r="R2567" s="141"/>
      <c r="AA2567"/>
      <c r="AD2567" s="19"/>
    </row>
    <row r="2568" spans="1:30" hidden="1" x14ac:dyDescent="0.25">
      <c r="A2568" s="138"/>
      <c r="B2568" s="139"/>
      <c r="C2568" s="140"/>
      <c r="J2568" s="142"/>
      <c r="K2568" s="142"/>
      <c r="L2568" s="142"/>
      <c r="O2568" s="141"/>
      <c r="R2568" s="141"/>
      <c r="AA2568"/>
      <c r="AD2568" s="19"/>
    </row>
    <row r="2569" spans="1:30" hidden="1" x14ac:dyDescent="0.25">
      <c r="A2569" s="138"/>
      <c r="B2569" s="139"/>
      <c r="C2569" s="140"/>
      <c r="J2569" s="142"/>
      <c r="K2569" s="142"/>
      <c r="L2569" s="142"/>
      <c r="O2569" s="141"/>
      <c r="R2569" s="141"/>
      <c r="AA2569"/>
      <c r="AD2569" s="19"/>
    </row>
    <row r="2570" spans="1:30" hidden="1" x14ac:dyDescent="0.25">
      <c r="A2570" s="138"/>
      <c r="B2570" s="139"/>
      <c r="C2570" s="140"/>
      <c r="J2570" s="142"/>
      <c r="K2570" s="142"/>
      <c r="L2570" s="142"/>
      <c r="O2570" s="141"/>
      <c r="R2570" s="141"/>
      <c r="AA2570"/>
      <c r="AD2570" s="19"/>
    </row>
    <row r="2571" spans="1:30" hidden="1" x14ac:dyDescent="0.25">
      <c r="A2571" s="138"/>
      <c r="B2571" s="139"/>
      <c r="C2571" s="140"/>
      <c r="J2571" s="142"/>
      <c r="K2571" s="142"/>
      <c r="L2571" s="142"/>
      <c r="O2571" s="141"/>
      <c r="R2571" s="141"/>
      <c r="AA2571"/>
      <c r="AD2571" s="19"/>
    </row>
    <row r="2572" spans="1:30" hidden="1" x14ac:dyDescent="0.25">
      <c r="A2572" s="138"/>
      <c r="B2572" s="139"/>
      <c r="C2572" s="140"/>
      <c r="J2572" s="142"/>
      <c r="K2572" s="142"/>
      <c r="L2572" s="142"/>
      <c r="O2572" s="141"/>
      <c r="R2572" s="141"/>
      <c r="AA2572"/>
      <c r="AD2572" s="19"/>
    </row>
    <row r="2573" spans="1:30" hidden="1" x14ac:dyDescent="0.25">
      <c r="A2573" s="138"/>
      <c r="B2573" s="139"/>
      <c r="C2573" s="140"/>
      <c r="J2573" s="142"/>
      <c r="K2573" s="142"/>
      <c r="L2573" s="142"/>
      <c r="O2573" s="141"/>
      <c r="R2573" s="141"/>
      <c r="AA2573"/>
      <c r="AD2573" s="19"/>
    </row>
    <row r="2574" spans="1:30" hidden="1" x14ac:dyDescent="0.25">
      <c r="A2574" s="138"/>
      <c r="B2574" s="139"/>
      <c r="C2574" s="140"/>
      <c r="J2574" s="142"/>
      <c r="K2574" s="142"/>
      <c r="L2574" s="142"/>
      <c r="O2574" s="141"/>
      <c r="R2574" s="141"/>
      <c r="AA2574"/>
      <c r="AD2574" s="19"/>
    </row>
    <row r="2575" spans="1:30" hidden="1" x14ac:dyDescent="0.25">
      <c r="A2575" s="138"/>
      <c r="B2575" s="139"/>
      <c r="C2575" s="140"/>
      <c r="J2575" s="142"/>
      <c r="K2575" s="142"/>
      <c r="L2575" s="142"/>
      <c r="O2575" s="141"/>
      <c r="R2575" s="141"/>
      <c r="AA2575"/>
      <c r="AD2575" s="19"/>
    </row>
    <row r="2576" spans="1:30" hidden="1" x14ac:dyDescent="0.25">
      <c r="A2576" s="138"/>
      <c r="B2576" s="139"/>
      <c r="C2576" s="140"/>
      <c r="J2576" s="142"/>
      <c r="K2576" s="142"/>
      <c r="L2576" s="142"/>
      <c r="O2576" s="141"/>
      <c r="R2576" s="141"/>
      <c r="AA2576"/>
      <c r="AD2576" s="19"/>
    </row>
    <row r="2577" spans="1:30" hidden="1" x14ac:dyDescent="0.25">
      <c r="A2577" s="138"/>
      <c r="B2577" s="139"/>
      <c r="C2577" s="140"/>
      <c r="J2577" s="142"/>
      <c r="K2577" s="142"/>
      <c r="L2577" s="142"/>
      <c r="O2577" s="141"/>
      <c r="R2577" s="141"/>
      <c r="AA2577"/>
      <c r="AD2577" s="19"/>
    </row>
    <row r="2578" spans="1:30" hidden="1" x14ac:dyDescent="0.25">
      <c r="A2578" s="138"/>
      <c r="B2578" s="139"/>
      <c r="C2578" s="140"/>
      <c r="J2578" s="142"/>
      <c r="K2578" s="142"/>
      <c r="L2578" s="142"/>
      <c r="O2578" s="141"/>
      <c r="R2578" s="141"/>
      <c r="AA2578"/>
      <c r="AD2578" s="19"/>
    </row>
    <row r="2579" spans="1:30" hidden="1" x14ac:dyDescent="0.25">
      <c r="A2579" s="138"/>
      <c r="B2579" s="139"/>
      <c r="C2579" s="140"/>
      <c r="J2579" s="142"/>
      <c r="K2579" s="142"/>
      <c r="L2579" s="142"/>
      <c r="O2579" s="141"/>
      <c r="R2579" s="141"/>
      <c r="AA2579"/>
      <c r="AD2579" s="19"/>
    </row>
    <row r="2580" spans="1:30" hidden="1" x14ac:dyDescent="0.25">
      <c r="A2580" s="138"/>
      <c r="B2580" s="139"/>
      <c r="C2580" s="140"/>
      <c r="J2580" s="142"/>
      <c r="K2580" s="142"/>
      <c r="L2580" s="142"/>
      <c r="O2580" s="141"/>
      <c r="R2580" s="141"/>
      <c r="AA2580"/>
      <c r="AD2580" s="19"/>
    </row>
    <row r="2581" spans="1:30" hidden="1" x14ac:dyDescent="0.25">
      <c r="A2581" s="138"/>
      <c r="B2581" s="139"/>
      <c r="C2581" s="140"/>
      <c r="J2581" s="142"/>
      <c r="K2581" s="142"/>
      <c r="L2581" s="142"/>
      <c r="O2581" s="141"/>
      <c r="R2581" s="141"/>
      <c r="AA2581"/>
      <c r="AD2581" s="19"/>
    </row>
    <row r="2582" spans="1:30" hidden="1" x14ac:dyDescent="0.25">
      <c r="A2582" s="138"/>
      <c r="B2582" s="139"/>
      <c r="C2582" s="140"/>
      <c r="J2582" s="142"/>
      <c r="K2582" s="142"/>
      <c r="L2582" s="142"/>
      <c r="O2582" s="141"/>
      <c r="R2582" s="141"/>
      <c r="AA2582"/>
      <c r="AD2582" s="19"/>
    </row>
    <row r="2583" spans="1:30" hidden="1" x14ac:dyDescent="0.25">
      <c r="A2583" s="138"/>
      <c r="B2583" s="139"/>
      <c r="C2583" s="140"/>
      <c r="J2583" s="142"/>
      <c r="K2583" s="142"/>
      <c r="L2583" s="142"/>
      <c r="O2583" s="141"/>
      <c r="R2583" s="141"/>
      <c r="AA2583"/>
      <c r="AD2583" s="19"/>
    </row>
    <row r="2584" spans="1:30" hidden="1" x14ac:dyDescent="0.25">
      <c r="A2584" s="138"/>
      <c r="B2584" s="139"/>
      <c r="C2584" s="140"/>
      <c r="J2584" s="142"/>
      <c r="K2584" s="142"/>
      <c r="L2584" s="142"/>
      <c r="O2584" s="141"/>
      <c r="R2584" s="141"/>
      <c r="AA2584"/>
      <c r="AD2584" s="19"/>
    </row>
    <row r="2585" spans="1:30" hidden="1" x14ac:dyDescent="0.25">
      <c r="A2585" s="138"/>
      <c r="B2585" s="139"/>
      <c r="C2585" s="140"/>
      <c r="J2585" s="142"/>
      <c r="K2585" s="142"/>
      <c r="L2585" s="142"/>
      <c r="O2585" s="141"/>
      <c r="R2585" s="141"/>
      <c r="AA2585"/>
      <c r="AD2585" s="19"/>
    </row>
    <row r="2586" spans="1:30" hidden="1" x14ac:dyDescent="0.25">
      <c r="A2586" s="138"/>
      <c r="B2586" s="139"/>
      <c r="C2586" s="140"/>
      <c r="J2586" s="142"/>
      <c r="K2586" s="142"/>
      <c r="L2586" s="142"/>
      <c r="O2586" s="141"/>
      <c r="R2586" s="141"/>
      <c r="AA2586"/>
      <c r="AD2586" s="19"/>
    </row>
    <row r="2587" spans="1:30" hidden="1" x14ac:dyDescent="0.25">
      <c r="A2587" s="138"/>
      <c r="B2587" s="139"/>
      <c r="C2587" s="140"/>
      <c r="J2587" s="142"/>
      <c r="K2587" s="142"/>
      <c r="L2587" s="142"/>
      <c r="O2587" s="141"/>
      <c r="R2587" s="141"/>
      <c r="AA2587"/>
      <c r="AD2587" s="19"/>
    </row>
    <row r="2588" spans="1:30" hidden="1" x14ac:dyDescent="0.25">
      <c r="A2588" s="138"/>
      <c r="B2588" s="139"/>
      <c r="C2588" s="140"/>
      <c r="J2588" s="142"/>
      <c r="K2588" s="142"/>
      <c r="L2588" s="142"/>
      <c r="O2588" s="141"/>
      <c r="R2588" s="141"/>
      <c r="AA2588"/>
      <c r="AD2588" s="19"/>
    </row>
    <row r="2589" spans="1:30" hidden="1" x14ac:dyDescent="0.25">
      <c r="A2589" s="138"/>
      <c r="B2589" s="139"/>
      <c r="C2589" s="140"/>
      <c r="J2589" s="142"/>
      <c r="K2589" s="142"/>
      <c r="L2589" s="142"/>
      <c r="O2589" s="141"/>
      <c r="R2589" s="141"/>
      <c r="AA2589"/>
      <c r="AD2589" s="19"/>
    </row>
    <row r="2590" spans="1:30" hidden="1" x14ac:dyDescent="0.25">
      <c r="A2590" s="138"/>
      <c r="B2590" s="139"/>
      <c r="C2590" s="140"/>
      <c r="J2590" s="142"/>
      <c r="K2590" s="142"/>
      <c r="L2590" s="142"/>
      <c r="O2590" s="141"/>
      <c r="R2590" s="141"/>
      <c r="AA2590"/>
      <c r="AD2590" s="19"/>
    </row>
    <row r="2591" spans="1:30" hidden="1" x14ac:dyDescent="0.25">
      <c r="A2591" s="138"/>
      <c r="B2591" s="139"/>
      <c r="C2591" s="140"/>
      <c r="J2591" s="142"/>
      <c r="K2591" s="142"/>
      <c r="L2591" s="142"/>
      <c r="O2591" s="141"/>
      <c r="R2591" s="141"/>
      <c r="AA2591"/>
      <c r="AD2591" s="19"/>
    </row>
    <row r="2592" spans="1:30" hidden="1" x14ac:dyDescent="0.25">
      <c r="A2592" s="138"/>
      <c r="B2592" s="139"/>
      <c r="C2592" s="140"/>
      <c r="J2592" s="142"/>
      <c r="K2592" s="142"/>
      <c r="L2592" s="142"/>
      <c r="O2592" s="141"/>
      <c r="R2592" s="141"/>
      <c r="AA2592"/>
      <c r="AD2592" s="19"/>
    </row>
    <row r="2593" spans="1:30" hidden="1" x14ac:dyDescent="0.25">
      <c r="A2593" s="138"/>
      <c r="B2593" s="139"/>
      <c r="C2593" s="140"/>
      <c r="J2593" s="142"/>
      <c r="K2593" s="142"/>
      <c r="L2593" s="142"/>
      <c r="O2593" s="141"/>
      <c r="R2593" s="141"/>
      <c r="AA2593"/>
      <c r="AD2593" s="19"/>
    </row>
    <row r="2594" spans="1:30" hidden="1" x14ac:dyDescent="0.25">
      <c r="A2594" s="138"/>
      <c r="B2594" s="139"/>
      <c r="C2594" s="140"/>
      <c r="J2594" s="142"/>
      <c r="K2594" s="142"/>
      <c r="L2594" s="142"/>
      <c r="O2594" s="141"/>
      <c r="R2594" s="141"/>
      <c r="AA2594"/>
      <c r="AD2594" s="19"/>
    </row>
    <row r="2595" spans="1:30" hidden="1" x14ac:dyDescent="0.25">
      <c r="A2595" s="138"/>
      <c r="B2595" s="139"/>
      <c r="C2595" s="140"/>
      <c r="J2595" s="142"/>
      <c r="K2595" s="142"/>
      <c r="L2595" s="142"/>
      <c r="O2595" s="141"/>
      <c r="R2595" s="141"/>
      <c r="AA2595"/>
      <c r="AD2595" s="19"/>
    </row>
    <row r="2596" spans="1:30" hidden="1" x14ac:dyDescent="0.25">
      <c r="A2596" s="138"/>
      <c r="B2596" s="139"/>
      <c r="C2596" s="140"/>
      <c r="J2596" s="142"/>
      <c r="K2596" s="142"/>
      <c r="L2596" s="142"/>
      <c r="O2596" s="141"/>
      <c r="R2596" s="141"/>
      <c r="AA2596"/>
      <c r="AD2596" s="19"/>
    </row>
    <row r="2597" spans="1:30" hidden="1" x14ac:dyDescent="0.25">
      <c r="A2597" s="138"/>
      <c r="B2597" s="139"/>
      <c r="C2597" s="140"/>
      <c r="J2597" s="142"/>
      <c r="K2597" s="142"/>
      <c r="L2597" s="142"/>
      <c r="O2597" s="141"/>
      <c r="R2597" s="141"/>
      <c r="AA2597"/>
      <c r="AD2597" s="19"/>
    </row>
    <row r="2598" spans="1:30" hidden="1" x14ac:dyDescent="0.25">
      <c r="A2598" s="138"/>
      <c r="B2598" s="139"/>
      <c r="C2598" s="140"/>
      <c r="J2598" s="142"/>
      <c r="K2598" s="142"/>
      <c r="L2598" s="142"/>
      <c r="O2598" s="141"/>
      <c r="R2598" s="141"/>
      <c r="AA2598"/>
      <c r="AD2598" s="19"/>
    </row>
    <row r="2599" spans="1:30" hidden="1" x14ac:dyDescent="0.25">
      <c r="A2599" s="138"/>
      <c r="B2599" s="139"/>
      <c r="C2599" s="140"/>
      <c r="J2599" s="142"/>
      <c r="K2599" s="142"/>
      <c r="L2599" s="142"/>
      <c r="O2599" s="141"/>
      <c r="R2599" s="141"/>
      <c r="AA2599"/>
      <c r="AD2599" s="19"/>
    </row>
    <row r="2600" spans="1:30" hidden="1" x14ac:dyDescent="0.25">
      <c r="A2600" s="138"/>
      <c r="B2600" s="139"/>
      <c r="C2600" s="140"/>
      <c r="J2600" s="142"/>
      <c r="K2600" s="142"/>
      <c r="L2600" s="142"/>
      <c r="O2600" s="141"/>
      <c r="R2600" s="141"/>
      <c r="AA2600"/>
      <c r="AD2600" s="19"/>
    </row>
    <row r="2601" spans="1:30" hidden="1" x14ac:dyDescent="0.25">
      <c r="A2601" s="138"/>
      <c r="B2601" s="139"/>
      <c r="C2601" s="140"/>
      <c r="J2601" s="142"/>
      <c r="K2601" s="142"/>
      <c r="L2601" s="142"/>
      <c r="O2601" s="141"/>
      <c r="R2601" s="141"/>
      <c r="AA2601"/>
      <c r="AD2601" s="19"/>
    </row>
    <row r="2602" spans="1:30" hidden="1" x14ac:dyDescent="0.25">
      <c r="A2602" s="138"/>
      <c r="B2602" s="139"/>
      <c r="C2602" s="140"/>
      <c r="J2602" s="142"/>
      <c r="K2602" s="142"/>
      <c r="L2602" s="142"/>
      <c r="O2602" s="141"/>
      <c r="R2602" s="141"/>
      <c r="AA2602"/>
      <c r="AD2602" s="19"/>
    </row>
    <row r="2603" spans="1:30" hidden="1" x14ac:dyDescent="0.25">
      <c r="A2603" s="138"/>
      <c r="B2603" s="139"/>
      <c r="C2603" s="140"/>
      <c r="J2603" s="142"/>
      <c r="K2603" s="142"/>
      <c r="L2603" s="142"/>
      <c r="O2603" s="141"/>
      <c r="R2603" s="141"/>
      <c r="AA2603"/>
      <c r="AD2603" s="19"/>
    </row>
    <row r="2604" spans="1:30" hidden="1" x14ac:dyDescent="0.25">
      <c r="A2604" s="138"/>
      <c r="B2604" s="139"/>
      <c r="C2604" s="140"/>
      <c r="J2604" s="142"/>
      <c r="K2604" s="142"/>
      <c r="L2604" s="142"/>
      <c r="O2604" s="141"/>
      <c r="R2604" s="141"/>
      <c r="AA2604"/>
      <c r="AD2604" s="19"/>
    </row>
    <row r="2605" spans="1:30" hidden="1" x14ac:dyDescent="0.25">
      <c r="A2605" s="138"/>
      <c r="B2605" s="139"/>
      <c r="C2605" s="140"/>
      <c r="J2605" s="142"/>
      <c r="K2605" s="142"/>
      <c r="L2605" s="142"/>
      <c r="O2605" s="141"/>
      <c r="R2605" s="141"/>
      <c r="AA2605"/>
      <c r="AD2605" s="19"/>
    </row>
    <row r="2606" spans="1:30" hidden="1" x14ac:dyDescent="0.25">
      <c r="A2606" s="138"/>
      <c r="B2606" s="139"/>
      <c r="C2606" s="140"/>
      <c r="J2606" s="142"/>
      <c r="K2606" s="142"/>
      <c r="L2606" s="142"/>
      <c r="O2606" s="141"/>
      <c r="R2606" s="141"/>
      <c r="AA2606"/>
      <c r="AD2606" s="19"/>
    </row>
    <row r="2607" spans="1:30" hidden="1" x14ac:dyDescent="0.25">
      <c r="A2607" s="138"/>
      <c r="B2607" s="139"/>
      <c r="C2607" s="140"/>
      <c r="J2607" s="142"/>
      <c r="K2607" s="142"/>
      <c r="L2607" s="142"/>
      <c r="O2607" s="141"/>
      <c r="R2607" s="141"/>
      <c r="AA2607"/>
      <c r="AD2607" s="19"/>
    </row>
    <row r="2608" spans="1:30" hidden="1" x14ac:dyDescent="0.25">
      <c r="A2608" s="138"/>
      <c r="B2608" s="139"/>
      <c r="C2608" s="140"/>
      <c r="J2608" s="142"/>
      <c r="K2608" s="142"/>
      <c r="L2608" s="142"/>
      <c r="O2608" s="141"/>
      <c r="R2608" s="141"/>
      <c r="AA2608"/>
      <c r="AD2608" s="19"/>
    </row>
    <row r="2609" spans="1:30" hidden="1" x14ac:dyDescent="0.25">
      <c r="A2609" s="138"/>
      <c r="B2609" s="139"/>
      <c r="C2609" s="140"/>
      <c r="J2609" s="142"/>
      <c r="K2609" s="142"/>
      <c r="L2609" s="142"/>
      <c r="O2609" s="141"/>
      <c r="R2609" s="141"/>
      <c r="AA2609"/>
      <c r="AD2609" s="19"/>
    </row>
    <row r="2610" spans="1:30" hidden="1" x14ac:dyDescent="0.25">
      <c r="A2610" s="138"/>
      <c r="B2610" s="139"/>
      <c r="C2610" s="140"/>
      <c r="J2610" s="142"/>
      <c r="K2610" s="142"/>
      <c r="L2610" s="142"/>
      <c r="O2610" s="141"/>
      <c r="R2610" s="141"/>
      <c r="AA2610"/>
      <c r="AD2610" s="19"/>
    </row>
    <row r="2611" spans="1:30" hidden="1" x14ac:dyDescent="0.25">
      <c r="A2611" s="138"/>
      <c r="B2611" s="139"/>
      <c r="C2611" s="140"/>
      <c r="J2611" s="142"/>
      <c r="K2611" s="142"/>
      <c r="L2611" s="142"/>
      <c r="O2611" s="141"/>
      <c r="R2611" s="141"/>
      <c r="AA2611"/>
      <c r="AD2611" s="19"/>
    </row>
    <row r="2612" spans="1:30" hidden="1" x14ac:dyDescent="0.25">
      <c r="A2612" s="138"/>
      <c r="B2612" s="139"/>
      <c r="C2612" s="140"/>
      <c r="J2612" s="142"/>
      <c r="K2612" s="142"/>
      <c r="L2612" s="142"/>
      <c r="O2612" s="141"/>
      <c r="R2612" s="141"/>
      <c r="AA2612"/>
      <c r="AD2612" s="19"/>
    </row>
    <row r="2613" spans="1:30" hidden="1" x14ac:dyDescent="0.25">
      <c r="A2613" s="138"/>
      <c r="B2613" s="139"/>
      <c r="C2613" s="140"/>
      <c r="J2613" s="142"/>
      <c r="K2613" s="142"/>
      <c r="L2613" s="142"/>
      <c r="O2613" s="141"/>
      <c r="R2613" s="141"/>
      <c r="AA2613"/>
      <c r="AD2613" s="19"/>
    </row>
    <row r="2614" spans="1:30" hidden="1" x14ac:dyDescent="0.25">
      <c r="A2614" s="138"/>
      <c r="B2614" s="139"/>
      <c r="C2614" s="140"/>
      <c r="J2614" s="142"/>
      <c r="K2614" s="142"/>
      <c r="L2614" s="142"/>
      <c r="O2614" s="141"/>
      <c r="R2614" s="141"/>
      <c r="AA2614"/>
      <c r="AD2614" s="19"/>
    </row>
    <row r="2615" spans="1:30" hidden="1" x14ac:dyDescent="0.25">
      <c r="A2615" s="138"/>
      <c r="B2615" s="139"/>
      <c r="C2615" s="140"/>
      <c r="J2615" s="142"/>
      <c r="K2615" s="142"/>
      <c r="L2615" s="142"/>
      <c r="O2615" s="141"/>
      <c r="R2615" s="141"/>
      <c r="AA2615"/>
      <c r="AD2615" s="19"/>
    </row>
    <row r="2616" spans="1:30" hidden="1" x14ac:dyDescent="0.25">
      <c r="A2616" s="138"/>
      <c r="B2616" s="139"/>
      <c r="C2616" s="140"/>
      <c r="J2616" s="142"/>
      <c r="K2616" s="142"/>
      <c r="L2616" s="142"/>
      <c r="O2616" s="141"/>
      <c r="R2616" s="141"/>
      <c r="AA2616"/>
      <c r="AD2616" s="19"/>
    </row>
    <row r="2617" spans="1:30" hidden="1" x14ac:dyDescent="0.25">
      <c r="A2617" s="138"/>
      <c r="B2617" s="139"/>
      <c r="C2617" s="140"/>
      <c r="J2617" s="142"/>
      <c r="K2617" s="142"/>
      <c r="L2617" s="142"/>
      <c r="O2617" s="141"/>
      <c r="R2617" s="141"/>
      <c r="AA2617"/>
      <c r="AD2617" s="19"/>
    </row>
    <row r="2618" spans="1:30" hidden="1" x14ac:dyDescent="0.25">
      <c r="A2618" s="138"/>
      <c r="B2618" s="139"/>
      <c r="C2618" s="140"/>
      <c r="J2618" s="142"/>
      <c r="K2618" s="142"/>
      <c r="L2618" s="142"/>
      <c r="O2618" s="141"/>
      <c r="R2618" s="141"/>
      <c r="AA2618"/>
      <c r="AD2618" s="19"/>
    </row>
    <row r="2619" spans="1:30" hidden="1" x14ac:dyDescent="0.25">
      <c r="A2619" s="138"/>
      <c r="B2619" s="139"/>
      <c r="C2619" s="140"/>
      <c r="J2619" s="142"/>
      <c r="K2619" s="142"/>
      <c r="L2619" s="142"/>
      <c r="O2619" s="141"/>
      <c r="R2619" s="141"/>
      <c r="AA2619"/>
      <c r="AD2619" s="19"/>
    </row>
    <row r="2620" spans="1:30" hidden="1" x14ac:dyDescent="0.25">
      <c r="A2620" s="138"/>
      <c r="B2620" s="139"/>
      <c r="C2620" s="140"/>
      <c r="J2620" s="142"/>
      <c r="K2620" s="142"/>
      <c r="L2620" s="142"/>
      <c r="O2620" s="141"/>
      <c r="R2620" s="141"/>
      <c r="AA2620"/>
      <c r="AD2620" s="19"/>
    </row>
    <row r="2621" spans="1:30" hidden="1" x14ac:dyDescent="0.25">
      <c r="A2621" s="138"/>
      <c r="B2621" s="139"/>
      <c r="C2621" s="140"/>
      <c r="J2621" s="142"/>
      <c r="K2621" s="142"/>
      <c r="L2621" s="142"/>
      <c r="O2621" s="141"/>
      <c r="R2621" s="141"/>
      <c r="AA2621"/>
      <c r="AD2621" s="19"/>
    </row>
    <row r="2622" spans="1:30" hidden="1" x14ac:dyDescent="0.25">
      <c r="A2622" s="138"/>
      <c r="B2622" s="139"/>
      <c r="C2622" s="140"/>
      <c r="J2622" s="142"/>
      <c r="K2622" s="142"/>
      <c r="L2622" s="142"/>
      <c r="O2622" s="141"/>
      <c r="R2622" s="141"/>
      <c r="AA2622"/>
      <c r="AD2622" s="19"/>
    </row>
    <row r="2623" spans="1:30" hidden="1" x14ac:dyDescent="0.25">
      <c r="A2623" s="138"/>
      <c r="B2623" s="139"/>
      <c r="C2623" s="140"/>
      <c r="J2623" s="142"/>
      <c r="K2623" s="142"/>
      <c r="L2623" s="142"/>
      <c r="O2623" s="141"/>
      <c r="R2623" s="141"/>
      <c r="AA2623"/>
      <c r="AD2623" s="19"/>
    </row>
    <row r="2624" spans="1:30" hidden="1" x14ac:dyDescent="0.25">
      <c r="A2624" s="138"/>
      <c r="B2624" s="139"/>
      <c r="C2624" s="140"/>
      <c r="J2624" s="142"/>
      <c r="K2624" s="142"/>
      <c r="L2624" s="142"/>
      <c r="O2624" s="141"/>
      <c r="R2624" s="141"/>
      <c r="AA2624"/>
      <c r="AD2624" s="19"/>
    </row>
    <row r="2625" spans="1:30" hidden="1" x14ac:dyDescent="0.25">
      <c r="A2625" s="138"/>
      <c r="B2625" s="139"/>
      <c r="C2625" s="140"/>
      <c r="J2625" s="142"/>
      <c r="K2625" s="142"/>
      <c r="L2625" s="142"/>
      <c r="O2625" s="141"/>
      <c r="R2625" s="141"/>
      <c r="AA2625"/>
      <c r="AD2625" s="19"/>
    </row>
    <row r="2626" spans="1:30" hidden="1" x14ac:dyDescent="0.25">
      <c r="A2626" s="138"/>
      <c r="B2626" s="139"/>
      <c r="C2626" s="140"/>
      <c r="J2626" s="142"/>
      <c r="K2626" s="142"/>
      <c r="L2626" s="142"/>
      <c r="O2626" s="141"/>
      <c r="R2626" s="141"/>
      <c r="AA2626"/>
      <c r="AD2626" s="19"/>
    </row>
    <row r="2627" spans="1:30" hidden="1" x14ac:dyDescent="0.25">
      <c r="A2627" s="138"/>
      <c r="B2627" s="139"/>
      <c r="C2627" s="140"/>
      <c r="J2627" s="142"/>
      <c r="K2627" s="142"/>
      <c r="L2627" s="142"/>
      <c r="O2627" s="141"/>
      <c r="R2627" s="141"/>
      <c r="AA2627"/>
      <c r="AD2627" s="19"/>
    </row>
    <row r="2628" spans="1:30" hidden="1" x14ac:dyDescent="0.25">
      <c r="A2628" s="138"/>
      <c r="B2628" s="139"/>
      <c r="C2628" s="140"/>
      <c r="J2628" s="142"/>
      <c r="K2628" s="142"/>
      <c r="L2628" s="142"/>
      <c r="O2628" s="141"/>
      <c r="R2628" s="141"/>
      <c r="AA2628"/>
      <c r="AD2628" s="19"/>
    </row>
    <row r="2629" spans="1:30" hidden="1" x14ac:dyDescent="0.25">
      <c r="A2629" s="138"/>
      <c r="B2629" s="139"/>
      <c r="C2629" s="140"/>
      <c r="J2629" s="142"/>
      <c r="K2629" s="142"/>
      <c r="L2629" s="142"/>
      <c r="O2629" s="141"/>
      <c r="R2629" s="141"/>
      <c r="AA2629"/>
      <c r="AD2629" s="19"/>
    </row>
    <row r="2630" spans="1:30" hidden="1" x14ac:dyDescent="0.25">
      <c r="A2630" s="138"/>
      <c r="B2630" s="139"/>
      <c r="C2630" s="140"/>
      <c r="J2630" s="142"/>
      <c r="K2630" s="142"/>
      <c r="L2630" s="142"/>
      <c r="O2630" s="141"/>
      <c r="R2630" s="141"/>
      <c r="AA2630"/>
      <c r="AD2630" s="19"/>
    </row>
    <row r="2631" spans="1:30" hidden="1" x14ac:dyDescent="0.25">
      <c r="A2631" s="138"/>
      <c r="B2631" s="139"/>
      <c r="C2631" s="140"/>
      <c r="J2631" s="142"/>
      <c r="K2631" s="142"/>
      <c r="L2631" s="142"/>
      <c r="O2631" s="141"/>
      <c r="R2631" s="141"/>
      <c r="AA2631"/>
      <c r="AD2631" s="19"/>
    </row>
    <row r="2632" spans="1:30" hidden="1" x14ac:dyDescent="0.25">
      <c r="A2632" s="138"/>
      <c r="B2632" s="139"/>
      <c r="C2632" s="140"/>
      <c r="J2632" s="142"/>
      <c r="K2632" s="142"/>
      <c r="L2632" s="142"/>
      <c r="O2632" s="141"/>
      <c r="R2632" s="141"/>
      <c r="AA2632"/>
      <c r="AD2632" s="19"/>
    </row>
    <row r="2633" spans="1:30" hidden="1" x14ac:dyDescent="0.25">
      <c r="A2633" s="138"/>
      <c r="B2633" s="139"/>
      <c r="C2633" s="140"/>
      <c r="J2633" s="142"/>
      <c r="K2633" s="142"/>
      <c r="L2633" s="142"/>
      <c r="O2633" s="141"/>
      <c r="R2633" s="141"/>
      <c r="AA2633"/>
      <c r="AD2633" s="19"/>
    </row>
    <row r="2634" spans="1:30" hidden="1" x14ac:dyDescent="0.25">
      <c r="A2634" s="138"/>
      <c r="B2634" s="139"/>
      <c r="C2634" s="140"/>
      <c r="J2634" s="142"/>
      <c r="K2634" s="142"/>
      <c r="L2634" s="142"/>
      <c r="O2634" s="141"/>
      <c r="R2634" s="141"/>
      <c r="AA2634"/>
      <c r="AD2634" s="19"/>
    </row>
    <row r="2635" spans="1:30" hidden="1" x14ac:dyDescent="0.25">
      <c r="A2635" s="138"/>
      <c r="B2635" s="139"/>
      <c r="C2635" s="140"/>
      <c r="J2635" s="142"/>
      <c r="K2635" s="142"/>
      <c r="L2635" s="142"/>
      <c r="O2635" s="141"/>
      <c r="R2635" s="141"/>
      <c r="AA2635"/>
      <c r="AD2635" s="19"/>
    </row>
    <row r="2636" spans="1:30" hidden="1" x14ac:dyDescent="0.25">
      <c r="A2636" s="138"/>
      <c r="B2636" s="139"/>
      <c r="C2636" s="140"/>
      <c r="J2636" s="142"/>
      <c r="K2636" s="142"/>
      <c r="L2636" s="142"/>
      <c r="O2636" s="141"/>
      <c r="R2636" s="141"/>
      <c r="AA2636"/>
      <c r="AD2636" s="19"/>
    </row>
    <row r="2637" spans="1:30" hidden="1" x14ac:dyDescent="0.25">
      <c r="A2637" s="138"/>
      <c r="B2637" s="139"/>
      <c r="C2637" s="140"/>
      <c r="J2637" s="142"/>
      <c r="K2637" s="142"/>
      <c r="L2637" s="142"/>
      <c r="O2637" s="141"/>
      <c r="R2637" s="141"/>
      <c r="AA2637"/>
      <c r="AD2637" s="19"/>
    </row>
    <row r="2638" spans="1:30" hidden="1" x14ac:dyDescent="0.25">
      <c r="A2638" s="138"/>
      <c r="B2638" s="139"/>
      <c r="C2638" s="140"/>
      <c r="J2638" s="142"/>
      <c r="K2638" s="142"/>
      <c r="L2638" s="142"/>
      <c r="O2638" s="141"/>
      <c r="R2638" s="141"/>
      <c r="AA2638"/>
      <c r="AD2638" s="19"/>
    </row>
    <row r="2639" spans="1:30" hidden="1" x14ac:dyDescent="0.25">
      <c r="A2639" s="138"/>
      <c r="B2639" s="139"/>
      <c r="C2639" s="140"/>
      <c r="J2639" s="142"/>
      <c r="K2639" s="142"/>
      <c r="L2639" s="142"/>
      <c r="O2639" s="141"/>
      <c r="R2639" s="141"/>
      <c r="AA2639"/>
      <c r="AD2639" s="19"/>
    </row>
    <row r="2640" spans="1:30" hidden="1" x14ac:dyDescent="0.25">
      <c r="A2640" s="138"/>
      <c r="B2640" s="139"/>
      <c r="C2640" s="140"/>
      <c r="J2640" s="142"/>
      <c r="K2640" s="142"/>
      <c r="L2640" s="142"/>
      <c r="O2640" s="141"/>
      <c r="R2640" s="141"/>
      <c r="AA2640"/>
      <c r="AD2640" s="19"/>
    </row>
    <row r="2641" spans="1:30" hidden="1" x14ac:dyDescent="0.25">
      <c r="A2641" s="138"/>
      <c r="B2641" s="139"/>
      <c r="C2641" s="140"/>
      <c r="J2641" s="142"/>
      <c r="K2641" s="142"/>
      <c r="L2641" s="142"/>
      <c r="O2641" s="141"/>
      <c r="R2641" s="141"/>
      <c r="AA2641"/>
      <c r="AD2641" s="19"/>
    </row>
    <row r="2642" spans="1:30" hidden="1" x14ac:dyDescent="0.25">
      <c r="A2642" s="138"/>
      <c r="B2642" s="139"/>
      <c r="C2642" s="140"/>
      <c r="J2642" s="142"/>
      <c r="K2642" s="142"/>
      <c r="L2642" s="142"/>
      <c r="O2642" s="141"/>
      <c r="R2642" s="141"/>
      <c r="AA2642"/>
      <c r="AD2642" s="19"/>
    </row>
    <row r="2643" spans="1:30" hidden="1" x14ac:dyDescent="0.25">
      <c r="A2643" s="138"/>
      <c r="B2643" s="139"/>
      <c r="C2643" s="140"/>
      <c r="J2643" s="142"/>
      <c r="K2643" s="142"/>
      <c r="L2643" s="142"/>
      <c r="O2643" s="141"/>
      <c r="R2643" s="141"/>
      <c r="AA2643"/>
      <c r="AD2643" s="19"/>
    </row>
    <row r="2644" spans="1:30" hidden="1" x14ac:dyDescent="0.25">
      <c r="A2644" s="138"/>
      <c r="B2644" s="139"/>
      <c r="C2644" s="140"/>
      <c r="J2644" s="142"/>
      <c r="K2644" s="142"/>
      <c r="L2644" s="142"/>
      <c r="O2644" s="141"/>
      <c r="R2644" s="141"/>
      <c r="AA2644"/>
      <c r="AD2644" s="19"/>
    </row>
    <row r="2645" spans="1:30" hidden="1" x14ac:dyDescent="0.25">
      <c r="A2645" s="138"/>
      <c r="B2645" s="139"/>
      <c r="C2645" s="140"/>
      <c r="J2645" s="142"/>
      <c r="K2645" s="142"/>
      <c r="L2645" s="142"/>
      <c r="O2645" s="141"/>
      <c r="R2645" s="141"/>
      <c r="AA2645"/>
      <c r="AD2645" s="19"/>
    </row>
    <row r="2646" spans="1:30" hidden="1" x14ac:dyDescent="0.25">
      <c r="A2646" s="138"/>
      <c r="B2646" s="139"/>
      <c r="C2646" s="140"/>
      <c r="J2646" s="142"/>
      <c r="K2646" s="142"/>
      <c r="L2646" s="142"/>
      <c r="O2646" s="141"/>
      <c r="R2646" s="141"/>
      <c r="AA2646"/>
      <c r="AD2646" s="19"/>
    </row>
    <row r="2647" spans="1:30" hidden="1" x14ac:dyDescent="0.25">
      <c r="A2647" s="138"/>
      <c r="B2647" s="139"/>
      <c r="C2647" s="140"/>
      <c r="J2647" s="142"/>
      <c r="K2647" s="142"/>
      <c r="L2647" s="142"/>
      <c r="O2647" s="141"/>
      <c r="R2647" s="141"/>
      <c r="AA2647"/>
      <c r="AD2647" s="19"/>
    </row>
    <row r="2648" spans="1:30" hidden="1" x14ac:dyDescent="0.25">
      <c r="A2648" s="138"/>
      <c r="B2648" s="139"/>
      <c r="C2648" s="140"/>
      <c r="J2648" s="142"/>
      <c r="K2648" s="142"/>
      <c r="L2648" s="142"/>
      <c r="O2648" s="141"/>
      <c r="R2648" s="141"/>
      <c r="AA2648"/>
      <c r="AD2648" s="19"/>
    </row>
    <row r="2649" spans="1:30" hidden="1" x14ac:dyDescent="0.25">
      <c r="A2649" s="138"/>
      <c r="B2649" s="139"/>
      <c r="C2649" s="140"/>
      <c r="J2649" s="142"/>
      <c r="K2649" s="142"/>
      <c r="L2649" s="142"/>
      <c r="O2649" s="141"/>
      <c r="R2649" s="141"/>
      <c r="AA2649"/>
      <c r="AD2649" s="19"/>
    </row>
    <row r="2650" spans="1:30" hidden="1" x14ac:dyDescent="0.25">
      <c r="A2650" s="138"/>
      <c r="B2650" s="139"/>
      <c r="C2650" s="140"/>
      <c r="J2650" s="142"/>
      <c r="K2650" s="142"/>
      <c r="L2650" s="142"/>
      <c r="O2650" s="141"/>
      <c r="R2650" s="141"/>
      <c r="AA2650"/>
      <c r="AD2650" s="19"/>
    </row>
    <row r="2651" spans="1:30" hidden="1" x14ac:dyDescent="0.25">
      <c r="A2651" s="138"/>
      <c r="B2651" s="139"/>
      <c r="C2651" s="140"/>
      <c r="J2651" s="142"/>
      <c r="K2651" s="142"/>
      <c r="L2651" s="142"/>
      <c r="O2651" s="141"/>
      <c r="R2651" s="141"/>
      <c r="AA2651"/>
      <c r="AD2651" s="19"/>
    </row>
    <row r="2652" spans="1:30" hidden="1" x14ac:dyDescent="0.25">
      <c r="A2652" s="138"/>
      <c r="B2652" s="139"/>
      <c r="C2652" s="140"/>
      <c r="J2652" s="142"/>
      <c r="K2652" s="142"/>
      <c r="L2652" s="142"/>
      <c r="O2652" s="141"/>
      <c r="R2652" s="141"/>
      <c r="AA2652"/>
      <c r="AD2652" s="19"/>
    </row>
    <row r="2653" spans="1:30" hidden="1" x14ac:dyDescent="0.25">
      <c r="A2653" s="138"/>
      <c r="B2653" s="139"/>
      <c r="C2653" s="140"/>
      <c r="J2653" s="142"/>
      <c r="K2653" s="142"/>
      <c r="L2653" s="142"/>
      <c r="O2653" s="141"/>
      <c r="R2653" s="141"/>
      <c r="AA2653"/>
      <c r="AD2653" s="19"/>
    </row>
    <row r="2654" spans="1:30" hidden="1" x14ac:dyDescent="0.25">
      <c r="A2654" s="138"/>
      <c r="B2654" s="139"/>
      <c r="C2654" s="140"/>
      <c r="J2654" s="142"/>
      <c r="K2654" s="142"/>
      <c r="L2654" s="142"/>
      <c r="O2654" s="141"/>
      <c r="R2654" s="141"/>
      <c r="AA2654"/>
      <c r="AD2654" s="19"/>
    </row>
    <row r="2655" spans="1:30" hidden="1" x14ac:dyDescent="0.25">
      <c r="A2655" s="138"/>
      <c r="B2655" s="139"/>
      <c r="C2655" s="140"/>
      <c r="J2655" s="142"/>
      <c r="K2655" s="142"/>
      <c r="L2655" s="142"/>
      <c r="O2655" s="141"/>
      <c r="R2655" s="141"/>
      <c r="AA2655"/>
      <c r="AD2655" s="19"/>
    </row>
    <row r="2656" spans="1:30" hidden="1" x14ac:dyDescent="0.25">
      <c r="A2656" s="138"/>
      <c r="B2656" s="139"/>
      <c r="C2656" s="140"/>
      <c r="J2656" s="142"/>
      <c r="K2656" s="142"/>
      <c r="L2656" s="142"/>
      <c r="O2656" s="141"/>
      <c r="R2656" s="141"/>
      <c r="AA2656"/>
      <c r="AD2656" s="19"/>
    </row>
    <row r="2657" spans="1:30" hidden="1" x14ac:dyDescent="0.25">
      <c r="A2657" s="138"/>
      <c r="B2657" s="139"/>
      <c r="C2657" s="140"/>
      <c r="J2657" s="142"/>
      <c r="K2657" s="142"/>
      <c r="L2657" s="142"/>
      <c r="O2657" s="141"/>
      <c r="R2657" s="141"/>
      <c r="AA2657"/>
      <c r="AD2657" s="19"/>
    </row>
    <row r="2658" spans="1:30" hidden="1" x14ac:dyDescent="0.25">
      <c r="A2658" s="138"/>
      <c r="B2658" s="139"/>
      <c r="C2658" s="140"/>
      <c r="J2658" s="142"/>
      <c r="K2658" s="142"/>
      <c r="L2658" s="142"/>
      <c r="O2658" s="141"/>
      <c r="R2658" s="141"/>
      <c r="AA2658"/>
      <c r="AD2658" s="19"/>
    </row>
    <row r="2659" spans="1:30" hidden="1" x14ac:dyDescent="0.25">
      <c r="A2659" s="138"/>
      <c r="B2659" s="139"/>
      <c r="C2659" s="140"/>
      <c r="J2659" s="142"/>
      <c r="K2659" s="142"/>
      <c r="L2659" s="142"/>
      <c r="O2659" s="141"/>
      <c r="R2659" s="141"/>
      <c r="AA2659"/>
      <c r="AD2659" s="19"/>
    </row>
    <row r="2660" spans="1:30" hidden="1" x14ac:dyDescent="0.25">
      <c r="A2660" s="138"/>
      <c r="B2660" s="139"/>
      <c r="C2660" s="140"/>
      <c r="J2660" s="142"/>
      <c r="K2660" s="142"/>
      <c r="L2660" s="142"/>
      <c r="O2660" s="141"/>
      <c r="R2660" s="141"/>
      <c r="AA2660"/>
      <c r="AD2660" s="19"/>
    </row>
    <row r="2661" spans="1:30" hidden="1" x14ac:dyDescent="0.25">
      <c r="A2661" s="138"/>
      <c r="B2661" s="139"/>
      <c r="C2661" s="140"/>
      <c r="J2661" s="142"/>
      <c r="K2661" s="142"/>
      <c r="L2661" s="142"/>
      <c r="O2661" s="141"/>
      <c r="R2661" s="141"/>
      <c r="AA2661"/>
      <c r="AD2661" s="19"/>
    </row>
    <row r="2662" spans="1:30" hidden="1" x14ac:dyDescent="0.25">
      <c r="A2662" s="138"/>
      <c r="B2662" s="139"/>
      <c r="C2662" s="140"/>
      <c r="J2662" s="142"/>
      <c r="K2662" s="142"/>
      <c r="L2662" s="142"/>
      <c r="O2662" s="141"/>
      <c r="R2662" s="141"/>
      <c r="AA2662"/>
      <c r="AD2662" s="19"/>
    </row>
    <row r="2663" spans="1:30" hidden="1" x14ac:dyDescent="0.25">
      <c r="A2663" s="138"/>
      <c r="B2663" s="139"/>
      <c r="C2663" s="140"/>
      <c r="J2663" s="142"/>
      <c r="K2663" s="142"/>
      <c r="L2663" s="142"/>
      <c r="O2663" s="141"/>
      <c r="R2663" s="141"/>
      <c r="AA2663"/>
      <c r="AD2663" s="19"/>
    </row>
    <row r="2664" spans="1:30" hidden="1" x14ac:dyDescent="0.25">
      <c r="A2664" s="138"/>
      <c r="B2664" s="139"/>
      <c r="C2664" s="140"/>
      <c r="J2664" s="142"/>
      <c r="K2664" s="142"/>
      <c r="L2664" s="142"/>
      <c r="O2664" s="141"/>
      <c r="R2664" s="141"/>
      <c r="AA2664"/>
      <c r="AD2664" s="19"/>
    </row>
    <row r="2665" spans="1:30" hidden="1" x14ac:dyDescent="0.25">
      <c r="A2665" s="138"/>
      <c r="B2665" s="139"/>
      <c r="C2665" s="140"/>
      <c r="J2665" s="142"/>
      <c r="K2665" s="142"/>
      <c r="L2665" s="142"/>
      <c r="O2665" s="141"/>
      <c r="R2665" s="141"/>
      <c r="AA2665"/>
      <c r="AD2665" s="19"/>
    </row>
    <row r="2666" spans="1:30" hidden="1" x14ac:dyDescent="0.25">
      <c r="A2666" s="138"/>
      <c r="B2666" s="139"/>
      <c r="C2666" s="140"/>
      <c r="J2666" s="142"/>
      <c r="K2666" s="142"/>
      <c r="L2666" s="142"/>
      <c r="O2666" s="141"/>
      <c r="R2666" s="141"/>
      <c r="AA2666"/>
      <c r="AD2666" s="19"/>
    </row>
    <row r="2667" spans="1:30" hidden="1" x14ac:dyDescent="0.25">
      <c r="A2667" s="138"/>
      <c r="B2667" s="139"/>
      <c r="C2667" s="140"/>
      <c r="J2667" s="142"/>
      <c r="K2667" s="142"/>
      <c r="L2667" s="142"/>
      <c r="O2667" s="141"/>
      <c r="R2667" s="141"/>
      <c r="AA2667"/>
      <c r="AD2667" s="19"/>
    </row>
    <row r="2668" spans="1:30" hidden="1" x14ac:dyDescent="0.25">
      <c r="A2668" s="138"/>
      <c r="B2668" s="139"/>
      <c r="C2668" s="140"/>
      <c r="J2668" s="142"/>
      <c r="K2668" s="142"/>
      <c r="L2668" s="142"/>
      <c r="O2668" s="141"/>
      <c r="R2668" s="141"/>
      <c r="AA2668"/>
      <c r="AD2668" s="19"/>
    </row>
    <row r="2669" spans="1:30" hidden="1" x14ac:dyDescent="0.25">
      <c r="A2669" s="138"/>
      <c r="B2669" s="139"/>
      <c r="C2669" s="140"/>
      <c r="J2669" s="142"/>
      <c r="K2669" s="142"/>
      <c r="L2669" s="142"/>
      <c r="O2669" s="141"/>
      <c r="R2669" s="141"/>
      <c r="AA2669"/>
      <c r="AD2669" s="19"/>
    </row>
    <row r="2670" spans="1:30" hidden="1" x14ac:dyDescent="0.25">
      <c r="A2670" s="138"/>
      <c r="B2670" s="139"/>
      <c r="C2670" s="140"/>
      <c r="J2670" s="142"/>
      <c r="K2670" s="142"/>
      <c r="L2670" s="142"/>
      <c r="O2670" s="141"/>
      <c r="R2670" s="141"/>
      <c r="AA2670"/>
      <c r="AD2670" s="19"/>
    </row>
    <row r="2671" spans="1:30" hidden="1" x14ac:dyDescent="0.25">
      <c r="A2671" s="138"/>
      <c r="B2671" s="139"/>
      <c r="C2671" s="140"/>
      <c r="J2671" s="142"/>
      <c r="K2671" s="142"/>
      <c r="L2671" s="142"/>
      <c r="O2671" s="141"/>
      <c r="R2671" s="141"/>
      <c r="AA2671"/>
      <c r="AD2671" s="19"/>
    </row>
    <row r="2672" spans="1:30" hidden="1" x14ac:dyDescent="0.25">
      <c r="A2672" s="138"/>
      <c r="B2672" s="139"/>
      <c r="C2672" s="140"/>
      <c r="J2672" s="142"/>
      <c r="K2672" s="142"/>
      <c r="L2672" s="142"/>
      <c r="O2672" s="141"/>
      <c r="R2672" s="141"/>
      <c r="AA2672"/>
      <c r="AD2672" s="19"/>
    </row>
    <row r="2673" spans="1:30" hidden="1" x14ac:dyDescent="0.25">
      <c r="A2673" s="138"/>
      <c r="B2673" s="139"/>
      <c r="C2673" s="140"/>
      <c r="J2673" s="142"/>
      <c r="K2673" s="142"/>
      <c r="L2673" s="142"/>
      <c r="O2673" s="141"/>
      <c r="R2673" s="141"/>
      <c r="AA2673"/>
      <c r="AD2673" s="19"/>
    </row>
    <row r="2674" spans="1:30" hidden="1" x14ac:dyDescent="0.25">
      <c r="A2674" s="138"/>
      <c r="B2674" s="139"/>
      <c r="C2674" s="140"/>
      <c r="J2674" s="142"/>
      <c r="K2674" s="142"/>
      <c r="L2674" s="142"/>
      <c r="O2674" s="141"/>
      <c r="R2674" s="141"/>
      <c r="AA2674"/>
      <c r="AD2674" s="19"/>
    </row>
    <row r="2675" spans="1:30" hidden="1" x14ac:dyDescent="0.25">
      <c r="A2675" s="138"/>
      <c r="B2675" s="139"/>
      <c r="C2675" s="140"/>
      <c r="J2675" s="142"/>
      <c r="K2675" s="142"/>
      <c r="L2675" s="142"/>
      <c r="O2675" s="141"/>
      <c r="R2675" s="141"/>
      <c r="AA2675"/>
      <c r="AD2675" s="19"/>
    </row>
    <row r="2676" spans="1:30" hidden="1" x14ac:dyDescent="0.25">
      <c r="A2676" s="138"/>
      <c r="B2676" s="139"/>
      <c r="C2676" s="140"/>
      <c r="J2676" s="142"/>
      <c r="K2676" s="142"/>
      <c r="L2676" s="142"/>
      <c r="O2676" s="141"/>
      <c r="R2676" s="141"/>
      <c r="AA2676"/>
      <c r="AD2676" s="19"/>
    </row>
    <row r="2677" spans="1:30" hidden="1" x14ac:dyDescent="0.25">
      <c r="A2677" s="138"/>
      <c r="B2677" s="139"/>
      <c r="C2677" s="140"/>
      <c r="J2677" s="142"/>
      <c r="K2677" s="142"/>
      <c r="L2677" s="142"/>
      <c r="O2677" s="141"/>
      <c r="R2677" s="141"/>
      <c r="AA2677"/>
      <c r="AD2677" s="19"/>
    </row>
    <row r="2678" spans="1:30" hidden="1" x14ac:dyDescent="0.25">
      <c r="A2678" s="138"/>
      <c r="B2678" s="139"/>
      <c r="C2678" s="140"/>
      <c r="J2678" s="142"/>
      <c r="K2678" s="142"/>
      <c r="L2678" s="142"/>
      <c r="O2678" s="141"/>
      <c r="R2678" s="141"/>
      <c r="AA2678"/>
      <c r="AD2678" s="19"/>
    </row>
    <row r="2679" spans="1:30" hidden="1" x14ac:dyDescent="0.25">
      <c r="A2679" s="138"/>
      <c r="B2679" s="139"/>
      <c r="C2679" s="140"/>
      <c r="J2679" s="142"/>
      <c r="K2679" s="142"/>
      <c r="L2679" s="142"/>
      <c r="O2679" s="141"/>
      <c r="R2679" s="141"/>
      <c r="AA2679"/>
      <c r="AD2679" s="19"/>
    </row>
    <row r="2680" spans="1:30" hidden="1" x14ac:dyDescent="0.25">
      <c r="A2680" s="138"/>
      <c r="B2680" s="139"/>
      <c r="C2680" s="140"/>
      <c r="J2680" s="142"/>
      <c r="K2680" s="142"/>
      <c r="L2680" s="142"/>
      <c r="O2680" s="141"/>
      <c r="R2680" s="141"/>
      <c r="AA2680"/>
      <c r="AD2680" s="19"/>
    </row>
    <row r="2681" spans="1:30" hidden="1" x14ac:dyDescent="0.25">
      <c r="A2681" s="138"/>
      <c r="B2681" s="139"/>
      <c r="C2681" s="140"/>
      <c r="J2681" s="142"/>
      <c r="K2681" s="142"/>
      <c r="L2681" s="142"/>
      <c r="O2681" s="141"/>
      <c r="R2681" s="141"/>
      <c r="AA2681"/>
      <c r="AD2681" s="19"/>
    </row>
    <row r="2682" spans="1:30" hidden="1" x14ac:dyDescent="0.25">
      <c r="A2682" s="138"/>
      <c r="B2682" s="139"/>
      <c r="C2682" s="140"/>
      <c r="J2682" s="142"/>
      <c r="K2682" s="142"/>
      <c r="L2682" s="142"/>
      <c r="O2682" s="141"/>
      <c r="R2682" s="141"/>
      <c r="AA2682"/>
      <c r="AD2682" s="19"/>
    </row>
    <row r="2683" spans="1:30" hidden="1" x14ac:dyDescent="0.25">
      <c r="A2683" s="138"/>
      <c r="B2683" s="139"/>
      <c r="C2683" s="140"/>
      <c r="J2683" s="142"/>
      <c r="K2683" s="142"/>
      <c r="L2683" s="142"/>
      <c r="O2683" s="141"/>
      <c r="R2683" s="141"/>
      <c r="AA2683"/>
      <c r="AD2683" s="19"/>
    </row>
    <row r="2684" spans="1:30" hidden="1" x14ac:dyDescent="0.25">
      <c r="A2684" s="138"/>
      <c r="B2684" s="139"/>
      <c r="C2684" s="140"/>
      <c r="J2684" s="142"/>
      <c r="K2684" s="142"/>
      <c r="L2684" s="142"/>
      <c r="O2684" s="141"/>
      <c r="R2684" s="141"/>
      <c r="AA2684"/>
      <c r="AD2684" s="19"/>
    </row>
    <row r="2685" spans="1:30" hidden="1" x14ac:dyDescent="0.25">
      <c r="A2685" s="138"/>
      <c r="B2685" s="139"/>
      <c r="C2685" s="140"/>
      <c r="J2685" s="142"/>
      <c r="K2685" s="142"/>
      <c r="L2685" s="142"/>
      <c r="O2685" s="141"/>
      <c r="R2685" s="141"/>
      <c r="AA2685"/>
      <c r="AD2685" s="19"/>
    </row>
    <row r="2686" spans="1:30" hidden="1" x14ac:dyDescent="0.25">
      <c r="A2686" s="138"/>
      <c r="B2686" s="139"/>
      <c r="C2686" s="140"/>
      <c r="J2686" s="142"/>
      <c r="K2686" s="142"/>
      <c r="L2686" s="142"/>
      <c r="O2686" s="141"/>
      <c r="R2686" s="141"/>
      <c r="AA2686"/>
      <c r="AD2686" s="19"/>
    </row>
    <row r="2687" spans="1:30" hidden="1" x14ac:dyDescent="0.25">
      <c r="A2687" s="138"/>
      <c r="B2687" s="139"/>
      <c r="C2687" s="140"/>
      <c r="J2687" s="142"/>
      <c r="K2687" s="142"/>
      <c r="L2687" s="142"/>
      <c r="O2687" s="141"/>
      <c r="R2687" s="141"/>
      <c r="AA2687"/>
      <c r="AD2687" s="19"/>
    </row>
    <row r="2688" spans="1:30" hidden="1" x14ac:dyDescent="0.25">
      <c r="A2688" s="138"/>
      <c r="B2688" s="139"/>
      <c r="C2688" s="140"/>
      <c r="J2688" s="142"/>
      <c r="K2688" s="142"/>
      <c r="L2688" s="142"/>
      <c r="O2688" s="141"/>
      <c r="R2688" s="141"/>
      <c r="AA2688"/>
      <c r="AD2688" s="19"/>
    </row>
    <row r="2689" spans="1:30" hidden="1" x14ac:dyDescent="0.25">
      <c r="A2689" s="138"/>
      <c r="B2689" s="139"/>
      <c r="C2689" s="140"/>
      <c r="J2689" s="142"/>
      <c r="K2689" s="142"/>
      <c r="L2689" s="142"/>
      <c r="O2689" s="141"/>
      <c r="R2689" s="141"/>
      <c r="AA2689"/>
      <c r="AD2689" s="19"/>
    </row>
    <row r="2690" spans="1:30" hidden="1" x14ac:dyDescent="0.25">
      <c r="A2690" s="138"/>
      <c r="B2690" s="139"/>
      <c r="C2690" s="140"/>
      <c r="J2690" s="142"/>
      <c r="K2690" s="142"/>
      <c r="L2690" s="142"/>
      <c r="O2690" s="141"/>
      <c r="R2690" s="141"/>
      <c r="AA2690"/>
      <c r="AD2690" s="19"/>
    </row>
    <row r="2691" spans="1:30" hidden="1" x14ac:dyDescent="0.25">
      <c r="A2691" s="138"/>
      <c r="B2691" s="139"/>
      <c r="C2691" s="140"/>
      <c r="J2691" s="142"/>
      <c r="K2691" s="142"/>
      <c r="L2691" s="142"/>
      <c r="O2691" s="141"/>
      <c r="R2691" s="141"/>
      <c r="AA2691"/>
      <c r="AD2691" s="19"/>
    </row>
    <row r="2692" spans="1:30" hidden="1" x14ac:dyDescent="0.25">
      <c r="A2692" s="138"/>
      <c r="B2692" s="139"/>
      <c r="C2692" s="140"/>
      <c r="J2692" s="142"/>
      <c r="K2692" s="142"/>
      <c r="L2692" s="142"/>
      <c r="O2692" s="141"/>
      <c r="R2692" s="141"/>
      <c r="AA2692"/>
      <c r="AD2692" s="19"/>
    </row>
    <row r="2693" spans="1:30" hidden="1" x14ac:dyDescent="0.25">
      <c r="A2693" s="138"/>
      <c r="B2693" s="139"/>
      <c r="C2693" s="140"/>
      <c r="J2693" s="142"/>
      <c r="K2693" s="142"/>
      <c r="L2693" s="142"/>
      <c r="O2693" s="141"/>
      <c r="R2693" s="141"/>
      <c r="AA2693"/>
      <c r="AD2693" s="19"/>
    </row>
    <row r="2694" spans="1:30" hidden="1" x14ac:dyDescent="0.25">
      <c r="A2694" s="138"/>
      <c r="B2694" s="139"/>
      <c r="C2694" s="140"/>
      <c r="J2694" s="142"/>
      <c r="K2694" s="142"/>
      <c r="L2694" s="142"/>
      <c r="O2694" s="141"/>
      <c r="R2694" s="141"/>
      <c r="AA2694"/>
      <c r="AD2694" s="19"/>
    </row>
    <row r="2695" spans="1:30" hidden="1" x14ac:dyDescent="0.25">
      <c r="A2695" s="138"/>
      <c r="B2695" s="139"/>
      <c r="C2695" s="140"/>
      <c r="J2695" s="142"/>
      <c r="K2695" s="142"/>
      <c r="L2695" s="142"/>
      <c r="O2695" s="141"/>
      <c r="R2695" s="141"/>
      <c r="AA2695"/>
      <c r="AD2695" s="19"/>
    </row>
    <row r="2696" spans="1:30" hidden="1" x14ac:dyDescent="0.25">
      <c r="A2696" s="138"/>
      <c r="B2696" s="139"/>
      <c r="C2696" s="140"/>
      <c r="J2696" s="142"/>
      <c r="K2696" s="142"/>
      <c r="L2696" s="142"/>
      <c r="O2696" s="141"/>
      <c r="R2696" s="141"/>
      <c r="AA2696"/>
      <c r="AD2696" s="19"/>
    </row>
    <row r="2697" spans="1:30" hidden="1" x14ac:dyDescent="0.25">
      <c r="A2697" s="138"/>
      <c r="B2697" s="139"/>
      <c r="C2697" s="140"/>
      <c r="J2697" s="142"/>
      <c r="K2697" s="142"/>
      <c r="L2697" s="142"/>
      <c r="O2697" s="141"/>
      <c r="R2697" s="141"/>
      <c r="AA2697"/>
      <c r="AD2697" s="19"/>
    </row>
    <row r="2698" spans="1:30" hidden="1" x14ac:dyDescent="0.25">
      <c r="A2698" s="138"/>
      <c r="B2698" s="139"/>
      <c r="C2698" s="140"/>
      <c r="J2698" s="142"/>
      <c r="K2698" s="142"/>
      <c r="L2698" s="142"/>
      <c r="O2698" s="141"/>
      <c r="R2698" s="141"/>
      <c r="AA2698"/>
      <c r="AD2698" s="19"/>
    </row>
    <row r="2699" spans="1:30" hidden="1" x14ac:dyDescent="0.25">
      <c r="A2699" s="138"/>
      <c r="B2699" s="139"/>
      <c r="C2699" s="140"/>
      <c r="J2699" s="142"/>
      <c r="K2699" s="142"/>
      <c r="L2699" s="142"/>
      <c r="O2699" s="141"/>
      <c r="R2699" s="141"/>
      <c r="AA2699"/>
      <c r="AD2699" s="19"/>
    </row>
    <row r="2700" spans="1:30" hidden="1" x14ac:dyDescent="0.25">
      <c r="A2700" s="138"/>
      <c r="B2700" s="139"/>
      <c r="C2700" s="140"/>
      <c r="J2700" s="142"/>
      <c r="K2700" s="142"/>
      <c r="L2700" s="142"/>
      <c r="O2700" s="141"/>
      <c r="R2700" s="141"/>
      <c r="AA2700"/>
      <c r="AD2700" s="19"/>
    </row>
    <row r="2701" spans="1:30" hidden="1" x14ac:dyDescent="0.25">
      <c r="A2701" s="138"/>
      <c r="B2701" s="139"/>
      <c r="C2701" s="140"/>
      <c r="J2701" s="142"/>
      <c r="K2701" s="142"/>
      <c r="L2701" s="142"/>
      <c r="O2701" s="141"/>
      <c r="R2701" s="141"/>
      <c r="AA2701"/>
      <c r="AD2701" s="19"/>
    </row>
    <row r="2702" spans="1:30" hidden="1" x14ac:dyDescent="0.25">
      <c r="A2702" s="138"/>
      <c r="B2702" s="139"/>
      <c r="C2702" s="140"/>
      <c r="J2702" s="142"/>
      <c r="K2702" s="142"/>
      <c r="L2702" s="142"/>
      <c r="O2702" s="141"/>
      <c r="R2702" s="141"/>
      <c r="AA2702"/>
      <c r="AD2702" s="19"/>
    </row>
    <row r="2703" spans="1:30" hidden="1" x14ac:dyDescent="0.25">
      <c r="A2703" s="138"/>
      <c r="B2703" s="139"/>
      <c r="C2703" s="140"/>
      <c r="J2703" s="142"/>
      <c r="K2703" s="142"/>
      <c r="L2703" s="142"/>
      <c r="O2703" s="141"/>
      <c r="R2703" s="141"/>
      <c r="AA2703"/>
      <c r="AD2703" s="19"/>
    </row>
    <row r="2704" spans="1:30" hidden="1" x14ac:dyDescent="0.25">
      <c r="A2704" s="138"/>
      <c r="B2704" s="139"/>
      <c r="C2704" s="140"/>
      <c r="J2704" s="142"/>
      <c r="K2704" s="142"/>
      <c r="L2704" s="142"/>
      <c r="O2704" s="141"/>
      <c r="R2704" s="141"/>
      <c r="AA2704"/>
      <c r="AD2704" s="19"/>
    </row>
    <row r="2705" spans="1:30" hidden="1" x14ac:dyDescent="0.25">
      <c r="A2705" s="138"/>
      <c r="B2705" s="139"/>
      <c r="C2705" s="140"/>
      <c r="J2705" s="142"/>
      <c r="K2705" s="142"/>
      <c r="L2705" s="142"/>
      <c r="O2705" s="141"/>
      <c r="R2705" s="141"/>
      <c r="AA2705"/>
      <c r="AD2705" s="19"/>
    </row>
    <row r="2706" spans="1:30" hidden="1" x14ac:dyDescent="0.25">
      <c r="A2706" s="138"/>
      <c r="B2706" s="139"/>
      <c r="C2706" s="140"/>
      <c r="J2706" s="142"/>
      <c r="K2706" s="142"/>
      <c r="L2706" s="142"/>
      <c r="O2706" s="141"/>
      <c r="R2706" s="141"/>
      <c r="AA2706"/>
      <c r="AD2706" s="19"/>
    </row>
    <row r="2707" spans="1:30" hidden="1" x14ac:dyDescent="0.25">
      <c r="A2707" s="138"/>
      <c r="B2707" s="139"/>
      <c r="C2707" s="140"/>
      <c r="J2707" s="142"/>
      <c r="K2707" s="142"/>
      <c r="L2707" s="142"/>
      <c r="O2707" s="141"/>
      <c r="R2707" s="141"/>
      <c r="AA2707"/>
      <c r="AD2707" s="19"/>
    </row>
    <row r="2708" spans="1:30" hidden="1" x14ac:dyDescent="0.25">
      <c r="A2708" s="138"/>
      <c r="B2708" s="139"/>
      <c r="C2708" s="140"/>
      <c r="J2708" s="142"/>
      <c r="K2708" s="142"/>
      <c r="L2708" s="142"/>
      <c r="O2708" s="141"/>
      <c r="R2708" s="141"/>
      <c r="AA2708"/>
      <c r="AD2708" s="19"/>
    </row>
    <row r="2709" spans="1:30" hidden="1" x14ac:dyDescent="0.25">
      <c r="A2709" s="138"/>
      <c r="B2709" s="139"/>
      <c r="C2709" s="140"/>
      <c r="J2709" s="142"/>
      <c r="K2709" s="142"/>
      <c r="L2709" s="142"/>
      <c r="O2709" s="141"/>
      <c r="R2709" s="141"/>
      <c r="AA2709"/>
      <c r="AD2709" s="19"/>
    </row>
    <row r="2710" spans="1:30" hidden="1" x14ac:dyDescent="0.25">
      <c r="A2710" s="138"/>
      <c r="B2710" s="139"/>
      <c r="C2710" s="140"/>
      <c r="J2710" s="142"/>
      <c r="K2710" s="142"/>
      <c r="L2710" s="142"/>
      <c r="O2710" s="141"/>
      <c r="R2710" s="141"/>
      <c r="AA2710"/>
      <c r="AD2710" s="19"/>
    </row>
    <row r="2711" spans="1:30" hidden="1" x14ac:dyDescent="0.25">
      <c r="A2711" s="138"/>
      <c r="B2711" s="139"/>
      <c r="C2711" s="140"/>
      <c r="J2711" s="142"/>
      <c r="K2711" s="142"/>
      <c r="L2711" s="142"/>
      <c r="O2711" s="141"/>
      <c r="R2711" s="141"/>
      <c r="AA2711"/>
      <c r="AD2711" s="19"/>
    </row>
    <row r="2712" spans="1:30" hidden="1" x14ac:dyDescent="0.25">
      <c r="A2712" s="138"/>
      <c r="B2712" s="139"/>
      <c r="C2712" s="140"/>
      <c r="J2712" s="142"/>
      <c r="K2712" s="142"/>
      <c r="L2712" s="142"/>
      <c r="O2712" s="141"/>
      <c r="R2712" s="141"/>
      <c r="AA2712"/>
      <c r="AD2712" s="19"/>
    </row>
    <row r="2713" spans="1:30" hidden="1" x14ac:dyDescent="0.25">
      <c r="A2713" s="138"/>
      <c r="B2713" s="139"/>
      <c r="C2713" s="140"/>
      <c r="J2713" s="142"/>
      <c r="K2713" s="142"/>
      <c r="L2713" s="142"/>
      <c r="O2713" s="141"/>
      <c r="R2713" s="141"/>
      <c r="AA2713"/>
      <c r="AD2713" s="19"/>
    </row>
    <row r="2714" spans="1:30" hidden="1" x14ac:dyDescent="0.25">
      <c r="A2714" s="138"/>
      <c r="B2714" s="139"/>
      <c r="C2714" s="140"/>
      <c r="J2714" s="142"/>
      <c r="K2714" s="142"/>
      <c r="L2714" s="142"/>
      <c r="O2714" s="141"/>
      <c r="R2714" s="141"/>
      <c r="AA2714"/>
      <c r="AD2714" s="19"/>
    </row>
    <row r="2715" spans="1:30" hidden="1" x14ac:dyDescent="0.25">
      <c r="A2715" s="138"/>
      <c r="B2715" s="139"/>
      <c r="C2715" s="140"/>
      <c r="J2715" s="142"/>
      <c r="K2715" s="142"/>
      <c r="L2715" s="142"/>
      <c r="O2715" s="141"/>
      <c r="R2715" s="141"/>
      <c r="AA2715"/>
      <c r="AD2715" s="19"/>
    </row>
    <row r="2716" spans="1:30" hidden="1" x14ac:dyDescent="0.25">
      <c r="A2716" s="138"/>
      <c r="B2716" s="139"/>
      <c r="C2716" s="140"/>
      <c r="J2716" s="142"/>
      <c r="K2716" s="142"/>
      <c r="L2716" s="142"/>
      <c r="O2716" s="141"/>
      <c r="R2716" s="141"/>
      <c r="AA2716"/>
      <c r="AD2716" s="19"/>
    </row>
    <row r="2717" spans="1:30" hidden="1" x14ac:dyDescent="0.25">
      <c r="A2717" s="138"/>
      <c r="B2717" s="139"/>
      <c r="C2717" s="140"/>
      <c r="J2717" s="142"/>
      <c r="K2717" s="142"/>
      <c r="L2717" s="142"/>
      <c r="O2717" s="141"/>
      <c r="R2717" s="141"/>
      <c r="AA2717"/>
      <c r="AD2717" s="19"/>
    </row>
    <row r="2718" spans="1:30" hidden="1" x14ac:dyDescent="0.25">
      <c r="A2718" s="138"/>
      <c r="B2718" s="139"/>
      <c r="C2718" s="140"/>
      <c r="J2718" s="142"/>
      <c r="K2718" s="142"/>
      <c r="L2718" s="142"/>
      <c r="O2718" s="141"/>
      <c r="R2718" s="141"/>
      <c r="AA2718"/>
      <c r="AD2718" s="19"/>
    </row>
    <row r="2719" spans="1:30" hidden="1" x14ac:dyDescent="0.25">
      <c r="A2719" s="138"/>
      <c r="B2719" s="139"/>
      <c r="C2719" s="140"/>
      <c r="J2719" s="142"/>
      <c r="K2719" s="142"/>
      <c r="L2719" s="142"/>
      <c r="O2719" s="141"/>
      <c r="R2719" s="141"/>
      <c r="AA2719"/>
      <c r="AD2719" s="19"/>
    </row>
    <row r="2720" spans="1:30" hidden="1" x14ac:dyDescent="0.25">
      <c r="A2720" s="138"/>
      <c r="B2720" s="139"/>
      <c r="C2720" s="140"/>
      <c r="J2720" s="142"/>
      <c r="K2720" s="142"/>
      <c r="L2720" s="142"/>
      <c r="O2720" s="141"/>
      <c r="R2720" s="141"/>
      <c r="AA2720"/>
      <c r="AD2720" s="19"/>
    </row>
    <row r="2721" spans="1:30" hidden="1" x14ac:dyDescent="0.25">
      <c r="A2721" s="138"/>
      <c r="B2721" s="139"/>
      <c r="C2721" s="140"/>
      <c r="J2721" s="142"/>
      <c r="K2721" s="142"/>
      <c r="L2721" s="142"/>
      <c r="O2721" s="141"/>
      <c r="R2721" s="141"/>
      <c r="AA2721"/>
      <c r="AD2721" s="19"/>
    </row>
    <row r="2722" spans="1:30" hidden="1" x14ac:dyDescent="0.25">
      <c r="A2722" s="138"/>
      <c r="B2722" s="139"/>
      <c r="C2722" s="140"/>
      <c r="J2722" s="142"/>
      <c r="K2722" s="142"/>
      <c r="L2722" s="142"/>
      <c r="O2722" s="141"/>
      <c r="R2722" s="141"/>
      <c r="AA2722"/>
      <c r="AD2722" s="19"/>
    </row>
    <row r="2723" spans="1:30" hidden="1" x14ac:dyDescent="0.25">
      <c r="A2723" s="138"/>
      <c r="B2723" s="139"/>
      <c r="C2723" s="140"/>
      <c r="J2723" s="142"/>
      <c r="K2723" s="142"/>
      <c r="L2723" s="142"/>
      <c r="O2723" s="141"/>
      <c r="R2723" s="141"/>
      <c r="AA2723"/>
      <c r="AD2723" s="19"/>
    </row>
    <row r="2724" spans="1:30" hidden="1" x14ac:dyDescent="0.25">
      <c r="A2724" s="138"/>
      <c r="B2724" s="139"/>
      <c r="C2724" s="140"/>
      <c r="J2724" s="142"/>
      <c r="K2724" s="142"/>
      <c r="L2724" s="142"/>
      <c r="O2724" s="141"/>
      <c r="R2724" s="141"/>
      <c r="AA2724"/>
      <c r="AD2724" s="19"/>
    </row>
    <row r="2725" spans="1:30" hidden="1" x14ac:dyDescent="0.25">
      <c r="A2725" s="138"/>
      <c r="B2725" s="139"/>
      <c r="C2725" s="140"/>
      <c r="J2725" s="142"/>
      <c r="K2725" s="142"/>
      <c r="L2725" s="142"/>
      <c r="O2725" s="141"/>
      <c r="R2725" s="141"/>
      <c r="AA2725"/>
      <c r="AD2725" s="19"/>
    </row>
    <row r="2726" spans="1:30" hidden="1" x14ac:dyDescent="0.25">
      <c r="A2726" s="138"/>
      <c r="B2726" s="139"/>
      <c r="C2726" s="140"/>
      <c r="J2726" s="142"/>
      <c r="K2726" s="142"/>
      <c r="L2726" s="142"/>
      <c r="O2726" s="141"/>
      <c r="R2726" s="141"/>
      <c r="AA2726"/>
      <c r="AD2726" s="19"/>
    </row>
    <row r="2727" spans="1:30" hidden="1" x14ac:dyDescent="0.25">
      <c r="A2727" s="138"/>
      <c r="B2727" s="139"/>
      <c r="C2727" s="140"/>
      <c r="J2727" s="142"/>
      <c r="K2727" s="142"/>
      <c r="L2727" s="142"/>
      <c r="O2727" s="141"/>
      <c r="R2727" s="141"/>
      <c r="AA2727"/>
      <c r="AD2727" s="19"/>
    </row>
    <row r="2728" spans="1:30" hidden="1" x14ac:dyDescent="0.25">
      <c r="A2728" s="138"/>
      <c r="B2728" s="139"/>
      <c r="C2728" s="140"/>
      <c r="J2728" s="142"/>
      <c r="K2728" s="142"/>
      <c r="L2728" s="142"/>
      <c r="O2728" s="141"/>
      <c r="R2728" s="141"/>
      <c r="AA2728"/>
      <c r="AD2728" s="19"/>
    </row>
    <row r="2729" spans="1:30" hidden="1" x14ac:dyDescent="0.25">
      <c r="A2729" s="138"/>
      <c r="B2729" s="139"/>
      <c r="C2729" s="140"/>
      <c r="J2729" s="142"/>
      <c r="K2729" s="142"/>
      <c r="L2729" s="142"/>
      <c r="O2729" s="141"/>
      <c r="R2729" s="141"/>
      <c r="AA2729"/>
      <c r="AD2729" s="19"/>
    </row>
    <row r="2730" spans="1:30" hidden="1" x14ac:dyDescent="0.25">
      <c r="A2730" s="138"/>
      <c r="B2730" s="139"/>
      <c r="C2730" s="140"/>
      <c r="J2730" s="142"/>
      <c r="K2730" s="142"/>
      <c r="L2730" s="142"/>
      <c r="O2730" s="141"/>
      <c r="R2730" s="141"/>
      <c r="AA2730"/>
      <c r="AD2730" s="19"/>
    </row>
    <row r="2731" spans="1:30" hidden="1" x14ac:dyDescent="0.25">
      <c r="A2731" s="138"/>
      <c r="B2731" s="139"/>
      <c r="C2731" s="140"/>
      <c r="J2731" s="142"/>
      <c r="K2731" s="142"/>
      <c r="L2731" s="142"/>
      <c r="O2731" s="141"/>
      <c r="R2731" s="141"/>
      <c r="AA2731"/>
      <c r="AD2731" s="19"/>
    </row>
    <row r="2732" spans="1:30" hidden="1" x14ac:dyDescent="0.25">
      <c r="A2732" s="138"/>
      <c r="B2732" s="139"/>
      <c r="C2732" s="140"/>
      <c r="J2732" s="142"/>
      <c r="K2732" s="142"/>
      <c r="L2732" s="142"/>
      <c r="O2732" s="141"/>
      <c r="R2732" s="141"/>
      <c r="AA2732"/>
      <c r="AD2732" s="19"/>
    </row>
    <row r="2733" spans="1:30" hidden="1" x14ac:dyDescent="0.25">
      <c r="A2733" s="138"/>
      <c r="B2733" s="139"/>
      <c r="C2733" s="140"/>
      <c r="J2733" s="142"/>
      <c r="K2733" s="142"/>
      <c r="L2733" s="142"/>
      <c r="O2733" s="141"/>
      <c r="R2733" s="141"/>
      <c r="AA2733"/>
      <c r="AD2733" s="19"/>
    </row>
    <row r="2734" spans="1:30" hidden="1" x14ac:dyDescent="0.25">
      <c r="A2734" s="138"/>
      <c r="B2734" s="139"/>
      <c r="C2734" s="140"/>
      <c r="J2734" s="142"/>
      <c r="K2734" s="142"/>
      <c r="L2734" s="142"/>
      <c r="O2734" s="141"/>
      <c r="R2734" s="141"/>
      <c r="AA2734"/>
      <c r="AD2734" s="19"/>
    </row>
    <row r="2735" spans="1:30" hidden="1" x14ac:dyDescent="0.25">
      <c r="A2735" s="138"/>
      <c r="B2735" s="139"/>
      <c r="C2735" s="140"/>
      <c r="J2735" s="142"/>
      <c r="K2735" s="142"/>
      <c r="L2735" s="142"/>
      <c r="O2735" s="141"/>
      <c r="R2735" s="141"/>
      <c r="AA2735"/>
      <c r="AD2735" s="19"/>
    </row>
    <row r="2736" spans="1:30" hidden="1" x14ac:dyDescent="0.25">
      <c r="A2736" s="138"/>
      <c r="B2736" s="139"/>
      <c r="C2736" s="140"/>
      <c r="J2736" s="142"/>
      <c r="K2736" s="142"/>
      <c r="L2736" s="142"/>
      <c r="O2736" s="141"/>
      <c r="R2736" s="141"/>
      <c r="AA2736"/>
      <c r="AD2736" s="19"/>
    </row>
    <row r="2737" spans="1:30" hidden="1" x14ac:dyDescent="0.25">
      <c r="A2737" s="138"/>
      <c r="B2737" s="139"/>
      <c r="C2737" s="140"/>
      <c r="J2737" s="142"/>
      <c r="K2737" s="142"/>
      <c r="L2737" s="142"/>
      <c r="O2737" s="141"/>
      <c r="R2737" s="141"/>
      <c r="AA2737"/>
      <c r="AD2737" s="19"/>
    </row>
    <row r="2738" spans="1:30" hidden="1" x14ac:dyDescent="0.25">
      <c r="A2738" s="138"/>
      <c r="B2738" s="139"/>
      <c r="C2738" s="140"/>
      <c r="J2738" s="142"/>
      <c r="K2738" s="142"/>
      <c r="L2738" s="142"/>
      <c r="O2738" s="141"/>
      <c r="R2738" s="141"/>
      <c r="AA2738"/>
      <c r="AD2738" s="19"/>
    </row>
    <row r="2739" spans="1:30" hidden="1" x14ac:dyDescent="0.25">
      <c r="A2739" s="138"/>
      <c r="B2739" s="139"/>
      <c r="C2739" s="140"/>
      <c r="J2739" s="142"/>
      <c r="K2739" s="142"/>
      <c r="L2739" s="142"/>
      <c r="O2739" s="141"/>
      <c r="R2739" s="141"/>
      <c r="AA2739"/>
      <c r="AD2739" s="19"/>
    </row>
    <row r="2740" spans="1:30" hidden="1" x14ac:dyDescent="0.25">
      <c r="A2740" s="138"/>
      <c r="B2740" s="139"/>
      <c r="C2740" s="140"/>
      <c r="J2740" s="142"/>
      <c r="K2740" s="142"/>
      <c r="L2740" s="142"/>
      <c r="O2740" s="141"/>
      <c r="R2740" s="141"/>
      <c r="AA2740"/>
      <c r="AD2740" s="19"/>
    </row>
    <row r="2741" spans="1:30" hidden="1" x14ac:dyDescent="0.25">
      <c r="A2741" s="138"/>
      <c r="B2741" s="139"/>
      <c r="C2741" s="140"/>
      <c r="J2741" s="142"/>
      <c r="K2741" s="142"/>
      <c r="L2741" s="142"/>
      <c r="O2741" s="141"/>
      <c r="R2741" s="141"/>
      <c r="AA2741"/>
      <c r="AD2741" s="19"/>
    </row>
    <row r="2742" spans="1:30" hidden="1" x14ac:dyDescent="0.25">
      <c r="A2742" s="138"/>
      <c r="B2742" s="139"/>
      <c r="C2742" s="140"/>
      <c r="J2742" s="142"/>
      <c r="K2742" s="142"/>
      <c r="L2742" s="142"/>
      <c r="O2742" s="141"/>
      <c r="R2742" s="141"/>
      <c r="AA2742"/>
      <c r="AD2742" s="19"/>
    </row>
    <row r="2743" spans="1:30" hidden="1" x14ac:dyDescent="0.25">
      <c r="A2743" s="138"/>
      <c r="B2743" s="139"/>
      <c r="C2743" s="140"/>
      <c r="J2743" s="142"/>
      <c r="K2743" s="142"/>
      <c r="L2743" s="142"/>
      <c r="O2743" s="141"/>
      <c r="R2743" s="141"/>
      <c r="AA2743"/>
      <c r="AD2743" s="19"/>
    </row>
    <row r="2744" spans="1:30" hidden="1" x14ac:dyDescent="0.25">
      <c r="A2744" s="138"/>
      <c r="B2744" s="139"/>
      <c r="C2744" s="140"/>
      <c r="J2744" s="142"/>
      <c r="K2744" s="142"/>
      <c r="L2744" s="142"/>
      <c r="O2744" s="141"/>
      <c r="R2744" s="141"/>
      <c r="AA2744"/>
      <c r="AD2744" s="19"/>
    </row>
    <row r="2745" spans="1:30" hidden="1" x14ac:dyDescent="0.25">
      <c r="A2745" s="138"/>
      <c r="B2745" s="139"/>
      <c r="C2745" s="140"/>
      <c r="J2745" s="142"/>
      <c r="K2745" s="142"/>
      <c r="L2745" s="142"/>
      <c r="O2745" s="141"/>
      <c r="R2745" s="141"/>
      <c r="AA2745"/>
      <c r="AD2745" s="19"/>
    </row>
    <row r="2746" spans="1:30" hidden="1" x14ac:dyDescent="0.25">
      <c r="A2746" s="138"/>
      <c r="B2746" s="139"/>
      <c r="C2746" s="140"/>
      <c r="J2746" s="142"/>
      <c r="K2746" s="142"/>
      <c r="L2746" s="142"/>
      <c r="O2746" s="141"/>
      <c r="R2746" s="141"/>
      <c r="AA2746"/>
      <c r="AD2746" s="19"/>
    </row>
    <row r="2747" spans="1:30" hidden="1" x14ac:dyDescent="0.25">
      <c r="A2747" s="138"/>
      <c r="B2747" s="139"/>
      <c r="C2747" s="140"/>
      <c r="J2747" s="142"/>
      <c r="K2747" s="142"/>
      <c r="L2747" s="142"/>
      <c r="O2747" s="141"/>
      <c r="R2747" s="141"/>
      <c r="AA2747"/>
      <c r="AD2747" s="19"/>
    </row>
    <row r="2748" spans="1:30" hidden="1" x14ac:dyDescent="0.25">
      <c r="A2748" s="138"/>
      <c r="B2748" s="139"/>
      <c r="C2748" s="140"/>
      <c r="J2748" s="142"/>
      <c r="K2748" s="142"/>
      <c r="L2748" s="142"/>
      <c r="O2748" s="141"/>
      <c r="R2748" s="141"/>
      <c r="AA2748"/>
      <c r="AD2748" s="19"/>
    </row>
    <row r="2749" spans="1:30" hidden="1" x14ac:dyDescent="0.25">
      <c r="A2749" s="138"/>
      <c r="B2749" s="139"/>
      <c r="C2749" s="140"/>
      <c r="J2749" s="142"/>
      <c r="K2749" s="142"/>
      <c r="L2749" s="142"/>
      <c r="O2749" s="141"/>
      <c r="R2749" s="141"/>
      <c r="AA2749"/>
      <c r="AD2749" s="19"/>
    </row>
    <row r="2750" spans="1:30" hidden="1" x14ac:dyDescent="0.25">
      <c r="A2750" s="138"/>
      <c r="B2750" s="139"/>
      <c r="C2750" s="140"/>
      <c r="J2750" s="142"/>
      <c r="K2750" s="142"/>
      <c r="L2750" s="142"/>
      <c r="O2750" s="141"/>
      <c r="R2750" s="141"/>
      <c r="AA2750"/>
      <c r="AD2750" s="19"/>
    </row>
    <row r="2751" spans="1:30" hidden="1" x14ac:dyDescent="0.25">
      <c r="A2751" s="138"/>
      <c r="B2751" s="139"/>
      <c r="C2751" s="140"/>
      <c r="J2751" s="142"/>
      <c r="K2751" s="142"/>
      <c r="L2751" s="142"/>
      <c r="O2751" s="141"/>
      <c r="R2751" s="141"/>
      <c r="AA2751"/>
      <c r="AD2751" s="19"/>
    </row>
    <row r="2752" spans="1:30" hidden="1" x14ac:dyDescent="0.25">
      <c r="A2752" s="138"/>
      <c r="B2752" s="139"/>
      <c r="C2752" s="140"/>
      <c r="J2752" s="142"/>
      <c r="K2752" s="142"/>
      <c r="L2752" s="142"/>
      <c r="O2752" s="141"/>
      <c r="R2752" s="141"/>
      <c r="AA2752"/>
      <c r="AD2752" s="19"/>
    </row>
    <row r="2753" spans="1:30" hidden="1" x14ac:dyDescent="0.25">
      <c r="A2753" s="138"/>
      <c r="B2753" s="139"/>
      <c r="C2753" s="140"/>
      <c r="J2753" s="142"/>
      <c r="K2753" s="142"/>
      <c r="L2753" s="142"/>
      <c r="O2753" s="141"/>
      <c r="R2753" s="141"/>
      <c r="AA2753"/>
      <c r="AD2753" s="19"/>
    </row>
    <row r="2754" spans="1:30" hidden="1" x14ac:dyDescent="0.25">
      <c r="A2754" s="138"/>
      <c r="B2754" s="139"/>
      <c r="C2754" s="140"/>
      <c r="J2754" s="142"/>
      <c r="K2754" s="142"/>
      <c r="L2754" s="142"/>
      <c r="O2754" s="141"/>
      <c r="R2754" s="141"/>
      <c r="AA2754"/>
      <c r="AD2754" s="19"/>
    </row>
    <row r="2755" spans="1:30" hidden="1" x14ac:dyDescent="0.25">
      <c r="A2755" s="138"/>
      <c r="B2755" s="139"/>
      <c r="C2755" s="140"/>
      <c r="J2755" s="142"/>
      <c r="K2755" s="142"/>
      <c r="L2755" s="142"/>
      <c r="O2755" s="141"/>
      <c r="R2755" s="141"/>
      <c r="AA2755"/>
      <c r="AD2755" s="19"/>
    </row>
    <row r="2756" spans="1:30" hidden="1" x14ac:dyDescent="0.25">
      <c r="A2756" s="138"/>
      <c r="B2756" s="139"/>
      <c r="C2756" s="140"/>
      <c r="J2756" s="142"/>
      <c r="K2756" s="142"/>
      <c r="L2756" s="142"/>
      <c r="O2756" s="141"/>
      <c r="R2756" s="141"/>
      <c r="AA2756"/>
      <c r="AD2756" s="19"/>
    </row>
    <row r="2757" spans="1:30" hidden="1" x14ac:dyDescent="0.25">
      <c r="A2757" s="138"/>
      <c r="B2757" s="139"/>
      <c r="C2757" s="140"/>
      <c r="J2757" s="142"/>
      <c r="K2757" s="142"/>
      <c r="L2757" s="142"/>
      <c r="O2757" s="141"/>
      <c r="R2757" s="141"/>
      <c r="AA2757"/>
      <c r="AD2757" s="19"/>
    </row>
    <row r="2758" spans="1:30" hidden="1" x14ac:dyDescent="0.25">
      <c r="A2758" s="138"/>
      <c r="B2758" s="139"/>
      <c r="C2758" s="140"/>
      <c r="J2758" s="142"/>
      <c r="K2758" s="142"/>
      <c r="L2758" s="142"/>
      <c r="O2758" s="141"/>
      <c r="R2758" s="141"/>
      <c r="AA2758"/>
      <c r="AD2758" s="19"/>
    </row>
    <row r="2759" spans="1:30" hidden="1" x14ac:dyDescent="0.25">
      <c r="A2759" s="138"/>
      <c r="B2759" s="139"/>
      <c r="C2759" s="140"/>
      <c r="J2759" s="142"/>
      <c r="K2759" s="142"/>
      <c r="L2759" s="142"/>
      <c r="O2759" s="141"/>
      <c r="R2759" s="141"/>
      <c r="AA2759"/>
      <c r="AD2759" s="19"/>
    </row>
    <row r="2760" spans="1:30" hidden="1" x14ac:dyDescent="0.25">
      <c r="A2760" s="138"/>
      <c r="B2760" s="139"/>
      <c r="C2760" s="140"/>
      <c r="J2760" s="142"/>
      <c r="K2760" s="142"/>
      <c r="L2760" s="142"/>
      <c r="O2760" s="141"/>
      <c r="R2760" s="141"/>
      <c r="AA2760"/>
      <c r="AD2760" s="19"/>
    </row>
    <row r="2761" spans="1:30" hidden="1" x14ac:dyDescent="0.25">
      <c r="A2761" s="138"/>
      <c r="B2761" s="139"/>
      <c r="C2761" s="140"/>
      <c r="J2761" s="142"/>
      <c r="K2761" s="142"/>
      <c r="L2761" s="142"/>
      <c r="O2761" s="141"/>
      <c r="R2761" s="141"/>
      <c r="AA2761"/>
      <c r="AD2761" s="19"/>
    </row>
    <row r="2762" spans="1:30" hidden="1" x14ac:dyDescent="0.25">
      <c r="A2762" s="138"/>
      <c r="B2762" s="139"/>
      <c r="C2762" s="140"/>
      <c r="J2762" s="142"/>
      <c r="K2762" s="142"/>
      <c r="L2762" s="142"/>
      <c r="O2762" s="141"/>
      <c r="R2762" s="141"/>
      <c r="AA2762"/>
      <c r="AD2762" s="19"/>
    </row>
    <row r="2763" spans="1:30" hidden="1" x14ac:dyDescent="0.25">
      <c r="A2763" s="138"/>
      <c r="B2763" s="139"/>
      <c r="C2763" s="140"/>
      <c r="J2763" s="142"/>
      <c r="K2763" s="142"/>
      <c r="L2763" s="142"/>
      <c r="O2763" s="141"/>
      <c r="R2763" s="141"/>
      <c r="AA2763"/>
      <c r="AD2763" s="19"/>
    </row>
    <row r="2764" spans="1:30" hidden="1" x14ac:dyDescent="0.25">
      <c r="A2764" s="138"/>
      <c r="B2764" s="139"/>
      <c r="C2764" s="140"/>
      <c r="J2764" s="142"/>
      <c r="K2764" s="142"/>
      <c r="L2764" s="142"/>
      <c r="O2764" s="141"/>
      <c r="R2764" s="141"/>
      <c r="AA2764"/>
      <c r="AD2764" s="19"/>
    </row>
    <row r="2765" spans="1:30" hidden="1" x14ac:dyDescent="0.25">
      <c r="A2765" s="138"/>
      <c r="B2765" s="139"/>
      <c r="C2765" s="140"/>
      <c r="J2765" s="142"/>
      <c r="K2765" s="142"/>
      <c r="L2765" s="142"/>
      <c r="O2765" s="141"/>
      <c r="R2765" s="141"/>
      <c r="AA2765"/>
      <c r="AD2765" s="19"/>
    </row>
    <row r="2766" spans="1:30" hidden="1" x14ac:dyDescent="0.25">
      <c r="A2766" s="138"/>
      <c r="B2766" s="139"/>
      <c r="C2766" s="140"/>
      <c r="J2766" s="142"/>
      <c r="K2766" s="142"/>
      <c r="L2766" s="142"/>
      <c r="O2766" s="141"/>
      <c r="R2766" s="141"/>
      <c r="AA2766"/>
      <c r="AD2766" s="19"/>
    </row>
    <row r="2767" spans="1:30" hidden="1" x14ac:dyDescent="0.25">
      <c r="A2767" s="138"/>
      <c r="B2767" s="139"/>
      <c r="C2767" s="140"/>
      <c r="J2767" s="142"/>
      <c r="K2767" s="142"/>
      <c r="L2767" s="142"/>
      <c r="O2767" s="141"/>
      <c r="R2767" s="141"/>
      <c r="AA2767"/>
      <c r="AD2767" s="19"/>
    </row>
    <row r="2768" spans="1:30" hidden="1" x14ac:dyDescent="0.25">
      <c r="A2768" s="138"/>
      <c r="B2768" s="139"/>
      <c r="C2768" s="140"/>
      <c r="J2768" s="142"/>
      <c r="K2768" s="142"/>
      <c r="L2768" s="142"/>
      <c r="O2768" s="141"/>
      <c r="R2768" s="141"/>
      <c r="AA2768"/>
      <c r="AD2768" s="19"/>
    </row>
    <row r="2769" spans="1:30" hidden="1" x14ac:dyDescent="0.25">
      <c r="A2769" s="138"/>
      <c r="B2769" s="139"/>
      <c r="C2769" s="140"/>
      <c r="J2769" s="142"/>
      <c r="K2769" s="142"/>
      <c r="L2769" s="142"/>
      <c r="O2769" s="141"/>
      <c r="R2769" s="141"/>
      <c r="AA2769"/>
      <c r="AD2769" s="19"/>
    </row>
    <row r="2770" spans="1:30" hidden="1" x14ac:dyDescent="0.25">
      <c r="A2770" s="138"/>
      <c r="B2770" s="139"/>
      <c r="C2770" s="140"/>
      <c r="J2770" s="142"/>
      <c r="K2770" s="142"/>
      <c r="L2770" s="142"/>
      <c r="O2770" s="141"/>
      <c r="R2770" s="141"/>
      <c r="AA2770"/>
      <c r="AD2770" s="19"/>
    </row>
    <row r="2771" spans="1:30" hidden="1" x14ac:dyDescent="0.25">
      <c r="A2771" s="138"/>
      <c r="B2771" s="139"/>
      <c r="C2771" s="140"/>
      <c r="J2771" s="142"/>
      <c r="K2771" s="142"/>
      <c r="L2771" s="142"/>
      <c r="O2771" s="141"/>
      <c r="R2771" s="141"/>
      <c r="AA2771"/>
      <c r="AD2771" s="19"/>
    </row>
    <row r="2772" spans="1:30" hidden="1" x14ac:dyDescent="0.25">
      <c r="A2772" s="138"/>
      <c r="B2772" s="139"/>
      <c r="C2772" s="140"/>
      <c r="J2772" s="142"/>
      <c r="K2772" s="142"/>
      <c r="L2772" s="142"/>
      <c r="O2772" s="141"/>
      <c r="R2772" s="141"/>
      <c r="AA2772"/>
      <c r="AD2772" s="19"/>
    </row>
    <row r="2773" spans="1:30" hidden="1" x14ac:dyDescent="0.25">
      <c r="A2773" s="138"/>
      <c r="B2773" s="139"/>
      <c r="C2773" s="140"/>
      <c r="J2773" s="142"/>
      <c r="K2773" s="142"/>
      <c r="L2773" s="142"/>
      <c r="O2773" s="141"/>
      <c r="R2773" s="141"/>
      <c r="AA2773"/>
      <c r="AD2773" s="19"/>
    </row>
    <row r="2774" spans="1:30" hidden="1" x14ac:dyDescent="0.25">
      <c r="A2774" s="138"/>
      <c r="B2774" s="139"/>
      <c r="C2774" s="140"/>
      <c r="J2774" s="142"/>
      <c r="K2774" s="142"/>
      <c r="L2774" s="142"/>
      <c r="O2774" s="141"/>
      <c r="R2774" s="141"/>
      <c r="AA2774"/>
      <c r="AD2774" s="19"/>
    </row>
    <row r="2775" spans="1:30" hidden="1" x14ac:dyDescent="0.25">
      <c r="A2775" s="138"/>
      <c r="B2775" s="139"/>
      <c r="C2775" s="140"/>
      <c r="J2775" s="142"/>
      <c r="K2775" s="142"/>
      <c r="L2775" s="142"/>
      <c r="O2775" s="141"/>
      <c r="R2775" s="141"/>
      <c r="AA2775"/>
      <c r="AD2775" s="19"/>
    </row>
    <row r="2776" spans="1:30" hidden="1" x14ac:dyDescent="0.25">
      <c r="A2776" s="138"/>
      <c r="B2776" s="139"/>
      <c r="C2776" s="140"/>
      <c r="J2776" s="142"/>
      <c r="K2776" s="142"/>
      <c r="L2776" s="142"/>
      <c r="O2776" s="141"/>
      <c r="R2776" s="141"/>
      <c r="AA2776"/>
      <c r="AD2776" s="19"/>
    </row>
    <row r="2777" spans="1:30" hidden="1" x14ac:dyDescent="0.25">
      <c r="A2777" s="138"/>
      <c r="B2777" s="139"/>
      <c r="C2777" s="140"/>
      <c r="J2777" s="142"/>
      <c r="K2777" s="142"/>
      <c r="L2777" s="142"/>
      <c r="O2777" s="141"/>
      <c r="R2777" s="141"/>
      <c r="AA2777"/>
      <c r="AD2777" s="19"/>
    </row>
    <row r="2778" spans="1:30" hidden="1" x14ac:dyDescent="0.25">
      <c r="A2778" s="138"/>
      <c r="B2778" s="139"/>
      <c r="C2778" s="140"/>
      <c r="J2778" s="142"/>
      <c r="K2778" s="142"/>
      <c r="L2778" s="142"/>
      <c r="O2778" s="141"/>
      <c r="R2778" s="141"/>
      <c r="AA2778"/>
      <c r="AD2778" s="19"/>
    </row>
    <row r="2779" spans="1:30" hidden="1" x14ac:dyDescent="0.25">
      <c r="A2779" s="138"/>
      <c r="B2779" s="139"/>
      <c r="C2779" s="140"/>
      <c r="J2779" s="142"/>
      <c r="K2779" s="142"/>
      <c r="L2779" s="142"/>
      <c r="O2779" s="141"/>
      <c r="R2779" s="141"/>
      <c r="AA2779"/>
      <c r="AD2779" s="19"/>
    </row>
    <row r="2780" spans="1:30" hidden="1" x14ac:dyDescent="0.25">
      <c r="A2780" s="138"/>
      <c r="B2780" s="139"/>
      <c r="C2780" s="140"/>
      <c r="J2780" s="142"/>
      <c r="K2780" s="142"/>
      <c r="L2780" s="142"/>
      <c r="O2780" s="141"/>
      <c r="R2780" s="141"/>
      <c r="AA2780"/>
      <c r="AD2780" s="19"/>
    </row>
    <row r="2781" spans="1:30" hidden="1" x14ac:dyDescent="0.25">
      <c r="A2781" s="138"/>
      <c r="B2781" s="139"/>
      <c r="C2781" s="140"/>
      <c r="J2781" s="142"/>
      <c r="K2781" s="142"/>
      <c r="L2781" s="142"/>
      <c r="O2781" s="141"/>
      <c r="R2781" s="141"/>
      <c r="AA2781"/>
      <c r="AD2781" s="19"/>
    </row>
    <row r="2782" spans="1:30" hidden="1" x14ac:dyDescent="0.25">
      <c r="A2782" s="138"/>
      <c r="B2782" s="139"/>
      <c r="C2782" s="140"/>
      <c r="J2782" s="142"/>
      <c r="K2782" s="142"/>
      <c r="L2782" s="142"/>
      <c r="O2782" s="141"/>
      <c r="R2782" s="141"/>
      <c r="AA2782"/>
      <c r="AD2782" s="19"/>
    </row>
    <row r="2783" spans="1:30" hidden="1" x14ac:dyDescent="0.25">
      <c r="A2783" s="138"/>
      <c r="B2783" s="139"/>
      <c r="C2783" s="140"/>
      <c r="J2783" s="142"/>
      <c r="K2783" s="142"/>
      <c r="L2783" s="142"/>
      <c r="O2783" s="141"/>
      <c r="R2783" s="141"/>
      <c r="AA2783"/>
      <c r="AD2783" s="19"/>
    </row>
    <row r="2784" spans="1:30" hidden="1" x14ac:dyDescent="0.25">
      <c r="A2784" s="138"/>
      <c r="B2784" s="139"/>
      <c r="C2784" s="140"/>
      <c r="J2784" s="142"/>
      <c r="K2784" s="142"/>
      <c r="L2784" s="142"/>
      <c r="O2784" s="141"/>
      <c r="R2784" s="141"/>
      <c r="AA2784"/>
      <c r="AD2784" s="19"/>
    </row>
    <row r="2785" spans="1:30" hidden="1" x14ac:dyDescent="0.25">
      <c r="A2785" s="138"/>
      <c r="B2785" s="139"/>
      <c r="C2785" s="140"/>
      <c r="J2785" s="142"/>
      <c r="K2785" s="142"/>
      <c r="L2785" s="142"/>
      <c r="O2785" s="141"/>
      <c r="R2785" s="141"/>
      <c r="AA2785"/>
      <c r="AD2785" s="19"/>
    </row>
    <row r="2786" spans="1:30" hidden="1" x14ac:dyDescent="0.25">
      <c r="A2786" s="138"/>
      <c r="B2786" s="139"/>
      <c r="C2786" s="140"/>
      <c r="J2786" s="142"/>
      <c r="K2786" s="142"/>
      <c r="L2786" s="142"/>
      <c r="O2786" s="141"/>
      <c r="R2786" s="141"/>
      <c r="AA2786"/>
      <c r="AD2786" s="19"/>
    </row>
    <row r="2787" spans="1:30" hidden="1" x14ac:dyDescent="0.25">
      <c r="A2787" s="138"/>
      <c r="B2787" s="139"/>
      <c r="C2787" s="140"/>
      <c r="J2787" s="142"/>
      <c r="K2787" s="142"/>
      <c r="L2787" s="142"/>
      <c r="O2787" s="141"/>
      <c r="R2787" s="141"/>
      <c r="AA2787"/>
      <c r="AD2787" s="19"/>
    </row>
    <row r="2788" spans="1:30" hidden="1" x14ac:dyDescent="0.25">
      <c r="A2788" s="138"/>
      <c r="B2788" s="139"/>
      <c r="C2788" s="140"/>
      <c r="J2788" s="142"/>
      <c r="K2788" s="142"/>
      <c r="L2788" s="142"/>
      <c r="O2788" s="141"/>
      <c r="R2788" s="141"/>
      <c r="AA2788"/>
      <c r="AD2788" s="19"/>
    </row>
    <row r="2789" spans="1:30" hidden="1" x14ac:dyDescent="0.25">
      <c r="A2789" s="138"/>
      <c r="B2789" s="139"/>
      <c r="C2789" s="140"/>
      <c r="J2789" s="142"/>
      <c r="K2789" s="142"/>
      <c r="L2789" s="142"/>
      <c r="O2789" s="141"/>
      <c r="R2789" s="141"/>
      <c r="AA2789"/>
      <c r="AD2789" s="19"/>
    </row>
    <row r="2790" spans="1:30" hidden="1" x14ac:dyDescent="0.25">
      <c r="A2790" s="138"/>
      <c r="B2790" s="139"/>
      <c r="C2790" s="140"/>
      <c r="J2790" s="142"/>
      <c r="K2790" s="142"/>
      <c r="L2790" s="142"/>
      <c r="O2790" s="141"/>
      <c r="R2790" s="141"/>
      <c r="AA2790"/>
      <c r="AD2790" s="19"/>
    </row>
    <row r="2791" spans="1:30" hidden="1" x14ac:dyDescent="0.25">
      <c r="A2791" s="138"/>
      <c r="B2791" s="139"/>
      <c r="C2791" s="140"/>
      <c r="J2791" s="142"/>
      <c r="K2791" s="142"/>
      <c r="L2791" s="142"/>
      <c r="O2791" s="141"/>
      <c r="R2791" s="141"/>
      <c r="AA2791"/>
      <c r="AD2791" s="19"/>
    </row>
    <row r="2792" spans="1:30" hidden="1" x14ac:dyDescent="0.25">
      <c r="A2792" s="138"/>
      <c r="B2792" s="139"/>
      <c r="C2792" s="140"/>
      <c r="J2792" s="142"/>
      <c r="K2792" s="142"/>
      <c r="L2792" s="142"/>
      <c r="O2792" s="141"/>
      <c r="R2792" s="141"/>
      <c r="AA2792"/>
      <c r="AD2792" s="19"/>
    </row>
    <row r="2793" spans="1:30" hidden="1" x14ac:dyDescent="0.25">
      <c r="A2793" s="138"/>
      <c r="B2793" s="139"/>
      <c r="C2793" s="140"/>
      <c r="J2793" s="142"/>
      <c r="K2793" s="142"/>
      <c r="L2793" s="142"/>
      <c r="O2793" s="141"/>
      <c r="R2793" s="141"/>
      <c r="AA2793"/>
      <c r="AD2793" s="19"/>
    </row>
    <row r="2794" spans="1:30" hidden="1" x14ac:dyDescent="0.25">
      <c r="A2794" s="138"/>
      <c r="B2794" s="139"/>
      <c r="C2794" s="140"/>
      <c r="J2794" s="142"/>
      <c r="K2794" s="142"/>
      <c r="L2794" s="142"/>
      <c r="O2794" s="141"/>
      <c r="R2794" s="141"/>
      <c r="AA2794"/>
      <c r="AD2794" s="19"/>
    </row>
    <row r="2795" spans="1:30" hidden="1" x14ac:dyDescent="0.25">
      <c r="A2795" s="138"/>
      <c r="B2795" s="139"/>
      <c r="C2795" s="140"/>
      <c r="J2795" s="142"/>
      <c r="K2795" s="142"/>
      <c r="L2795" s="142"/>
      <c r="O2795" s="141"/>
      <c r="R2795" s="141"/>
      <c r="AA2795"/>
      <c r="AD2795" s="19"/>
    </row>
    <row r="2796" spans="1:30" hidden="1" x14ac:dyDescent="0.25">
      <c r="A2796" s="138"/>
      <c r="B2796" s="139"/>
      <c r="C2796" s="140"/>
      <c r="J2796" s="142"/>
      <c r="K2796" s="142"/>
      <c r="L2796" s="142"/>
      <c r="O2796" s="141"/>
      <c r="R2796" s="141"/>
      <c r="AA2796"/>
      <c r="AD2796" s="19"/>
    </row>
    <row r="2797" spans="1:30" hidden="1" x14ac:dyDescent="0.25">
      <c r="A2797" s="138"/>
      <c r="B2797" s="139"/>
      <c r="C2797" s="140"/>
      <c r="J2797" s="142"/>
      <c r="K2797" s="142"/>
      <c r="L2797" s="142"/>
      <c r="O2797" s="141"/>
      <c r="R2797" s="141"/>
      <c r="AA2797"/>
      <c r="AD2797" s="19"/>
    </row>
    <row r="2798" spans="1:30" hidden="1" x14ac:dyDescent="0.25">
      <c r="A2798" s="138"/>
      <c r="B2798" s="139"/>
      <c r="C2798" s="140"/>
      <c r="J2798" s="142"/>
      <c r="K2798" s="142"/>
      <c r="L2798" s="142"/>
      <c r="O2798" s="141"/>
      <c r="R2798" s="141"/>
      <c r="AA2798"/>
      <c r="AD2798" s="19"/>
    </row>
    <row r="2799" spans="1:30" hidden="1" x14ac:dyDescent="0.25">
      <c r="A2799" s="138"/>
      <c r="B2799" s="139"/>
      <c r="C2799" s="140"/>
      <c r="J2799" s="142"/>
      <c r="K2799" s="142"/>
      <c r="L2799" s="142"/>
      <c r="O2799" s="141"/>
      <c r="R2799" s="141"/>
      <c r="AA2799"/>
      <c r="AD2799" s="19"/>
    </row>
    <row r="2800" spans="1:30" hidden="1" x14ac:dyDescent="0.25">
      <c r="A2800" s="138"/>
      <c r="B2800" s="139"/>
      <c r="C2800" s="140"/>
      <c r="J2800" s="142"/>
      <c r="K2800" s="142"/>
      <c r="L2800" s="142"/>
      <c r="O2800" s="141"/>
      <c r="R2800" s="141"/>
      <c r="AA2800"/>
      <c r="AD2800" s="19"/>
    </row>
    <row r="2801" spans="1:30" hidden="1" x14ac:dyDescent="0.25">
      <c r="A2801" s="138"/>
      <c r="B2801" s="139"/>
      <c r="C2801" s="140"/>
      <c r="J2801" s="142"/>
      <c r="K2801" s="142"/>
      <c r="L2801" s="142"/>
      <c r="O2801" s="141"/>
      <c r="R2801" s="141"/>
      <c r="AA2801"/>
      <c r="AD2801" s="19"/>
    </row>
    <row r="2802" spans="1:30" hidden="1" x14ac:dyDescent="0.25">
      <c r="A2802" s="138"/>
      <c r="B2802" s="139"/>
      <c r="C2802" s="140"/>
      <c r="J2802" s="142"/>
      <c r="K2802" s="142"/>
      <c r="L2802" s="142"/>
      <c r="O2802" s="141"/>
      <c r="R2802" s="141"/>
      <c r="AA2802"/>
      <c r="AD2802" s="19"/>
    </row>
    <row r="2803" spans="1:30" hidden="1" x14ac:dyDescent="0.25">
      <c r="A2803" s="138"/>
      <c r="B2803" s="139"/>
      <c r="C2803" s="140"/>
      <c r="J2803" s="142"/>
      <c r="K2803" s="142"/>
      <c r="L2803" s="142"/>
      <c r="O2803" s="141"/>
      <c r="R2803" s="141"/>
      <c r="AA2803"/>
      <c r="AD2803" s="19"/>
    </row>
    <row r="2804" spans="1:30" hidden="1" x14ac:dyDescent="0.25">
      <c r="A2804" s="138"/>
      <c r="B2804" s="139"/>
      <c r="C2804" s="140"/>
      <c r="J2804" s="142"/>
      <c r="K2804" s="142"/>
      <c r="L2804" s="142"/>
      <c r="O2804" s="141"/>
      <c r="R2804" s="141"/>
      <c r="AA2804"/>
      <c r="AD2804" s="19"/>
    </row>
    <row r="2805" spans="1:30" hidden="1" x14ac:dyDescent="0.25">
      <c r="A2805" s="138"/>
      <c r="B2805" s="139"/>
      <c r="C2805" s="140"/>
      <c r="J2805" s="142"/>
      <c r="K2805" s="142"/>
      <c r="L2805" s="142"/>
      <c r="O2805" s="141"/>
      <c r="R2805" s="141"/>
      <c r="AA2805"/>
      <c r="AD2805" s="19"/>
    </row>
    <row r="2806" spans="1:30" hidden="1" x14ac:dyDescent="0.25">
      <c r="A2806" s="138"/>
      <c r="B2806" s="139"/>
      <c r="C2806" s="140"/>
      <c r="J2806" s="142"/>
      <c r="K2806" s="142"/>
      <c r="L2806" s="142"/>
      <c r="O2806" s="141"/>
      <c r="R2806" s="141"/>
      <c r="AA2806"/>
      <c r="AD2806" s="19"/>
    </row>
    <row r="2807" spans="1:30" hidden="1" x14ac:dyDescent="0.25">
      <c r="A2807" s="138"/>
      <c r="B2807" s="139"/>
      <c r="C2807" s="140"/>
      <c r="J2807" s="142"/>
      <c r="K2807" s="142"/>
      <c r="L2807" s="142"/>
      <c r="O2807" s="141"/>
      <c r="R2807" s="141"/>
      <c r="AA2807"/>
      <c r="AD2807" s="19"/>
    </row>
    <row r="2808" spans="1:30" hidden="1" x14ac:dyDescent="0.25">
      <c r="A2808" s="138"/>
      <c r="B2808" s="139"/>
      <c r="C2808" s="140"/>
      <c r="J2808" s="142"/>
      <c r="K2808" s="142"/>
      <c r="L2808" s="142"/>
      <c r="O2808" s="141"/>
      <c r="R2808" s="141"/>
      <c r="AA2808"/>
      <c r="AD2808" s="19"/>
    </row>
    <row r="2809" spans="1:30" hidden="1" x14ac:dyDescent="0.25">
      <c r="A2809" s="138"/>
      <c r="B2809" s="139"/>
      <c r="C2809" s="140"/>
      <c r="J2809" s="142"/>
      <c r="K2809" s="142"/>
      <c r="L2809" s="142"/>
      <c r="O2809" s="141"/>
      <c r="R2809" s="141"/>
      <c r="AA2809"/>
      <c r="AD2809" s="19"/>
    </row>
    <row r="2810" spans="1:30" hidden="1" x14ac:dyDescent="0.25">
      <c r="A2810" s="138"/>
      <c r="B2810" s="139"/>
      <c r="C2810" s="140"/>
      <c r="J2810" s="142"/>
      <c r="K2810" s="142"/>
      <c r="L2810" s="142"/>
      <c r="O2810" s="141"/>
      <c r="R2810" s="141"/>
      <c r="AA2810"/>
      <c r="AD2810" s="19"/>
    </row>
    <row r="2811" spans="1:30" hidden="1" x14ac:dyDescent="0.25">
      <c r="A2811" s="138"/>
      <c r="B2811" s="139"/>
      <c r="C2811" s="140"/>
      <c r="J2811" s="142"/>
      <c r="K2811" s="142"/>
      <c r="L2811" s="142"/>
      <c r="O2811" s="141"/>
      <c r="R2811" s="141"/>
      <c r="AA2811"/>
      <c r="AD2811" s="19"/>
    </row>
    <row r="2812" spans="1:30" hidden="1" x14ac:dyDescent="0.25">
      <c r="A2812" s="138"/>
      <c r="B2812" s="139"/>
      <c r="C2812" s="140"/>
      <c r="J2812" s="142"/>
      <c r="K2812" s="142"/>
      <c r="L2812" s="142"/>
      <c r="O2812" s="141"/>
      <c r="R2812" s="141"/>
      <c r="AA2812"/>
      <c r="AD2812" s="19"/>
    </row>
    <row r="2813" spans="1:30" hidden="1" x14ac:dyDescent="0.25">
      <c r="A2813" s="138"/>
      <c r="B2813" s="139"/>
      <c r="C2813" s="140"/>
      <c r="J2813" s="142"/>
      <c r="K2813" s="142"/>
      <c r="L2813" s="142"/>
      <c r="O2813" s="141"/>
      <c r="R2813" s="141"/>
      <c r="AA2813"/>
      <c r="AD2813" s="19"/>
    </row>
    <row r="2814" spans="1:30" hidden="1" x14ac:dyDescent="0.25">
      <c r="A2814" s="138"/>
      <c r="B2814" s="139"/>
      <c r="C2814" s="140"/>
      <c r="J2814" s="142"/>
      <c r="K2814" s="142"/>
      <c r="L2814" s="142"/>
      <c r="O2814" s="141"/>
      <c r="R2814" s="141"/>
      <c r="AA2814"/>
      <c r="AD2814" s="19"/>
    </row>
    <row r="2815" spans="1:30" hidden="1" x14ac:dyDescent="0.25">
      <c r="A2815" s="138"/>
      <c r="B2815" s="139"/>
      <c r="C2815" s="140"/>
      <c r="J2815" s="142"/>
      <c r="K2815" s="142"/>
      <c r="L2815" s="142"/>
      <c r="O2815" s="141"/>
      <c r="R2815" s="141"/>
      <c r="AA2815"/>
      <c r="AD2815" s="19"/>
    </row>
    <row r="2816" spans="1:30" hidden="1" x14ac:dyDescent="0.25">
      <c r="A2816" s="138"/>
      <c r="B2816" s="139"/>
      <c r="C2816" s="140"/>
      <c r="J2816" s="142"/>
      <c r="K2816" s="142"/>
      <c r="L2816" s="142"/>
      <c r="O2816" s="141"/>
      <c r="R2816" s="141"/>
      <c r="AA2816"/>
      <c r="AD2816" s="19"/>
    </row>
    <row r="2817" spans="1:30" hidden="1" x14ac:dyDescent="0.25">
      <c r="A2817" s="138"/>
      <c r="B2817" s="139"/>
      <c r="C2817" s="140"/>
      <c r="J2817" s="142"/>
      <c r="K2817" s="142"/>
      <c r="L2817" s="142"/>
      <c r="O2817" s="141"/>
      <c r="R2817" s="141"/>
      <c r="AA2817"/>
      <c r="AD2817" s="19"/>
    </row>
    <row r="2818" spans="1:30" hidden="1" x14ac:dyDescent="0.25">
      <c r="A2818" s="138"/>
      <c r="B2818" s="139"/>
      <c r="C2818" s="140"/>
      <c r="J2818" s="142"/>
      <c r="K2818" s="142"/>
      <c r="L2818" s="142"/>
      <c r="O2818" s="141"/>
      <c r="R2818" s="141"/>
      <c r="AA2818"/>
      <c r="AD2818" s="19"/>
    </row>
    <row r="2819" spans="1:30" hidden="1" x14ac:dyDescent="0.25">
      <c r="A2819" s="138"/>
      <c r="B2819" s="139"/>
      <c r="C2819" s="140"/>
      <c r="J2819" s="142"/>
      <c r="K2819" s="142"/>
      <c r="L2819" s="142"/>
      <c r="O2819" s="141"/>
      <c r="R2819" s="141"/>
      <c r="AA2819"/>
      <c r="AD2819" s="19"/>
    </row>
    <row r="2820" spans="1:30" hidden="1" x14ac:dyDescent="0.25">
      <c r="A2820" s="138"/>
      <c r="B2820" s="139"/>
      <c r="C2820" s="140"/>
      <c r="J2820" s="142"/>
      <c r="K2820" s="142"/>
      <c r="L2820" s="142"/>
      <c r="O2820" s="141"/>
      <c r="R2820" s="141"/>
      <c r="AA2820"/>
      <c r="AD2820" s="19"/>
    </row>
    <row r="2821" spans="1:30" hidden="1" x14ac:dyDescent="0.25">
      <c r="A2821" s="138"/>
      <c r="B2821" s="139"/>
      <c r="C2821" s="140"/>
      <c r="J2821" s="142"/>
      <c r="K2821" s="142"/>
      <c r="L2821" s="142"/>
      <c r="O2821" s="141"/>
      <c r="R2821" s="141"/>
      <c r="AA2821"/>
      <c r="AD2821" s="19"/>
    </row>
    <row r="2822" spans="1:30" hidden="1" x14ac:dyDescent="0.25">
      <c r="A2822" s="138"/>
      <c r="B2822" s="139"/>
      <c r="C2822" s="140"/>
      <c r="J2822" s="142"/>
      <c r="K2822" s="142"/>
      <c r="L2822" s="142"/>
      <c r="O2822" s="141"/>
      <c r="R2822" s="141"/>
      <c r="AA2822"/>
      <c r="AD2822" s="19"/>
    </row>
    <row r="2823" spans="1:30" hidden="1" x14ac:dyDescent="0.25">
      <c r="A2823" s="138"/>
      <c r="B2823" s="139"/>
      <c r="C2823" s="140"/>
      <c r="J2823" s="142"/>
      <c r="K2823" s="142"/>
      <c r="L2823" s="142"/>
      <c r="O2823" s="141"/>
      <c r="R2823" s="141"/>
      <c r="AA2823"/>
      <c r="AD2823" s="19"/>
    </row>
    <row r="2824" spans="1:30" hidden="1" x14ac:dyDescent="0.25">
      <c r="A2824" s="138"/>
      <c r="B2824" s="139"/>
      <c r="C2824" s="140"/>
      <c r="J2824" s="142"/>
      <c r="K2824" s="142"/>
      <c r="L2824" s="142"/>
      <c r="O2824" s="141"/>
      <c r="R2824" s="141"/>
      <c r="AA2824"/>
      <c r="AD2824" s="19"/>
    </row>
    <row r="2825" spans="1:30" hidden="1" x14ac:dyDescent="0.25">
      <c r="A2825" s="138"/>
      <c r="B2825" s="139"/>
      <c r="C2825" s="140"/>
      <c r="J2825" s="142"/>
      <c r="K2825" s="142"/>
      <c r="L2825" s="142"/>
      <c r="O2825" s="141"/>
      <c r="R2825" s="141"/>
      <c r="AA2825"/>
      <c r="AD2825" s="19"/>
    </row>
    <row r="2826" spans="1:30" hidden="1" x14ac:dyDescent="0.25">
      <c r="A2826" s="138"/>
      <c r="B2826" s="139"/>
      <c r="C2826" s="140"/>
      <c r="J2826" s="142"/>
      <c r="K2826" s="142"/>
      <c r="L2826" s="142"/>
      <c r="O2826" s="141"/>
      <c r="R2826" s="141"/>
      <c r="AA2826"/>
      <c r="AD2826" s="19"/>
    </row>
    <row r="2827" spans="1:30" hidden="1" x14ac:dyDescent="0.25">
      <c r="A2827" s="138"/>
      <c r="B2827" s="139"/>
      <c r="C2827" s="140"/>
      <c r="J2827" s="142"/>
      <c r="K2827" s="142"/>
      <c r="L2827" s="142"/>
      <c r="O2827" s="141"/>
      <c r="R2827" s="141"/>
      <c r="AA2827"/>
      <c r="AD2827" s="19"/>
    </row>
    <row r="2828" spans="1:30" hidden="1" x14ac:dyDescent="0.25">
      <c r="A2828" s="138"/>
      <c r="B2828" s="139"/>
      <c r="C2828" s="140"/>
      <c r="J2828" s="142"/>
      <c r="K2828" s="142"/>
      <c r="L2828" s="142"/>
      <c r="O2828" s="141"/>
      <c r="R2828" s="141"/>
      <c r="AA2828"/>
      <c r="AD2828" s="19"/>
    </row>
    <row r="2829" spans="1:30" hidden="1" x14ac:dyDescent="0.25">
      <c r="A2829" s="138"/>
      <c r="B2829" s="139"/>
      <c r="C2829" s="140"/>
      <c r="J2829" s="142"/>
      <c r="K2829" s="142"/>
      <c r="L2829" s="142"/>
      <c r="O2829" s="141"/>
      <c r="R2829" s="141"/>
      <c r="AA2829"/>
      <c r="AD2829" s="19"/>
    </row>
    <row r="2830" spans="1:30" hidden="1" x14ac:dyDescent="0.25">
      <c r="A2830" s="138"/>
      <c r="B2830" s="139"/>
      <c r="C2830" s="140"/>
      <c r="J2830" s="142"/>
      <c r="K2830" s="142"/>
      <c r="L2830" s="142"/>
      <c r="O2830" s="141"/>
      <c r="R2830" s="141"/>
      <c r="AA2830"/>
      <c r="AD2830" s="19"/>
    </row>
    <row r="2831" spans="1:30" hidden="1" x14ac:dyDescent="0.25">
      <c r="A2831" s="138"/>
      <c r="B2831" s="139"/>
      <c r="C2831" s="140"/>
      <c r="J2831" s="142"/>
      <c r="K2831" s="142"/>
      <c r="L2831" s="142"/>
      <c r="O2831" s="141"/>
      <c r="R2831" s="141"/>
      <c r="AA2831"/>
      <c r="AD2831" s="19"/>
    </row>
    <row r="2832" spans="1:30" hidden="1" x14ac:dyDescent="0.25">
      <c r="A2832" s="138"/>
      <c r="B2832" s="139"/>
      <c r="C2832" s="140"/>
      <c r="J2832" s="142"/>
      <c r="K2832" s="142"/>
      <c r="L2832" s="142"/>
      <c r="O2832" s="141"/>
      <c r="R2832" s="141"/>
      <c r="AA2832"/>
      <c r="AD2832" s="19"/>
    </row>
    <row r="2833" spans="1:30" hidden="1" x14ac:dyDescent="0.25">
      <c r="A2833" s="138"/>
      <c r="B2833" s="139"/>
      <c r="C2833" s="140"/>
      <c r="J2833" s="142"/>
      <c r="K2833" s="142"/>
      <c r="L2833" s="142"/>
      <c r="O2833" s="141"/>
      <c r="R2833" s="141"/>
      <c r="AA2833"/>
      <c r="AD2833" s="19"/>
    </row>
    <row r="2834" spans="1:30" hidden="1" x14ac:dyDescent="0.25">
      <c r="A2834" s="138"/>
      <c r="B2834" s="139"/>
      <c r="C2834" s="140"/>
      <c r="J2834" s="142"/>
      <c r="K2834" s="142"/>
      <c r="L2834" s="142"/>
      <c r="O2834" s="141"/>
      <c r="R2834" s="141"/>
      <c r="AA2834"/>
      <c r="AD2834" s="19"/>
    </row>
    <row r="2835" spans="1:30" hidden="1" x14ac:dyDescent="0.25">
      <c r="A2835" s="138"/>
      <c r="B2835" s="139"/>
      <c r="C2835" s="140"/>
      <c r="J2835" s="142"/>
      <c r="K2835" s="142"/>
      <c r="L2835" s="142"/>
      <c r="O2835" s="141"/>
      <c r="R2835" s="141"/>
      <c r="AA2835"/>
      <c r="AD2835" s="19"/>
    </row>
    <row r="2836" spans="1:30" hidden="1" x14ac:dyDescent="0.25">
      <c r="A2836" s="138"/>
      <c r="B2836" s="139"/>
      <c r="C2836" s="140"/>
      <c r="J2836" s="142"/>
      <c r="K2836" s="142"/>
      <c r="L2836" s="142"/>
      <c r="O2836" s="141"/>
      <c r="R2836" s="141"/>
      <c r="AA2836"/>
      <c r="AD2836" s="19"/>
    </row>
    <row r="2837" spans="1:30" hidden="1" x14ac:dyDescent="0.25">
      <c r="A2837" s="138"/>
      <c r="B2837" s="139"/>
      <c r="C2837" s="140"/>
      <c r="J2837" s="142"/>
      <c r="K2837" s="142"/>
      <c r="L2837" s="142"/>
      <c r="O2837" s="141"/>
      <c r="R2837" s="141"/>
      <c r="AA2837"/>
      <c r="AD2837" s="19"/>
    </row>
    <row r="2838" spans="1:30" hidden="1" x14ac:dyDescent="0.25">
      <c r="A2838" s="138"/>
      <c r="B2838" s="139"/>
      <c r="C2838" s="140"/>
      <c r="J2838" s="142"/>
      <c r="K2838" s="142"/>
      <c r="L2838" s="142"/>
      <c r="O2838" s="141"/>
      <c r="R2838" s="141"/>
      <c r="AA2838"/>
      <c r="AD2838" s="19"/>
    </row>
    <row r="2839" spans="1:30" hidden="1" x14ac:dyDescent="0.25">
      <c r="A2839" s="138"/>
      <c r="B2839" s="139"/>
      <c r="C2839" s="140"/>
      <c r="J2839" s="142"/>
      <c r="K2839" s="142"/>
      <c r="L2839" s="142"/>
      <c r="O2839" s="141"/>
      <c r="R2839" s="141"/>
      <c r="AA2839"/>
      <c r="AD2839" s="19"/>
    </row>
    <row r="2840" spans="1:30" hidden="1" x14ac:dyDescent="0.25">
      <c r="A2840" s="138"/>
      <c r="B2840" s="139"/>
      <c r="C2840" s="140"/>
      <c r="J2840" s="142"/>
      <c r="K2840" s="142"/>
      <c r="L2840" s="142"/>
      <c r="O2840" s="141"/>
      <c r="R2840" s="141"/>
      <c r="AA2840"/>
      <c r="AD2840" s="19"/>
    </row>
    <row r="2841" spans="1:30" hidden="1" x14ac:dyDescent="0.25">
      <c r="A2841" s="138"/>
      <c r="B2841" s="139"/>
      <c r="C2841" s="140"/>
      <c r="J2841" s="142"/>
      <c r="K2841" s="142"/>
      <c r="L2841" s="142"/>
      <c r="O2841" s="141"/>
      <c r="R2841" s="141"/>
      <c r="AA2841"/>
      <c r="AD2841" s="19"/>
    </row>
    <row r="2842" spans="1:30" hidden="1" x14ac:dyDescent="0.25">
      <c r="A2842" s="138"/>
      <c r="B2842" s="139"/>
      <c r="C2842" s="140"/>
      <c r="J2842" s="142"/>
      <c r="K2842" s="142"/>
      <c r="L2842" s="142"/>
      <c r="O2842" s="141"/>
      <c r="R2842" s="141"/>
      <c r="AA2842"/>
      <c r="AD2842" s="19"/>
    </row>
    <row r="2843" spans="1:30" hidden="1" x14ac:dyDescent="0.25">
      <c r="A2843" s="138"/>
      <c r="B2843" s="139"/>
      <c r="C2843" s="140"/>
      <c r="J2843" s="142"/>
      <c r="K2843" s="142"/>
      <c r="L2843" s="142"/>
      <c r="O2843" s="141"/>
      <c r="R2843" s="141"/>
      <c r="AA2843"/>
      <c r="AD2843" s="19"/>
    </row>
    <row r="2844" spans="1:30" hidden="1" x14ac:dyDescent="0.25">
      <c r="A2844" s="138"/>
      <c r="B2844" s="139"/>
      <c r="C2844" s="140"/>
      <c r="J2844" s="142"/>
      <c r="K2844" s="142"/>
      <c r="L2844" s="142"/>
      <c r="O2844" s="141"/>
      <c r="R2844" s="141"/>
      <c r="AA2844"/>
      <c r="AD2844" s="19"/>
    </row>
    <row r="2845" spans="1:30" hidden="1" x14ac:dyDescent="0.25">
      <c r="A2845" s="138"/>
      <c r="B2845" s="139"/>
      <c r="C2845" s="140"/>
      <c r="J2845" s="142"/>
      <c r="K2845" s="142"/>
      <c r="L2845" s="142"/>
      <c r="O2845" s="141"/>
      <c r="R2845" s="141"/>
      <c r="AA2845"/>
      <c r="AD2845" s="19"/>
    </row>
    <row r="2846" spans="1:30" hidden="1" x14ac:dyDescent="0.25">
      <c r="A2846" s="138"/>
      <c r="B2846" s="139"/>
      <c r="C2846" s="140"/>
      <c r="J2846" s="142"/>
      <c r="K2846" s="142"/>
      <c r="L2846" s="142"/>
      <c r="O2846" s="141"/>
      <c r="R2846" s="141"/>
      <c r="AA2846"/>
      <c r="AD2846" s="19"/>
    </row>
    <row r="2847" spans="1:30" hidden="1" x14ac:dyDescent="0.25">
      <c r="A2847" s="138"/>
      <c r="B2847" s="139"/>
      <c r="C2847" s="140"/>
      <c r="J2847" s="142"/>
      <c r="K2847" s="142"/>
      <c r="L2847" s="142"/>
      <c r="O2847" s="141"/>
      <c r="R2847" s="141"/>
      <c r="AA2847"/>
      <c r="AD2847" s="19"/>
    </row>
    <row r="2848" spans="1:30" hidden="1" x14ac:dyDescent="0.25">
      <c r="A2848" s="138"/>
      <c r="B2848" s="139"/>
      <c r="C2848" s="140"/>
      <c r="J2848" s="142"/>
      <c r="K2848" s="142"/>
      <c r="L2848" s="142"/>
      <c r="O2848" s="141"/>
      <c r="R2848" s="141"/>
      <c r="AA2848"/>
      <c r="AD2848" s="19"/>
    </row>
    <row r="2849" spans="1:30" hidden="1" x14ac:dyDescent="0.25">
      <c r="A2849" s="138"/>
      <c r="B2849" s="139"/>
      <c r="C2849" s="140"/>
      <c r="J2849" s="142"/>
      <c r="K2849" s="142"/>
      <c r="L2849" s="142"/>
      <c r="O2849" s="141"/>
      <c r="R2849" s="141"/>
      <c r="AA2849"/>
      <c r="AD2849" s="19"/>
    </row>
    <row r="2850" spans="1:30" hidden="1" x14ac:dyDescent="0.25">
      <c r="A2850" s="138"/>
      <c r="B2850" s="139"/>
      <c r="C2850" s="140"/>
      <c r="J2850" s="142"/>
      <c r="K2850" s="142"/>
      <c r="L2850" s="142"/>
      <c r="O2850" s="141"/>
      <c r="R2850" s="141"/>
      <c r="AA2850"/>
      <c r="AD2850" s="19"/>
    </row>
    <row r="2851" spans="1:30" hidden="1" x14ac:dyDescent="0.25">
      <c r="A2851" s="138"/>
      <c r="B2851" s="139"/>
      <c r="C2851" s="140"/>
      <c r="J2851" s="142"/>
      <c r="K2851" s="142"/>
      <c r="L2851" s="142"/>
      <c r="O2851" s="141"/>
      <c r="R2851" s="141"/>
      <c r="AA2851"/>
      <c r="AD2851" s="19"/>
    </row>
    <row r="2852" spans="1:30" hidden="1" x14ac:dyDescent="0.25">
      <c r="A2852" s="138"/>
      <c r="B2852" s="139"/>
      <c r="C2852" s="140"/>
      <c r="J2852" s="142"/>
      <c r="K2852" s="142"/>
      <c r="L2852" s="142"/>
      <c r="O2852" s="141"/>
      <c r="R2852" s="141"/>
      <c r="AA2852"/>
      <c r="AD2852" s="19"/>
    </row>
    <row r="2853" spans="1:30" hidden="1" x14ac:dyDescent="0.25">
      <c r="A2853" s="138"/>
      <c r="B2853" s="139"/>
      <c r="C2853" s="140"/>
      <c r="J2853" s="142"/>
      <c r="K2853" s="142"/>
      <c r="L2853" s="142"/>
      <c r="O2853" s="141"/>
      <c r="R2853" s="141"/>
      <c r="AA2853"/>
      <c r="AD2853" s="19"/>
    </row>
    <row r="2854" spans="1:30" hidden="1" x14ac:dyDescent="0.25">
      <c r="A2854" s="138"/>
      <c r="B2854" s="139"/>
      <c r="C2854" s="140"/>
      <c r="J2854" s="142"/>
      <c r="K2854" s="142"/>
      <c r="L2854" s="142"/>
      <c r="O2854" s="141"/>
      <c r="R2854" s="141"/>
      <c r="AA2854"/>
      <c r="AD2854" s="19"/>
    </row>
    <row r="2855" spans="1:30" hidden="1" x14ac:dyDescent="0.25">
      <c r="A2855" s="138"/>
      <c r="B2855" s="139"/>
      <c r="C2855" s="140"/>
      <c r="J2855" s="142"/>
      <c r="K2855" s="142"/>
      <c r="L2855" s="142"/>
      <c r="O2855" s="141"/>
      <c r="R2855" s="141"/>
      <c r="AA2855"/>
      <c r="AD2855" s="19"/>
    </row>
    <row r="2856" spans="1:30" hidden="1" x14ac:dyDescent="0.25">
      <c r="A2856" s="138"/>
      <c r="B2856" s="139"/>
      <c r="C2856" s="140"/>
      <c r="J2856" s="142"/>
      <c r="K2856" s="142"/>
      <c r="L2856" s="142"/>
      <c r="O2856" s="141"/>
      <c r="R2856" s="141"/>
      <c r="AA2856"/>
      <c r="AD2856" s="19"/>
    </row>
    <row r="2857" spans="1:30" hidden="1" x14ac:dyDescent="0.25">
      <c r="A2857" s="138"/>
      <c r="B2857" s="139"/>
      <c r="C2857" s="140"/>
      <c r="J2857" s="142"/>
      <c r="K2857" s="142"/>
      <c r="L2857" s="142"/>
      <c r="O2857" s="141"/>
      <c r="R2857" s="141"/>
      <c r="AA2857"/>
      <c r="AD2857" s="19"/>
    </row>
    <row r="2858" spans="1:30" hidden="1" x14ac:dyDescent="0.25">
      <c r="A2858" s="138"/>
      <c r="B2858" s="139"/>
      <c r="C2858" s="140"/>
      <c r="J2858" s="142"/>
      <c r="K2858" s="142"/>
      <c r="L2858" s="142"/>
      <c r="O2858" s="141"/>
      <c r="R2858" s="141"/>
      <c r="AA2858"/>
      <c r="AD2858" s="19"/>
    </row>
    <row r="2859" spans="1:30" hidden="1" x14ac:dyDescent="0.25">
      <c r="A2859" s="138"/>
      <c r="B2859" s="139"/>
      <c r="C2859" s="140"/>
      <c r="J2859" s="142"/>
      <c r="K2859" s="142"/>
      <c r="L2859" s="142"/>
      <c r="O2859" s="141"/>
      <c r="R2859" s="141"/>
      <c r="AA2859"/>
      <c r="AD2859" s="19"/>
    </row>
    <row r="2860" spans="1:30" hidden="1" x14ac:dyDescent="0.25">
      <c r="A2860" s="138"/>
      <c r="B2860" s="139"/>
      <c r="C2860" s="140"/>
      <c r="J2860" s="142"/>
      <c r="K2860" s="142"/>
      <c r="L2860" s="142"/>
      <c r="O2860" s="141"/>
      <c r="R2860" s="141"/>
      <c r="AA2860"/>
      <c r="AD2860" s="19"/>
    </row>
    <row r="2861" spans="1:30" hidden="1" x14ac:dyDescent="0.25">
      <c r="A2861" s="138"/>
      <c r="B2861" s="139"/>
      <c r="C2861" s="140"/>
      <c r="J2861" s="142"/>
      <c r="K2861" s="142"/>
      <c r="L2861" s="142"/>
      <c r="O2861" s="141"/>
      <c r="R2861" s="141"/>
      <c r="AA2861"/>
      <c r="AD2861" s="19"/>
    </row>
    <row r="2862" spans="1:30" hidden="1" x14ac:dyDescent="0.25">
      <c r="A2862" s="138"/>
      <c r="B2862" s="139"/>
      <c r="C2862" s="140"/>
      <c r="J2862" s="142"/>
      <c r="K2862" s="142"/>
      <c r="L2862" s="142"/>
      <c r="O2862" s="141"/>
      <c r="R2862" s="141"/>
      <c r="AA2862"/>
      <c r="AD2862" s="19"/>
    </row>
    <row r="2863" spans="1:30" hidden="1" x14ac:dyDescent="0.25">
      <c r="A2863" s="138"/>
      <c r="B2863" s="139"/>
      <c r="C2863" s="140"/>
      <c r="J2863" s="142"/>
      <c r="K2863" s="142"/>
      <c r="L2863" s="142"/>
      <c r="O2863" s="141"/>
      <c r="R2863" s="141"/>
      <c r="AA2863"/>
      <c r="AD2863" s="19"/>
    </row>
    <row r="2864" spans="1:30" hidden="1" x14ac:dyDescent="0.25">
      <c r="A2864" s="138"/>
      <c r="B2864" s="139"/>
      <c r="C2864" s="140"/>
      <c r="J2864" s="142"/>
      <c r="K2864" s="142"/>
      <c r="L2864" s="142"/>
      <c r="O2864" s="141"/>
      <c r="R2864" s="141"/>
      <c r="AA2864"/>
      <c r="AD2864" s="19"/>
    </row>
    <row r="2865" spans="1:30" hidden="1" x14ac:dyDescent="0.25">
      <c r="A2865" s="138"/>
      <c r="B2865" s="139"/>
      <c r="C2865" s="140"/>
      <c r="J2865" s="142"/>
      <c r="K2865" s="142"/>
      <c r="L2865" s="142"/>
      <c r="O2865" s="141"/>
      <c r="R2865" s="141"/>
      <c r="AA2865"/>
      <c r="AD2865" s="19"/>
    </row>
    <row r="2866" spans="1:30" hidden="1" x14ac:dyDescent="0.25">
      <c r="A2866" s="138"/>
      <c r="B2866" s="139"/>
      <c r="C2866" s="140"/>
      <c r="J2866" s="142"/>
      <c r="K2866" s="142"/>
      <c r="L2866" s="142"/>
      <c r="O2866" s="141"/>
      <c r="R2866" s="141"/>
      <c r="AA2866"/>
      <c r="AD2866" s="19"/>
    </row>
    <row r="2867" spans="1:30" hidden="1" x14ac:dyDescent="0.25">
      <c r="A2867" s="138"/>
      <c r="B2867" s="139"/>
      <c r="C2867" s="140"/>
      <c r="J2867" s="142"/>
      <c r="K2867" s="142"/>
      <c r="L2867" s="142"/>
      <c r="O2867" s="141"/>
      <c r="R2867" s="141"/>
      <c r="AA2867"/>
      <c r="AD2867" s="19"/>
    </row>
    <row r="2868" spans="1:30" hidden="1" x14ac:dyDescent="0.25">
      <c r="A2868" s="138"/>
      <c r="B2868" s="139"/>
      <c r="C2868" s="140"/>
      <c r="J2868" s="142"/>
      <c r="K2868" s="142"/>
      <c r="L2868" s="142"/>
      <c r="O2868" s="141"/>
      <c r="R2868" s="141"/>
      <c r="AA2868"/>
      <c r="AD2868" s="19"/>
    </row>
    <row r="2869" spans="1:30" hidden="1" x14ac:dyDescent="0.25">
      <c r="A2869" s="138"/>
      <c r="B2869" s="139"/>
      <c r="C2869" s="140"/>
      <c r="J2869" s="142"/>
      <c r="K2869" s="142"/>
      <c r="L2869" s="142"/>
      <c r="O2869" s="141"/>
      <c r="R2869" s="141"/>
      <c r="AA2869"/>
      <c r="AD2869" s="19"/>
    </row>
    <row r="2870" spans="1:30" hidden="1" x14ac:dyDescent="0.25">
      <c r="A2870" s="138"/>
      <c r="B2870" s="139"/>
      <c r="C2870" s="140"/>
      <c r="J2870" s="142"/>
      <c r="K2870" s="142"/>
      <c r="L2870" s="142"/>
      <c r="O2870" s="141"/>
      <c r="R2870" s="141"/>
      <c r="AA2870"/>
      <c r="AD2870" s="19"/>
    </row>
    <row r="2871" spans="1:30" hidden="1" x14ac:dyDescent="0.25">
      <c r="A2871" s="138"/>
      <c r="B2871" s="139"/>
      <c r="C2871" s="140"/>
      <c r="J2871" s="142"/>
      <c r="K2871" s="142"/>
      <c r="L2871" s="142"/>
      <c r="O2871" s="141"/>
      <c r="R2871" s="141"/>
      <c r="AA2871"/>
      <c r="AD2871" s="19"/>
    </row>
    <row r="2872" spans="1:30" hidden="1" x14ac:dyDescent="0.25">
      <c r="A2872" s="138"/>
      <c r="B2872" s="139"/>
      <c r="C2872" s="140"/>
      <c r="J2872" s="142"/>
      <c r="K2872" s="142"/>
      <c r="L2872" s="142"/>
      <c r="O2872" s="141"/>
      <c r="R2872" s="141"/>
      <c r="AA2872"/>
      <c r="AD2872" s="19"/>
    </row>
    <row r="2873" spans="1:30" hidden="1" x14ac:dyDescent="0.25">
      <c r="A2873" s="138"/>
      <c r="B2873" s="139"/>
      <c r="C2873" s="140"/>
      <c r="J2873" s="142"/>
      <c r="K2873" s="142"/>
      <c r="L2873" s="142"/>
      <c r="O2873" s="141"/>
      <c r="R2873" s="141"/>
      <c r="AA2873"/>
      <c r="AD2873" s="19"/>
    </row>
    <row r="2874" spans="1:30" hidden="1" x14ac:dyDescent="0.25">
      <c r="A2874" s="138"/>
      <c r="B2874" s="139"/>
      <c r="C2874" s="140"/>
      <c r="J2874" s="142"/>
      <c r="K2874" s="142"/>
      <c r="L2874" s="142"/>
      <c r="O2874" s="141"/>
      <c r="R2874" s="141"/>
      <c r="AA2874"/>
      <c r="AD2874" s="19"/>
    </row>
    <row r="2875" spans="1:30" hidden="1" x14ac:dyDescent="0.25">
      <c r="A2875" s="138"/>
      <c r="B2875" s="139"/>
      <c r="C2875" s="140"/>
      <c r="J2875" s="142"/>
      <c r="K2875" s="142"/>
      <c r="L2875" s="142"/>
      <c r="O2875" s="141"/>
      <c r="R2875" s="141"/>
      <c r="AA2875"/>
      <c r="AD2875" s="19"/>
    </row>
    <row r="2876" spans="1:30" hidden="1" x14ac:dyDescent="0.25">
      <c r="A2876" s="138"/>
      <c r="B2876" s="139"/>
      <c r="C2876" s="140"/>
      <c r="J2876" s="142"/>
      <c r="K2876" s="142"/>
      <c r="L2876" s="142"/>
      <c r="O2876" s="141"/>
      <c r="R2876" s="141"/>
      <c r="AA2876"/>
      <c r="AD2876" s="19"/>
    </row>
    <row r="2877" spans="1:30" hidden="1" x14ac:dyDescent="0.25">
      <c r="A2877" s="138"/>
      <c r="B2877" s="139"/>
      <c r="C2877" s="140"/>
      <c r="J2877" s="142"/>
      <c r="K2877" s="142"/>
      <c r="L2877" s="142"/>
      <c r="O2877" s="141"/>
      <c r="R2877" s="141"/>
      <c r="AA2877"/>
      <c r="AD2877" s="19"/>
    </row>
    <row r="2878" spans="1:30" hidden="1" x14ac:dyDescent="0.25">
      <c r="A2878" s="138"/>
      <c r="B2878" s="139"/>
      <c r="C2878" s="140"/>
      <c r="J2878" s="142"/>
      <c r="K2878" s="142"/>
      <c r="L2878" s="142"/>
      <c r="O2878" s="141"/>
      <c r="R2878" s="141"/>
      <c r="AA2878"/>
      <c r="AD2878" s="19"/>
    </row>
    <row r="2879" spans="1:30" hidden="1" x14ac:dyDescent="0.25">
      <c r="A2879" s="138"/>
      <c r="B2879" s="139"/>
      <c r="C2879" s="140"/>
      <c r="J2879" s="142"/>
      <c r="K2879" s="142"/>
      <c r="L2879" s="142"/>
      <c r="O2879" s="141"/>
      <c r="R2879" s="141"/>
      <c r="AA2879"/>
      <c r="AD2879" s="19"/>
    </row>
    <row r="2880" spans="1:30" hidden="1" x14ac:dyDescent="0.25">
      <c r="A2880" s="138"/>
      <c r="B2880" s="139"/>
      <c r="C2880" s="140"/>
      <c r="J2880" s="142"/>
      <c r="K2880" s="142"/>
      <c r="L2880" s="142"/>
      <c r="O2880" s="141"/>
      <c r="R2880" s="141"/>
      <c r="AA2880"/>
      <c r="AD2880" s="19"/>
    </row>
    <row r="2881" spans="1:30" hidden="1" x14ac:dyDescent="0.25">
      <c r="A2881" s="138"/>
      <c r="B2881" s="139"/>
      <c r="C2881" s="140"/>
      <c r="J2881" s="142"/>
      <c r="K2881" s="142"/>
      <c r="L2881" s="142"/>
      <c r="O2881" s="141"/>
      <c r="R2881" s="141"/>
      <c r="AA2881"/>
      <c r="AD2881" s="19"/>
    </row>
    <row r="2882" spans="1:30" hidden="1" x14ac:dyDescent="0.25">
      <c r="A2882" s="138"/>
      <c r="B2882" s="139"/>
      <c r="C2882" s="140"/>
      <c r="J2882" s="142"/>
      <c r="K2882" s="142"/>
      <c r="L2882" s="142"/>
      <c r="O2882" s="141"/>
      <c r="R2882" s="141"/>
      <c r="AA2882"/>
      <c r="AD2882" s="19"/>
    </row>
    <row r="2883" spans="1:30" hidden="1" x14ac:dyDescent="0.25">
      <c r="A2883" s="138"/>
      <c r="B2883" s="139"/>
      <c r="C2883" s="140"/>
      <c r="J2883" s="142"/>
      <c r="K2883" s="142"/>
      <c r="L2883" s="142"/>
      <c r="O2883" s="141"/>
      <c r="R2883" s="141"/>
      <c r="AA2883"/>
      <c r="AD2883" s="19"/>
    </row>
    <row r="2884" spans="1:30" hidden="1" x14ac:dyDescent="0.25">
      <c r="A2884" s="138"/>
      <c r="B2884" s="139"/>
      <c r="C2884" s="140"/>
      <c r="J2884" s="142"/>
      <c r="K2884" s="142"/>
      <c r="L2884" s="142"/>
      <c r="O2884" s="141"/>
      <c r="R2884" s="141"/>
      <c r="AA2884"/>
      <c r="AD2884" s="19"/>
    </row>
    <row r="2885" spans="1:30" hidden="1" x14ac:dyDescent="0.25">
      <c r="A2885" s="138"/>
      <c r="B2885" s="139"/>
      <c r="C2885" s="140"/>
      <c r="J2885" s="142"/>
      <c r="K2885" s="142"/>
      <c r="L2885" s="142"/>
      <c r="O2885" s="141"/>
      <c r="R2885" s="141"/>
      <c r="AA2885"/>
      <c r="AD2885" s="19"/>
    </row>
    <row r="2886" spans="1:30" hidden="1" x14ac:dyDescent="0.25">
      <c r="A2886" s="138"/>
      <c r="B2886" s="139"/>
      <c r="C2886" s="140"/>
      <c r="J2886" s="142"/>
      <c r="K2886" s="142"/>
      <c r="L2886" s="142"/>
      <c r="O2886" s="141"/>
      <c r="R2886" s="141"/>
      <c r="AA2886"/>
      <c r="AD2886" s="19"/>
    </row>
    <row r="2887" spans="1:30" hidden="1" x14ac:dyDescent="0.25">
      <c r="A2887" s="138"/>
      <c r="B2887" s="139"/>
      <c r="C2887" s="140"/>
      <c r="J2887" s="142"/>
      <c r="K2887" s="142"/>
      <c r="L2887" s="142"/>
      <c r="O2887" s="141"/>
      <c r="R2887" s="141"/>
      <c r="AA2887"/>
      <c r="AD2887" s="19"/>
    </row>
    <row r="2888" spans="1:30" hidden="1" x14ac:dyDescent="0.25">
      <c r="A2888" s="138"/>
      <c r="B2888" s="139"/>
      <c r="C2888" s="140"/>
      <c r="J2888" s="142"/>
      <c r="K2888" s="142"/>
      <c r="L2888" s="142"/>
      <c r="O2888" s="141"/>
      <c r="R2888" s="141"/>
      <c r="AA2888"/>
      <c r="AD2888" s="19"/>
    </row>
    <row r="2889" spans="1:30" hidden="1" x14ac:dyDescent="0.25">
      <c r="A2889" s="138"/>
      <c r="B2889" s="139"/>
      <c r="C2889" s="140"/>
      <c r="J2889" s="142"/>
      <c r="K2889" s="142"/>
      <c r="L2889" s="142"/>
      <c r="O2889" s="141"/>
      <c r="R2889" s="141"/>
      <c r="AA2889"/>
      <c r="AD2889" s="19"/>
    </row>
    <row r="2890" spans="1:30" hidden="1" x14ac:dyDescent="0.25">
      <c r="A2890" s="138"/>
      <c r="B2890" s="139"/>
      <c r="C2890" s="140"/>
      <c r="J2890" s="142"/>
      <c r="K2890" s="142"/>
      <c r="L2890" s="142"/>
      <c r="O2890" s="141"/>
      <c r="R2890" s="141"/>
      <c r="AA2890"/>
      <c r="AD2890" s="19"/>
    </row>
    <row r="2891" spans="1:30" hidden="1" x14ac:dyDescent="0.25">
      <c r="A2891" s="138"/>
      <c r="B2891" s="139"/>
      <c r="C2891" s="140"/>
      <c r="J2891" s="142"/>
      <c r="K2891" s="142"/>
      <c r="L2891" s="142"/>
      <c r="O2891" s="141"/>
      <c r="R2891" s="141"/>
      <c r="AA2891"/>
      <c r="AD2891" s="19"/>
    </row>
    <row r="2892" spans="1:30" hidden="1" x14ac:dyDescent="0.25">
      <c r="A2892" s="138"/>
      <c r="B2892" s="139"/>
      <c r="C2892" s="140"/>
      <c r="J2892" s="142"/>
      <c r="K2892" s="142"/>
      <c r="L2892" s="142"/>
      <c r="O2892" s="141"/>
      <c r="R2892" s="141"/>
      <c r="AA2892"/>
      <c r="AD2892" s="19"/>
    </row>
    <row r="2893" spans="1:30" hidden="1" x14ac:dyDescent="0.25">
      <c r="A2893" s="138"/>
      <c r="B2893" s="139"/>
      <c r="C2893" s="140"/>
      <c r="J2893" s="142"/>
      <c r="K2893" s="142"/>
      <c r="L2893" s="142"/>
      <c r="O2893" s="141"/>
      <c r="R2893" s="141"/>
      <c r="AA2893"/>
      <c r="AD2893" s="19"/>
    </row>
    <row r="2894" spans="1:30" hidden="1" x14ac:dyDescent="0.25">
      <c r="A2894" s="138"/>
      <c r="B2894" s="139"/>
      <c r="C2894" s="140"/>
      <c r="J2894" s="142"/>
      <c r="K2894" s="142"/>
      <c r="L2894" s="142"/>
      <c r="O2894" s="141"/>
      <c r="R2894" s="141"/>
      <c r="AA2894"/>
      <c r="AD2894" s="19"/>
    </row>
    <row r="2895" spans="1:30" hidden="1" x14ac:dyDescent="0.25">
      <c r="A2895" s="138"/>
      <c r="B2895" s="139"/>
      <c r="C2895" s="140"/>
      <c r="J2895" s="142"/>
      <c r="K2895" s="142"/>
      <c r="L2895" s="142"/>
      <c r="O2895" s="141"/>
      <c r="R2895" s="141"/>
      <c r="AA2895"/>
      <c r="AD2895" s="19"/>
    </row>
    <row r="2896" spans="1:30" hidden="1" x14ac:dyDescent="0.25">
      <c r="A2896" s="138"/>
      <c r="B2896" s="139"/>
      <c r="C2896" s="140"/>
      <c r="J2896" s="142"/>
      <c r="K2896" s="142"/>
      <c r="L2896" s="142"/>
      <c r="O2896" s="141"/>
      <c r="R2896" s="141"/>
      <c r="AA2896"/>
      <c r="AD2896" s="19"/>
    </row>
    <row r="2897" spans="1:30" hidden="1" x14ac:dyDescent="0.25">
      <c r="A2897" s="138"/>
      <c r="B2897" s="139"/>
      <c r="C2897" s="140"/>
      <c r="J2897" s="142"/>
      <c r="K2897" s="142"/>
      <c r="L2897" s="142"/>
      <c r="O2897" s="141"/>
      <c r="R2897" s="141"/>
      <c r="AA2897"/>
      <c r="AD2897" s="19"/>
    </row>
    <row r="2898" spans="1:30" hidden="1" x14ac:dyDescent="0.25">
      <c r="A2898" s="138"/>
      <c r="B2898" s="139"/>
      <c r="C2898" s="140"/>
      <c r="J2898" s="142"/>
      <c r="K2898" s="142"/>
      <c r="L2898" s="142"/>
      <c r="O2898" s="141"/>
      <c r="R2898" s="141"/>
      <c r="AA2898"/>
      <c r="AD2898" s="19"/>
    </row>
    <row r="2899" spans="1:30" hidden="1" x14ac:dyDescent="0.25">
      <c r="A2899" s="138"/>
      <c r="B2899" s="139"/>
      <c r="C2899" s="140"/>
      <c r="J2899" s="142"/>
      <c r="K2899" s="142"/>
      <c r="L2899" s="142"/>
      <c r="O2899" s="141"/>
      <c r="R2899" s="141"/>
      <c r="AA2899"/>
      <c r="AD2899" s="19"/>
    </row>
    <row r="2900" spans="1:30" hidden="1" x14ac:dyDescent="0.25">
      <c r="A2900" s="138"/>
      <c r="B2900" s="139"/>
      <c r="C2900" s="140"/>
      <c r="J2900" s="142"/>
      <c r="K2900" s="142"/>
      <c r="L2900" s="142"/>
      <c r="O2900" s="141"/>
      <c r="R2900" s="141"/>
      <c r="AA2900"/>
      <c r="AD2900" s="19"/>
    </row>
    <row r="2901" spans="1:30" hidden="1" x14ac:dyDescent="0.25">
      <c r="A2901" s="138"/>
      <c r="B2901" s="139"/>
      <c r="C2901" s="140"/>
      <c r="J2901" s="142"/>
      <c r="K2901" s="142"/>
      <c r="L2901" s="142"/>
      <c r="O2901" s="141"/>
      <c r="R2901" s="141"/>
      <c r="AA2901"/>
      <c r="AD2901" s="19"/>
    </row>
    <row r="2902" spans="1:30" hidden="1" x14ac:dyDescent="0.25">
      <c r="A2902" s="138"/>
      <c r="B2902" s="139"/>
      <c r="C2902" s="140"/>
      <c r="J2902" s="142"/>
      <c r="K2902" s="142"/>
      <c r="L2902" s="142"/>
      <c r="O2902" s="141"/>
      <c r="R2902" s="141"/>
      <c r="AA2902"/>
      <c r="AD2902" s="19"/>
    </row>
    <row r="2903" spans="1:30" hidden="1" x14ac:dyDescent="0.25">
      <c r="A2903" s="138"/>
      <c r="B2903" s="139"/>
      <c r="C2903" s="140"/>
      <c r="J2903" s="142"/>
      <c r="K2903" s="142"/>
      <c r="L2903" s="142"/>
      <c r="O2903" s="141"/>
      <c r="R2903" s="141"/>
      <c r="AA2903"/>
      <c r="AD2903" s="19"/>
    </row>
    <row r="2904" spans="1:30" hidden="1" x14ac:dyDescent="0.25">
      <c r="A2904" s="138"/>
      <c r="B2904" s="139"/>
      <c r="C2904" s="140"/>
      <c r="J2904" s="142"/>
      <c r="K2904" s="142"/>
      <c r="L2904" s="142"/>
      <c r="O2904" s="141"/>
      <c r="R2904" s="141"/>
      <c r="AA2904"/>
      <c r="AD2904" s="19"/>
    </row>
    <row r="2905" spans="1:30" hidden="1" x14ac:dyDescent="0.25">
      <c r="A2905" s="138"/>
      <c r="B2905" s="139"/>
      <c r="C2905" s="140"/>
      <c r="J2905" s="142"/>
      <c r="K2905" s="142"/>
      <c r="L2905" s="142"/>
      <c r="O2905" s="141"/>
      <c r="R2905" s="141"/>
      <c r="AA2905"/>
      <c r="AD2905" s="19"/>
    </row>
    <row r="2906" spans="1:30" hidden="1" x14ac:dyDescent="0.25">
      <c r="A2906" s="138"/>
      <c r="B2906" s="139"/>
      <c r="C2906" s="140"/>
      <c r="J2906" s="142"/>
      <c r="K2906" s="142"/>
      <c r="L2906" s="142"/>
      <c r="O2906" s="141"/>
      <c r="R2906" s="141"/>
      <c r="AA2906"/>
      <c r="AD2906" s="19"/>
    </row>
    <row r="2907" spans="1:30" hidden="1" x14ac:dyDescent="0.25">
      <c r="A2907" s="138"/>
      <c r="B2907" s="139"/>
      <c r="C2907" s="140"/>
      <c r="J2907" s="142"/>
      <c r="K2907" s="142"/>
      <c r="L2907" s="142"/>
      <c r="O2907" s="141"/>
      <c r="R2907" s="141"/>
      <c r="AA2907"/>
      <c r="AD2907" s="19"/>
    </row>
    <row r="2908" spans="1:30" hidden="1" x14ac:dyDescent="0.25">
      <c r="A2908" s="138"/>
      <c r="B2908" s="139"/>
      <c r="C2908" s="140"/>
      <c r="J2908" s="142"/>
      <c r="K2908" s="142"/>
      <c r="L2908" s="142"/>
      <c r="O2908" s="141"/>
      <c r="R2908" s="141"/>
      <c r="AA2908"/>
      <c r="AD2908" s="19"/>
    </row>
    <row r="2909" spans="1:30" hidden="1" x14ac:dyDescent="0.25">
      <c r="A2909" s="138"/>
      <c r="B2909" s="139"/>
      <c r="C2909" s="140"/>
      <c r="J2909" s="142"/>
      <c r="K2909" s="142"/>
      <c r="L2909" s="142"/>
      <c r="O2909" s="141"/>
      <c r="R2909" s="141"/>
      <c r="AA2909"/>
      <c r="AD2909" s="19"/>
    </row>
    <row r="2910" spans="1:30" hidden="1" x14ac:dyDescent="0.25">
      <c r="A2910" s="138"/>
      <c r="B2910" s="139"/>
      <c r="C2910" s="140"/>
      <c r="J2910" s="142"/>
      <c r="K2910" s="142"/>
      <c r="L2910" s="142"/>
      <c r="O2910" s="141"/>
      <c r="R2910" s="141"/>
      <c r="AA2910"/>
      <c r="AD2910" s="19"/>
    </row>
    <row r="2911" spans="1:30" hidden="1" x14ac:dyDescent="0.25">
      <c r="A2911" s="138"/>
      <c r="B2911" s="139"/>
      <c r="C2911" s="140"/>
      <c r="J2911" s="142"/>
      <c r="K2911" s="142"/>
      <c r="L2911" s="142"/>
      <c r="O2911" s="141"/>
      <c r="R2911" s="141"/>
      <c r="AA2911"/>
      <c r="AD2911" s="19"/>
    </row>
    <row r="2912" spans="1:30" hidden="1" x14ac:dyDescent="0.25">
      <c r="A2912" s="138"/>
      <c r="B2912" s="139"/>
      <c r="C2912" s="140"/>
      <c r="J2912" s="142"/>
      <c r="K2912" s="142"/>
      <c r="L2912" s="142"/>
      <c r="O2912" s="141"/>
      <c r="R2912" s="141"/>
      <c r="AA2912"/>
      <c r="AD2912" s="19"/>
    </row>
    <row r="2913" spans="1:30" hidden="1" x14ac:dyDescent="0.25">
      <c r="A2913" s="138"/>
      <c r="B2913" s="139"/>
      <c r="C2913" s="140"/>
      <c r="J2913" s="142"/>
      <c r="K2913" s="142"/>
      <c r="L2913" s="142"/>
      <c r="O2913" s="141"/>
      <c r="R2913" s="141"/>
      <c r="AA2913"/>
      <c r="AD2913" s="19"/>
    </row>
    <row r="2914" spans="1:30" hidden="1" x14ac:dyDescent="0.25">
      <c r="A2914" s="138"/>
      <c r="B2914" s="139"/>
      <c r="C2914" s="140"/>
      <c r="J2914" s="142"/>
      <c r="K2914" s="142"/>
      <c r="L2914" s="142"/>
      <c r="O2914" s="141"/>
      <c r="R2914" s="141"/>
      <c r="AA2914"/>
      <c r="AD2914" s="19"/>
    </row>
    <row r="2915" spans="1:30" hidden="1" x14ac:dyDescent="0.25">
      <c r="A2915" s="138"/>
      <c r="B2915" s="139"/>
      <c r="C2915" s="140"/>
      <c r="J2915" s="142"/>
      <c r="K2915" s="142"/>
      <c r="L2915" s="142"/>
      <c r="O2915" s="141"/>
      <c r="R2915" s="141"/>
      <c r="AA2915"/>
      <c r="AD2915" s="19"/>
    </row>
    <row r="2916" spans="1:30" hidden="1" x14ac:dyDescent="0.25">
      <c r="A2916" s="138"/>
      <c r="B2916" s="139"/>
      <c r="C2916" s="140"/>
      <c r="J2916" s="142"/>
      <c r="K2916" s="142"/>
      <c r="L2916" s="142"/>
      <c r="O2916" s="141"/>
      <c r="R2916" s="141"/>
      <c r="AA2916"/>
      <c r="AD2916" s="19"/>
    </row>
    <row r="2917" spans="1:30" hidden="1" x14ac:dyDescent="0.25">
      <c r="A2917" s="138"/>
      <c r="B2917" s="139"/>
      <c r="C2917" s="140"/>
      <c r="J2917" s="142"/>
      <c r="K2917" s="142"/>
      <c r="L2917" s="142"/>
      <c r="O2917" s="141"/>
      <c r="R2917" s="141"/>
      <c r="AA2917"/>
      <c r="AD2917" s="19"/>
    </row>
    <row r="2918" spans="1:30" hidden="1" x14ac:dyDescent="0.25">
      <c r="A2918" s="138"/>
      <c r="B2918" s="139"/>
      <c r="C2918" s="140"/>
      <c r="J2918" s="142"/>
      <c r="K2918" s="142"/>
      <c r="L2918" s="142"/>
      <c r="O2918" s="141"/>
      <c r="R2918" s="141"/>
      <c r="AA2918"/>
      <c r="AD2918" s="19"/>
    </row>
    <row r="2919" spans="1:30" hidden="1" x14ac:dyDescent="0.25">
      <c r="A2919" s="138"/>
      <c r="B2919" s="139"/>
      <c r="C2919" s="140"/>
      <c r="J2919" s="142"/>
      <c r="K2919" s="142"/>
      <c r="L2919" s="142"/>
      <c r="O2919" s="141"/>
      <c r="R2919" s="141"/>
      <c r="AA2919"/>
      <c r="AD2919" s="19"/>
    </row>
    <row r="2920" spans="1:30" hidden="1" x14ac:dyDescent="0.25">
      <c r="A2920" s="138"/>
      <c r="B2920" s="139"/>
      <c r="C2920" s="140"/>
      <c r="J2920" s="142"/>
      <c r="K2920" s="142"/>
      <c r="L2920" s="142"/>
      <c r="O2920" s="141"/>
      <c r="R2920" s="141"/>
      <c r="AA2920"/>
      <c r="AD2920" s="19"/>
    </row>
    <row r="2921" spans="1:30" hidden="1" x14ac:dyDescent="0.25">
      <c r="A2921" s="138"/>
      <c r="B2921" s="139"/>
      <c r="C2921" s="140"/>
      <c r="J2921" s="142"/>
      <c r="K2921" s="142"/>
      <c r="L2921" s="142"/>
      <c r="O2921" s="141"/>
      <c r="R2921" s="141"/>
      <c r="AA2921"/>
      <c r="AD2921" s="19"/>
    </row>
    <row r="2922" spans="1:30" hidden="1" x14ac:dyDescent="0.25">
      <c r="A2922" s="138"/>
      <c r="B2922" s="139"/>
      <c r="C2922" s="140"/>
      <c r="J2922" s="142"/>
      <c r="K2922" s="142"/>
      <c r="L2922" s="142"/>
      <c r="O2922" s="141"/>
      <c r="R2922" s="141"/>
      <c r="AA2922"/>
      <c r="AD2922" s="19"/>
    </row>
    <row r="2923" spans="1:30" hidden="1" x14ac:dyDescent="0.25">
      <c r="A2923" s="138"/>
      <c r="B2923" s="139"/>
      <c r="C2923" s="140"/>
      <c r="J2923" s="142"/>
      <c r="K2923" s="142"/>
      <c r="L2923" s="142"/>
      <c r="O2923" s="141"/>
      <c r="R2923" s="141"/>
      <c r="AA2923"/>
      <c r="AD2923" s="19"/>
    </row>
    <row r="2924" spans="1:30" hidden="1" x14ac:dyDescent="0.25">
      <c r="A2924" s="138"/>
      <c r="B2924" s="139"/>
      <c r="C2924" s="140"/>
      <c r="J2924" s="142"/>
      <c r="K2924" s="142"/>
      <c r="L2924" s="142"/>
      <c r="O2924" s="141"/>
      <c r="R2924" s="141"/>
      <c r="AA2924"/>
      <c r="AD2924" s="19"/>
    </row>
    <row r="2925" spans="1:30" hidden="1" x14ac:dyDescent="0.25">
      <c r="A2925" s="138"/>
      <c r="B2925" s="139"/>
      <c r="C2925" s="140"/>
      <c r="J2925" s="142"/>
      <c r="K2925" s="142"/>
      <c r="L2925" s="142"/>
      <c r="O2925" s="141"/>
      <c r="R2925" s="141"/>
      <c r="AA2925"/>
      <c r="AD2925" s="19"/>
    </row>
    <row r="2926" spans="1:30" hidden="1" x14ac:dyDescent="0.25">
      <c r="A2926" s="138"/>
      <c r="B2926" s="139"/>
      <c r="C2926" s="140"/>
      <c r="J2926" s="142"/>
      <c r="K2926" s="142"/>
      <c r="L2926" s="142"/>
      <c r="O2926" s="141"/>
      <c r="R2926" s="141"/>
      <c r="AA2926"/>
      <c r="AD2926" s="19"/>
    </row>
    <row r="2927" spans="1:30" hidden="1" x14ac:dyDescent="0.25">
      <c r="A2927" s="138"/>
      <c r="B2927" s="139"/>
      <c r="C2927" s="140"/>
      <c r="J2927" s="142"/>
      <c r="K2927" s="142"/>
      <c r="L2927" s="142"/>
      <c r="O2927" s="141"/>
      <c r="R2927" s="141"/>
      <c r="AA2927"/>
      <c r="AD2927" s="19"/>
    </row>
    <row r="2928" spans="1:30" hidden="1" x14ac:dyDescent="0.25">
      <c r="A2928" s="138"/>
      <c r="B2928" s="139"/>
      <c r="C2928" s="140"/>
      <c r="J2928" s="142"/>
      <c r="K2928" s="142"/>
      <c r="L2928" s="142"/>
      <c r="O2928" s="141"/>
      <c r="R2928" s="141"/>
      <c r="AA2928"/>
      <c r="AD2928" s="19"/>
    </row>
    <row r="2929" spans="1:30" hidden="1" x14ac:dyDescent="0.25">
      <c r="A2929" s="138"/>
      <c r="B2929" s="139"/>
      <c r="C2929" s="140"/>
      <c r="J2929" s="142"/>
      <c r="K2929" s="142"/>
      <c r="L2929" s="142"/>
      <c r="O2929" s="141"/>
      <c r="R2929" s="141"/>
      <c r="AA2929"/>
      <c r="AD2929" s="19"/>
    </row>
    <row r="2930" spans="1:30" hidden="1" x14ac:dyDescent="0.25">
      <c r="A2930" s="138"/>
      <c r="B2930" s="139"/>
      <c r="C2930" s="140"/>
      <c r="J2930" s="142"/>
      <c r="K2930" s="142"/>
      <c r="L2930" s="142"/>
      <c r="O2930" s="141"/>
      <c r="R2930" s="141"/>
      <c r="AA2930"/>
      <c r="AD2930" s="19"/>
    </row>
    <row r="2931" spans="1:30" hidden="1" x14ac:dyDescent="0.25">
      <c r="A2931" s="138"/>
      <c r="B2931" s="139"/>
      <c r="C2931" s="140"/>
      <c r="J2931" s="142"/>
      <c r="K2931" s="142"/>
      <c r="L2931" s="142"/>
      <c r="O2931" s="141"/>
      <c r="R2931" s="141"/>
      <c r="AA2931"/>
      <c r="AD2931" s="19"/>
    </row>
    <row r="2932" spans="1:30" hidden="1" x14ac:dyDescent="0.25">
      <c r="A2932" s="138"/>
      <c r="B2932" s="139"/>
      <c r="C2932" s="140"/>
      <c r="J2932" s="142"/>
      <c r="K2932" s="142"/>
      <c r="L2932" s="142"/>
      <c r="O2932" s="141"/>
      <c r="R2932" s="141"/>
      <c r="AA2932"/>
      <c r="AD2932" s="19"/>
    </row>
    <row r="2933" spans="1:30" hidden="1" x14ac:dyDescent="0.25">
      <c r="A2933" s="138"/>
      <c r="B2933" s="139"/>
      <c r="C2933" s="140"/>
      <c r="J2933" s="142"/>
      <c r="K2933" s="142"/>
      <c r="L2933" s="142"/>
      <c r="O2933" s="141"/>
      <c r="R2933" s="141"/>
      <c r="AA2933"/>
      <c r="AD2933" s="19"/>
    </row>
    <row r="2934" spans="1:30" hidden="1" x14ac:dyDescent="0.25">
      <c r="A2934" s="138"/>
      <c r="B2934" s="139"/>
      <c r="C2934" s="140"/>
      <c r="J2934" s="142"/>
      <c r="K2934" s="142"/>
      <c r="L2934" s="142"/>
      <c r="O2934" s="141"/>
      <c r="R2934" s="141"/>
      <c r="AA2934"/>
      <c r="AD2934" s="19"/>
    </row>
    <row r="2935" spans="1:30" hidden="1" x14ac:dyDescent="0.25">
      <c r="A2935" s="138"/>
      <c r="B2935" s="139"/>
      <c r="C2935" s="140"/>
      <c r="J2935" s="142"/>
      <c r="K2935" s="142"/>
      <c r="L2935" s="142"/>
      <c r="O2935" s="141"/>
      <c r="R2935" s="141"/>
      <c r="AA2935"/>
      <c r="AD2935" s="19"/>
    </row>
    <row r="2936" spans="1:30" hidden="1" x14ac:dyDescent="0.25">
      <c r="A2936" s="138"/>
      <c r="B2936" s="139"/>
      <c r="C2936" s="140"/>
      <c r="J2936" s="142"/>
      <c r="K2936" s="142"/>
      <c r="L2936" s="142"/>
      <c r="O2936" s="141"/>
      <c r="R2936" s="141"/>
      <c r="AA2936"/>
      <c r="AD2936" s="19"/>
    </row>
    <row r="2937" spans="1:30" hidden="1" x14ac:dyDescent="0.25">
      <c r="A2937" s="138"/>
      <c r="B2937" s="139"/>
      <c r="C2937" s="140"/>
      <c r="J2937" s="142"/>
      <c r="K2937" s="142"/>
      <c r="L2937" s="142"/>
      <c r="O2937" s="141"/>
      <c r="R2937" s="141"/>
      <c r="AA2937"/>
      <c r="AD2937" s="19"/>
    </row>
    <row r="2938" spans="1:30" hidden="1" x14ac:dyDescent="0.25">
      <c r="A2938" s="138"/>
      <c r="B2938" s="139"/>
      <c r="C2938" s="140"/>
      <c r="J2938" s="142"/>
      <c r="K2938" s="142"/>
      <c r="L2938" s="142"/>
      <c r="O2938" s="141"/>
      <c r="R2938" s="141"/>
      <c r="AA2938"/>
      <c r="AD2938" s="19"/>
    </row>
    <row r="2939" spans="1:30" hidden="1" x14ac:dyDescent="0.25">
      <c r="A2939" s="138"/>
      <c r="B2939" s="139"/>
      <c r="C2939" s="140"/>
      <c r="J2939" s="142"/>
      <c r="K2939" s="142"/>
      <c r="L2939" s="142"/>
      <c r="O2939" s="141"/>
      <c r="R2939" s="141"/>
      <c r="AA2939"/>
      <c r="AD2939" s="19"/>
    </row>
    <row r="2940" spans="1:30" hidden="1" x14ac:dyDescent="0.25">
      <c r="A2940" s="138"/>
      <c r="B2940" s="139"/>
      <c r="C2940" s="140"/>
      <c r="J2940" s="142"/>
      <c r="K2940" s="142"/>
      <c r="L2940" s="142"/>
      <c r="O2940" s="141"/>
      <c r="R2940" s="141"/>
      <c r="AA2940"/>
      <c r="AD2940" s="19"/>
    </row>
    <row r="2941" spans="1:30" hidden="1" x14ac:dyDescent="0.25">
      <c r="A2941" s="138"/>
      <c r="B2941" s="139"/>
      <c r="C2941" s="140"/>
      <c r="J2941" s="142"/>
      <c r="K2941" s="142"/>
      <c r="L2941" s="142"/>
      <c r="O2941" s="141"/>
      <c r="R2941" s="141"/>
      <c r="AA2941"/>
      <c r="AD2941" s="19"/>
    </row>
    <row r="2942" spans="1:30" hidden="1" x14ac:dyDescent="0.25">
      <c r="A2942" s="138"/>
      <c r="B2942" s="139"/>
      <c r="C2942" s="140"/>
      <c r="J2942" s="142"/>
      <c r="K2942" s="142"/>
      <c r="L2942" s="142"/>
      <c r="O2942" s="141"/>
      <c r="R2942" s="141"/>
      <c r="AA2942"/>
      <c r="AD2942" s="19"/>
    </row>
    <row r="2943" spans="1:30" hidden="1" x14ac:dyDescent="0.25">
      <c r="A2943" s="138"/>
      <c r="B2943" s="139"/>
      <c r="C2943" s="140"/>
      <c r="J2943" s="142"/>
      <c r="K2943" s="142"/>
      <c r="L2943" s="142"/>
      <c r="O2943" s="141"/>
      <c r="R2943" s="141"/>
      <c r="AA2943"/>
      <c r="AD2943" s="19"/>
    </row>
    <row r="2944" spans="1:30" hidden="1" x14ac:dyDescent="0.25">
      <c r="A2944" s="138"/>
      <c r="B2944" s="139"/>
      <c r="C2944" s="140"/>
      <c r="J2944" s="142"/>
      <c r="K2944" s="142"/>
      <c r="L2944" s="142"/>
      <c r="O2944" s="141"/>
      <c r="R2944" s="141"/>
      <c r="AA2944"/>
      <c r="AD2944" s="19"/>
    </row>
    <row r="2945" spans="1:30" hidden="1" x14ac:dyDescent="0.25">
      <c r="A2945" s="138"/>
      <c r="B2945" s="139"/>
      <c r="C2945" s="140"/>
      <c r="J2945" s="142"/>
      <c r="K2945" s="142"/>
      <c r="L2945" s="142"/>
      <c r="O2945" s="141"/>
      <c r="R2945" s="141"/>
      <c r="AA2945"/>
      <c r="AD2945" s="19"/>
    </row>
    <row r="2946" spans="1:30" hidden="1" x14ac:dyDescent="0.25">
      <c r="A2946" s="138"/>
      <c r="B2946" s="139"/>
      <c r="C2946" s="140"/>
      <c r="J2946" s="142"/>
      <c r="K2946" s="142"/>
      <c r="L2946" s="142"/>
      <c r="O2946" s="141"/>
      <c r="R2946" s="141"/>
      <c r="AA2946"/>
      <c r="AD2946" s="19"/>
    </row>
    <row r="2947" spans="1:30" hidden="1" x14ac:dyDescent="0.25">
      <c r="A2947" s="138"/>
      <c r="B2947" s="139"/>
      <c r="C2947" s="140"/>
      <c r="J2947" s="142"/>
      <c r="K2947" s="142"/>
      <c r="L2947" s="142"/>
      <c r="O2947" s="141"/>
      <c r="R2947" s="141"/>
      <c r="AA2947"/>
      <c r="AD2947" s="19"/>
    </row>
    <row r="2948" spans="1:30" hidden="1" x14ac:dyDescent="0.25">
      <c r="A2948" s="138"/>
      <c r="B2948" s="139"/>
      <c r="C2948" s="140"/>
      <c r="J2948" s="142"/>
      <c r="K2948" s="142"/>
      <c r="L2948" s="142"/>
      <c r="O2948" s="141"/>
      <c r="R2948" s="141"/>
      <c r="AA2948"/>
      <c r="AD2948" s="19"/>
    </row>
    <row r="2949" spans="1:30" hidden="1" x14ac:dyDescent="0.25">
      <c r="A2949" s="138"/>
      <c r="B2949" s="139"/>
      <c r="C2949" s="140"/>
      <c r="J2949" s="142"/>
      <c r="K2949" s="142"/>
      <c r="L2949" s="142"/>
      <c r="O2949" s="141"/>
      <c r="R2949" s="141"/>
      <c r="AA2949"/>
      <c r="AD2949" s="19"/>
    </row>
    <row r="2950" spans="1:30" hidden="1" x14ac:dyDescent="0.25">
      <c r="A2950" s="138"/>
      <c r="B2950" s="139"/>
      <c r="C2950" s="140"/>
      <c r="J2950" s="142"/>
      <c r="K2950" s="142"/>
      <c r="L2950" s="142"/>
      <c r="O2950" s="141"/>
      <c r="R2950" s="141"/>
      <c r="AA2950"/>
      <c r="AD2950" s="19"/>
    </row>
    <row r="2951" spans="1:30" hidden="1" x14ac:dyDescent="0.25">
      <c r="A2951" s="138"/>
      <c r="B2951" s="139"/>
      <c r="C2951" s="140"/>
      <c r="J2951" s="142"/>
      <c r="K2951" s="142"/>
      <c r="L2951" s="142"/>
      <c r="O2951" s="141"/>
      <c r="R2951" s="141"/>
      <c r="AA2951"/>
      <c r="AD2951" s="19"/>
    </row>
    <row r="2952" spans="1:30" hidden="1" x14ac:dyDescent="0.25">
      <c r="A2952" s="138"/>
      <c r="B2952" s="139"/>
      <c r="C2952" s="140"/>
      <c r="J2952" s="142"/>
      <c r="K2952" s="142"/>
      <c r="L2952" s="142"/>
      <c r="O2952" s="141"/>
      <c r="R2952" s="141"/>
      <c r="AA2952"/>
      <c r="AD2952" s="19"/>
    </row>
    <row r="2953" spans="1:30" hidden="1" x14ac:dyDescent="0.25">
      <c r="A2953" s="138"/>
      <c r="B2953" s="139"/>
      <c r="C2953" s="140"/>
      <c r="J2953" s="142"/>
      <c r="K2953" s="142"/>
      <c r="L2953" s="142"/>
      <c r="O2953" s="141"/>
      <c r="R2953" s="141"/>
      <c r="AA2953"/>
      <c r="AD2953" s="19"/>
    </row>
    <row r="2954" spans="1:30" hidden="1" x14ac:dyDescent="0.25">
      <c r="A2954" s="138"/>
      <c r="B2954" s="139"/>
      <c r="C2954" s="140"/>
      <c r="J2954" s="142"/>
      <c r="K2954" s="142"/>
      <c r="L2954" s="142"/>
      <c r="O2954" s="141"/>
      <c r="R2954" s="141"/>
      <c r="AA2954"/>
      <c r="AD2954" s="19"/>
    </row>
    <row r="2955" spans="1:30" hidden="1" x14ac:dyDescent="0.25">
      <c r="A2955" s="138"/>
      <c r="B2955" s="139"/>
      <c r="C2955" s="140"/>
      <c r="J2955" s="142"/>
      <c r="K2955" s="142"/>
      <c r="L2955" s="142"/>
      <c r="O2955" s="141"/>
      <c r="R2955" s="141"/>
      <c r="AA2955"/>
      <c r="AD2955" s="19"/>
    </row>
    <row r="2956" spans="1:30" hidden="1" x14ac:dyDescent="0.25">
      <c r="A2956" s="138"/>
      <c r="B2956" s="139"/>
      <c r="C2956" s="140"/>
      <c r="J2956" s="142"/>
      <c r="K2956" s="142"/>
      <c r="L2956" s="142"/>
      <c r="O2956" s="141"/>
      <c r="R2956" s="141"/>
      <c r="AA2956"/>
      <c r="AD2956" s="19"/>
    </row>
    <row r="2957" spans="1:30" hidden="1" x14ac:dyDescent="0.25">
      <c r="A2957" s="138"/>
      <c r="B2957" s="139"/>
      <c r="C2957" s="140"/>
      <c r="J2957" s="142"/>
      <c r="K2957" s="142"/>
      <c r="L2957" s="142"/>
      <c r="O2957" s="141"/>
      <c r="R2957" s="141"/>
      <c r="AA2957"/>
      <c r="AD2957" s="19"/>
    </row>
    <row r="2958" spans="1:30" hidden="1" x14ac:dyDescent="0.25">
      <c r="A2958" s="138"/>
      <c r="B2958" s="139"/>
      <c r="C2958" s="140"/>
      <c r="J2958" s="142"/>
      <c r="K2958" s="142"/>
      <c r="L2958" s="142"/>
      <c r="O2958" s="141"/>
      <c r="R2958" s="141"/>
      <c r="AA2958"/>
      <c r="AD2958" s="19"/>
    </row>
    <row r="2959" spans="1:30" hidden="1" x14ac:dyDescent="0.25">
      <c r="A2959" s="138"/>
      <c r="B2959" s="139"/>
      <c r="C2959" s="140"/>
      <c r="J2959" s="142"/>
      <c r="K2959" s="142"/>
      <c r="L2959" s="142"/>
      <c r="O2959" s="141"/>
      <c r="R2959" s="141"/>
      <c r="AA2959"/>
      <c r="AD2959" s="19"/>
    </row>
    <row r="2960" spans="1:30" hidden="1" x14ac:dyDescent="0.25">
      <c r="A2960" s="138"/>
      <c r="B2960" s="139"/>
      <c r="C2960" s="140"/>
      <c r="J2960" s="142"/>
      <c r="K2960" s="142"/>
      <c r="L2960" s="142"/>
      <c r="O2960" s="141"/>
      <c r="R2960" s="141"/>
      <c r="AA2960"/>
      <c r="AD2960" s="19"/>
    </row>
    <row r="2961" spans="1:30" hidden="1" x14ac:dyDescent="0.25">
      <c r="A2961" s="138"/>
      <c r="B2961" s="139"/>
      <c r="C2961" s="140"/>
      <c r="J2961" s="142"/>
      <c r="K2961" s="142"/>
      <c r="L2961" s="142"/>
      <c r="O2961" s="141"/>
      <c r="R2961" s="141"/>
      <c r="AA2961"/>
      <c r="AD2961" s="19"/>
    </row>
    <row r="2962" spans="1:30" hidden="1" x14ac:dyDescent="0.25">
      <c r="A2962" s="138"/>
      <c r="B2962" s="139"/>
      <c r="C2962" s="140"/>
      <c r="J2962" s="142"/>
      <c r="K2962" s="142"/>
      <c r="L2962" s="142"/>
      <c r="O2962" s="141"/>
      <c r="R2962" s="141"/>
      <c r="AA2962"/>
      <c r="AD2962" s="19"/>
    </row>
    <row r="2963" spans="1:30" hidden="1" x14ac:dyDescent="0.25">
      <c r="A2963" s="138"/>
      <c r="B2963" s="139"/>
      <c r="C2963" s="140"/>
      <c r="J2963" s="142"/>
      <c r="K2963" s="142"/>
      <c r="L2963" s="142"/>
      <c r="O2963" s="141"/>
      <c r="R2963" s="141"/>
      <c r="AA2963"/>
      <c r="AD2963" s="19"/>
    </row>
    <row r="2964" spans="1:30" hidden="1" x14ac:dyDescent="0.25">
      <c r="A2964" s="138"/>
      <c r="B2964" s="139"/>
      <c r="C2964" s="140"/>
      <c r="J2964" s="142"/>
      <c r="K2964" s="142"/>
      <c r="L2964" s="142"/>
      <c r="O2964" s="141"/>
      <c r="R2964" s="141"/>
      <c r="AA2964"/>
      <c r="AD2964" s="19"/>
    </row>
    <row r="2965" spans="1:30" hidden="1" x14ac:dyDescent="0.25">
      <c r="A2965" s="138"/>
      <c r="B2965" s="139"/>
      <c r="C2965" s="140"/>
      <c r="J2965" s="142"/>
      <c r="K2965" s="142"/>
      <c r="L2965" s="142"/>
      <c r="O2965" s="141"/>
      <c r="R2965" s="141"/>
      <c r="AA2965"/>
      <c r="AD2965" s="19"/>
    </row>
    <row r="2966" spans="1:30" hidden="1" x14ac:dyDescent="0.25">
      <c r="A2966" s="138"/>
      <c r="B2966" s="139"/>
      <c r="C2966" s="140"/>
      <c r="J2966" s="142"/>
      <c r="K2966" s="142"/>
      <c r="L2966" s="142"/>
      <c r="O2966" s="141"/>
      <c r="R2966" s="141"/>
      <c r="AA2966"/>
      <c r="AD2966" s="19"/>
    </row>
    <row r="2967" spans="1:30" hidden="1" x14ac:dyDescent="0.25">
      <c r="A2967" s="138"/>
      <c r="B2967" s="139"/>
      <c r="C2967" s="140"/>
      <c r="J2967" s="142"/>
      <c r="K2967" s="142"/>
      <c r="L2967" s="142"/>
      <c r="O2967" s="141"/>
      <c r="R2967" s="141"/>
      <c r="AA2967"/>
      <c r="AD2967" s="19"/>
    </row>
    <row r="2968" spans="1:30" hidden="1" x14ac:dyDescent="0.25">
      <c r="A2968" s="138"/>
      <c r="B2968" s="139"/>
      <c r="C2968" s="140"/>
      <c r="J2968" s="142"/>
      <c r="K2968" s="142"/>
      <c r="L2968" s="142"/>
      <c r="O2968" s="141"/>
      <c r="R2968" s="141"/>
      <c r="AA2968"/>
      <c r="AD2968" s="19"/>
    </row>
    <row r="2969" spans="1:30" hidden="1" x14ac:dyDescent="0.25">
      <c r="A2969" s="138"/>
      <c r="B2969" s="139"/>
      <c r="C2969" s="140"/>
      <c r="J2969" s="142"/>
      <c r="K2969" s="142"/>
      <c r="L2969" s="142"/>
      <c r="O2969" s="141"/>
      <c r="R2969" s="141"/>
      <c r="AA2969"/>
      <c r="AD2969" s="19"/>
    </row>
    <row r="2970" spans="1:30" hidden="1" x14ac:dyDescent="0.25">
      <c r="A2970" s="138"/>
      <c r="B2970" s="139"/>
      <c r="C2970" s="140"/>
      <c r="J2970" s="142"/>
      <c r="K2970" s="142"/>
      <c r="L2970" s="142"/>
      <c r="O2970" s="141"/>
      <c r="R2970" s="141"/>
      <c r="AA2970"/>
      <c r="AD2970" s="19"/>
    </row>
    <row r="2971" spans="1:30" hidden="1" x14ac:dyDescent="0.25">
      <c r="A2971" s="138"/>
      <c r="B2971" s="139"/>
      <c r="C2971" s="140"/>
      <c r="J2971" s="142"/>
      <c r="K2971" s="142"/>
      <c r="L2971" s="142"/>
      <c r="O2971" s="141"/>
      <c r="R2971" s="141"/>
      <c r="AA2971"/>
      <c r="AD2971" s="19"/>
    </row>
    <row r="2972" spans="1:30" hidden="1" x14ac:dyDescent="0.25">
      <c r="A2972" s="138"/>
      <c r="B2972" s="139"/>
      <c r="C2972" s="140"/>
      <c r="J2972" s="142"/>
      <c r="K2972" s="142"/>
      <c r="L2972" s="142"/>
      <c r="O2972" s="141"/>
      <c r="R2972" s="141"/>
      <c r="AA2972"/>
      <c r="AD2972" s="19"/>
    </row>
    <row r="2973" spans="1:30" hidden="1" x14ac:dyDescent="0.25">
      <c r="A2973" s="138"/>
      <c r="B2973" s="139"/>
      <c r="C2973" s="140"/>
      <c r="J2973" s="142"/>
      <c r="K2973" s="142"/>
      <c r="L2973" s="142"/>
      <c r="O2973" s="141"/>
      <c r="R2973" s="141"/>
      <c r="AA2973"/>
      <c r="AD2973" s="19"/>
    </row>
    <row r="2974" spans="1:30" hidden="1" x14ac:dyDescent="0.25">
      <c r="A2974" s="138"/>
      <c r="B2974" s="139"/>
      <c r="C2974" s="140"/>
      <c r="J2974" s="142"/>
      <c r="K2974" s="142"/>
      <c r="L2974" s="142"/>
      <c r="O2974" s="141"/>
      <c r="R2974" s="141"/>
      <c r="AA2974"/>
      <c r="AD2974" s="19"/>
    </row>
    <row r="2975" spans="1:30" hidden="1" x14ac:dyDescent="0.25">
      <c r="A2975" s="138"/>
      <c r="B2975" s="139"/>
      <c r="C2975" s="140"/>
      <c r="J2975" s="142"/>
      <c r="K2975" s="142"/>
      <c r="L2975" s="142"/>
      <c r="O2975" s="141"/>
      <c r="R2975" s="141"/>
      <c r="AA2975"/>
      <c r="AD2975" s="19"/>
    </row>
    <row r="2976" spans="1:30" hidden="1" x14ac:dyDescent="0.25">
      <c r="A2976" s="138"/>
      <c r="B2976" s="139"/>
      <c r="C2976" s="140"/>
      <c r="J2976" s="142"/>
      <c r="K2976" s="142"/>
      <c r="L2976" s="142"/>
      <c r="O2976" s="141"/>
      <c r="R2976" s="141"/>
      <c r="AA2976"/>
      <c r="AD2976" s="19"/>
    </row>
    <row r="2977" spans="1:30" hidden="1" x14ac:dyDescent="0.25">
      <c r="A2977" s="138"/>
      <c r="B2977" s="139"/>
      <c r="C2977" s="140"/>
      <c r="J2977" s="142"/>
      <c r="K2977" s="142"/>
      <c r="L2977" s="142"/>
      <c r="O2977" s="141"/>
      <c r="R2977" s="141"/>
      <c r="AA2977"/>
      <c r="AD2977" s="19"/>
    </row>
    <row r="2978" spans="1:30" hidden="1" x14ac:dyDescent="0.25">
      <c r="A2978" s="138"/>
      <c r="B2978" s="139"/>
      <c r="C2978" s="140"/>
      <c r="J2978" s="142"/>
      <c r="K2978" s="142"/>
      <c r="L2978" s="142"/>
      <c r="O2978" s="141"/>
      <c r="R2978" s="141"/>
      <c r="AA2978"/>
      <c r="AD2978" s="19"/>
    </row>
    <row r="2979" spans="1:30" hidden="1" x14ac:dyDescent="0.25">
      <c r="A2979" s="138"/>
      <c r="B2979" s="139"/>
      <c r="C2979" s="140"/>
      <c r="J2979" s="142"/>
      <c r="K2979" s="142"/>
      <c r="L2979" s="142"/>
      <c r="O2979" s="141"/>
      <c r="R2979" s="141"/>
      <c r="AA2979"/>
      <c r="AD2979" s="19"/>
    </row>
  </sheetData>
  <phoneticPr fontId="3" type="noConversion"/>
  <conditionalFormatting sqref="G1:G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:I1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D2980:AD1048576 H2:I2979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1:R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R2979 W2980:W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:N2979 AW2980:AW1048576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">
    <cfRule type="colorScale" priority="5">
      <colorScale>
        <cfvo type="min"/>
        <cfvo type="max"/>
        <color rgb="FFFFEF9C"/>
        <color rgb="FF63BE7B"/>
      </colorScale>
    </cfRule>
  </conditionalFormatting>
  <conditionalFormatting sqref="Z2:Z2979 BE2980:BE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AB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:AB2979 AA2980:AA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8">
      <colorScale>
        <cfvo type="min"/>
        <cfvo type="max"/>
        <color rgb="FFFFEF9C"/>
        <color rgb="FF63BE7B"/>
      </colorScale>
    </cfRule>
  </conditionalFormatting>
  <conditionalFormatting sqref="AC2:AC2979 AR2980:AR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K2979 AY2980:BC1048576 AE2980:AF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2979 M1:M2979 X2980:X1048576">
    <cfRule type="colorScale" priority="3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P1:P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0F55A-9A5D-4BCF-B420-396D8D71A418}">
  <sheetPr codeName="工作表6"/>
  <dimension ref="A1:B27"/>
  <sheetViews>
    <sheetView workbookViewId="0">
      <selection activeCell="A27" sqref="A27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31</v>
      </c>
      <c r="B1">
        <v>0.4519774011299435</v>
      </c>
    </row>
    <row r="2" spans="1:2" x14ac:dyDescent="0.25">
      <c r="A2" t="s">
        <v>64</v>
      </c>
      <c r="B2">
        <v>0.31205673758865249</v>
      </c>
    </row>
    <row r="3" spans="1:2" x14ac:dyDescent="0.25">
      <c r="A3" t="s">
        <v>195</v>
      </c>
      <c r="B3">
        <v>0.25384615384615383</v>
      </c>
    </row>
    <row r="4" spans="1:2" x14ac:dyDescent="0.25">
      <c r="A4" t="s">
        <v>49</v>
      </c>
      <c r="B4">
        <v>0.30275229357798167</v>
      </c>
    </row>
    <row r="5" spans="1:2" x14ac:dyDescent="0.25">
      <c r="A5" t="s">
        <v>173</v>
      </c>
      <c r="B5">
        <v>0.29850746268656714</v>
      </c>
    </row>
    <row r="6" spans="1:2" x14ac:dyDescent="0.25">
      <c r="A6" t="s">
        <v>140</v>
      </c>
      <c r="B6">
        <v>0.33333333333333331</v>
      </c>
    </row>
    <row r="7" spans="1:2" x14ac:dyDescent="0.25">
      <c r="A7" t="s">
        <v>400</v>
      </c>
      <c r="B7">
        <v>0.25984251968503935</v>
      </c>
    </row>
    <row r="8" spans="1:2" x14ac:dyDescent="0.25">
      <c r="A8" t="s">
        <v>69</v>
      </c>
      <c r="B8">
        <v>0.18867924528301888</v>
      </c>
    </row>
    <row r="9" spans="1:2" x14ac:dyDescent="0.25">
      <c r="A9" t="s">
        <v>58</v>
      </c>
      <c r="B9">
        <v>0.20833333333333334</v>
      </c>
    </row>
    <row r="10" spans="1:2" x14ac:dyDescent="0.25">
      <c r="A10" t="s">
        <v>85</v>
      </c>
      <c r="B10">
        <v>0.22321428571428573</v>
      </c>
    </row>
    <row r="11" spans="1:2" x14ac:dyDescent="0.25">
      <c r="A11" t="s">
        <v>401</v>
      </c>
      <c r="B11">
        <v>0.20560747663551401</v>
      </c>
    </row>
    <row r="12" spans="1:2" x14ac:dyDescent="0.25">
      <c r="A12" t="s">
        <v>106</v>
      </c>
      <c r="B12">
        <v>0.18796992481203006</v>
      </c>
    </row>
    <row r="13" spans="1:2" x14ac:dyDescent="0.25">
      <c r="A13" t="s">
        <v>120</v>
      </c>
      <c r="B13">
        <v>0.25833333333333336</v>
      </c>
    </row>
    <row r="14" spans="1:2" x14ac:dyDescent="0.25">
      <c r="A14" t="s">
        <v>53</v>
      </c>
      <c r="B14">
        <v>0.20799999999999999</v>
      </c>
    </row>
    <row r="15" spans="1:2" x14ac:dyDescent="0.25">
      <c r="A15" t="s">
        <v>150</v>
      </c>
      <c r="B15">
        <v>0.19266055045871561</v>
      </c>
    </row>
    <row r="16" spans="1:2" x14ac:dyDescent="0.25">
      <c r="A16" t="s">
        <v>43</v>
      </c>
      <c r="B16">
        <v>0.24528301886792453</v>
      </c>
    </row>
    <row r="17" spans="1:2" x14ac:dyDescent="0.25">
      <c r="A17" t="s">
        <v>402</v>
      </c>
      <c r="B17">
        <v>0.23880597014925373</v>
      </c>
    </row>
    <row r="18" spans="1:2" x14ac:dyDescent="0.25">
      <c r="A18" t="s">
        <v>403</v>
      </c>
      <c r="B18">
        <v>0.16981132075471697</v>
      </c>
    </row>
    <row r="19" spans="1:2" x14ac:dyDescent="0.25">
      <c r="A19" t="s">
        <v>404</v>
      </c>
      <c r="B19">
        <v>0.36363636363636365</v>
      </c>
    </row>
    <row r="20" spans="1:2" x14ac:dyDescent="0.25">
      <c r="A20" t="s">
        <v>167</v>
      </c>
      <c r="B20">
        <v>0.13</v>
      </c>
    </row>
    <row r="21" spans="1:2" x14ac:dyDescent="0.25">
      <c r="A21" t="s">
        <v>405</v>
      </c>
      <c r="B21">
        <v>0.13043478260869565</v>
      </c>
    </row>
    <row r="22" spans="1:2" x14ac:dyDescent="0.25">
      <c r="A22" t="s">
        <v>406</v>
      </c>
      <c r="B22">
        <v>0.20454545454545456</v>
      </c>
    </row>
    <row r="23" spans="1:2" x14ac:dyDescent="0.25">
      <c r="A23" t="s">
        <v>26</v>
      </c>
      <c r="B23">
        <v>0.17647058823529413</v>
      </c>
    </row>
    <row r="24" spans="1:2" x14ac:dyDescent="0.25">
      <c r="A24" t="s">
        <v>407</v>
      </c>
      <c r="B24">
        <v>0.18032786885245902</v>
      </c>
    </row>
    <row r="25" spans="1:2" x14ac:dyDescent="0.25">
      <c r="A25" t="s">
        <v>385</v>
      </c>
      <c r="B25">
        <v>8.1395348837209308E-2</v>
      </c>
    </row>
    <row r="26" spans="1:2" x14ac:dyDescent="0.25">
      <c r="A26" t="s">
        <v>90</v>
      </c>
      <c r="B26">
        <v>0.222</v>
      </c>
    </row>
    <row r="27" spans="1:2" x14ac:dyDescent="0.25">
      <c r="A27" t="s">
        <v>13</v>
      </c>
      <c r="B27">
        <v>0.222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209DC-E62A-4C55-B4D4-FBF742A310FF}">
  <sheetPr codeName="工作表7"/>
  <dimension ref="A1:B22"/>
  <sheetViews>
    <sheetView workbookViewId="0">
      <selection activeCell="K16" sqref="K16"/>
    </sheetView>
  </sheetViews>
  <sheetFormatPr defaultRowHeight="15.75" x14ac:dyDescent="0.25"/>
  <sheetData>
    <row r="1" spans="1:2" x14ac:dyDescent="0.25">
      <c r="A1" t="s">
        <v>32</v>
      </c>
      <c r="B1">
        <v>0.38562091503267976</v>
      </c>
    </row>
    <row r="2" spans="1:2" x14ac:dyDescent="0.25">
      <c r="A2" t="s">
        <v>54</v>
      </c>
      <c r="B2">
        <v>0.25966850828729282</v>
      </c>
    </row>
    <row r="3" spans="1:2" x14ac:dyDescent="0.25">
      <c r="A3" t="s">
        <v>65</v>
      </c>
      <c r="B3">
        <v>0.30827067669172931</v>
      </c>
    </row>
    <row r="4" spans="1:2" x14ac:dyDescent="0.25">
      <c r="A4" t="s">
        <v>179</v>
      </c>
      <c r="B4">
        <v>0.25</v>
      </c>
    </row>
    <row r="5" spans="1:2" x14ac:dyDescent="0.25">
      <c r="A5" t="s">
        <v>50</v>
      </c>
      <c r="B5">
        <v>0.29411764705882354</v>
      </c>
    </row>
    <row r="6" spans="1:2" x14ac:dyDescent="0.25">
      <c r="A6" t="s">
        <v>21</v>
      </c>
      <c r="B6">
        <v>0.20805369127516779</v>
      </c>
    </row>
    <row r="7" spans="1:2" x14ac:dyDescent="0.25">
      <c r="A7" t="s">
        <v>135</v>
      </c>
      <c r="B7">
        <v>0.29599999999999999</v>
      </c>
    </row>
    <row r="8" spans="1:2" x14ac:dyDescent="0.25">
      <c r="A8" t="s">
        <v>121</v>
      </c>
      <c r="B8">
        <v>0.31730769230769229</v>
      </c>
    </row>
    <row r="9" spans="1:2" x14ac:dyDescent="0.25">
      <c r="A9" t="s">
        <v>81</v>
      </c>
      <c r="B9">
        <v>0.2391304347826087</v>
      </c>
    </row>
    <row r="10" spans="1:2" x14ac:dyDescent="0.25">
      <c r="A10" t="s">
        <v>76</v>
      </c>
      <c r="B10">
        <v>0.21379310344827587</v>
      </c>
    </row>
    <row r="11" spans="1:2" x14ac:dyDescent="0.25">
      <c r="A11" t="s">
        <v>59</v>
      </c>
      <c r="B11">
        <v>0.21551724137931033</v>
      </c>
    </row>
    <row r="12" spans="1:2" x14ac:dyDescent="0.25">
      <c r="A12" t="s">
        <v>91</v>
      </c>
      <c r="B12">
        <v>0.24369747899159663</v>
      </c>
    </row>
    <row r="13" spans="1:2" x14ac:dyDescent="0.25">
      <c r="A13" t="s">
        <v>70</v>
      </c>
      <c r="B13">
        <v>0.23655913978494625</v>
      </c>
    </row>
    <row r="14" spans="1:2" x14ac:dyDescent="0.25">
      <c r="A14" t="s">
        <v>154</v>
      </c>
      <c r="B14">
        <v>0.21804511278195488</v>
      </c>
    </row>
    <row r="15" spans="1:2" x14ac:dyDescent="0.25">
      <c r="A15" t="s">
        <v>158</v>
      </c>
      <c r="B15">
        <v>0.18831168831168832</v>
      </c>
    </row>
    <row r="16" spans="1:2" x14ac:dyDescent="0.25">
      <c r="A16" t="s">
        <v>44</v>
      </c>
      <c r="B16">
        <v>0.22619047619047619</v>
      </c>
    </row>
    <row r="17" spans="1:2" x14ac:dyDescent="0.25">
      <c r="A17" t="s">
        <v>39</v>
      </c>
      <c r="B17">
        <v>0.19266055045871561</v>
      </c>
    </row>
    <row r="18" spans="1:2" x14ac:dyDescent="0.25">
      <c r="A18" t="s">
        <v>14</v>
      </c>
      <c r="B18">
        <v>0.18072289156626506</v>
      </c>
    </row>
    <row r="19" spans="1:2" x14ac:dyDescent="0.25">
      <c r="A19" t="s">
        <v>168</v>
      </c>
      <c r="B19">
        <v>0.21505376344086022</v>
      </c>
    </row>
    <row r="20" spans="1:2" x14ac:dyDescent="0.25">
      <c r="A20" t="s">
        <v>147</v>
      </c>
      <c r="B20">
        <v>0.11320754716981132</v>
      </c>
    </row>
    <row r="21" spans="1:2" x14ac:dyDescent="0.25">
      <c r="A21" t="s">
        <v>270</v>
      </c>
      <c r="B21">
        <v>0.30434782608695654</v>
      </c>
    </row>
    <row r="22" spans="1:2" x14ac:dyDescent="0.25">
      <c r="A22" t="s">
        <v>27</v>
      </c>
      <c r="B22">
        <v>0.17391304347826086</v>
      </c>
    </row>
  </sheetData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F0A4E-54E7-4CCA-B6A9-8AAB699C9452}">
  <sheetPr codeName="工作表8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1D3B1-296C-41B2-80DA-1351F7AABD91}">
  <sheetPr codeName="工作表9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408</v>
      </c>
    </row>
    <row r="2" spans="1:2" x14ac:dyDescent="0.25">
      <c r="A2">
        <v>2</v>
      </c>
      <c r="B2" t="s">
        <v>408</v>
      </c>
    </row>
    <row r="3" spans="1:2" x14ac:dyDescent="0.25">
      <c r="A3">
        <v>3</v>
      </c>
      <c r="B3" t="s">
        <v>408</v>
      </c>
    </row>
    <row r="4" spans="1:2" x14ac:dyDescent="0.25">
      <c r="A4">
        <v>4</v>
      </c>
      <c r="B4" t="s">
        <v>409</v>
      </c>
    </row>
    <row r="5" spans="1:2" x14ac:dyDescent="0.25">
      <c r="A5">
        <v>5</v>
      </c>
      <c r="B5" t="s">
        <v>409</v>
      </c>
    </row>
    <row r="6" spans="1:2" x14ac:dyDescent="0.25">
      <c r="A6">
        <v>6</v>
      </c>
      <c r="B6" t="s">
        <v>409</v>
      </c>
    </row>
    <row r="7" spans="1:2" x14ac:dyDescent="0.25">
      <c r="A7">
        <v>7</v>
      </c>
      <c r="B7" t="s">
        <v>409</v>
      </c>
    </row>
    <row r="8" spans="1:2" x14ac:dyDescent="0.25">
      <c r="A8">
        <v>8</v>
      </c>
      <c r="B8" t="s">
        <v>410</v>
      </c>
    </row>
    <row r="9" spans="1:2" x14ac:dyDescent="0.25">
      <c r="A9">
        <v>9</v>
      </c>
      <c r="B9" t="s">
        <v>410</v>
      </c>
    </row>
    <row r="10" spans="1:2" x14ac:dyDescent="0.25">
      <c r="A10">
        <v>10</v>
      </c>
      <c r="B10" t="s">
        <v>410</v>
      </c>
    </row>
    <row r="11" spans="1:2" x14ac:dyDescent="0.25">
      <c r="A11">
        <v>11</v>
      </c>
      <c r="B11" t="s">
        <v>411</v>
      </c>
    </row>
    <row r="12" spans="1:2" x14ac:dyDescent="0.25">
      <c r="A12">
        <v>12</v>
      </c>
      <c r="B12" t="s">
        <v>411</v>
      </c>
    </row>
    <row r="13" spans="1:2" x14ac:dyDescent="0.25">
      <c r="A13">
        <v>13</v>
      </c>
      <c r="B13" t="s">
        <v>411</v>
      </c>
    </row>
    <row r="14" spans="1:2" x14ac:dyDescent="0.25">
      <c r="A14">
        <v>14</v>
      </c>
      <c r="B14" t="s">
        <v>411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A43A-624D-40EA-B15F-6CE514613C43}">
  <sheetPr codeName="工作表10"/>
  <dimension ref="A1:AI2979"/>
  <sheetViews>
    <sheetView workbookViewId="0">
      <pane xSplit="2" ySplit="1" topLeftCell="C826" activePane="bottomRight" state="frozen"/>
      <selection pane="topRight" activeCell="C1" sqref="C1"/>
      <selection pane="bottomLeft" activeCell="A2" sqref="A2"/>
      <selection pane="bottomRight" activeCell="J13" sqref="J13"/>
    </sheetView>
  </sheetViews>
  <sheetFormatPr defaultRowHeight="15.75" x14ac:dyDescent="0.25"/>
  <cols>
    <col min="3" max="3" width="9.140625" style="13"/>
    <col min="5" max="6" width="10.140625" style="141" hidden="1" customWidth="1"/>
    <col min="7" max="7" width="0" style="141" hidden="1" customWidth="1"/>
  </cols>
  <sheetData>
    <row r="1" spans="1:35" x14ac:dyDescent="0.25">
      <c r="A1" s="15" t="s">
        <v>2475</v>
      </c>
      <c r="B1" s="15" t="s">
        <v>2476</v>
      </c>
      <c r="C1" s="14" t="s">
        <v>2477</v>
      </c>
      <c r="D1" s="1" t="s">
        <v>412</v>
      </c>
      <c r="E1" s="144" t="s">
        <v>2519</v>
      </c>
      <c r="F1" s="144" t="s">
        <v>2525</v>
      </c>
      <c r="G1" s="144" t="s">
        <v>2526</v>
      </c>
      <c r="H1" s="1" t="s">
        <v>2500</v>
      </c>
      <c r="I1" s="1" t="s">
        <v>6</v>
      </c>
      <c r="J1" s="45" t="s">
        <v>2501</v>
      </c>
      <c r="K1" s="71" t="s">
        <v>4</v>
      </c>
      <c r="L1" s="15" t="s">
        <v>5</v>
      </c>
      <c r="M1" s="1" t="s">
        <v>2502</v>
      </c>
      <c r="N1" s="1" t="s">
        <v>2483</v>
      </c>
      <c r="O1" s="1" t="s">
        <v>2524</v>
      </c>
      <c r="P1" s="1" t="s">
        <v>2548</v>
      </c>
      <c r="Q1" s="1" t="s">
        <v>413</v>
      </c>
      <c r="R1" s="1" t="s">
        <v>2478</v>
      </c>
      <c r="S1" s="1" t="s">
        <v>414</v>
      </c>
      <c r="T1" s="1" t="s">
        <v>2479</v>
      </c>
      <c r="U1" s="1" t="s">
        <v>2480</v>
      </c>
      <c r="V1" s="1" t="s">
        <v>7</v>
      </c>
      <c r="W1" s="1" t="s">
        <v>2481</v>
      </c>
      <c r="X1" s="1" t="s">
        <v>2484</v>
      </c>
      <c r="Y1" s="1" t="s">
        <v>2450</v>
      </c>
      <c r="Z1" s="1" t="s">
        <v>2451</v>
      </c>
      <c r="AA1" s="1" t="s">
        <v>2452</v>
      </c>
      <c r="AB1" s="1" t="s">
        <v>2453</v>
      </c>
      <c r="AC1" s="1" t="s">
        <v>2454</v>
      </c>
      <c r="AD1" s="1" t="s">
        <v>2485</v>
      </c>
      <c r="AE1" s="1" t="s">
        <v>8</v>
      </c>
      <c r="AF1" s="1" t="s">
        <v>10</v>
      </c>
      <c r="AG1" s="1" t="s">
        <v>2498</v>
      </c>
      <c r="AH1" s="1" t="s">
        <v>2455</v>
      </c>
      <c r="AI1" s="1" t="s">
        <v>494</v>
      </c>
    </row>
    <row r="2" spans="1:35" x14ac:dyDescent="0.25">
      <c r="A2" s="16" t="s">
        <v>1</v>
      </c>
      <c r="B2" s="16" t="s">
        <v>12</v>
      </c>
      <c r="C2" s="35" t="str">
        <f>VLOOKUP(X2, method!$A$1:$B$15, 2, 0)</f>
        <v>放頭</v>
      </c>
      <c r="D2" s="29">
        <v>2</v>
      </c>
      <c r="E2" s="145" t="str">
        <f t="shared" ref="E2:E65" si="0">IF(COUNTIFS($B:$B,B2,$F:$F,"&lt;="&amp;5,$D:$D,"&lt;="&amp;5)&gt;=3,"忠","")</f>
        <v>忠</v>
      </c>
      <c r="F2" s="145">
        <f>COUNTIF($B$2:B2,B2)</f>
        <v>1</v>
      </c>
      <c r="G2" s="145" t="str">
        <f t="shared" ref="G2:G65" si="1">IF(F2&lt;=5,
    IF(COUNTIFS($B:$B,TRIM($B2),$F:$F,"&lt;=5",$AC:$AC,"&lt;&gt;"&amp;LOOKUP(1,0/((TRIM($B:$B)=TRIM($B2))*($F:$F=1)),$AC:$AC))&gt;0,
    "倉",""),
"")</f>
        <v/>
      </c>
      <c r="H2">
        <v>11</v>
      </c>
      <c r="I2">
        <v>2</v>
      </c>
      <c r="J2" s="46" t="s">
        <v>13</v>
      </c>
      <c r="K2" s="53" t="s">
        <v>53</v>
      </c>
      <c r="L2" s="16" t="s">
        <v>14</v>
      </c>
      <c r="M2">
        <v>135</v>
      </c>
      <c r="N2">
        <v>135</v>
      </c>
      <c r="O2">
        <v>5.4</v>
      </c>
      <c r="P2">
        <v>4.3</v>
      </c>
      <c r="Q2" t="s">
        <v>415</v>
      </c>
      <c r="R2" s="32" t="s">
        <v>416</v>
      </c>
      <c r="S2" s="40">
        <v>1200</v>
      </c>
      <c r="T2" s="33" t="s">
        <v>417</v>
      </c>
      <c r="U2">
        <v>5</v>
      </c>
      <c r="V2">
        <v>40</v>
      </c>
      <c r="W2" s="12" t="s">
        <v>418</v>
      </c>
      <c r="X2">
        <v>1</v>
      </c>
      <c r="Y2">
        <v>1</v>
      </c>
      <c r="Z2">
        <v>2</v>
      </c>
      <c r="AD2" t="s">
        <v>77</v>
      </c>
      <c r="AE2">
        <v>1049</v>
      </c>
      <c r="AF2" t="s">
        <v>151</v>
      </c>
    </row>
    <row r="3" spans="1:35" x14ac:dyDescent="0.25">
      <c r="A3" s="16" t="s">
        <v>1</v>
      </c>
      <c r="B3" s="16" t="s">
        <v>12</v>
      </c>
      <c r="C3" s="35" t="str">
        <f>VLOOKUP(X3, method!$A$1:$B$15, 2, 0)</f>
        <v>放頭</v>
      </c>
      <c r="D3">
        <v>7</v>
      </c>
      <c r="E3" s="141" t="str">
        <f t="shared" si="0"/>
        <v>忠</v>
      </c>
      <c r="F3" s="141">
        <f>COUNTIF($B$2:B3,B3)</f>
        <v>2</v>
      </c>
      <c r="G3" s="141" t="str">
        <f t="shared" si="1"/>
        <v/>
      </c>
      <c r="H3">
        <v>11</v>
      </c>
      <c r="I3">
        <v>5</v>
      </c>
      <c r="J3" s="46" t="s">
        <v>13</v>
      </c>
      <c r="K3" s="48" t="s">
        <v>26</v>
      </c>
      <c r="L3" s="16" t="s">
        <v>14</v>
      </c>
      <c r="M3">
        <v>135</v>
      </c>
      <c r="N3">
        <v>117</v>
      </c>
      <c r="O3">
        <v>5.4</v>
      </c>
      <c r="P3">
        <v>3.8</v>
      </c>
      <c r="Q3" t="s">
        <v>419</v>
      </c>
      <c r="R3" s="31" t="s">
        <v>420</v>
      </c>
      <c r="S3" s="40">
        <v>1200</v>
      </c>
      <c r="T3" s="33" t="s">
        <v>417</v>
      </c>
      <c r="U3">
        <v>4</v>
      </c>
      <c r="V3">
        <v>42</v>
      </c>
      <c r="W3">
        <v>3</v>
      </c>
      <c r="X3">
        <v>2</v>
      </c>
      <c r="Y3">
        <v>2</v>
      </c>
      <c r="Z3">
        <v>7</v>
      </c>
      <c r="AD3" t="s">
        <v>421</v>
      </c>
      <c r="AE3">
        <v>1029</v>
      </c>
      <c r="AF3" t="s">
        <v>161</v>
      </c>
    </row>
    <row r="4" spans="1:35" x14ac:dyDescent="0.25">
      <c r="A4" s="16" t="s">
        <v>1</v>
      </c>
      <c r="B4" s="16" t="s">
        <v>12</v>
      </c>
      <c r="C4" s="35" t="str">
        <f>VLOOKUP(X4, method!$A$1:$B$15, 2, 0)</f>
        <v>放頭</v>
      </c>
      <c r="D4" s="29">
        <v>3</v>
      </c>
      <c r="E4" s="145" t="str">
        <f t="shared" si="0"/>
        <v>忠</v>
      </c>
      <c r="F4" s="145">
        <f>COUNTIF($B$2:B4,B4)</f>
        <v>3</v>
      </c>
      <c r="G4" s="145" t="str">
        <f t="shared" si="1"/>
        <v/>
      </c>
      <c r="H4">
        <v>11</v>
      </c>
      <c r="I4">
        <v>5</v>
      </c>
      <c r="J4" s="46" t="s">
        <v>13</v>
      </c>
      <c r="K4" s="56" t="s">
        <v>69</v>
      </c>
      <c r="L4" s="16" t="s">
        <v>14</v>
      </c>
      <c r="M4">
        <v>135</v>
      </c>
      <c r="N4">
        <v>120</v>
      </c>
      <c r="O4">
        <v>5.4</v>
      </c>
      <c r="P4">
        <v>4</v>
      </c>
      <c r="Q4" t="s">
        <v>422</v>
      </c>
      <c r="R4" s="31" t="s">
        <v>420</v>
      </c>
      <c r="S4" s="40">
        <v>1200</v>
      </c>
      <c r="T4" s="33" t="s">
        <v>417</v>
      </c>
      <c r="U4">
        <v>4</v>
      </c>
      <c r="V4">
        <v>42</v>
      </c>
      <c r="W4" s="12" t="s">
        <v>423</v>
      </c>
      <c r="X4">
        <v>1</v>
      </c>
      <c r="Y4">
        <v>1</v>
      </c>
      <c r="Z4">
        <v>3</v>
      </c>
      <c r="AD4" t="s">
        <v>424</v>
      </c>
      <c r="AE4">
        <v>1032</v>
      </c>
      <c r="AF4" t="s">
        <v>161</v>
      </c>
    </row>
    <row r="5" spans="1:35" x14ac:dyDescent="0.25">
      <c r="A5" s="16" t="s">
        <v>1</v>
      </c>
      <c r="B5" s="16" t="s">
        <v>12</v>
      </c>
      <c r="C5" s="37" t="str">
        <f>VLOOKUP(X5, method!$A$1:$B$15, 2, 0)</f>
        <v>中前</v>
      </c>
      <c r="D5" s="29">
        <v>3</v>
      </c>
      <c r="E5" s="145" t="str">
        <f t="shared" si="0"/>
        <v>忠</v>
      </c>
      <c r="F5" s="145">
        <f>COUNTIF($B$2:B5,B5)</f>
        <v>4</v>
      </c>
      <c r="G5" s="145" t="str">
        <f t="shared" si="1"/>
        <v/>
      </c>
      <c r="H5">
        <v>11</v>
      </c>
      <c r="I5">
        <v>2</v>
      </c>
      <c r="J5" s="46" t="s">
        <v>13</v>
      </c>
      <c r="K5" s="56" t="s">
        <v>69</v>
      </c>
      <c r="L5" s="16" t="s">
        <v>14</v>
      </c>
      <c r="M5">
        <v>135</v>
      </c>
      <c r="N5">
        <v>120</v>
      </c>
      <c r="O5">
        <v>5.4</v>
      </c>
      <c r="P5">
        <v>9.8000000000000007</v>
      </c>
      <c r="Q5" t="s">
        <v>425</v>
      </c>
      <c r="R5" s="32" t="s">
        <v>426</v>
      </c>
      <c r="S5" s="40">
        <v>1200</v>
      </c>
      <c r="T5" s="33" t="s">
        <v>427</v>
      </c>
      <c r="U5">
        <v>4</v>
      </c>
      <c r="V5">
        <v>42</v>
      </c>
      <c r="W5" s="12" t="s">
        <v>423</v>
      </c>
      <c r="X5">
        <v>4</v>
      </c>
      <c r="Y5">
        <v>3</v>
      </c>
      <c r="Z5">
        <v>3</v>
      </c>
      <c r="AD5" t="s">
        <v>15</v>
      </c>
      <c r="AE5">
        <v>1026</v>
      </c>
      <c r="AF5" t="s">
        <v>161</v>
      </c>
    </row>
    <row r="6" spans="1:35" x14ac:dyDescent="0.25">
      <c r="A6" s="16" t="s">
        <v>1</v>
      </c>
      <c r="B6" s="16" t="s">
        <v>12</v>
      </c>
      <c r="C6" s="37" t="str">
        <f>VLOOKUP(X6, method!$A$1:$B$15, 2, 0)</f>
        <v>中前</v>
      </c>
      <c r="D6">
        <v>11</v>
      </c>
      <c r="E6" s="141" t="str">
        <f t="shared" si="0"/>
        <v>忠</v>
      </c>
      <c r="F6" s="141">
        <f>COUNTIF($B$2:B6,B6)</f>
        <v>5</v>
      </c>
      <c r="G6" s="141" t="str">
        <f t="shared" si="1"/>
        <v/>
      </c>
      <c r="H6">
        <v>11</v>
      </c>
      <c r="I6">
        <v>11</v>
      </c>
      <c r="J6" s="46" t="s">
        <v>13</v>
      </c>
      <c r="K6" s="56" t="s">
        <v>69</v>
      </c>
      <c r="L6" s="16" t="s">
        <v>14</v>
      </c>
      <c r="M6">
        <v>135</v>
      </c>
      <c r="N6">
        <v>121</v>
      </c>
      <c r="O6">
        <v>5.4</v>
      </c>
      <c r="P6">
        <v>8.6</v>
      </c>
      <c r="Q6" t="s">
        <v>428</v>
      </c>
      <c r="R6" s="31" t="s">
        <v>420</v>
      </c>
      <c r="S6" s="40">
        <v>1200</v>
      </c>
      <c r="T6" s="33" t="s">
        <v>427</v>
      </c>
      <c r="U6">
        <v>4</v>
      </c>
      <c r="V6">
        <v>44</v>
      </c>
      <c r="W6" t="s">
        <v>429</v>
      </c>
      <c r="X6">
        <v>6</v>
      </c>
      <c r="Y6">
        <v>7</v>
      </c>
      <c r="Z6">
        <v>11</v>
      </c>
      <c r="AD6" t="s">
        <v>430</v>
      </c>
      <c r="AE6">
        <v>1018</v>
      </c>
      <c r="AF6" t="s">
        <v>161</v>
      </c>
    </row>
    <row r="7" spans="1:35" x14ac:dyDescent="0.25">
      <c r="A7" s="16" t="s">
        <v>1</v>
      </c>
      <c r="B7" s="16" t="s">
        <v>12</v>
      </c>
      <c r="C7" s="35" t="str">
        <f>VLOOKUP(X7, method!$A$1:$B$15, 2, 0)</f>
        <v>放頭</v>
      </c>
      <c r="D7" s="28">
        <v>3</v>
      </c>
      <c r="E7" s="140" t="str">
        <f t="shared" si="0"/>
        <v>忠</v>
      </c>
      <c r="F7" s="140">
        <f>COUNTIF($B$2:B7,B7)</f>
        <v>6</v>
      </c>
      <c r="G7" s="140" t="str">
        <f t="shared" si="1"/>
        <v/>
      </c>
      <c r="H7">
        <v>11</v>
      </c>
      <c r="I7">
        <v>7</v>
      </c>
      <c r="J7" s="46" t="s">
        <v>13</v>
      </c>
      <c r="K7" s="49" t="s">
        <v>31</v>
      </c>
      <c r="L7" s="16" t="s">
        <v>14</v>
      </c>
      <c r="M7">
        <v>135</v>
      </c>
      <c r="N7">
        <v>122</v>
      </c>
      <c r="O7">
        <v>5.4</v>
      </c>
      <c r="P7">
        <v>4.0999999999999996</v>
      </c>
      <c r="Q7" t="s">
        <v>431</v>
      </c>
      <c r="R7" s="32" t="s">
        <v>432</v>
      </c>
      <c r="S7" s="40">
        <v>1200</v>
      </c>
      <c r="T7" s="33" t="s">
        <v>427</v>
      </c>
      <c r="U7">
        <v>4</v>
      </c>
      <c r="V7">
        <v>47</v>
      </c>
      <c r="W7">
        <v>4</v>
      </c>
      <c r="X7">
        <v>1</v>
      </c>
      <c r="Y7">
        <v>1</v>
      </c>
      <c r="Z7">
        <v>3</v>
      </c>
      <c r="AD7" t="s">
        <v>281</v>
      </c>
      <c r="AE7">
        <v>1026</v>
      </c>
      <c r="AF7" t="s">
        <v>161</v>
      </c>
    </row>
    <row r="8" spans="1:35" x14ac:dyDescent="0.25">
      <c r="A8" s="16" t="s">
        <v>1</v>
      </c>
      <c r="B8" s="16" t="s">
        <v>12</v>
      </c>
      <c r="C8" s="35" t="str">
        <f>VLOOKUP(X8, method!$A$1:$B$15, 2, 0)</f>
        <v>放頭</v>
      </c>
      <c r="D8">
        <v>7</v>
      </c>
      <c r="E8" s="141" t="str">
        <f t="shared" si="0"/>
        <v>忠</v>
      </c>
      <c r="F8" s="141">
        <f>COUNTIF($B$2:B8,B8)</f>
        <v>7</v>
      </c>
      <c r="G8" s="141" t="str">
        <f t="shared" si="1"/>
        <v/>
      </c>
      <c r="H8">
        <v>11</v>
      </c>
      <c r="I8">
        <v>11</v>
      </c>
      <c r="J8" s="46" t="s">
        <v>13</v>
      </c>
      <c r="K8" s="72" t="s">
        <v>434</v>
      </c>
      <c r="L8" s="16" t="s">
        <v>14</v>
      </c>
      <c r="M8">
        <v>135</v>
      </c>
      <c r="N8">
        <v>124</v>
      </c>
      <c r="O8">
        <v>5.4</v>
      </c>
      <c r="P8">
        <v>28</v>
      </c>
      <c r="Q8" t="s">
        <v>433</v>
      </c>
      <c r="R8" s="32" t="s">
        <v>416</v>
      </c>
      <c r="S8">
        <v>1650</v>
      </c>
      <c r="T8" s="33" t="s">
        <v>427</v>
      </c>
      <c r="U8">
        <v>4</v>
      </c>
      <c r="V8">
        <v>49</v>
      </c>
      <c r="W8" t="s">
        <v>435</v>
      </c>
      <c r="X8">
        <v>1</v>
      </c>
      <c r="Y8">
        <v>1</v>
      </c>
      <c r="Z8">
        <v>1</v>
      </c>
      <c r="AA8">
        <v>7</v>
      </c>
      <c r="AD8" t="s">
        <v>436</v>
      </c>
      <c r="AE8">
        <v>1026</v>
      </c>
      <c r="AF8" t="s">
        <v>161</v>
      </c>
    </row>
    <row r="9" spans="1:35" x14ac:dyDescent="0.25">
      <c r="A9" s="16" t="s">
        <v>1</v>
      </c>
      <c r="B9" s="16" t="s">
        <v>12</v>
      </c>
      <c r="C9" s="35" t="str">
        <f>VLOOKUP(X9, method!$A$1:$B$15, 2, 0)</f>
        <v>放頭</v>
      </c>
      <c r="D9">
        <v>7</v>
      </c>
      <c r="E9" s="141" t="str">
        <f t="shared" si="0"/>
        <v>忠</v>
      </c>
      <c r="F9" s="141">
        <f>COUNTIF($B$2:B9,B9)</f>
        <v>8</v>
      </c>
      <c r="G9" s="141" t="str">
        <f t="shared" si="1"/>
        <v/>
      </c>
      <c r="H9">
        <v>11</v>
      </c>
      <c r="I9">
        <v>1</v>
      </c>
      <c r="J9" s="46" t="s">
        <v>13</v>
      </c>
      <c r="K9" s="53" t="s">
        <v>53</v>
      </c>
      <c r="L9" s="16" t="s">
        <v>14</v>
      </c>
      <c r="M9">
        <v>135</v>
      </c>
      <c r="N9">
        <v>129</v>
      </c>
      <c r="O9">
        <v>5.4</v>
      </c>
      <c r="P9">
        <v>12</v>
      </c>
      <c r="Q9" t="s">
        <v>437</v>
      </c>
      <c r="R9" s="32" t="s">
        <v>432</v>
      </c>
      <c r="S9">
        <v>1650</v>
      </c>
      <c r="T9" s="34" t="s">
        <v>438</v>
      </c>
      <c r="U9">
        <v>4</v>
      </c>
      <c r="V9">
        <v>51</v>
      </c>
      <c r="W9">
        <v>5</v>
      </c>
      <c r="X9">
        <v>3</v>
      </c>
      <c r="Y9">
        <v>3</v>
      </c>
      <c r="Z9">
        <v>3</v>
      </c>
      <c r="AA9">
        <v>7</v>
      </c>
      <c r="AD9" t="s">
        <v>439</v>
      </c>
      <c r="AE9">
        <v>1026</v>
      </c>
      <c r="AF9" t="s">
        <v>161</v>
      </c>
    </row>
    <row r="10" spans="1:35" x14ac:dyDescent="0.25">
      <c r="A10" s="16" t="s">
        <v>1</v>
      </c>
      <c r="B10" s="16" t="s">
        <v>12</v>
      </c>
      <c r="C10" s="37" t="str">
        <f>VLOOKUP(X10, method!$A$1:$B$15, 2, 0)</f>
        <v>中前</v>
      </c>
      <c r="D10">
        <v>8</v>
      </c>
      <c r="E10" s="141" t="str">
        <f t="shared" si="0"/>
        <v>忠</v>
      </c>
      <c r="F10" s="141">
        <f>COUNTIF($B$2:B10,B10)</f>
        <v>9</v>
      </c>
      <c r="G10" s="141" t="str">
        <f t="shared" si="1"/>
        <v/>
      </c>
      <c r="H10">
        <v>11</v>
      </c>
      <c r="I10">
        <v>1</v>
      </c>
      <c r="J10" s="46" t="s">
        <v>13</v>
      </c>
      <c r="K10" s="55" t="s">
        <v>64</v>
      </c>
      <c r="L10" s="16" t="s">
        <v>14</v>
      </c>
      <c r="M10">
        <v>135</v>
      </c>
      <c r="N10">
        <v>130</v>
      </c>
      <c r="O10">
        <v>5.4</v>
      </c>
      <c r="P10">
        <v>5</v>
      </c>
      <c r="Q10" t="s">
        <v>440</v>
      </c>
      <c r="R10" s="32" t="s">
        <v>416</v>
      </c>
      <c r="S10" s="40">
        <v>1200</v>
      </c>
      <c r="T10" s="33" t="s">
        <v>427</v>
      </c>
      <c r="U10">
        <v>4</v>
      </c>
      <c r="V10">
        <v>53</v>
      </c>
      <c r="W10" t="s">
        <v>441</v>
      </c>
      <c r="X10">
        <v>4</v>
      </c>
      <c r="Y10">
        <v>4</v>
      </c>
      <c r="Z10">
        <v>8</v>
      </c>
      <c r="AD10" t="s">
        <v>442</v>
      </c>
      <c r="AE10">
        <v>1025</v>
      </c>
      <c r="AF10" t="s">
        <v>161</v>
      </c>
    </row>
    <row r="11" spans="1:35" x14ac:dyDescent="0.25">
      <c r="A11" s="16" t="s">
        <v>1</v>
      </c>
      <c r="B11" s="16" t="s">
        <v>12</v>
      </c>
      <c r="C11" s="35" t="str">
        <f>VLOOKUP(X11, method!$A$1:$B$15, 2, 0)</f>
        <v>放頭</v>
      </c>
      <c r="D11" s="28">
        <v>3</v>
      </c>
      <c r="E11" s="140" t="str">
        <f t="shared" si="0"/>
        <v>忠</v>
      </c>
      <c r="F11" s="140">
        <f>COUNTIF($B$2:B11,B11)</f>
        <v>10</v>
      </c>
      <c r="G11" s="140" t="str">
        <f t="shared" si="1"/>
        <v/>
      </c>
      <c r="H11">
        <v>11</v>
      </c>
      <c r="I11">
        <v>9</v>
      </c>
      <c r="J11" s="46" t="s">
        <v>13</v>
      </c>
      <c r="K11" s="55" t="s">
        <v>64</v>
      </c>
      <c r="L11" s="16" t="s">
        <v>14</v>
      </c>
      <c r="M11">
        <v>135</v>
      </c>
      <c r="N11">
        <v>128</v>
      </c>
      <c r="O11">
        <v>5.4</v>
      </c>
      <c r="P11">
        <v>2.7</v>
      </c>
      <c r="Q11" t="s">
        <v>443</v>
      </c>
      <c r="R11" s="32" t="s">
        <v>426</v>
      </c>
      <c r="S11" s="40">
        <v>1200</v>
      </c>
      <c r="T11" s="33" t="s">
        <v>427</v>
      </c>
      <c r="U11">
        <v>4</v>
      </c>
      <c r="V11">
        <v>53</v>
      </c>
      <c r="W11">
        <v>3</v>
      </c>
      <c r="X11">
        <v>3</v>
      </c>
      <c r="Y11">
        <v>2</v>
      </c>
      <c r="Z11">
        <v>3</v>
      </c>
      <c r="AD11" t="s">
        <v>444</v>
      </c>
      <c r="AE11">
        <v>1024</v>
      </c>
      <c r="AF11" t="s">
        <v>161</v>
      </c>
    </row>
    <row r="12" spans="1:35" x14ac:dyDescent="0.25">
      <c r="A12" s="16" t="s">
        <v>1</v>
      </c>
      <c r="B12" s="16" t="s">
        <v>12</v>
      </c>
      <c r="C12" s="35" t="str">
        <f>VLOOKUP(X12, method!$A$1:$B$15, 2, 0)</f>
        <v>放頭</v>
      </c>
      <c r="D12" s="28">
        <v>2</v>
      </c>
      <c r="E12" s="140" t="str">
        <f t="shared" si="0"/>
        <v>忠</v>
      </c>
      <c r="F12" s="140">
        <f>COUNTIF($B$2:B12,B12)</f>
        <v>11</v>
      </c>
      <c r="G12" s="140" t="str">
        <f t="shared" si="1"/>
        <v/>
      </c>
      <c r="H12">
        <v>11</v>
      </c>
      <c r="I12">
        <v>6</v>
      </c>
      <c r="J12" s="46" t="s">
        <v>13</v>
      </c>
      <c r="K12" s="55" t="s">
        <v>64</v>
      </c>
      <c r="L12" s="16" t="s">
        <v>14</v>
      </c>
      <c r="M12">
        <v>135</v>
      </c>
      <c r="N12">
        <v>128</v>
      </c>
      <c r="O12">
        <v>5.4</v>
      </c>
      <c r="P12">
        <v>2.2999999999999998</v>
      </c>
      <c r="Q12" t="s">
        <v>445</v>
      </c>
      <c r="R12" s="32" t="s">
        <v>426</v>
      </c>
      <c r="S12" s="40">
        <v>1200</v>
      </c>
      <c r="T12" s="33" t="s">
        <v>427</v>
      </c>
      <c r="U12">
        <v>4</v>
      </c>
      <c r="V12">
        <v>51</v>
      </c>
      <c r="W12" s="12" t="s">
        <v>446</v>
      </c>
      <c r="X12">
        <v>1</v>
      </c>
      <c r="Y12">
        <v>1</v>
      </c>
      <c r="Z12">
        <v>2</v>
      </c>
      <c r="AD12" t="s">
        <v>447</v>
      </c>
      <c r="AE12">
        <v>1027</v>
      </c>
      <c r="AF12" t="s">
        <v>161</v>
      </c>
    </row>
    <row r="13" spans="1:35" x14ac:dyDescent="0.25">
      <c r="A13" s="16" t="s">
        <v>1</v>
      </c>
      <c r="B13" s="16" t="s">
        <v>12</v>
      </c>
      <c r="C13" s="35" t="str">
        <f>VLOOKUP(X13, method!$A$1:$B$15, 2, 0)</f>
        <v>放頭</v>
      </c>
      <c r="D13" s="28">
        <v>2</v>
      </c>
      <c r="E13" s="140" t="str">
        <f t="shared" si="0"/>
        <v>忠</v>
      </c>
      <c r="F13" s="140">
        <f>COUNTIF($B$2:B13,B13)</f>
        <v>12</v>
      </c>
      <c r="G13" s="140" t="str">
        <f t="shared" si="1"/>
        <v/>
      </c>
      <c r="H13">
        <v>11</v>
      </c>
      <c r="I13">
        <v>12</v>
      </c>
      <c r="J13" s="46" t="s">
        <v>13</v>
      </c>
      <c r="K13" s="66" t="s">
        <v>173</v>
      </c>
      <c r="L13" s="16" t="s">
        <v>14</v>
      </c>
      <c r="M13">
        <v>135</v>
      </c>
      <c r="N13">
        <v>126</v>
      </c>
      <c r="O13">
        <v>5.4</v>
      </c>
      <c r="P13">
        <v>17</v>
      </c>
      <c r="Q13" t="s">
        <v>448</v>
      </c>
      <c r="R13" s="32" t="s">
        <v>432</v>
      </c>
      <c r="S13" s="40">
        <v>1200</v>
      </c>
      <c r="T13" s="33" t="s">
        <v>427</v>
      </c>
      <c r="U13">
        <v>4</v>
      </c>
      <c r="V13">
        <v>50</v>
      </c>
      <c r="W13" s="12" t="s">
        <v>446</v>
      </c>
      <c r="X13">
        <v>3</v>
      </c>
      <c r="Y13">
        <v>2</v>
      </c>
      <c r="Z13">
        <v>2</v>
      </c>
      <c r="AD13" t="s">
        <v>449</v>
      </c>
      <c r="AE13">
        <v>1029</v>
      </c>
      <c r="AF13" t="s">
        <v>450</v>
      </c>
    </row>
    <row r="14" spans="1:35" x14ac:dyDescent="0.25">
      <c r="A14" s="16" t="s">
        <v>1</v>
      </c>
      <c r="B14" s="16" t="s">
        <v>12</v>
      </c>
      <c r="C14" s="35" t="str">
        <f>VLOOKUP(X14, method!$A$1:$B$15, 2, 0)</f>
        <v>放頭</v>
      </c>
      <c r="D14">
        <v>8</v>
      </c>
      <c r="E14" s="141" t="str">
        <f t="shared" si="0"/>
        <v>忠</v>
      </c>
      <c r="F14" s="141">
        <f>COUNTIF($B$2:B14,B14)</f>
        <v>13</v>
      </c>
      <c r="G14" s="141" t="str">
        <f t="shared" si="1"/>
        <v/>
      </c>
      <c r="H14">
        <v>11</v>
      </c>
      <c r="I14">
        <v>4</v>
      </c>
      <c r="J14" s="46" t="s">
        <v>13</v>
      </c>
      <c r="K14" s="73" t="s">
        <v>452</v>
      </c>
      <c r="L14" s="16" t="s">
        <v>14</v>
      </c>
      <c r="M14">
        <v>135</v>
      </c>
      <c r="N14">
        <v>127</v>
      </c>
      <c r="O14">
        <v>5.4</v>
      </c>
      <c r="P14">
        <v>10</v>
      </c>
      <c r="Q14" t="s">
        <v>451</v>
      </c>
      <c r="R14" s="31" t="s">
        <v>420</v>
      </c>
      <c r="S14" s="40">
        <v>1200</v>
      </c>
      <c r="T14" s="33" t="s">
        <v>417</v>
      </c>
      <c r="U14">
        <v>4</v>
      </c>
      <c r="V14">
        <v>52</v>
      </c>
      <c r="W14" t="s">
        <v>453</v>
      </c>
      <c r="X14">
        <v>3</v>
      </c>
      <c r="Y14">
        <v>5</v>
      </c>
      <c r="Z14">
        <v>8</v>
      </c>
      <c r="AD14" t="s">
        <v>454</v>
      </c>
      <c r="AE14">
        <v>1041</v>
      </c>
      <c r="AF14" t="s">
        <v>455</v>
      </c>
    </row>
    <row r="15" spans="1:35" x14ac:dyDescent="0.25">
      <c r="A15" s="16" t="s">
        <v>1</v>
      </c>
      <c r="B15" s="16" t="s">
        <v>12</v>
      </c>
      <c r="C15" s="35" t="str">
        <f>VLOOKUP(X15, method!$A$1:$B$15, 2, 0)</f>
        <v>放頭</v>
      </c>
      <c r="D15">
        <v>9</v>
      </c>
      <c r="E15" s="141" t="str">
        <f t="shared" si="0"/>
        <v>忠</v>
      </c>
      <c r="F15" s="141">
        <f>COUNTIF($B$2:B15,B15)</f>
        <v>14</v>
      </c>
      <c r="G15" s="141" t="str">
        <f t="shared" si="1"/>
        <v/>
      </c>
      <c r="H15">
        <v>11</v>
      </c>
      <c r="I15">
        <v>4</v>
      </c>
      <c r="J15" s="46" t="s">
        <v>13</v>
      </c>
      <c r="K15" s="56" t="s">
        <v>69</v>
      </c>
      <c r="L15" s="16" t="s">
        <v>14</v>
      </c>
      <c r="M15">
        <v>135</v>
      </c>
      <c r="N15">
        <v>130</v>
      </c>
      <c r="O15">
        <v>5.4</v>
      </c>
      <c r="P15">
        <v>10</v>
      </c>
      <c r="Q15" t="s">
        <v>456</v>
      </c>
      <c r="R15" t="s">
        <v>457</v>
      </c>
      <c r="S15" s="40">
        <v>1200</v>
      </c>
      <c r="T15" s="33" t="s">
        <v>417</v>
      </c>
      <c r="U15">
        <v>4</v>
      </c>
      <c r="V15">
        <v>54</v>
      </c>
      <c r="W15">
        <v>6</v>
      </c>
      <c r="X15">
        <v>2</v>
      </c>
      <c r="Y15">
        <v>6</v>
      </c>
      <c r="Z15">
        <v>9</v>
      </c>
      <c r="AD15" t="s">
        <v>458</v>
      </c>
      <c r="AE15">
        <v>1048</v>
      </c>
      <c r="AF15" t="s">
        <v>107</v>
      </c>
    </row>
    <row r="16" spans="1:35" x14ac:dyDescent="0.25">
      <c r="A16" s="16" t="s">
        <v>1</v>
      </c>
      <c r="B16" s="16" t="s">
        <v>12</v>
      </c>
      <c r="C16" s="36" t="str">
        <f>VLOOKUP(X16, method!$A$1:$B$15, 2, 0)</f>
        <v>中後</v>
      </c>
      <c r="D16">
        <v>9</v>
      </c>
      <c r="E16" s="141" t="str">
        <f t="shared" si="0"/>
        <v>忠</v>
      </c>
      <c r="F16" s="141">
        <f>COUNTIF($B$2:B16,B16)</f>
        <v>15</v>
      </c>
      <c r="G16" s="141" t="str">
        <f t="shared" si="1"/>
        <v/>
      </c>
      <c r="H16">
        <v>11</v>
      </c>
      <c r="I16">
        <v>9</v>
      </c>
      <c r="J16" s="46" t="s">
        <v>13</v>
      </c>
      <c r="K16" s="53" t="s">
        <v>53</v>
      </c>
      <c r="L16" s="16" t="s">
        <v>14</v>
      </c>
      <c r="M16">
        <v>135</v>
      </c>
      <c r="N16">
        <v>132</v>
      </c>
      <c r="O16">
        <v>5.4</v>
      </c>
      <c r="P16">
        <v>12</v>
      </c>
      <c r="Q16" t="s">
        <v>459</v>
      </c>
      <c r="R16" t="s">
        <v>457</v>
      </c>
      <c r="S16" s="40">
        <v>1200</v>
      </c>
      <c r="T16" s="33" t="s">
        <v>417</v>
      </c>
      <c r="U16">
        <v>4</v>
      </c>
      <c r="V16">
        <v>56</v>
      </c>
      <c r="W16" t="s">
        <v>460</v>
      </c>
      <c r="X16">
        <v>8</v>
      </c>
      <c r="Y16">
        <v>7</v>
      </c>
      <c r="Z16">
        <v>9</v>
      </c>
      <c r="AD16" t="s">
        <v>454</v>
      </c>
      <c r="AE16">
        <v>1047</v>
      </c>
      <c r="AF16" t="s">
        <v>107</v>
      </c>
    </row>
    <row r="17" spans="1:32" x14ac:dyDescent="0.25">
      <c r="A17" s="16" t="s">
        <v>1</v>
      </c>
      <c r="B17" s="16" t="s">
        <v>12</v>
      </c>
      <c r="C17" s="37" t="str">
        <f>VLOOKUP(X17, method!$A$1:$B$15, 2, 0)</f>
        <v>中前</v>
      </c>
      <c r="D17" s="28">
        <v>3</v>
      </c>
      <c r="E17" s="140" t="str">
        <f t="shared" si="0"/>
        <v>忠</v>
      </c>
      <c r="F17" s="140">
        <f>COUNTIF($B$2:B17,B17)</f>
        <v>16</v>
      </c>
      <c r="G17" s="140" t="str">
        <f t="shared" si="1"/>
        <v/>
      </c>
      <c r="H17">
        <v>11</v>
      </c>
      <c r="I17">
        <v>11</v>
      </c>
      <c r="J17" s="46" t="s">
        <v>13</v>
      </c>
      <c r="K17" s="74" t="s">
        <v>404</v>
      </c>
      <c r="L17" s="16" t="s">
        <v>14</v>
      </c>
      <c r="M17">
        <v>135</v>
      </c>
      <c r="N17">
        <v>132</v>
      </c>
      <c r="O17">
        <v>5.4</v>
      </c>
      <c r="P17">
        <v>6.2</v>
      </c>
      <c r="Q17" t="s">
        <v>461</v>
      </c>
      <c r="R17" t="s">
        <v>457</v>
      </c>
      <c r="S17" s="40">
        <v>1200</v>
      </c>
      <c r="T17" s="33" t="s">
        <v>417</v>
      </c>
      <c r="U17">
        <v>4</v>
      </c>
      <c r="V17">
        <v>56</v>
      </c>
      <c r="W17" t="s">
        <v>441</v>
      </c>
      <c r="X17">
        <v>5</v>
      </c>
      <c r="Y17">
        <v>2</v>
      </c>
      <c r="Z17">
        <v>3</v>
      </c>
      <c r="AD17" t="s">
        <v>395</v>
      </c>
      <c r="AE17">
        <v>1045</v>
      </c>
      <c r="AF17" t="s">
        <v>107</v>
      </c>
    </row>
    <row r="18" spans="1:32" x14ac:dyDescent="0.25">
      <c r="A18" s="16" t="s">
        <v>1</v>
      </c>
      <c r="B18" s="16" t="s">
        <v>12</v>
      </c>
      <c r="C18" s="37" t="str">
        <f>VLOOKUP(X18, method!$A$1:$B$15, 2, 0)</f>
        <v>中前</v>
      </c>
      <c r="D18" s="28">
        <v>2</v>
      </c>
      <c r="E18" s="140" t="str">
        <f t="shared" si="0"/>
        <v>忠</v>
      </c>
      <c r="F18" s="140">
        <f>COUNTIF($B$2:B18,B18)</f>
        <v>17</v>
      </c>
      <c r="G18" s="140" t="str">
        <f t="shared" si="1"/>
        <v/>
      </c>
      <c r="H18">
        <v>11</v>
      </c>
      <c r="I18">
        <v>9</v>
      </c>
      <c r="J18" s="46" t="s">
        <v>13</v>
      </c>
      <c r="K18" s="74" t="s">
        <v>404</v>
      </c>
      <c r="L18" s="16" t="s">
        <v>14</v>
      </c>
      <c r="M18">
        <v>135</v>
      </c>
      <c r="N18">
        <v>129</v>
      </c>
      <c r="O18">
        <v>5.4</v>
      </c>
      <c r="P18">
        <v>8.1</v>
      </c>
      <c r="Q18" t="s">
        <v>462</v>
      </c>
      <c r="R18" t="s">
        <v>457</v>
      </c>
      <c r="S18" s="40">
        <v>1200</v>
      </c>
      <c r="T18" s="33" t="s">
        <v>417</v>
      </c>
      <c r="U18">
        <v>4</v>
      </c>
      <c r="V18">
        <v>54</v>
      </c>
      <c r="W18" s="12" t="s">
        <v>446</v>
      </c>
      <c r="X18">
        <v>4</v>
      </c>
      <c r="Y18">
        <v>4</v>
      </c>
      <c r="Z18">
        <v>2</v>
      </c>
      <c r="AD18" t="s">
        <v>463</v>
      </c>
      <c r="AE18">
        <v>1046</v>
      </c>
      <c r="AF18" t="s">
        <v>107</v>
      </c>
    </row>
    <row r="19" spans="1:32" x14ac:dyDescent="0.25">
      <c r="A19" s="16" t="s">
        <v>1</v>
      </c>
      <c r="B19" s="16" t="s">
        <v>12</v>
      </c>
      <c r="C19" s="35" t="str">
        <f>VLOOKUP(X19, method!$A$1:$B$15, 2, 0)</f>
        <v>放頭</v>
      </c>
      <c r="D19" s="30">
        <v>5</v>
      </c>
      <c r="E19" s="141" t="str">
        <f t="shared" si="0"/>
        <v>忠</v>
      </c>
      <c r="F19" s="141">
        <f>COUNTIF($B$2:B19,B19)</f>
        <v>18</v>
      </c>
      <c r="G19" s="141" t="str">
        <f t="shared" si="1"/>
        <v/>
      </c>
      <c r="H19">
        <v>11</v>
      </c>
      <c r="I19">
        <v>3</v>
      </c>
      <c r="J19" s="46" t="s">
        <v>13</v>
      </c>
      <c r="K19" s="53" t="s">
        <v>53</v>
      </c>
      <c r="L19" s="16" t="s">
        <v>14</v>
      </c>
      <c r="M19">
        <v>135</v>
      </c>
      <c r="N19">
        <v>132</v>
      </c>
      <c r="O19">
        <v>5.4</v>
      </c>
      <c r="P19">
        <v>22</v>
      </c>
      <c r="Q19" t="s">
        <v>464</v>
      </c>
      <c r="R19" t="s">
        <v>465</v>
      </c>
      <c r="S19">
        <v>1400</v>
      </c>
      <c r="T19" s="33" t="s">
        <v>427</v>
      </c>
      <c r="U19">
        <v>4</v>
      </c>
      <c r="V19">
        <v>56</v>
      </c>
      <c r="W19">
        <v>4</v>
      </c>
      <c r="X19">
        <v>1</v>
      </c>
      <c r="Y19">
        <v>1</v>
      </c>
      <c r="Z19">
        <v>1</v>
      </c>
      <c r="AA19">
        <v>5</v>
      </c>
      <c r="AD19" t="s">
        <v>466</v>
      </c>
      <c r="AE19">
        <v>1047</v>
      </c>
      <c r="AF19" t="s">
        <v>107</v>
      </c>
    </row>
    <row r="20" spans="1:32" x14ac:dyDescent="0.25">
      <c r="A20" s="16" t="s">
        <v>1</v>
      </c>
      <c r="B20" s="16" t="s">
        <v>12</v>
      </c>
      <c r="C20" s="35" t="str">
        <f>VLOOKUP(X20, method!$A$1:$B$15, 2, 0)</f>
        <v>放頭</v>
      </c>
      <c r="D20">
        <v>12</v>
      </c>
      <c r="E20" s="141" t="str">
        <f t="shared" si="0"/>
        <v>忠</v>
      </c>
      <c r="F20" s="141">
        <f>COUNTIF($B$2:B20,B20)</f>
        <v>19</v>
      </c>
      <c r="G20" s="141" t="str">
        <f t="shared" si="1"/>
        <v/>
      </c>
      <c r="H20">
        <v>11</v>
      </c>
      <c r="I20">
        <v>9</v>
      </c>
      <c r="J20" s="46" t="s">
        <v>13</v>
      </c>
      <c r="K20" s="53" t="s">
        <v>53</v>
      </c>
      <c r="L20" s="16" t="s">
        <v>14</v>
      </c>
      <c r="M20">
        <v>135</v>
      </c>
      <c r="N20">
        <v>134</v>
      </c>
      <c r="O20">
        <v>5.4</v>
      </c>
      <c r="P20">
        <v>13</v>
      </c>
      <c r="Q20" t="s">
        <v>467</v>
      </c>
      <c r="R20" s="32" t="s">
        <v>432</v>
      </c>
      <c r="S20" s="40">
        <v>1200</v>
      </c>
      <c r="T20" s="33" t="s">
        <v>417</v>
      </c>
      <c r="U20">
        <v>4</v>
      </c>
      <c r="V20">
        <v>58</v>
      </c>
      <c r="W20" t="s">
        <v>468</v>
      </c>
      <c r="X20">
        <v>1</v>
      </c>
      <c r="Y20">
        <v>1</v>
      </c>
      <c r="Z20">
        <v>12</v>
      </c>
      <c r="AD20" t="s">
        <v>469</v>
      </c>
      <c r="AE20">
        <v>1032</v>
      </c>
      <c r="AF20" t="s">
        <v>107</v>
      </c>
    </row>
    <row r="21" spans="1:32" x14ac:dyDescent="0.25">
      <c r="A21" s="16" t="s">
        <v>1</v>
      </c>
      <c r="B21" s="16" t="s">
        <v>12</v>
      </c>
      <c r="C21" s="35" t="str">
        <f>VLOOKUP(X21, method!$A$1:$B$15, 2, 0)</f>
        <v>放頭</v>
      </c>
      <c r="D21" s="30">
        <v>5</v>
      </c>
      <c r="E21" s="141" t="str">
        <f t="shared" si="0"/>
        <v>忠</v>
      </c>
      <c r="F21" s="141">
        <f>COUNTIF($B$2:B21,B21)</f>
        <v>20</v>
      </c>
      <c r="G21" s="141" t="str">
        <f t="shared" si="1"/>
        <v/>
      </c>
      <c r="H21">
        <v>11</v>
      </c>
      <c r="I21">
        <v>6</v>
      </c>
      <c r="J21" s="46" t="s">
        <v>13</v>
      </c>
      <c r="K21" s="54" t="s">
        <v>58</v>
      </c>
      <c r="L21" s="16" t="s">
        <v>14</v>
      </c>
      <c r="M21">
        <v>135</v>
      </c>
      <c r="N21">
        <v>133</v>
      </c>
      <c r="O21">
        <v>5.4</v>
      </c>
      <c r="P21">
        <v>9.4</v>
      </c>
      <c r="Q21" t="s">
        <v>470</v>
      </c>
      <c r="R21" s="32" t="s">
        <v>416</v>
      </c>
      <c r="S21" s="40">
        <v>1200</v>
      </c>
      <c r="T21" s="33" t="s">
        <v>417</v>
      </c>
      <c r="U21">
        <v>4</v>
      </c>
      <c r="V21">
        <v>58</v>
      </c>
      <c r="W21" s="12" t="s">
        <v>471</v>
      </c>
      <c r="X21">
        <v>2</v>
      </c>
      <c r="Y21">
        <v>2</v>
      </c>
      <c r="Z21">
        <v>5</v>
      </c>
      <c r="AD21" t="s">
        <v>472</v>
      </c>
      <c r="AE21">
        <v>1034</v>
      </c>
      <c r="AF21" t="s">
        <v>107</v>
      </c>
    </row>
    <row r="22" spans="1:32" x14ac:dyDescent="0.25">
      <c r="A22" s="16" t="s">
        <v>1</v>
      </c>
      <c r="B22" s="16" t="s">
        <v>12</v>
      </c>
      <c r="C22" s="35" t="str">
        <f>VLOOKUP(X22, method!$A$1:$B$15, 2, 0)</f>
        <v>放頭</v>
      </c>
      <c r="D22" s="30">
        <v>4</v>
      </c>
      <c r="E22" s="141" t="str">
        <f t="shared" si="0"/>
        <v>忠</v>
      </c>
      <c r="F22" s="141">
        <f>COUNTIF($B$2:B22,B22)</f>
        <v>21</v>
      </c>
      <c r="G22" s="141" t="str">
        <f t="shared" si="1"/>
        <v/>
      </c>
      <c r="H22">
        <v>11</v>
      </c>
      <c r="I22">
        <v>11</v>
      </c>
      <c r="J22" s="46" t="s">
        <v>13</v>
      </c>
      <c r="K22" s="49" t="s">
        <v>31</v>
      </c>
      <c r="L22" s="16" t="s">
        <v>14</v>
      </c>
      <c r="M22">
        <v>135</v>
      </c>
      <c r="N22">
        <v>134</v>
      </c>
      <c r="O22">
        <v>5.4</v>
      </c>
      <c r="P22">
        <v>7.8</v>
      </c>
      <c r="Q22" t="s">
        <v>473</v>
      </c>
      <c r="R22" s="31" t="s">
        <v>420</v>
      </c>
      <c r="S22" s="40">
        <v>1200</v>
      </c>
      <c r="T22" s="33" t="s">
        <v>427</v>
      </c>
      <c r="U22">
        <v>4</v>
      </c>
      <c r="V22">
        <v>58</v>
      </c>
      <c r="W22" t="s">
        <v>474</v>
      </c>
      <c r="X22">
        <v>2</v>
      </c>
      <c r="Y22">
        <v>2</v>
      </c>
      <c r="Z22">
        <v>4</v>
      </c>
      <c r="AD22" t="s">
        <v>475</v>
      </c>
      <c r="AE22">
        <v>1029</v>
      </c>
      <c r="AF22" t="s">
        <v>107</v>
      </c>
    </row>
    <row r="23" spans="1:32" x14ac:dyDescent="0.25">
      <c r="A23" s="16" t="s">
        <v>1</v>
      </c>
      <c r="B23" s="16" t="s">
        <v>12</v>
      </c>
      <c r="C23" s="37" t="str">
        <f>VLOOKUP(X23, method!$A$1:$B$15, 2, 0)</f>
        <v>中前</v>
      </c>
      <c r="D23" s="30">
        <v>5</v>
      </c>
      <c r="E23" s="141" t="str">
        <f t="shared" si="0"/>
        <v>忠</v>
      </c>
      <c r="F23" s="141">
        <f>COUNTIF($B$2:B23,B23)</f>
        <v>22</v>
      </c>
      <c r="G23" s="141" t="str">
        <f t="shared" si="1"/>
        <v/>
      </c>
      <c r="H23">
        <v>11</v>
      </c>
      <c r="I23">
        <v>1</v>
      </c>
      <c r="J23" s="46" t="s">
        <v>13</v>
      </c>
      <c r="K23" s="49" t="s">
        <v>31</v>
      </c>
      <c r="L23" s="16" t="s">
        <v>14</v>
      </c>
      <c r="M23">
        <v>135</v>
      </c>
      <c r="N23">
        <v>135</v>
      </c>
      <c r="O23">
        <v>5.4</v>
      </c>
      <c r="P23">
        <v>3.5</v>
      </c>
      <c r="Q23" t="s">
        <v>476</v>
      </c>
      <c r="R23" t="s">
        <v>477</v>
      </c>
      <c r="S23" s="40">
        <v>1200</v>
      </c>
      <c r="T23" s="33" t="s">
        <v>417</v>
      </c>
      <c r="U23">
        <v>4</v>
      </c>
      <c r="V23">
        <v>58</v>
      </c>
      <c r="W23" s="12" t="s">
        <v>418</v>
      </c>
      <c r="X23">
        <v>4</v>
      </c>
      <c r="Y23">
        <v>4</v>
      </c>
      <c r="Z23">
        <v>5</v>
      </c>
      <c r="AD23" t="s">
        <v>71</v>
      </c>
      <c r="AE23">
        <v>1044</v>
      </c>
      <c r="AF23" t="s">
        <v>107</v>
      </c>
    </row>
    <row r="24" spans="1:32" x14ac:dyDescent="0.25">
      <c r="A24" s="16" t="s">
        <v>1</v>
      </c>
      <c r="B24" s="16" t="s">
        <v>12</v>
      </c>
      <c r="C24" s="37" t="str">
        <f>VLOOKUP(X24, method!$A$1:$B$15, 2, 0)</f>
        <v>中前</v>
      </c>
      <c r="D24">
        <v>8</v>
      </c>
      <c r="E24" s="141" t="str">
        <f t="shared" si="0"/>
        <v>忠</v>
      </c>
      <c r="F24" s="141">
        <f>COUNTIF($B$2:B24,B24)</f>
        <v>23</v>
      </c>
      <c r="G24" s="141" t="str">
        <f t="shared" si="1"/>
        <v/>
      </c>
      <c r="H24">
        <v>11</v>
      </c>
      <c r="I24">
        <v>3</v>
      </c>
      <c r="J24" s="46" t="s">
        <v>13</v>
      </c>
      <c r="K24" s="49" t="s">
        <v>31</v>
      </c>
      <c r="L24" s="16" t="s">
        <v>14</v>
      </c>
      <c r="M24">
        <v>135</v>
      </c>
      <c r="N24">
        <v>135</v>
      </c>
      <c r="O24">
        <v>5.4</v>
      </c>
      <c r="P24">
        <v>4.9000000000000004</v>
      </c>
      <c r="Q24" t="s">
        <v>478</v>
      </c>
      <c r="R24" t="s">
        <v>479</v>
      </c>
      <c r="S24" s="40">
        <v>1200</v>
      </c>
      <c r="T24" s="34" t="s">
        <v>480</v>
      </c>
      <c r="U24">
        <v>4</v>
      </c>
      <c r="V24">
        <v>60</v>
      </c>
      <c r="W24">
        <v>4</v>
      </c>
      <c r="X24">
        <v>4</v>
      </c>
      <c r="Y24">
        <v>2</v>
      </c>
      <c r="Z24">
        <v>8</v>
      </c>
      <c r="AD24" t="s">
        <v>481</v>
      </c>
      <c r="AE24">
        <v>1027</v>
      </c>
      <c r="AF24" t="s">
        <v>107</v>
      </c>
    </row>
    <row r="25" spans="1:32" x14ac:dyDescent="0.25">
      <c r="A25" s="16" t="s">
        <v>1</v>
      </c>
      <c r="B25" s="16" t="s">
        <v>12</v>
      </c>
      <c r="C25" s="35" t="str">
        <f>VLOOKUP(X25, method!$A$1:$B$15, 2, 0)</f>
        <v>放頭</v>
      </c>
      <c r="D25">
        <v>6</v>
      </c>
      <c r="E25" s="141" t="str">
        <f t="shared" si="0"/>
        <v>忠</v>
      </c>
      <c r="F25" s="141">
        <f>COUNTIF($B$2:B25,B25)</f>
        <v>24</v>
      </c>
      <c r="G25" s="141" t="str">
        <f t="shared" si="1"/>
        <v/>
      </c>
      <c r="H25">
        <v>11</v>
      </c>
      <c r="I25">
        <v>8</v>
      </c>
      <c r="J25" s="46" t="s">
        <v>13</v>
      </c>
      <c r="K25" s="62" t="s">
        <v>120</v>
      </c>
      <c r="L25" s="16" t="s">
        <v>14</v>
      </c>
      <c r="M25">
        <v>135</v>
      </c>
      <c r="N25">
        <v>118</v>
      </c>
      <c r="O25">
        <v>5.4</v>
      </c>
      <c r="P25">
        <v>106</v>
      </c>
      <c r="Q25" t="s">
        <v>482</v>
      </c>
      <c r="R25" t="s">
        <v>483</v>
      </c>
      <c r="S25" s="40">
        <v>1200</v>
      </c>
      <c r="T25" s="33" t="s">
        <v>417</v>
      </c>
      <c r="U25">
        <v>3</v>
      </c>
      <c r="V25">
        <v>62</v>
      </c>
      <c r="W25" t="s">
        <v>484</v>
      </c>
      <c r="X25">
        <v>2</v>
      </c>
      <c r="Y25">
        <v>3</v>
      </c>
      <c r="Z25">
        <v>6</v>
      </c>
      <c r="AD25" t="s">
        <v>485</v>
      </c>
      <c r="AE25">
        <v>1038</v>
      </c>
      <c r="AF25" t="s">
        <v>107</v>
      </c>
    </row>
    <row r="26" spans="1:32" x14ac:dyDescent="0.25">
      <c r="A26" s="16" t="s">
        <v>1</v>
      </c>
      <c r="B26" s="16" t="s">
        <v>12</v>
      </c>
      <c r="C26" s="37" t="str">
        <f>VLOOKUP(X26, method!$A$1:$B$15, 2, 0)</f>
        <v>中前</v>
      </c>
      <c r="D26">
        <v>7</v>
      </c>
      <c r="E26" s="141" t="str">
        <f t="shared" si="0"/>
        <v>忠</v>
      </c>
      <c r="F26" s="141">
        <f>COUNTIF($B$2:B26,B26)</f>
        <v>25</v>
      </c>
      <c r="G26" s="141" t="str">
        <f t="shared" si="1"/>
        <v/>
      </c>
      <c r="H26">
        <v>11</v>
      </c>
      <c r="I26">
        <v>5</v>
      </c>
      <c r="J26" s="46" t="s">
        <v>13</v>
      </c>
      <c r="K26" s="53" t="s">
        <v>53</v>
      </c>
      <c r="L26" s="16" t="s">
        <v>14</v>
      </c>
      <c r="M26">
        <v>135</v>
      </c>
      <c r="N26">
        <v>121</v>
      </c>
      <c r="O26">
        <v>5.4</v>
      </c>
      <c r="P26">
        <v>32</v>
      </c>
      <c r="Q26" t="s">
        <v>486</v>
      </c>
      <c r="R26" t="s">
        <v>457</v>
      </c>
      <c r="S26" s="40">
        <v>1200</v>
      </c>
      <c r="T26" s="33" t="s">
        <v>417</v>
      </c>
      <c r="U26">
        <v>3</v>
      </c>
      <c r="V26">
        <v>64</v>
      </c>
      <c r="W26" t="s">
        <v>487</v>
      </c>
      <c r="X26">
        <v>6</v>
      </c>
      <c r="Y26">
        <v>4</v>
      </c>
      <c r="Z26">
        <v>7</v>
      </c>
      <c r="AD26" t="s">
        <v>488</v>
      </c>
      <c r="AE26">
        <v>1042</v>
      </c>
      <c r="AF26" t="s">
        <v>107</v>
      </c>
    </row>
    <row r="27" spans="1:32" x14ac:dyDescent="0.25">
      <c r="A27" s="16" t="s">
        <v>1</v>
      </c>
      <c r="B27" s="16" t="s">
        <v>12</v>
      </c>
      <c r="C27" s="38" t="str">
        <f>VLOOKUP(X27, method!$A$1:$B$15, 2, 0)</f>
        <v>留後</v>
      </c>
      <c r="D27">
        <v>7</v>
      </c>
      <c r="E27" s="141" t="str">
        <f t="shared" si="0"/>
        <v>忠</v>
      </c>
      <c r="F27" s="141">
        <f>COUNTIF($B$2:B27,B27)</f>
        <v>26</v>
      </c>
      <c r="G27" s="141" t="str">
        <f t="shared" si="1"/>
        <v/>
      </c>
      <c r="H27">
        <v>11</v>
      </c>
      <c r="I27">
        <v>10</v>
      </c>
      <c r="J27" s="46" t="s">
        <v>13</v>
      </c>
      <c r="K27" s="56" t="s">
        <v>69</v>
      </c>
      <c r="L27" s="16" t="s">
        <v>14</v>
      </c>
      <c r="M27">
        <v>135</v>
      </c>
      <c r="N27">
        <v>119</v>
      </c>
      <c r="O27">
        <v>5.4</v>
      </c>
      <c r="P27">
        <v>24</v>
      </c>
      <c r="Q27" t="s">
        <v>489</v>
      </c>
      <c r="R27" s="31" t="s">
        <v>420</v>
      </c>
      <c r="S27" s="40">
        <v>1200</v>
      </c>
      <c r="T27" s="33" t="s">
        <v>417</v>
      </c>
      <c r="U27">
        <v>3</v>
      </c>
      <c r="V27">
        <v>64</v>
      </c>
      <c r="W27" t="s">
        <v>490</v>
      </c>
      <c r="X27">
        <v>11</v>
      </c>
      <c r="Y27">
        <v>12</v>
      </c>
      <c r="Z27">
        <v>7</v>
      </c>
      <c r="AD27" t="s">
        <v>491</v>
      </c>
      <c r="AE27">
        <v>1031</v>
      </c>
      <c r="AF27" t="s">
        <v>492</v>
      </c>
    </row>
    <row r="28" spans="1:32" x14ac:dyDescent="0.25">
      <c r="A28" s="16" t="s">
        <v>1</v>
      </c>
      <c r="B28" s="17" t="s">
        <v>19</v>
      </c>
      <c r="C28" s="35" t="str">
        <f>VLOOKUP(X28, method!$A$1:$B$15, 2, 0)</f>
        <v>放頭</v>
      </c>
      <c r="D28">
        <v>14</v>
      </c>
      <c r="E28" s="141" t="str">
        <f t="shared" si="0"/>
        <v/>
      </c>
      <c r="F28" s="141">
        <f>COUNTIF($B$2:B28,B28)</f>
        <v>1</v>
      </c>
      <c r="G28" s="141" t="str">
        <f t="shared" si="1"/>
        <v/>
      </c>
      <c r="H28">
        <v>6</v>
      </c>
      <c r="I28">
        <v>12</v>
      </c>
      <c r="J28" s="47" t="s">
        <v>504</v>
      </c>
      <c r="K28" s="54" t="s">
        <v>58</v>
      </c>
      <c r="L28" s="17" t="s">
        <v>21</v>
      </c>
      <c r="M28">
        <v>132</v>
      </c>
      <c r="N28">
        <v>117</v>
      </c>
      <c r="O28">
        <v>13</v>
      </c>
      <c r="P28">
        <v>81</v>
      </c>
      <c r="Q28" t="s">
        <v>493</v>
      </c>
      <c r="R28" t="s">
        <v>479</v>
      </c>
      <c r="S28">
        <v>1600</v>
      </c>
      <c r="T28" s="33" t="s">
        <v>417</v>
      </c>
      <c r="U28">
        <v>4</v>
      </c>
      <c r="V28">
        <v>42</v>
      </c>
      <c r="W28">
        <v>18</v>
      </c>
      <c r="X28">
        <v>1</v>
      </c>
      <c r="Y28">
        <v>1</v>
      </c>
      <c r="Z28">
        <v>2</v>
      </c>
      <c r="AA28">
        <v>14</v>
      </c>
      <c r="AD28" t="s">
        <v>495</v>
      </c>
      <c r="AE28">
        <v>1037</v>
      </c>
      <c r="AF28" t="s">
        <v>17</v>
      </c>
    </row>
    <row r="29" spans="1:32" x14ac:dyDescent="0.25">
      <c r="A29" s="16" t="s">
        <v>1</v>
      </c>
      <c r="B29" s="17" t="s">
        <v>19</v>
      </c>
      <c r="C29" s="37" t="str">
        <f>VLOOKUP(X29, method!$A$1:$B$15, 2, 0)</f>
        <v>中前</v>
      </c>
      <c r="D29">
        <v>10</v>
      </c>
      <c r="E29" s="141" t="str">
        <f t="shared" si="0"/>
        <v/>
      </c>
      <c r="F29" s="141">
        <f>COUNTIF($B$2:B29,B29)</f>
        <v>2</v>
      </c>
      <c r="G29" s="141" t="str">
        <f t="shared" si="1"/>
        <v/>
      </c>
      <c r="H29">
        <v>6</v>
      </c>
      <c r="I29">
        <v>2</v>
      </c>
      <c r="J29" s="47" t="s">
        <v>504</v>
      </c>
      <c r="K29" s="61" t="s">
        <v>106</v>
      </c>
      <c r="L29" s="17" t="s">
        <v>21</v>
      </c>
      <c r="M29">
        <v>132</v>
      </c>
      <c r="N29">
        <v>120</v>
      </c>
      <c r="O29">
        <v>13</v>
      </c>
      <c r="P29">
        <v>18</v>
      </c>
      <c r="Q29" t="s">
        <v>496</v>
      </c>
      <c r="R29" s="32" t="s">
        <v>432</v>
      </c>
      <c r="S29" s="40">
        <v>1200</v>
      </c>
      <c r="T29" s="33" t="s">
        <v>427</v>
      </c>
      <c r="U29">
        <v>4</v>
      </c>
      <c r="V29">
        <v>45</v>
      </c>
      <c r="W29">
        <v>5</v>
      </c>
      <c r="X29">
        <v>7</v>
      </c>
      <c r="Y29">
        <v>6</v>
      </c>
      <c r="Z29">
        <v>10</v>
      </c>
      <c r="AD29" t="s">
        <v>497</v>
      </c>
      <c r="AE29">
        <v>1047</v>
      </c>
      <c r="AF29" t="s">
        <v>17</v>
      </c>
    </row>
    <row r="30" spans="1:32" x14ac:dyDescent="0.25">
      <c r="A30" s="16" t="s">
        <v>1</v>
      </c>
      <c r="B30" s="17" t="s">
        <v>19</v>
      </c>
      <c r="C30" s="35" t="str">
        <f>VLOOKUP(X30, method!$A$1:$B$15, 2, 0)</f>
        <v>放頭</v>
      </c>
      <c r="D30">
        <v>13</v>
      </c>
      <c r="E30" s="141" t="str">
        <f t="shared" si="0"/>
        <v/>
      </c>
      <c r="F30" s="141">
        <f>COUNTIF($B$2:B30,B30)</f>
        <v>3</v>
      </c>
      <c r="G30" s="141" t="str">
        <f t="shared" si="1"/>
        <v/>
      </c>
      <c r="H30">
        <v>6</v>
      </c>
      <c r="I30">
        <v>6</v>
      </c>
      <c r="J30" s="47" t="s">
        <v>504</v>
      </c>
      <c r="K30" s="48" t="s">
        <v>26</v>
      </c>
      <c r="L30" s="17" t="s">
        <v>21</v>
      </c>
      <c r="M30">
        <v>132</v>
      </c>
      <c r="N30">
        <v>123</v>
      </c>
      <c r="O30">
        <v>13</v>
      </c>
      <c r="P30">
        <v>149</v>
      </c>
      <c r="Q30" t="s">
        <v>498</v>
      </c>
      <c r="R30" t="s">
        <v>479</v>
      </c>
      <c r="S30">
        <v>1400</v>
      </c>
      <c r="T30" s="33" t="s">
        <v>427</v>
      </c>
      <c r="U30">
        <v>4</v>
      </c>
      <c r="V30">
        <v>48</v>
      </c>
      <c r="W30" t="s">
        <v>468</v>
      </c>
      <c r="X30">
        <v>2</v>
      </c>
      <c r="Y30">
        <v>3</v>
      </c>
      <c r="Z30">
        <v>4</v>
      </c>
      <c r="AA30">
        <v>13</v>
      </c>
      <c r="AD30" t="s">
        <v>499</v>
      </c>
      <c r="AE30">
        <v>1047</v>
      </c>
      <c r="AF30" t="s">
        <v>17</v>
      </c>
    </row>
    <row r="31" spans="1:32" x14ac:dyDescent="0.25">
      <c r="A31" s="16" t="s">
        <v>1</v>
      </c>
      <c r="B31" s="17" t="s">
        <v>19</v>
      </c>
      <c r="C31" s="35" t="str">
        <f>VLOOKUP(X31, method!$A$1:$B$15, 2, 0)</f>
        <v>放頭</v>
      </c>
      <c r="D31">
        <v>8</v>
      </c>
      <c r="E31" s="141" t="str">
        <f t="shared" si="0"/>
        <v/>
      </c>
      <c r="F31" s="141">
        <f>COUNTIF($B$2:B31,B31)</f>
        <v>4</v>
      </c>
      <c r="G31" s="141" t="str">
        <f t="shared" si="1"/>
        <v/>
      </c>
      <c r="H31">
        <v>6</v>
      </c>
      <c r="I31">
        <v>1</v>
      </c>
      <c r="J31" s="47" t="s">
        <v>504</v>
      </c>
      <c r="K31" s="48" t="s">
        <v>26</v>
      </c>
      <c r="L31" s="17" t="s">
        <v>21</v>
      </c>
      <c r="M31">
        <v>132</v>
      </c>
      <c r="N31">
        <v>126</v>
      </c>
      <c r="O31">
        <v>13</v>
      </c>
      <c r="P31">
        <v>107</v>
      </c>
      <c r="Q31" t="s">
        <v>500</v>
      </c>
      <c r="R31" t="s">
        <v>501</v>
      </c>
      <c r="S31" s="40">
        <v>1200</v>
      </c>
      <c r="T31" s="33" t="s">
        <v>427</v>
      </c>
      <c r="U31">
        <v>4</v>
      </c>
      <c r="V31">
        <v>50</v>
      </c>
      <c r="W31" t="s">
        <v>502</v>
      </c>
      <c r="X31">
        <v>3</v>
      </c>
      <c r="Y31">
        <v>3</v>
      </c>
      <c r="Z31">
        <v>8</v>
      </c>
      <c r="AD31" t="s">
        <v>503</v>
      </c>
      <c r="AE31">
        <v>1056</v>
      </c>
      <c r="AF31" t="s">
        <v>17</v>
      </c>
    </row>
    <row r="32" spans="1:32" x14ac:dyDescent="0.25">
      <c r="A32" s="16" t="s">
        <v>1</v>
      </c>
      <c r="B32" s="17" t="s">
        <v>19</v>
      </c>
      <c r="C32" s="37" t="str">
        <f>VLOOKUP(X32, method!$A$1:$B$15, 2, 0)</f>
        <v>中前</v>
      </c>
      <c r="D32">
        <v>11</v>
      </c>
      <c r="E32" s="141" t="str">
        <f t="shared" si="0"/>
        <v/>
      </c>
      <c r="F32" s="141">
        <f>COUNTIF($B$2:B32,B32)</f>
        <v>5</v>
      </c>
      <c r="G32" s="141" t="str">
        <f t="shared" si="1"/>
        <v/>
      </c>
      <c r="H32">
        <v>6</v>
      </c>
      <c r="I32">
        <v>9</v>
      </c>
      <c r="J32" s="47" t="s">
        <v>504</v>
      </c>
      <c r="K32" s="47" t="s">
        <v>504</v>
      </c>
      <c r="L32" s="17" t="s">
        <v>21</v>
      </c>
      <c r="M32">
        <v>132</v>
      </c>
      <c r="N32">
        <v>125</v>
      </c>
      <c r="O32">
        <v>13</v>
      </c>
      <c r="P32">
        <v>153</v>
      </c>
      <c r="Q32" t="s">
        <v>428</v>
      </c>
      <c r="R32" s="31" t="s">
        <v>420</v>
      </c>
      <c r="S32" s="40">
        <v>1200</v>
      </c>
      <c r="T32" s="33" t="s">
        <v>427</v>
      </c>
      <c r="U32">
        <v>4</v>
      </c>
      <c r="V32">
        <v>52</v>
      </c>
      <c r="W32" t="s">
        <v>505</v>
      </c>
      <c r="X32">
        <v>5</v>
      </c>
      <c r="Y32">
        <v>5</v>
      </c>
      <c r="Z32">
        <v>11</v>
      </c>
      <c r="AD32" t="s">
        <v>506</v>
      </c>
      <c r="AE32">
        <v>1042</v>
      </c>
      <c r="AF32" t="s">
        <v>17</v>
      </c>
    </row>
    <row r="33" spans="1:32" x14ac:dyDescent="0.25">
      <c r="A33" s="16" t="s">
        <v>1</v>
      </c>
      <c r="B33" s="17" t="s">
        <v>19</v>
      </c>
      <c r="C33" s="38" t="str">
        <f>VLOOKUP(X33, method!$A$1:$B$15, 2, 0)</f>
        <v>留後</v>
      </c>
      <c r="D33">
        <v>14</v>
      </c>
      <c r="E33" s="141" t="str">
        <f t="shared" si="0"/>
        <v/>
      </c>
      <c r="F33" s="141">
        <f>COUNTIF($B$2:B33,B33)</f>
        <v>6</v>
      </c>
      <c r="G33" s="141" t="str">
        <f t="shared" si="1"/>
        <v/>
      </c>
      <c r="H33">
        <v>6</v>
      </c>
      <c r="I33">
        <v>1</v>
      </c>
      <c r="J33" s="47" t="s">
        <v>504</v>
      </c>
      <c r="K33" s="61" t="s">
        <v>106</v>
      </c>
      <c r="L33" s="17" t="s">
        <v>21</v>
      </c>
      <c r="M33">
        <v>132</v>
      </c>
      <c r="N33">
        <v>134</v>
      </c>
      <c r="O33">
        <v>13</v>
      </c>
      <c r="P33">
        <v>36</v>
      </c>
      <c r="Q33" t="s">
        <v>507</v>
      </c>
      <c r="R33" t="s">
        <v>508</v>
      </c>
      <c r="S33">
        <v>1000</v>
      </c>
      <c r="T33" s="33" t="s">
        <v>417</v>
      </c>
      <c r="U33">
        <v>4</v>
      </c>
      <c r="V33">
        <v>54</v>
      </c>
      <c r="W33">
        <v>15</v>
      </c>
      <c r="X33">
        <v>14</v>
      </c>
      <c r="Y33">
        <v>14</v>
      </c>
      <c r="Z33">
        <v>14</v>
      </c>
      <c r="AD33" t="s">
        <v>509</v>
      </c>
      <c r="AE33">
        <v>1048</v>
      </c>
      <c r="AF33" t="s">
        <v>17</v>
      </c>
    </row>
    <row r="34" spans="1:32" x14ac:dyDescent="0.25">
      <c r="A34" s="16" t="s">
        <v>1</v>
      </c>
      <c r="B34" s="17" t="s">
        <v>19</v>
      </c>
      <c r="C34" s="35" t="str">
        <f>VLOOKUP(X34, method!$A$1:$B$15, 2, 0)</f>
        <v>放頭</v>
      </c>
      <c r="D34">
        <v>12</v>
      </c>
      <c r="E34" s="141" t="str">
        <f t="shared" si="0"/>
        <v/>
      </c>
      <c r="F34" s="141">
        <f>COUNTIF($B$2:B34,B34)</f>
        <v>7</v>
      </c>
      <c r="G34" s="141" t="str">
        <f t="shared" si="1"/>
        <v/>
      </c>
      <c r="H34">
        <v>6</v>
      </c>
      <c r="I34">
        <v>5</v>
      </c>
      <c r="J34" s="47" t="s">
        <v>504</v>
      </c>
      <c r="K34" s="47" t="s">
        <v>504</v>
      </c>
      <c r="L34" s="17" t="s">
        <v>21</v>
      </c>
      <c r="M34">
        <v>132</v>
      </c>
      <c r="N34">
        <v>129</v>
      </c>
      <c r="O34">
        <v>13</v>
      </c>
      <c r="P34">
        <v>117</v>
      </c>
      <c r="Q34" t="s">
        <v>510</v>
      </c>
      <c r="R34" s="32" t="s">
        <v>426</v>
      </c>
      <c r="S34">
        <v>1650</v>
      </c>
      <c r="T34" s="33" t="s">
        <v>427</v>
      </c>
      <c r="U34">
        <v>4</v>
      </c>
      <c r="V34">
        <v>57</v>
      </c>
      <c r="W34">
        <v>23</v>
      </c>
      <c r="X34">
        <v>2</v>
      </c>
      <c r="Y34">
        <v>3</v>
      </c>
      <c r="Z34">
        <v>5</v>
      </c>
      <c r="AA34">
        <v>12</v>
      </c>
      <c r="AD34" t="s">
        <v>511</v>
      </c>
      <c r="AE34">
        <v>1042</v>
      </c>
      <c r="AF34" t="s">
        <v>17</v>
      </c>
    </row>
    <row r="35" spans="1:32" x14ac:dyDescent="0.25">
      <c r="A35" s="16" t="s">
        <v>1</v>
      </c>
      <c r="B35" s="17" t="s">
        <v>19</v>
      </c>
      <c r="C35" s="37" t="str">
        <f>VLOOKUP(X35, method!$A$1:$B$15, 2, 0)</f>
        <v>中前</v>
      </c>
      <c r="D35">
        <v>9</v>
      </c>
      <c r="E35" s="141" t="str">
        <f t="shared" si="0"/>
        <v/>
      </c>
      <c r="F35" s="141">
        <f>COUNTIF($B$2:B35,B35)</f>
        <v>8</v>
      </c>
      <c r="G35" s="141" t="str">
        <f t="shared" si="1"/>
        <v/>
      </c>
      <c r="H35">
        <v>6</v>
      </c>
      <c r="I35">
        <v>1</v>
      </c>
      <c r="J35" s="47" t="s">
        <v>504</v>
      </c>
      <c r="K35" s="47" t="s">
        <v>504</v>
      </c>
      <c r="L35" s="17" t="s">
        <v>21</v>
      </c>
      <c r="M35">
        <v>132</v>
      </c>
      <c r="N35">
        <v>132</v>
      </c>
      <c r="O35">
        <v>13</v>
      </c>
      <c r="P35">
        <v>54</v>
      </c>
      <c r="Q35" t="s">
        <v>512</v>
      </c>
      <c r="R35" s="32" t="s">
        <v>432</v>
      </c>
      <c r="S35" s="40">
        <v>1200</v>
      </c>
      <c r="T35" s="33" t="s">
        <v>417</v>
      </c>
      <c r="U35">
        <v>4</v>
      </c>
      <c r="V35">
        <v>59</v>
      </c>
      <c r="W35" t="s">
        <v>513</v>
      </c>
      <c r="X35">
        <v>6</v>
      </c>
      <c r="Y35">
        <v>6</v>
      </c>
      <c r="Z35">
        <v>9</v>
      </c>
      <c r="AD35" t="s">
        <v>514</v>
      </c>
      <c r="AE35">
        <v>1051</v>
      </c>
      <c r="AF35" t="s">
        <v>17</v>
      </c>
    </row>
    <row r="36" spans="1:32" x14ac:dyDescent="0.25">
      <c r="A36" s="16" t="s">
        <v>1</v>
      </c>
      <c r="B36" s="17" t="s">
        <v>19</v>
      </c>
      <c r="C36" s="37" t="str">
        <f>VLOOKUP(X36, method!$A$1:$B$15, 2, 0)</f>
        <v>中前</v>
      </c>
      <c r="D36">
        <v>9</v>
      </c>
      <c r="E36" s="141" t="str">
        <f t="shared" si="0"/>
        <v/>
      </c>
      <c r="F36" s="141">
        <f>COUNTIF($B$2:B36,B36)</f>
        <v>9</v>
      </c>
      <c r="G36" s="141" t="str">
        <f t="shared" si="1"/>
        <v/>
      </c>
      <c r="H36">
        <v>6</v>
      </c>
      <c r="I36">
        <v>1</v>
      </c>
      <c r="J36" s="47" t="s">
        <v>504</v>
      </c>
      <c r="K36" s="47" t="s">
        <v>504</v>
      </c>
      <c r="L36" s="17" t="s">
        <v>21</v>
      </c>
      <c r="M36">
        <v>132</v>
      </c>
      <c r="N36">
        <v>113</v>
      </c>
      <c r="O36">
        <v>13</v>
      </c>
      <c r="P36">
        <v>63</v>
      </c>
      <c r="Q36" t="s">
        <v>515</v>
      </c>
      <c r="R36" s="32" t="s">
        <v>432</v>
      </c>
      <c r="S36">
        <v>1000</v>
      </c>
      <c r="T36" s="33" t="s">
        <v>427</v>
      </c>
      <c r="U36">
        <v>3</v>
      </c>
      <c r="V36">
        <v>61</v>
      </c>
      <c r="W36" t="s">
        <v>516</v>
      </c>
      <c r="X36">
        <v>6</v>
      </c>
      <c r="Y36">
        <v>7</v>
      </c>
      <c r="Z36">
        <v>9</v>
      </c>
      <c r="AD36" t="s">
        <v>517</v>
      </c>
      <c r="AE36">
        <v>1032</v>
      </c>
      <c r="AF36" t="s">
        <v>17</v>
      </c>
    </row>
    <row r="37" spans="1:32" x14ac:dyDescent="0.25">
      <c r="A37" s="16" t="s">
        <v>1</v>
      </c>
      <c r="B37" s="17" t="s">
        <v>19</v>
      </c>
      <c r="C37" s="37" t="str">
        <f>VLOOKUP(X37, method!$A$1:$B$15, 2, 0)</f>
        <v>中前</v>
      </c>
      <c r="D37">
        <v>10</v>
      </c>
      <c r="E37" s="141" t="str">
        <f t="shared" si="0"/>
        <v/>
      </c>
      <c r="F37" s="141">
        <f>COUNTIF($B$2:B37,B37)</f>
        <v>10</v>
      </c>
      <c r="G37" s="141" t="str">
        <f t="shared" si="1"/>
        <v/>
      </c>
      <c r="H37">
        <v>6</v>
      </c>
      <c r="I37">
        <v>4</v>
      </c>
      <c r="J37" s="47" t="s">
        <v>504</v>
      </c>
      <c r="K37" s="47" t="s">
        <v>504</v>
      </c>
      <c r="L37" s="17" t="s">
        <v>21</v>
      </c>
      <c r="M37">
        <v>132</v>
      </c>
      <c r="N37">
        <v>121</v>
      </c>
      <c r="O37">
        <v>13</v>
      </c>
      <c r="P37">
        <v>54</v>
      </c>
      <c r="Q37" t="s">
        <v>448</v>
      </c>
      <c r="R37" s="32" t="s">
        <v>432</v>
      </c>
      <c r="S37" s="40">
        <v>1200</v>
      </c>
      <c r="T37" s="33" t="s">
        <v>427</v>
      </c>
      <c r="U37">
        <v>3</v>
      </c>
      <c r="V37">
        <v>63</v>
      </c>
      <c r="W37" t="s">
        <v>516</v>
      </c>
      <c r="X37">
        <v>7</v>
      </c>
      <c r="Y37">
        <v>8</v>
      </c>
      <c r="Z37">
        <v>10</v>
      </c>
      <c r="AD37" t="s">
        <v>22</v>
      </c>
      <c r="AE37">
        <v>1049</v>
      </c>
      <c r="AF37" t="s">
        <v>17</v>
      </c>
    </row>
    <row r="38" spans="1:32" x14ac:dyDescent="0.25">
      <c r="A38" s="16" t="s">
        <v>1</v>
      </c>
      <c r="B38" s="17" t="s">
        <v>19</v>
      </c>
      <c r="C38" s="38" t="str">
        <f>VLOOKUP(X38, method!$A$1:$B$15, 2, 0)</f>
        <v>留後</v>
      </c>
      <c r="D38">
        <v>10</v>
      </c>
      <c r="E38" s="141" t="str">
        <f t="shared" si="0"/>
        <v/>
      </c>
      <c r="F38" s="141">
        <f>COUNTIF($B$2:B38,B38)</f>
        <v>11</v>
      </c>
      <c r="G38" s="141" t="str">
        <f t="shared" si="1"/>
        <v/>
      </c>
      <c r="H38">
        <v>6</v>
      </c>
      <c r="I38">
        <v>12</v>
      </c>
      <c r="J38" s="47" t="s">
        <v>504</v>
      </c>
      <c r="K38" s="73" t="s">
        <v>452</v>
      </c>
      <c r="L38" s="17" t="s">
        <v>21</v>
      </c>
      <c r="M38">
        <v>132</v>
      </c>
      <c r="N38">
        <v>115</v>
      </c>
      <c r="O38">
        <v>13</v>
      </c>
      <c r="P38">
        <v>58</v>
      </c>
      <c r="Q38" t="s">
        <v>518</v>
      </c>
      <c r="R38" s="32" t="s">
        <v>416</v>
      </c>
      <c r="S38">
        <v>1000</v>
      </c>
      <c r="T38" s="33" t="s">
        <v>417</v>
      </c>
      <c r="U38">
        <v>3</v>
      </c>
      <c r="V38">
        <v>63</v>
      </c>
      <c r="W38" t="s">
        <v>519</v>
      </c>
      <c r="X38">
        <v>12</v>
      </c>
      <c r="Y38">
        <v>12</v>
      </c>
      <c r="Z38">
        <v>10</v>
      </c>
      <c r="AD38" t="s">
        <v>520</v>
      </c>
      <c r="AE38">
        <v>1043</v>
      </c>
      <c r="AF38" t="s">
        <v>521</v>
      </c>
    </row>
    <row r="39" spans="1:32" x14ac:dyDescent="0.25">
      <c r="A39" s="16" t="s">
        <v>1</v>
      </c>
      <c r="B39" s="18" t="s">
        <v>25</v>
      </c>
      <c r="C39" s="36" t="str">
        <f>VLOOKUP(X39, method!$A$1:$B$15, 2, 0)</f>
        <v>中後</v>
      </c>
      <c r="D39">
        <v>11</v>
      </c>
      <c r="E39" s="141" t="str">
        <f t="shared" si="0"/>
        <v/>
      </c>
      <c r="F39" s="141">
        <f>COUNTIF($B$2:B39,B39)</f>
        <v>1</v>
      </c>
      <c r="G39" s="141" t="str">
        <f t="shared" si="1"/>
        <v/>
      </c>
      <c r="H39">
        <v>5</v>
      </c>
      <c r="I39">
        <v>8</v>
      </c>
      <c r="J39" s="48" t="s">
        <v>26</v>
      </c>
      <c r="K39" s="67" t="s">
        <v>195</v>
      </c>
      <c r="L39" s="18" t="s">
        <v>27</v>
      </c>
      <c r="M39">
        <v>133</v>
      </c>
      <c r="N39">
        <v>135</v>
      </c>
      <c r="O39">
        <v>21</v>
      </c>
      <c r="P39">
        <v>25</v>
      </c>
      <c r="Q39" t="s">
        <v>415</v>
      </c>
      <c r="R39" s="32" t="s">
        <v>416</v>
      </c>
      <c r="S39" s="40">
        <v>1200</v>
      </c>
      <c r="T39" s="33" t="s">
        <v>417</v>
      </c>
      <c r="U39">
        <v>5</v>
      </c>
      <c r="V39">
        <v>40</v>
      </c>
      <c r="W39" t="s">
        <v>522</v>
      </c>
      <c r="X39">
        <v>8</v>
      </c>
      <c r="Y39">
        <v>9</v>
      </c>
      <c r="Z39">
        <v>11</v>
      </c>
      <c r="AD39" t="s">
        <v>523</v>
      </c>
      <c r="AE39">
        <v>1092</v>
      </c>
      <c r="AF39" t="s">
        <v>17</v>
      </c>
    </row>
    <row r="40" spans="1:32" x14ac:dyDescent="0.25">
      <c r="A40" s="16" t="s">
        <v>1</v>
      </c>
      <c r="B40" s="18" t="s">
        <v>25</v>
      </c>
      <c r="C40" s="36" t="str">
        <f>VLOOKUP(X40, method!$A$1:$B$15, 2, 0)</f>
        <v>中後</v>
      </c>
      <c r="D40">
        <v>11</v>
      </c>
      <c r="E40" s="141" t="str">
        <f t="shared" si="0"/>
        <v/>
      </c>
      <c r="F40" s="141">
        <f>COUNTIF($B$2:B40,B40)</f>
        <v>2</v>
      </c>
      <c r="G40" s="141" t="str">
        <f t="shared" si="1"/>
        <v/>
      </c>
      <c r="H40">
        <v>5</v>
      </c>
      <c r="I40">
        <v>6</v>
      </c>
      <c r="J40" s="48" t="s">
        <v>26</v>
      </c>
      <c r="K40" s="61" t="s">
        <v>106</v>
      </c>
      <c r="L40" s="18" t="s">
        <v>27</v>
      </c>
      <c r="M40">
        <v>133</v>
      </c>
      <c r="N40">
        <v>117</v>
      </c>
      <c r="O40">
        <v>21</v>
      </c>
      <c r="P40">
        <v>69</v>
      </c>
      <c r="Q40" t="s">
        <v>524</v>
      </c>
      <c r="R40" s="32" t="s">
        <v>416</v>
      </c>
      <c r="S40" s="40">
        <v>1200</v>
      </c>
      <c r="T40" s="33" t="s">
        <v>427</v>
      </c>
      <c r="U40">
        <v>4</v>
      </c>
      <c r="V40">
        <v>42</v>
      </c>
      <c r="W40">
        <v>4</v>
      </c>
      <c r="X40">
        <v>10</v>
      </c>
      <c r="Y40">
        <v>11</v>
      </c>
      <c r="Z40">
        <v>11</v>
      </c>
      <c r="AD40" t="s">
        <v>28</v>
      </c>
      <c r="AE40">
        <v>1084</v>
      </c>
      <c r="AF40" t="s">
        <v>525</v>
      </c>
    </row>
    <row r="41" spans="1:32" x14ac:dyDescent="0.25">
      <c r="A41" s="16" t="s">
        <v>1</v>
      </c>
      <c r="B41" s="18" t="s">
        <v>25</v>
      </c>
      <c r="C41" s="37" t="str">
        <f>VLOOKUP(X41, method!$A$1:$B$15, 2, 0)</f>
        <v>中前</v>
      </c>
      <c r="D41">
        <v>12</v>
      </c>
      <c r="E41" s="141" t="str">
        <f t="shared" si="0"/>
        <v/>
      </c>
      <c r="F41" s="141">
        <f>COUNTIF($B$2:B41,B41)</f>
        <v>3</v>
      </c>
      <c r="G41" s="141" t="str">
        <f t="shared" si="1"/>
        <v/>
      </c>
      <c r="H41">
        <v>5</v>
      </c>
      <c r="I41">
        <v>4</v>
      </c>
      <c r="J41" s="48" t="s">
        <v>26</v>
      </c>
      <c r="K41" s="56" t="s">
        <v>69</v>
      </c>
      <c r="L41" s="18" t="s">
        <v>27</v>
      </c>
      <c r="M41">
        <v>133</v>
      </c>
      <c r="N41">
        <v>119</v>
      </c>
      <c r="O41">
        <v>21</v>
      </c>
      <c r="P41">
        <v>24</v>
      </c>
      <c r="Q41" t="s">
        <v>498</v>
      </c>
      <c r="R41" t="s">
        <v>479</v>
      </c>
      <c r="S41">
        <v>1400</v>
      </c>
      <c r="T41" s="33" t="s">
        <v>427</v>
      </c>
      <c r="U41">
        <v>4</v>
      </c>
      <c r="V41">
        <v>44</v>
      </c>
      <c r="W41" t="s">
        <v>519</v>
      </c>
      <c r="X41">
        <v>7</v>
      </c>
      <c r="Y41">
        <v>7</v>
      </c>
      <c r="Z41">
        <v>8</v>
      </c>
      <c r="AA41">
        <v>12</v>
      </c>
      <c r="AD41" t="s">
        <v>526</v>
      </c>
      <c r="AE41">
        <v>1090</v>
      </c>
      <c r="AF41" t="s">
        <v>110</v>
      </c>
    </row>
    <row r="42" spans="1:32" x14ac:dyDescent="0.25">
      <c r="A42" s="16" t="s">
        <v>1</v>
      </c>
      <c r="B42" s="18" t="s">
        <v>25</v>
      </c>
      <c r="C42" s="37" t="str">
        <f>VLOOKUP(X42, method!$A$1:$B$15, 2, 0)</f>
        <v>中前</v>
      </c>
      <c r="D42">
        <v>9</v>
      </c>
      <c r="E42" s="141" t="str">
        <f t="shared" si="0"/>
        <v/>
      </c>
      <c r="F42" s="141">
        <f>COUNTIF($B$2:B42,B42)</f>
        <v>4</v>
      </c>
      <c r="G42" s="141" t="str">
        <f t="shared" si="1"/>
        <v/>
      </c>
      <c r="H42">
        <v>5</v>
      </c>
      <c r="I42">
        <v>1</v>
      </c>
      <c r="J42" s="48" t="s">
        <v>26</v>
      </c>
      <c r="K42" s="59" t="s">
        <v>85</v>
      </c>
      <c r="L42" s="18" t="s">
        <v>27</v>
      </c>
      <c r="M42">
        <v>133</v>
      </c>
      <c r="N42">
        <v>124</v>
      </c>
      <c r="O42">
        <v>21</v>
      </c>
      <c r="P42">
        <v>19</v>
      </c>
      <c r="Q42" t="s">
        <v>527</v>
      </c>
      <c r="R42" t="s">
        <v>479</v>
      </c>
      <c r="S42">
        <v>1400</v>
      </c>
      <c r="T42" s="33" t="s">
        <v>427</v>
      </c>
      <c r="U42">
        <v>4</v>
      </c>
      <c r="V42">
        <v>48</v>
      </c>
      <c r="W42">
        <v>6</v>
      </c>
      <c r="X42">
        <v>5</v>
      </c>
      <c r="Y42">
        <v>5</v>
      </c>
      <c r="Z42">
        <v>6</v>
      </c>
      <c r="AA42">
        <v>9</v>
      </c>
      <c r="AD42" t="s">
        <v>528</v>
      </c>
      <c r="AE42">
        <v>1068</v>
      </c>
      <c r="AF42" t="s">
        <v>110</v>
      </c>
    </row>
    <row r="43" spans="1:32" x14ac:dyDescent="0.25">
      <c r="A43" s="16" t="s">
        <v>1</v>
      </c>
      <c r="B43" s="18" t="s">
        <v>25</v>
      </c>
      <c r="C43" s="37" t="str">
        <f>VLOOKUP(X43, method!$A$1:$B$15, 2, 0)</f>
        <v>中前</v>
      </c>
      <c r="D43">
        <v>9</v>
      </c>
      <c r="E43" s="141" t="str">
        <f t="shared" si="0"/>
        <v/>
      </c>
      <c r="F43" s="141">
        <f>COUNTIF($B$2:B43,B43)</f>
        <v>5</v>
      </c>
      <c r="G43" s="141" t="str">
        <f t="shared" si="1"/>
        <v/>
      </c>
      <c r="H43">
        <v>5</v>
      </c>
      <c r="I43">
        <v>7</v>
      </c>
      <c r="J43" s="48" t="s">
        <v>26</v>
      </c>
      <c r="K43" s="59" t="s">
        <v>85</v>
      </c>
      <c r="L43" s="18" t="s">
        <v>27</v>
      </c>
      <c r="M43">
        <v>133</v>
      </c>
      <c r="N43">
        <v>125</v>
      </c>
      <c r="O43">
        <v>21</v>
      </c>
      <c r="P43">
        <v>75</v>
      </c>
      <c r="Q43" t="s">
        <v>529</v>
      </c>
      <c r="R43" t="s">
        <v>483</v>
      </c>
      <c r="S43">
        <v>1400</v>
      </c>
      <c r="T43" s="33" t="s">
        <v>417</v>
      </c>
      <c r="U43">
        <v>4</v>
      </c>
      <c r="V43">
        <v>50</v>
      </c>
      <c r="W43" t="s">
        <v>513</v>
      </c>
      <c r="X43">
        <v>6</v>
      </c>
      <c r="Y43">
        <v>8</v>
      </c>
      <c r="Z43">
        <v>10</v>
      </c>
      <c r="AA43">
        <v>9</v>
      </c>
      <c r="AD43" t="s">
        <v>530</v>
      </c>
      <c r="AE43">
        <v>1072</v>
      </c>
      <c r="AF43" t="s">
        <v>531</v>
      </c>
    </row>
    <row r="44" spans="1:32" x14ac:dyDescent="0.25">
      <c r="A44" s="16" t="s">
        <v>1</v>
      </c>
      <c r="B44" s="18" t="s">
        <v>25</v>
      </c>
      <c r="C44" s="38" t="str">
        <f>VLOOKUP(X44, method!$A$1:$B$15, 2, 0)</f>
        <v>留後</v>
      </c>
      <c r="D44">
        <v>8</v>
      </c>
      <c r="E44" s="141" t="str">
        <f t="shared" si="0"/>
        <v/>
      </c>
      <c r="F44" s="141">
        <f>COUNTIF($B$2:B44,B44)</f>
        <v>6</v>
      </c>
      <c r="G44" s="141" t="str">
        <f t="shared" si="1"/>
        <v/>
      </c>
      <c r="H44">
        <v>5</v>
      </c>
      <c r="I44">
        <v>12</v>
      </c>
      <c r="J44" s="48" t="s">
        <v>26</v>
      </c>
      <c r="K44" s="59" t="s">
        <v>85</v>
      </c>
      <c r="L44" s="18" t="s">
        <v>27</v>
      </c>
      <c r="M44">
        <v>133</v>
      </c>
      <c r="N44">
        <v>127</v>
      </c>
      <c r="O44">
        <v>21</v>
      </c>
      <c r="P44">
        <v>63</v>
      </c>
      <c r="Q44" t="s">
        <v>532</v>
      </c>
      <c r="R44" t="s">
        <v>465</v>
      </c>
      <c r="S44" s="40">
        <v>1200</v>
      </c>
      <c r="T44" s="33" t="s">
        <v>417</v>
      </c>
      <c r="U44">
        <v>4</v>
      </c>
      <c r="V44">
        <v>52</v>
      </c>
      <c r="W44" t="s">
        <v>533</v>
      </c>
      <c r="X44">
        <v>14</v>
      </c>
      <c r="Y44">
        <v>14</v>
      </c>
      <c r="Z44">
        <v>8</v>
      </c>
      <c r="AD44" t="s">
        <v>534</v>
      </c>
      <c r="AE44">
        <v>1075</v>
      </c>
      <c r="AF44" t="s">
        <v>535</v>
      </c>
    </row>
    <row r="45" spans="1:32" x14ac:dyDescent="0.25">
      <c r="A45" s="16" t="s">
        <v>1</v>
      </c>
      <c r="B45" s="18" t="s">
        <v>25</v>
      </c>
      <c r="C45" s="36" t="str">
        <f>VLOOKUP(X45, method!$A$1:$B$15, 2, 0)</f>
        <v>中後</v>
      </c>
      <c r="D45">
        <v>11</v>
      </c>
      <c r="E45" s="141" t="str">
        <f t="shared" si="0"/>
        <v/>
      </c>
      <c r="F45" s="141">
        <f>COUNTIF($B$2:B45,B45)</f>
        <v>7</v>
      </c>
      <c r="G45" s="141" t="str">
        <f t="shared" si="1"/>
        <v/>
      </c>
      <c r="H45">
        <v>5</v>
      </c>
      <c r="I45">
        <v>10</v>
      </c>
      <c r="J45" s="48" t="s">
        <v>26</v>
      </c>
      <c r="K45" s="67" t="s">
        <v>195</v>
      </c>
      <c r="L45" s="18" t="s">
        <v>27</v>
      </c>
      <c r="M45">
        <v>133</v>
      </c>
      <c r="N45">
        <v>127</v>
      </c>
      <c r="O45">
        <v>21</v>
      </c>
      <c r="P45">
        <v>35</v>
      </c>
      <c r="Q45" t="s">
        <v>536</v>
      </c>
      <c r="R45" t="s">
        <v>483</v>
      </c>
      <c r="S45" s="40">
        <v>1200</v>
      </c>
      <c r="T45" s="33" t="s">
        <v>417</v>
      </c>
      <c r="U45">
        <v>4</v>
      </c>
      <c r="V45">
        <v>52</v>
      </c>
      <c r="W45">
        <v>6</v>
      </c>
      <c r="X45">
        <v>10</v>
      </c>
      <c r="Y45">
        <v>9</v>
      </c>
      <c r="Z45">
        <v>11</v>
      </c>
      <c r="AD45" t="s">
        <v>537</v>
      </c>
      <c r="AE45">
        <v>1083</v>
      </c>
      <c r="AF45" t="s">
        <v>535</v>
      </c>
    </row>
    <row r="46" spans="1:32" x14ac:dyDescent="0.25">
      <c r="A46" s="16" t="s">
        <v>1</v>
      </c>
      <c r="B46" s="18" t="s">
        <v>25</v>
      </c>
      <c r="C46" s="36" t="str">
        <f>VLOOKUP(X46, method!$A$1:$B$15, 2, 0)</f>
        <v>中後</v>
      </c>
      <c r="D46" s="28">
        <v>3</v>
      </c>
      <c r="E46" s="140" t="str">
        <f t="shared" si="0"/>
        <v/>
      </c>
      <c r="F46" s="140">
        <f>COUNTIF($B$2:B46,B46)</f>
        <v>8</v>
      </c>
      <c r="G46" s="140" t="str">
        <f t="shared" si="1"/>
        <v/>
      </c>
      <c r="H46">
        <v>5</v>
      </c>
      <c r="I46">
        <v>10</v>
      </c>
      <c r="J46" s="48" t="s">
        <v>26</v>
      </c>
      <c r="K46" s="56" t="s">
        <v>69</v>
      </c>
      <c r="L46" s="18" t="s">
        <v>27</v>
      </c>
      <c r="M46">
        <v>133</v>
      </c>
      <c r="N46">
        <v>130</v>
      </c>
      <c r="O46">
        <v>21</v>
      </c>
      <c r="P46">
        <v>109</v>
      </c>
      <c r="Q46" t="s">
        <v>538</v>
      </c>
      <c r="R46" t="s">
        <v>501</v>
      </c>
      <c r="S46" s="40">
        <v>1200</v>
      </c>
      <c r="T46" s="33" t="s">
        <v>417</v>
      </c>
      <c r="U46">
        <v>4</v>
      </c>
      <c r="V46">
        <v>52</v>
      </c>
      <c r="W46" s="12" t="s">
        <v>539</v>
      </c>
      <c r="X46">
        <v>8</v>
      </c>
      <c r="Y46">
        <v>8</v>
      </c>
      <c r="Z46">
        <v>3</v>
      </c>
      <c r="AD46" t="s">
        <v>540</v>
      </c>
      <c r="AE46">
        <v>1073</v>
      </c>
      <c r="AF46" t="s">
        <v>541</v>
      </c>
    </row>
    <row r="47" spans="1:32" x14ac:dyDescent="0.25">
      <c r="A47" s="16" t="s">
        <v>1</v>
      </c>
      <c r="B47" s="19" t="s">
        <v>30</v>
      </c>
      <c r="C47" s="38" t="str">
        <f>VLOOKUP(X47, method!$A$1:$B$15, 2, 0)</f>
        <v>留後</v>
      </c>
      <c r="D47" s="28">
        <v>3</v>
      </c>
      <c r="E47" s="140" t="str">
        <f t="shared" si="0"/>
        <v/>
      </c>
      <c r="F47" s="140">
        <f>COUNTIF($B$2:B47,B47)</f>
        <v>1</v>
      </c>
      <c r="G47" s="140" t="str">
        <f t="shared" si="1"/>
        <v/>
      </c>
      <c r="H47">
        <v>9</v>
      </c>
      <c r="I47">
        <v>12</v>
      </c>
      <c r="J47" s="49" t="s">
        <v>31</v>
      </c>
      <c r="K47" s="49" t="s">
        <v>31</v>
      </c>
      <c r="L47" s="19" t="s">
        <v>32</v>
      </c>
      <c r="M47">
        <v>133</v>
      </c>
      <c r="N47">
        <v>133</v>
      </c>
      <c r="O47">
        <v>4.9000000000000004</v>
      </c>
      <c r="P47">
        <v>15</v>
      </c>
      <c r="Q47" t="s">
        <v>415</v>
      </c>
      <c r="R47" s="32" t="s">
        <v>416</v>
      </c>
      <c r="S47" s="40">
        <v>1200</v>
      </c>
      <c r="T47" s="33" t="s">
        <v>417</v>
      </c>
      <c r="U47">
        <v>5</v>
      </c>
      <c r="V47">
        <v>38</v>
      </c>
      <c r="W47" s="12">
        <v>2</v>
      </c>
      <c r="X47">
        <v>11</v>
      </c>
      <c r="Y47">
        <v>11</v>
      </c>
      <c r="Z47">
        <v>3</v>
      </c>
      <c r="AD47" t="s">
        <v>542</v>
      </c>
      <c r="AE47">
        <v>1048</v>
      </c>
      <c r="AF47" t="s">
        <v>35</v>
      </c>
    </row>
    <row r="48" spans="1:32" x14ac:dyDescent="0.25">
      <c r="A48" s="16" t="s">
        <v>1</v>
      </c>
      <c r="B48" s="19" t="s">
        <v>30</v>
      </c>
      <c r="C48" s="36" t="str">
        <f>VLOOKUP(X48, method!$A$1:$B$15, 2, 0)</f>
        <v>中後</v>
      </c>
      <c r="D48" s="30">
        <v>5</v>
      </c>
      <c r="E48" s="141" t="str">
        <f t="shared" si="0"/>
        <v/>
      </c>
      <c r="F48" s="141">
        <f>COUNTIF($B$2:B48,B48)</f>
        <v>2</v>
      </c>
      <c r="G48" s="141" t="str">
        <f t="shared" si="1"/>
        <v/>
      </c>
      <c r="H48">
        <v>9</v>
      </c>
      <c r="I48">
        <v>3</v>
      </c>
      <c r="J48" s="49" t="s">
        <v>31</v>
      </c>
      <c r="K48" s="74" t="s">
        <v>404</v>
      </c>
      <c r="L48" s="19" t="s">
        <v>32</v>
      </c>
      <c r="M48">
        <v>133</v>
      </c>
      <c r="N48">
        <v>134</v>
      </c>
      <c r="O48">
        <v>4.9000000000000004</v>
      </c>
      <c r="P48">
        <v>4.7</v>
      </c>
      <c r="Q48" t="s">
        <v>543</v>
      </c>
      <c r="R48" s="32" t="s">
        <v>426</v>
      </c>
      <c r="S48">
        <v>1000</v>
      </c>
      <c r="T48" s="33" t="s">
        <v>417</v>
      </c>
      <c r="U48">
        <v>5</v>
      </c>
      <c r="V48">
        <v>39</v>
      </c>
      <c r="W48" s="12" t="s">
        <v>471</v>
      </c>
      <c r="X48">
        <v>8</v>
      </c>
      <c r="Y48">
        <v>8</v>
      </c>
      <c r="Z48">
        <v>5</v>
      </c>
      <c r="AD48" t="s">
        <v>544</v>
      </c>
      <c r="AE48">
        <v>1040</v>
      </c>
      <c r="AF48" t="s">
        <v>35</v>
      </c>
    </row>
    <row r="49" spans="1:32" x14ac:dyDescent="0.25">
      <c r="A49" s="16" t="s">
        <v>1</v>
      </c>
      <c r="B49" s="19" t="s">
        <v>30</v>
      </c>
      <c r="C49" s="38" t="str">
        <f>VLOOKUP(X49, method!$A$1:$B$15, 2, 0)</f>
        <v>留後</v>
      </c>
      <c r="D49">
        <v>6</v>
      </c>
      <c r="E49" s="141" t="str">
        <f t="shared" si="0"/>
        <v/>
      </c>
      <c r="F49" s="141">
        <f>COUNTIF($B$2:B49,B49)</f>
        <v>3</v>
      </c>
      <c r="G49" s="141" t="str">
        <f t="shared" si="1"/>
        <v/>
      </c>
      <c r="H49">
        <v>9</v>
      </c>
      <c r="I49">
        <v>9</v>
      </c>
      <c r="J49" s="49" t="s">
        <v>31</v>
      </c>
      <c r="K49" s="63" t="s">
        <v>140</v>
      </c>
      <c r="L49" s="19" t="s">
        <v>32</v>
      </c>
      <c r="M49">
        <v>133</v>
      </c>
      <c r="N49">
        <v>135</v>
      </c>
      <c r="O49">
        <v>4.9000000000000004</v>
      </c>
      <c r="P49">
        <v>18</v>
      </c>
      <c r="Q49" t="s">
        <v>496</v>
      </c>
      <c r="R49" s="32" t="s">
        <v>432</v>
      </c>
      <c r="S49" s="40">
        <v>1200</v>
      </c>
      <c r="T49" s="33" t="s">
        <v>417</v>
      </c>
      <c r="U49">
        <v>5</v>
      </c>
      <c r="V49">
        <v>40</v>
      </c>
      <c r="W49" s="12" t="s">
        <v>418</v>
      </c>
      <c r="X49">
        <v>12</v>
      </c>
      <c r="Y49">
        <v>11</v>
      </c>
      <c r="Z49">
        <v>6</v>
      </c>
      <c r="AD49" t="s">
        <v>33</v>
      </c>
      <c r="AE49">
        <v>1043</v>
      </c>
      <c r="AF49" t="s">
        <v>35</v>
      </c>
    </row>
    <row r="50" spans="1:32" x14ac:dyDescent="0.25">
      <c r="A50" s="16" t="s">
        <v>1</v>
      </c>
      <c r="B50" s="19" t="s">
        <v>30</v>
      </c>
      <c r="C50" s="36" t="str">
        <f>VLOOKUP(X50, method!$A$1:$B$15, 2, 0)</f>
        <v>中後</v>
      </c>
      <c r="D50">
        <v>7</v>
      </c>
      <c r="E50" s="141" t="str">
        <f t="shared" si="0"/>
        <v/>
      </c>
      <c r="F50" s="141">
        <f>COUNTIF($B$2:B50,B50)</f>
        <v>4</v>
      </c>
      <c r="G50" s="141" t="str">
        <f t="shared" si="1"/>
        <v/>
      </c>
      <c r="H50">
        <v>9</v>
      </c>
      <c r="I50">
        <v>7</v>
      </c>
      <c r="J50" s="49" t="s">
        <v>31</v>
      </c>
      <c r="K50" s="63" t="s">
        <v>140</v>
      </c>
      <c r="L50" s="19" t="s">
        <v>32</v>
      </c>
      <c r="M50">
        <v>133</v>
      </c>
      <c r="N50">
        <v>119</v>
      </c>
      <c r="O50">
        <v>4.9000000000000004</v>
      </c>
      <c r="P50">
        <v>12</v>
      </c>
      <c r="Q50" t="s">
        <v>422</v>
      </c>
      <c r="R50" s="31" t="s">
        <v>420</v>
      </c>
      <c r="S50">
        <v>1000</v>
      </c>
      <c r="T50" s="33" t="s">
        <v>417</v>
      </c>
      <c r="U50">
        <v>4</v>
      </c>
      <c r="V50">
        <v>42</v>
      </c>
      <c r="W50" t="s">
        <v>435</v>
      </c>
      <c r="X50">
        <v>10</v>
      </c>
      <c r="Y50">
        <v>9</v>
      </c>
      <c r="Z50">
        <v>7</v>
      </c>
      <c r="AD50" t="s">
        <v>545</v>
      </c>
      <c r="AE50">
        <v>1034</v>
      </c>
      <c r="AF50" t="s">
        <v>35</v>
      </c>
    </row>
    <row r="51" spans="1:32" x14ac:dyDescent="0.25">
      <c r="A51" s="16" t="s">
        <v>1</v>
      </c>
      <c r="B51" s="19" t="s">
        <v>30</v>
      </c>
      <c r="C51" s="38" t="str">
        <f>VLOOKUP(X51, method!$A$1:$B$15, 2, 0)</f>
        <v>留後</v>
      </c>
      <c r="D51">
        <v>6</v>
      </c>
      <c r="E51" s="141" t="str">
        <f t="shared" si="0"/>
        <v/>
      </c>
      <c r="F51" s="141">
        <f>COUNTIF($B$2:B51,B51)</f>
        <v>5</v>
      </c>
      <c r="G51" s="141" t="str">
        <f t="shared" si="1"/>
        <v/>
      </c>
      <c r="H51">
        <v>9</v>
      </c>
      <c r="I51">
        <v>10</v>
      </c>
      <c r="J51" s="49" t="s">
        <v>31</v>
      </c>
      <c r="K51" s="63" t="s">
        <v>140</v>
      </c>
      <c r="L51" s="19" t="s">
        <v>32</v>
      </c>
      <c r="M51">
        <v>133</v>
      </c>
      <c r="N51">
        <v>119</v>
      </c>
      <c r="O51">
        <v>4.9000000000000004</v>
      </c>
      <c r="P51">
        <v>18</v>
      </c>
      <c r="Q51" t="s">
        <v>425</v>
      </c>
      <c r="R51" s="32" t="s">
        <v>426</v>
      </c>
      <c r="S51">
        <v>1000</v>
      </c>
      <c r="T51" s="33" t="s">
        <v>427</v>
      </c>
      <c r="U51">
        <v>4</v>
      </c>
      <c r="V51">
        <v>44</v>
      </c>
      <c r="W51" t="s">
        <v>519</v>
      </c>
      <c r="X51">
        <v>11</v>
      </c>
      <c r="Y51">
        <v>12</v>
      </c>
      <c r="Z51">
        <v>6</v>
      </c>
      <c r="AD51" t="s">
        <v>546</v>
      </c>
      <c r="AE51">
        <v>1022</v>
      </c>
      <c r="AF51" t="s">
        <v>35</v>
      </c>
    </row>
    <row r="52" spans="1:32" x14ac:dyDescent="0.25">
      <c r="A52" s="16" t="s">
        <v>1</v>
      </c>
      <c r="B52" s="19" t="s">
        <v>30</v>
      </c>
      <c r="C52" s="36" t="str">
        <f>VLOOKUP(X52, method!$A$1:$B$15, 2, 0)</f>
        <v>中後</v>
      </c>
      <c r="D52">
        <v>8</v>
      </c>
      <c r="E52" s="141" t="str">
        <f t="shared" si="0"/>
        <v/>
      </c>
      <c r="F52" s="141">
        <f>COUNTIF($B$2:B52,B52)</f>
        <v>6</v>
      </c>
      <c r="G52" s="141" t="str">
        <f t="shared" si="1"/>
        <v/>
      </c>
      <c r="H52">
        <v>9</v>
      </c>
      <c r="I52">
        <v>4</v>
      </c>
      <c r="J52" s="49" t="s">
        <v>31</v>
      </c>
      <c r="K52" s="63" t="s">
        <v>140</v>
      </c>
      <c r="L52" s="19" t="s">
        <v>32</v>
      </c>
      <c r="M52">
        <v>133</v>
      </c>
      <c r="N52">
        <v>121</v>
      </c>
      <c r="O52">
        <v>4.9000000000000004</v>
      </c>
      <c r="P52">
        <v>5.8</v>
      </c>
      <c r="Q52" t="s">
        <v>547</v>
      </c>
      <c r="R52" s="32" t="s">
        <v>432</v>
      </c>
      <c r="S52">
        <v>1000</v>
      </c>
      <c r="T52" s="33" t="s">
        <v>417</v>
      </c>
      <c r="U52">
        <v>4</v>
      </c>
      <c r="V52">
        <v>44</v>
      </c>
      <c r="W52" s="12" t="s">
        <v>471</v>
      </c>
      <c r="X52">
        <v>9</v>
      </c>
      <c r="Y52">
        <v>9</v>
      </c>
      <c r="Z52">
        <v>8</v>
      </c>
      <c r="AD52" t="s">
        <v>548</v>
      </c>
      <c r="AE52">
        <v>1018</v>
      </c>
      <c r="AF52" t="s">
        <v>35</v>
      </c>
    </row>
    <row r="53" spans="1:32" x14ac:dyDescent="0.25">
      <c r="A53" s="16" t="s">
        <v>1</v>
      </c>
      <c r="B53" s="19" t="s">
        <v>30</v>
      </c>
      <c r="C53" s="38" t="str">
        <f>VLOOKUP(X53, method!$A$1:$B$15, 2, 0)</f>
        <v>留後</v>
      </c>
      <c r="D53" s="30">
        <v>5</v>
      </c>
      <c r="E53" s="141" t="str">
        <f t="shared" si="0"/>
        <v/>
      </c>
      <c r="F53" s="141">
        <f>COUNTIF($B$2:B53,B53)</f>
        <v>7</v>
      </c>
      <c r="G53" s="141" t="str">
        <f t="shared" si="1"/>
        <v/>
      </c>
      <c r="H53">
        <v>9</v>
      </c>
      <c r="I53">
        <v>12</v>
      </c>
      <c r="J53" s="49" t="s">
        <v>31</v>
      </c>
      <c r="K53" s="49" t="s">
        <v>31</v>
      </c>
      <c r="L53" s="19" t="s">
        <v>32</v>
      </c>
      <c r="M53">
        <v>133</v>
      </c>
      <c r="N53">
        <v>122</v>
      </c>
      <c r="O53">
        <v>4.9000000000000004</v>
      </c>
      <c r="P53">
        <v>9.3000000000000007</v>
      </c>
      <c r="Q53" t="s">
        <v>431</v>
      </c>
      <c r="R53" s="32" t="s">
        <v>432</v>
      </c>
      <c r="S53">
        <v>1000</v>
      </c>
      <c r="T53" s="33" t="s">
        <v>427</v>
      </c>
      <c r="U53">
        <v>4</v>
      </c>
      <c r="V53">
        <v>46</v>
      </c>
      <c r="W53" s="12" t="s">
        <v>549</v>
      </c>
      <c r="X53">
        <v>11</v>
      </c>
      <c r="Y53">
        <v>10</v>
      </c>
      <c r="Z53">
        <v>5</v>
      </c>
      <c r="AD53" t="s">
        <v>550</v>
      </c>
      <c r="AE53">
        <v>1031</v>
      </c>
      <c r="AF53" t="s">
        <v>35</v>
      </c>
    </row>
    <row r="54" spans="1:32" x14ac:dyDescent="0.25">
      <c r="A54" s="16" t="s">
        <v>1</v>
      </c>
      <c r="B54" s="19" t="s">
        <v>30</v>
      </c>
      <c r="C54" s="36" t="str">
        <f>VLOOKUP(X54, method!$A$1:$B$15, 2, 0)</f>
        <v>中後</v>
      </c>
      <c r="D54" s="28">
        <v>3</v>
      </c>
      <c r="E54" s="140" t="str">
        <f t="shared" si="0"/>
        <v/>
      </c>
      <c r="F54" s="140">
        <f>COUNTIF($B$2:B54,B54)</f>
        <v>8</v>
      </c>
      <c r="G54" s="140" t="str">
        <f t="shared" si="1"/>
        <v/>
      </c>
      <c r="H54">
        <v>9</v>
      </c>
      <c r="I54">
        <v>5</v>
      </c>
      <c r="J54" s="49" t="s">
        <v>31</v>
      </c>
      <c r="K54" s="63" t="s">
        <v>140</v>
      </c>
      <c r="L54" s="19" t="s">
        <v>32</v>
      </c>
      <c r="M54">
        <v>133</v>
      </c>
      <c r="N54">
        <v>121</v>
      </c>
      <c r="O54">
        <v>4.9000000000000004</v>
      </c>
      <c r="P54">
        <v>75</v>
      </c>
      <c r="Q54" t="s">
        <v>551</v>
      </c>
      <c r="R54" s="31" t="s">
        <v>420</v>
      </c>
      <c r="S54">
        <v>1000</v>
      </c>
      <c r="T54" s="33" t="s">
        <v>427</v>
      </c>
      <c r="U54">
        <v>4</v>
      </c>
      <c r="V54">
        <v>46</v>
      </c>
      <c r="W54" s="12" t="s">
        <v>552</v>
      </c>
      <c r="X54">
        <v>8</v>
      </c>
      <c r="Y54">
        <v>8</v>
      </c>
      <c r="Z54">
        <v>3</v>
      </c>
      <c r="AD54" t="s">
        <v>553</v>
      </c>
      <c r="AE54">
        <v>1018</v>
      </c>
      <c r="AF54" t="s">
        <v>35</v>
      </c>
    </row>
    <row r="55" spans="1:32" x14ac:dyDescent="0.25">
      <c r="A55" s="16" t="s">
        <v>1</v>
      </c>
      <c r="B55" s="19" t="s">
        <v>30</v>
      </c>
      <c r="C55" s="38" t="str">
        <f>VLOOKUP(X55, method!$A$1:$B$15, 2, 0)</f>
        <v>留後</v>
      </c>
      <c r="D55">
        <v>10</v>
      </c>
      <c r="E55" s="141" t="str">
        <f t="shared" si="0"/>
        <v/>
      </c>
      <c r="F55" s="141">
        <f>COUNTIF($B$2:B55,B55)</f>
        <v>9</v>
      </c>
      <c r="G55" s="141" t="str">
        <f t="shared" si="1"/>
        <v/>
      </c>
      <c r="H55">
        <v>9</v>
      </c>
      <c r="I55">
        <v>11</v>
      </c>
      <c r="J55" s="49" t="s">
        <v>31</v>
      </c>
      <c r="K55" s="63" t="s">
        <v>140</v>
      </c>
      <c r="L55" s="19" t="s">
        <v>32</v>
      </c>
      <c r="M55">
        <v>133</v>
      </c>
      <c r="N55">
        <v>125</v>
      </c>
      <c r="O55">
        <v>4.9000000000000004</v>
      </c>
      <c r="P55">
        <v>113</v>
      </c>
      <c r="Q55" t="s">
        <v>440</v>
      </c>
      <c r="R55" s="32" t="s">
        <v>416</v>
      </c>
      <c r="S55">
        <v>1000</v>
      </c>
      <c r="T55" s="33" t="s">
        <v>427</v>
      </c>
      <c r="U55">
        <v>4</v>
      </c>
      <c r="V55">
        <v>48</v>
      </c>
      <c r="W55">
        <v>6</v>
      </c>
      <c r="X55">
        <v>12</v>
      </c>
      <c r="Y55">
        <v>12</v>
      </c>
      <c r="Z55">
        <v>10</v>
      </c>
      <c r="AD55" t="s">
        <v>554</v>
      </c>
      <c r="AE55">
        <v>1018</v>
      </c>
      <c r="AF55" t="s">
        <v>35</v>
      </c>
    </row>
    <row r="56" spans="1:32" x14ac:dyDescent="0.25">
      <c r="A56" s="16" t="s">
        <v>1</v>
      </c>
      <c r="B56" s="19" t="s">
        <v>30</v>
      </c>
      <c r="C56" s="36" t="str">
        <f>VLOOKUP(X56, method!$A$1:$B$15, 2, 0)</f>
        <v>中後</v>
      </c>
      <c r="D56">
        <v>8</v>
      </c>
      <c r="E56" s="141" t="str">
        <f t="shared" si="0"/>
        <v/>
      </c>
      <c r="F56" s="141">
        <f>COUNTIF($B$2:B56,B56)</f>
        <v>10</v>
      </c>
      <c r="G56" s="141" t="str">
        <f t="shared" si="1"/>
        <v/>
      </c>
      <c r="H56">
        <v>9</v>
      </c>
      <c r="I56">
        <v>7</v>
      </c>
      <c r="J56" s="49" t="s">
        <v>31</v>
      </c>
      <c r="K56" s="63" t="s">
        <v>140</v>
      </c>
      <c r="L56" s="19" t="s">
        <v>32</v>
      </c>
      <c r="M56">
        <v>133</v>
      </c>
      <c r="N56">
        <v>128</v>
      </c>
      <c r="O56">
        <v>4.9000000000000004</v>
      </c>
      <c r="P56">
        <v>146</v>
      </c>
      <c r="Q56" t="s">
        <v>555</v>
      </c>
      <c r="R56" s="32" t="s">
        <v>416</v>
      </c>
      <c r="S56">
        <v>1000</v>
      </c>
      <c r="T56" s="33" t="s">
        <v>417</v>
      </c>
      <c r="U56">
        <v>4</v>
      </c>
      <c r="V56">
        <v>50</v>
      </c>
      <c r="W56">
        <v>3</v>
      </c>
      <c r="X56">
        <v>10</v>
      </c>
      <c r="Y56">
        <v>9</v>
      </c>
      <c r="Z56">
        <v>8</v>
      </c>
      <c r="AD56" t="s">
        <v>556</v>
      </c>
      <c r="AE56">
        <v>1039</v>
      </c>
      <c r="AF56" t="s">
        <v>557</v>
      </c>
    </row>
    <row r="57" spans="1:32" x14ac:dyDescent="0.25">
      <c r="A57" s="16" t="s">
        <v>1</v>
      </c>
      <c r="B57" s="19" t="s">
        <v>30</v>
      </c>
      <c r="C57" s="38" t="str">
        <f>VLOOKUP(X57, method!$A$1:$B$15, 2, 0)</f>
        <v>留後</v>
      </c>
      <c r="D57">
        <v>14</v>
      </c>
      <c r="E57" s="141" t="str">
        <f t="shared" si="0"/>
        <v/>
      </c>
      <c r="F57" s="141">
        <f>COUNTIF($B$2:B57,B57)</f>
        <v>11</v>
      </c>
      <c r="G57" s="141" t="str">
        <f t="shared" si="1"/>
        <v/>
      </c>
      <c r="H57">
        <v>9</v>
      </c>
      <c r="I57">
        <v>10</v>
      </c>
      <c r="J57" s="49" t="s">
        <v>31</v>
      </c>
      <c r="K57" s="63" t="s">
        <v>140</v>
      </c>
      <c r="L57" s="19" t="s">
        <v>32</v>
      </c>
      <c r="M57">
        <v>133</v>
      </c>
      <c r="N57">
        <v>127</v>
      </c>
      <c r="O57">
        <v>4.9000000000000004</v>
      </c>
      <c r="P57">
        <v>175</v>
      </c>
      <c r="Q57" t="s">
        <v>558</v>
      </c>
      <c r="R57" t="s">
        <v>483</v>
      </c>
      <c r="S57" s="40">
        <v>1200</v>
      </c>
      <c r="T57" s="33" t="s">
        <v>427</v>
      </c>
      <c r="U57">
        <v>4</v>
      </c>
      <c r="V57">
        <v>52</v>
      </c>
      <c r="W57" t="s">
        <v>516</v>
      </c>
      <c r="X57">
        <v>11</v>
      </c>
      <c r="Y57">
        <v>11</v>
      </c>
      <c r="Z57">
        <v>14</v>
      </c>
      <c r="AD57" t="s">
        <v>559</v>
      </c>
      <c r="AE57">
        <v>1038</v>
      </c>
      <c r="AF57" t="s">
        <v>289</v>
      </c>
    </row>
    <row r="58" spans="1:32" x14ac:dyDescent="0.25">
      <c r="A58" s="16" t="s">
        <v>1</v>
      </c>
      <c r="B58" s="19" t="s">
        <v>30</v>
      </c>
      <c r="C58" s="36" t="str">
        <f>VLOOKUP(X58, method!$A$1:$B$15, 2, 0)</f>
        <v>中後</v>
      </c>
      <c r="D58">
        <v>12</v>
      </c>
      <c r="E58" s="141" t="str">
        <f t="shared" si="0"/>
        <v/>
      </c>
      <c r="F58" s="141">
        <f>COUNTIF($B$2:B58,B58)</f>
        <v>12</v>
      </c>
      <c r="G58" s="141" t="str">
        <f t="shared" si="1"/>
        <v/>
      </c>
      <c r="H58">
        <v>9</v>
      </c>
      <c r="I58">
        <v>5</v>
      </c>
      <c r="J58" s="49" t="s">
        <v>31</v>
      </c>
      <c r="K58" s="51" t="s">
        <v>43</v>
      </c>
      <c r="L58" s="19" t="s">
        <v>32</v>
      </c>
      <c r="M58">
        <v>133</v>
      </c>
      <c r="N58">
        <v>128</v>
      </c>
      <c r="O58">
        <v>4.9000000000000004</v>
      </c>
      <c r="P58">
        <v>39</v>
      </c>
      <c r="Q58" t="s">
        <v>560</v>
      </c>
      <c r="R58" t="s">
        <v>477</v>
      </c>
      <c r="S58">
        <v>1000</v>
      </c>
      <c r="T58" s="33" t="s">
        <v>417</v>
      </c>
      <c r="U58">
        <v>4</v>
      </c>
      <c r="V58">
        <v>52</v>
      </c>
      <c r="W58" t="s">
        <v>561</v>
      </c>
      <c r="X58">
        <v>10</v>
      </c>
      <c r="Y58">
        <v>12</v>
      </c>
      <c r="Z58">
        <v>12</v>
      </c>
      <c r="AD58" t="s">
        <v>562</v>
      </c>
      <c r="AE58">
        <v>1043</v>
      </c>
      <c r="AF58" t="s">
        <v>563</v>
      </c>
    </row>
    <row r="59" spans="1:32" x14ac:dyDescent="0.25">
      <c r="A59" s="16" t="s">
        <v>1</v>
      </c>
      <c r="B59" s="20" t="s">
        <v>37</v>
      </c>
      <c r="C59" s="36" t="str">
        <f>VLOOKUP(X59, method!$A$1:$B$15, 2, 0)</f>
        <v>中後</v>
      </c>
      <c r="D59" s="30">
        <v>4</v>
      </c>
      <c r="E59" s="141" t="str">
        <f t="shared" si="0"/>
        <v>忠</v>
      </c>
      <c r="F59" s="141">
        <f>COUNTIF($B$2:B59,B59)</f>
        <v>1</v>
      </c>
      <c r="G59" s="141" t="str">
        <f t="shared" si="1"/>
        <v/>
      </c>
      <c r="H59">
        <v>7</v>
      </c>
      <c r="I59">
        <v>5</v>
      </c>
      <c r="J59" s="50" t="s">
        <v>565</v>
      </c>
      <c r="K59" s="50" t="s">
        <v>565</v>
      </c>
      <c r="L59" s="20" t="s">
        <v>39</v>
      </c>
      <c r="M59">
        <v>130</v>
      </c>
      <c r="N59">
        <v>130</v>
      </c>
      <c r="O59">
        <v>7.6</v>
      </c>
      <c r="P59">
        <v>8.6</v>
      </c>
      <c r="Q59" t="s">
        <v>564</v>
      </c>
      <c r="R59" s="32" t="s">
        <v>432</v>
      </c>
      <c r="S59" s="40">
        <v>1200</v>
      </c>
      <c r="T59" s="33" t="s">
        <v>417</v>
      </c>
      <c r="U59">
        <v>5</v>
      </c>
      <c r="V59">
        <v>37</v>
      </c>
      <c r="W59" s="12" t="s">
        <v>418</v>
      </c>
      <c r="X59">
        <v>8</v>
      </c>
      <c r="Y59">
        <v>8</v>
      </c>
      <c r="Z59">
        <v>4</v>
      </c>
      <c r="AD59" t="s">
        <v>566</v>
      </c>
      <c r="AE59">
        <v>1062</v>
      </c>
      <c r="AF59" t="s">
        <v>17</v>
      </c>
    </row>
    <row r="60" spans="1:32" x14ac:dyDescent="0.25">
      <c r="A60" s="16" t="s">
        <v>1</v>
      </c>
      <c r="B60" s="20" t="s">
        <v>37</v>
      </c>
      <c r="C60" s="36" t="str">
        <f>VLOOKUP(X60, method!$A$1:$B$15, 2, 0)</f>
        <v>中後</v>
      </c>
      <c r="D60" s="28">
        <v>1</v>
      </c>
      <c r="E60" s="140" t="str">
        <f t="shared" si="0"/>
        <v>忠</v>
      </c>
      <c r="F60" s="140">
        <f>COUNTIF($B$2:B60,B60)</f>
        <v>2</v>
      </c>
      <c r="G60" s="140" t="str">
        <f t="shared" si="1"/>
        <v/>
      </c>
      <c r="H60">
        <v>7</v>
      </c>
      <c r="I60">
        <v>7</v>
      </c>
      <c r="J60" s="50" t="s">
        <v>565</v>
      </c>
      <c r="K60" s="50" t="s">
        <v>565</v>
      </c>
      <c r="L60" s="20" t="s">
        <v>39</v>
      </c>
      <c r="M60">
        <v>130</v>
      </c>
      <c r="N60">
        <v>123</v>
      </c>
      <c r="O60">
        <v>7.6</v>
      </c>
      <c r="P60">
        <v>14</v>
      </c>
      <c r="Q60" t="s">
        <v>419</v>
      </c>
      <c r="R60" s="31" t="s">
        <v>420</v>
      </c>
      <c r="S60" s="40">
        <v>1200</v>
      </c>
      <c r="T60" s="33" t="s">
        <v>417</v>
      </c>
      <c r="U60">
        <v>5</v>
      </c>
      <c r="V60">
        <v>30</v>
      </c>
      <c r="W60" s="12" t="s">
        <v>539</v>
      </c>
      <c r="X60">
        <v>9</v>
      </c>
      <c r="Y60">
        <v>8</v>
      </c>
      <c r="Z60">
        <v>1</v>
      </c>
      <c r="AD60" t="s">
        <v>567</v>
      </c>
      <c r="AE60">
        <v>1054</v>
      </c>
      <c r="AF60" t="s">
        <v>17</v>
      </c>
    </row>
    <row r="61" spans="1:32" x14ac:dyDescent="0.25">
      <c r="A61" s="16" t="s">
        <v>1</v>
      </c>
      <c r="B61" s="20" t="s">
        <v>37</v>
      </c>
      <c r="C61" s="38" t="str">
        <f>VLOOKUP(X61, method!$A$1:$B$15, 2, 0)</f>
        <v>留後</v>
      </c>
      <c r="D61" s="28">
        <v>3</v>
      </c>
      <c r="E61" s="140" t="str">
        <f t="shared" si="0"/>
        <v>忠</v>
      </c>
      <c r="F61" s="140">
        <f>COUNTIF($B$2:B61,B61)</f>
        <v>3</v>
      </c>
      <c r="G61" s="140" t="str">
        <f t="shared" si="1"/>
        <v/>
      </c>
      <c r="H61">
        <v>7</v>
      </c>
      <c r="I61">
        <v>12</v>
      </c>
      <c r="J61" s="50" t="s">
        <v>565</v>
      </c>
      <c r="K61" s="50" t="s">
        <v>565</v>
      </c>
      <c r="L61" s="20" t="s">
        <v>39</v>
      </c>
      <c r="M61">
        <v>130</v>
      </c>
      <c r="N61">
        <v>123</v>
      </c>
      <c r="O61">
        <v>7.6</v>
      </c>
      <c r="P61">
        <v>73</v>
      </c>
      <c r="Q61" t="s">
        <v>422</v>
      </c>
      <c r="R61" s="31" t="s">
        <v>420</v>
      </c>
      <c r="S61" s="40">
        <v>1200</v>
      </c>
      <c r="T61" s="33" t="s">
        <v>417</v>
      </c>
      <c r="U61">
        <v>5</v>
      </c>
      <c r="V61">
        <v>30</v>
      </c>
      <c r="W61" s="12" t="s">
        <v>539</v>
      </c>
      <c r="X61">
        <v>11</v>
      </c>
      <c r="Y61">
        <v>10</v>
      </c>
      <c r="Z61">
        <v>3</v>
      </c>
      <c r="AD61" t="s">
        <v>568</v>
      </c>
      <c r="AE61">
        <v>1050</v>
      </c>
      <c r="AF61" t="s">
        <v>569</v>
      </c>
    </row>
    <row r="62" spans="1:32" x14ac:dyDescent="0.25">
      <c r="A62" s="16" t="s">
        <v>1</v>
      </c>
      <c r="B62" s="20" t="s">
        <v>37</v>
      </c>
      <c r="C62" s="36" t="str">
        <f>VLOOKUP(X62, method!$A$1:$B$15, 2, 0)</f>
        <v>中後</v>
      </c>
      <c r="D62">
        <v>10</v>
      </c>
      <c r="E62" s="141" t="str">
        <f t="shared" si="0"/>
        <v>忠</v>
      </c>
      <c r="F62" s="141">
        <f>COUNTIF($B$2:B62,B62)</f>
        <v>4</v>
      </c>
      <c r="G62" s="141" t="str">
        <f t="shared" si="1"/>
        <v/>
      </c>
      <c r="H62">
        <v>7</v>
      </c>
      <c r="I62">
        <v>1</v>
      </c>
      <c r="J62" s="50" t="s">
        <v>565</v>
      </c>
      <c r="K62" s="62" t="s">
        <v>120</v>
      </c>
      <c r="L62" s="20" t="s">
        <v>39</v>
      </c>
      <c r="M62">
        <v>130</v>
      </c>
      <c r="N62">
        <v>128</v>
      </c>
      <c r="O62">
        <v>7.6</v>
      </c>
      <c r="P62">
        <v>42</v>
      </c>
      <c r="Q62" t="s">
        <v>570</v>
      </c>
      <c r="R62" t="s">
        <v>465</v>
      </c>
      <c r="S62" s="40">
        <v>1200</v>
      </c>
      <c r="T62" s="33" t="s">
        <v>427</v>
      </c>
      <c r="U62">
        <v>5</v>
      </c>
      <c r="V62">
        <v>32</v>
      </c>
      <c r="W62" t="s">
        <v>519</v>
      </c>
      <c r="X62">
        <v>9</v>
      </c>
      <c r="Y62">
        <v>6</v>
      </c>
      <c r="Z62">
        <v>10</v>
      </c>
      <c r="AD62" t="s">
        <v>571</v>
      </c>
      <c r="AE62">
        <v>1055</v>
      </c>
      <c r="AF62" t="s">
        <v>572</v>
      </c>
    </row>
    <row r="63" spans="1:32" x14ac:dyDescent="0.25">
      <c r="A63" s="16" t="s">
        <v>1</v>
      </c>
      <c r="B63" s="20" t="s">
        <v>37</v>
      </c>
      <c r="C63" s="36" t="str">
        <f>VLOOKUP(X63, method!$A$1:$B$15, 2, 0)</f>
        <v>中後</v>
      </c>
      <c r="D63">
        <v>8</v>
      </c>
      <c r="E63" s="141" t="str">
        <f t="shared" si="0"/>
        <v>忠</v>
      </c>
      <c r="F63" s="141">
        <f>COUNTIF($B$2:B63,B63)</f>
        <v>5</v>
      </c>
      <c r="G63" s="141" t="str">
        <f t="shared" si="1"/>
        <v/>
      </c>
      <c r="H63">
        <v>7</v>
      </c>
      <c r="I63">
        <v>12</v>
      </c>
      <c r="J63" s="50" t="s">
        <v>565</v>
      </c>
      <c r="K63" s="67" t="s">
        <v>195</v>
      </c>
      <c r="L63" s="20" t="s">
        <v>39</v>
      </c>
      <c r="M63">
        <v>130</v>
      </c>
      <c r="N63">
        <v>130</v>
      </c>
      <c r="O63">
        <v>7.6</v>
      </c>
      <c r="P63">
        <v>40</v>
      </c>
      <c r="Q63" t="s">
        <v>431</v>
      </c>
      <c r="R63" s="32" t="s">
        <v>432</v>
      </c>
      <c r="S63">
        <v>1650</v>
      </c>
      <c r="T63" s="33" t="s">
        <v>427</v>
      </c>
      <c r="U63">
        <v>5</v>
      </c>
      <c r="V63">
        <v>35</v>
      </c>
      <c r="W63" t="s">
        <v>484</v>
      </c>
      <c r="X63">
        <v>10</v>
      </c>
      <c r="Y63">
        <v>11</v>
      </c>
      <c r="Z63">
        <v>12</v>
      </c>
      <c r="AA63">
        <v>8</v>
      </c>
      <c r="AD63" t="s">
        <v>573</v>
      </c>
      <c r="AE63">
        <v>1041</v>
      </c>
      <c r="AF63" t="s">
        <v>569</v>
      </c>
    </row>
    <row r="64" spans="1:32" x14ac:dyDescent="0.25">
      <c r="A64" s="16" t="s">
        <v>1</v>
      </c>
      <c r="B64" s="20" t="s">
        <v>37</v>
      </c>
      <c r="C64" s="36" t="str">
        <f>VLOOKUP(X64, method!$A$1:$B$15, 2, 0)</f>
        <v>中後</v>
      </c>
      <c r="D64">
        <v>10</v>
      </c>
      <c r="E64" s="141" t="str">
        <f t="shared" si="0"/>
        <v>忠</v>
      </c>
      <c r="F64" s="141">
        <f>COUNTIF($B$2:B64,B64)</f>
        <v>6</v>
      </c>
      <c r="G64" s="141" t="str">
        <f t="shared" si="1"/>
        <v/>
      </c>
      <c r="H64">
        <v>7</v>
      </c>
      <c r="I64">
        <v>9</v>
      </c>
      <c r="J64" s="50" t="s">
        <v>565</v>
      </c>
      <c r="K64" s="49" t="s">
        <v>31</v>
      </c>
      <c r="L64" s="20" t="s">
        <v>39</v>
      </c>
      <c r="M64">
        <v>130</v>
      </c>
      <c r="N64">
        <v>133</v>
      </c>
      <c r="O64">
        <v>7.6</v>
      </c>
      <c r="P64">
        <v>5.9</v>
      </c>
      <c r="Q64" t="s">
        <v>551</v>
      </c>
      <c r="R64" s="31" t="s">
        <v>420</v>
      </c>
      <c r="S64">
        <v>1650</v>
      </c>
      <c r="T64" s="33" t="s">
        <v>427</v>
      </c>
      <c r="U64">
        <v>5</v>
      </c>
      <c r="V64">
        <v>37</v>
      </c>
      <c r="W64" t="s">
        <v>502</v>
      </c>
      <c r="X64">
        <v>10</v>
      </c>
      <c r="Y64">
        <v>10</v>
      </c>
      <c r="Z64">
        <v>11</v>
      </c>
      <c r="AA64">
        <v>10</v>
      </c>
      <c r="AD64" t="s">
        <v>574</v>
      </c>
      <c r="AE64">
        <v>1057</v>
      </c>
      <c r="AF64" t="s">
        <v>46</v>
      </c>
    </row>
    <row r="65" spans="1:32" x14ac:dyDescent="0.25">
      <c r="A65" s="16" t="s">
        <v>1</v>
      </c>
      <c r="B65" s="20" t="s">
        <v>37</v>
      </c>
      <c r="C65" s="36" t="str">
        <f>VLOOKUP(X65, method!$A$1:$B$15, 2, 0)</f>
        <v>中後</v>
      </c>
      <c r="D65" s="28">
        <v>3</v>
      </c>
      <c r="E65" s="140" t="str">
        <f t="shared" si="0"/>
        <v>忠</v>
      </c>
      <c r="F65" s="140">
        <f>COUNTIF($B$2:B65,B65)</f>
        <v>7</v>
      </c>
      <c r="G65" s="140" t="str">
        <f t="shared" si="1"/>
        <v/>
      </c>
      <c r="H65">
        <v>7</v>
      </c>
      <c r="I65">
        <v>9</v>
      </c>
      <c r="J65" s="50" t="s">
        <v>565</v>
      </c>
      <c r="K65" s="62" t="s">
        <v>120</v>
      </c>
      <c r="L65" s="20" t="s">
        <v>39</v>
      </c>
      <c r="M65">
        <v>130</v>
      </c>
      <c r="N65">
        <v>134</v>
      </c>
      <c r="O65">
        <v>7.6</v>
      </c>
      <c r="P65">
        <v>9.4</v>
      </c>
      <c r="Q65" t="s">
        <v>512</v>
      </c>
      <c r="R65" s="32" t="s">
        <v>432</v>
      </c>
      <c r="S65">
        <v>1650</v>
      </c>
      <c r="T65" s="33" t="s">
        <v>417</v>
      </c>
      <c r="U65">
        <v>5</v>
      </c>
      <c r="V65">
        <v>37</v>
      </c>
      <c r="W65" s="12">
        <v>1</v>
      </c>
      <c r="X65">
        <v>8</v>
      </c>
      <c r="Y65">
        <v>9</v>
      </c>
      <c r="Z65">
        <v>9</v>
      </c>
      <c r="AA65">
        <v>3</v>
      </c>
      <c r="AD65" t="s">
        <v>575</v>
      </c>
      <c r="AE65">
        <v>1053</v>
      </c>
      <c r="AF65" t="s">
        <v>46</v>
      </c>
    </row>
    <row r="66" spans="1:32" x14ac:dyDescent="0.25">
      <c r="A66" s="16" t="s">
        <v>1</v>
      </c>
      <c r="B66" s="20" t="s">
        <v>37</v>
      </c>
      <c r="C66" s="36" t="str">
        <f>VLOOKUP(X66, method!$A$1:$B$15, 2, 0)</f>
        <v>中後</v>
      </c>
      <c r="D66">
        <v>9</v>
      </c>
      <c r="E66" s="141" t="str">
        <f t="shared" ref="E66:E129" si="2">IF(COUNTIFS($B:$B,B66,$F:$F,"&lt;="&amp;5,$D:$D,"&lt;="&amp;5)&gt;=3,"忠","")</f>
        <v>忠</v>
      </c>
      <c r="F66" s="141">
        <f>COUNTIF($B$2:B66,B66)</f>
        <v>8</v>
      </c>
      <c r="G66" s="141" t="str">
        <f t="shared" ref="G66:G129" si="3">IF(F66&lt;=5,
    IF(COUNTIFS($B:$B,TRIM($B66),$F:$F,"&lt;=5",$AC:$AC,"&lt;&gt;"&amp;LOOKUP(1,0/((TRIM($B:$B)=TRIM($B66))*($F:$F=1)),$AC:$AC))&gt;0,
    "倉",""),
"")</f>
        <v/>
      </c>
      <c r="H66">
        <v>7</v>
      </c>
      <c r="I66">
        <v>11</v>
      </c>
      <c r="J66" s="50" t="s">
        <v>565</v>
      </c>
      <c r="K66" s="67" t="s">
        <v>195</v>
      </c>
      <c r="L66" s="20" t="s">
        <v>39</v>
      </c>
      <c r="M66">
        <v>130</v>
      </c>
      <c r="N66">
        <v>133</v>
      </c>
      <c r="O66">
        <v>7.6</v>
      </c>
      <c r="P66">
        <v>9.6999999999999993</v>
      </c>
      <c r="Q66" t="s">
        <v>576</v>
      </c>
      <c r="R66" t="s">
        <v>508</v>
      </c>
      <c r="S66" s="40">
        <v>1200</v>
      </c>
      <c r="T66" s="33" t="s">
        <v>417</v>
      </c>
      <c r="U66">
        <v>5</v>
      </c>
      <c r="V66">
        <v>38</v>
      </c>
      <c r="W66" t="s">
        <v>484</v>
      </c>
      <c r="X66">
        <v>8</v>
      </c>
      <c r="Y66">
        <v>7</v>
      </c>
      <c r="Z66">
        <v>9</v>
      </c>
      <c r="AD66" t="s">
        <v>577</v>
      </c>
      <c r="AE66">
        <v>1052</v>
      </c>
      <c r="AF66" t="s">
        <v>46</v>
      </c>
    </row>
    <row r="67" spans="1:32" x14ac:dyDescent="0.25">
      <c r="A67" s="16" t="s">
        <v>1</v>
      </c>
      <c r="B67" s="20" t="s">
        <v>37</v>
      </c>
      <c r="C67" s="37" t="str">
        <f>VLOOKUP(X67, method!$A$1:$B$15, 2, 0)</f>
        <v>中前</v>
      </c>
      <c r="D67">
        <v>6</v>
      </c>
      <c r="E67" s="141" t="str">
        <f t="shared" si="2"/>
        <v>忠</v>
      </c>
      <c r="F67" s="141">
        <f>COUNTIF($B$2:B67,B67)</f>
        <v>9</v>
      </c>
      <c r="G67" s="141" t="str">
        <f t="shared" si="3"/>
        <v/>
      </c>
      <c r="H67">
        <v>7</v>
      </c>
      <c r="I67">
        <v>7</v>
      </c>
      <c r="J67" s="50" t="s">
        <v>565</v>
      </c>
      <c r="K67" s="55" t="s">
        <v>64</v>
      </c>
      <c r="L67" s="20" t="s">
        <v>39</v>
      </c>
      <c r="M67">
        <v>130</v>
      </c>
      <c r="N67">
        <v>133</v>
      </c>
      <c r="O67">
        <v>7.6</v>
      </c>
      <c r="P67">
        <v>3.1</v>
      </c>
      <c r="Q67" t="s">
        <v>578</v>
      </c>
      <c r="R67" t="s">
        <v>479</v>
      </c>
      <c r="S67">
        <v>1600</v>
      </c>
      <c r="T67" s="33" t="s">
        <v>427</v>
      </c>
      <c r="U67">
        <v>5</v>
      </c>
      <c r="V67">
        <v>38</v>
      </c>
      <c r="W67">
        <v>3</v>
      </c>
      <c r="X67">
        <v>6</v>
      </c>
      <c r="Y67">
        <v>7</v>
      </c>
      <c r="Z67">
        <v>6</v>
      </c>
      <c r="AA67">
        <v>6</v>
      </c>
      <c r="AD67" t="s">
        <v>579</v>
      </c>
      <c r="AE67">
        <v>1074</v>
      </c>
      <c r="AF67" t="s">
        <v>46</v>
      </c>
    </row>
    <row r="68" spans="1:32" x14ac:dyDescent="0.25">
      <c r="A68" s="16" t="s">
        <v>1</v>
      </c>
      <c r="B68" s="20" t="s">
        <v>37</v>
      </c>
      <c r="C68" s="36" t="str">
        <f>VLOOKUP(X68, method!$A$1:$B$15, 2, 0)</f>
        <v>中後</v>
      </c>
      <c r="D68" s="28">
        <v>2</v>
      </c>
      <c r="E68" s="140" t="str">
        <f t="shared" si="2"/>
        <v>忠</v>
      </c>
      <c r="F68" s="140">
        <f>COUNTIF($B$2:B68,B68)</f>
        <v>10</v>
      </c>
      <c r="G68" s="140" t="str">
        <f t="shared" si="3"/>
        <v/>
      </c>
      <c r="H68">
        <v>7</v>
      </c>
      <c r="I68">
        <v>6</v>
      </c>
      <c r="J68" s="50" t="s">
        <v>565</v>
      </c>
      <c r="K68" s="62" t="s">
        <v>120</v>
      </c>
      <c r="L68" s="20" t="s">
        <v>39</v>
      </c>
      <c r="M68">
        <v>130</v>
      </c>
      <c r="N68">
        <v>131</v>
      </c>
      <c r="O68">
        <v>7.6</v>
      </c>
      <c r="P68">
        <v>3.5</v>
      </c>
      <c r="Q68" t="s">
        <v>580</v>
      </c>
      <c r="R68" s="32" t="s">
        <v>432</v>
      </c>
      <c r="S68">
        <v>1650</v>
      </c>
      <c r="T68" s="33" t="s">
        <v>417</v>
      </c>
      <c r="U68">
        <v>5</v>
      </c>
      <c r="V68">
        <v>36</v>
      </c>
      <c r="W68" s="12" t="s">
        <v>581</v>
      </c>
      <c r="X68">
        <v>8</v>
      </c>
      <c r="Y68">
        <v>8</v>
      </c>
      <c r="Z68">
        <v>10</v>
      </c>
      <c r="AA68">
        <v>2</v>
      </c>
      <c r="AD68" t="s">
        <v>582</v>
      </c>
      <c r="AE68">
        <v>1075</v>
      </c>
      <c r="AF68" t="s">
        <v>46</v>
      </c>
    </row>
    <row r="69" spans="1:32" x14ac:dyDescent="0.25">
      <c r="A69" s="16" t="s">
        <v>1</v>
      </c>
      <c r="B69" s="20" t="s">
        <v>37</v>
      </c>
      <c r="C69" s="37" t="str">
        <f>VLOOKUP(X69, method!$A$1:$B$15, 2, 0)</f>
        <v>中前</v>
      </c>
      <c r="D69" s="28">
        <v>2</v>
      </c>
      <c r="E69" s="140" t="str">
        <f t="shared" si="2"/>
        <v>忠</v>
      </c>
      <c r="F69" s="140">
        <f>COUNTIF($B$2:B69,B69)</f>
        <v>11</v>
      </c>
      <c r="G69" s="140" t="str">
        <f t="shared" si="3"/>
        <v/>
      </c>
      <c r="H69">
        <v>7</v>
      </c>
      <c r="I69">
        <v>8</v>
      </c>
      <c r="J69" s="50" t="s">
        <v>565</v>
      </c>
      <c r="K69" s="62" t="s">
        <v>120</v>
      </c>
      <c r="L69" s="20" t="s">
        <v>39</v>
      </c>
      <c r="M69">
        <v>130</v>
      </c>
      <c r="N69">
        <v>129</v>
      </c>
      <c r="O69">
        <v>7.6</v>
      </c>
      <c r="P69">
        <v>9.9</v>
      </c>
      <c r="Q69" t="s">
        <v>583</v>
      </c>
      <c r="R69" s="32" t="s">
        <v>432</v>
      </c>
      <c r="S69">
        <v>1650</v>
      </c>
      <c r="T69" s="33" t="s">
        <v>417</v>
      </c>
      <c r="U69">
        <v>5</v>
      </c>
      <c r="V69">
        <v>34</v>
      </c>
      <c r="W69" s="12" t="s">
        <v>584</v>
      </c>
      <c r="X69">
        <v>7</v>
      </c>
      <c r="Y69">
        <v>7</v>
      </c>
      <c r="Z69">
        <v>7</v>
      </c>
      <c r="AA69">
        <v>2</v>
      </c>
      <c r="AD69" t="s">
        <v>585</v>
      </c>
      <c r="AE69">
        <v>1067</v>
      </c>
      <c r="AF69" t="s">
        <v>46</v>
      </c>
    </row>
    <row r="70" spans="1:32" x14ac:dyDescent="0.25">
      <c r="A70" s="16" t="s">
        <v>1</v>
      </c>
      <c r="B70" s="20" t="s">
        <v>37</v>
      </c>
      <c r="C70" s="38" t="str">
        <f>VLOOKUP(X70, method!$A$1:$B$15, 2, 0)</f>
        <v>留後</v>
      </c>
      <c r="D70" s="30">
        <v>4</v>
      </c>
      <c r="E70" s="141" t="str">
        <f t="shared" si="2"/>
        <v>忠</v>
      </c>
      <c r="F70" s="141">
        <f>COUNTIF($B$2:B70,B70)</f>
        <v>12</v>
      </c>
      <c r="G70" s="141" t="str">
        <f t="shared" si="3"/>
        <v/>
      </c>
      <c r="H70">
        <v>7</v>
      </c>
      <c r="I70">
        <v>14</v>
      </c>
      <c r="J70" s="50" t="s">
        <v>565</v>
      </c>
      <c r="K70" s="62" t="s">
        <v>120</v>
      </c>
      <c r="L70" s="20" t="s">
        <v>39</v>
      </c>
      <c r="M70">
        <v>130</v>
      </c>
      <c r="N70">
        <v>127</v>
      </c>
      <c r="O70">
        <v>7.6</v>
      </c>
      <c r="P70">
        <v>24</v>
      </c>
      <c r="Q70" t="s">
        <v>586</v>
      </c>
      <c r="R70" t="s">
        <v>479</v>
      </c>
      <c r="S70">
        <v>1400</v>
      </c>
      <c r="T70" s="33" t="s">
        <v>417</v>
      </c>
      <c r="U70">
        <v>5</v>
      </c>
      <c r="V70">
        <v>34</v>
      </c>
      <c r="W70" t="s">
        <v>435</v>
      </c>
      <c r="X70">
        <v>13</v>
      </c>
      <c r="Y70">
        <v>13</v>
      </c>
      <c r="Z70">
        <v>13</v>
      </c>
      <c r="AA70">
        <v>4</v>
      </c>
      <c r="AD70" t="s">
        <v>587</v>
      </c>
      <c r="AE70">
        <v>1060</v>
      </c>
      <c r="AF70" t="s">
        <v>46</v>
      </c>
    </row>
    <row r="71" spans="1:32" x14ac:dyDescent="0.25">
      <c r="A71" s="16" t="s">
        <v>1</v>
      </c>
      <c r="B71" s="20" t="s">
        <v>37</v>
      </c>
      <c r="C71" s="38" t="str">
        <f>VLOOKUP(X71, method!$A$1:$B$15, 2, 0)</f>
        <v>留後</v>
      </c>
      <c r="D71">
        <v>10</v>
      </c>
      <c r="E71" s="141" t="str">
        <f t="shared" si="2"/>
        <v>忠</v>
      </c>
      <c r="F71" s="141">
        <f>COUNTIF($B$2:B71,B71)</f>
        <v>13</v>
      </c>
      <c r="G71" s="141" t="str">
        <f t="shared" si="3"/>
        <v/>
      </c>
      <c r="H71">
        <v>7</v>
      </c>
      <c r="I71">
        <v>11</v>
      </c>
      <c r="J71" s="50" t="s">
        <v>565</v>
      </c>
      <c r="K71" s="62" t="s">
        <v>120</v>
      </c>
      <c r="L71" s="20" t="s">
        <v>39</v>
      </c>
      <c r="M71">
        <v>130</v>
      </c>
      <c r="N71">
        <v>127</v>
      </c>
      <c r="O71">
        <v>7.6</v>
      </c>
      <c r="P71">
        <v>9</v>
      </c>
      <c r="Q71" t="s">
        <v>588</v>
      </c>
      <c r="R71" s="32" t="s">
        <v>416</v>
      </c>
      <c r="S71" s="40">
        <v>1200</v>
      </c>
      <c r="T71" s="34" t="s">
        <v>438</v>
      </c>
      <c r="U71">
        <v>5</v>
      </c>
      <c r="V71">
        <v>34</v>
      </c>
      <c r="W71" t="s">
        <v>589</v>
      </c>
      <c r="X71">
        <v>11</v>
      </c>
      <c r="Y71">
        <v>11</v>
      </c>
      <c r="Z71">
        <v>10</v>
      </c>
      <c r="AD71" t="s">
        <v>590</v>
      </c>
      <c r="AE71">
        <v>1058</v>
      </c>
      <c r="AF71" t="s">
        <v>46</v>
      </c>
    </row>
    <row r="72" spans="1:32" x14ac:dyDescent="0.25">
      <c r="A72" s="16" t="s">
        <v>1</v>
      </c>
      <c r="B72" s="20" t="s">
        <v>37</v>
      </c>
      <c r="C72" s="38" t="str">
        <f>VLOOKUP(X72, method!$A$1:$B$15, 2, 0)</f>
        <v>留後</v>
      </c>
      <c r="D72" s="28">
        <v>1</v>
      </c>
      <c r="E72" s="140" t="str">
        <f t="shared" si="2"/>
        <v>忠</v>
      </c>
      <c r="F72" s="140">
        <f>COUNTIF($B$2:B72,B72)</f>
        <v>14</v>
      </c>
      <c r="G72" s="140" t="str">
        <f t="shared" si="3"/>
        <v/>
      </c>
      <c r="H72">
        <v>7</v>
      </c>
      <c r="I72">
        <v>9</v>
      </c>
      <c r="J72" s="50" t="s">
        <v>565</v>
      </c>
      <c r="K72" s="62" t="s">
        <v>120</v>
      </c>
      <c r="L72" s="20" t="s">
        <v>39</v>
      </c>
      <c r="M72">
        <v>130</v>
      </c>
      <c r="N72">
        <v>120</v>
      </c>
      <c r="O72">
        <v>7.6</v>
      </c>
      <c r="P72">
        <v>9.1</v>
      </c>
      <c r="Q72" t="s">
        <v>591</v>
      </c>
      <c r="R72" s="32" t="s">
        <v>432</v>
      </c>
      <c r="S72" s="40">
        <v>1200</v>
      </c>
      <c r="T72" s="33" t="s">
        <v>417</v>
      </c>
      <c r="U72">
        <v>5</v>
      </c>
      <c r="V72">
        <v>27</v>
      </c>
      <c r="W72" s="12" t="s">
        <v>539</v>
      </c>
      <c r="X72">
        <v>11</v>
      </c>
      <c r="Y72">
        <v>10</v>
      </c>
      <c r="Z72">
        <v>1</v>
      </c>
      <c r="AD72" t="s">
        <v>256</v>
      </c>
      <c r="AE72">
        <v>1061</v>
      </c>
      <c r="AF72" t="s">
        <v>46</v>
      </c>
    </row>
    <row r="73" spans="1:32" x14ac:dyDescent="0.25">
      <c r="A73" s="16" t="s">
        <v>1</v>
      </c>
      <c r="B73" s="20" t="s">
        <v>37</v>
      </c>
      <c r="C73" s="37" t="str">
        <f>VLOOKUP(X73, method!$A$1:$B$15, 2, 0)</f>
        <v>中前</v>
      </c>
      <c r="D73" s="30">
        <v>4</v>
      </c>
      <c r="E73" s="141" t="str">
        <f t="shared" si="2"/>
        <v>忠</v>
      </c>
      <c r="F73" s="141">
        <f>COUNTIF($B$2:B73,B73)</f>
        <v>15</v>
      </c>
      <c r="G73" s="141" t="str">
        <f t="shared" si="3"/>
        <v/>
      </c>
      <c r="H73">
        <v>7</v>
      </c>
      <c r="I73">
        <v>4</v>
      </c>
      <c r="J73" s="50" t="s">
        <v>565</v>
      </c>
      <c r="K73" s="62" t="s">
        <v>120</v>
      </c>
      <c r="L73" s="20" t="s">
        <v>39</v>
      </c>
      <c r="M73">
        <v>130</v>
      </c>
      <c r="N73">
        <v>121</v>
      </c>
      <c r="O73">
        <v>7.6</v>
      </c>
      <c r="P73">
        <v>10</v>
      </c>
      <c r="Q73" t="s">
        <v>592</v>
      </c>
      <c r="R73" s="31" t="s">
        <v>420</v>
      </c>
      <c r="S73" s="40">
        <v>1200</v>
      </c>
      <c r="T73" s="33" t="s">
        <v>417</v>
      </c>
      <c r="U73">
        <v>5</v>
      </c>
      <c r="V73">
        <v>27</v>
      </c>
      <c r="W73" s="12">
        <v>1</v>
      </c>
      <c r="X73">
        <v>7</v>
      </c>
      <c r="Y73">
        <v>5</v>
      </c>
      <c r="Z73">
        <v>4</v>
      </c>
      <c r="AD73" t="s">
        <v>593</v>
      </c>
      <c r="AE73">
        <v>1045</v>
      </c>
      <c r="AF73" t="s">
        <v>594</v>
      </c>
    </row>
    <row r="74" spans="1:32" x14ac:dyDescent="0.25">
      <c r="A74" s="16" t="s">
        <v>1</v>
      </c>
      <c r="B74" s="20" t="s">
        <v>37</v>
      </c>
      <c r="C74" s="35" t="str">
        <f>VLOOKUP(X74, method!$A$1:$B$15, 2, 0)</f>
        <v>放頭</v>
      </c>
      <c r="D74">
        <v>7</v>
      </c>
      <c r="E74" s="141" t="str">
        <f t="shared" si="2"/>
        <v>忠</v>
      </c>
      <c r="F74" s="141">
        <f>COUNTIF($B$2:B74,B74)</f>
        <v>16</v>
      </c>
      <c r="G74" s="141" t="str">
        <f t="shared" si="3"/>
        <v/>
      </c>
      <c r="H74">
        <v>7</v>
      </c>
      <c r="I74">
        <v>6</v>
      </c>
      <c r="J74" s="50" t="s">
        <v>565</v>
      </c>
      <c r="K74" s="75" t="s">
        <v>596</v>
      </c>
      <c r="L74" s="21" t="s">
        <v>168</v>
      </c>
      <c r="M74">
        <v>130</v>
      </c>
      <c r="N74">
        <v>122</v>
      </c>
      <c r="O74">
        <v>7.6</v>
      </c>
      <c r="P74">
        <v>31</v>
      </c>
      <c r="Q74" t="s">
        <v>595</v>
      </c>
      <c r="R74" s="32" t="s">
        <v>432</v>
      </c>
      <c r="S74">
        <v>1650</v>
      </c>
      <c r="T74" s="33" t="s">
        <v>417</v>
      </c>
      <c r="U74">
        <v>5</v>
      </c>
      <c r="V74">
        <v>32</v>
      </c>
      <c r="W74" t="s">
        <v>597</v>
      </c>
      <c r="X74">
        <v>3</v>
      </c>
      <c r="Y74">
        <v>2</v>
      </c>
      <c r="Z74">
        <v>2</v>
      </c>
      <c r="AA74">
        <v>7</v>
      </c>
      <c r="AD74" t="s">
        <v>598</v>
      </c>
      <c r="AE74">
        <v>1044</v>
      </c>
      <c r="AF74" t="s">
        <v>599</v>
      </c>
    </row>
    <row r="75" spans="1:32" x14ac:dyDescent="0.25">
      <c r="A75" s="16" t="s">
        <v>1</v>
      </c>
      <c r="B75" s="20" t="s">
        <v>37</v>
      </c>
      <c r="C75" s="36" t="str">
        <f>VLOOKUP(X75, method!$A$1:$B$15, 2, 0)</f>
        <v>中後</v>
      </c>
      <c r="D75">
        <v>11</v>
      </c>
      <c r="E75" s="141" t="str">
        <f t="shared" si="2"/>
        <v>忠</v>
      </c>
      <c r="F75" s="141">
        <f>COUNTIF($B$2:B75,B75)</f>
        <v>17</v>
      </c>
      <c r="G75" s="141" t="str">
        <f t="shared" si="3"/>
        <v/>
      </c>
      <c r="H75">
        <v>7</v>
      </c>
      <c r="I75">
        <v>7</v>
      </c>
      <c r="J75" s="50" t="s">
        <v>565</v>
      </c>
      <c r="K75" s="75" t="s">
        <v>596</v>
      </c>
      <c r="L75" s="21" t="s">
        <v>168</v>
      </c>
      <c r="M75">
        <v>130</v>
      </c>
      <c r="N75">
        <v>125</v>
      </c>
      <c r="O75">
        <v>7.6</v>
      </c>
      <c r="P75">
        <v>71</v>
      </c>
      <c r="Q75" t="s">
        <v>600</v>
      </c>
      <c r="R75" s="32" t="s">
        <v>416</v>
      </c>
      <c r="S75" s="40">
        <v>1200</v>
      </c>
      <c r="T75" s="33" t="s">
        <v>417</v>
      </c>
      <c r="U75">
        <v>5</v>
      </c>
      <c r="V75">
        <v>35</v>
      </c>
      <c r="W75" t="s">
        <v>453</v>
      </c>
      <c r="X75">
        <v>8</v>
      </c>
      <c r="Y75">
        <v>8</v>
      </c>
      <c r="Z75">
        <v>11</v>
      </c>
      <c r="AD75" t="s">
        <v>601</v>
      </c>
      <c r="AE75">
        <v>1052</v>
      </c>
      <c r="AF75" t="s">
        <v>17</v>
      </c>
    </row>
    <row r="76" spans="1:32" x14ac:dyDescent="0.25">
      <c r="A76" s="16" t="s">
        <v>1</v>
      </c>
      <c r="B76" s="20" t="s">
        <v>37</v>
      </c>
      <c r="C76" s="38" t="str">
        <f>VLOOKUP(X76, method!$A$1:$B$15, 2, 0)</f>
        <v>留後</v>
      </c>
      <c r="D76">
        <v>12</v>
      </c>
      <c r="E76" s="141" t="str">
        <f t="shared" si="2"/>
        <v>忠</v>
      </c>
      <c r="F76" s="141">
        <f>COUNTIF($B$2:B76,B76)</f>
        <v>18</v>
      </c>
      <c r="G76" s="141" t="str">
        <f t="shared" si="3"/>
        <v/>
      </c>
      <c r="H76">
        <v>7</v>
      </c>
      <c r="I76">
        <v>11</v>
      </c>
      <c r="J76" s="50" t="s">
        <v>565</v>
      </c>
      <c r="K76" s="66" t="s">
        <v>173</v>
      </c>
      <c r="L76" s="21" t="s">
        <v>168</v>
      </c>
      <c r="M76">
        <v>130</v>
      </c>
      <c r="N76">
        <v>133</v>
      </c>
      <c r="O76">
        <v>7.6</v>
      </c>
      <c r="P76">
        <v>44</v>
      </c>
      <c r="Q76" t="s">
        <v>602</v>
      </c>
      <c r="R76" s="32" t="s">
        <v>426</v>
      </c>
      <c r="S76" s="40">
        <v>1200</v>
      </c>
      <c r="T76" s="33" t="s">
        <v>417</v>
      </c>
      <c r="U76">
        <v>5</v>
      </c>
      <c r="V76">
        <v>38</v>
      </c>
      <c r="W76" t="s">
        <v>603</v>
      </c>
      <c r="X76">
        <v>11</v>
      </c>
      <c r="Y76">
        <v>12</v>
      </c>
      <c r="Z76">
        <v>12</v>
      </c>
      <c r="AD76" t="s">
        <v>604</v>
      </c>
      <c r="AE76">
        <v>1042</v>
      </c>
      <c r="AF76" t="s">
        <v>17</v>
      </c>
    </row>
    <row r="77" spans="1:32" x14ac:dyDescent="0.25">
      <c r="A77" s="16" t="s">
        <v>1</v>
      </c>
      <c r="B77" s="20" t="s">
        <v>37</v>
      </c>
      <c r="C77" s="36" t="str">
        <f>VLOOKUP(X77, method!$A$1:$B$15, 2, 0)</f>
        <v>中後</v>
      </c>
      <c r="D77">
        <v>13</v>
      </c>
      <c r="E77" s="141" t="str">
        <f t="shared" si="2"/>
        <v>忠</v>
      </c>
      <c r="F77" s="141">
        <f>COUNTIF($B$2:B77,B77)</f>
        <v>19</v>
      </c>
      <c r="G77" s="141" t="str">
        <f t="shared" si="3"/>
        <v/>
      </c>
      <c r="H77">
        <v>7</v>
      </c>
      <c r="I77">
        <v>2</v>
      </c>
      <c r="J77" s="50" t="s">
        <v>565</v>
      </c>
      <c r="K77" s="76" t="s">
        <v>407</v>
      </c>
      <c r="L77" s="21" t="s">
        <v>168</v>
      </c>
      <c r="M77">
        <v>130</v>
      </c>
      <c r="N77">
        <v>118</v>
      </c>
      <c r="O77">
        <v>7.6</v>
      </c>
      <c r="P77">
        <v>97</v>
      </c>
      <c r="Q77" t="s">
        <v>605</v>
      </c>
      <c r="R77" t="s">
        <v>483</v>
      </c>
      <c r="S77">
        <v>1400</v>
      </c>
      <c r="T77" s="33" t="s">
        <v>427</v>
      </c>
      <c r="U77">
        <v>4</v>
      </c>
      <c r="V77">
        <v>41</v>
      </c>
      <c r="W77" t="s">
        <v>522</v>
      </c>
      <c r="X77">
        <v>8</v>
      </c>
      <c r="Y77">
        <v>7</v>
      </c>
      <c r="Z77">
        <v>7</v>
      </c>
      <c r="AA77">
        <v>13</v>
      </c>
      <c r="AD77" t="s">
        <v>606</v>
      </c>
      <c r="AE77">
        <v>1053</v>
      </c>
      <c r="AF77" t="s">
        <v>17</v>
      </c>
    </row>
    <row r="78" spans="1:32" x14ac:dyDescent="0.25">
      <c r="A78" s="16" t="s">
        <v>1</v>
      </c>
      <c r="B78" s="20" t="s">
        <v>37</v>
      </c>
      <c r="C78" s="38" t="str">
        <f>VLOOKUP(X78, method!$A$1:$B$15, 2, 0)</f>
        <v>留後</v>
      </c>
      <c r="D78">
        <v>10</v>
      </c>
      <c r="E78" s="141" t="str">
        <f t="shared" si="2"/>
        <v>忠</v>
      </c>
      <c r="F78" s="141">
        <f>COUNTIF($B$2:B78,B78)</f>
        <v>20</v>
      </c>
      <c r="G78" s="141" t="str">
        <f t="shared" si="3"/>
        <v/>
      </c>
      <c r="H78">
        <v>7</v>
      </c>
      <c r="I78">
        <v>10</v>
      </c>
      <c r="J78" s="50" t="s">
        <v>565</v>
      </c>
      <c r="K78" s="65" t="s">
        <v>167</v>
      </c>
      <c r="L78" s="21" t="s">
        <v>168</v>
      </c>
      <c r="M78">
        <v>130</v>
      </c>
      <c r="N78">
        <v>118</v>
      </c>
      <c r="O78">
        <v>7.6</v>
      </c>
      <c r="P78">
        <v>73</v>
      </c>
      <c r="Q78" t="s">
        <v>607</v>
      </c>
      <c r="R78" t="s">
        <v>501</v>
      </c>
      <c r="S78" s="40">
        <v>1200</v>
      </c>
      <c r="T78" s="33" t="s">
        <v>417</v>
      </c>
      <c r="U78">
        <v>4</v>
      </c>
      <c r="V78">
        <v>43</v>
      </c>
      <c r="W78" t="s">
        <v>589</v>
      </c>
      <c r="X78">
        <v>12</v>
      </c>
      <c r="Y78">
        <v>13</v>
      </c>
      <c r="Z78">
        <v>10</v>
      </c>
      <c r="AD78" t="s">
        <v>608</v>
      </c>
      <c r="AE78">
        <v>1046</v>
      </c>
      <c r="AF78" t="s">
        <v>17</v>
      </c>
    </row>
    <row r="79" spans="1:32" x14ac:dyDescent="0.25">
      <c r="A79" s="16" t="s">
        <v>1</v>
      </c>
      <c r="B79" s="20" t="s">
        <v>37</v>
      </c>
      <c r="C79" s="38" t="str">
        <f>VLOOKUP(X79, method!$A$1:$B$15, 2, 0)</f>
        <v>留後</v>
      </c>
      <c r="D79">
        <v>10</v>
      </c>
      <c r="E79" s="141" t="str">
        <f t="shared" si="2"/>
        <v>忠</v>
      </c>
      <c r="F79" s="141">
        <f>COUNTIF($B$2:B79,B79)</f>
        <v>21</v>
      </c>
      <c r="G79" s="141" t="str">
        <f t="shared" si="3"/>
        <v/>
      </c>
      <c r="H79">
        <v>7</v>
      </c>
      <c r="I79">
        <v>14</v>
      </c>
      <c r="J79" s="50" t="s">
        <v>565</v>
      </c>
      <c r="K79" s="65" t="s">
        <v>167</v>
      </c>
      <c r="L79" s="21" t="s">
        <v>168</v>
      </c>
      <c r="M79">
        <v>130</v>
      </c>
      <c r="N79">
        <v>120</v>
      </c>
      <c r="O79">
        <v>7.6</v>
      </c>
      <c r="P79">
        <v>50</v>
      </c>
      <c r="Q79" t="s">
        <v>609</v>
      </c>
      <c r="R79" t="s">
        <v>479</v>
      </c>
      <c r="S79">
        <v>1400</v>
      </c>
      <c r="T79" s="33" t="s">
        <v>417</v>
      </c>
      <c r="U79">
        <v>4</v>
      </c>
      <c r="V79">
        <v>45</v>
      </c>
      <c r="W79" t="s">
        <v>589</v>
      </c>
      <c r="X79">
        <v>14</v>
      </c>
      <c r="Y79">
        <v>14</v>
      </c>
      <c r="Z79">
        <v>12</v>
      </c>
      <c r="AA79">
        <v>10</v>
      </c>
      <c r="AD79" t="s">
        <v>610</v>
      </c>
      <c r="AE79">
        <v>1056</v>
      </c>
      <c r="AF79" t="s">
        <v>17</v>
      </c>
    </row>
    <row r="80" spans="1:32" x14ac:dyDescent="0.25">
      <c r="A80" s="16" t="s">
        <v>1</v>
      </c>
      <c r="B80" s="20" t="s">
        <v>37</v>
      </c>
      <c r="C80" s="36" t="str">
        <f>VLOOKUP(X80, method!$A$1:$B$15, 2, 0)</f>
        <v>中後</v>
      </c>
      <c r="D80">
        <v>8</v>
      </c>
      <c r="E80" s="141" t="str">
        <f t="shared" si="2"/>
        <v>忠</v>
      </c>
      <c r="F80" s="141">
        <f>COUNTIF($B$2:B80,B80)</f>
        <v>22</v>
      </c>
      <c r="G80" s="141" t="str">
        <f t="shared" si="3"/>
        <v/>
      </c>
      <c r="H80">
        <v>7</v>
      </c>
      <c r="I80">
        <v>7</v>
      </c>
      <c r="J80" s="50" t="s">
        <v>565</v>
      </c>
      <c r="K80" s="76" t="s">
        <v>407</v>
      </c>
      <c r="L80" s="21" t="s">
        <v>168</v>
      </c>
      <c r="M80">
        <v>130</v>
      </c>
      <c r="N80">
        <v>122</v>
      </c>
      <c r="O80">
        <v>7.6</v>
      </c>
      <c r="P80">
        <v>31</v>
      </c>
      <c r="Q80" t="s">
        <v>611</v>
      </c>
      <c r="R80" s="32" t="s">
        <v>416</v>
      </c>
      <c r="S80" s="40">
        <v>1200</v>
      </c>
      <c r="T80" s="33" t="s">
        <v>417</v>
      </c>
      <c r="U80">
        <v>4</v>
      </c>
      <c r="V80">
        <v>47</v>
      </c>
      <c r="W80" t="s">
        <v>589</v>
      </c>
      <c r="X80">
        <v>10</v>
      </c>
      <c r="Y80">
        <v>8</v>
      </c>
      <c r="Z80">
        <v>8</v>
      </c>
      <c r="AD80" t="s">
        <v>612</v>
      </c>
      <c r="AE80">
        <v>1046</v>
      </c>
      <c r="AF80" t="s">
        <v>569</v>
      </c>
    </row>
    <row r="81" spans="1:32" x14ac:dyDescent="0.25">
      <c r="A81" s="16" t="s">
        <v>1</v>
      </c>
      <c r="B81" s="20" t="s">
        <v>37</v>
      </c>
      <c r="C81" s="36" t="str">
        <f>VLOOKUP(X81, method!$A$1:$B$15, 2, 0)</f>
        <v>中後</v>
      </c>
      <c r="D81">
        <v>8</v>
      </c>
      <c r="E81" s="141" t="str">
        <f t="shared" si="2"/>
        <v>忠</v>
      </c>
      <c r="F81" s="141">
        <f>COUNTIF($B$2:B81,B81)</f>
        <v>23</v>
      </c>
      <c r="G81" s="141" t="str">
        <f t="shared" si="3"/>
        <v/>
      </c>
      <c r="H81">
        <v>7</v>
      </c>
      <c r="I81">
        <v>4</v>
      </c>
      <c r="J81" s="50" t="s">
        <v>565</v>
      </c>
      <c r="K81" s="66" t="s">
        <v>173</v>
      </c>
      <c r="L81" s="21" t="s">
        <v>168</v>
      </c>
      <c r="M81">
        <v>130</v>
      </c>
      <c r="N81">
        <v>128</v>
      </c>
      <c r="O81">
        <v>7.6</v>
      </c>
      <c r="P81">
        <v>12</v>
      </c>
      <c r="Q81" t="s">
        <v>613</v>
      </c>
      <c r="R81" s="32" t="s">
        <v>426</v>
      </c>
      <c r="S81">
        <v>1650</v>
      </c>
      <c r="T81" s="33" t="s">
        <v>417</v>
      </c>
      <c r="U81">
        <v>4</v>
      </c>
      <c r="V81">
        <v>49</v>
      </c>
      <c r="W81" t="s">
        <v>474</v>
      </c>
      <c r="X81">
        <v>9</v>
      </c>
      <c r="Y81">
        <v>10</v>
      </c>
      <c r="Z81">
        <v>12</v>
      </c>
      <c r="AA81">
        <v>8</v>
      </c>
      <c r="AD81" t="s">
        <v>614</v>
      </c>
      <c r="AE81">
        <v>1053</v>
      </c>
      <c r="AF81" t="s">
        <v>615</v>
      </c>
    </row>
    <row r="82" spans="1:32" x14ac:dyDescent="0.25">
      <c r="A82" s="16" t="s">
        <v>1</v>
      </c>
      <c r="B82" s="20" t="s">
        <v>37</v>
      </c>
      <c r="C82" s="37" t="str">
        <f>VLOOKUP(X82, method!$A$1:$B$15, 2, 0)</f>
        <v>中前</v>
      </c>
      <c r="D82">
        <v>6</v>
      </c>
      <c r="E82" s="141" t="str">
        <f t="shared" si="2"/>
        <v>忠</v>
      </c>
      <c r="F82" s="141">
        <f>COUNTIF($B$2:B82,B82)</f>
        <v>24</v>
      </c>
      <c r="G82" s="141" t="str">
        <f t="shared" si="3"/>
        <v/>
      </c>
      <c r="H82">
        <v>7</v>
      </c>
      <c r="I82">
        <v>5</v>
      </c>
      <c r="J82" s="50" t="s">
        <v>565</v>
      </c>
      <c r="K82" s="66" t="s">
        <v>173</v>
      </c>
      <c r="L82" s="22" t="s">
        <v>135</v>
      </c>
      <c r="M82">
        <v>130</v>
      </c>
      <c r="N82">
        <v>126</v>
      </c>
      <c r="O82">
        <v>7.6</v>
      </c>
      <c r="P82">
        <v>10</v>
      </c>
      <c r="Q82" t="s">
        <v>616</v>
      </c>
      <c r="R82" s="32" t="s">
        <v>432</v>
      </c>
      <c r="S82" s="40">
        <v>1200</v>
      </c>
      <c r="T82" s="33" t="s">
        <v>417</v>
      </c>
      <c r="U82">
        <v>4</v>
      </c>
      <c r="V82">
        <v>51</v>
      </c>
      <c r="W82" t="s">
        <v>441</v>
      </c>
      <c r="X82">
        <v>7</v>
      </c>
      <c r="Y82">
        <v>8</v>
      </c>
      <c r="Z82">
        <v>6</v>
      </c>
      <c r="AD82" t="s">
        <v>617</v>
      </c>
      <c r="AE82">
        <v>1042</v>
      </c>
      <c r="AF82" t="s">
        <v>252</v>
      </c>
    </row>
    <row r="83" spans="1:32" x14ac:dyDescent="0.25">
      <c r="A83" s="16" t="s">
        <v>1</v>
      </c>
      <c r="B83" s="20" t="s">
        <v>37</v>
      </c>
      <c r="C83" s="37" t="str">
        <f>VLOOKUP(X83, method!$A$1:$B$15, 2, 0)</f>
        <v>中前</v>
      </c>
      <c r="D83">
        <v>12</v>
      </c>
      <c r="E83" s="141" t="str">
        <f t="shared" si="2"/>
        <v>忠</v>
      </c>
      <c r="F83" s="141">
        <f>COUNTIF($B$2:B83,B83)</f>
        <v>25</v>
      </c>
      <c r="G83" s="141" t="str">
        <f t="shared" si="3"/>
        <v/>
      </c>
      <c r="H83">
        <v>7</v>
      </c>
      <c r="I83">
        <v>3</v>
      </c>
      <c r="J83" s="50" t="s">
        <v>565</v>
      </c>
      <c r="K83" s="66" t="s">
        <v>173</v>
      </c>
      <c r="L83" s="22" t="s">
        <v>135</v>
      </c>
      <c r="M83">
        <v>130</v>
      </c>
      <c r="N83">
        <v>129</v>
      </c>
      <c r="O83">
        <v>7.6</v>
      </c>
      <c r="P83">
        <v>19</v>
      </c>
      <c r="Q83" t="s">
        <v>618</v>
      </c>
      <c r="R83" t="s">
        <v>457</v>
      </c>
      <c r="S83" s="40">
        <v>1200</v>
      </c>
      <c r="T83" s="33" t="s">
        <v>417</v>
      </c>
      <c r="U83">
        <v>4</v>
      </c>
      <c r="V83">
        <v>53</v>
      </c>
      <c r="W83">
        <v>19</v>
      </c>
      <c r="X83">
        <v>7</v>
      </c>
      <c r="Y83">
        <v>10</v>
      </c>
      <c r="Z83">
        <v>12</v>
      </c>
      <c r="AD83" t="s">
        <v>159</v>
      </c>
      <c r="AE83">
        <v>1048</v>
      </c>
      <c r="AF83" t="s">
        <v>252</v>
      </c>
    </row>
    <row r="84" spans="1:32" x14ac:dyDescent="0.25">
      <c r="A84" s="16" t="s">
        <v>1</v>
      </c>
      <c r="B84" s="20" t="s">
        <v>37</v>
      </c>
      <c r="C84" s="37" t="str">
        <f>VLOOKUP(X84, method!$A$1:$B$15, 2, 0)</f>
        <v>中前</v>
      </c>
      <c r="D84">
        <v>6</v>
      </c>
      <c r="E84" s="141" t="str">
        <f t="shared" si="2"/>
        <v>忠</v>
      </c>
      <c r="F84" s="141">
        <f>COUNTIF($B$2:B84,B84)</f>
        <v>26</v>
      </c>
      <c r="G84" s="141" t="str">
        <f t="shared" si="3"/>
        <v/>
      </c>
      <c r="H84">
        <v>7</v>
      </c>
      <c r="I84">
        <v>4</v>
      </c>
      <c r="J84" s="50" t="s">
        <v>565</v>
      </c>
      <c r="K84" s="52" t="s">
        <v>49</v>
      </c>
      <c r="L84" s="22" t="s">
        <v>135</v>
      </c>
      <c r="M84">
        <v>130</v>
      </c>
      <c r="N84">
        <v>131</v>
      </c>
      <c r="O84">
        <v>7.6</v>
      </c>
      <c r="P84">
        <v>21</v>
      </c>
      <c r="Q84" t="s">
        <v>619</v>
      </c>
      <c r="R84" t="s">
        <v>477</v>
      </c>
      <c r="S84" s="40">
        <v>1200</v>
      </c>
      <c r="T84" s="33" t="s">
        <v>417</v>
      </c>
      <c r="U84">
        <v>4</v>
      </c>
      <c r="V84">
        <v>54</v>
      </c>
      <c r="W84" t="s">
        <v>474</v>
      </c>
      <c r="X84">
        <v>6</v>
      </c>
      <c r="Y84">
        <v>4</v>
      </c>
      <c r="Z84">
        <v>6</v>
      </c>
      <c r="AD84" t="s">
        <v>620</v>
      </c>
      <c r="AE84">
        <v>1060</v>
      </c>
      <c r="AF84" t="s">
        <v>621</v>
      </c>
    </row>
    <row r="85" spans="1:32" x14ac:dyDescent="0.25">
      <c r="A85" s="16" t="s">
        <v>1</v>
      </c>
      <c r="B85" s="21" t="s">
        <v>42</v>
      </c>
      <c r="C85" s="37" t="str">
        <f>VLOOKUP(X85, method!$A$1:$B$15, 2, 0)</f>
        <v>中前</v>
      </c>
      <c r="D85" s="28">
        <v>1</v>
      </c>
      <c r="E85" s="140" t="str">
        <f t="shared" si="2"/>
        <v/>
      </c>
      <c r="F85" s="140">
        <f>COUNTIF($B$2:B85,B85)</f>
        <v>1</v>
      </c>
      <c r="G85" s="140" t="str">
        <f t="shared" si="3"/>
        <v/>
      </c>
      <c r="H85">
        <v>12</v>
      </c>
      <c r="I85">
        <v>3</v>
      </c>
      <c r="J85" s="51" t="s">
        <v>43</v>
      </c>
      <c r="K85" s="51" t="s">
        <v>43</v>
      </c>
      <c r="L85" s="23" t="s">
        <v>44</v>
      </c>
      <c r="M85">
        <v>131</v>
      </c>
      <c r="N85">
        <v>124</v>
      </c>
      <c r="O85">
        <v>14</v>
      </c>
      <c r="P85">
        <v>9.9</v>
      </c>
      <c r="Q85" t="s">
        <v>415</v>
      </c>
      <c r="R85" s="32" t="s">
        <v>416</v>
      </c>
      <c r="S85" s="40">
        <v>1200</v>
      </c>
      <c r="T85" s="33" t="s">
        <v>417</v>
      </c>
      <c r="U85">
        <v>5</v>
      </c>
      <c r="V85">
        <v>29</v>
      </c>
      <c r="W85" s="12" t="s">
        <v>418</v>
      </c>
      <c r="X85">
        <v>6</v>
      </c>
      <c r="Y85">
        <v>5</v>
      </c>
      <c r="Z85">
        <v>1</v>
      </c>
      <c r="AD85" t="s">
        <v>45</v>
      </c>
      <c r="AE85">
        <v>1045</v>
      </c>
      <c r="AF85" t="s">
        <v>622</v>
      </c>
    </row>
    <row r="86" spans="1:32" x14ac:dyDescent="0.25">
      <c r="A86" s="16" t="s">
        <v>1</v>
      </c>
      <c r="B86" s="21" t="s">
        <v>42</v>
      </c>
      <c r="C86" s="38" t="str">
        <f>VLOOKUP(X86, method!$A$1:$B$15, 2, 0)</f>
        <v>留後</v>
      </c>
      <c r="D86">
        <v>9</v>
      </c>
      <c r="E86" s="141" t="str">
        <f t="shared" si="2"/>
        <v/>
      </c>
      <c r="F86" s="141">
        <f>COUNTIF($B$2:B86,B86)</f>
        <v>2</v>
      </c>
      <c r="G86" s="141" t="str">
        <f t="shared" si="3"/>
        <v/>
      </c>
      <c r="H86">
        <v>12</v>
      </c>
      <c r="I86">
        <v>12</v>
      </c>
      <c r="J86" s="51" t="s">
        <v>43</v>
      </c>
      <c r="K86" s="51" t="s">
        <v>43</v>
      </c>
      <c r="L86" s="23" t="s">
        <v>44</v>
      </c>
      <c r="M86">
        <v>131</v>
      </c>
      <c r="N86">
        <v>126</v>
      </c>
      <c r="O86">
        <v>14</v>
      </c>
      <c r="P86">
        <v>169</v>
      </c>
      <c r="Q86" t="s">
        <v>498</v>
      </c>
      <c r="R86" t="s">
        <v>479</v>
      </c>
      <c r="S86">
        <v>1400</v>
      </c>
      <c r="T86" s="33" t="s">
        <v>427</v>
      </c>
      <c r="U86">
        <v>5</v>
      </c>
      <c r="V86">
        <v>31</v>
      </c>
      <c r="W86">
        <v>7</v>
      </c>
      <c r="X86">
        <v>12</v>
      </c>
      <c r="Y86">
        <v>13</v>
      </c>
      <c r="Z86">
        <v>14</v>
      </c>
      <c r="AA86">
        <v>9</v>
      </c>
      <c r="AD86" t="s">
        <v>623</v>
      </c>
      <c r="AE86">
        <v>1044</v>
      </c>
      <c r="AF86" t="s">
        <v>624</v>
      </c>
    </row>
    <row r="87" spans="1:32" x14ac:dyDescent="0.25">
      <c r="A87" s="16" t="s">
        <v>1</v>
      </c>
      <c r="B87" s="21" t="s">
        <v>42</v>
      </c>
      <c r="C87" s="35" t="str">
        <f>VLOOKUP(X87, method!$A$1:$B$15, 2, 0)</f>
        <v>放頭</v>
      </c>
      <c r="D87">
        <v>14</v>
      </c>
      <c r="E87" s="141" t="str">
        <f t="shared" si="2"/>
        <v/>
      </c>
      <c r="F87" s="141">
        <f>COUNTIF($B$2:B87,B87)</f>
        <v>3</v>
      </c>
      <c r="G87" s="141" t="str">
        <f t="shared" si="3"/>
        <v/>
      </c>
      <c r="H87">
        <v>12</v>
      </c>
      <c r="I87">
        <v>12</v>
      </c>
      <c r="J87" s="51" t="s">
        <v>43</v>
      </c>
      <c r="K87" s="48" t="s">
        <v>26</v>
      </c>
      <c r="L87" s="23" t="s">
        <v>44</v>
      </c>
      <c r="M87">
        <v>131</v>
      </c>
      <c r="N87">
        <v>129</v>
      </c>
      <c r="O87">
        <v>14</v>
      </c>
      <c r="P87">
        <v>139</v>
      </c>
      <c r="Q87" t="s">
        <v>570</v>
      </c>
      <c r="R87" t="s">
        <v>465</v>
      </c>
      <c r="S87" s="40">
        <v>1200</v>
      </c>
      <c r="T87" s="33" t="s">
        <v>427</v>
      </c>
      <c r="U87">
        <v>5</v>
      </c>
      <c r="V87">
        <v>33</v>
      </c>
      <c r="W87" t="s">
        <v>625</v>
      </c>
      <c r="X87">
        <v>3</v>
      </c>
      <c r="Y87">
        <v>8</v>
      </c>
      <c r="Z87">
        <v>14</v>
      </c>
      <c r="AD87" t="s">
        <v>626</v>
      </c>
      <c r="AE87">
        <v>1053</v>
      </c>
      <c r="AF87" t="s">
        <v>627</v>
      </c>
    </row>
    <row r="88" spans="1:32" x14ac:dyDescent="0.25">
      <c r="A88" s="16" t="s">
        <v>1</v>
      </c>
      <c r="B88" s="21" t="s">
        <v>42</v>
      </c>
      <c r="C88" s="38" t="str">
        <f>VLOOKUP(X88, method!$A$1:$B$15, 2, 0)</f>
        <v>留後</v>
      </c>
      <c r="D88">
        <v>8</v>
      </c>
      <c r="E88" s="141" t="str">
        <f t="shared" si="2"/>
        <v/>
      </c>
      <c r="F88" s="141">
        <f>COUNTIF($B$2:B88,B88)</f>
        <v>4</v>
      </c>
      <c r="G88" s="141" t="str">
        <f t="shared" si="3"/>
        <v/>
      </c>
      <c r="H88">
        <v>12</v>
      </c>
      <c r="I88">
        <v>11</v>
      </c>
      <c r="J88" s="51" t="s">
        <v>43</v>
      </c>
      <c r="K88" s="59" t="s">
        <v>85</v>
      </c>
      <c r="L88" s="23" t="s">
        <v>44</v>
      </c>
      <c r="M88">
        <v>131</v>
      </c>
      <c r="N88">
        <v>133</v>
      </c>
      <c r="O88">
        <v>14</v>
      </c>
      <c r="P88">
        <v>140</v>
      </c>
      <c r="Q88" t="s">
        <v>510</v>
      </c>
      <c r="R88" s="32" t="s">
        <v>426</v>
      </c>
      <c r="S88" s="40">
        <v>1200</v>
      </c>
      <c r="T88" s="33" t="s">
        <v>427</v>
      </c>
      <c r="U88">
        <v>5</v>
      </c>
      <c r="V88">
        <v>38</v>
      </c>
      <c r="W88" t="s">
        <v>484</v>
      </c>
      <c r="X88">
        <v>11</v>
      </c>
      <c r="Y88">
        <v>11</v>
      </c>
      <c r="Z88">
        <v>8</v>
      </c>
      <c r="AD88" t="s">
        <v>534</v>
      </c>
      <c r="AE88">
        <v>1049</v>
      </c>
      <c r="AF88" t="s">
        <v>46</v>
      </c>
    </row>
    <row r="89" spans="1:32" x14ac:dyDescent="0.25">
      <c r="A89" s="16" t="s">
        <v>1</v>
      </c>
      <c r="B89" s="21" t="s">
        <v>42</v>
      </c>
      <c r="C89" s="36" t="str">
        <f>VLOOKUP(X89, method!$A$1:$B$15, 2, 0)</f>
        <v>中後</v>
      </c>
      <c r="D89">
        <v>12</v>
      </c>
      <c r="E89" s="141" t="str">
        <f t="shared" si="2"/>
        <v/>
      </c>
      <c r="F89" s="141">
        <f>COUNTIF($B$2:B89,B89)</f>
        <v>5</v>
      </c>
      <c r="G89" s="141" t="str">
        <f t="shared" si="3"/>
        <v/>
      </c>
      <c r="H89">
        <v>12</v>
      </c>
      <c r="I89">
        <v>7</v>
      </c>
      <c r="J89" s="51" t="s">
        <v>43</v>
      </c>
      <c r="K89" s="56" t="s">
        <v>69</v>
      </c>
      <c r="L89" s="23" t="s">
        <v>44</v>
      </c>
      <c r="M89">
        <v>131</v>
      </c>
      <c r="N89">
        <v>117</v>
      </c>
      <c r="O89">
        <v>14</v>
      </c>
      <c r="P89">
        <v>97</v>
      </c>
      <c r="Q89" t="s">
        <v>628</v>
      </c>
      <c r="R89" t="s">
        <v>477</v>
      </c>
      <c r="S89" s="40">
        <v>1200</v>
      </c>
      <c r="T89" s="33" t="s">
        <v>427</v>
      </c>
      <c r="U89">
        <v>4</v>
      </c>
      <c r="V89">
        <v>40</v>
      </c>
      <c r="W89" t="s">
        <v>487</v>
      </c>
      <c r="X89">
        <v>9</v>
      </c>
      <c r="Y89">
        <v>10</v>
      </c>
      <c r="Z89">
        <v>12</v>
      </c>
      <c r="AD89" t="s">
        <v>629</v>
      </c>
      <c r="AE89">
        <v>1043</v>
      </c>
      <c r="AF89" t="s">
        <v>572</v>
      </c>
    </row>
    <row r="90" spans="1:32" x14ac:dyDescent="0.25">
      <c r="A90" s="16" t="s">
        <v>1</v>
      </c>
      <c r="B90" s="21" t="s">
        <v>42</v>
      </c>
      <c r="C90" s="37" t="str">
        <f>VLOOKUP(X90, method!$A$1:$B$15, 2, 0)</f>
        <v>中前</v>
      </c>
      <c r="D90">
        <v>10</v>
      </c>
      <c r="E90" s="141" t="str">
        <f t="shared" si="2"/>
        <v/>
      </c>
      <c r="F90" s="141">
        <f>COUNTIF($B$2:B90,B90)</f>
        <v>6</v>
      </c>
      <c r="G90" s="141" t="str">
        <f t="shared" si="3"/>
        <v/>
      </c>
      <c r="H90">
        <v>12</v>
      </c>
      <c r="I90">
        <v>3</v>
      </c>
      <c r="J90" s="51" t="s">
        <v>43</v>
      </c>
      <c r="K90" s="47" t="s">
        <v>504</v>
      </c>
      <c r="L90" s="23" t="s">
        <v>44</v>
      </c>
      <c r="M90">
        <v>131</v>
      </c>
      <c r="N90">
        <v>115</v>
      </c>
      <c r="O90">
        <v>14</v>
      </c>
      <c r="P90">
        <v>69</v>
      </c>
      <c r="Q90" t="s">
        <v>459</v>
      </c>
      <c r="R90" t="s">
        <v>457</v>
      </c>
      <c r="S90" s="40">
        <v>1200</v>
      </c>
      <c r="T90" s="33" t="s">
        <v>417</v>
      </c>
      <c r="U90">
        <v>4</v>
      </c>
      <c r="V90">
        <v>42</v>
      </c>
      <c r="W90">
        <v>10</v>
      </c>
      <c r="X90">
        <v>5</v>
      </c>
      <c r="Y90">
        <v>4</v>
      </c>
      <c r="Z90">
        <v>10</v>
      </c>
      <c r="AD90" t="s">
        <v>630</v>
      </c>
      <c r="AE90">
        <v>1045</v>
      </c>
      <c r="AF90" t="s">
        <v>17</v>
      </c>
    </row>
    <row r="91" spans="1:32" x14ac:dyDescent="0.25">
      <c r="A91" s="16" t="s">
        <v>1</v>
      </c>
      <c r="B91" s="21" t="s">
        <v>42</v>
      </c>
      <c r="C91" s="38" t="str">
        <f>VLOOKUP(X91, method!$A$1:$B$15, 2, 0)</f>
        <v>留後</v>
      </c>
      <c r="D91">
        <v>12</v>
      </c>
      <c r="E91" s="141" t="str">
        <f t="shared" si="2"/>
        <v/>
      </c>
      <c r="F91" s="141">
        <f>COUNTIF($B$2:B91,B91)</f>
        <v>7</v>
      </c>
      <c r="G91" s="141" t="str">
        <f t="shared" si="3"/>
        <v/>
      </c>
      <c r="H91">
        <v>12</v>
      </c>
      <c r="I91">
        <v>14</v>
      </c>
      <c r="J91" s="51" t="s">
        <v>43</v>
      </c>
      <c r="K91" s="66" t="s">
        <v>173</v>
      </c>
      <c r="L91" s="23" t="s">
        <v>44</v>
      </c>
      <c r="M91">
        <v>131</v>
      </c>
      <c r="N91">
        <v>119</v>
      </c>
      <c r="O91">
        <v>14</v>
      </c>
      <c r="P91">
        <v>123</v>
      </c>
      <c r="Q91" t="s">
        <v>631</v>
      </c>
      <c r="R91" t="s">
        <v>501</v>
      </c>
      <c r="S91">
        <v>1400</v>
      </c>
      <c r="T91" s="33" t="s">
        <v>417</v>
      </c>
      <c r="U91">
        <v>4</v>
      </c>
      <c r="V91">
        <v>44</v>
      </c>
      <c r="W91" t="s">
        <v>632</v>
      </c>
      <c r="X91">
        <v>14</v>
      </c>
      <c r="Y91">
        <v>12</v>
      </c>
      <c r="Z91">
        <v>14</v>
      </c>
      <c r="AA91">
        <v>12</v>
      </c>
      <c r="AD91" t="s">
        <v>633</v>
      </c>
      <c r="AE91">
        <v>1042</v>
      </c>
      <c r="AF91" t="s">
        <v>262</v>
      </c>
    </row>
    <row r="92" spans="1:32" x14ac:dyDescent="0.25">
      <c r="A92" s="16" t="s">
        <v>1</v>
      </c>
      <c r="B92" s="21" t="s">
        <v>42</v>
      </c>
      <c r="C92" s="37" t="str">
        <f>VLOOKUP(X92, method!$A$1:$B$15, 2, 0)</f>
        <v>中前</v>
      </c>
      <c r="D92">
        <v>9</v>
      </c>
      <c r="E92" s="141" t="str">
        <f t="shared" si="2"/>
        <v/>
      </c>
      <c r="F92" s="141">
        <f>COUNTIF($B$2:B92,B92)</f>
        <v>8</v>
      </c>
      <c r="G92" s="141" t="str">
        <f t="shared" si="3"/>
        <v/>
      </c>
      <c r="H92">
        <v>12</v>
      </c>
      <c r="I92">
        <v>3</v>
      </c>
      <c r="J92" s="51" t="s">
        <v>43</v>
      </c>
      <c r="K92" s="64" t="s">
        <v>150</v>
      </c>
      <c r="L92" s="23" t="s">
        <v>44</v>
      </c>
      <c r="M92">
        <v>131</v>
      </c>
      <c r="N92">
        <v>120</v>
      </c>
      <c r="O92">
        <v>14</v>
      </c>
      <c r="P92">
        <v>54</v>
      </c>
      <c r="Q92" t="s">
        <v>634</v>
      </c>
      <c r="R92" t="s">
        <v>465</v>
      </c>
      <c r="S92" s="40">
        <v>1200</v>
      </c>
      <c r="T92" s="33" t="s">
        <v>427</v>
      </c>
      <c r="U92" t="s">
        <v>635</v>
      </c>
      <c r="V92">
        <v>46</v>
      </c>
      <c r="W92" s="12" t="s">
        <v>549</v>
      </c>
      <c r="X92">
        <v>4</v>
      </c>
      <c r="Y92">
        <v>4</v>
      </c>
      <c r="Z92">
        <v>9</v>
      </c>
      <c r="AD92" t="s">
        <v>636</v>
      </c>
      <c r="AE92">
        <v>1051</v>
      </c>
      <c r="AF92" t="s">
        <v>46</v>
      </c>
    </row>
    <row r="93" spans="1:32" x14ac:dyDescent="0.25">
      <c r="A93" s="16" t="s">
        <v>1</v>
      </c>
      <c r="B93" s="21" t="s">
        <v>42</v>
      </c>
      <c r="C93" s="35" t="str">
        <f>VLOOKUP(X93, method!$A$1:$B$15, 2, 0)</f>
        <v>放頭</v>
      </c>
      <c r="D93">
        <v>10</v>
      </c>
      <c r="E93" s="141" t="str">
        <f t="shared" si="2"/>
        <v/>
      </c>
      <c r="F93" s="141">
        <f>COUNTIF($B$2:B93,B93)</f>
        <v>9</v>
      </c>
      <c r="G93" s="141" t="str">
        <f t="shared" si="3"/>
        <v/>
      </c>
      <c r="H93">
        <v>12</v>
      </c>
      <c r="I93">
        <v>10</v>
      </c>
      <c r="J93" s="51" t="s">
        <v>43</v>
      </c>
      <c r="K93" s="64" t="s">
        <v>150</v>
      </c>
      <c r="L93" s="23" t="s">
        <v>44</v>
      </c>
      <c r="M93">
        <v>131</v>
      </c>
      <c r="N93">
        <v>124</v>
      </c>
      <c r="O93">
        <v>14</v>
      </c>
      <c r="P93">
        <v>55</v>
      </c>
      <c r="Q93" t="s">
        <v>637</v>
      </c>
      <c r="R93" t="s">
        <v>501</v>
      </c>
      <c r="S93" s="40">
        <v>1200</v>
      </c>
      <c r="T93" s="33" t="s">
        <v>417</v>
      </c>
      <c r="U93" t="s">
        <v>635</v>
      </c>
      <c r="V93">
        <v>48</v>
      </c>
      <c r="W93" t="s">
        <v>502</v>
      </c>
      <c r="X93">
        <v>2</v>
      </c>
      <c r="Y93">
        <v>2</v>
      </c>
      <c r="Z93">
        <v>10</v>
      </c>
      <c r="AD93" t="s">
        <v>506</v>
      </c>
      <c r="AE93">
        <v>1051</v>
      </c>
      <c r="AF93" t="s">
        <v>46</v>
      </c>
    </row>
    <row r="94" spans="1:32" x14ac:dyDescent="0.25">
      <c r="A94" s="16" t="s">
        <v>1</v>
      </c>
      <c r="B94" s="21" t="s">
        <v>42</v>
      </c>
      <c r="C94" s="37" t="str">
        <f>VLOOKUP(X94, method!$A$1:$B$15, 2, 0)</f>
        <v>中前</v>
      </c>
      <c r="D94">
        <v>8</v>
      </c>
      <c r="E94" s="141" t="str">
        <f t="shared" si="2"/>
        <v/>
      </c>
      <c r="F94" s="141">
        <f>COUNTIF($B$2:B94,B94)</f>
        <v>10</v>
      </c>
      <c r="G94" s="141" t="str">
        <f t="shared" si="3"/>
        <v/>
      </c>
      <c r="H94">
        <v>12</v>
      </c>
      <c r="I94">
        <v>4</v>
      </c>
      <c r="J94" s="51" t="s">
        <v>43</v>
      </c>
      <c r="K94" s="64" t="s">
        <v>150</v>
      </c>
      <c r="L94" s="23" t="s">
        <v>44</v>
      </c>
      <c r="M94">
        <v>131</v>
      </c>
      <c r="N94">
        <v>121</v>
      </c>
      <c r="O94">
        <v>14</v>
      </c>
      <c r="P94">
        <v>93</v>
      </c>
      <c r="Q94" t="s">
        <v>482</v>
      </c>
      <c r="R94" t="s">
        <v>483</v>
      </c>
      <c r="S94" s="40">
        <v>1200</v>
      </c>
      <c r="T94" s="33" t="s">
        <v>417</v>
      </c>
      <c r="U94" t="s">
        <v>638</v>
      </c>
      <c r="V94" t="s">
        <v>624</v>
      </c>
      <c r="W94" t="s">
        <v>474</v>
      </c>
      <c r="X94">
        <v>6</v>
      </c>
      <c r="Y94">
        <v>5</v>
      </c>
      <c r="Z94">
        <v>8</v>
      </c>
      <c r="AD94" t="s">
        <v>382</v>
      </c>
      <c r="AE94">
        <v>1045</v>
      </c>
      <c r="AF94" t="s">
        <v>639</v>
      </c>
    </row>
    <row r="95" spans="1:32" x14ac:dyDescent="0.25">
      <c r="A95" s="16" t="s">
        <v>1</v>
      </c>
      <c r="B95" s="21" t="s">
        <v>42</v>
      </c>
      <c r="C95" s="35" t="str">
        <f>VLOOKUP(X95, method!$A$1:$B$15, 2, 0)</f>
        <v>放頭</v>
      </c>
      <c r="D95">
        <v>7</v>
      </c>
      <c r="E95" s="141" t="str">
        <f t="shared" si="2"/>
        <v/>
      </c>
      <c r="F95" s="141">
        <f>COUNTIF($B$2:B95,B95)</f>
        <v>11</v>
      </c>
      <c r="G95" s="141" t="str">
        <f t="shared" si="3"/>
        <v/>
      </c>
      <c r="H95">
        <v>12</v>
      </c>
      <c r="I95">
        <v>1</v>
      </c>
      <c r="J95" s="51" t="s">
        <v>43</v>
      </c>
      <c r="K95" s="63" t="s">
        <v>140</v>
      </c>
      <c r="L95" s="23" t="s">
        <v>44</v>
      </c>
      <c r="M95">
        <v>131</v>
      </c>
      <c r="N95">
        <v>121</v>
      </c>
      <c r="O95">
        <v>14</v>
      </c>
      <c r="P95">
        <v>73</v>
      </c>
      <c r="Q95" t="s">
        <v>486</v>
      </c>
      <c r="R95" t="s">
        <v>477</v>
      </c>
      <c r="S95">
        <v>1000</v>
      </c>
      <c r="T95" s="34" t="s">
        <v>438</v>
      </c>
      <c r="U95" t="s">
        <v>638</v>
      </c>
      <c r="V95" t="s">
        <v>624</v>
      </c>
      <c r="W95" t="s">
        <v>516</v>
      </c>
      <c r="X95">
        <v>1</v>
      </c>
      <c r="Y95">
        <v>2</v>
      </c>
      <c r="Z95">
        <v>7</v>
      </c>
      <c r="AD95" t="s">
        <v>640</v>
      </c>
      <c r="AE95">
        <v>1035</v>
      </c>
      <c r="AF95" t="s">
        <v>624</v>
      </c>
    </row>
    <row r="96" spans="1:32" x14ac:dyDescent="0.25">
      <c r="A96" s="16" t="s">
        <v>1</v>
      </c>
      <c r="B96" s="22" t="s">
        <v>48</v>
      </c>
      <c r="C96" s="38" t="str">
        <f>VLOOKUP(X96, method!$A$1:$B$15, 2, 0)</f>
        <v>留後</v>
      </c>
      <c r="D96">
        <v>10</v>
      </c>
      <c r="E96" s="141" t="str">
        <f t="shared" si="2"/>
        <v/>
      </c>
      <c r="F96" s="141">
        <f>COUNTIF($B$2:B96,B96)</f>
        <v>1</v>
      </c>
      <c r="G96" s="141" t="str">
        <f t="shared" si="3"/>
        <v/>
      </c>
      <c r="H96">
        <v>2</v>
      </c>
      <c r="I96">
        <v>12</v>
      </c>
      <c r="J96" s="52" t="s">
        <v>49</v>
      </c>
      <c r="K96" s="60" t="s">
        <v>90</v>
      </c>
      <c r="L96" s="24" t="s">
        <v>50</v>
      </c>
      <c r="M96">
        <v>130</v>
      </c>
      <c r="N96">
        <v>132</v>
      </c>
      <c r="O96">
        <v>18</v>
      </c>
      <c r="P96">
        <v>53</v>
      </c>
      <c r="Q96" t="s">
        <v>564</v>
      </c>
      <c r="R96" s="32" t="s">
        <v>432</v>
      </c>
      <c r="S96" s="40">
        <v>1200</v>
      </c>
      <c r="T96" s="33" t="s">
        <v>417</v>
      </c>
      <c r="U96">
        <v>5</v>
      </c>
      <c r="V96">
        <v>37</v>
      </c>
      <c r="W96" t="s">
        <v>429</v>
      </c>
      <c r="X96">
        <v>11</v>
      </c>
      <c r="Y96">
        <v>9</v>
      </c>
      <c r="Z96">
        <v>10</v>
      </c>
      <c r="AD96" t="s">
        <v>641</v>
      </c>
      <c r="AE96">
        <v>1001</v>
      </c>
      <c r="AF96" t="s">
        <v>262</v>
      </c>
    </row>
    <row r="97" spans="1:32" x14ac:dyDescent="0.25">
      <c r="A97" s="16" t="s">
        <v>1</v>
      </c>
      <c r="B97" s="22" t="s">
        <v>48</v>
      </c>
      <c r="C97" s="36" t="str">
        <f>VLOOKUP(X97, method!$A$1:$B$15, 2, 0)</f>
        <v>中後</v>
      </c>
      <c r="D97" s="30">
        <v>5</v>
      </c>
      <c r="E97" s="141" t="str">
        <f t="shared" si="2"/>
        <v/>
      </c>
      <c r="F97" s="141">
        <f>COUNTIF($B$2:B97,B97)</f>
        <v>2</v>
      </c>
      <c r="G97" s="141" t="str">
        <f t="shared" si="3"/>
        <v/>
      </c>
      <c r="H97">
        <v>2</v>
      </c>
      <c r="I97">
        <v>6</v>
      </c>
      <c r="J97" s="52" t="s">
        <v>49</v>
      </c>
      <c r="K97" s="50" t="s">
        <v>565</v>
      </c>
      <c r="L97" s="24" t="s">
        <v>50</v>
      </c>
      <c r="M97">
        <v>130</v>
      </c>
      <c r="N97">
        <v>131</v>
      </c>
      <c r="O97">
        <v>18</v>
      </c>
      <c r="P97">
        <v>45</v>
      </c>
      <c r="Q97" t="s">
        <v>496</v>
      </c>
      <c r="R97" s="32" t="s">
        <v>432</v>
      </c>
      <c r="S97" s="40">
        <v>1200</v>
      </c>
      <c r="T97" s="33" t="s">
        <v>417</v>
      </c>
      <c r="U97">
        <v>5</v>
      </c>
      <c r="V97">
        <v>38</v>
      </c>
      <c r="W97" s="12" t="s">
        <v>418</v>
      </c>
      <c r="X97">
        <v>10</v>
      </c>
      <c r="Y97">
        <v>9</v>
      </c>
      <c r="Z97">
        <v>5</v>
      </c>
      <c r="AD97" t="s">
        <v>33</v>
      </c>
      <c r="AE97">
        <v>1006</v>
      </c>
      <c r="AF97" t="s">
        <v>46</v>
      </c>
    </row>
    <row r="98" spans="1:32" x14ac:dyDescent="0.25">
      <c r="A98" s="16" t="s">
        <v>1</v>
      </c>
      <c r="B98" s="22" t="s">
        <v>48</v>
      </c>
      <c r="C98" s="36" t="str">
        <f>VLOOKUP(X98, method!$A$1:$B$15, 2, 0)</f>
        <v>中後</v>
      </c>
      <c r="D98">
        <v>10</v>
      </c>
      <c r="E98" s="141" t="str">
        <f t="shared" si="2"/>
        <v/>
      </c>
      <c r="F98" s="141">
        <f>COUNTIF($B$2:B98,B98)</f>
        <v>3</v>
      </c>
      <c r="G98" s="141" t="str">
        <f t="shared" si="3"/>
        <v/>
      </c>
      <c r="H98">
        <v>2</v>
      </c>
      <c r="I98">
        <v>5</v>
      </c>
      <c r="J98" s="52" t="s">
        <v>49</v>
      </c>
      <c r="K98" s="72" t="s">
        <v>434</v>
      </c>
      <c r="L98" s="24" t="s">
        <v>50</v>
      </c>
      <c r="M98">
        <v>130</v>
      </c>
      <c r="N98">
        <v>117</v>
      </c>
      <c r="O98">
        <v>18</v>
      </c>
      <c r="P98">
        <v>128</v>
      </c>
      <c r="Q98" t="s">
        <v>433</v>
      </c>
      <c r="R98" s="32" t="s">
        <v>416</v>
      </c>
      <c r="S98">
        <v>1650</v>
      </c>
      <c r="T98" s="33" t="s">
        <v>427</v>
      </c>
      <c r="U98">
        <v>4</v>
      </c>
      <c r="V98">
        <v>42</v>
      </c>
      <c r="W98" t="s">
        <v>502</v>
      </c>
      <c r="X98">
        <v>8</v>
      </c>
      <c r="Y98">
        <v>9</v>
      </c>
      <c r="Z98">
        <v>9</v>
      </c>
      <c r="AA98">
        <v>10</v>
      </c>
      <c r="AD98" t="s">
        <v>642</v>
      </c>
      <c r="AE98">
        <v>997</v>
      </c>
      <c r="AF98" t="s">
        <v>46</v>
      </c>
    </row>
    <row r="99" spans="1:32" x14ac:dyDescent="0.25">
      <c r="A99" s="16" t="s">
        <v>1</v>
      </c>
      <c r="B99" s="22" t="s">
        <v>48</v>
      </c>
      <c r="C99" s="36" t="str">
        <f>VLOOKUP(X99, method!$A$1:$B$15, 2, 0)</f>
        <v>中後</v>
      </c>
      <c r="D99">
        <v>8</v>
      </c>
      <c r="E99" s="141" t="str">
        <f t="shared" si="2"/>
        <v/>
      </c>
      <c r="F99" s="141">
        <f>COUNTIF($B$2:B99,B99)</f>
        <v>4</v>
      </c>
      <c r="G99" s="141" t="str">
        <f t="shared" si="3"/>
        <v/>
      </c>
      <c r="H99">
        <v>2</v>
      </c>
      <c r="I99">
        <v>10</v>
      </c>
      <c r="J99" s="52" t="s">
        <v>49</v>
      </c>
      <c r="K99" s="61" t="s">
        <v>106</v>
      </c>
      <c r="L99" s="24" t="s">
        <v>50</v>
      </c>
      <c r="M99">
        <v>130</v>
      </c>
      <c r="N99">
        <v>119</v>
      </c>
      <c r="O99">
        <v>18</v>
      </c>
      <c r="P99">
        <v>67</v>
      </c>
      <c r="Q99" t="s">
        <v>510</v>
      </c>
      <c r="R99" s="32" t="s">
        <v>426</v>
      </c>
      <c r="S99">
        <v>1650</v>
      </c>
      <c r="T99" s="33" t="s">
        <v>427</v>
      </c>
      <c r="U99">
        <v>4</v>
      </c>
      <c r="V99">
        <v>44</v>
      </c>
      <c r="W99" t="s">
        <v>643</v>
      </c>
      <c r="X99">
        <v>9</v>
      </c>
      <c r="Y99">
        <v>9</v>
      </c>
      <c r="Z99">
        <v>10</v>
      </c>
      <c r="AA99">
        <v>8</v>
      </c>
      <c r="AD99" t="s">
        <v>644</v>
      </c>
      <c r="AE99">
        <v>987</v>
      </c>
      <c r="AF99" t="s">
        <v>46</v>
      </c>
    </row>
    <row r="100" spans="1:32" x14ac:dyDescent="0.25">
      <c r="A100" s="16" t="s">
        <v>1</v>
      </c>
      <c r="B100" s="22" t="s">
        <v>48</v>
      </c>
      <c r="C100" s="37" t="str">
        <f>VLOOKUP(X100, method!$A$1:$B$15, 2, 0)</f>
        <v>中前</v>
      </c>
      <c r="D100">
        <v>9</v>
      </c>
      <c r="E100" s="141" t="str">
        <f t="shared" si="2"/>
        <v/>
      </c>
      <c r="F100" s="141">
        <f>COUNTIF($B$2:B100,B100)</f>
        <v>5</v>
      </c>
      <c r="G100" s="141" t="str">
        <f t="shared" si="3"/>
        <v/>
      </c>
      <c r="H100">
        <v>2</v>
      </c>
      <c r="I100">
        <v>5</v>
      </c>
      <c r="J100" s="52" t="s">
        <v>49</v>
      </c>
      <c r="K100" s="56" t="s">
        <v>69</v>
      </c>
      <c r="L100" s="24" t="s">
        <v>50</v>
      </c>
      <c r="M100">
        <v>130</v>
      </c>
      <c r="N100">
        <v>121</v>
      </c>
      <c r="O100">
        <v>18</v>
      </c>
      <c r="P100">
        <v>92</v>
      </c>
      <c r="Q100" t="s">
        <v>512</v>
      </c>
      <c r="R100" s="32" t="s">
        <v>432</v>
      </c>
      <c r="S100">
        <v>1650</v>
      </c>
      <c r="T100" s="33" t="s">
        <v>417</v>
      </c>
      <c r="U100">
        <v>4</v>
      </c>
      <c r="V100">
        <v>46</v>
      </c>
      <c r="W100" t="s">
        <v>429</v>
      </c>
      <c r="X100">
        <v>7</v>
      </c>
      <c r="Y100">
        <v>8</v>
      </c>
      <c r="Z100">
        <v>8</v>
      </c>
      <c r="AA100">
        <v>9</v>
      </c>
      <c r="AD100" t="s">
        <v>645</v>
      </c>
      <c r="AE100">
        <v>982</v>
      </c>
      <c r="AF100" t="s">
        <v>46</v>
      </c>
    </row>
    <row r="101" spans="1:32" x14ac:dyDescent="0.25">
      <c r="A101" s="16" t="s">
        <v>1</v>
      </c>
      <c r="B101" s="22" t="s">
        <v>48</v>
      </c>
      <c r="C101" s="36" t="str">
        <f>VLOOKUP(X101, method!$A$1:$B$15, 2, 0)</f>
        <v>中後</v>
      </c>
      <c r="D101">
        <v>7</v>
      </c>
      <c r="E101" s="141" t="str">
        <f t="shared" si="2"/>
        <v/>
      </c>
      <c r="F101" s="141">
        <f>COUNTIF($B$2:B101,B101)</f>
        <v>6</v>
      </c>
      <c r="G101" s="141" t="str">
        <f t="shared" si="3"/>
        <v/>
      </c>
      <c r="H101">
        <v>2</v>
      </c>
      <c r="I101">
        <v>5</v>
      </c>
      <c r="J101" s="52" t="s">
        <v>49</v>
      </c>
      <c r="K101" s="65" t="s">
        <v>167</v>
      </c>
      <c r="L101" s="24" t="s">
        <v>50</v>
      </c>
      <c r="M101">
        <v>130</v>
      </c>
      <c r="N101">
        <v>125</v>
      </c>
      <c r="O101">
        <v>18</v>
      </c>
      <c r="P101">
        <v>151</v>
      </c>
      <c r="Q101" t="s">
        <v>515</v>
      </c>
      <c r="R101" s="32" t="s">
        <v>432</v>
      </c>
      <c r="S101" s="40">
        <v>1200</v>
      </c>
      <c r="T101" s="33" t="s">
        <v>427</v>
      </c>
      <c r="U101">
        <v>4</v>
      </c>
      <c r="V101">
        <v>48</v>
      </c>
      <c r="W101">
        <v>4</v>
      </c>
      <c r="X101">
        <v>8</v>
      </c>
      <c r="Y101">
        <v>9</v>
      </c>
      <c r="Z101">
        <v>7</v>
      </c>
      <c r="AD101" t="s">
        <v>458</v>
      </c>
      <c r="AE101">
        <v>987</v>
      </c>
      <c r="AF101" t="s">
        <v>46</v>
      </c>
    </row>
    <row r="102" spans="1:32" x14ac:dyDescent="0.25">
      <c r="A102" s="16" t="s">
        <v>1</v>
      </c>
      <c r="B102" s="22" t="s">
        <v>48</v>
      </c>
      <c r="C102" s="36" t="str">
        <f>VLOOKUP(X102, method!$A$1:$B$15, 2, 0)</f>
        <v>中後</v>
      </c>
      <c r="D102">
        <v>11</v>
      </c>
      <c r="E102" s="141" t="str">
        <f t="shared" si="2"/>
        <v/>
      </c>
      <c r="F102" s="141">
        <f>COUNTIF($B$2:B102,B102)</f>
        <v>7</v>
      </c>
      <c r="G102" s="141" t="str">
        <f t="shared" si="3"/>
        <v/>
      </c>
      <c r="H102">
        <v>2</v>
      </c>
      <c r="I102">
        <v>4</v>
      </c>
      <c r="J102" s="52" t="s">
        <v>49</v>
      </c>
      <c r="K102" s="51" t="s">
        <v>43</v>
      </c>
      <c r="L102" s="24" t="s">
        <v>50</v>
      </c>
      <c r="M102">
        <v>130</v>
      </c>
      <c r="N102">
        <v>126</v>
      </c>
      <c r="O102">
        <v>18</v>
      </c>
      <c r="P102">
        <v>99</v>
      </c>
      <c r="Q102" t="s">
        <v>448</v>
      </c>
      <c r="R102" s="32" t="s">
        <v>432</v>
      </c>
      <c r="S102" s="40">
        <v>1200</v>
      </c>
      <c r="T102" s="33" t="s">
        <v>427</v>
      </c>
      <c r="U102">
        <v>4</v>
      </c>
      <c r="V102">
        <v>50</v>
      </c>
      <c r="W102">
        <v>6</v>
      </c>
      <c r="X102">
        <v>8</v>
      </c>
      <c r="Y102">
        <v>7</v>
      </c>
      <c r="Z102">
        <v>11</v>
      </c>
      <c r="AD102" t="s">
        <v>646</v>
      </c>
      <c r="AE102">
        <v>991</v>
      </c>
      <c r="AF102" t="s">
        <v>46</v>
      </c>
    </row>
    <row r="103" spans="1:32" x14ac:dyDescent="0.25">
      <c r="A103" s="16" t="s">
        <v>1</v>
      </c>
      <c r="B103" s="22" t="s">
        <v>48</v>
      </c>
      <c r="C103" s="36" t="str">
        <f>VLOOKUP(X103, method!$A$1:$B$15, 2, 0)</f>
        <v>中後</v>
      </c>
      <c r="D103">
        <v>12</v>
      </c>
      <c r="E103" s="141" t="str">
        <f t="shared" si="2"/>
        <v/>
      </c>
      <c r="F103" s="141">
        <f>COUNTIF($B$2:B103,B103)</f>
        <v>8</v>
      </c>
      <c r="G103" s="141" t="str">
        <f t="shared" si="3"/>
        <v/>
      </c>
      <c r="H103">
        <v>2</v>
      </c>
      <c r="I103">
        <v>2</v>
      </c>
      <c r="J103" s="52" t="s">
        <v>49</v>
      </c>
      <c r="K103" s="77" t="s">
        <v>648</v>
      </c>
      <c r="L103" s="24" t="s">
        <v>50</v>
      </c>
      <c r="M103">
        <v>130</v>
      </c>
      <c r="N103">
        <v>127</v>
      </c>
      <c r="O103">
        <v>18</v>
      </c>
      <c r="P103">
        <v>173</v>
      </c>
      <c r="Q103" t="s">
        <v>647</v>
      </c>
      <c r="R103" t="s">
        <v>483</v>
      </c>
      <c r="S103" s="40">
        <v>1200</v>
      </c>
      <c r="T103" s="33" t="s">
        <v>417</v>
      </c>
      <c r="U103">
        <v>4</v>
      </c>
      <c r="V103">
        <v>52</v>
      </c>
      <c r="W103">
        <v>6</v>
      </c>
      <c r="X103">
        <v>8</v>
      </c>
      <c r="Y103">
        <v>11</v>
      </c>
      <c r="Z103">
        <v>12</v>
      </c>
      <c r="AD103" t="s">
        <v>430</v>
      </c>
      <c r="AE103">
        <v>1002</v>
      </c>
      <c r="AF103" t="s">
        <v>46</v>
      </c>
    </row>
    <row r="104" spans="1:32" x14ac:dyDescent="0.25">
      <c r="A104" s="16" t="s">
        <v>1</v>
      </c>
      <c r="B104" s="22" t="s">
        <v>48</v>
      </c>
      <c r="C104" s="38" t="str">
        <f>VLOOKUP(X104, method!$A$1:$B$15, 2, 0)</f>
        <v>留後</v>
      </c>
      <c r="D104">
        <v>11</v>
      </c>
      <c r="E104" s="141" t="str">
        <f t="shared" si="2"/>
        <v/>
      </c>
      <c r="F104" s="141">
        <f>COUNTIF($B$2:B104,B104)</f>
        <v>9</v>
      </c>
      <c r="G104" s="141" t="str">
        <f t="shared" si="3"/>
        <v/>
      </c>
      <c r="H104">
        <v>2</v>
      </c>
      <c r="I104">
        <v>10</v>
      </c>
      <c r="J104" s="52" t="s">
        <v>49</v>
      </c>
      <c r="K104" s="62" t="s">
        <v>120</v>
      </c>
      <c r="L104" s="24" t="s">
        <v>50</v>
      </c>
      <c r="M104">
        <v>130</v>
      </c>
      <c r="N104">
        <v>128</v>
      </c>
      <c r="O104">
        <v>18</v>
      </c>
      <c r="P104">
        <v>89</v>
      </c>
      <c r="Q104" t="s">
        <v>649</v>
      </c>
      <c r="R104" s="32" t="s">
        <v>426</v>
      </c>
      <c r="S104">
        <v>1000</v>
      </c>
      <c r="T104" s="33" t="s">
        <v>417</v>
      </c>
      <c r="U104">
        <v>4</v>
      </c>
      <c r="V104">
        <v>52</v>
      </c>
      <c r="W104" t="s">
        <v>490</v>
      </c>
      <c r="X104">
        <v>12</v>
      </c>
      <c r="Y104">
        <v>11</v>
      </c>
      <c r="Z104">
        <v>11</v>
      </c>
      <c r="AD104" t="s">
        <v>650</v>
      </c>
      <c r="AE104">
        <v>997</v>
      </c>
      <c r="AF104" t="s">
        <v>639</v>
      </c>
    </row>
    <row r="105" spans="1:32" x14ac:dyDescent="0.25">
      <c r="A105" s="16" t="s">
        <v>1</v>
      </c>
      <c r="B105" s="23" t="s">
        <v>52</v>
      </c>
      <c r="C105" s="38" t="str">
        <f>VLOOKUP(X105, method!$A$1:$B$15, 2, 0)</f>
        <v>留後</v>
      </c>
      <c r="D105">
        <v>9</v>
      </c>
      <c r="E105" s="141" t="str">
        <f t="shared" si="2"/>
        <v/>
      </c>
      <c r="F105" s="141">
        <f>COUNTIF($B$2:B105,B105)</f>
        <v>1</v>
      </c>
      <c r="G105" s="141" t="str">
        <f t="shared" si="3"/>
        <v/>
      </c>
      <c r="H105">
        <v>1</v>
      </c>
      <c r="I105">
        <v>12</v>
      </c>
      <c r="J105" s="53" t="s">
        <v>53</v>
      </c>
      <c r="K105" s="53" t="s">
        <v>53</v>
      </c>
      <c r="L105" s="25" t="s">
        <v>54</v>
      </c>
      <c r="M105">
        <v>126</v>
      </c>
      <c r="N105">
        <v>128</v>
      </c>
      <c r="O105">
        <v>8.9</v>
      </c>
      <c r="P105">
        <v>16</v>
      </c>
      <c r="Q105" t="s">
        <v>651</v>
      </c>
      <c r="R105" t="s">
        <v>501</v>
      </c>
      <c r="S105" s="40">
        <v>1200</v>
      </c>
      <c r="T105" s="33" t="s">
        <v>417</v>
      </c>
      <c r="U105">
        <v>5</v>
      </c>
      <c r="V105">
        <v>33</v>
      </c>
      <c r="W105" t="s">
        <v>502</v>
      </c>
      <c r="X105">
        <v>13</v>
      </c>
      <c r="Y105">
        <v>11</v>
      </c>
      <c r="Z105">
        <v>9</v>
      </c>
      <c r="AD105" t="s">
        <v>652</v>
      </c>
      <c r="AE105">
        <v>1080</v>
      </c>
      <c r="AF105" t="s">
        <v>17</v>
      </c>
    </row>
    <row r="106" spans="1:32" x14ac:dyDescent="0.25">
      <c r="A106" s="16" t="s">
        <v>1</v>
      </c>
      <c r="B106" s="23" t="s">
        <v>52</v>
      </c>
      <c r="C106" s="37" t="str">
        <f>VLOOKUP(X106, method!$A$1:$B$15, 2, 0)</f>
        <v>中前</v>
      </c>
      <c r="D106" s="28">
        <v>3</v>
      </c>
      <c r="E106" s="140" t="str">
        <f t="shared" si="2"/>
        <v/>
      </c>
      <c r="F106" s="140">
        <f>COUNTIF($B$2:B106,B106)</f>
        <v>2</v>
      </c>
      <c r="G106" s="140" t="str">
        <f t="shared" si="3"/>
        <v/>
      </c>
      <c r="H106">
        <v>1</v>
      </c>
      <c r="I106">
        <v>4</v>
      </c>
      <c r="J106" s="53" t="s">
        <v>53</v>
      </c>
      <c r="K106" s="74" t="s">
        <v>404</v>
      </c>
      <c r="L106" s="25" t="s">
        <v>54</v>
      </c>
      <c r="M106">
        <v>126</v>
      </c>
      <c r="N106">
        <v>129</v>
      </c>
      <c r="O106">
        <v>8.9</v>
      </c>
      <c r="P106">
        <v>3.6</v>
      </c>
      <c r="Q106" t="s">
        <v>653</v>
      </c>
      <c r="R106" s="31" t="s">
        <v>420</v>
      </c>
      <c r="S106">
        <v>1000</v>
      </c>
      <c r="T106" s="33" t="s">
        <v>417</v>
      </c>
      <c r="U106">
        <v>5</v>
      </c>
      <c r="V106">
        <v>33</v>
      </c>
      <c r="W106" s="12" t="s">
        <v>654</v>
      </c>
      <c r="X106">
        <v>7</v>
      </c>
      <c r="Y106">
        <v>5</v>
      </c>
      <c r="Z106">
        <v>3</v>
      </c>
      <c r="AD106" t="s">
        <v>655</v>
      </c>
      <c r="AE106">
        <v>1067</v>
      </c>
      <c r="AF106" t="s">
        <v>17</v>
      </c>
    </row>
    <row r="107" spans="1:32" x14ac:dyDescent="0.25">
      <c r="A107" s="16" t="s">
        <v>1</v>
      </c>
      <c r="B107" s="23" t="s">
        <v>52</v>
      </c>
      <c r="C107" s="35" t="str">
        <f>VLOOKUP(X107, method!$A$1:$B$15, 2, 0)</f>
        <v>放頭</v>
      </c>
      <c r="D107">
        <v>6</v>
      </c>
      <c r="E107" s="141" t="str">
        <f t="shared" si="2"/>
        <v/>
      </c>
      <c r="F107" s="141">
        <f>COUNTIF($B$2:B107,B107)</f>
        <v>3</v>
      </c>
      <c r="G107" s="141" t="str">
        <f t="shared" si="3"/>
        <v/>
      </c>
      <c r="H107">
        <v>1</v>
      </c>
      <c r="I107">
        <v>6</v>
      </c>
      <c r="J107" s="53" t="s">
        <v>53</v>
      </c>
      <c r="K107" s="49" t="s">
        <v>31</v>
      </c>
      <c r="L107" s="25" t="s">
        <v>54</v>
      </c>
      <c r="M107">
        <v>126</v>
      </c>
      <c r="N107">
        <v>129</v>
      </c>
      <c r="O107">
        <v>8.9</v>
      </c>
      <c r="P107">
        <v>6.4</v>
      </c>
      <c r="Q107" t="s">
        <v>564</v>
      </c>
      <c r="R107" s="32" t="s">
        <v>432</v>
      </c>
      <c r="S107" s="40">
        <v>1200</v>
      </c>
      <c r="T107" s="33" t="s">
        <v>417</v>
      </c>
      <c r="U107">
        <v>5</v>
      </c>
      <c r="V107">
        <v>34</v>
      </c>
      <c r="W107" s="12" t="s">
        <v>418</v>
      </c>
      <c r="X107">
        <v>1</v>
      </c>
      <c r="Y107">
        <v>1</v>
      </c>
      <c r="Z107">
        <v>6</v>
      </c>
      <c r="AD107" t="s">
        <v>577</v>
      </c>
      <c r="AE107">
        <v>1076</v>
      </c>
      <c r="AF107" t="s">
        <v>17</v>
      </c>
    </row>
    <row r="108" spans="1:32" x14ac:dyDescent="0.25">
      <c r="A108" s="16" t="s">
        <v>1</v>
      </c>
      <c r="B108" s="23" t="s">
        <v>52</v>
      </c>
      <c r="C108" s="37" t="str">
        <f>VLOOKUP(X108, method!$A$1:$B$15, 2, 0)</f>
        <v>中前</v>
      </c>
      <c r="D108">
        <v>6</v>
      </c>
      <c r="E108" s="141" t="str">
        <f t="shared" si="2"/>
        <v/>
      </c>
      <c r="F108" s="141">
        <f>COUNTIF($B$2:B108,B108)</f>
        <v>4</v>
      </c>
      <c r="G108" s="141" t="str">
        <f t="shared" si="3"/>
        <v/>
      </c>
      <c r="H108">
        <v>1</v>
      </c>
      <c r="I108">
        <v>6</v>
      </c>
      <c r="J108" s="53" t="s">
        <v>53</v>
      </c>
      <c r="K108" s="63" t="s">
        <v>140</v>
      </c>
      <c r="L108" s="25" t="s">
        <v>54</v>
      </c>
      <c r="M108">
        <v>126</v>
      </c>
      <c r="N108">
        <v>129</v>
      </c>
      <c r="O108">
        <v>8.9</v>
      </c>
      <c r="P108">
        <v>9.1999999999999993</v>
      </c>
      <c r="Q108" t="s">
        <v>419</v>
      </c>
      <c r="R108" s="31" t="s">
        <v>420</v>
      </c>
      <c r="S108" s="40">
        <v>1200</v>
      </c>
      <c r="T108" s="33" t="s">
        <v>417</v>
      </c>
      <c r="U108">
        <v>5</v>
      </c>
      <c r="V108">
        <v>34</v>
      </c>
      <c r="W108" t="s">
        <v>484</v>
      </c>
      <c r="X108">
        <v>5</v>
      </c>
      <c r="Y108">
        <v>4</v>
      </c>
      <c r="Z108">
        <v>6</v>
      </c>
      <c r="AD108" t="s">
        <v>491</v>
      </c>
      <c r="AE108">
        <v>1069</v>
      </c>
      <c r="AF108" t="s">
        <v>17</v>
      </c>
    </row>
    <row r="109" spans="1:32" x14ac:dyDescent="0.25">
      <c r="A109" s="16" t="s">
        <v>1</v>
      </c>
      <c r="B109" s="23" t="s">
        <v>52</v>
      </c>
      <c r="C109" s="37" t="str">
        <f>VLOOKUP(X109, method!$A$1:$B$15, 2, 0)</f>
        <v>中前</v>
      </c>
      <c r="D109" s="28">
        <v>2</v>
      </c>
      <c r="E109" s="140" t="str">
        <f t="shared" si="2"/>
        <v/>
      </c>
      <c r="F109" s="140">
        <f>COUNTIF($B$2:B109,B109)</f>
        <v>5</v>
      </c>
      <c r="G109" s="140" t="str">
        <f t="shared" si="3"/>
        <v/>
      </c>
      <c r="H109">
        <v>1</v>
      </c>
      <c r="I109">
        <v>6</v>
      </c>
      <c r="J109" s="53" t="s">
        <v>53</v>
      </c>
      <c r="K109" s="63" t="s">
        <v>140</v>
      </c>
      <c r="L109" s="25" t="s">
        <v>54</v>
      </c>
      <c r="M109">
        <v>126</v>
      </c>
      <c r="N109">
        <v>128</v>
      </c>
      <c r="O109">
        <v>8.9</v>
      </c>
      <c r="P109">
        <v>5.9</v>
      </c>
      <c r="Q109" t="s">
        <v>656</v>
      </c>
      <c r="R109" s="32" t="s">
        <v>426</v>
      </c>
      <c r="S109">
        <v>1000</v>
      </c>
      <c r="T109" s="33" t="s">
        <v>417</v>
      </c>
      <c r="U109">
        <v>5</v>
      </c>
      <c r="V109">
        <v>33</v>
      </c>
      <c r="W109" s="12" t="s">
        <v>654</v>
      </c>
      <c r="X109">
        <v>7</v>
      </c>
      <c r="Y109">
        <v>4</v>
      </c>
      <c r="Z109">
        <v>2</v>
      </c>
      <c r="AD109" t="s">
        <v>657</v>
      </c>
      <c r="AE109">
        <v>1060</v>
      </c>
      <c r="AF109" t="s">
        <v>17</v>
      </c>
    </row>
    <row r="110" spans="1:32" x14ac:dyDescent="0.25">
      <c r="A110" s="16" t="s">
        <v>1</v>
      </c>
      <c r="B110" s="23" t="s">
        <v>52</v>
      </c>
      <c r="C110" s="37" t="str">
        <f>VLOOKUP(X110, method!$A$1:$B$15, 2, 0)</f>
        <v>中前</v>
      </c>
      <c r="D110">
        <v>6</v>
      </c>
      <c r="E110" s="141" t="str">
        <f t="shared" si="2"/>
        <v/>
      </c>
      <c r="F110" s="141">
        <f>COUNTIF($B$2:B110,B110)</f>
        <v>6</v>
      </c>
      <c r="G110" s="141" t="str">
        <f t="shared" si="3"/>
        <v/>
      </c>
      <c r="H110">
        <v>1</v>
      </c>
      <c r="I110">
        <v>1</v>
      </c>
      <c r="J110" s="53" t="s">
        <v>53</v>
      </c>
      <c r="K110" s="63" t="s">
        <v>140</v>
      </c>
      <c r="L110" s="25" t="s">
        <v>54</v>
      </c>
      <c r="M110">
        <v>126</v>
      </c>
      <c r="N110">
        <v>129</v>
      </c>
      <c r="O110">
        <v>8.9</v>
      </c>
      <c r="P110">
        <v>9.4</v>
      </c>
      <c r="Q110" t="s">
        <v>658</v>
      </c>
      <c r="R110" t="s">
        <v>457</v>
      </c>
      <c r="S110" s="40">
        <v>1200</v>
      </c>
      <c r="T110" s="33" t="s">
        <v>417</v>
      </c>
      <c r="U110">
        <v>5</v>
      </c>
      <c r="V110">
        <v>35</v>
      </c>
      <c r="W110" t="s">
        <v>441</v>
      </c>
      <c r="X110">
        <v>4</v>
      </c>
      <c r="Y110">
        <v>2</v>
      </c>
      <c r="Z110">
        <v>6</v>
      </c>
      <c r="AD110" t="s">
        <v>659</v>
      </c>
      <c r="AE110">
        <v>1065</v>
      </c>
      <c r="AF110" t="s">
        <v>17</v>
      </c>
    </row>
    <row r="111" spans="1:32" x14ac:dyDescent="0.25">
      <c r="A111" s="16" t="s">
        <v>1</v>
      </c>
      <c r="B111" s="23" t="s">
        <v>52</v>
      </c>
      <c r="C111" s="38" t="str">
        <f>VLOOKUP(X111, method!$A$1:$B$15, 2, 0)</f>
        <v>留後</v>
      </c>
      <c r="D111" s="30">
        <v>4</v>
      </c>
      <c r="E111" s="141" t="str">
        <f t="shared" si="2"/>
        <v/>
      </c>
      <c r="F111" s="141">
        <f>COUNTIF($B$2:B111,B111)</f>
        <v>7</v>
      </c>
      <c r="G111" s="141" t="str">
        <f t="shared" si="3"/>
        <v/>
      </c>
      <c r="H111">
        <v>1</v>
      </c>
      <c r="I111">
        <v>12</v>
      </c>
      <c r="J111" s="53" t="s">
        <v>53</v>
      </c>
      <c r="K111" s="67" t="s">
        <v>195</v>
      </c>
      <c r="L111" s="25" t="s">
        <v>54</v>
      </c>
      <c r="M111">
        <v>126</v>
      </c>
      <c r="N111">
        <v>132</v>
      </c>
      <c r="O111">
        <v>8.9</v>
      </c>
      <c r="P111">
        <v>13</v>
      </c>
      <c r="Q111" t="s">
        <v>660</v>
      </c>
      <c r="R111" t="s">
        <v>508</v>
      </c>
      <c r="S111" s="40">
        <v>1200</v>
      </c>
      <c r="T111" s="33" t="s">
        <v>417</v>
      </c>
      <c r="U111">
        <v>5</v>
      </c>
      <c r="V111">
        <v>37</v>
      </c>
      <c r="W111">
        <v>5</v>
      </c>
      <c r="X111">
        <v>11</v>
      </c>
      <c r="Y111">
        <v>11</v>
      </c>
      <c r="Z111">
        <v>4</v>
      </c>
      <c r="AD111" t="s">
        <v>342</v>
      </c>
      <c r="AE111">
        <v>1052</v>
      </c>
      <c r="AF111" t="s">
        <v>661</v>
      </c>
    </row>
    <row r="112" spans="1:32" x14ac:dyDescent="0.25">
      <c r="A112" s="16" t="s">
        <v>1</v>
      </c>
      <c r="B112" s="23" t="s">
        <v>52</v>
      </c>
      <c r="C112" s="35" t="str">
        <f>VLOOKUP(X112, method!$A$1:$B$15, 2, 0)</f>
        <v>放頭</v>
      </c>
      <c r="D112">
        <v>6</v>
      </c>
      <c r="E112" s="141" t="str">
        <f t="shared" si="2"/>
        <v/>
      </c>
      <c r="F112" s="141">
        <f>COUNTIF($B$2:B112,B112)</f>
        <v>8</v>
      </c>
      <c r="G112" s="141" t="str">
        <f t="shared" si="3"/>
        <v/>
      </c>
      <c r="H112">
        <v>1</v>
      </c>
      <c r="I112">
        <v>10</v>
      </c>
      <c r="J112" s="53" t="s">
        <v>53</v>
      </c>
      <c r="K112" s="67" t="s">
        <v>195</v>
      </c>
      <c r="L112" s="25" t="s">
        <v>54</v>
      </c>
      <c r="M112">
        <v>126</v>
      </c>
      <c r="N112">
        <v>133</v>
      </c>
      <c r="O112">
        <v>8.9</v>
      </c>
      <c r="P112">
        <v>17</v>
      </c>
      <c r="Q112" t="s">
        <v>662</v>
      </c>
      <c r="R112" t="s">
        <v>477</v>
      </c>
      <c r="S112">
        <v>1400</v>
      </c>
      <c r="T112" s="33" t="s">
        <v>427</v>
      </c>
      <c r="U112">
        <v>5</v>
      </c>
      <c r="V112">
        <v>38</v>
      </c>
      <c r="W112" s="12">
        <v>2</v>
      </c>
      <c r="X112">
        <v>2</v>
      </c>
      <c r="Y112">
        <v>3</v>
      </c>
      <c r="Z112">
        <v>4</v>
      </c>
      <c r="AA112">
        <v>6</v>
      </c>
      <c r="AD112" t="s">
        <v>663</v>
      </c>
      <c r="AE112">
        <v>1060</v>
      </c>
      <c r="AF112" t="s">
        <v>141</v>
      </c>
    </row>
    <row r="113" spans="1:32" x14ac:dyDescent="0.25">
      <c r="A113" s="16" t="s">
        <v>1</v>
      </c>
      <c r="B113" s="23" t="s">
        <v>52</v>
      </c>
      <c r="C113" s="36" t="str">
        <f>VLOOKUP(X113, method!$A$1:$B$15, 2, 0)</f>
        <v>中後</v>
      </c>
      <c r="D113" s="30">
        <v>4</v>
      </c>
      <c r="E113" s="141" t="str">
        <f t="shared" si="2"/>
        <v/>
      </c>
      <c r="F113" s="141">
        <f>COUNTIF($B$2:B113,B113)</f>
        <v>9</v>
      </c>
      <c r="G113" s="141" t="str">
        <f t="shared" si="3"/>
        <v/>
      </c>
      <c r="H113">
        <v>1</v>
      </c>
      <c r="I113">
        <v>7</v>
      </c>
      <c r="J113" s="53" t="s">
        <v>53</v>
      </c>
      <c r="K113" s="67" t="s">
        <v>195</v>
      </c>
      <c r="L113" s="25" t="s">
        <v>54</v>
      </c>
      <c r="M113">
        <v>126</v>
      </c>
      <c r="N113">
        <v>133</v>
      </c>
      <c r="O113">
        <v>8.9</v>
      </c>
      <c r="P113">
        <v>10</v>
      </c>
      <c r="Q113" t="s">
        <v>664</v>
      </c>
      <c r="R113" t="s">
        <v>483</v>
      </c>
      <c r="S113" s="40">
        <v>1200</v>
      </c>
      <c r="T113" s="33" t="s">
        <v>417</v>
      </c>
      <c r="U113">
        <v>5</v>
      </c>
      <c r="V113">
        <v>38</v>
      </c>
      <c r="W113" s="12">
        <v>1</v>
      </c>
      <c r="X113">
        <v>8</v>
      </c>
      <c r="Y113">
        <v>9</v>
      </c>
      <c r="Z113">
        <v>4</v>
      </c>
      <c r="AD113" t="s">
        <v>665</v>
      </c>
      <c r="AE113">
        <v>1061</v>
      </c>
      <c r="AF113" t="s">
        <v>141</v>
      </c>
    </row>
    <row r="114" spans="1:32" x14ac:dyDescent="0.25">
      <c r="A114" s="16" t="s">
        <v>1</v>
      </c>
      <c r="B114" s="23" t="s">
        <v>52</v>
      </c>
      <c r="C114" s="37" t="str">
        <f>VLOOKUP(X114, method!$A$1:$B$15, 2, 0)</f>
        <v>中前</v>
      </c>
      <c r="D114" s="28">
        <v>3</v>
      </c>
      <c r="E114" s="140" t="str">
        <f t="shared" si="2"/>
        <v/>
      </c>
      <c r="F114" s="140">
        <f>COUNTIF($B$2:B114,B114)</f>
        <v>10</v>
      </c>
      <c r="G114" s="140" t="str">
        <f t="shared" si="3"/>
        <v/>
      </c>
      <c r="H114">
        <v>1</v>
      </c>
      <c r="I114">
        <v>3</v>
      </c>
      <c r="J114" s="53" t="s">
        <v>53</v>
      </c>
      <c r="K114" s="73" t="s">
        <v>452</v>
      </c>
      <c r="L114" s="25" t="s">
        <v>54</v>
      </c>
      <c r="M114">
        <v>126</v>
      </c>
      <c r="N114">
        <v>135</v>
      </c>
      <c r="O114">
        <v>8.9</v>
      </c>
      <c r="P114">
        <v>46</v>
      </c>
      <c r="Q114" t="s">
        <v>510</v>
      </c>
      <c r="R114" s="32" t="s">
        <v>426</v>
      </c>
      <c r="S114" s="40">
        <v>1200</v>
      </c>
      <c r="T114" s="33" t="s">
        <v>427</v>
      </c>
      <c r="U114">
        <v>5</v>
      </c>
      <c r="V114">
        <v>40</v>
      </c>
      <c r="W114" s="12" t="s">
        <v>539</v>
      </c>
      <c r="X114">
        <v>6</v>
      </c>
      <c r="Y114">
        <v>3</v>
      </c>
      <c r="Z114">
        <v>3</v>
      </c>
      <c r="AD114" t="s">
        <v>55</v>
      </c>
      <c r="AE114">
        <v>1055</v>
      </c>
      <c r="AF114" t="s">
        <v>141</v>
      </c>
    </row>
    <row r="115" spans="1:32" x14ac:dyDescent="0.25">
      <c r="A115" s="16" t="s">
        <v>1</v>
      </c>
      <c r="B115" s="23" t="s">
        <v>52</v>
      </c>
      <c r="C115" s="35" t="str">
        <f>VLOOKUP(X115, method!$A$1:$B$15, 2, 0)</f>
        <v>放頭</v>
      </c>
      <c r="D115">
        <v>10</v>
      </c>
      <c r="E115" s="141" t="str">
        <f t="shared" si="2"/>
        <v/>
      </c>
      <c r="F115" s="141">
        <f>COUNTIF($B$2:B115,B115)</f>
        <v>11</v>
      </c>
      <c r="G115" s="141" t="str">
        <f t="shared" si="3"/>
        <v/>
      </c>
      <c r="H115">
        <v>1</v>
      </c>
      <c r="I115">
        <v>6</v>
      </c>
      <c r="J115" s="53" t="s">
        <v>53</v>
      </c>
      <c r="K115" s="73" t="s">
        <v>452</v>
      </c>
      <c r="L115" s="25" t="s">
        <v>54</v>
      </c>
      <c r="M115">
        <v>126</v>
      </c>
      <c r="N115">
        <v>117</v>
      </c>
      <c r="O115">
        <v>8.9</v>
      </c>
      <c r="P115">
        <v>113</v>
      </c>
      <c r="Q115" t="s">
        <v>512</v>
      </c>
      <c r="R115" s="32" t="s">
        <v>432</v>
      </c>
      <c r="S115">
        <v>1650</v>
      </c>
      <c r="T115" s="33" t="s">
        <v>417</v>
      </c>
      <c r="U115">
        <v>4</v>
      </c>
      <c r="V115">
        <v>42</v>
      </c>
      <c r="W115">
        <v>4</v>
      </c>
      <c r="X115">
        <v>2</v>
      </c>
      <c r="Y115">
        <v>4</v>
      </c>
      <c r="Z115">
        <v>4</v>
      </c>
      <c r="AA115">
        <v>10</v>
      </c>
      <c r="AD115" t="s">
        <v>666</v>
      </c>
      <c r="AE115">
        <v>1047</v>
      </c>
      <c r="AF115" t="s">
        <v>141</v>
      </c>
    </row>
    <row r="116" spans="1:32" x14ac:dyDescent="0.25">
      <c r="A116" s="16" t="s">
        <v>1</v>
      </c>
      <c r="B116" s="23" t="s">
        <v>52</v>
      </c>
      <c r="C116" s="37" t="str">
        <f>VLOOKUP(X116, method!$A$1:$B$15, 2, 0)</f>
        <v>中前</v>
      </c>
      <c r="D116">
        <v>11</v>
      </c>
      <c r="E116" s="141" t="str">
        <f t="shared" si="2"/>
        <v/>
      </c>
      <c r="F116" s="141">
        <f>COUNTIF($B$2:B116,B116)</f>
        <v>12</v>
      </c>
      <c r="G116" s="141" t="str">
        <f t="shared" si="3"/>
        <v/>
      </c>
      <c r="H116">
        <v>1</v>
      </c>
      <c r="I116">
        <v>6</v>
      </c>
      <c r="J116" s="53" t="s">
        <v>53</v>
      </c>
      <c r="K116" s="73" t="s">
        <v>452</v>
      </c>
      <c r="L116" s="25" t="s">
        <v>54</v>
      </c>
      <c r="M116">
        <v>126</v>
      </c>
      <c r="N116">
        <v>121</v>
      </c>
      <c r="O116">
        <v>8.9</v>
      </c>
      <c r="P116">
        <v>115</v>
      </c>
      <c r="Q116" t="s">
        <v>555</v>
      </c>
      <c r="R116" s="32" t="s">
        <v>416</v>
      </c>
      <c r="S116">
        <v>1650</v>
      </c>
      <c r="T116" s="33" t="s">
        <v>417</v>
      </c>
      <c r="U116">
        <v>4</v>
      </c>
      <c r="V116">
        <v>45</v>
      </c>
      <c r="W116">
        <v>9</v>
      </c>
      <c r="X116">
        <v>4</v>
      </c>
      <c r="Y116">
        <v>5</v>
      </c>
      <c r="Z116">
        <v>6</v>
      </c>
      <c r="AA116">
        <v>11</v>
      </c>
      <c r="AD116" t="s">
        <v>667</v>
      </c>
      <c r="AE116">
        <v>1034</v>
      </c>
      <c r="AF116" t="s">
        <v>668</v>
      </c>
    </row>
    <row r="117" spans="1:32" x14ac:dyDescent="0.25">
      <c r="A117" s="16" t="s">
        <v>1</v>
      </c>
      <c r="B117" s="23" t="s">
        <v>52</v>
      </c>
      <c r="C117" s="35" t="str">
        <f>VLOOKUP(X117, method!$A$1:$B$15, 2, 0)</f>
        <v>放頭</v>
      </c>
      <c r="D117">
        <v>10</v>
      </c>
      <c r="E117" s="141" t="str">
        <f t="shared" si="2"/>
        <v/>
      </c>
      <c r="F117" s="141">
        <f>COUNTIF($B$2:B117,B117)</f>
        <v>13</v>
      </c>
      <c r="G117" s="141" t="str">
        <f t="shared" si="3"/>
        <v/>
      </c>
      <c r="H117">
        <v>1</v>
      </c>
      <c r="I117">
        <v>7</v>
      </c>
      <c r="J117" s="53" t="s">
        <v>53</v>
      </c>
      <c r="K117" s="68" t="s">
        <v>316</v>
      </c>
      <c r="L117" s="25" t="s">
        <v>54</v>
      </c>
      <c r="M117">
        <v>126</v>
      </c>
      <c r="N117">
        <v>118</v>
      </c>
      <c r="O117">
        <v>8.9</v>
      </c>
      <c r="P117">
        <v>83</v>
      </c>
      <c r="Q117" t="s">
        <v>515</v>
      </c>
      <c r="R117" s="32" t="s">
        <v>432</v>
      </c>
      <c r="S117" s="40">
        <v>1200</v>
      </c>
      <c r="T117" s="33" t="s">
        <v>427</v>
      </c>
      <c r="U117">
        <v>4</v>
      </c>
      <c r="V117">
        <v>48</v>
      </c>
      <c r="W117">
        <v>7</v>
      </c>
      <c r="X117">
        <v>3</v>
      </c>
      <c r="Y117">
        <v>4</v>
      </c>
      <c r="Z117">
        <v>10</v>
      </c>
      <c r="AD117" t="s">
        <v>630</v>
      </c>
      <c r="AE117">
        <v>1037</v>
      </c>
      <c r="AF117" t="s">
        <v>669</v>
      </c>
    </row>
    <row r="118" spans="1:32" x14ac:dyDescent="0.25">
      <c r="A118" s="16" t="s">
        <v>1</v>
      </c>
      <c r="B118" s="23" t="s">
        <v>52</v>
      </c>
      <c r="C118" s="36" t="str">
        <f>VLOOKUP(X118, method!$A$1:$B$15, 2, 0)</f>
        <v>中後</v>
      </c>
      <c r="D118">
        <v>11</v>
      </c>
      <c r="E118" s="141" t="str">
        <f t="shared" si="2"/>
        <v/>
      </c>
      <c r="F118" s="141">
        <f>COUNTIF($B$2:B118,B118)</f>
        <v>14</v>
      </c>
      <c r="G118" s="141" t="str">
        <f t="shared" si="3"/>
        <v/>
      </c>
      <c r="H118">
        <v>1</v>
      </c>
      <c r="I118">
        <v>11</v>
      </c>
      <c r="J118" s="53" t="s">
        <v>53</v>
      </c>
      <c r="K118" s="73" t="s">
        <v>452</v>
      </c>
      <c r="L118" s="25" t="s">
        <v>54</v>
      </c>
      <c r="M118">
        <v>126</v>
      </c>
      <c r="N118">
        <v>128</v>
      </c>
      <c r="O118">
        <v>8.9</v>
      </c>
      <c r="P118">
        <v>99</v>
      </c>
      <c r="Q118" t="s">
        <v>670</v>
      </c>
      <c r="R118" t="s">
        <v>457</v>
      </c>
      <c r="S118" s="40">
        <v>1200</v>
      </c>
      <c r="T118" s="34" t="s">
        <v>671</v>
      </c>
      <c r="U118">
        <v>4</v>
      </c>
      <c r="V118">
        <v>50</v>
      </c>
      <c r="W118" t="s">
        <v>672</v>
      </c>
      <c r="X118">
        <v>8</v>
      </c>
      <c r="Y118">
        <v>10</v>
      </c>
      <c r="Z118">
        <v>11</v>
      </c>
      <c r="AD118" t="s">
        <v>673</v>
      </c>
      <c r="AE118">
        <v>1073</v>
      </c>
      <c r="AF118" t="s">
        <v>674</v>
      </c>
    </row>
    <row r="119" spans="1:32" x14ac:dyDescent="0.25">
      <c r="A119" s="16" t="s">
        <v>1</v>
      </c>
      <c r="B119" s="23" t="s">
        <v>52</v>
      </c>
      <c r="C119" s="37" t="str">
        <f>VLOOKUP(X119, method!$A$1:$B$15, 2, 0)</f>
        <v>中前</v>
      </c>
      <c r="D119">
        <v>14</v>
      </c>
      <c r="E119" s="141" t="str">
        <f t="shared" si="2"/>
        <v/>
      </c>
      <c r="F119" s="141">
        <f>COUNTIF($B$2:B119,B119)</f>
        <v>15</v>
      </c>
      <c r="G119" s="141" t="str">
        <f t="shared" si="3"/>
        <v/>
      </c>
      <c r="H119">
        <v>1</v>
      </c>
      <c r="I119">
        <v>5</v>
      </c>
      <c r="J119" s="53" t="s">
        <v>53</v>
      </c>
      <c r="K119" s="73" t="s">
        <v>452</v>
      </c>
      <c r="L119" s="25" t="s">
        <v>54</v>
      </c>
      <c r="M119">
        <v>126</v>
      </c>
      <c r="N119">
        <v>125</v>
      </c>
      <c r="O119">
        <v>8.9</v>
      </c>
      <c r="P119">
        <v>25</v>
      </c>
      <c r="Q119" t="s">
        <v>675</v>
      </c>
      <c r="R119" t="s">
        <v>508</v>
      </c>
      <c r="S119">
        <v>1400</v>
      </c>
      <c r="T119" s="33" t="s">
        <v>417</v>
      </c>
      <c r="U119">
        <v>4</v>
      </c>
      <c r="V119">
        <v>50</v>
      </c>
      <c r="W119" t="s">
        <v>676</v>
      </c>
      <c r="X119">
        <v>6</v>
      </c>
      <c r="Y119">
        <v>6</v>
      </c>
      <c r="Z119">
        <v>8</v>
      </c>
      <c r="AA119">
        <v>14</v>
      </c>
      <c r="AD119" t="s">
        <v>677</v>
      </c>
      <c r="AE119">
        <v>1071</v>
      </c>
      <c r="AF119" t="s">
        <v>624</v>
      </c>
    </row>
    <row r="120" spans="1:32" x14ac:dyDescent="0.25">
      <c r="A120" s="16" t="s">
        <v>1</v>
      </c>
      <c r="B120" s="23" t="s">
        <v>52</v>
      </c>
      <c r="C120" s="36" t="str">
        <f>VLOOKUP(X120, method!$A$1:$B$15, 2, 0)</f>
        <v>中後</v>
      </c>
      <c r="D120" s="30">
        <v>5</v>
      </c>
      <c r="E120" s="141" t="str">
        <f t="shared" si="2"/>
        <v/>
      </c>
      <c r="F120" s="141">
        <f>COUNTIF($B$2:B120,B120)</f>
        <v>16</v>
      </c>
      <c r="G120" s="141" t="str">
        <f t="shared" si="3"/>
        <v/>
      </c>
      <c r="H120">
        <v>1</v>
      </c>
      <c r="I120">
        <v>9</v>
      </c>
      <c r="J120" s="53" t="s">
        <v>53</v>
      </c>
      <c r="K120" s="73" t="s">
        <v>452</v>
      </c>
      <c r="L120" s="25" t="s">
        <v>54</v>
      </c>
      <c r="M120">
        <v>126</v>
      </c>
      <c r="N120">
        <v>129</v>
      </c>
      <c r="O120">
        <v>8.9</v>
      </c>
      <c r="P120">
        <v>139</v>
      </c>
      <c r="Q120" t="s">
        <v>586</v>
      </c>
      <c r="R120" t="s">
        <v>479</v>
      </c>
      <c r="S120" s="40">
        <v>1200</v>
      </c>
      <c r="T120" s="33" t="s">
        <v>417</v>
      </c>
      <c r="U120">
        <v>4</v>
      </c>
      <c r="V120">
        <v>52</v>
      </c>
      <c r="W120" t="s">
        <v>435</v>
      </c>
      <c r="X120">
        <v>8</v>
      </c>
      <c r="Y120">
        <v>6</v>
      </c>
      <c r="Z120">
        <v>5</v>
      </c>
      <c r="AD120" t="s">
        <v>481</v>
      </c>
      <c r="AE120">
        <v>1058</v>
      </c>
      <c r="AF120" t="s">
        <v>678</v>
      </c>
    </row>
    <row r="121" spans="1:32" x14ac:dyDescent="0.25">
      <c r="A121" s="16" t="s">
        <v>1</v>
      </c>
      <c r="B121" s="23" t="s">
        <v>52</v>
      </c>
      <c r="C121" s="38" t="str">
        <f>VLOOKUP(X121, method!$A$1:$B$15, 2, 0)</f>
        <v>留後</v>
      </c>
      <c r="D121">
        <v>9</v>
      </c>
      <c r="E121" s="141" t="str">
        <f t="shared" si="2"/>
        <v/>
      </c>
      <c r="F121" s="141">
        <f>COUNTIF($B$2:B121,B121)</f>
        <v>17</v>
      </c>
      <c r="G121" s="141" t="str">
        <f t="shared" si="3"/>
        <v/>
      </c>
      <c r="H121">
        <v>1</v>
      </c>
      <c r="I121">
        <v>8</v>
      </c>
      <c r="J121" s="53" t="s">
        <v>53</v>
      </c>
      <c r="K121" s="73" t="s">
        <v>452</v>
      </c>
      <c r="L121" s="25" t="s">
        <v>54</v>
      </c>
      <c r="M121">
        <v>126</v>
      </c>
      <c r="N121">
        <v>130</v>
      </c>
      <c r="O121">
        <v>8.9</v>
      </c>
      <c r="P121">
        <v>57</v>
      </c>
      <c r="Q121" t="s">
        <v>588</v>
      </c>
      <c r="R121" s="32" t="s">
        <v>416</v>
      </c>
      <c r="S121" s="40">
        <v>1200</v>
      </c>
      <c r="T121" s="34" t="s">
        <v>438</v>
      </c>
      <c r="U121">
        <v>4</v>
      </c>
      <c r="V121">
        <v>52</v>
      </c>
      <c r="W121" t="s">
        <v>487</v>
      </c>
      <c r="X121">
        <v>11</v>
      </c>
      <c r="Y121">
        <v>11</v>
      </c>
      <c r="Z121">
        <v>9</v>
      </c>
      <c r="AD121" t="s">
        <v>679</v>
      </c>
      <c r="AE121">
        <v>1079</v>
      </c>
      <c r="AF121" t="s">
        <v>680</v>
      </c>
    </row>
    <row r="122" spans="1:32" x14ac:dyDescent="0.25">
      <c r="A122" s="16" t="s">
        <v>1</v>
      </c>
      <c r="B122" s="24" t="s">
        <v>57</v>
      </c>
      <c r="C122" s="35" t="str">
        <f>VLOOKUP(X122, method!$A$1:$B$15, 2, 0)</f>
        <v>放頭</v>
      </c>
      <c r="D122">
        <v>9</v>
      </c>
      <c r="E122" s="141" t="str">
        <f t="shared" si="2"/>
        <v/>
      </c>
      <c r="F122" s="141">
        <f>COUNTIF($B$2:B122,B122)</f>
        <v>1</v>
      </c>
      <c r="G122" s="141" t="str">
        <f t="shared" si="3"/>
        <v/>
      </c>
      <c r="H122">
        <v>4</v>
      </c>
      <c r="I122">
        <v>7</v>
      </c>
      <c r="J122" s="54" t="s">
        <v>58</v>
      </c>
      <c r="K122" s="69" t="s">
        <v>385</v>
      </c>
      <c r="L122" s="26" t="s">
        <v>59</v>
      </c>
      <c r="M122">
        <v>125</v>
      </c>
      <c r="N122">
        <v>127</v>
      </c>
      <c r="O122">
        <v>26</v>
      </c>
      <c r="P122">
        <v>47</v>
      </c>
      <c r="Q122" t="s">
        <v>415</v>
      </c>
      <c r="R122" s="32" t="s">
        <v>416</v>
      </c>
      <c r="S122" s="40">
        <v>1200</v>
      </c>
      <c r="T122" s="33" t="s">
        <v>417</v>
      </c>
      <c r="U122">
        <v>5</v>
      </c>
      <c r="V122">
        <v>32</v>
      </c>
      <c r="W122" t="s">
        <v>533</v>
      </c>
      <c r="X122">
        <v>2</v>
      </c>
      <c r="Y122">
        <v>2</v>
      </c>
      <c r="Z122">
        <v>9</v>
      </c>
      <c r="AD122" t="s">
        <v>60</v>
      </c>
      <c r="AE122">
        <v>1186</v>
      </c>
      <c r="AF122" t="s">
        <v>61</v>
      </c>
    </row>
    <row r="123" spans="1:32" x14ac:dyDescent="0.25">
      <c r="A123" s="16" t="s">
        <v>1</v>
      </c>
      <c r="B123" s="24" t="s">
        <v>57</v>
      </c>
      <c r="C123" s="37" t="str">
        <f>VLOOKUP(X123, method!$A$1:$B$15, 2, 0)</f>
        <v>中前</v>
      </c>
      <c r="D123">
        <v>9</v>
      </c>
      <c r="E123" s="141" t="str">
        <f t="shared" si="2"/>
        <v/>
      </c>
      <c r="F123" s="141">
        <f>COUNTIF($B$2:B123,B123)</f>
        <v>2</v>
      </c>
      <c r="G123" s="141" t="str">
        <f t="shared" si="3"/>
        <v/>
      </c>
      <c r="H123">
        <v>4</v>
      </c>
      <c r="I123">
        <v>6</v>
      </c>
      <c r="J123" s="54" t="s">
        <v>58</v>
      </c>
      <c r="K123" s="69" t="s">
        <v>385</v>
      </c>
      <c r="L123" s="26" t="s">
        <v>59</v>
      </c>
      <c r="M123">
        <v>125</v>
      </c>
      <c r="N123">
        <v>131</v>
      </c>
      <c r="O123">
        <v>26</v>
      </c>
      <c r="P123">
        <v>46</v>
      </c>
      <c r="Q123" t="s">
        <v>524</v>
      </c>
      <c r="R123" s="32" t="s">
        <v>416</v>
      </c>
      <c r="S123" s="40">
        <v>1200</v>
      </c>
      <c r="T123" s="33" t="s">
        <v>427</v>
      </c>
      <c r="U123">
        <v>5</v>
      </c>
      <c r="V123">
        <v>34</v>
      </c>
      <c r="W123" t="s">
        <v>435</v>
      </c>
      <c r="X123">
        <v>6</v>
      </c>
      <c r="Y123">
        <v>7</v>
      </c>
      <c r="Z123">
        <v>9</v>
      </c>
      <c r="AD123" t="s">
        <v>430</v>
      </c>
      <c r="AE123">
        <v>1179</v>
      </c>
      <c r="AF123" t="s">
        <v>681</v>
      </c>
    </row>
    <row r="124" spans="1:32" x14ac:dyDescent="0.25">
      <c r="A124" s="16" t="s">
        <v>1</v>
      </c>
      <c r="B124" s="24" t="s">
        <v>57</v>
      </c>
      <c r="C124" s="35" t="str">
        <f>VLOOKUP(X124, method!$A$1:$B$15, 2, 0)</f>
        <v>放頭</v>
      </c>
      <c r="D124">
        <v>12</v>
      </c>
      <c r="E124" s="141" t="str">
        <f t="shared" si="2"/>
        <v/>
      </c>
      <c r="F124" s="141">
        <f>COUNTIF($B$2:B124,B124)</f>
        <v>3</v>
      </c>
      <c r="G124" s="141" t="str">
        <f t="shared" si="3"/>
        <v/>
      </c>
      <c r="H124">
        <v>4</v>
      </c>
      <c r="I124">
        <v>5</v>
      </c>
      <c r="J124" s="54" t="s">
        <v>58</v>
      </c>
      <c r="K124" s="55" t="s">
        <v>64</v>
      </c>
      <c r="L124" s="26" t="s">
        <v>59</v>
      </c>
      <c r="M124">
        <v>125</v>
      </c>
      <c r="N124">
        <v>131</v>
      </c>
      <c r="O124">
        <v>26</v>
      </c>
      <c r="P124">
        <v>47</v>
      </c>
      <c r="Q124" t="s">
        <v>682</v>
      </c>
      <c r="R124" t="s">
        <v>457</v>
      </c>
      <c r="S124" s="40">
        <v>1200</v>
      </c>
      <c r="T124" s="34" t="s">
        <v>671</v>
      </c>
      <c r="U124">
        <v>5</v>
      </c>
      <c r="V124">
        <v>36</v>
      </c>
      <c r="W124" t="s">
        <v>683</v>
      </c>
      <c r="X124">
        <v>3</v>
      </c>
      <c r="Y124">
        <v>4</v>
      </c>
      <c r="Z124">
        <v>12</v>
      </c>
      <c r="AD124" t="s">
        <v>684</v>
      </c>
      <c r="AE124">
        <v>1186</v>
      </c>
      <c r="AF124" t="s">
        <v>685</v>
      </c>
    </row>
    <row r="125" spans="1:32" x14ac:dyDescent="0.25">
      <c r="A125" s="16" t="s">
        <v>1</v>
      </c>
      <c r="B125" s="24" t="s">
        <v>57</v>
      </c>
      <c r="C125" s="37" t="str">
        <f>VLOOKUP(X125, method!$A$1:$B$15, 2, 0)</f>
        <v>中前</v>
      </c>
      <c r="D125">
        <v>7</v>
      </c>
      <c r="E125" s="141" t="str">
        <f t="shared" si="2"/>
        <v/>
      </c>
      <c r="F125" s="141">
        <f>COUNTIF($B$2:B125,B125)</f>
        <v>4</v>
      </c>
      <c r="G125" s="141" t="str">
        <f t="shared" si="3"/>
        <v/>
      </c>
      <c r="H125">
        <v>4</v>
      </c>
      <c r="I125">
        <v>6</v>
      </c>
      <c r="J125" s="54" t="s">
        <v>58</v>
      </c>
      <c r="K125" s="55" t="s">
        <v>64</v>
      </c>
      <c r="L125" s="26" t="s">
        <v>59</v>
      </c>
      <c r="M125">
        <v>125</v>
      </c>
      <c r="N125">
        <v>132</v>
      </c>
      <c r="O125">
        <v>26</v>
      </c>
      <c r="P125">
        <v>38</v>
      </c>
      <c r="Q125" t="s">
        <v>664</v>
      </c>
      <c r="R125" t="s">
        <v>483</v>
      </c>
      <c r="S125" s="40">
        <v>1200</v>
      </c>
      <c r="T125" s="33" t="s">
        <v>417</v>
      </c>
      <c r="U125">
        <v>5</v>
      </c>
      <c r="V125">
        <v>37</v>
      </c>
      <c r="W125" s="12">
        <v>2</v>
      </c>
      <c r="X125">
        <v>5</v>
      </c>
      <c r="Y125">
        <v>6</v>
      </c>
      <c r="Z125">
        <v>7</v>
      </c>
      <c r="AD125" t="s">
        <v>342</v>
      </c>
      <c r="AE125">
        <v>1169</v>
      </c>
      <c r="AF125" t="s">
        <v>686</v>
      </c>
    </row>
    <row r="126" spans="1:32" x14ac:dyDescent="0.25">
      <c r="A126" s="16" t="s">
        <v>1</v>
      </c>
      <c r="B126" s="24" t="s">
        <v>57</v>
      </c>
      <c r="C126" s="35" t="str">
        <f>VLOOKUP(X126, method!$A$1:$B$15, 2, 0)</f>
        <v>放頭</v>
      </c>
      <c r="D126">
        <v>9</v>
      </c>
      <c r="E126" s="141" t="str">
        <f t="shared" si="2"/>
        <v/>
      </c>
      <c r="F126" s="141">
        <f>COUNTIF($B$2:B126,B126)</f>
        <v>5</v>
      </c>
      <c r="G126" s="141" t="str">
        <f t="shared" si="3"/>
        <v/>
      </c>
      <c r="H126">
        <v>4</v>
      </c>
      <c r="I126">
        <v>5</v>
      </c>
      <c r="J126" s="54" t="s">
        <v>58</v>
      </c>
      <c r="K126" s="78" t="s">
        <v>687</v>
      </c>
      <c r="L126" s="26" t="s">
        <v>59</v>
      </c>
      <c r="M126">
        <v>125</v>
      </c>
      <c r="N126">
        <v>108</v>
      </c>
      <c r="O126">
        <v>26</v>
      </c>
      <c r="P126">
        <v>40</v>
      </c>
      <c r="Q126" t="s">
        <v>670</v>
      </c>
      <c r="R126" t="s">
        <v>457</v>
      </c>
      <c r="S126" s="40">
        <v>1200</v>
      </c>
      <c r="T126" s="34" t="s">
        <v>671</v>
      </c>
      <c r="U126">
        <v>4</v>
      </c>
      <c r="V126">
        <v>42</v>
      </c>
      <c r="W126" t="s">
        <v>688</v>
      </c>
      <c r="X126">
        <v>2</v>
      </c>
      <c r="Y126">
        <v>3</v>
      </c>
      <c r="Z126">
        <v>9</v>
      </c>
      <c r="AD126" t="s">
        <v>689</v>
      </c>
      <c r="AE126">
        <v>1159</v>
      </c>
      <c r="AF126" t="s">
        <v>690</v>
      </c>
    </row>
    <row r="127" spans="1:32" x14ac:dyDescent="0.25">
      <c r="A127" s="16" t="s">
        <v>1</v>
      </c>
      <c r="B127" s="24" t="s">
        <v>57</v>
      </c>
      <c r="C127" s="37" t="str">
        <f>VLOOKUP(X127, method!$A$1:$B$15, 2, 0)</f>
        <v>中前</v>
      </c>
      <c r="D127">
        <v>11</v>
      </c>
      <c r="E127" s="141" t="str">
        <f t="shared" si="2"/>
        <v/>
      </c>
      <c r="F127" s="141">
        <f>COUNTIF($B$2:B127,B127)</f>
        <v>6</v>
      </c>
      <c r="G127" s="141" t="str">
        <f t="shared" si="3"/>
        <v/>
      </c>
      <c r="H127">
        <v>4</v>
      </c>
      <c r="I127">
        <v>5</v>
      </c>
      <c r="J127" s="54" t="s">
        <v>58</v>
      </c>
      <c r="K127" s="77" t="s">
        <v>648</v>
      </c>
      <c r="L127" s="26" t="s">
        <v>59</v>
      </c>
      <c r="M127">
        <v>125</v>
      </c>
      <c r="N127">
        <v>120</v>
      </c>
      <c r="O127">
        <v>26</v>
      </c>
      <c r="P127">
        <v>67</v>
      </c>
      <c r="Q127" t="s">
        <v>691</v>
      </c>
      <c r="R127" s="31" t="s">
        <v>420</v>
      </c>
      <c r="S127">
        <v>1650</v>
      </c>
      <c r="T127" s="33" t="s">
        <v>417</v>
      </c>
      <c r="U127">
        <v>4</v>
      </c>
      <c r="V127">
        <v>45</v>
      </c>
      <c r="W127" t="s">
        <v>676</v>
      </c>
      <c r="X127">
        <v>6</v>
      </c>
      <c r="Y127">
        <v>6</v>
      </c>
      <c r="Z127">
        <v>5</v>
      </c>
      <c r="AA127">
        <v>11</v>
      </c>
      <c r="AD127" t="s">
        <v>692</v>
      </c>
      <c r="AE127">
        <v>1161</v>
      </c>
      <c r="AF127" t="s">
        <v>693</v>
      </c>
    </row>
    <row r="128" spans="1:32" x14ac:dyDescent="0.25">
      <c r="A128" s="16" t="s">
        <v>1</v>
      </c>
      <c r="B128" s="24" t="s">
        <v>57</v>
      </c>
      <c r="C128" s="35" t="str">
        <f>VLOOKUP(X128, method!$A$1:$B$15, 2, 0)</f>
        <v>放頭</v>
      </c>
      <c r="D128">
        <v>14</v>
      </c>
      <c r="E128" s="141" t="str">
        <f t="shared" si="2"/>
        <v/>
      </c>
      <c r="F128" s="141">
        <f>COUNTIF($B$2:B128,B128)</f>
        <v>7</v>
      </c>
      <c r="G128" s="141" t="str">
        <f t="shared" si="3"/>
        <v/>
      </c>
      <c r="H128">
        <v>4</v>
      </c>
      <c r="I128">
        <v>12</v>
      </c>
      <c r="J128" s="54" t="s">
        <v>58</v>
      </c>
      <c r="K128" s="63" t="s">
        <v>140</v>
      </c>
      <c r="L128" s="26" t="s">
        <v>59</v>
      </c>
      <c r="M128">
        <v>125</v>
      </c>
      <c r="N128">
        <v>123</v>
      </c>
      <c r="O128">
        <v>26</v>
      </c>
      <c r="P128">
        <v>151</v>
      </c>
      <c r="Q128" t="s">
        <v>459</v>
      </c>
      <c r="R128" t="s">
        <v>501</v>
      </c>
      <c r="S128">
        <v>1400</v>
      </c>
      <c r="T128" s="33" t="s">
        <v>417</v>
      </c>
      <c r="U128">
        <v>4</v>
      </c>
      <c r="V128">
        <v>48</v>
      </c>
      <c r="W128" t="s">
        <v>694</v>
      </c>
      <c r="X128">
        <v>1</v>
      </c>
      <c r="Y128">
        <v>1</v>
      </c>
      <c r="Z128">
        <v>2</v>
      </c>
      <c r="AA128">
        <v>14</v>
      </c>
      <c r="AD128" t="s">
        <v>695</v>
      </c>
      <c r="AE128">
        <v>1168</v>
      </c>
      <c r="AF128" t="s">
        <v>693</v>
      </c>
    </row>
    <row r="129" spans="1:32" x14ac:dyDescent="0.25">
      <c r="A129" s="16" t="s">
        <v>1</v>
      </c>
      <c r="B129" s="24" t="s">
        <v>57</v>
      </c>
      <c r="C129" s="38" t="str">
        <f>VLOOKUP(X129, method!$A$1:$B$15, 2, 0)</f>
        <v>留後</v>
      </c>
      <c r="D129">
        <v>11</v>
      </c>
      <c r="E129" s="141" t="str">
        <f t="shared" si="2"/>
        <v/>
      </c>
      <c r="F129" s="141">
        <f>COUNTIF($B$2:B129,B129)</f>
        <v>8</v>
      </c>
      <c r="G129" s="141" t="str">
        <f t="shared" si="3"/>
        <v/>
      </c>
      <c r="H129">
        <v>4</v>
      </c>
      <c r="I129">
        <v>13</v>
      </c>
      <c r="J129" s="54" t="s">
        <v>58</v>
      </c>
      <c r="K129" s="63" t="s">
        <v>140</v>
      </c>
      <c r="L129" s="26" t="s">
        <v>59</v>
      </c>
      <c r="M129">
        <v>125</v>
      </c>
      <c r="N129">
        <v>125</v>
      </c>
      <c r="O129">
        <v>26</v>
      </c>
      <c r="P129">
        <v>183</v>
      </c>
      <c r="Q129" t="s">
        <v>462</v>
      </c>
      <c r="R129" t="s">
        <v>479</v>
      </c>
      <c r="S129">
        <v>1400</v>
      </c>
      <c r="T129" s="33" t="s">
        <v>417</v>
      </c>
      <c r="U129">
        <v>4</v>
      </c>
      <c r="V129">
        <v>50</v>
      </c>
      <c r="W129">
        <v>7</v>
      </c>
      <c r="X129">
        <v>14</v>
      </c>
      <c r="Y129">
        <v>14</v>
      </c>
      <c r="Z129">
        <v>14</v>
      </c>
      <c r="AA129">
        <v>11</v>
      </c>
      <c r="AD129" t="s">
        <v>696</v>
      </c>
      <c r="AE129">
        <v>1183</v>
      </c>
      <c r="AF129" t="s">
        <v>697</v>
      </c>
    </row>
    <row r="130" spans="1:32" x14ac:dyDescent="0.25">
      <c r="A130" s="16" t="s">
        <v>1</v>
      </c>
      <c r="B130" s="24" t="s">
        <v>57</v>
      </c>
      <c r="C130" s="38" t="str">
        <f>VLOOKUP(X130, method!$A$1:$B$15, 2, 0)</f>
        <v>留後</v>
      </c>
      <c r="D130">
        <v>12</v>
      </c>
      <c r="E130" s="141" t="str">
        <f t="shared" ref="E130:E193" si="4">IF(COUNTIFS($B:$B,B130,$F:$F,"&lt;="&amp;5,$D:$D,"&lt;="&amp;5)&gt;=3,"忠","")</f>
        <v/>
      </c>
      <c r="F130" s="141">
        <f>COUNTIF($B$2:B130,B130)</f>
        <v>9</v>
      </c>
      <c r="G130" s="141" t="str">
        <f t="shared" ref="G130:G193" si="5">IF(F130&lt;=5,
    IF(COUNTIFS($B:$B,TRIM($B130),$F:$F,"&lt;=5",$AC:$AC,"&lt;&gt;"&amp;LOOKUP(1,0/((TRIM($B:$B)=TRIM($B130))*($F:$F=1)),$AC:$AC))&gt;0,
    "倉",""),
"")</f>
        <v/>
      </c>
      <c r="H130">
        <v>4</v>
      </c>
      <c r="I130">
        <v>14</v>
      </c>
      <c r="J130" s="54" t="s">
        <v>58</v>
      </c>
      <c r="K130" s="59" t="s">
        <v>85</v>
      </c>
      <c r="L130" s="26" t="s">
        <v>59</v>
      </c>
      <c r="M130">
        <v>125</v>
      </c>
      <c r="N130">
        <v>128</v>
      </c>
      <c r="O130">
        <v>26</v>
      </c>
      <c r="P130">
        <v>97</v>
      </c>
      <c r="Q130" t="s">
        <v>464</v>
      </c>
      <c r="R130" t="s">
        <v>465</v>
      </c>
      <c r="S130" s="40">
        <v>1200</v>
      </c>
      <c r="T130" s="33" t="s">
        <v>417</v>
      </c>
      <c r="U130">
        <v>4</v>
      </c>
      <c r="V130">
        <v>52</v>
      </c>
      <c r="W130" t="s">
        <v>519</v>
      </c>
      <c r="X130">
        <v>14</v>
      </c>
      <c r="Y130">
        <v>14</v>
      </c>
      <c r="Z130">
        <v>12</v>
      </c>
      <c r="AD130" t="s">
        <v>698</v>
      </c>
      <c r="AE130">
        <v>1186</v>
      </c>
      <c r="AF130" t="s">
        <v>289</v>
      </c>
    </row>
    <row r="131" spans="1:32" x14ac:dyDescent="0.25">
      <c r="A131" s="16" t="s">
        <v>1</v>
      </c>
      <c r="B131" s="24" t="s">
        <v>57</v>
      </c>
      <c r="C131" s="36" t="str">
        <f>VLOOKUP(X131, method!$A$1:$B$15, 2, 0)</f>
        <v>中後</v>
      </c>
      <c r="D131">
        <v>6</v>
      </c>
      <c r="E131" s="141" t="str">
        <f t="shared" si="4"/>
        <v/>
      </c>
      <c r="F131" s="141">
        <f>COUNTIF($B$2:B131,B131)</f>
        <v>10</v>
      </c>
      <c r="G131" s="141" t="str">
        <f t="shared" si="5"/>
        <v/>
      </c>
      <c r="H131">
        <v>4</v>
      </c>
      <c r="I131">
        <v>8</v>
      </c>
      <c r="J131" s="54" t="s">
        <v>58</v>
      </c>
      <c r="K131" s="61" t="s">
        <v>106</v>
      </c>
      <c r="L131" s="26" t="s">
        <v>59</v>
      </c>
      <c r="M131">
        <v>125</v>
      </c>
      <c r="N131">
        <v>129</v>
      </c>
      <c r="O131">
        <v>26</v>
      </c>
      <c r="P131">
        <v>15</v>
      </c>
      <c r="Q131" t="s">
        <v>699</v>
      </c>
      <c r="R131" t="s">
        <v>483</v>
      </c>
      <c r="S131">
        <v>1000</v>
      </c>
      <c r="T131" s="33" t="s">
        <v>427</v>
      </c>
      <c r="U131">
        <v>4</v>
      </c>
      <c r="V131">
        <v>52</v>
      </c>
      <c r="W131">
        <v>5</v>
      </c>
      <c r="X131">
        <v>8</v>
      </c>
      <c r="Y131">
        <v>7</v>
      </c>
      <c r="Z131">
        <v>6</v>
      </c>
      <c r="AD131" t="s">
        <v>700</v>
      </c>
      <c r="AE131">
        <v>1167</v>
      </c>
      <c r="AF131" t="s">
        <v>563</v>
      </c>
    </row>
    <row r="132" spans="1:32" x14ac:dyDescent="0.25">
      <c r="A132" s="16" t="s">
        <v>1</v>
      </c>
      <c r="B132" s="25" t="s">
        <v>63</v>
      </c>
      <c r="C132" s="37" t="str">
        <f>VLOOKUP(X132, method!$A$1:$B$15, 2, 0)</f>
        <v>中前</v>
      </c>
      <c r="D132">
        <v>11</v>
      </c>
      <c r="E132" s="141" t="str">
        <f t="shared" si="4"/>
        <v/>
      </c>
      <c r="F132" s="141">
        <f>COUNTIF($B$2:B132,B132)</f>
        <v>1</v>
      </c>
      <c r="G132" s="141" t="str">
        <f t="shared" si="5"/>
        <v/>
      </c>
      <c r="H132">
        <v>3</v>
      </c>
      <c r="I132">
        <v>10</v>
      </c>
      <c r="J132" s="55" t="s">
        <v>64</v>
      </c>
      <c r="K132" s="51" t="s">
        <v>43</v>
      </c>
      <c r="L132" s="27" t="s">
        <v>65</v>
      </c>
      <c r="M132">
        <v>124</v>
      </c>
      <c r="N132">
        <v>124</v>
      </c>
      <c r="O132">
        <v>7</v>
      </c>
      <c r="P132">
        <v>26</v>
      </c>
      <c r="Q132" t="s">
        <v>651</v>
      </c>
      <c r="R132" t="s">
        <v>501</v>
      </c>
      <c r="S132" s="40">
        <v>1200</v>
      </c>
      <c r="T132" s="33" t="s">
        <v>417</v>
      </c>
      <c r="U132">
        <v>5</v>
      </c>
      <c r="V132">
        <v>29</v>
      </c>
      <c r="W132">
        <v>6</v>
      </c>
      <c r="X132">
        <v>7</v>
      </c>
      <c r="Y132">
        <v>12</v>
      </c>
      <c r="Z132">
        <v>11</v>
      </c>
      <c r="AD132" t="s">
        <v>701</v>
      </c>
      <c r="AE132">
        <v>1074</v>
      </c>
      <c r="AF132" t="s">
        <v>624</v>
      </c>
    </row>
    <row r="133" spans="1:32" x14ac:dyDescent="0.25">
      <c r="A133" s="16" t="s">
        <v>1</v>
      </c>
      <c r="B133" s="25" t="s">
        <v>63</v>
      </c>
      <c r="C133" s="37" t="str">
        <f>VLOOKUP(X133, method!$A$1:$B$15, 2, 0)</f>
        <v>中前</v>
      </c>
      <c r="D133" s="28">
        <v>1</v>
      </c>
      <c r="E133" s="140" t="str">
        <f t="shared" si="4"/>
        <v/>
      </c>
      <c r="F133" s="140">
        <f>COUNTIF($B$2:B133,B133)</f>
        <v>2</v>
      </c>
      <c r="G133" s="140" t="str">
        <f t="shared" si="5"/>
        <v/>
      </c>
      <c r="H133">
        <v>3</v>
      </c>
      <c r="I133">
        <v>4</v>
      </c>
      <c r="J133" s="55" t="s">
        <v>64</v>
      </c>
      <c r="K133" s="79" t="s">
        <v>702</v>
      </c>
      <c r="L133" s="27" t="s">
        <v>65</v>
      </c>
      <c r="M133">
        <v>124</v>
      </c>
      <c r="N133">
        <v>118</v>
      </c>
      <c r="O133">
        <v>7</v>
      </c>
      <c r="P133">
        <v>6.1</v>
      </c>
      <c r="Q133" t="s">
        <v>564</v>
      </c>
      <c r="R133" s="32" t="s">
        <v>432</v>
      </c>
      <c r="S133" s="40">
        <v>1200</v>
      </c>
      <c r="T133" s="33" t="s">
        <v>417</v>
      </c>
      <c r="U133">
        <v>5</v>
      </c>
      <c r="V133">
        <v>23</v>
      </c>
      <c r="W133" s="12" t="s">
        <v>539</v>
      </c>
      <c r="X133">
        <v>4</v>
      </c>
      <c r="Y133">
        <v>3</v>
      </c>
      <c r="Z133">
        <v>1</v>
      </c>
      <c r="AD133" t="s">
        <v>629</v>
      </c>
      <c r="AE133">
        <v>1072</v>
      </c>
      <c r="AF133" t="s">
        <v>624</v>
      </c>
    </row>
    <row r="134" spans="1:32" x14ac:dyDescent="0.25">
      <c r="A134" s="16" t="s">
        <v>1</v>
      </c>
      <c r="B134" s="25" t="s">
        <v>63</v>
      </c>
      <c r="C134" s="38" t="str">
        <f>VLOOKUP(X134, method!$A$1:$B$15, 2, 0)</f>
        <v>留後</v>
      </c>
      <c r="D134" s="30">
        <v>4</v>
      </c>
      <c r="E134" s="141" t="str">
        <f t="shared" si="4"/>
        <v/>
      </c>
      <c r="F134" s="141">
        <f>COUNTIF($B$2:B134,B134)</f>
        <v>3</v>
      </c>
      <c r="G134" s="141" t="str">
        <f t="shared" si="5"/>
        <v/>
      </c>
      <c r="H134">
        <v>3</v>
      </c>
      <c r="I134">
        <v>4</v>
      </c>
      <c r="J134" s="55" t="s">
        <v>64</v>
      </c>
      <c r="K134" s="66" t="s">
        <v>173</v>
      </c>
      <c r="L134" s="27" t="s">
        <v>65</v>
      </c>
      <c r="M134">
        <v>124</v>
      </c>
      <c r="N134">
        <v>120</v>
      </c>
      <c r="O134">
        <v>7</v>
      </c>
      <c r="P134">
        <v>15</v>
      </c>
      <c r="Q134" t="s">
        <v>419</v>
      </c>
      <c r="R134" s="31" t="s">
        <v>420</v>
      </c>
      <c r="S134" s="40">
        <v>1200</v>
      </c>
      <c r="T134" s="33" t="s">
        <v>417</v>
      </c>
      <c r="U134">
        <v>5</v>
      </c>
      <c r="V134">
        <v>25</v>
      </c>
      <c r="W134" s="12" t="s">
        <v>552</v>
      </c>
      <c r="X134">
        <v>11</v>
      </c>
      <c r="Y134">
        <v>11</v>
      </c>
      <c r="Z134">
        <v>4</v>
      </c>
      <c r="AD134" t="s">
        <v>630</v>
      </c>
      <c r="AE134">
        <v>1075</v>
      </c>
      <c r="AF134" t="s">
        <v>624</v>
      </c>
    </row>
    <row r="135" spans="1:32" x14ac:dyDescent="0.25">
      <c r="A135" s="16" t="s">
        <v>1</v>
      </c>
      <c r="B135" s="25" t="s">
        <v>63</v>
      </c>
      <c r="C135" s="37" t="str">
        <f>VLOOKUP(X135, method!$A$1:$B$15, 2, 0)</f>
        <v>中前</v>
      </c>
      <c r="D135">
        <v>13</v>
      </c>
      <c r="E135" s="141" t="str">
        <f t="shared" si="4"/>
        <v/>
      </c>
      <c r="F135" s="141">
        <f>COUNTIF($B$2:B135,B135)</f>
        <v>4</v>
      </c>
      <c r="G135" s="141" t="str">
        <f t="shared" si="5"/>
        <v/>
      </c>
      <c r="H135">
        <v>3</v>
      </c>
      <c r="I135">
        <v>7</v>
      </c>
      <c r="J135" s="55" t="s">
        <v>64</v>
      </c>
      <c r="K135" s="68" t="s">
        <v>316</v>
      </c>
      <c r="L135" s="27" t="s">
        <v>65</v>
      </c>
      <c r="M135">
        <v>124</v>
      </c>
      <c r="N135">
        <v>117</v>
      </c>
      <c r="O135">
        <v>7</v>
      </c>
      <c r="P135">
        <v>15</v>
      </c>
      <c r="Q135" t="s">
        <v>500</v>
      </c>
      <c r="R135" t="s">
        <v>501</v>
      </c>
      <c r="S135">
        <v>1400</v>
      </c>
      <c r="T135" s="33" t="s">
        <v>427</v>
      </c>
      <c r="U135">
        <v>5</v>
      </c>
      <c r="V135">
        <v>27</v>
      </c>
      <c r="W135" t="s">
        <v>468</v>
      </c>
      <c r="X135">
        <v>6</v>
      </c>
      <c r="Y135">
        <v>6</v>
      </c>
      <c r="Z135">
        <v>7</v>
      </c>
      <c r="AA135">
        <v>13</v>
      </c>
      <c r="AD135" t="s">
        <v>703</v>
      </c>
      <c r="AE135">
        <v>1046</v>
      </c>
      <c r="AF135" t="s">
        <v>704</v>
      </c>
    </row>
    <row r="136" spans="1:32" x14ac:dyDescent="0.25">
      <c r="A136" s="16" t="s">
        <v>1</v>
      </c>
      <c r="B136" s="25" t="s">
        <v>63</v>
      </c>
      <c r="C136" s="38" t="str">
        <f>VLOOKUP(X136, method!$A$1:$B$15, 2, 0)</f>
        <v>留後</v>
      </c>
      <c r="D136">
        <v>6</v>
      </c>
      <c r="E136" s="141" t="str">
        <f t="shared" si="4"/>
        <v/>
      </c>
      <c r="F136" s="141">
        <f>COUNTIF($B$2:B136,B136)</f>
        <v>5</v>
      </c>
      <c r="G136" s="141" t="str">
        <f t="shared" si="5"/>
        <v/>
      </c>
      <c r="H136">
        <v>3</v>
      </c>
      <c r="I136">
        <v>11</v>
      </c>
      <c r="J136" s="55" t="s">
        <v>64</v>
      </c>
      <c r="K136" s="51" t="s">
        <v>43</v>
      </c>
      <c r="L136" s="27" t="s">
        <v>65</v>
      </c>
      <c r="M136">
        <v>124</v>
      </c>
      <c r="N136">
        <v>123</v>
      </c>
      <c r="O136">
        <v>7</v>
      </c>
      <c r="P136">
        <v>16</v>
      </c>
      <c r="Q136" t="s">
        <v>547</v>
      </c>
      <c r="R136" s="32" t="s">
        <v>432</v>
      </c>
      <c r="S136" s="40">
        <v>1200</v>
      </c>
      <c r="T136" s="33" t="s">
        <v>417</v>
      </c>
      <c r="U136">
        <v>5</v>
      </c>
      <c r="V136">
        <v>28</v>
      </c>
      <c r="W136" t="s">
        <v>435</v>
      </c>
      <c r="X136">
        <v>12</v>
      </c>
      <c r="Y136">
        <v>12</v>
      </c>
      <c r="Z136">
        <v>6</v>
      </c>
      <c r="AD136" t="s">
        <v>472</v>
      </c>
      <c r="AE136">
        <v>1063</v>
      </c>
      <c r="AF136" t="s">
        <v>705</v>
      </c>
    </row>
    <row r="137" spans="1:32" x14ac:dyDescent="0.25">
      <c r="A137" s="16" t="s">
        <v>1</v>
      </c>
      <c r="B137" s="25" t="s">
        <v>63</v>
      </c>
      <c r="C137" s="36" t="str">
        <f>VLOOKUP(X137, method!$A$1:$B$15, 2, 0)</f>
        <v>中後</v>
      </c>
      <c r="D137">
        <v>6</v>
      </c>
      <c r="E137" s="141" t="str">
        <f t="shared" si="4"/>
        <v/>
      </c>
      <c r="F137" s="141">
        <f>COUNTIF($B$2:B137,B137)</f>
        <v>6</v>
      </c>
      <c r="G137" s="141" t="str">
        <f t="shared" si="5"/>
        <v/>
      </c>
      <c r="H137">
        <v>3</v>
      </c>
      <c r="I137">
        <v>5</v>
      </c>
      <c r="J137" s="55" t="s">
        <v>64</v>
      </c>
      <c r="K137" s="54" t="s">
        <v>58</v>
      </c>
      <c r="L137" s="27" t="s">
        <v>65</v>
      </c>
      <c r="M137">
        <v>124</v>
      </c>
      <c r="N137">
        <v>126</v>
      </c>
      <c r="O137">
        <v>7</v>
      </c>
      <c r="P137">
        <v>4</v>
      </c>
      <c r="Q137" t="s">
        <v>706</v>
      </c>
      <c r="R137" t="s">
        <v>457</v>
      </c>
      <c r="S137" s="40">
        <v>1200</v>
      </c>
      <c r="T137" s="33" t="s">
        <v>417</v>
      </c>
      <c r="U137">
        <v>5</v>
      </c>
      <c r="V137">
        <v>32</v>
      </c>
      <c r="W137" t="s">
        <v>429</v>
      </c>
      <c r="X137">
        <v>8</v>
      </c>
      <c r="Y137">
        <v>7</v>
      </c>
      <c r="Z137">
        <v>6</v>
      </c>
      <c r="AD137" t="s">
        <v>707</v>
      </c>
      <c r="AE137">
        <v>1061</v>
      </c>
      <c r="AF137" t="s">
        <v>705</v>
      </c>
    </row>
    <row r="138" spans="1:32" x14ac:dyDescent="0.25">
      <c r="A138" s="16" t="s">
        <v>1</v>
      </c>
      <c r="B138" s="25" t="s">
        <v>63</v>
      </c>
      <c r="C138" s="38" t="str">
        <f>VLOOKUP(X138, method!$A$1:$B$15, 2, 0)</f>
        <v>留後</v>
      </c>
      <c r="D138" s="30">
        <v>5</v>
      </c>
      <c r="E138" s="141" t="str">
        <f t="shared" si="4"/>
        <v/>
      </c>
      <c r="F138" s="141">
        <f>COUNTIF($B$2:B138,B138)</f>
        <v>7</v>
      </c>
      <c r="G138" s="141" t="str">
        <f t="shared" si="5"/>
        <v/>
      </c>
      <c r="H138">
        <v>3</v>
      </c>
      <c r="I138">
        <v>9</v>
      </c>
      <c r="J138" s="55" t="s">
        <v>64</v>
      </c>
      <c r="K138" s="53" t="s">
        <v>53</v>
      </c>
      <c r="L138" s="27" t="s">
        <v>65</v>
      </c>
      <c r="M138">
        <v>124</v>
      </c>
      <c r="N138">
        <v>128</v>
      </c>
      <c r="O138">
        <v>7</v>
      </c>
      <c r="P138">
        <v>15</v>
      </c>
      <c r="Q138" t="s">
        <v>708</v>
      </c>
      <c r="R138" t="s">
        <v>477</v>
      </c>
      <c r="S138">
        <v>1400</v>
      </c>
      <c r="T138" s="33" t="s">
        <v>417</v>
      </c>
      <c r="U138">
        <v>5</v>
      </c>
      <c r="V138">
        <v>34</v>
      </c>
      <c r="W138" t="s">
        <v>519</v>
      </c>
      <c r="X138">
        <v>13</v>
      </c>
      <c r="Y138">
        <v>12</v>
      </c>
      <c r="Z138">
        <v>11</v>
      </c>
      <c r="AA138">
        <v>5</v>
      </c>
      <c r="AD138" t="s">
        <v>709</v>
      </c>
      <c r="AE138">
        <v>1062</v>
      </c>
      <c r="AF138" t="s">
        <v>705</v>
      </c>
    </row>
    <row r="139" spans="1:32" x14ac:dyDescent="0.25">
      <c r="A139" s="16" t="s">
        <v>1</v>
      </c>
      <c r="B139" s="25" t="s">
        <v>63</v>
      </c>
      <c r="C139" s="38" t="str">
        <f>VLOOKUP(X139, method!$A$1:$B$15, 2, 0)</f>
        <v>留後</v>
      </c>
      <c r="D139">
        <v>6</v>
      </c>
      <c r="E139" s="141" t="str">
        <f t="shared" si="4"/>
        <v/>
      </c>
      <c r="F139" s="141">
        <f>COUNTIF($B$2:B139,B139)</f>
        <v>8</v>
      </c>
      <c r="G139" s="141" t="str">
        <f t="shared" si="5"/>
        <v/>
      </c>
      <c r="H139">
        <v>3</v>
      </c>
      <c r="I139">
        <v>12</v>
      </c>
      <c r="J139" s="55" t="s">
        <v>64</v>
      </c>
      <c r="K139" s="68" t="s">
        <v>316</v>
      </c>
      <c r="L139" s="27" t="s">
        <v>65</v>
      </c>
      <c r="M139">
        <v>124</v>
      </c>
      <c r="N139">
        <v>124</v>
      </c>
      <c r="O139">
        <v>7</v>
      </c>
      <c r="P139">
        <v>10</v>
      </c>
      <c r="Q139" t="s">
        <v>527</v>
      </c>
      <c r="R139" t="s">
        <v>457</v>
      </c>
      <c r="S139" s="40">
        <v>1200</v>
      </c>
      <c r="T139" s="33" t="s">
        <v>417</v>
      </c>
      <c r="U139">
        <v>5</v>
      </c>
      <c r="V139">
        <v>36</v>
      </c>
      <c r="W139">
        <v>4</v>
      </c>
      <c r="X139">
        <v>12</v>
      </c>
      <c r="Y139">
        <v>12</v>
      </c>
      <c r="Z139">
        <v>6</v>
      </c>
      <c r="AD139" t="s">
        <v>710</v>
      </c>
      <c r="AE139">
        <v>1064</v>
      </c>
      <c r="AF139" t="s">
        <v>711</v>
      </c>
    </row>
    <row r="140" spans="1:32" x14ac:dyDescent="0.25">
      <c r="A140" s="16" t="s">
        <v>1</v>
      </c>
      <c r="B140" s="25" t="s">
        <v>63</v>
      </c>
      <c r="C140" s="36" t="str">
        <f>VLOOKUP(X140, method!$A$1:$B$15, 2, 0)</f>
        <v>中後</v>
      </c>
      <c r="D140">
        <v>6</v>
      </c>
      <c r="E140" s="141" t="str">
        <f t="shared" si="4"/>
        <v/>
      </c>
      <c r="F140" s="141">
        <f>COUNTIF($B$2:B140,B140)</f>
        <v>9</v>
      </c>
      <c r="G140" s="141" t="str">
        <f t="shared" si="5"/>
        <v/>
      </c>
      <c r="H140">
        <v>3</v>
      </c>
      <c r="I140">
        <v>8</v>
      </c>
      <c r="J140" s="55" t="s">
        <v>64</v>
      </c>
      <c r="K140" s="53" t="s">
        <v>53</v>
      </c>
      <c r="L140" s="27" t="s">
        <v>65</v>
      </c>
      <c r="M140">
        <v>124</v>
      </c>
      <c r="N140">
        <v>133</v>
      </c>
      <c r="O140">
        <v>7</v>
      </c>
      <c r="P140">
        <v>11</v>
      </c>
      <c r="Q140" t="s">
        <v>555</v>
      </c>
      <c r="R140" s="32" t="s">
        <v>416</v>
      </c>
      <c r="S140" s="40">
        <v>1200</v>
      </c>
      <c r="T140" s="33" t="s">
        <v>417</v>
      </c>
      <c r="U140">
        <v>5</v>
      </c>
      <c r="V140">
        <v>38</v>
      </c>
      <c r="W140" s="12" t="s">
        <v>552</v>
      </c>
      <c r="X140">
        <v>10</v>
      </c>
      <c r="Y140">
        <v>10</v>
      </c>
      <c r="Z140">
        <v>6</v>
      </c>
      <c r="AD140" t="s">
        <v>66</v>
      </c>
      <c r="AE140">
        <v>1069</v>
      </c>
      <c r="AF140" t="s">
        <v>285</v>
      </c>
    </row>
    <row r="141" spans="1:32" x14ac:dyDescent="0.25">
      <c r="A141" s="16" t="s">
        <v>1</v>
      </c>
      <c r="B141" s="25" t="s">
        <v>63</v>
      </c>
      <c r="C141" s="37" t="str">
        <f>VLOOKUP(X141, method!$A$1:$B$15, 2, 0)</f>
        <v>中前</v>
      </c>
      <c r="D141">
        <v>9</v>
      </c>
      <c r="E141" s="141" t="str">
        <f t="shared" si="4"/>
        <v/>
      </c>
      <c r="F141" s="141">
        <f>COUNTIF($B$2:B141,B141)</f>
        <v>10</v>
      </c>
      <c r="G141" s="141" t="str">
        <f t="shared" si="5"/>
        <v/>
      </c>
      <c r="H141">
        <v>3</v>
      </c>
      <c r="I141">
        <v>3</v>
      </c>
      <c r="J141" s="55" t="s">
        <v>64</v>
      </c>
      <c r="K141" s="67" t="s">
        <v>195</v>
      </c>
      <c r="L141" s="27" t="s">
        <v>65</v>
      </c>
      <c r="M141">
        <v>124</v>
      </c>
      <c r="N141">
        <v>135</v>
      </c>
      <c r="O141">
        <v>7</v>
      </c>
      <c r="P141">
        <v>17</v>
      </c>
      <c r="Q141" t="s">
        <v>445</v>
      </c>
      <c r="R141" s="32" t="s">
        <v>426</v>
      </c>
      <c r="S141" s="40">
        <v>1200</v>
      </c>
      <c r="T141" s="33" t="s">
        <v>427</v>
      </c>
      <c r="U141">
        <v>5</v>
      </c>
      <c r="V141">
        <v>40</v>
      </c>
      <c r="W141" t="s">
        <v>453</v>
      </c>
      <c r="X141">
        <v>7</v>
      </c>
      <c r="Y141">
        <v>8</v>
      </c>
      <c r="Z141">
        <v>9</v>
      </c>
      <c r="AD141" t="s">
        <v>28</v>
      </c>
      <c r="AE141">
        <v>1073</v>
      </c>
      <c r="AF141" t="s">
        <v>285</v>
      </c>
    </row>
    <row r="142" spans="1:32" x14ac:dyDescent="0.25">
      <c r="A142" s="16" t="s">
        <v>1</v>
      </c>
      <c r="B142" s="25" t="s">
        <v>63</v>
      </c>
      <c r="C142" s="36" t="str">
        <f>VLOOKUP(X142, method!$A$1:$B$15, 2, 0)</f>
        <v>中後</v>
      </c>
      <c r="D142">
        <v>9</v>
      </c>
      <c r="E142" s="141" t="str">
        <f t="shared" si="4"/>
        <v/>
      </c>
      <c r="F142" s="141">
        <f>COUNTIF($B$2:B142,B142)</f>
        <v>11</v>
      </c>
      <c r="G142" s="141" t="str">
        <f t="shared" si="5"/>
        <v/>
      </c>
      <c r="H142">
        <v>3</v>
      </c>
      <c r="I142">
        <v>3</v>
      </c>
      <c r="J142" s="55" t="s">
        <v>64</v>
      </c>
      <c r="K142" s="66" t="s">
        <v>173</v>
      </c>
      <c r="L142" s="27" t="s">
        <v>65</v>
      </c>
      <c r="M142">
        <v>124</v>
      </c>
      <c r="N142">
        <v>117</v>
      </c>
      <c r="O142">
        <v>7</v>
      </c>
      <c r="P142">
        <v>13</v>
      </c>
      <c r="Q142" t="s">
        <v>448</v>
      </c>
      <c r="R142" s="32" t="s">
        <v>432</v>
      </c>
      <c r="S142" s="40">
        <v>1200</v>
      </c>
      <c r="T142" s="33" t="s">
        <v>427</v>
      </c>
      <c r="U142">
        <v>4</v>
      </c>
      <c r="V142">
        <v>42</v>
      </c>
      <c r="W142" t="s">
        <v>435</v>
      </c>
      <c r="X142">
        <v>9</v>
      </c>
      <c r="Y142">
        <v>7</v>
      </c>
      <c r="Z142">
        <v>9</v>
      </c>
      <c r="AD142" t="s">
        <v>712</v>
      </c>
      <c r="AE142">
        <v>1059</v>
      </c>
      <c r="AF142" t="s">
        <v>713</v>
      </c>
    </row>
    <row r="143" spans="1:32" x14ac:dyDescent="0.25">
      <c r="A143" s="16" t="s">
        <v>1</v>
      </c>
      <c r="B143" s="25" t="s">
        <v>63</v>
      </c>
      <c r="C143" s="38" t="str">
        <f>VLOOKUP(X143, method!$A$1:$B$15, 2, 0)</f>
        <v>留後</v>
      </c>
      <c r="D143">
        <v>12</v>
      </c>
      <c r="E143" s="141" t="str">
        <f t="shared" si="4"/>
        <v/>
      </c>
      <c r="F143" s="141">
        <f>COUNTIF($B$2:B143,B143)</f>
        <v>12</v>
      </c>
      <c r="G143" s="141" t="str">
        <f t="shared" si="5"/>
        <v/>
      </c>
      <c r="H143">
        <v>3</v>
      </c>
      <c r="I143">
        <v>13</v>
      </c>
      <c r="J143" s="55" t="s">
        <v>64</v>
      </c>
      <c r="K143" s="67" t="s">
        <v>195</v>
      </c>
      <c r="L143" s="27" t="s">
        <v>65</v>
      </c>
      <c r="M143">
        <v>124</v>
      </c>
      <c r="N143">
        <v>121</v>
      </c>
      <c r="O143">
        <v>7</v>
      </c>
      <c r="P143">
        <v>44</v>
      </c>
      <c r="Q143" t="s">
        <v>536</v>
      </c>
      <c r="R143" t="s">
        <v>483</v>
      </c>
      <c r="S143">
        <v>1600</v>
      </c>
      <c r="T143" s="33" t="s">
        <v>417</v>
      </c>
      <c r="U143">
        <v>4</v>
      </c>
      <c r="V143">
        <v>44</v>
      </c>
      <c r="W143" t="s">
        <v>490</v>
      </c>
      <c r="X143">
        <v>11</v>
      </c>
      <c r="Y143">
        <v>11</v>
      </c>
      <c r="Z143">
        <v>12</v>
      </c>
      <c r="AA143">
        <v>12</v>
      </c>
      <c r="AD143" t="s">
        <v>714</v>
      </c>
      <c r="AE143">
        <v>1066</v>
      </c>
      <c r="AF143" t="s">
        <v>323</v>
      </c>
    </row>
    <row r="144" spans="1:32" x14ac:dyDescent="0.25">
      <c r="A144" s="16" t="s">
        <v>1</v>
      </c>
      <c r="B144" s="25" t="s">
        <v>63</v>
      </c>
      <c r="C144" s="38" t="str">
        <f>VLOOKUP(X144, method!$A$1:$B$15, 2, 0)</f>
        <v>留後</v>
      </c>
      <c r="D144">
        <v>6</v>
      </c>
      <c r="E144" s="141" t="str">
        <f t="shared" si="4"/>
        <v/>
      </c>
      <c r="F144" s="141">
        <f>COUNTIF($B$2:B144,B144)</f>
        <v>13</v>
      </c>
      <c r="G144" s="141" t="str">
        <f t="shared" si="5"/>
        <v/>
      </c>
      <c r="H144">
        <v>3</v>
      </c>
      <c r="I144">
        <v>8</v>
      </c>
      <c r="J144" s="55" t="s">
        <v>64</v>
      </c>
      <c r="K144" s="59" t="s">
        <v>85</v>
      </c>
      <c r="L144" s="27" t="s">
        <v>65</v>
      </c>
      <c r="M144">
        <v>124</v>
      </c>
      <c r="N144">
        <v>121</v>
      </c>
      <c r="O144">
        <v>7</v>
      </c>
      <c r="P144">
        <v>20</v>
      </c>
      <c r="Q144" t="s">
        <v>715</v>
      </c>
      <c r="R144" t="s">
        <v>508</v>
      </c>
      <c r="S144">
        <v>1400</v>
      </c>
      <c r="T144" s="33" t="s">
        <v>417</v>
      </c>
      <c r="U144">
        <v>4</v>
      </c>
      <c r="V144">
        <v>46</v>
      </c>
      <c r="W144" t="s">
        <v>435</v>
      </c>
      <c r="X144">
        <v>11</v>
      </c>
      <c r="Y144">
        <v>11</v>
      </c>
      <c r="Z144">
        <v>12</v>
      </c>
      <c r="AA144">
        <v>6</v>
      </c>
      <c r="AD144" t="s">
        <v>526</v>
      </c>
      <c r="AE144">
        <v>1062</v>
      </c>
      <c r="AF144" t="s">
        <v>716</v>
      </c>
    </row>
    <row r="145" spans="1:32" x14ac:dyDescent="0.25">
      <c r="A145" s="16" t="s">
        <v>1</v>
      </c>
      <c r="B145" s="25" t="s">
        <v>63</v>
      </c>
      <c r="C145" s="37" t="str">
        <f>VLOOKUP(X145, method!$A$1:$B$15, 2, 0)</f>
        <v>中前</v>
      </c>
      <c r="D145">
        <v>9</v>
      </c>
      <c r="E145" s="141" t="str">
        <f t="shared" si="4"/>
        <v/>
      </c>
      <c r="F145" s="141">
        <f>COUNTIF($B$2:B145,B145)</f>
        <v>14</v>
      </c>
      <c r="G145" s="141" t="str">
        <f t="shared" si="5"/>
        <v/>
      </c>
      <c r="H145">
        <v>3</v>
      </c>
      <c r="I145">
        <v>5</v>
      </c>
      <c r="J145" s="55" t="s">
        <v>64</v>
      </c>
      <c r="K145" s="59" t="s">
        <v>85</v>
      </c>
      <c r="L145" s="27" t="s">
        <v>65</v>
      </c>
      <c r="M145">
        <v>124</v>
      </c>
      <c r="N145">
        <v>124</v>
      </c>
      <c r="O145">
        <v>7</v>
      </c>
      <c r="P145">
        <v>7.1</v>
      </c>
      <c r="Q145" t="s">
        <v>583</v>
      </c>
      <c r="R145" s="32" t="s">
        <v>432</v>
      </c>
      <c r="S145" s="40">
        <v>1200</v>
      </c>
      <c r="T145" s="33" t="s">
        <v>417</v>
      </c>
      <c r="U145">
        <v>4</v>
      </c>
      <c r="V145">
        <v>48</v>
      </c>
      <c r="W145" t="s">
        <v>484</v>
      </c>
      <c r="X145">
        <v>7</v>
      </c>
      <c r="Y145">
        <v>6</v>
      </c>
      <c r="Z145">
        <v>9</v>
      </c>
      <c r="AD145" t="s">
        <v>679</v>
      </c>
      <c r="AE145">
        <v>1053</v>
      </c>
      <c r="AF145" t="s">
        <v>285</v>
      </c>
    </row>
    <row r="146" spans="1:32" x14ac:dyDescent="0.25">
      <c r="A146" s="16" t="s">
        <v>1</v>
      </c>
      <c r="B146" s="25" t="s">
        <v>63</v>
      </c>
      <c r="C146" s="36" t="str">
        <f>VLOOKUP(X146, method!$A$1:$B$15, 2, 0)</f>
        <v>中後</v>
      </c>
      <c r="D146" s="30">
        <v>4</v>
      </c>
      <c r="E146" s="141" t="str">
        <f t="shared" si="4"/>
        <v/>
      </c>
      <c r="F146" s="141">
        <f>COUNTIF($B$2:B146,B146)</f>
        <v>15</v>
      </c>
      <c r="G146" s="141" t="str">
        <f t="shared" si="5"/>
        <v/>
      </c>
      <c r="H146">
        <v>3</v>
      </c>
      <c r="I146">
        <v>5</v>
      </c>
      <c r="J146" s="55" t="s">
        <v>64</v>
      </c>
      <c r="K146" s="59" t="s">
        <v>85</v>
      </c>
      <c r="L146" s="27" t="s">
        <v>65</v>
      </c>
      <c r="M146">
        <v>124</v>
      </c>
      <c r="N146">
        <v>126</v>
      </c>
      <c r="O146">
        <v>7</v>
      </c>
      <c r="P146">
        <v>16</v>
      </c>
      <c r="Q146" t="s">
        <v>649</v>
      </c>
      <c r="R146" s="32" t="s">
        <v>426</v>
      </c>
      <c r="S146" s="40">
        <v>1200</v>
      </c>
      <c r="T146" s="33" t="s">
        <v>417</v>
      </c>
      <c r="U146">
        <v>4</v>
      </c>
      <c r="V146">
        <v>50</v>
      </c>
      <c r="W146" t="s">
        <v>474</v>
      </c>
      <c r="X146">
        <v>9</v>
      </c>
      <c r="Y146">
        <v>10</v>
      </c>
      <c r="Z146">
        <v>4</v>
      </c>
      <c r="AD146" t="s">
        <v>717</v>
      </c>
      <c r="AE146">
        <v>1046</v>
      </c>
      <c r="AF146" t="s">
        <v>285</v>
      </c>
    </row>
    <row r="147" spans="1:32" x14ac:dyDescent="0.25">
      <c r="A147" s="16" t="s">
        <v>1</v>
      </c>
      <c r="B147" s="25" t="s">
        <v>63</v>
      </c>
      <c r="C147" s="36" t="str">
        <f>VLOOKUP(X147, method!$A$1:$B$15, 2, 0)</f>
        <v>中後</v>
      </c>
      <c r="D147" s="30">
        <v>4</v>
      </c>
      <c r="E147" s="141" t="str">
        <f t="shared" si="4"/>
        <v/>
      </c>
      <c r="F147" s="141">
        <f>COUNTIF($B$2:B147,B147)</f>
        <v>16</v>
      </c>
      <c r="G147" s="141" t="str">
        <f t="shared" si="5"/>
        <v/>
      </c>
      <c r="H147">
        <v>3</v>
      </c>
      <c r="I147">
        <v>8</v>
      </c>
      <c r="J147" s="55" t="s">
        <v>64</v>
      </c>
      <c r="K147" s="59" t="s">
        <v>85</v>
      </c>
      <c r="L147" s="27" t="s">
        <v>65</v>
      </c>
      <c r="M147">
        <v>124</v>
      </c>
      <c r="N147">
        <v>125</v>
      </c>
      <c r="O147">
        <v>7</v>
      </c>
      <c r="P147">
        <v>78</v>
      </c>
      <c r="Q147" t="s">
        <v>718</v>
      </c>
      <c r="R147" s="31" t="s">
        <v>420</v>
      </c>
      <c r="S147" s="40">
        <v>1200</v>
      </c>
      <c r="T147" s="33" t="s">
        <v>417</v>
      </c>
      <c r="U147">
        <v>4</v>
      </c>
      <c r="V147">
        <v>50</v>
      </c>
      <c r="W147" s="12" t="s">
        <v>471</v>
      </c>
      <c r="X147">
        <v>8</v>
      </c>
      <c r="Y147">
        <v>7</v>
      </c>
      <c r="Z147">
        <v>4</v>
      </c>
      <c r="AD147" t="s">
        <v>652</v>
      </c>
      <c r="AE147">
        <v>1054</v>
      </c>
      <c r="AF147" t="s">
        <v>719</v>
      </c>
    </row>
    <row r="148" spans="1:32" x14ac:dyDescent="0.25">
      <c r="A148" s="16" t="s">
        <v>1</v>
      </c>
      <c r="B148" s="25" t="s">
        <v>63</v>
      </c>
      <c r="C148" s="38" t="str">
        <f>VLOOKUP(X148, method!$A$1:$B$15, 2, 0)</f>
        <v>留後</v>
      </c>
      <c r="D148">
        <v>13</v>
      </c>
      <c r="E148" s="141" t="str">
        <f t="shared" si="4"/>
        <v/>
      </c>
      <c r="F148" s="141">
        <f>COUNTIF($B$2:B148,B148)</f>
        <v>17</v>
      </c>
      <c r="G148" s="141" t="str">
        <f t="shared" si="5"/>
        <v/>
      </c>
      <c r="H148">
        <v>3</v>
      </c>
      <c r="I148">
        <v>10</v>
      </c>
      <c r="J148" s="55" t="s">
        <v>64</v>
      </c>
      <c r="K148" s="55" t="s">
        <v>64</v>
      </c>
      <c r="L148" s="27" t="s">
        <v>65</v>
      </c>
      <c r="M148">
        <v>124</v>
      </c>
      <c r="N148">
        <v>128</v>
      </c>
      <c r="O148">
        <v>7</v>
      </c>
      <c r="P148">
        <v>18</v>
      </c>
      <c r="Q148" t="s">
        <v>720</v>
      </c>
      <c r="R148" t="s">
        <v>501</v>
      </c>
      <c r="S148" s="40">
        <v>1200</v>
      </c>
      <c r="T148" s="33" t="s">
        <v>427</v>
      </c>
      <c r="U148">
        <v>4</v>
      </c>
      <c r="V148">
        <v>52</v>
      </c>
      <c r="W148" t="s">
        <v>721</v>
      </c>
      <c r="X148">
        <v>12</v>
      </c>
      <c r="Y148">
        <v>13</v>
      </c>
      <c r="Z148">
        <v>13</v>
      </c>
      <c r="AD148" t="s">
        <v>722</v>
      </c>
      <c r="AE148">
        <v>1074</v>
      </c>
      <c r="AF148" t="s">
        <v>110</v>
      </c>
    </row>
    <row r="149" spans="1:32" x14ac:dyDescent="0.25">
      <c r="A149" s="16" t="s">
        <v>1</v>
      </c>
      <c r="B149" s="25" t="s">
        <v>63</v>
      </c>
      <c r="C149" s="36" t="str">
        <f>VLOOKUP(X149, method!$A$1:$B$15, 2, 0)</f>
        <v>中後</v>
      </c>
      <c r="D149">
        <v>7</v>
      </c>
      <c r="E149" s="141" t="str">
        <f t="shared" si="4"/>
        <v/>
      </c>
      <c r="F149" s="141">
        <f>COUNTIF($B$2:B149,B149)</f>
        <v>18</v>
      </c>
      <c r="G149" s="141" t="str">
        <f t="shared" si="5"/>
        <v/>
      </c>
      <c r="H149">
        <v>3</v>
      </c>
      <c r="I149">
        <v>4</v>
      </c>
      <c r="J149" s="55" t="s">
        <v>64</v>
      </c>
      <c r="K149" s="55" t="s">
        <v>64</v>
      </c>
      <c r="L149" s="27" t="s">
        <v>65</v>
      </c>
      <c r="M149">
        <v>124</v>
      </c>
      <c r="N149">
        <v>125</v>
      </c>
      <c r="O149">
        <v>7</v>
      </c>
      <c r="P149">
        <v>33</v>
      </c>
      <c r="Q149" t="s">
        <v>723</v>
      </c>
      <c r="R149" t="s">
        <v>483</v>
      </c>
      <c r="S149" s="40">
        <v>1200</v>
      </c>
      <c r="T149" s="33" t="s">
        <v>417</v>
      </c>
      <c r="U149">
        <v>4</v>
      </c>
      <c r="V149">
        <v>52</v>
      </c>
      <c r="W149" s="12" t="s">
        <v>549</v>
      </c>
      <c r="X149">
        <v>10</v>
      </c>
      <c r="Y149">
        <v>8</v>
      </c>
      <c r="Z149">
        <v>7</v>
      </c>
      <c r="AD149" t="s">
        <v>22</v>
      </c>
      <c r="AE149">
        <v>1059</v>
      </c>
      <c r="AF149" t="s">
        <v>724</v>
      </c>
    </row>
    <row r="150" spans="1:32" x14ac:dyDescent="0.25">
      <c r="A150" s="16" t="s">
        <v>1</v>
      </c>
      <c r="B150" s="26" t="s">
        <v>68</v>
      </c>
      <c r="C150" s="35" t="str">
        <f>VLOOKUP(X150, method!$A$1:$B$15, 2, 0)</f>
        <v>放頭</v>
      </c>
      <c r="D150">
        <v>12</v>
      </c>
      <c r="E150" s="141" t="str">
        <f t="shared" si="4"/>
        <v/>
      </c>
      <c r="F150" s="141">
        <f>COUNTIF($B$2:B150,B150)</f>
        <v>1</v>
      </c>
      <c r="G150" s="141" t="str">
        <f t="shared" si="5"/>
        <v/>
      </c>
      <c r="H150">
        <v>8</v>
      </c>
      <c r="I150">
        <v>8</v>
      </c>
      <c r="J150" s="56" t="s">
        <v>69</v>
      </c>
      <c r="K150" s="62" t="s">
        <v>120</v>
      </c>
      <c r="L150" s="16" t="s">
        <v>70</v>
      </c>
      <c r="M150">
        <v>118</v>
      </c>
      <c r="N150">
        <v>122</v>
      </c>
      <c r="O150">
        <v>12</v>
      </c>
      <c r="P150">
        <v>43</v>
      </c>
      <c r="Q150" t="s">
        <v>653</v>
      </c>
      <c r="R150" s="31" t="s">
        <v>420</v>
      </c>
      <c r="S150">
        <v>1000</v>
      </c>
      <c r="T150" s="33" t="s">
        <v>417</v>
      </c>
      <c r="U150">
        <v>5</v>
      </c>
      <c r="V150">
        <v>26</v>
      </c>
      <c r="W150" t="s">
        <v>725</v>
      </c>
      <c r="X150">
        <v>3</v>
      </c>
      <c r="Y150">
        <v>4</v>
      </c>
      <c r="Z150">
        <v>12</v>
      </c>
      <c r="AD150" t="s">
        <v>726</v>
      </c>
      <c r="AE150">
        <v>1182</v>
      </c>
      <c r="AF150" t="s">
        <v>727</v>
      </c>
    </row>
    <row r="151" spans="1:32" x14ac:dyDescent="0.25">
      <c r="A151" s="16" t="s">
        <v>1</v>
      </c>
      <c r="B151" s="26" t="s">
        <v>68</v>
      </c>
      <c r="C151" s="35" t="str">
        <f>VLOOKUP(X151, method!$A$1:$B$15, 2, 0)</f>
        <v>放頭</v>
      </c>
      <c r="D151">
        <v>14</v>
      </c>
      <c r="E151" s="141" t="str">
        <f t="shared" si="4"/>
        <v/>
      </c>
      <c r="F151" s="141">
        <f>COUNTIF($B$2:B151,B151)</f>
        <v>2</v>
      </c>
      <c r="G151" s="141" t="str">
        <f t="shared" si="5"/>
        <v/>
      </c>
      <c r="H151">
        <v>8</v>
      </c>
      <c r="I151">
        <v>10</v>
      </c>
      <c r="J151" s="56" t="s">
        <v>69</v>
      </c>
      <c r="K151" s="69" t="s">
        <v>385</v>
      </c>
      <c r="L151" s="16" t="s">
        <v>70</v>
      </c>
      <c r="M151">
        <v>118</v>
      </c>
      <c r="N151">
        <v>123</v>
      </c>
      <c r="O151">
        <v>12</v>
      </c>
      <c r="P151">
        <v>75</v>
      </c>
      <c r="Q151" t="s">
        <v>728</v>
      </c>
      <c r="R151" t="s">
        <v>508</v>
      </c>
      <c r="S151">
        <v>1400</v>
      </c>
      <c r="T151" s="33" t="s">
        <v>417</v>
      </c>
      <c r="U151">
        <v>5</v>
      </c>
      <c r="V151">
        <v>28</v>
      </c>
      <c r="W151">
        <v>17</v>
      </c>
      <c r="X151">
        <v>1</v>
      </c>
      <c r="Y151">
        <v>2</v>
      </c>
      <c r="Z151">
        <v>5</v>
      </c>
      <c r="AA151">
        <v>14</v>
      </c>
      <c r="AD151" t="s">
        <v>729</v>
      </c>
      <c r="AE151">
        <v>1191</v>
      </c>
      <c r="AF151" t="s">
        <v>730</v>
      </c>
    </row>
    <row r="152" spans="1:32" x14ac:dyDescent="0.25">
      <c r="A152" s="16" t="s">
        <v>1</v>
      </c>
      <c r="B152" s="26" t="s">
        <v>68</v>
      </c>
      <c r="C152" s="35" t="str">
        <f>VLOOKUP(X152, method!$A$1:$B$15, 2, 0)</f>
        <v>放頭</v>
      </c>
      <c r="D152">
        <v>8</v>
      </c>
      <c r="E152" s="141" t="str">
        <f t="shared" si="4"/>
        <v/>
      </c>
      <c r="F152" s="141">
        <f>COUNTIF($B$2:B152,B152)</f>
        <v>3</v>
      </c>
      <c r="G152" s="141" t="str">
        <f t="shared" si="5"/>
        <v/>
      </c>
      <c r="H152">
        <v>8</v>
      </c>
      <c r="I152">
        <v>5</v>
      </c>
      <c r="J152" s="56" t="s">
        <v>69</v>
      </c>
      <c r="K152" s="69" t="s">
        <v>385</v>
      </c>
      <c r="L152" s="16" t="s">
        <v>70</v>
      </c>
      <c r="M152">
        <v>118</v>
      </c>
      <c r="N152">
        <v>125</v>
      </c>
      <c r="O152">
        <v>12</v>
      </c>
      <c r="P152">
        <v>18</v>
      </c>
      <c r="Q152" t="s">
        <v>731</v>
      </c>
      <c r="R152" s="32" t="s">
        <v>416</v>
      </c>
      <c r="S152" s="40">
        <v>1200</v>
      </c>
      <c r="T152" s="33" t="s">
        <v>427</v>
      </c>
      <c r="U152">
        <v>5</v>
      </c>
      <c r="V152">
        <v>30</v>
      </c>
      <c r="W152" t="s">
        <v>519</v>
      </c>
      <c r="X152">
        <v>2</v>
      </c>
      <c r="Y152">
        <v>1</v>
      </c>
      <c r="Z152">
        <v>8</v>
      </c>
      <c r="AD152" t="s">
        <v>732</v>
      </c>
      <c r="AE152">
        <v>1194</v>
      </c>
      <c r="AF152" t="s">
        <v>17</v>
      </c>
    </row>
    <row r="153" spans="1:32" x14ac:dyDescent="0.25">
      <c r="A153" s="16" t="s">
        <v>1</v>
      </c>
      <c r="B153" s="26" t="s">
        <v>68</v>
      </c>
      <c r="C153" s="35" t="str">
        <f>VLOOKUP(X153, method!$A$1:$B$15, 2, 0)</f>
        <v>放頭</v>
      </c>
      <c r="D153" s="30">
        <v>5</v>
      </c>
      <c r="E153" s="141" t="str">
        <f t="shared" si="4"/>
        <v/>
      </c>
      <c r="F153" s="141">
        <f>COUNTIF($B$2:B153,B153)</f>
        <v>4</v>
      </c>
      <c r="G153" s="141" t="str">
        <f t="shared" si="5"/>
        <v/>
      </c>
      <c r="H153">
        <v>8</v>
      </c>
      <c r="I153">
        <v>4</v>
      </c>
      <c r="J153" s="56" t="s">
        <v>69</v>
      </c>
      <c r="K153" s="76" t="s">
        <v>407</v>
      </c>
      <c r="L153" s="16" t="s">
        <v>70</v>
      </c>
      <c r="M153">
        <v>118</v>
      </c>
      <c r="N153">
        <v>127</v>
      </c>
      <c r="O153">
        <v>12</v>
      </c>
      <c r="P153">
        <v>16</v>
      </c>
      <c r="Q153" t="s">
        <v>422</v>
      </c>
      <c r="R153" s="31" t="s">
        <v>420</v>
      </c>
      <c r="S153" s="40">
        <v>1200</v>
      </c>
      <c r="T153" s="33" t="s">
        <v>417</v>
      </c>
      <c r="U153">
        <v>5</v>
      </c>
      <c r="V153">
        <v>32</v>
      </c>
      <c r="W153" t="s">
        <v>484</v>
      </c>
      <c r="X153">
        <v>1</v>
      </c>
      <c r="Y153">
        <v>1</v>
      </c>
      <c r="Z153">
        <v>5</v>
      </c>
      <c r="AD153" t="s">
        <v>733</v>
      </c>
      <c r="AE153">
        <v>1198</v>
      </c>
      <c r="AF153" t="s">
        <v>569</v>
      </c>
    </row>
    <row r="154" spans="1:32" x14ac:dyDescent="0.25">
      <c r="A154" s="16" t="s">
        <v>1</v>
      </c>
      <c r="B154" s="26" t="s">
        <v>68</v>
      </c>
      <c r="C154" s="35" t="str">
        <f>VLOOKUP(X154, method!$A$1:$B$15, 2, 0)</f>
        <v>放頭</v>
      </c>
      <c r="D154">
        <v>6</v>
      </c>
      <c r="E154" s="141" t="str">
        <f t="shared" si="4"/>
        <v/>
      </c>
      <c r="F154" s="141">
        <f>COUNTIF($B$2:B154,B154)</f>
        <v>5</v>
      </c>
      <c r="G154" s="141" t="str">
        <f t="shared" si="5"/>
        <v/>
      </c>
      <c r="H154">
        <v>8</v>
      </c>
      <c r="I154">
        <v>1</v>
      </c>
      <c r="J154" s="56" t="s">
        <v>69</v>
      </c>
      <c r="K154" s="76" t="s">
        <v>407</v>
      </c>
      <c r="L154" s="16" t="s">
        <v>70</v>
      </c>
      <c r="M154">
        <v>118</v>
      </c>
      <c r="N154">
        <v>129</v>
      </c>
      <c r="O154">
        <v>12</v>
      </c>
      <c r="P154">
        <v>50</v>
      </c>
      <c r="Q154" t="s">
        <v>500</v>
      </c>
      <c r="R154" t="s">
        <v>501</v>
      </c>
      <c r="S154">
        <v>1400</v>
      </c>
      <c r="T154" s="33" t="s">
        <v>427</v>
      </c>
      <c r="U154">
        <v>5</v>
      </c>
      <c r="V154">
        <v>34</v>
      </c>
      <c r="W154" t="s">
        <v>435</v>
      </c>
      <c r="X154">
        <v>2</v>
      </c>
      <c r="Y154">
        <v>3</v>
      </c>
      <c r="Z154">
        <v>3</v>
      </c>
      <c r="AA154">
        <v>6</v>
      </c>
      <c r="AD154" t="s">
        <v>734</v>
      </c>
      <c r="AE154">
        <v>1189</v>
      </c>
      <c r="AF154" t="s">
        <v>46</v>
      </c>
    </row>
    <row r="155" spans="1:32" x14ac:dyDescent="0.25">
      <c r="A155" s="16" t="s">
        <v>1</v>
      </c>
      <c r="B155" s="26" t="s">
        <v>68</v>
      </c>
      <c r="C155" s="35" t="str">
        <f>VLOOKUP(X155, method!$A$1:$B$15, 2, 0)</f>
        <v>放頭</v>
      </c>
      <c r="D155">
        <v>7</v>
      </c>
      <c r="E155" s="141" t="str">
        <f t="shared" si="4"/>
        <v/>
      </c>
      <c r="F155" s="141">
        <f>COUNTIF($B$2:B155,B155)</f>
        <v>6</v>
      </c>
      <c r="G155" s="141" t="str">
        <f t="shared" si="5"/>
        <v/>
      </c>
      <c r="H155">
        <v>8</v>
      </c>
      <c r="I155">
        <v>4</v>
      </c>
      <c r="J155" s="56" t="s">
        <v>69</v>
      </c>
      <c r="K155" s="76" t="s">
        <v>407</v>
      </c>
      <c r="L155" s="16" t="s">
        <v>70</v>
      </c>
      <c r="M155">
        <v>118</v>
      </c>
      <c r="N155">
        <v>132</v>
      </c>
      <c r="O155">
        <v>12</v>
      </c>
      <c r="P155">
        <v>91</v>
      </c>
      <c r="Q155" t="s">
        <v>662</v>
      </c>
      <c r="R155" t="s">
        <v>477</v>
      </c>
      <c r="S155">
        <v>1400</v>
      </c>
      <c r="T155" s="33" t="s">
        <v>427</v>
      </c>
      <c r="U155">
        <v>5</v>
      </c>
      <c r="V155">
        <v>36</v>
      </c>
      <c r="W155" t="s">
        <v>589</v>
      </c>
      <c r="X155">
        <v>1</v>
      </c>
      <c r="Y155">
        <v>1</v>
      </c>
      <c r="Z155">
        <v>1</v>
      </c>
      <c r="AA155">
        <v>7</v>
      </c>
      <c r="AD155" t="s">
        <v>735</v>
      </c>
      <c r="AE155">
        <v>1195</v>
      </c>
      <c r="AF155" t="s">
        <v>46</v>
      </c>
    </row>
    <row r="156" spans="1:32" x14ac:dyDescent="0.25">
      <c r="A156" s="16" t="s">
        <v>1</v>
      </c>
      <c r="B156" s="26" t="s">
        <v>68</v>
      </c>
      <c r="C156" s="35" t="str">
        <f>VLOOKUP(X156, method!$A$1:$B$15, 2, 0)</f>
        <v>放頭</v>
      </c>
      <c r="D156">
        <v>13</v>
      </c>
      <c r="E156" s="141" t="str">
        <f t="shared" si="4"/>
        <v/>
      </c>
      <c r="F156" s="141">
        <f>COUNTIF($B$2:B156,B156)</f>
        <v>7</v>
      </c>
      <c r="G156" s="141" t="str">
        <f t="shared" si="5"/>
        <v/>
      </c>
      <c r="H156">
        <v>8</v>
      </c>
      <c r="I156">
        <v>5</v>
      </c>
      <c r="J156" s="56" t="s">
        <v>69</v>
      </c>
      <c r="K156" s="54" t="s">
        <v>58</v>
      </c>
      <c r="L156" s="16" t="s">
        <v>70</v>
      </c>
      <c r="M156">
        <v>118</v>
      </c>
      <c r="N156">
        <v>133</v>
      </c>
      <c r="O156">
        <v>12</v>
      </c>
      <c r="P156">
        <v>28</v>
      </c>
      <c r="Q156" t="s">
        <v>664</v>
      </c>
      <c r="R156" t="s">
        <v>483</v>
      </c>
      <c r="S156" s="40">
        <v>1200</v>
      </c>
      <c r="T156" s="33" t="s">
        <v>417</v>
      </c>
      <c r="U156">
        <v>5</v>
      </c>
      <c r="V156">
        <v>38</v>
      </c>
      <c r="W156">
        <v>6</v>
      </c>
      <c r="X156">
        <v>2</v>
      </c>
      <c r="Y156">
        <v>3</v>
      </c>
      <c r="Z156">
        <v>13</v>
      </c>
      <c r="AD156" t="s">
        <v>736</v>
      </c>
      <c r="AE156">
        <v>1182</v>
      </c>
      <c r="AF156" t="s">
        <v>572</v>
      </c>
    </row>
    <row r="157" spans="1:32" x14ac:dyDescent="0.25">
      <c r="A157" s="16" t="s">
        <v>1</v>
      </c>
      <c r="B157" s="26" t="s">
        <v>68</v>
      </c>
      <c r="C157" s="35" t="str">
        <f>VLOOKUP(X157, method!$A$1:$B$15, 2, 0)</f>
        <v>放頭</v>
      </c>
      <c r="D157">
        <v>6</v>
      </c>
      <c r="E157" s="141" t="str">
        <f t="shared" si="4"/>
        <v/>
      </c>
      <c r="F157" s="141">
        <f>COUNTIF($B$2:B157,B157)</f>
        <v>8</v>
      </c>
      <c r="G157" s="141" t="str">
        <f t="shared" si="5"/>
        <v/>
      </c>
      <c r="H157">
        <v>8</v>
      </c>
      <c r="I157">
        <v>11</v>
      </c>
      <c r="J157" s="56" t="s">
        <v>69</v>
      </c>
      <c r="K157" s="68" t="s">
        <v>316</v>
      </c>
      <c r="L157" s="16" t="s">
        <v>70</v>
      </c>
      <c r="M157">
        <v>118</v>
      </c>
      <c r="N157">
        <v>128</v>
      </c>
      <c r="O157">
        <v>12</v>
      </c>
      <c r="P157">
        <v>31</v>
      </c>
      <c r="Q157" t="s">
        <v>431</v>
      </c>
      <c r="R157" s="32" t="s">
        <v>432</v>
      </c>
      <c r="S157">
        <v>1000</v>
      </c>
      <c r="T157" s="33" t="s">
        <v>427</v>
      </c>
      <c r="U157">
        <v>5</v>
      </c>
      <c r="V157">
        <v>40</v>
      </c>
      <c r="W157" s="12">
        <v>2</v>
      </c>
      <c r="X157">
        <v>1</v>
      </c>
      <c r="Y157">
        <v>2</v>
      </c>
      <c r="Z157">
        <v>6</v>
      </c>
      <c r="AD157" t="s">
        <v>737</v>
      </c>
      <c r="AE157">
        <v>1175</v>
      </c>
      <c r="AF157" t="s">
        <v>569</v>
      </c>
    </row>
    <row r="158" spans="1:32" x14ac:dyDescent="0.25">
      <c r="A158" s="16" t="s">
        <v>1</v>
      </c>
      <c r="B158" s="26" t="s">
        <v>68</v>
      </c>
      <c r="C158" s="38" t="str">
        <f>VLOOKUP(X158, method!$A$1:$B$15, 2, 0)</f>
        <v>留後</v>
      </c>
      <c r="D158">
        <v>11</v>
      </c>
      <c r="E158" s="141" t="str">
        <f t="shared" si="4"/>
        <v/>
      </c>
      <c r="F158" s="141">
        <f>COUNTIF($B$2:B158,B158)</f>
        <v>9</v>
      </c>
      <c r="G158" s="141" t="str">
        <f t="shared" si="5"/>
        <v/>
      </c>
      <c r="H158">
        <v>8</v>
      </c>
      <c r="I158">
        <v>10</v>
      </c>
      <c r="J158" s="56" t="s">
        <v>69</v>
      </c>
      <c r="K158" s="73" t="s">
        <v>452</v>
      </c>
      <c r="L158" s="16" t="s">
        <v>70</v>
      </c>
      <c r="M158">
        <v>118</v>
      </c>
      <c r="N158">
        <v>117</v>
      </c>
      <c r="O158">
        <v>12</v>
      </c>
      <c r="P158">
        <v>80</v>
      </c>
      <c r="Q158" t="s">
        <v>433</v>
      </c>
      <c r="R158" s="32" t="s">
        <v>416</v>
      </c>
      <c r="S158" s="40">
        <v>1200</v>
      </c>
      <c r="T158" s="33" t="s">
        <v>427</v>
      </c>
      <c r="U158">
        <v>4</v>
      </c>
      <c r="V158">
        <v>42</v>
      </c>
      <c r="W158" t="s">
        <v>738</v>
      </c>
      <c r="X158">
        <v>11</v>
      </c>
      <c r="Y158">
        <v>12</v>
      </c>
      <c r="Z158">
        <v>11</v>
      </c>
      <c r="AD158" t="s">
        <v>739</v>
      </c>
      <c r="AE158">
        <v>1182</v>
      </c>
      <c r="AF158" t="s">
        <v>46</v>
      </c>
    </row>
    <row r="159" spans="1:32" x14ac:dyDescent="0.25">
      <c r="A159" s="16" t="s">
        <v>1</v>
      </c>
      <c r="B159" s="26" t="s">
        <v>68</v>
      </c>
      <c r="C159" s="35" t="str">
        <f>VLOOKUP(X159, method!$A$1:$B$15, 2, 0)</f>
        <v>放頭</v>
      </c>
      <c r="D159">
        <v>9</v>
      </c>
      <c r="E159" s="141" t="str">
        <f t="shared" si="4"/>
        <v/>
      </c>
      <c r="F159" s="141">
        <f>COUNTIF($B$2:B159,B159)</f>
        <v>10</v>
      </c>
      <c r="G159" s="141" t="str">
        <f t="shared" si="5"/>
        <v/>
      </c>
      <c r="H159">
        <v>8</v>
      </c>
      <c r="I159">
        <v>7</v>
      </c>
      <c r="J159" s="56" t="s">
        <v>69</v>
      </c>
      <c r="K159" s="73" t="s">
        <v>452</v>
      </c>
      <c r="L159" s="16" t="s">
        <v>70</v>
      </c>
      <c r="M159">
        <v>118</v>
      </c>
      <c r="N159">
        <v>123</v>
      </c>
      <c r="O159">
        <v>12</v>
      </c>
      <c r="P159">
        <v>51</v>
      </c>
      <c r="Q159" t="s">
        <v>551</v>
      </c>
      <c r="R159" s="31" t="s">
        <v>420</v>
      </c>
      <c r="S159" s="40">
        <v>1200</v>
      </c>
      <c r="T159" s="33" t="s">
        <v>427</v>
      </c>
      <c r="U159">
        <v>4</v>
      </c>
      <c r="V159">
        <v>44</v>
      </c>
      <c r="W159">
        <v>6</v>
      </c>
      <c r="X159">
        <v>1</v>
      </c>
      <c r="Y159">
        <v>1</v>
      </c>
      <c r="Z159">
        <v>9</v>
      </c>
      <c r="AD159" t="s">
        <v>740</v>
      </c>
      <c r="AE159">
        <v>1187</v>
      </c>
      <c r="AF159" t="s">
        <v>741</v>
      </c>
    </row>
    <row r="160" spans="1:32" x14ac:dyDescent="0.25">
      <c r="A160" s="16" t="s">
        <v>1</v>
      </c>
      <c r="B160" s="26" t="s">
        <v>68</v>
      </c>
      <c r="C160" s="35" t="str">
        <f>VLOOKUP(X160, method!$A$1:$B$15, 2, 0)</f>
        <v>放頭</v>
      </c>
      <c r="D160">
        <v>10</v>
      </c>
      <c r="E160" s="141" t="str">
        <f t="shared" si="4"/>
        <v/>
      </c>
      <c r="F160" s="141">
        <f>COUNTIF($B$2:B160,B160)</f>
        <v>11</v>
      </c>
      <c r="G160" s="141" t="str">
        <f t="shared" si="5"/>
        <v/>
      </c>
      <c r="H160">
        <v>8</v>
      </c>
      <c r="I160">
        <v>10</v>
      </c>
      <c r="J160" s="56" t="s">
        <v>69</v>
      </c>
      <c r="K160" s="63" t="s">
        <v>140</v>
      </c>
      <c r="L160" s="19" t="s">
        <v>32</v>
      </c>
      <c r="M160">
        <v>118</v>
      </c>
      <c r="N160">
        <v>121</v>
      </c>
      <c r="O160">
        <v>12</v>
      </c>
      <c r="P160">
        <v>44</v>
      </c>
      <c r="Q160" t="s">
        <v>443</v>
      </c>
      <c r="R160" s="32" t="s">
        <v>426</v>
      </c>
      <c r="S160" s="40">
        <v>1200</v>
      </c>
      <c r="T160" s="33" t="s">
        <v>427</v>
      </c>
      <c r="U160">
        <v>4</v>
      </c>
      <c r="V160">
        <v>46</v>
      </c>
      <c r="W160">
        <v>8</v>
      </c>
      <c r="X160">
        <v>1</v>
      </c>
      <c r="Y160">
        <v>1</v>
      </c>
      <c r="Z160">
        <v>10</v>
      </c>
      <c r="AD160" t="s">
        <v>566</v>
      </c>
      <c r="AE160">
        <v>1198</v>
      </c>
      <c r="AF160" t="s">
        <v>161</v>
      </c>
    </row>
    <row r="161" spans="1:32" x14ac:dyDescent="0.25">
      <c r="A161" s="16" t="s">
        <v>1</v>
      </c>
      <c r="B161" s="26" t="s">
        <v>68</v>
      </c>
      <c r="C161" s="35" t="str">
        <f>VLOOKUP(X161, method!$A$1:$B$15, 2, 0)</f>
        <v>放頭</v>
      </c>
      <c r="D161">
        <v>12</v>
      </c>
      <c r="E161" s="141" t="str">
        <f t="shared" si="4"/>
        <v/>
      </c>
      <c r="F161" s="141">
        <f>COUNTIF($B$2:B161,B161)</f>
        <v>12</v>
      </c>
      <c r="G161" s="141" t="str">
        <f t="shared" si="5"/>
        <v/>
      </c>
      <c r="H161">
        <v>8</v>
      </c>
      <c r="I161">
        <v>9</v>
      </c>
      <c r="J161" s="56" t="s">
        <v>69</v>
      </c>
      <c r="K161" s="67" t="s">
        <v>195</v>
      </c>
      <c r="L161" s="19" t="s">
        <v>32</v>
      </c>
      <c r="M161">
        <v>118</v>
      </c>
      <c r="N161">
        <v>124</v>
      </c>
      <c r="O161">
        <v>12</v>
      </c>
      <c r="P161">
        <v>30</v>
      </c>
      <c r="Q161" t="s">
        <v>742</v>
      </c>
      <c r="R161" s="32" t="s">
        <v>426</v>
      </c>
      <c r="S161" s="40">
        <v>1200</v>
      </c>
      <c r="T161" s="33" t="s">
        <v>417</v>
      </c>
      <c r="U161">
        <v>4</v>
      </c>
      <c r="V161">
        <v>48</v>
      </c>
      <c r="W161" t="s">
        <v>474</v>
      </c>
      <c r="X161">
        <v>1</v>
      </c>
      <c r="Y161">
        <v>1</v>
      </c>
      <c r="Z161">
        <v>12</v>
      </c>
      <c r="AD161" t="s">
        <v>488</v>
      </c>
      <c r="AE161">
        <v>1196</v>
      </c>
      <c r="AF161" t="s">
        <v>161</v>
      </c>
    </row>
    <row r="162" spans="1:32" x14ac:dyDescent="0.25">
      <c r="A162" s="16" t="s">
        <v>1</v>
      </c>
      <c r="B162" s="26" t="s">
        <v>68</v>
      </c>
      <c r="C162" s="35" t="str">
        <f>VLOOKUP(X162, method!$A$1:$B$15, 2, 0)</f>
        <v>放頭</v>
      </c>
      <c r="D162">
        <v>11</v>
      </c>
      <c r="E162" s="141" t="str">
        <f t="shared" si="4"/>
        <v/>
      </c>
      <c r="F162" s="141">
        <f>COUNTIF($B$2:B162,B162)</f>
        <v>13</v>
      </c>
      <c r="G162" s="141" t="str">
        <f t="shared" si="5"/>
        <v/>
      </c>
      <c r="H162">
        <v>8</v>
      </c>
      <c r="I162">
        <v>3</v>
      </c>
      <c r="J162" s="56" t="s">
        <v>69</v>
      </c>
      <c r="K162" s="67" t="s">
        <v>195</v>
      </c>
      <c r="L162" s="19" t="s">
        <v>32</v>
      </c>
      <c r="M162">
        <v>118</v>
      </c>
      <c r="N162">
        <v>126</v>
      </c>
      <c r="O162">
        <v>12</v>
      </c>
      <c r="P162">
        <v>15</v>
      </c>
      <c r="Q162" t="s">
        <v>580</v>
      </c>
      <c r="R162" s="32" t="s">
        <v>432</v>
      </c>
      <c r="S162" s="40">
        <v>1200</v>
      </c>
      <c r="T162" s="33" t="s">
        <v>417</v>
      </c>
      <c r="U162">
        <v>4</v>
      </c>
      <c r="V162">
        <v>50</v>
      </c>
      <c r="W162" t="s">
        <v>487</v>
      </c>
      <c r="X162">
        <v>2</v>
      </c>
      <c r="Y162">
        <v>4</v>
      </c>
      <c r="Z162">
        <v>11</v>
      </c>
      <c r="AD162" t="s">
        <v>743</v>
      </c>
      <c r="AE162">
        <v>1187</v>
      </c>
      <c r="AF162" t="s">
        <v>161</v>
      </c>
    </row>
    <row r="163" spans="1:32" x14ac:dyDescent="0.25">
      <c r="A163" s="16" t="s">
        <v>1</v>
      </c>
      <c r="B163" s="26" t="s">
        <v>68</v>
      </c>
      <c r="C163" s="35" t="str">
        <f>VLOOKUP(X163, method!$A$1:$B$15, 2, 0)</f>
        <v>放頭</v>
      </c>
      <c r="D163">
        <v>11</v>
      </c>
      <c r="E163" s="141" t="str">
        <f t="shared" si="4"/>
        <v/>
      </c>
      <c r="F163" s="141">
        <f>COUNTIF($B$2:B163,B163)</f>
        <v>14</v>
      </c>
      <c r="G163" s="141" t="str">
        <f t="shared" si="5"/>
        <v/>
      </c>
      <c r="H163">
        <v>8</v>
      </c>
      <c r="I163">
        <v>12</v>
      </c>
      <c r="J163" s="56" t="s">
        <v>69</v>
      </c>
      <c r="K163" s="78" t="s">
        <v>687</v>
      </c>
      <c r="L163" s="19" t="s">
        <v>32</v>
      </c>
      <c r="M163">
        <v>118</v>
      </c>
      <c r="N163">
        <v>117</v>
      </c>
      <c r="O163">
        <v>12</v>
      </c>
      <c r="P163">
        <v>33</v>
      </c>
      <c r="Q163" t="s">
        <v>744</v>
      </c>
      <c r="R163" t="s">
        <v>479</v>
      </c>
      <c r="S163" s="40">
        <v>1200</v>
      </c>
      <c r="T163" s="33" t="s">
        <v>417</v>
      </c>
      <c r="U163">
        <v>4</v>
      </c>
      <c r="V163">
        <v>52</v>
      </c>
      <c r="W163">
        <v>7</v>
      </c>
      <c r="X163">
        <v>2</v>
      </c>
      <c r="Y163">
        <v>3</v>
      </c>
      <c r="Z163">
        <v>11</v>
      </c>
      <c r="AD163" t="s">
        <v>698</v>
      </c>
      <c r="AE163">
        <v>1198</v>
      </c>
      <c r="AF163" t="s">
        <v>161</v>
      </c>
    </row>
    <row r="164" spans="1:32" x14ac:dyDescent="0.25">
      <c r="A164" s="16" t="s">
        <v>1</v>
      </c>
      <c r="B164" s="26" t="s">
        <v>68</v>
      </c>
      <c r="C164" s="35" t="str">
        <f>VLOOKUP(X164, method!$A$1:$B$15, 2, 0)</f>
        <v>放頭</v>
      </c>
      <c r="D164">
        <v>7</v>
      </c>
      <c r="E164" s="141" t="str">
        <f t="shared" si="4"/>
        <v/>
      </c>
      <c r="F164" s="141">
        <f>COUNTIF($B$2:B164,B164)</f>
        <v>15</v>
      </c>
      <c r="G164" s="141" t="str">
        <f t="shared" si="5"/>
        <v/>
      </c>
      <c r="H164">
        <v>8</v>
      </c>
      <c r="I164">
        <v>1</v>
      </c>
      <c r="J164" s="56" t="s">
        <v>69</v>
      </c>
      <c r="K164" s="78" t="s">
        <v>687</v>
      </c>
      <c r="L164" s="19" t="s">
        <v>32</v>
      </c>
      <c r="M164">
        <v>118</v>
      </c>
      <c r="N164">
        <v>119</v>
      </c>
      <c r="O164">
        <v>12</v>
      </c>
      <c r="P164">
        <v>28</v>
      </c>
      <c r="Q164" t="s">
        <v>745</v>
      </c>
      <c r="R164" t="s">
        <v>465</v>
      </c>
      <c r="S164" s="40">
        <v>1200</v>
      </c>
      <c r="T164" s="33" t="s">
        <v>417</v>
      </c>
      <c r="U164">
        <v>4</v>
      </c>
      <c r="V164">
        <v>53</v>
      </c>
      <c r="W164" t="s">
        <v>484</v>
      </c>
      <c r="X164">
        <v>1</v>
      </c>
      <c r="Y164">
        <v>1</v>
      </c>
      <c r="Z164">
        <v>7</v>
      </c>
      <c r="AD164" t="s">
        <v>444</v>
      </c>
      <c r="AE164">
        <v>1197</v>
      </c>
      <c r="AF164" t="s">
        <v>161</v>
      </c>
    </row>
    <row r="165" spans="1:32" x14ac:dyDescent="0.25">
      <c r="A165" s="16" t="s">
        <v>1</v>
      </c>
      <c r="B165" s="26" t="s">
        <v>68</v>
      </c>
      <c r="C165" s="35" t="str">
        <f>VLOOKUP(X165, method!$A$1:$B$15, 2, 0)</f>
        <v>放頭</v>
      </c>
      <c r="D165">
        <v>10</v>
      </c>
      <c r="E165" s="141" t="str">
        <f t="shared" si="4"/>
        <v/>
      </c>
      <c r="F165" s="141">
        <f>COUNTIF($B$2:B165,B165)</f>
        <v>16</v>
      </c>
      <c r="G165" s="141" t="str">
        <f t="shared" si="5"/>
        <v/>
      </c>
      <c r="H165">
        <v>8</v>
      </c>
      <c r="I165">
        <v>5</v>
      </c>
      <c r="J165" s="56" t="s">
        <v>69</v>
      </c>
      <c r="K165" s="67" t="s">
        <v>195</v>
      </c>
      <c r="L165" s="19" t="s">
        <v>32</v>
      </c>
      <c r="M165">
        <v>118</v>
      </c>
      <c r="N165">
        <v>130</v>
      </c>
      <c r="O165">
        <v>12</v>
      </c>
      <c r="P165">
        <v>5.8</v>
      </c>
      <c r="Q165" t="s">
        <v>746</v>
      </c>
      <c r="R165" s="32" t="s">
        <v>426</v>
      </c>
      <c r="S165" s="40">
        <v>1200</v>
      </c>
      <c r="T165" s="33" t="s">
        <v>417</v>
      </c>
      <c r="U165">
        <v>4</v>
      </c>
      <c r="V165">
        <v>53</v>
      </c>
      <c r="W165" t="s">
        <v>490</v>
      </c>
      <c r="X165">
        <v>1</v>
      </c>
      <c r="Y165">
        <v>1</v>
      </c>
      <c r="Z165">
        <v>10</v>
      </c>
      <c r="AD165" t="s">
        <v>747</v>
      </c>
      <c r="AE165">
        <v>1192</v>
      </c>
      <c r="AF165" t="s">
        <v>161</v>
      </c>
    </row>
    <row r="166" spans="1:32" x14ac:dyDescent="0.25">
      <c r="A166" s="16" t="s">
        <v>1</v>
      </c>
      <c r="B166" s="26" t="s">
        <v>68</v>
      </c>
      <c r="C166" s="35" t="str">
        <f>VLOOKUP(X166, method!$A$1:$B$15, 2, 0)</f>
        <v>放頭</v>
      </c>
      <c r="D166">
        <v>12</v>
      </c>
      <c r="E166" s="141" t="str">
        <f t="shared" si="4"/>
        <v/>
      </c>
      <c r="F166" s="141">
        <f>COUNTIF($B$2:B166,B166)</f>
        <v>17</v>
      </c>
      <c r="G166" s="141" t="str">
        <f t="shared" si="5"/>
        <v/>
      </c>
      <c r="H166">
        <v>8</v>
      </c>
      <c r="I166">
        <v>11</v>
      </c>
      <c r="J166" s="56" t="s">
        <v>69</v>
      </c>
      <c r="K166" s="67" t="s">
        <v>195</v>
      </c>
      <c r="L166" s="19" t="s">
        <v>32</v>
      </c>
      <c r="M166">
        <v>118</v>
      </c>
      <c r="N166">
        <v>129</v>
      </c>
      <c r="O166">
        <v>12</v>
      </c>
      <c r="P166">
        <v>26</v>
      </c>
      <c r="Q166" t="s">
        <v>748</v>
      </c>
      <c r="R166" t="s">
        <v>479</v>
      </c>
      <c r="S166" s="40">
        <v>1200</v>
      </c>
      <c r="T166" s="33" t="s">
        <v>427</v>
      </c>
      <c r="U166">
        <v>4</v>
      </c>
      <c r="V166">
        <v>53</v>
      </c>
      <c r="W166" t="s">
        <v>460</v>
      </c>
      <c r="X166">
        <v>2</v>
      </c>
      <c r="Y166">
        <v>2</v>
      </c>
      <c r="Z166">
        <v>12</v>
      </c>
      <c r="AD166" t="s">
        <v>424</v>
      </c>
      <c r="AE166">
        <v>1192</v>
      </c>
      <c r="AF166" t="s">
        <v>161</v>
      </c>
    </row>
    <row r="167" spans="1:32" x14ac:dyDescent="0.25">
      <c r="A167" s="16" t="s">
        <v>1</v>
      </c>
      <c r="B167" s="26" t="s">
        <v>68</v>
      </c>
      <c r="C167" s="35" t="str">
        <f>VLOOKUP(X167, method!$A$1:$B$15, 2, 0)</f>
        <v>放頭</v>
      </c>
      <c r="D167" s="28">
        <v>1</v>
      </c>
      <c r="E167" s="140" t="str">
        <f t="shared" si="4"/>
        <v/>
      </c>
      <c r="F167" s="140">
        <f>COUNTIF($B$2:B167,B167)</f>
        <v>18</v>
      </c>
      <c r="G167" s="140" t="str">
        <f t="shared" si="5"/>
        <v/>
      </c>
      <c r="H167">
        <v>8</v>
      </c>
      <c r="I167">
        <v>7</v>
      </c>
      <c r="J167" s="56" t="s">
        <v>69</v>
      </c>
      <c r="K167" s="67" t="s">
        <v>195</v>
      </c>
      <c r="L167" s="19" t="s">
        <v>32</v>
      </c>
      <c r="M167">
        <v>118</v>
      </c>
      <c r="N167">
        <v>123</v>
      </c>
      <c r="O167">
        <v>12</v>
      </c>
      <c r="P167">
        <v>13</v>
      </c>
      <c r="Q167" t="s">
        <v>592</v>
      </c>
      <c r="R167" s="31" t="s">
        <v>420</v>
      </c>
      <c r="S167" s="40">
        <v>1200</v>
      </c>
      <c r="T167" s="33" t="s">
        <v>427</v>
      </c>
      <c r="U167">
        <v>4</v>
      </c>
      <c r="V167">
        <v>47</v>
      </c>
      <c r="W167" s="12" t="s">
        <v>446</v>
      </c>
      <c r="X167">
        <v>1</v>
      </c>
      <c r="Y167">
        <v>1</v>
      </c>
      <c r="Z167">
        <v>1</v>
      </c>
      <c r="AD167" t="s">
        <v>749</v>
      </c>
      <c r="AE167">
        <v>1184</v>
      </c>
      <c r="AF167" t="s">
        <v>161</v>
      </c>
    </row>
    <row r="168" spans="1:32" x14ac:dyDescent="0.25">
      <c r="A168" s="16" t="s">
        <v>1</v>
      </c>
      <c r="B168" s="26" t="s">
        <v>68</v>
      </c>
      <c r="C168" s="35" t="str">
        <f>VLOOKUP(X168, method!$A$1:$B$15, 2, 0)</f>
        <v>放頭</v>
      </c>
      <c r="D168" s="28">
        <v>1</v>
      </c>
      <c r="E168" s="140" t="str">
        <f t="shared" si="4"/>
        <v/>
      </c>
      <c r="F168" s="140">
        <f>COUNTIF($B$2:B168,B168)</f>
        <v>19</v>
      </c>
      <c r="G168" s="140" t="str">
        <f t="shared" si="5"/>
        <v/>
      </c>
      <c r="H168">
        <v>8</v>
      </c>
      <c r="I168">
        <v>5</v>
      </c>
      <c r="J168" s="56" t="s">
        <v>69</v>
      </c>
      <c r="K168" s="61" t="s">
        <v>106</v>
      </c>
      <c r="L168" s="19" t="s">
        <v>32</v>
      </c>
      <c r="M168">
        <v>118</v>
      </c>
      <c r="N168">
        <v>115</v>
      </c>
      <c r="O168">
        <v>12</v>
      </c>
      <c r="P168">
        <v>12</v>
      </c>
      <c r="Q168" t="s">
        <v>470</v>
      </c>
      <c r="R168" s="32" t="s">
        <v>416</v>
      </c>
      <c r="S168" s="40">
        <v>1200</v>
      </c>
      <c r="T168" s="33" t="s">
        <v>417</v>
      </c>
      <c r="U168">
        <v>4</v>
      </c>
      <c r="V168">
        <v>40</v>
      </c>
      <c r="W168" s="12" t="s">
        <v>418</v>
      </c>
      <c r="X168">
        <v>1</v>
      </c>
      <c r="Y168">
        <v>1</v>
      </c>
      <c r="Z168">
        <v>1</v>
      </c>
      <c r="AD168" t="s">
        <v>22</v>
      </c>
      <c r="AE168">
        <v>1183</v>
      </c>
      <c r="AF168" t="s">
        <v>161</v>
      </c>
    </row>
    <row r="169" spans="1:32" x14ac:dyDescent="0.25">
      <c r="A169" s="16" t="s">
        <v>1</v>
      </c>
      <c r="B169" s="26" t="s">
        <v>68</v>
      </c>
      <c r="C169" s="35" t="str">
        <f>VLOOKUP(X169, method!$A$1:$B$15, 2, 0)</f>
        <v>放頭</v>
      </c>
      <c r="D169">
        <v>6</v>
      </c>
      <c r="E169" s="141" t="str">
        <f t="shared" si="4"/>
        <v/>
      </c>
      <c r="F169" s="141">
        <f>COUNTIF($B$2:B169,B169)</f>
        <v>20</v>
      </c>
      <c r="G169" s="141" t="str">
        <f t="shared" si="5"/>
        <v/>
      </c>
      <c r="H169">
        <v>8</v>
      </c>
      <c r="I169">
        <v>7</v>
      </c>
      <c r="J169" s="56" t="s">
        <v>69</v>
      </c>
      <c r="K169" s="73" t="s">
        <v>452</v>
      </c>
      <c r="L169" s="19" t="s">
        <v>32</v>
      </c>
      <c r="M169">
        <v>118</v>
      </c>
      <c r="N169">
        <v>116</v>
      </c>
      <c r="O169">
        <v>12</v>
      </c>
      <c r="P169">
        <v>22</v>
      </c>
      <c r="Q169" t="s">
        <v>750</v>
      </c>
      <c r="R169" s="32" t="s">
        <v>432</v>
      </c>
      <c r="S169" s="40">
        <v>1200</v>
      </c>
      <c r="T169" s="33" t="s">
        <v>417</v>
      </c>
      <c r="U169">
        <v>4</v>
      </c>
      <c r="V169">
        <v>41</v>
      </c>
      <c r="W169" t="s">
        <v>513</v>
      </c>
      <c r="X169">
        <v>1</v>
      </c>
      <c r="Y169">
        <v>1</v>
      </c>
      <c r="Z169">
        <v>6</v>
      </c>
      <c r="AD169" t="s">
        <v>751</v>
      </c>
      <c r="AE169">
        <v>1173</v>
      </c>
      <c r="AF169" t="s">
        <v>752</v>
      </c>
    </row>
    <row r="170" spans="1:32" x14ac:dyDescent="0.25">
      <c r="A170" s="16" t="s">
        <v>1</v>
      </c>
      <c r="B170" s="26" t="s">
        <v>68</v>
      </c>
      <c r="C170" s="35" t="str">
        <f>VLOOKUP(X170, method!$A$1:$B$15, 2, 0)</f>
        <v>放頭</v>
      </c>
      <c r="D170">
        <v>11</v>
      </c>
      <c r="E170" s="141" t="str">
        <f t="shared" si="4"/>
        <v/>
      </c>
      <c r="F170" s="141">
        <f>COUNTIF($B$2:B170,B170)</f>
        <v>21</v>
      </c>
      <c r="G170" s="141" t="str">
        <f t="shared" si="5"/>
        <v/>
      </c>
      <c r="H170">
        <v>8</v>
      </c>
      <c r="I170">
        <v>7</v>
      </c>
      <c r="J170" s="56" t="s">
        <v>69</v>
      </c>
      <c r="K170" s="57" t="s">
        <v>326</v>
      </c>
      <c r="L170" s="17" t="s">
        <v>91</v>
      </c>
      <c r="M170">
        <v>118</v>
      </c>
      <c r="N170">
        <v>116</v>
      </c>
      <c r="O170">
        <v>12</v>
      </c>
      <c r="P170">
        <v>18</v>
      </c>
      <c r="Q170" t="s">
        <v>595</v>
      </c>
      <c r="R170" s="32" t="s">
        <v>432</v>
      </c>
      <c r="S170" s="40">
        <v>1200</v>
      </c>
      <c r="T170" s="33" t="s">
        <v>417</v>
      </c>
      <c r="U170">
        <v>4</v>
      </c>
      <c r="V170">
        <v>41</v>
      </c>
      <c r="W170" t="s">
        <v>753</v>
      </c>
      <c r="X170">
        <v>2</v>
      </c>
      <c r="Y170">
        <v>2</v>
      </c>
      <c r="Z170">
        <v>11</v>
      </c>
      <c r="AD170" t="s">
        <v>754</v>
      </c>
      <c r="AE170">
        <v>1175</v>
      </c>
      <c r="AF170" t="s">
        <v>367</v>
      </c>
    </row>
    <row r="171" spans="1:32" x14ac:dyDescent="0.25">
      <c r="A171" s="16" t="s">
        <v>1</v>
      </c>
      <c r="B171" s="26" t="s">
        <v>68</v>
      </c>
      <c r="C171" s="35" t="str">
        <f>VLOOKUP(X171, method!$A$1:$B$15, 2, 0)</f>
        <v>放頭</v>
      </c>
      <c r="D171" s="28">
        <v>2</v>
      </c>
      <c r="E171" s="140" t="str">
        <f t="shared" si="4"/>
        <v/>
      </c>
      <c r="F171" s="140">
        <f>COUNTIF($B$2:B171,B171)</f>
        <v>22</v>
      </c>
      <c r="G171" s="140" t="str">
        <f t="shared" si="5"/>
        <v/>
      </c>
      <c r="H171">
        <v>8</v>
      </c>
      <c r="I171">
        <v>3</v>
      </c>
      <c r="J171" s="56" t="s">
        <v>69</v>
      </c>
      <c r="K171" s="67" t="s">
        <v>195</v>
      </c>
      <c r="L171" s="17" t="s">
        <v>91</v>
      </c>
      <c r="M171">
        <v>118</v>
      </c>
      <c r="N171">
        <v>134</v>
      </c>
      <c r="O171">
        <v>12</v>
      </c>
      <c r="P171">
        <v>7.9</v>
      </c>
      <c r="Q171" t="s">
        <v>478</v>
      </c>
      <c r="R171" t="s">
        <v>479</v>
      </c>
      <c r="S171" s="40">
        <v>1200</v>
      </c>
      <c r="T171" s="34" t="s">
        <v>755</v>
      </c>
      <c r="U171">
        <v>5</v>
      </c>
      <c r="V171">
        <v>39</v>
      </c>
      <c r="W171" s="12" t="s">
        <v>654</v>
      </c>
      <c r="X171">
        <v>1</v>
      </c>
      <c r="Y171">
        <v>1</v>
      </c>
      <c r="Z171">
        <v>2</v>
      </c>
      <c r="AD171" t="s">
        <v>756</v>
      </c>
      <c r="AE171">
        <v>1181</v>
      </c>
      <c r="AF171" t="s">
        <v>367</v>
      </c>
    </row>
    <row r="172" spans="1:32" x14ac:dyDescent="0.25">
      <c r="A172" s="16" t="s">
        <v>1</v>
      </c>
      <c r="B172" s="26" t="s">
        <v>68</v>
      </c>
      <c r="C172" s="37" t="str">
        <f>VLOOKUP(X172, method!$A$1:$B$15, 2, 0)</f>
        <v>中前</v>
      </c>
      <c r="D172" s="30">
        <v>4</v>
      </c>
      <c r="E172" s="141" t="str">
        <f t="shared" si="4"/>
        <v/>
      </c>
      <c r="F172" s="141">
        <f>COUNTIF($B$2:B172,B172)</f>
        <v>23</v>
      </c>
      <c r="G172" s="141" t="str">
        <f t="shared" si="5"/>
        <v/>
      </c>
      <c r="H172">
        <v>8</v>
      </c>
      <c r="I172">
        <v>7</v>
      </c>
      <c r="J172" s="56" t="s">
        <v>69</v>
      </c>
      <c r="K172" s="68" t="s">
        <v>316</v>
      </c>
      <c r="L172" s="17" t="s">
        <v>91</v>
      </c>
      <c r="M172">
        <v>118</v>
      </c>
      <c r="N172">
        <v>128</v>
      </c>
      <c r="O172">
        <v>12</v>
      </c>
      <c r="P172">
        <v>4.5999999999999996</v>
      </c>
      <c r="Q172" t="s">
        <v>757</v>
      </c>
      <c r="R172" t="s">
        <v>479</v>
      </c>
      <c r="S172" s="40">
        <v>1200</v>
      </c>
      <c r="T172" s="33" t="s">
        <v>417</v>
      </c>
      <c r="U172">
        <v>5</v>
      </c>
      <c r="V172">
        <v>40</v>
      </c>
      <c r="W172" s="12">
        <v>2</v>
      </c>
      <c r="X172">
        <v>4</v>
      </c>
      <c r="Y172">
        <v>4</v>
      </c>
      <c r="Z172">
        <v>4</v>
      </c>
      <c r="AD172" t="s">
        <v>292</v>
      </c>
      <c r="AE172">
        <v>1187</v>
      </c>
      <c r="AF172" t="s">
        <v>367</v>
      </c>
    </row>
    <row r="173" spans="1:32" x14ac:dyDescent="0.25">
      <c r="A173" s="16" t="s">
        <v>1</v>
      </c>
      <c r="B173" s="26" t="s">
        <v>68</v>
      </c>
      <c r="C173" s="35" t="str">
        <f>VLOOKUP(X173, method!$A$1:$B$15, 2, 0)</f>
        <v>放頭</v>
      </c>
      <c r="D173" s="30">
        <v>4</v>
      </c>
      <c r="E173" s="141" t="str">
        <f t="shared" si="4"/>
        <v/>
      </c>
      <c r="F173" s="141">
        <f>COUNTIF($B$2:B173,B173)</f>
        <v>24</v>
      </c>
      <c r="G173" s="141" t="str">
        <f t="shared" si="5"/>
        <v/>
      </c>
      <c r="H173">
        <v>8</v>
      </c>
      <c r="I173">
        <v>3</v>
      </c>
      <c r="J173" s="56" t="s">
        <v>69</v>
      </c>
      <c r="K173" s="62" t="s">
        <v>120</v>
      </c>
      <c r="L173" s="17" t="s">
        <v>91</v>
      </c>
      <c r="M173">
        <v>118</v>
      </c>
      <c r="N173">
        <v>116</v>
      </c>
      <c r="O173">
        <v>12</v>
      </c>
      <c r="P173">
        <v>6.5</v>
      </c>
      <c r="Q173" t="s">
        <v>758</v>
      </c>
      <c r="R173" s="31" t="s">
        <v>420</v>
      </c>
      <c r="S173" s="40">
        <v>1200</v>
      </c>
      <c r="T173" s="33" t="s">
        <v>417</v>
      </c>
      <c r="U173">
        <v>4</v>
      </c>
      <c r="V173">
        <v>41</v>
      </c>
      <c r="W173" t="s">
        <v>484</v>
      </c>
      <c r="X173">
        <v>2</v>
      </c>
      <c r="Y173">
        <v>2</v>
      </c>
      <c r="Z173">
        <v>4</v>
      </c>
      <c r="AD173" t="s">
        <v>421</v>
      </c>
      <c r="AE173">
        <v>1181</v>
      </c>
      <c r="AF173" t="s">
        <v>367</v>
      </c>
    </row>
    <row r="174" spans="1:32" x14ac:dyDescent="0.25">
      <c r="A174" s="16" t="s">
        <v>1</v>
      </c>
      <c r="B174" s="26" t="s">
        <v>68</v>
      </c>
      <c r="C174" s="35" t="str">
        <f>VLOOKUP(X174, method!$A$1:$B$15, 2, 0)</f>
        <v>放頭</v>
      </c>
      <c r="D174" s="30">
        <v>5</v>
      </c>
      <c r="E174" s="141" t="str">
        <f t="shared" si="4"/>
        <v/>
      </c>
      <c r="F174" s="141">
        <f>COUNTIF($B$2:B174,B174)</f>
        <v>25</v>
      </c>
      <c r="G174" s="141" t="str">
        <f t="shared" si="5"/>
        <v/>
      </c>
      <c r="H174">
        <v>8</v>
      </c>
      <c r="I174">
        <v>1</v>
      </c>
      <c r="J174" s="56" t="s">
        <v>69</v>
      </c>
      <c r="K174" s="57" t="s">
        <v>326</v>
      </c>
      <c r="L174" s="17" t="s">
        <v>91</v>
      </c>
      <c r="M174">
        <v>118</v>
      </c>
      <c r="N174">
        <v>115</v>
      </c>
      <c r="O174">
        <v>12</v>
      </c>
      <c r="P174">
        <v>16</v>
      </c>
      <c r="Q174" t="s">
        <v>602</v>
      </c>
      <c r="R174" s="32" t="s">
        <v>426</v>
      </c>
      <c r="S174" s="40">
        <v>1200</v>
      </c>
      <c r="T174" s="33" t="s">
        <v>417</v>
      </c>
      <c r="U174">
        <v>4</v>
      </c>
      <c r="V174">
        <v>42</v>
      </c>
      <c r="W174" s="12">
        <v>2</v>
      </c>
      <c r="X174">
        <v>1</v>
      </c>
      <c r="Y174">
        <v>1</v>
      </c>
      <c r="Z174">
        <v>5</v>
      </c>
      <c r="AD174" t="s">
        <v>601</v>
      </c>
      <c r="AE174">
        <v>1188</v>
      </c>
      <c r="AF174" t="s">
        <v>367</v>
      </c>
    </row>
    <row r="175" spans="1:32" x14ac:dyDescent="0.25">
      <c r="A175" s="16" t="s">
        <v>1</v>
      </c>
      <c r="B175" s="26" t="s">
        <v>68</v>
      </c>
      <c r="C175" s="35" t="str">
        <f>VLOOKUP(X175, method!$A$1:$B$15, 2, 0)</f>
        <v>放頭</v>
      </c>
      <c r="D175">
        <v>7</v>
      </c>
      <c r="E175" s="141" t="str">
        <f t="shared" si="4"/>
        <v/>
      </c>
      <c r="F175" s="141">
        <f>COUNTIF($B$2:B175,B175)</f>
        <v>26</v>
      </c>
      <c r="G175" s="141" t="str">
        <f t="shared" si="5"/>
        <v/>
      </c>
      <c r="H175">
        <v>8</v>
      </c>
      <c r="I175">
        <v>2</v>
      </c>
      <c r="J175" s="56" t="s">
        <v>69</v>
      </c>
      <c r="K175" s="57" t="s">
        <v>326</v>
      </c>
      <c r="L175" s="17" t="s">
        <v>91</v>
      </c>
      <c r="M175">
        <v>118</v>
      </c>
      <c r="N175">
        <v>115</v>
      </c>
      <c r="O175">
        <v>12</v>
      </c>
      <c r="P175">
        <v>8</v>
      </c>
      <c r="Q175" t="s">
        <v>759</v>
      </c>
      <c r="R175" s="32" t="s">
        <v>432</v>
      </c>
      <c r="S175" s="40">
        <v>1200</v>
      </c>
      <c r="T175" s="33" t="s">
        <v>417</v>
      </c>
      <c r="U175">
        <v>4</v>
      </c>
      <c r="V175">
        <v>42</v>
      </c>
      <c r="W175" t="s">
        <v>435</v>
      </c>
      <c r="X175">
        <v>1</v>
      </c>
      <c r="Y175">
        <v>1</v>
      </c>
      <c r="Z175">
        <v>7</v>
      </c>
      <c r="AD175" t="s">
        <v>612</v>
      </c>
      <c r="AE175">
        <v>1187</v>
      </c>
      <c r="AF175" t="s">
        <v>367</v>
      </c>
    </row>
    <row r="176" spans="1:32" x14ac:dyDescent="0.25">
      <c r="A176" s="16" t="s">
        <v>1</v>
      </c>
      <c r="B176" s="26" t="s">
        <v>68</v>
      </c>
      <c r="C176" s="35" t="str">
        <f>VLOOKUP(X176, method!$A$1:$B$15, 2, 0)</f>
        <v>放頭</v>
      </c>
      <c r="D176" s="28">
        <v>3</v>
      </c>
      <c r="E176" s="140" t="str">
        <f t="shared" si="4"/>
        <v/>
      </c>
      <c r="F176" s="140">
        <f>COUNTIF($B$2:B176,B176)</f>
        <v>27</v>
      </c>
      <c r="G176" s="140" t="str">
        <f t="shared" si="5"/>
        <v/>
      </c>
      <c r="H176">
        <v>8</v>
      </c>
      <c r="I176">
        <v>1</v>
      </c>
      <c r="J176" s="56" t="s">
        <v>69</v>
      </c>
      <c r="K176" s="61" t="s">
        <v>106</v>
      </c>
      <c r="L176" s="17" t="s">
        <v>91</v>
      </c>
      <c r="M176">
        <v>118</v>
      </c>
      <c r="N176">
        <v>118</v>
      </c>
      <c r="O176">
        <v>12</v>
      </c>
      <c r="P176">
        <v>3.7</v>
      </c>
      <c r="Q176" t="s">
        <v>760</v>
      </c>
      <c r="R176" s="32" t="s">
        <v>416</v>
      </c>
      <c r="S176" s="40">
        <v>1200</v>
      </c>
      <c r="T176" s="33" t="s">
        <v>417</v>
      </c>
      <c r="U176">
        <v>4</v>
      </c>
      <c r="V176">
        <v>42</v>
      </c>
      <c r="W176" s="12" t="s">
        <v>549</v>
      </c>
      <c r="X176">
        <v>1</v>
      </c>
      <c r="Y176">
        <v>1</v>
      </c>
      <c r="Z176">
        <v>3</v>
      </c>
      <c r="AD176" t="s">
        <v>481</v>
      </c>
      <c r="AE176">
        <v>1201</v>
      </c>
      <c r="AF176" t="s">
        <v>367</v>
      </c>
    </row>
    <row r="177" spans="1:32" x14ac:dyDescent="0.25">
      <c r="A177" s="16" t="s">
        <v>1</v>
      </c>
      <c r="B177" s="26" t="s">
        <v>68</v>
      </c>
      <c r="C177" s="35" t="str">
        <f>VLOOKUP(X177, method!$A$1:$B$15, 2, 0)</f>
        <v>放頭</v>
      </c>
      <c r="D177" s="28">
        <v>1</v>
      </c>
      <c r="E177" s="140" t="str">
        <f t="shared" si="4"/>
        <v/>
      </c>
      <c r="F177" s="140">
        <f>COUNTIF($B$2:B177,B177)</f>
        <v>28</v>
      </c>
      <c r="G177" s="140" t="str">
        <f t="shared" si="5"/>
        <v/>
      </c>
      <c r="H177">
        <v>8</v>
      </c>
      <c r="I177">
        <v>3</v>
      </c>
      <c r="J177" s="56" t="s">
        <v>69</v>
      </c>
      <c r="K177" s="67" t="s">
        <v>195</v>
      </c>
      <c r="L177" s="17" t="s">
        <v>91</v>
      </c>
      <c r="M177">
        <v>118</v>
      </c>
      <c r="N177">
        <v>133</v>
      </c>
      <c r="O177">
        <v>12</v>
      </c>
      <c r="P177">
        <v>3.9</v>
      </c>
      <c r="Q177" t="s">
        <v>761</v>
      </c>
      <c r="R177" s="31" t="s">
        <v>420</v>
      </c>
      <c r="S177" s="40">
        <v>1200</v>
      </c>
      <c r="T177" s="33" t="s">
        <v>417</v>
      </c>
      <c r="U177">
        <v>5</v>
      </c>
      <c r="V177">
        <v>37</v>
      </c>
      <c r="W177" s="12" t="s">
        <v>581</v>
      </c>
      <c r="X177">
        <v>1</v>
      </c>
      <c r="Y177">
        <v>1</v>
      </c>
      <c r="Z177">
        <v>1</v>
      </c>
      <c r="AD177" t="s">
        <v>762</v>
      </c>
      <c r="AE177">
        <v>1190</v>
      </c>
      <c r="AF177" t="s">
        <v>367</v>
      </c>
    </row>
    <row r="178" spans="1:32" x14ac:dyDescent="0.25">
      <c r="A178" s="16" t="s">
        <v>1</v>
      </c>
      <c r="B178" s="26" t="s">
        <v>68</v>
      </c>
      <c r="C178" s="35" t="str">
        <f>VLOOKUP(X178, method!$A$1:$B$15, 2, 0)</f>
        <v>放頭</v>
      </c>
      <c r="D178">
        <v>6</v>
      </c>
      <c r="E178" s="141" t="str">
        <f t="shared" si="4"/>
        <v/>
      </c>
      <c r="F178" s="141">
        <f>COUNTIF($B$2:B178,B178)</f>
        <v>29</v>
      </c>
      <c r="G178" s="141" t="str">
        <f t="shared" si="5"/>
        <v/>
      </c>
      <c r="H178">
        <v>8</v>
      </c>
      <c r="I178">
        <v>10</v>
      </c>
      <c r="J178" s="56" t="s">
        <v>69</v>
      </c>
      <c r="K178" s="49" t="s">
        <v>31</v>
      </c>
      <c r="L178" s="17" t="s">
        <v>91</v>
      </c>
      <c r="M178">
        <v>118</v>
      </c>
      <c r="N178">
        <v>134</v>
      </c>
      <c r="O178">
        <v>12</v>
      </c>
      <c r="P178">
        <v>2.7</v>
      </c>
      <c r="Q178" t="s">
        <v>763</v>
      </c>
      <c r="R178" s="32" t="s">
        <v>432</v>
      </c>
      <c r="S178" s="40">
        <v>1200</v>
      </c>
      <c r="T178" s="33" t="s">
        <v>417</v>
      </c>
      <c r="U178">
        <v>5</v>
      </c>
      <c r="V178">
        <v>39</v>
      </c>
      <c r="W178" s="12" t="s">
        <v>549</v>
      </c>
      <c r="X178">
        <v>2</v>
      </c>
      <c r="Y178">
        <v>2</v>
      </c>
      <c r="Z178">
        <v>6</v>
      </c>
      <c r="AD178" t="s">
        <v>764</v>
      </c>
      <c r="AE178">
        <v>1192</v>
      </c>
      <c r="AF178" t="s">
        <v>367</v>
      </c>
    </row>
    <row r="179" spans="1:32" x14ac:dyDescent="0.25">
      <c r="A179" s="16" t="s">
        <v>1</v>
      </c>
      <c r="B179" s="26" t="s">
        <v>68</v>
      </c>
      <c r="C179" s="35" t="str">
        <f>VLOOKUP(X179, method!$A$1:$B$15, 2, 0)</f>
        <v>放頭</v>
      </c>
      <c r="D179">
        <v>10</v>
      </c>
      <c r="E179" s="141" t="str">
        <f t="shared" si="4"/>
        <v/>
      </c>
      <c r="F179" s="141">
        <f>COUNTIF($B$2:B179,B179)</f>
        <v>30</v>
      </c>
      <c r="G179" s="141" t="str">
        <f t="shared" si="5"/>
        <v/>
      </c>
      <c r="H179">
        <v>8</v>
      </c>
      <c r="I179">
        <v>9</v>
      </c>
      <c r="J179" s="56" t="s">
        <v>69</v>
      </c>
      <c r="K179" s="57" t="s">
        <v>326</v>
      </c>
      <c r="L179" s="17" t="s">
        <v>91</v>
      </c>
      <c r="M179">
        <v>118</v>
      </c>
      <c r="N179">
        <v>114</v>
      </c>
      <c r="O179">
        <v>12</v>
      </c>
      <c r="P179">
        <v>22</v>
      </c>
      <c r="Q179" t="s">
        <v>611</v>
      </c>
      <c r="R179" s="32" t="s">
        <v>416</v>
      </c>
      <c r="S179" s="40">
        <v>1200</v>
      </c>
      <c r="T179" s="33" t="s">
        <v>417</v>
      </c>
      <c r="U179">
        <v>4</v>
      </c>
      <c r="V179">
        <v>41</v>
      </c>
      <c r="W179" t="s">
        <v>429</v>
      </c>
      <c r="X179">
        <v>1</v>
      </c>
      <c r="Y179">
        <v>2</v>
      </c>
      <c r="Z179">
        <v>10</v>
      </c>
      <c r="AD179" t="s">
        <v>739</v>
      </c>
      <c r="AE179">
        <v>1196</v>
      </c>
      <c r="AF179" t="s">
        <v>367</v>
      </c>
    </row>
    <row r="180" spans="1:32" x14ac:dyDescent="0.25">
      <c r="A180" s="16" t="s">
        <v>1</v>
      </c>
      <c r="B180" s="26" t="s">
        <v>68</v>
      </c>
      <c r="C180" s="35" t="str">
        <f>VLOOKUP(X180, method!$A$1:$B$15, 2, 0)</f>
        <v>放頭</v>
      </c>
      <c r="D180" s="28">
        <v>3</v>
      </c>
      <c r="E180" s="140" t="str">
        <f t="shared" si="4"/>
        <v/>
      </c>
      <c r="F180" s="140">
        <f>COUNTIF($B$2:B180,B180)</f>
        <v>31</v>
      </c>
      <c r="G180" s="140" t="str">
        <f t="shared" si="5"/>
        <v/>
      </c>
      <c r="H180">
        <v>8</v>
      </c>
      <c r="I180">
        <v>10</v>
      </c>
      <c r="J180" s="56" t="s">
        <v>69</v>
      </c>
      <c r="K180" s="57" t="s">
        <v>326</v>
      </c>
      <c r="L180" s="17" t="s">
        <v>91</v>
      </c>
      <c r="M180">
        <v>118</v>
      </c>
      <c r="N180">
        <v>114</v>
      </c>
      <c r="O180">
        <v>12</v>
      </c>
      <c r="P180">
        <v>6.8</v>
      </c>
      <c r="Q180" t="s">
        <v>765</v>
      </c>
      <c r="R180" s="32" t="s">
        <v>432</v>
      </c>
      <c r="S180" s="40">
        <v>1200</v>
      </c>
      <c r="T180" s="33" t="s">
        <v>417</v>
      </c>
      <c r="U180">
        <v>4</v>
      </c>
      <c r="V180">
        <v>41</v>
      </c>
      <c r="W180" s="12" t="s">
        <v>471</v>
      </c>
      <c r="X180">
        <v>1</v>
      </c>
      <c r="Y180">
        <v>1</v>
      </c>
      <c r="Z180">
        <v>3</v>
      </c>
      <c r="AD180" t="s">
        <v>733</v>
      </c>
      <c r="AE180">
        <v>1193</v>
      </c>
      <c r="AF180" t="s">
        <v>367</v>
      </c>
    </row>
    <row r="181" spans="1:32" x14ac:dyDescent="0.25">
      <c r="A181" s="16" t="s">
        <v>1</v>
      </c>
      <c r="B181" s="26" t="s">
        <v>68</v>
      </c>
      <c r="C181" s="35" t="str">
        <f>VLOOKUP(X181, method!$A$1:$B$15, 2, 0)</f>
        <v>放頭</v>
      </c>
      <c r="D181" s="30">
        <v>4</v>
      </c>
      <c r="E181" s="141" t="str">
        <f t="shared" si="4"/>
        <v/>
      </c>
      <c r="F181" s="141">
        <f>COUNTIF($B$2:B181,B181)</f>
        <v>32</v>
      </c>
      <c r="G181" s="141" t="str">
        <f t="shared" si="5"/>
        <v/>
      </c>
      <c r="H181">
        <v>8</v>
      </c>
      <c r="I181">
        <v>6</v>
      </c>
      <c r="J181" s="56" t="s">
        <v>69</v>
      </c>
      <c r="K181" s="62" t="s">
        <v>120</v>
      </c>
      <c r="L181" s="17" t="s">
        <v>91</v>
      </c>
      <c r="M181">
        <v>118</v>
      </c>
      <c r="N181">
        <v>116</v>
      </c>
      <c r="O181">
        <v>12</v>
      </c>
      <c r="P181">
        <v>15</v>
      </c>
      <c r="Q181" t="s">
        <v>613</v>
      </c>
      <c r="R181" s="32" t="s">
        <v>426</v>
      </c>
      <c r="S181" s="40">
        <v>1200</v>
      </c>
      <c r="T181" s="33" t="s">
        <v>417</v>
      </c>
      <c r="U181">
        <v>4</v>
      </c>
      <c r="V181">
        <v>43</v>
      </c>
      <c r="W181" t="s">
        <v>435</v>
      </c>
      <c r="X181">
        <v>2</v>
      </c>
      <c r="Y181">
        <v>1</v>
      </c>
      <c r="Z181">
        <v>4</v>
      </c>
      <c r="AD181" t="s">
        <v>766</v>
      </c>
      <c r="AE181">
        <v>1200</v>
      </c>
      <c r="AF181" t="s">
        <v>367</v>
      </c>
    </row>
    <row r="182" spans="1:32" x14ac:dyDescent="0.25">
      <c r="A182" s="16" t="s">
        <v>1</v>
      </c>
      <c r="B182" s="26" t="s">
        <v>68</v>
      </c>
      <c r="C182" s="35" t="str">
        <f>VLOOKUP(X182, method!$A$1:$B$15, 2, 0)</f>
        <v>放頭</v>
      </c>
      <c r="D182">
        <v>8</v>
      </c>
      <c r="E182" s="141" t="str">
        <f t="shared" si="4"/>
        <v/>
      </c>
      <c r="F182" s="141">
        <f>COUNTIF($B$2:B182,B182)</f>
        <v>33</v>
      </c>
      <c r="G182" s="141" t="str">
        <f t="shared" si="5"/>
        <v/>
      </c>
      <c r="H182">
        <v>8</v>
      </c>
      <c r="I182">
        <v>5</v>
      </c>
      <c r="J182" s="56" t="s">
        <v>69</v>
      </c>
      <c r="K182" s="54" t="s">
        <v>58</v>
      </c>
      <c r="L182" s="17" t="s">
        <v>91</v>
      </c>
      <c r="M182">
        <v>118</v>
      </c>
      <c r="N182">
        <v>122</v>
      </c>
      <c r="O182">
        <v>12</v>
      </c>
      <c r="P182">
        <v>11</v>
      </c>
      <c r="Q182" t="s">
        <v>767</v>
      </c>
      <c r="R182" s="31" t="s">
        <v>420</v>
      </c>
      <c r="S182" s="40">
        <v>1200</v>
      </c>
      <c r="T182" s="33" t="s">
        <v>417</v>
      </c>
      <c r="U182">
        <v>4</v>
      </c>
      <c r="V182">
        <v>45</v>
      </c>
      <c r="W182">
        <v>5</v>
      </c>
      <c r="X182">
        <v>3</v>
      </c>
      <c r="Y182">
        <v>4</v>
      </c>
      <c r="Z182">
        <v>8</v>
      </c>
      <c r="AD182" t="s">
        <v>768</v>
      </c>
      <c r="AE182">
        <v>1192</v>
      </c>
      <c r="AF182" t="s">
        <v>367</v>
      </c>
    </row>
    <row r="183" spans="1:32" x14ac:dyDescent="0.25">
      <c r="A183" s="16" t="s">
        <v>1</v>
      </c>
      <c r="B183" s="26" t="s">
        <v>68</v>
      </c>
      <c r="C183" s="35" t="str">
        <f>VLOOKUP(X183, method!$A$1:$B$15, 2, 0)</f>
        <v>放頭</v>
      </c>
      <c r="D183">
        <v>6</v>
      </c>
      <c r="E183" s="141" t="str">
        <f t="shared" si="4"/>
        <v/>
      </c>
      <c r="F183" s="141">
        <f>COUNTIF($B$2:B183,B183)</f>
        <v>34</v>
      </c>
      <c r="G183" s="141" t="str">
        <f t="shared" si="5"/>
        <v/>
      </c>
      <c r="H183">
        <v>8</v>
      </c>
      <c r="I183">
        <v>7</v>
      </c>
      <c r="J183" s="56" t="s">
        <v>69</v>
      </c>
      <c r="K183" s="56" t="s">
        <v>69</v>
      </c>
      <c r="L183" s="17" t="s">
        <v>91</v>
      </c>
      <c r="M183">
        <v>118</v>
      </c>
      <c r="N183">
        <v>122</v>
      </c>
      <c r="O183">
        <v>12</v>
      </c>
      <c r="P183">
        <v>7.1</v>
      </c>
      <c r="Q183" t="s">
        <v>769</v>
      </c>
      <c r="R183" s="31" t="s">
        <v>420</v>
      </c>
      <c r="S183" s="40">
        <v>1200</v>
      </c>
      <c r="T183" s="33" t="s">
        <v>417</v>
      </c>
      <c r="U183">
        <v>4</v>
      </c>
      <c r="V183">
        <v>47</v>
      </c>
      <c r="W183">
        <v>5</v>
      </c>
      <c r="X183">
        <v>2</v>
      </c>
      <c r="Y183">
        <v>2</v>
      </c>
      <c r="Z183">
        <v>6</v>
      </c>
      <c r="AD183" t="s">
        <v>430</v>
      </c>
      <c r="AE183">
        <v>1198</v>
      </c>
      <c r="AF183" t="s">
        <v>367</v>
      </c>
    </row>
    <row r="184" spans="1:32" x14ac:dyDescent="0.25">
      <c r="A184" s="16" t="s">
        <v>1</v>
      </c>
      <c r="B184" s="26" t="s">
        <v>68</v>
      </c>
      <c r="C184" s="35" t="str">
        <f>VLOOKUP(X184, method!$A$1:$B$15, 2, 0)</f>
        <v>放頭</v>
      </c>
      <c r="D184">
        <v>7</v>
      </c>
      <c r="E184" s="141" t="str">
        <f t="shared" si="4"/>
        <v/>
      </c>
      <c r="F184" s="141">
        <f>COUNTIF($B$2:B184,B184)</f>
        <v>35</v>
      </c>
      <c r="G184" s="141" t="str">
        <f t="shared" si="5"/>
        <v/>
      </c>
      <c r="H184">
        <v>8</v>
      </c>
      <c r="I184">
        <v>12</v>
      </c>
      <c r="J184" s="56" t="s">
        <v>69</v>
      </c>
      <c r="K184" s="47" t="s">
        <v>504</v>
      </c>
      <c r="L184" s="17" t="s">
        <v>91</v>
      </c>
      <c r="M184">
        <v>118</v>
      </c>
      <c r="N184">
        <v>116</v>
      </c>
      <c r="O184">
        <v>12</v>
      </c>
      <c r="P184">
        <v>18</v>
      </c>
      <c r="Q184" t="s">
        <v>770</v>
      </c>
      <c r="R184" s="32" t="s">
        <v>432</v>
      </c>
      <c r="S184" s="40">
        <v>1200</v>
      </c>
      <c r="T184" s="33" t="s">
        <v>417</v>
      </c>
      <c r="U184">
        <v>4</v>
      </c>
      <c r="V184">
        <v>48</v>
      </c>
      <c r="W184" t="s">
        <v>484</v>
      </c>
      <c r="X184">
        <v>1</v>
      </c>
      <c r="Y184">
        <v>1</v>
      </c>
      <c r="Z184">
        <v>7</v>
      </c>
      <c r="AD184" t="s">
        <v>771</v>
      </c>
      <c r="AE184">
        <v>1200</v>
      </c>
      <c r="AF184" t="s">
        <v>367</v>
      </c>
    </row>
    <row r="185" spans="1:32" x14ac:dyDescent="0.25">
      <c r="A185" s="16" t="s">
        <v>1</v>
      </c>
      <c r="B185" s="26" t="s">
        <v>68</v>
      </c>
      <c r="C185" s="35" t="str">
        <f>VLOOKUP(X185, method!$A$1:$B$15, 2, 0)</f>
        <v>放頭</v>
      </c>
      <c r="D185" s="30">
        <v>4</v>
      </c>
      <c r="E185" s="141" t="str">
        <f t="shared" si="4"/>
        <v/>
      </c>
      <c r="F185" s="141">
        <f>COUNTIF($B$2:B185,B185)</f>
        <v>36</v>
      </c>
      <c r="G185" s="141" t="str">
        <f t="shared" si="5"/>
        <v/>
      </c>
      <c r="H185">
        <v>8</v>
      </c>
      <c r="I185">
        <v>4</v>
      </c>
      <c r="J185" s="56" t="s">
        <v>69</v>
      </c>
      <c r="K185" s="47" t="s">
        <v>504</v>
      </c>
      <c r="L185" s="17" t="s">
        <v>91</v>
      </c>
      <c r="M185">
        <v>118</v>
      </c>
      <c r="N185">
        <v>117</v>
      </c>
      <c r="O185">
        <v>12</v>
      </c>
      <c r="P185">
        <v>4.7</v>
      </c>
      <c r="Q185" t="s">
        <v>772</v>
      </c>
      <c r="R185" s="31" t="s">
        <v>420</v>
      </c>
      <c r="S185" s="40">
        <v>1200</v>
      </c>
      <c r="T185" s="33" t="s">
        <v>417</v>
      </c>
      <c r="U185">
        <v>4</v>
      </c>
      <c r="V185">
        <v>48</v>
      </c>
      <c r="W185" s="12" t="s">
        <v>423</v>
      </c>
      <c r="X185">
        <v>1</v>
      </c>
      <c r="Y185">
        <v>1</v>
      </c>
      <c r="Z185">
        <v>4</v>
      </c>
      <c r="AD185" t="s">
        <v>571</v>
      </c>
      <c r="AE185">
        <v>1189</v>
      </c>
      <c r="AF185" t="s">
        <v>367</v>
      </c>
    </row>
    <row r="186" spans="1:32" x14ac:dyDescent="0.25">
      <c r="A186" s="16" t="s">
        <v>1</v>
      </c>
      <c r="B186" s="27" t="s">
        <v>74</v>
      </c>
      <c r="C186" s="36" t="str">
        <f>VLOOKUP(X186, method!$A$1:$B$15, 2, 0)</f>
        <v>中後</v>
      </c>
      <c r="D186" s="30">
        <v>4</v>
      </c>
      <c r="E186" s="141" t="str">
        <f t="shared" si="4"/>
        <v>忠</v>
      </c>
      <c r="F186" s="141">
        <f>COUNTIF($B$2:B186,B186)</f>
        <v>1</v>
      </c>
      <c r="G186" s="141" t="str">
        <f t="shared" si="5"/>
        <v/>
      </c>
      <c r="H186">
        <v>10</v>
      </c>
      <c r="I186">
        <v>9</v>
      </c>
      <c r="J186" s="57" t="s">
        <v>326</v>
      </c>
      <c r="K186" s="80" t="s">
        <v>406</v>
      </c>
      <c r="L186" s="18" t="s">
        <v>76</v>
      </c>
      <c r="M186">
        <v>113</v>
      </c>
      <c r="N186">
        <v>115</v>
      </c>
      <c r="O186">
        <v>12</v>
      </c>
      <c r="P186">
        <v>12</v>
      </c>
      <c r="Q186" t="s">
        <v>415</v>
      </c>
      <c r="R186" s="32" t="s">
        <v>416</v>
      </c>
      <c r="S186" s="40">
        <v>1200</v>
      </c>
      <c r="T186" s="33" t="s">
        <v>417</v>
      </c>
      <c r="U186">
        <v>5</v>
      </c>
      <c r="V186">
        <v>19</v>
      </c>
      <c r="W186" s="12" t="s">
        <v>552</v>
      </c>
      <c r="X186">
        <v>10</v>
      </c>
      <c r="Y186">
        <v>8</v>
      </c>
      <c r="Z186">
        <v>4</v>
      </c>
      <c r="AD186" t="s">
        <v>773</v>
      </c>
      <c r="AE186">
        <v>1163</v>
      </c>
      <c r="AF186" t="s">
        <v>46</v>
      </c>
    </row>
    <row r="187" spans="1:32" x14ac:dyDescent="0.25">
      <c r="A187" s="16" t="s">
        <v>1</v>
      </c>
      <c r="B187" s="27" t="s">
        <v>74</v>
      </c>
      <c r="C187" s="37" t="str">
        <f>VLOOKUP(X187, method!$A$1:$B$15, 2, 0)</f>
        <v>中前</v>
      </c>
      <c r="D187" s="28">
        <v>3</v>
      </c>
      <c r="E187" s="140" t="str">
        <f t="shared" si="4"/>
        <v>忠</v>
      </c>
      <c r="F187" s="140">
        <f>COUNTIF($B$2:B187,B187)</f>
        <v>2</v>
      </c>
      <c r="G187" s="140" t="str">
        <f t="shared" si="5"/>
        <v/>
      </c>
      <c r="H187">
        <v>10</v>
      </c>
      <c r="I187">
        <v>5</v>
      </c>
      <c r="J187" s="57" t="s">
        <v>326</v>
      </c>
      <c r="K187" s="80" t="s">
        <v>406</v>
      </c>
      <c r="L187" s="18" t="s">
        <v>76</v>
      </c>
      <c r="M187">
        <v>113</v>
      </c>
      <c r="N187">
        <v>115</v>
      </c>
      <c r="O187">
        <v>12</v>
      </c>
      <c r="P187">
        <v>5.0999999999999996</v>
      </c>
      <c r="Q187" t="s">
        <v>543</v>
      </c>
      <c r="R187" s="32" t="s">
        <v>426</v>
      </c>
      <c r="S187">
        <v>1000</v>
      </c>
      <c r="T187" s="33" t="s">
        <v>417</v>
      </c>
      <c r="U187">
        <v>5</v>
      </c>
      <c r="V187">
        <v>17</v>
      </c>
      <c r="W187" s="12" t="s">
        <v>418</v>
      </c>
      <c r="X187">
        <v>5</v>
      </c>
      <c r="Y187">
        <v>5</v>
      </c>
      <c r="Z187">
        <v>3</v>
      </c>
      <c r="AD187" t="s">
        <v>657</v>
      </c>
      <c r="AE187">
        <v>1166</v>
      </c>
      <c r="AF187" t="s">
        <v>774</v>
      </c>
    </row>
    <row r="188" spans="1:32" x14ac:dyDescent="0.25">
      <c r="A188" s="16" t="s">
        <v>1</v>
      </c>
      <c r="B188" s="27" t="s">
        <v>74</v>
      </c>
      <c r="C188" s="36" t="str">
        <f>VLOOKUP(X188, method!$A$1:$B$15, 2, 0)</f>
        <v>中後</v>
      </c>
      <c r="D188">
        <v>7</v>
      </c>
      <c r="E188" s="141" t="str">
        <f t="shared" si="4"/>
        <v>忠</v>
      </c>
      <c r="F188" s="141">
        <f>COUNTIF($B$2:B188,B188)</f>
        <v>3</v>
      </c>
      <c r="G188" s="141" t="str">
        <f t="shared" si="5"/>
        <v/>
      </c>
      <c r="H188">
        <v>10</v>
      </c>
      <c r="I188">
        <v>4</v>
      </c>
      <c r="J188" s="57" t="s">
        <v>326</v>
      </c>
      <c r="K188" s="80" t="s">
        <v>406</v>
      </c>
      <c r="L188" s="18" t="s">
        <v>76</v>
      </c>
      <c r="M188">
        <v>113</v>
      </c>
      <c r="N188">
        <v>116</v>
      </c>
      <c r="O188">
        <v>12</v>
      </c>
      <c r="P188">
        <v>6.4</v>
      </c>
      <c r="Q188" t="s">
        <v>524</v>
      </c>
      <c r="R188" s="32" t="s">
        <v>416</v>
      </c>
      <c r="S188" s="40">
        <v>1200</v>
      </c>
      <c r="T188" s="33" t="s">
        <v>427</v>
      </c>
      <c r="U188">
        <v>5</v>
      </c>
      <c r="V188">
        <v>19</v>
      </c>
      <c r="W188" t="s">
        <v>435</v>
      </c>
      <c r="X188">
        <v>8</v>
      </c>
      <c r="Y188">
        <v>10</v>
      </c>
      <c r="Z188">
        <v>7</v>
      </c>
      <c r="AD188" t="s">
        <v>762</v>
      </c>
      <c r="AE188">
        <v>1169</v>
      </c>
      <c r="AF188" t="s">
        <v>775</v>
      </c>
    </row>
    <row r="189" spans="1:32" x14ac:dyDescent="0.25">
      <c r="A189" s="16" t="s">
        <v>1</v>
      </c>
      <c r="B189" s="27" t="s">
        <v>74</v>
      </c>
      <c r="C189" s="38" t="str">
        <f>VLOOKUP(X189, method!$A$1:$B$15, 2, 0)</f>
        <v>留後</v>
      </c>
      <c r="D189">
        <v>7</v>
      </c>
      <c r="E189" s="141" t="str">
        <f t="shared" si="4"/>
        <v>忠</v>
      </c>
      <c r="F189" s="141">
        <f>COUNTIF($B$2:B189,B189)</f>
        <v>4</v>
      </c>
      <c r="G189" s="141" t="str">
        <f t="shared" si="5"/>
        <v/>
      </c>
      <c r="H189">
        <v>10</v>
      </c>
      <c r="I189">
        <v>7</v>
      </c>
      <c r="J189" s="57" t="s">
        <v>326</v>
      </c>
      <c r="K189" s="80" t="s">
        <v>406</v>
      </c>
      <c r="L189" s="18" t="s">
        <v>76</v>
      </c>
      <c r="M189">
        <v>113</v>
      </c>
      <c r="N189">
        <v>116</v>
      </c>
      <c r="O189">
        <v>12</v>
      </c>
      <c r="P189">
        <v>11</v>
      </c>
      <c r="Q189" t="s">
        <v>656</v>
      </c>
      <c r="R189" s="32" t="s">
        <v>426</v>
      </c>
      <c r="S189">
        <v>1000</v>
      </c>
      <c r="T189" s="33" t="s">
        <v>417</v>
      </c>
      <c r="U189">
        <v>5</v>
      </c>
      <c r="V189">
        <v>21</v>
      </c>
      <c r="W189" t="s">
        <v>441</v>
      </c>
      <c r="X189">
        <v>12</v>
      </c>
      <c r="Y189">
        <v>11</v>
      </c>
      <c r="Z189">
        <v>7</v>
      </c>
      <c r="AD189" t="s">
        <v>776</v>
      </c>
      <c r="AE189">
        <v>1161</v>
      </c>
      <c r="AF189" t="s">
        <v>262</v>
      </c>
    </row>
    <row r="190" spans="1:32" x14ac:dyDescent="0.25">
      <c r="A190" s="16" t="s">
        <v>1</v>
      </c>
      <c r="B190" s="27" t="s">
        <v>74</v>
      </c>
      <c r="C190" s="37" t="str">
        <f>VLOOKUP(X190, method!$A$1:$B$15, 2, 0)</f>
        <v>中前</v>
      </c>
      <c r="D190" s="30">
        <v>5</v>
      </c>
      <c r="E190" s="141" t="str">
        <f t="shared" si="4"/>
        <v>忠</v>
      </c>
      <c r="F190" s="141">
        <f>COUNTIF($B$2:B190,B190)</f>
        <v>5</v>
      </c>
      <c r="G190" s="141" t="str">
        <f t="shared" si="5"/>
        <v/>
      </c>
      <c r="H190">
        <v>10</v>
      </c>
      <c r="I190">
        <v>3</v>
      </c>
      <c r="J190" s="57" t="s">
        <v>326</v>
      </c>
      <c r="K190" s="66" t="s">
        <v>173</v>
      </c>
      <c r="L190" s="18" t="s">
        <v>76</v>
      </c>
      <c r="M190">
        <v>113</v>
      </c>
      <c r="N190">
        <v>119</v>
      </c>
      <c r="O190">
        <v>12</v>
      </c>
      <c r="P190">
        <v>10</v>
      </c>
      <c r="Q190" t="s">
        <v>570</v>
      </c>
      <c r="R190" t="s">
        <v>465</v>
      </c>
      <c r="S190" s="40">
        <v>1200</v>
      </c>
      <c r="T190" s="33" t="s">
        <v>427</v>
      </c>
      <c r="U190">
        <v>5</v>
      </c>
      <c r="V190">
        <v>23</v>
      </c>
      <c r="W190">
        <v>4</v>
      </c>
      <c r="X190">
        <v>5</v>
      </c>
      <c r="Y190">
        <v>3</v>
      </c>
      <c r="Z190">
        <v>5</v>
      </c>
      <c r="AD190" t="s">
        <v>71</v>
      </c>
      <c r="AE190">
        <v>1147</v>
      </c>
      <c r="AF190" t="s">
        <v>46</v>
      </c>
    </row>
    <row r="191" spans="1:32" x14ac:dyDescent="0.25">
      <c r="A191" s="16" t="s">
        <v>1</v>
      </c>
      <c r="B191" s="27" t="s">
        <v>74</v>
      </c>
      <c r="C191" s="38" t="str">
        <f>VLOOKUP(X191, method!$A$1:$B$15, 2, 0)</f>
        <v>留後</v>
      </c>
      <c r="D191">
        <v>9</v>
      </c>
      <c r="E191" s="141" t="str">
        <f t="shared" si="4"/>
        <v>忠</v>
      </c>
      <c r="F191" s="141">
        <f>COUNTIF($B$2:B191,B191)</f>
        <v>6</v>
      </c>
      <c r="G191" s="141" t="str">
        <f t="shared" si="5"/>
        <v/>
      </c>
      <c r="H191">
        <v>10</v>
      </c>
      <c r="I191">
        <v>8</v>
      </c>
      <c r="J191" s="57" t="s">
        <v>326</v>
      </c>
      <c r="K191" s="66" t="s">
        <v>173</v>
      </c>
      <c r="L191" s="18" t="s">
        <v>76</v>
      </c>
      <c r="M191">
        <v>113</v>
      </c>
      <c r="N191">
        <v>120</v>
      </c>
      <c r="O191">
        <v>12</v>
      </c>
      <c r="P191">
        <v>7.2</v>
      </c>
      <c r="Q191" t="s">
        <v>547</v>
      </c>
      <c r="R191" s="32" t="s">
        <v>432</v>
      </c>
      <c r="S191" s="40">
        <v>1200</v>
      </c>
      <c r="T191" s="33" t="s">
        <v>417</v>
      </c>
      <c r="U191">
        <v>5</v>
      </c>
      <c r="V191">
        <v>25</v>
      </c>
      <c r="W191" t="s">
        <v>453</v>
      </c>
      <c r="X191">
        <v>11</v>
      </c>
      <c r="Y191">
        <v>10</v>
      </c>
      <c r="Z191">
        <v>9</v>
      </c>
      <c r="AD191" t="s">
        <v>630</v>
      </c>
      <c r="AE191">
        <v>1128</v>
      </c>
      <c r="AF191" t="s">
        <v>46</v>
      </c>
    </row>
    <row r="192" spans="1:32" x14ac:dyDescent="0.25">
      <c r="A192" s="16" t="s">
        <v>1</v>
      </c>
      <c r="B192" s="27" t="s">
        <v>74</v>
      </c>
      <c r="C192" s="36" t="str">
        <f>VLOOKUP(X192, method!$A$1:$B$15, 2, 0)</f>
        <v>中後</v>
      </c>
      <c r="D192" s="30">
        <v>5</v>
      </c>
      <c r="E192" s="141" t="str">
        <f t="shared" si="4"/>
        <v>忠</v>
      </c>
      <c r="F192" s="141">
        <f>COUNTIF($B$2:B192,B192)</f>
        <v>7</v>
      </c>
      <c r="G192" s="141" t="str">
        <f t="shared" si="5"/>
        <v/>
      </c>
      <c r="H192">
        <v>10</v>
      </c>
      <c r="I192">
        <v>11</v>
      </c>
      <c r="J192" s="57" t="s">
        <v>326</v>
      </c>
      <c r="K192" s="50" t="s">
        <v>565</v>
      </c>
      <c r="L192" s="18" t="s">
        <v>76</v>
      </c>
      <c r="M192">
        <v>113</v>
      </c>
      <c r="N192">
        <v>122</v>
      </c>
      <c r="O192">
        <v>12</v>
      </c>
      <c r="P192">
        <v>21</v>
      </c>
      <c r="Q192" t="s">
        <v>777</v>
      </c>
      <c r="R192" s="31" t="s">
        <v>420</v>
      </c>
      <c r="S192" s="40">
        <v>1200</v>
      </c>
      <c r="T192" s="33" t="s">
        <v>427</v>
      </c>
      <c r="U192">
        <v>5</v>
      </c>
      <c r="V192">
        <v>29</v>
      </c>
      <c r="W192" t="s">
        <v>441</v>
      </c>
      <c r="X192">
        <v>8</v>
      </c>
      <c r="Y192">
        <v>8</v>
      </c>
      <c r="Z192">
        <v>5</v>
      </c>
      <c r="AD192" t="s">
        <v>488</v>
      </c>
      <c r="AE192">
        <v>1144</v>
      </c>
      <c r="AF192" t="s">
        <v>46</v>
      </c>
    </row>
    <row r="193" spans="1:32" x14ac:dyDescent="0.25">
      <c r="A193" s="16" t="s">
        <v>1</v>
      </c>
      <c r="B193" s="27" t="s">
        <v>74</v>
      </c>
      <c r="C193" s="38" t="str">
        <f>VLOOKUP(X193, method!$A$1:$B$15, 2, 0)</f>
        <v>留後</v>
      </c>
      <c r="D193">
        <v>9</v>
      </c>
      <c r="E193" s="141" t="str">
        <f t="shared" si="4"/>
        <v>忠</v>
      </c>
      <c r="F193" s="141">
        <f>COUNTIF($B$2:B193,B193)</f>
        <v>8</v>
      </c>
      <c r="G193" s="141" t="str">
        <f t="shared" si="5"/>
        <v/>
      </c>
      <c r="H193">
        <v>10</v>
      </c>
      <c r="I193">
        <v>12</v>
      </c>
      <c r="J193" s="57" t="s">
        <v>326</v>
      </c>
      <c r="K193" s="67" t="s">
        <v>195</v>
      </c>
      <c r="L193" s="18" t="s">
        <v>76</v>
      </c>
      <c r="M193">
        <v>113</v>
      </c>
      <c r="N193">
        <v>126</v>
      </c>
      <c r="O193">
        <v>12</v>
      </c>
      <c r="P193">
        <v>11</v>
      </c>
      <c r="Q193" t="s">
        <v>433</v>
      </c>
      <c r="R193" s="32" t="s">
        <v>416</v>
      </c>
      <c r="S193" s="40">
        <v>1200</v>
      </c>
      <c r="T193" s="33" t="s">
        <v>427</v>
      </c>
      <c r="U193">
        <v>5</v>
      </c>
      <c r="V193">
        <v>31</v>
      </c>
      <c r="W193" t="s">
        <v>453</v>
      </c>
      <c r="X193">
        <v>12</v>
      </c>
      <c r="Y193">
        <v>12</v>
      </c>
      <c r="Z193">
        <v>9</v>
      </c>
      <c r="AD193" t="s">
        <v>778</v>
      </c>
      <c r="AE193">
        <v>1141</v>
      </c>
      <c r="AF193" t="s">
        <v>46</v>
      </c>
    </row>
    <row r="194" spans="1:32" x14ac:dyDescent="0.25">
      <c r="A194" s="16" t="s">
        <v>1</v>
      </c>
      <c r="B194" s="27" t="s">
        <v>74</v>
      </c>
      <c r="C194" s="38" t="str">
        <f>VLOOKUP(X194, method!$A$1:$B$15, 2, 0)</f>
        <v>留後</v>
      </c>
      <c r="D194">
        <v>11</v>
      </c>
      <c r="E194" s="141" t="str">
        <f t="shared" ref="E194:E257" si="6">IF(COUNTIFS($B:$B,B194,$F:$F,"&lt;="&amp;5,$D:$D,"&lt;="&amp;5)&gt;=3,"忠","")</f>
        <v>忠</v>
      </c>
      <c r="F194" s="141">
        <f>COUNTIF($B$2:B194,B194)</f>
        <v>9</v>
      </c>
      <c r="G194" s="141" t="str">
        <f t="shared" ref="G194:G257" si="7">IF(F194&lt;=5,
    IF(COUNTIFS($B:$B,TRIM($B194),$F:$F,"&lt;=5",$AC:$AC,"&lt;&gt;"&amp;LOOKUP(1,0/((TRIM($B:$B)=TRIM($B194))*($F:$F=1)),$AC:$AC))&gt;0,
    "倉",""),
"")</f>
        <v/>
      </c>
      <c r="H194">
        <v>10</v>
      </c>
      <c r="I194">
        <v>11</v>
      </c>
      <c r="J194" s="57" t="s">
        <v>326</v>
      </c>
      <c r="K194" s="66" t="s">
        <v>173</v>
      </c>
      <c r="L194" s="18" t="s">
        <v>76</v>
      </c>
      <c r="M194">
        <v>113</v>
      </c>
      <c r="N194">
        <v>127</v>
      </c>
      <c r="O194">
        <v>12</v>
      </c>
      <c r="P194">
        <v>13</v>
      </c>
      <c r="Q194" t="s">
        <v>779</v>
      </c>
      <c r="R194" t="s">
        <v>508</v>
      </c>
      <c r="S194">
        <v>1400</v>
      </c>
      <c r="T194" s="33" t="s">
        <v>427</v>
      </c>
      <c r="U194">
        <v>5</v>
      </c>
      <c r="V194">
        <v>33</v>
      </c>
      <c r="W194" t="s">
        <v>502</v>
      </c>
      <c r="X194">
        <v>13</v>
      </c>
      <c r="Y194">
        <v>13</v>
      </c>
      <c r="Z194">
        <v>12</v>
      </c>
      <c r="AA194">
        <v>11</v>
      </c>
      <c r="AD194" t="s">
        <v>780</v>
      </c>
      <c r="AE194">
        <v>1143</v>
      </c>
      <c r="AF194" t="s">
        <v>46</v>
      </c>
    </row>
    <row r="195" spans="1:32" x14ac:dyDescent="0.25">
      <c r="A195" s="16" t="s">
        <v>1</v>
      </c>
      <c r="B195" s="27" t="s">
        <v>74</v>
      </c>
      <c r="C195" s="35" t="str">
        <f>VLOOKUP(X195, method!$A$1:$B$15, 2, 0)</f>
        <v>放頭</v>
      </c>
      <c r="D195">
        <v>6</v>
      </c>
      <c r="E195" s="141" t="str">
        <f t="shared" si="6"/>
        <v>忠</v>
      </c>
      <c r="F195" s="141">
        <f>COUNTIF($B$2:B195,B195)</f>
        <v>10</v>
      </c>
      <c r="G195" s="141" t="str">
        <f t="shared" si="7"/>
        <v/>
      </c>
      <c r="H195">
        <v>10</v>
      </c>
      <c r="I195">
        <v>5</v>
      </c>
      <c r="J195" s="57" t="s">
        <v>326</v>
      </c>
      <c r="K195" s="59" t="s">
        <v>85</v>
      </c>
      <c r="L195" s="18" t="s">
        <v>76</v>
      </c>
      <c r="M195">
        <v>113</v>
      </c>
      <c r="N195">
        <v>127</v>
      </c>
      <c r="O195">
        <v>12</v>
      </c>
      <c r="P195">
        <v>3.9</v>
      </c>
      <c r="Q195" t="s">
        <v>510</v>
      </c>
      <c r="R195" s="32" t="s">
        <v>426</v>
      </c>
      <c r="S195" s="40">
        <v>1200</v>
      </c>
      <c r="T195" s="33" t="s">
        <v>427</v>
      </c>
      <c r="U195">
        <v>5</v>
      </c>
      <c r="V195">
        <v>33</v>
      </c>
      <c r="W195" t="s">
        <v>435</v>
      </c>
      <c r="X195">
        <v>1</v>
      </c>
      <c r="Y195">
        <v>1</v>
      </c>
      <c r="Z195">
        <v>6</v>
      </c>
      <c r="AD195" t="s">
        <v>77</v>
      </c>
      <c r="AE195">
        <v>1148</v>
      </c>
      <c r="AF195" t="s">
        <v>46</v>
      </c>
    </row>
    <row r="196" spans="1:32" x14ac:dyDescent="0.25">
      <c r="A196" s="16" t="s">
        <v>1</v>
      </c>
      <c r="B196" s="27" t="s">
        <v>74</v>
      </c>
      <c r="C196" s="37" t="str">
        <f>VLOOKUP(X196, method!$A$1:$B$15, 2, 0)</f>
        <v>中前</v>
      </c>
      <c r="D196" s="28">
        <v>2</v>
      </c>
      <c r="E196" s="140" t="str">
        <f t="shared" si="6"/>
        <v>忠</v>
      </c>
      <c r="F196" s="140">
        <f>COUNTIF($B$2:B196,B196)</f>
        <v>11</v>
      </c>
      <c r="G196" s="140" t="str">
        <f t="shared" si="7"/>
        <v/>
      </c>
      <c r="H196">
        <v>10</v>
      </c>
      <c r="I196">
        <v>1</v>
      </c>
      <c r="J196" s="57" t="s">
        <v>326</v>
      </c>
      <c r="K196" s="59" t="s">
        <v>85</v>
      </c>
      <c r="L196" s="18" t="s">
        <v>76</v>
      </c>
      <c r="M196">
        <v>113</v>
      </c>
      <c r="N196">
        <v>128</v>
      </c>
      <c r="O196">
        <v>12</v>
      </c>
      <c r="P196">
        <v>3.6</v>
      </c>
      <c r="Q196" t="s">
        <v>628</v>
      </c>
      <c r="R196" t="s">
        <v>477</v>
      </c>
      <c r="S196" s="40">
        <v>1200</v>
      </c>
      <c r="T196" s="33" t="s">
        <v>427</v>
      </c>
      <c r="U196">
        <v>5</v>
      </c>
      <c r="V196">
        <v>33</v>
      </c>
      <c r="W196" s="12" t="s">
        <v>539</v>
      </c>
      <c r="X196">
        <v>5</v>
      </c>
      <c r="Y196">
        <v>3</v>
      </c>
      <c r="Z196">
        <v>2</v>
      </c>
      <c r="AD196" t="s">
        <v>781</v>
      </c>
      <c r="AE196">
        <v>1144</v>
      </c>
      <c r="AF196" t="s">
        <v>46</v>
      </c>
    </row>
    <row r="197" spans="1:32" x14ac:dyDescent="0.25">
      <c r="A197" s="16" t="s">
        <v>1</v>
      </c>
      <c r="B197" s="27" t="s">
        <v>74</v>
      </c>
      <c r="C197" s="36" t="str">
        <f>VLOOKUP(X197, method!$A$1:$B$15, 2, 0)</f>
        <v>中後</v>
      </c>
      <c r="D197">
        <v>8</v>
      </c>
      <c r="E197" s="141" t="str">
        <f t="shared" si="6"/>
        <v>忠</v>
      </c>
      <c r="F197" s="141">
        <f>COUNTIF($B$2:B197,B197)</f>
        <v>12</v>
      </c>
      <c r="G197" s="141" t="str">
        <f t="shared" si="7"/>
        <v/>
      </c>
      <c r="H197">
        <v>10</v>
      </c>
      <c r="I197">
        <v>9</v>
      </c>
      <c r="J197" s="57" t="s">
        <v>326</v>
      </c>
      <c r="K197" s="59" t="s">
        <v>85</v>
      </c>
      <c r="L197" s="18" t="s">
        <v>76</v>
      </c>
      <c r="M197">
        <v>113</v>
      </c>
      <c r="N197">
        <v>130</v>
      </c>
      <c r="O197">
        <v>12</v>
      </c>
      <c r="P197">
        <v>9.8000000000000007</v>
      </c>
      <c r="Q197" t="s">
        <v>445</v>
      </c>
      <c r="R197" s="32" t="s">
        <v>426</v>
      </c>
      <c r="S197" s="40">
        <v>1200</v>
      </c>
      <c r="T197" s="33" t="s">
        <v>427</v>
      </c>
      <c r="U197">
        <v>5</v>
      </c>
      <c r="V197">
        <v>35</v>
      </c>
      <c r="W197" t="s">
        <v>502</v>
      </c>
      <c r="X197">
        <v>8</v>
      </c>
      <c r="Y197">
        <v>10</v>
      </c>
      <c r="Z197">
        <v>8</v>
      </c>
      <c r="AD197" t="s">
        <v>481</v>
      </c>
      <c r="AE197">
        <v>1149</v>
      </c>
      <c r="AF197" t="s">
        <v>46</v>
      </c>
    </row>
    <row r="198" spans="1:32" x14ac:dyDescent="0.25">
      <c r="A198" s="16" t="s">
        <v>1</v>
      </c>
      <c r="B198" s="27" t="s">
        <v>74</v>
      </c>
      <c r="C198" s="36" t="str">
        <f>VLOOKUP(X198, method!$A$1:$B$15, 2, 0)</f>
        <v>中後</v>
      </c>
      <c r="D198" s="28">
        <v>3</v>
      </c>
      <c r="E198" s="140" t="str">
        <f t="shared" si="6"/>
        <v>忠</v>
      </c>
      <c r="F198" s="140">
        <f>COUNTIF($B$2:B198,B198)</f>
        <v>13</v>
      </c>
      <c r="G198" s="140" t="str">
        <f t="shared" si="7"/>
        <v/>
      </c>
      <c r="H198">
        <v>10</v>
      </c>
      <c r="I198">
        <v>4</v>
      </c>
      <c r="J198" s="57" t="s">
        <v>326</v>
      </c>
      <c r="K198" s="59" t="s">
        <v>85</v>
      </c>
      <c r="L198" s="18" t="s">
        <v>76</v>
      </c>
      <c r="M198">
        <v>113</v>
      </c>
      <c r="N198">
        <v>130</v>
      </c>
      <c r="O198">
        <v>12</v>
      </c>
      <c r="P198">
        <v>4.5</v>
      </c>
      <c r="Q198" t="s">
        <v>448</v>
      </c>
      <c r="R198" s="32" t="s">
        <v>432</v>
      </c>
      <c r="S198">
        <v>1000</v>
      </c>
      <c r="T198" s="33" t="s">
        <v>427</v>
      </c>
      <c r="U198">
        <v>5</v>
      </c>
      <c r="V198">
        <v>35</v>
      </c>
      <c r="W198" s="12">
        <v>1</v>
      </c>
      <c r="X198">
        <v>8</v>
      </c>
      <c r="Y198">
        <v>6</v>
      </c>
      <c r="Z198">
        <v>3</v>
      </c>
      <c r="AD198" t="s">
        <v>782</v>
      </c>
      <c r="AE198">
        <v>1133</v>
      </c>
      <c r="AF198" t="s">
        <v>46</v>
      </c>
    </row>
    <row r="199" spans="1:32" x14ac:dyDescent="0.25">
      <c r="A199" s="16" t="s">
        <v>1</v>
      </c>
      <c r="B199" s="27" t="s">
        <v>74</v>
      </c>
      <c r="C199" s="37" t="str">
        <f>VLOOKUP(X199, method!$A$1:$B$15, 2, 0)</f>
        <v>中前</v>
      </c>
      <c r="D199" s="30">
        <v>5</v>
      </c>
      <c r="E199" s="141" t="str">
        <f t="shared" si="6"/>
        <v>忠</v>
      </c>
      <c r="F199" s="141">
        <f>COUNTIF($B$2:B199,B199)</f>
        <v>14</v>
      </c>
      <c r="G199" s="141" t="str">
        <f t="shared" si="7"/>
        <v/>
      </c>
      <c r="H199">
        <v>10</v>
      </c>
      <c r="I199">
        <v>11</v>
      </c>
      <c r="J199" s="57" t="s">
        <v>326</v>
      </c>
      <c r="K199" s="66" t="s">
        <v>173</v>
      </c>
      <c r="L199" s="18" t="s">
        <v>76</v>
      </c>
      <c r="M199">
        <v>113</v>
      </c>
      <c r="N199">
        <v>132</v>
      </c>
      <c r="O199">
        <v>12</v>
      </c>
      <c r="P199">
        <v>5.5</v>
      </c>
      <c r="Q199" t="s">
        <v>670</v>
      </c>
      <c r="R199" t="s">
        <v>457</v>
      </c>
      <c r="S199" s="40">
        <v>1200</v>
      </c>
      <c r="T199" s="34" t="s">
        <v>671</v>
      </c>
      <c r="U199">
        <v>5</v>
      </c>
      <c r="V199">
        <v>37</v>
      </c>
      <c r="W199" t="s">
        <v>484</v>
      </c>
      <c r="X199">
        <v>5</v>
      </c>
      <c r="Y199">
        <v>3</v>
      </c>
      <c r="Z199">
        <v>5</v>
      </c>
      <c r="AD199" t="s">
        <v>684</v>
      </c>
      <c r="AE199">
        <v>1141</v>
      </c>
      <c r="AF199" t="s">
        <v>46</v>
      </c>
    </row>
    <row r="200" spans="1:32" x14ac:dyDescent="0.25">
      <c r="A200" s="16" t="s">
        <v>1</v>
      </c>
      <c r="B200" s="27" t="s">
        <v>74</v>
      </c>
      <c r="C200" s="35" t="str">
        <f>VLOOKUP(X200, method!$A$1:$B$15, 2, 0)</f>
        <v>放頭</v>
      </c>
      <c r="D200">
        <v>12</v>
      </c>
      <c r="E200" s="141" t="str">
        <f t="shared" si="6"/>
        <v>忠</v>
      </c>
      <c r="F200" s="141">
        <f>COUNTIF($B$2:B200,B200)</f>
        <v>15</v>
      </c>
      <c r="G200" s="141" t="str">
        <f t="shared" si="7"/>
        <v/>
      </c>
      <c r="H200">
        <v>10</v>
      </c>
      <c r="I200">
        <v>14</v>
      </c>
      <c r="J200" s="57" t="s">
        <v>326</v>
      </c>
      <c r="K200" s="49" t="s">
        <v>31</v>
      </c>
      <c r="L200" s="18" t="s">
        <v>76</v>
      </c>
      <c r="M200">
        <v>113</v>
      </c>
      <c r="N200">
        <v>134</v>
      </c>
      <c r="O200">
        <v>12</v>
      </c>
      <c r="P200">
        <v>6.6</v>
      </c>
      <c r="Q200" t="s">
        <v>783</v>
      </c>
      <c r="R200" t="s">
        <v>465</v>
      </c>
      <c r="S200">
        <v>1400</v>
      </c>
      <c r="T200" s="33" t="s">
        <v>417</v>
      </c>
      <c r="U200">
        <v>5</v>
      </c>
      <c r="V200">
        <v>39</v>
      </c>
      <c r="W200" t="s">
        <v>468</v>
      </c>
      <c r="X200">
        <v>1</v>
      </c>
      <c r="Y200">
        <v>1</v>
      </c>
      <c r="Z200">
        <v>1</v>
      </c>
      <c r="AA200">
        <v>12</v>
      </c>
      <c r="AD200" t="s">
        <v>784</v>
      </c>
      <c r="AE200">
        <v>1142</v>
      </c>
      <c r="AF200" t="s">
        <v>46</v>
      </c>
    </row>
    <row r="201" spans="1:32" x14ac:dyDescent="0.25">
      <c r="A201" s="16" t="s">
        <v>1</v>
      </c>
      <c r="B201" s="27" t="s">
        <v>74</v>
      </c>
      <c r="C201" s="38" t="str">
        <f>VLOOKUP(X201, method!$A$1:$B$15, 2, 0)</f>
        <v>留後</v>
      </c>
      <c r="D201" s="28">
        <v>3</v>
      </c>
      <c r="E201" s="140" t="str">
        <f t="shared" si="6"/>
        <v>忠</v>
      </c>
      <c r="F201" s="140">
        <f>COUNTIF($B$2:B201,B201)</f>
        <v>16</v>
      </c>
      <c r="G201" s="140" t="str">
        <f t="shared" si="7"/>
        <v/>
      </c>
      <c r="H201">
        <v>10</v>
      </c>
      <c r="I201">
        <v>9</v>
      </c>
      <c r="J201" s="57" t="s">
        <v>326</v>
      </c>
      <c r="K201" s="55" t="s">
        <v>64</v>
      </c>
      <c r="L201" s="18" t="s">
        <v>76</v>
      </c>
      <c r="M201">
        <v>113</v>
      </c>
      <c r="N201">
        <v>134</v>
      </c>
      <c r="O201">
        <v>12</v>
      </c>
      <c r="P201">
        <v>10</v>
      </c>
      <c r="Q201" t="s">
        <v>649</v>
      </c>
      <c r="R201" s="32" t="s">
        <v>426</v>
      </c>
      <c r="S201" s="40">
        <v>1200</v>
      </c>
      <c r="T201" s="33" t="s">
        <v>417</v>
      </c>
      <c r="U201">
        <v>5</v>
      </c>
      <c r="V201">
        <v>39</v>
      </c>
      <c r="W201" s="12" t="s">
        <v>552</v>
      </c>
      <c r="X201">
        <v>11</v>
      </c>
      <c r="Y201">
        <v>11</v>
      </c>
      <c r="Z201">
        <v>3</v>
      </c>
      <c r="AD201" t="s">
        <v>732</v>
      </c>
      <c r="AE201">
        <v>1150</v>
      </c>
      <c r="AF201" t="s">
        <v>46</v>
      </c>
    </row>
    <row r="202" spans="1:32" x14ac:dyDescent="0.25">
      <c r="A202" s="16" t="s">
        <v>1</v>
      </c>
      <c r="B202" s="27" t="s">
        <v>74</v>
      </c>
      <c r="C202" s="37" t="str">
        <f>VLOOKUP(X202, method!$A$1:$B$15, 2, 0)</f>
        <v>中前</v>
      </c>
      <c r="D202" s="28">
        <v>3</v>
      </c>
      <c r="E202" s="140" t="str">
        <f t="shared" si="6"/>
        <v>忠</v>
      </c>
      <c r="F202" s="140">
        <f>COUNTIF($B$2:B202,B202)</f>
        <v>17</v>
      </c>
      <c r="G202" s="140" t="str">
        <f t="shared" si="7"/>
        <v/>
      </c>
      <c r="H202">
        <v>10</v>
      </c>
      <c r="I202">
        <v>5</v>
      </c>
      <c r="J202" s="57" t="s">
        <v>326</v>
      </c>
      <c r="K202" s="74" t="s">
        <v>404</v>
      </c>
      <c r="L202" s="18" t="s">
        <v>76</v>
      </c>
      <c r="M202">
        <v>113</v>
      </c>
      <c r="N202">
        <v>135</v>
      </c>
      <c r="O202">
        <v>12</v>
      </c>
      <c r="P202">
        <v>3.9</v>
      </c>
      <c r="Q202" t="s">
        <v>785</v>
      </c>
      <c r="R202" s="32" t="s">
        <v>432</v>
      </c>
      <c r="S202" s="40">
        <v>1200</v>
      </c>
      <c r="T202" s="33" t="s">
        <v>417</v>
      </c>
      <c r="U202">
        <v>5</v>
      </c>
      <c r="V202">
        <v>40</v>
      </c>
      <c r="W202" s="12" t="s">
        <v>471</v>
      </c>
      <c r="X202">
        <v>4</v>
      </c>
      <c r="Y202">
        <v>3</v>
      </c>
      <c r="Z202">
        <v>3</v>
      </c>
      <c r="AD202" t="s">
        <v>590</v>
      </c>
      <c r="AE202">
        <v>1144</v>
      </c>
      <c r="AF202" t="s">
        <v>786</v>
      </c>
    </row>
    <row r="203" spans="1:32" x14ac:dyDescent="0.25">
      <c r="A203" s="16" t="s">
        <v>1</v>
      </c>
      <c r="B203" s="27" t="s">
        <v>74</v>
      </c>
      <c r="C203" s="37" t="str">
        <f>VLOOKUP(X203, method!$A$1:$B$15, 2, 0)</f>
        <v>中前</v>
      </c>
      <c r="D203">
        <v>8</v>
      </c>
      <c r="E203" s="141" t="str">
        <f t="shared" si="6"/>
        <v>忠</v>
      </c>
      <c r="F203" s="141">
        <f>COUNTIF($B$2:B203,B203)</f>
        <v>18</v>
      </c>
      <c r="G203" s="141" t="str">
        <f t="shared" si="7"/>
        <v/>
      </c>
      <c r="H203">
        <v>10</v>
      </c>
      <c r="I203">
        <v>2</v>
      </c>
      <c r="J203" s="57" t="s">
        <v>326</v>
      </c>
      <c r="K203" s="61" t="s">
        <v>106</v>
      </c>
      <c r="L203" s="18" t="s">
        <v>76</v>
      </c>
      <c r="M203">
        <v>113</v>
      </c>
      <c r="N203">
        <v>117</v>
      </c>
      <c r="O203">
        <v>12</v>
      </c>
      <c r="P203">
        <v>63</v>
      </c>
      <c r="Q203" t="s">
        <v>748</v>
      </c>
      <c r="R203" t="s">
        <v>479</v>
      </c>
      <c r="S203">
        <v>1400</v>
      </c>
      <c r="T203" s="33" t="s">
        <v>427</v>
      </c>
      <c r="U203">
        <v>4</v>
      </c>
      <c r="V203">
        <v>42</v>
      </c>
      <c r="W203" t="s">
        <v>441</v>
      </c>
      <c r="X203">
        <v>4</v>
      </c>
      <c r="Y203">
        <v>1</v>
      </c>
      <c r="Z203">
        <v>1</v>
      </c>
      <c r="AA203">
        <v>8</v>
      </c>
      <c r="AD203" t="s">
        <v>787</v>
      </c>
      <c r="AE203">
        <v>1137</v>
      </c>
      <c r="AF203" t="s">
        <v>99</v>
      </c>
    </row>
    <row r="204" spans="1:32" x14ac:dyDescent="0.25">
      <c r="A204" s="16" t="s">
        <v>1</v>
      </c>
      <c r="B204" s="27" t="s">
        <v>74</v>
      </c>
      <c r="C204" s="36" t="str">
        <f>VLOOKUP(X204, method!$A$1:$B$15, 2, 0)</f>
        <v>中後</v>
      </c>
      <c r="D204">
        <v>11</v>
      </c>
      <c r="E204" s="141" t="str">
        <f t="shared" si="6"/>
        <v>忠</v>
      </c>
      <c r="F204" s="141">
        <f>COUNTIF($B$2:B204,B204)</f>
        <v>19</v>
      </c>
      <c r="G204" s="141" t="str">
        <f t="shared" si="7"/>
        <v/>
      </c>
      <c r="H204">
        <v>10</v>
      </c>
      <c r="I204">
        <v>14</v>
      </c>
      <c r="J204" s="57" t="s">
        <v>326</v>
      </c>
      <c r="K204" s="59" t="s">
        <v>85</v>
      </c>
      <c r="L204" s="18" t="s">
        <v>76</v>
      </c>
      <c r="M204">
        <v>113</v>
      </c>
      <c r="N204">
        <v>119</v>
      </c>
      <c r="O204">
        <v>12</v>
      </c>
      <c r="P204">
        <v>52</v>
      </c>
      <c r="Q204" t="s">
        <v>634</v>
      </c>
      <c r="R204" t="s">
        <v>465</v>
      </c>
      <c r="S204">
        <v>1400</v>
      </c>
      <c r="T204" s="33" t="s">
        <v>427</v>
      </c>
      <c r="U204">
        <v>4</v>
      </c>
      <c r="V204">
        <v>44</v>
      </c>
      <c r="W204" t="s">
        <v>513</v>
      </c>
      <c r="X204">
        <v>10</v>
      </c>
      <c r="Y204">
        <v>13</v>
      </c>
      <c r="Z204">
        <v>13</v>
      </c>
      <c r="AA204">
        <v>11</v>
      </c>
      <c r="AD204" t="s">
        <v>788</v>
      </c>
      <c r="AE204">
        <v>1134</v>
      </c>
      <c r="AF204" t="s">
        <v>789</v>
      </c>
    </row>
    <row r="205" spans="1:32" x14ac:dyDescent="0.25">
      <c r="A205" s="16" t="s">
        <v>1</v>
      </c>
      <c r="B205" s="27" t="s">
        <v>74</v>
      </c>
      <c r="C205" s="36" t="str">
        <f>VLOOKUP(X205, method!$A$1:$B$15, 2, 0)</f>
        <v>中後</v>
      </c>
      <c r="D205" s="30">
        <v>4</v>
      </c>
      <c r="E205" s="141" t="str">
        <f t="shared" si="6"/>
        <v>忠</v>
      </c>
      <c r="F205" s="141">
        <f>COUNTIF($B$2:B205,B205)</f>
        <v>20</v>
      </c>
      <c r="G205" s="141" t="str">
        <f t="shared" si="7"/>
        <v/>
      </c>
      <c r="H205">
        <v>10</v>
      </c>
      <c r="I205">
        <v>7</v>
      </c>
      <c r="J205" s="57" t="s">
        <v>326</v>
      </c>
      <c r="K205" s="59" t="s">
        <v>85</v>
      </c>
      <c r="L205" s="18" t="s">
        <v>76</v>
      </c>
      <c r="M205">
        <v>113</v>
      </c>
      <c r="N205">
        <v>119</v>
      </c>
      <c r="O205">
        <v>12</v>
      </c>
      <c r="P205">
        <v>83</v>
      </c>
      <c r="Q205" t="s">
        <v>470</v>
      </c>
      <c r="R205" s="32" t="s">
        <v>416</v>
      </c>
      <c r="S205" s="40">
        <v>1200</v>
      </c>
      <c r="T205" s="33" t="s">
        <v>417</v>
      </c>
      <c r="U205">
        <v>4</v>
      </c>
      <c r="V205">
        <v>44</v>
      </c>
      <c r="W205" s="12" t="s">
        <v>471</v>
      </c>
      <c r="X205">
        <v>9</v>
      </c>
      <c r="Y205">
        <v>10</v>
      </c>
      <c r="Z205">
        <v>4</v>
      </c>
      <c r="AD205" t="s">
        <v>472</v>
      </c>
      <c r="AE205">
        <v>1134</v>
      </c>
      <c r="AF205" t="s">
        <v>639</v>
      </c>
    </row>
    <row r="206" spans="1:32" x14ac:dyDescent="0.25">
      <c r="A206" s="16" t="s">
        <v>1</v>
      </c>
      <c r="B206" s="27" t="s">
        <v>74</v>
      </c>
      <c r="C206" s="36" t="str">
        <f>VLOOKUP(X206, method!$A$1:$B$15, 2, 0)</f>
        <v>中後</v>
      </c>
      <c r="D206">
        <v>11</v>
      </c>
      <c r="E206" s="141" t="str">
        <f t="shared" si="6"/>
        <v>忠</v>
      </c>
      <c r="F206" s="141">
        <f>COUNTIF($B$2:B206,B206)</f>
        <v>21</v>
      </c>
      <c r="G206" s="141" t="str">
        <f t="shared" si="7"/>
        <v/>
      </c>
      <c r="H206">
        <v>10</v>
      </c>
      <c r="I206">
        <v>14</v>
      </c>
      <c r="J206" s="57" t="s">
        <v>326</v>
      </c>
      <c r="K206" s="64" t="s">
        <v>150</v>
      </c>
      <c r="L206" s="18" t="s">
        <v>76</v>
      </c>
      <c r="M206">
        <v>113</v>
      </c>
      <c r="N206">
        <v>124</v>
      </c>
      <c r="O206">
        <v>12</v>
      </c>
      <c r="P206">
        <v>93</v>
      </c>
      <c r="Q206" t="s">
        <v>790</v>
      </c>
      <c r="R206" t="s">
        <v>483</v>
      </c>
      <c r="S206">
        <v>1400</v>
      </c>
      <c r="T206" s="33" t="s">
        <v>427</v>
      </c>
      <c r="U206">
        <v>4</v>
      </c>
      <c r="V206">
        <v>48</v>
      </c>
      <c r="W206" t="s">
        <v>490</v>
      </c>
      <c r="X206">
        <v>9</v>
      </c>
      <c r="Y206">
        <v>8</v>
      </c>
      <c r="Z206">
        <v>10</v>
      </c>
      <c r="AA206">
        <v>11</v>
      </c>
      <c r="AD206" t="s">
        <v>791</v>
      </c>
      <c r="AE206">
        <v>1131</v>
      </c>
      <c r="AF206" t="s">
        <v>624</v>
      </c>
    </row>
    <row r="207" spans="1:32" x14ac:dyDescent="0.25">
      <c r="A207" s="16" t="s">
        <v>1</v>
      </c>
      <c r="B207" s="27" t="s">
        <v>74</v>
      </c>
      <c r="C207" s="35" t="str">
        <f>VLOOKUP(X207, method!$A$1:$B$15, 2, 0)</f>
        <v>放頭</v>
      </c>
      <c r="D207">
        <v>9</v>
      </c>
      <c r="E207" s="141" t="str">
        <f t="shared" si="6"/>
        <v>忠</v>
      </c>
      <c r="F207" s="141">
        <f>COUNTIF($B$2:B207,B207)</f>
        <v>22</v>
      </c>
      <c r="G207" s="141" t="str">
        <f t="shared" si="7"/>
        <v/>
      </c>
      <c r="H207">
        <v>10</v>
      </c>
      <c r="I207">
        <v>10</v>
      </c>
      <c r="J207" s="57" t="s">
        <v>326</v>
      </c>
      <c r="K207" s="59" t="s">
        <v>85</v>
      </c>
      <c r="L207" s="18" t="s">
        <v>76</v>
      </c>
      <c r="M207">
        <v>113</v>
      </c>
      <c r="N207">
        <v>126</v>
      </c>
      <c r="O207">
        <v>12</v>
      </c>
      <c r="P207">
        <v>72</v>
      </c>
      <c r="Q207" t="s">
        <v>482</v>
      </c>
      <c r="R207" t="s">
        <v>483</v>
      </c>
      <c r="S207">
        <v>1400</v>
      </c>
      <c r="T207" s="33" t="s">
        <v>417</v>
      </c>
      <c r="U207">
        <v>4</v>
      </c>
      <c r="V207">
        <v>50</v>
      </c>
      <c r="W207" t="s">
        <v>643</v>
      </c>
      <c r="X207">
        <v>2</v>
      </c>
      <c r="Y207">
        <v>1</v>
      </c>
      <c r="Z207">
        <v>1</v>
      </c>
      <c r="AA207">
        <v>9</v>
      </c>
      <c r="AD207" t="s">
        <v>709</v>
      </c>
      <c r="AE207">
        <v>1143</v>
      </c>
      <c r="AF207" t="s">
        <v>624</v>
      </c>
    </row>
    <row r="208" spans="1:32" x14ac:dyDescent="0.25">
      <c r="A208" s="16" t="s">
        <v>1</v>
      </c>
      <c r="B208" s="27" t="s">
        <v>74</v>
      </c>
      <c r="C208" s="36" t="str">
        <f>VLOOKUP(X208, method!$A$1:$B$15, 2, 0)</f>
        <v>中後</v>
      </c>
      <c r="D208">
        <v>8</v>
      </c>
      <c r="E208" s="141" t="str">
        <f t="shared" si="6"/>
        <v>忠</v>
      </c>
      <c r="F208" s="141">
        <f>COUNTIF($B$2:B208,B208)</f>
        <v>23</v>
      </c>
      <c r="G208" s="141" t="str">
        <f t="shared" si="7"/>
        <v/>
      </c>
      <c r="H208">
        <v>10</v>
      </c>
      <c r="I208">
        <v>6</v>
      </c>
      <c r="J208" s="57" t="s">
        <v>326</v>
      </c>
      <c r="K208" s="59" t="s">
        <v>85</v>
      </c>
      <c r="L208" s="18" t="s">
        <v>76</v>
      </c>
      <c r="M208">
        <v>113</v>
      </c>
      <c r="N208">
        <v>129</v>
      </c>
      <c r="O208">
        <v>12</v>
      </c>
      <c r="P208">
        <v>11</v>
      </c>
      <c r="Q208" t="s">
        <v>758</v>
      </c>
      <c r="R208" s="31" t="s">
        <v>420</v>
      </c>
      <c r="S208" s="40">
        <v>1200</v>
      </c>
      <c r="T208" s="33" t="s">
        <v>417</v>
      </c>
      <c r="U208">
        <v>4</v>
      </c>
      <c r="V208">
        <v>52</v>
      </c>
      <c r="W208" t="s">
        <v>643</v>
      </c>
      <c r="X208">
        <v>8</v>
      </c>
      <c r="Y208">
        <v>8</v>
      </c>
      <c r="Z208">
        <v>8</v>
      </c>
      <c r="AD208" t="s">
        <v>679</v>
      </c>
      <c r="AE208">
        <v>1142</v>
      </c>
      <c r="AF208" t="s">
        <v>624</v>
      </c>
    </row>
    <row r="209" spans="1:32" x14ac:dyDescent="0.25">
      <c r="A209" s="16" t="s">
        <v>1</v>
      </c>
      <c r="B209" s="27" t="s">
        <v>74</v>
      </c>
      <c r="C209" s="36" t="str">
        <f>VLOOKUP(X209, method!$A$1:$B$15, 2, 0)</f>
        <v>中後</v>
      </c>
      <c r="D209">
        <v>6</v>
      </c>
      <c r="E209" s="141" t="str">
        <f t="shared" si="6"/>
        <v>忠</v>
      </c>
      <c r="F209" s="141">
        <f>COUNTIF($B$2:B209,B209)</f>
        <v>24</v>
      </c>
      <c r="G209" s="141" t="str">
        <f t="shared" si="7"/>
        <v/>
      </c>
      <c r="H209">
        <v>10</v>
      </c>
      <c r="I209">
        <v>13</v>
      </c>
      <c r="J209" s="57" t="s">
        <v>326</v>
      </c>
      <c r="K209" s="59" t="s">
        <v>85</v>
      </c>
      <c r="L209" s="18" t="s">
        <v>76</v>
      </c>
      <c r="M209">
        <v>113</v>
      </c>
      <c r="N209">
        <v>123</v>
      </c>
      <c r="O209">
        <v>12</v>
      </c>
      <c r="P209">
        <v>30</v>
      </c>
      <c r="Q209" t="s">
        <v>792</v>
      </c>
      <c r="R209" t="s">
        <v>501</v>
      </c>
      <c r="S209" s="40">
        <v>1200</v>
      </c>
      <c r="T209" s="33" t="s">
        <v>417</v>
      </c>
      <c r="U209">
        <v>4</v>
      </c>
      <c r="V209">
        <v>52</v>
      </c>
      <c r="W209" t="s">
        <v>753</v>
      </c>
      <c r="X209">
        <v>8</v>
      </c>
      <c r="Y209">
        <v>8</v>
      </c>
      <c r="Z209">
        <v>6</v>
      </c>
      <c r="AD209" t="s">
        <v>793</v>
      </c>
      <c r="AE209">
        <v>1135</v>
      </c>
      <c r="AF209" t="s">
        <v>624</v>
      </c>
    </row>
    <row r="210" spans="1:32" x14ac:dyDescent="0.25">
      <c r="A210" s="16" t="s">
        <v>1</v>
      </c>
      <c r="B210" s="16" t="s">
        <v>2486</v>
      </c>
      <c r="C210" s="35" t="str">
        <f>VLOOKUP(X210, method!$A$1:$B$15, 2, 0)</f>
        <v>放頭</v>
      </c>
      <c r="D210">
        <v>12</v>
      </c>
      <c r="E210" s="141" t="str">
        <f t="shared" si="6"/>
        <v/>
      </c>
      <c r="F210" s="141">
        <f>COUNTIF($B$2:B210,B210)</f>
        <v>1</v>
      </c>
      <c r="G210" s="141" t="str">
        <f t="shared" si="7"/>
        <v/>
      </c>
      <c r="I210">
        <v>1</v>
      </c>
      <c r="J210" s="58" t="s">
        <v>2503</v>
      </c>
      <c r="K210" s="65" t="s">
        <v>167</v>
      </c>
      <c r="L210" s="21" t="s">
        <v>168</v>
      </c>
      <c r="N210">
        <v>129</v>
      </c>
      <c r="P210">
        <v>13</v>
      </c>
      <c r="Q210" t="s">
        <v>415</v>
      </c>
      <c r="R210" s="32" t="s">
        <v>416</v>
      </c>
      <c r="S210" s="40">
        <v>1200</v>
      </c>
      <c r="T210" s="33" t="s">
        <v>417</v>
      </c>
      <c r="U210">
        <v>5</v>
      </c>
      <c r="V210">
        <v>34</v>
      </c>
      <c r="W210" t="s">
        <v>794</v>
      </c>
      <c r="X210">
        <v>3</v>
      </c>
      <c r="Y210">
        <v>3</v>
      </c>
      <c r="Z210">
        <v>12</v>
      </c>
      <c r="AD210" t="s">
        <v>795</v>
      </c>
      <c r="AE210">
        <v>1010</v>
      </c>
      <c r="AF210" t="s">
        <v>367</v>
      </c>
    </row>
    <row r="211" spans="1:32" x14ac:dyDescent="0.25">
      <c r="A211" s="16" t="s">
        <v>1</v>
      </c>
      <c r="B211" s="16" t="s">
        <v>2486</v>
      </c>
      <c r="C211" s="35" t="str">
        <f>VLOOKUP(X211, method!$A$1:$B$15, 2, 0)</f>
        <v>放頭</v>
      </c>
      <c r="D211">
        <v>12</v>
      </c>
      <c r="E211" s="141" t="str">
        <f t="shared" si="6"/>
        <v/>
      </c>
      <c r="F211" s="141">
        <f>COUNTIF($B$2:B211,B211)</f>
        <v>2</v>
      </c>
      <c r="G211" s="141" t="str">
        <f t="shared" si="7"/>
        <v/>
      </c>
      <c r="I211">
        <v>7</v>
      </c>
      <c r="J211" s="58" t="s">
        <v>2503</v>
      </c>
      <c r="K211" s="64" t="s">
        <v>150</v>
      </c>
      <c r="L211" s="21" t="s">
        <v>168</v>
      </c>
      <c r="N211">
        <v>129</v>
      </c>
      <c r="P211">
        <v>14</v>
      </c>
      <c r="Q211" t="s">
        <v>422</v>
      </c>
      <c r="R211" s="31" t="s">
        <v>420</v>
      </c>
      <c r="S211" s="40">
        <v>1200</v>
      </c>
      <c r="T211" s="33" t="s">
        <v>417</v>
      </c>
      <c r="U211">
        <v>5</v>
      </c>
      <c r="V211">
        <v>34</v>
      </c>
      <c r="W211" t="s">
        <v>794</v>
      </c>
      <c r="X211">
        <v>3</v>
      </c>
      <c r="Y211">
        <v>4</v>
      </c>
      <c r="Z211">
        <v>12</v>
      </c>
      <c r="AD211" t="s">
        <v>796</v>
      </c>
      <c r="AE211">
        <v>1044</v>
      </c>
      <c r="AF211" t="s">
        <v>367</v>
      </c>
    </row>
    <row r="212" spans="1:32" x14ac:dyDescent="0.25">
      <c r="A212" s="16" t="s">
        <v>1</v>
      </c>
      <c r="B212" s="16" t="s">
        <v>2486</v>
      </c>
      <c r="C212" s="37" t="str">
        <f>VLOOKUP(X212, method!$A$1:$B$15, 2, 0)</f>
        <v>中前</v>
      </c>
      <c r="D212" s="30">
        <v>4</v>
      </c>
      <c r="E212" s="141" t="str">
        <f t="shared" si="6"/>
        <v/>
      </c>
      <c r="F212" s="141">
        <f>COUNTIF($B$2:B212,B212)</f>
        <v>3</v>
      </c>
      <c r="G212" s="141" t="str">
        <f t="shared" si="7"/>
        <v/>
      </c>
      <c r="I212">
        <v>7</v>
      </c>
      <c r="J212" s="58" t="s">
        <v>2503</v>
      </c>
      <c r="K212" s="64" t="s">
        <v>150</v>
      </c>
      <c r="L212" s="21" t="s">
        <v>168</v>
      </c>
      <c r="N212">
        <v>129</v>
      </c>
      <c r="P212">
        <v>11</v>
      </c>
      <c r="Q212" t="s">
        <v>547</v>
      </c>
      <c r="R212" s="32" t="s">
        <v>432</v>
      </c>
      <c r="S212" s="40">
        <v>1200</v>
      </c>
      <c r="T212" s="33" t="s">
        <v>417</v>
      </c>
      <c r="U212">
        <v>5</v>
      </c>
      <c r="V212">
        <v>34</v>
      </c>
      <c r="W212" s="12" t="s">
        <v>552</v>
      </c>
      <c r="X212">
        <v>4</v>
      </c>
      <c r="Y212">
        <v>4</v>
      </c>
      <c r="Z212">
        <v>4</v>
      </c>
      <c r="AD212" t="s">
        <v>797</v>
      </c>
      <c r="AE212">
        <v>1008</v>
      </c>
      <c r="AF212" t="s">
        <v>367</v>
      </c>
    </row>
    <row r="213" spans="1:32" x14ac:dyDescent="0.25">
      <c r="A213" s="16" t="s">
        <v>1</v>
      </c>
      <c r="B213" s="16" t="s">
        <v>2486</v>
      </c>
      <c r="C213" s="35" t="str">
        <f>VLOOKUP(X213, method!$A$1:$B$15, 2, 0)</f>
        <v>放頭</v>
      </c>
      <c r="D213" s="28">
        <v>1</v>
      </c>
      <c r="E213" s="140" t="str">
        <f t="shared" si="6"/>
        <v/>
      </c>
      <c r="F213" s="140">
        <f>COUNTIF($B$2:B213,B213)</f>
        <v>4</v>
      </c>
      <c r="G213" s="140" t="str">
        <f t="shared" si="7"/>
        <v/>
      </c>
      <c r="I213">
        <v>6</v>
      </c>
      <c r="J213" s="58" t="s">
        <v>2503</v>
      </c>
      <c r="K213" s="64" t="s">
        <v>150</v>
      </c>
      <c r="L213" s="21" t="s">
        <v>168</v>
      </c>
      <c r="N213">
        <v>124</v>
      </c>
      <c r="P213">
        <v>11</v>
      </c>
      <c r="Q213" t="s">
        <v>433</v>
      </c>
      <c r="R213" s="32" t="s">
        <v>416</v>
      </c>
      <c r="S213" s="40">
        <v>1200</v>
      </c>
      <c r="T213" s="33" t="s">
        <v>427</v>
      </c>
      <c r="U213">
        <v>5</v>
      </c>
      <c r="V213">
        <v>29</v>
      </c>
      <c r="W213" s="12" t="s">
        <v>581</v>
      </c>
      <c r="X213">
        <v>1</v>
      </c>
      <c r="Y213">
        <v>1</v>
      </c>
      <c r="Z213">
        <v>1</v>
      </c>
      <c r="AD213" t="s">
        <v>373</v>
      </c>
      <c r="AE213">
        <v>1036</v>
      </c>
      <c r="AF213" t="s">
        <v>798</v>
      </c>
    </row>
    <row r="214" spans="1:32" x14ac:dyDescent="0.25">
      <c r="A214" s="16" t="s">
        <v>1</v>
      </c>
      <c r="B214" s="16" t="s">
        <v>2486</v>
      </c>
      <c r="C214" s="38" t="str">
        <f>VLOOKUP(X214, method!$A$1:$B$15, 2, 0)</f>
        <v>留後</v>
      </c>
      <c r="D214">
        <v>8</v>
      </c>
      <c r="E214" s="141" t="str">
        <f t="shared" si="6"/>
        <v/>
      </c>
      <c r="F214" s="141">
        <f>COUNTIF($B$2:B214,B214)</f>
        <v>5</v>
      </c>
      <c r="G214" s="141" t="str">
        <f t="shared" si="7"/>
        <v/>
      </c>
      <c r="I214">
        <v>11</v>
      </c>
      <c r="J214" s="58" t="s">
        <v>2503</v>
      </c>
      <c r="K214" s="64" t="s">
        <v>150</v>
      </c>
      <c r="L214" s="21" t="s">
        <v>168</v>
      </c>
      <c r="N214">
        <v>128</v>
      </c>
      <c r="P214">
        <v>14</v>
      </c>
      <c r="Q214" t="s">
        <v>512</v>
      </c>
      <c r="R214" s="32" t="s">
        <v>432</v>
      </c>
      <c r="S214">
        <v>1650</v>
      </c>
      <c r="T214" s="33" t="s">
        <v>417</v>
      </c>
      <c r="U214">
        <v>5</v>
      </c>
      <c r="V214">
        <v>31</v>
      </c>
      <c r="W214" t="s">
        <v>502</v>
      </c>
      <c r="X214">
        <v>11</v>
      </c>
      <c r="Y214">
        <v>10</v>
      </c>
      <c r="Z214">
        <v>10</v>
      </c>
      <c r="AA214">
        <v>8</v>
      </c>
      <c r="AD214" t="s">
        <v>799</v>
      </c>
      <c r="AE214">
        <v>1031</v>
      </c>
      <c r="AF214" t="s">
        <v>800</v>
      </c>
    </row>
    <row r="215" spans="1:32" x14ac:dyDescent="0.25">
      <c r="A215" s="16" t="s">
        <v>1</v>
      </c>
      <c r="B215" s="16" t="s">
        <v>2486</v>
      </c>
      <c r="C215" s="36" t="str">
        <f>VLOOKUP(X215, method!$A$1:$B$15, 2, 0)</f>
        <v>中後</v>
      </c>
      <c r="D215" s="30">
        <v>4</v>
      </c>
      <c r="E215" s="141" t="str">
        <f t="shared" si="6"/>
        <v/>
      </c>
      <c r="F215" s="141">
        <f>COUNTIF($B$2:B215,B215)</f>
        <v>6</v>
      </c>
      <c r="G215" s="141" t="str">
        <f t="shared" si="7"/>
        <v/>
      </c>
      <c r="I215">
        <v>11</v>
      </c>
      <c r="J215" s="58" t="s">
        <v>2503</v>
      </c>
      <c r="K215" s="64" t="s">
        <v>150</v>
      </c>
      <c r="L215" s="21" t="s">
        <v>168</v>
      </c>
      <c r="N215">
        <v>127</v>
      </c>
      <c r="P215">
        <v>54</v>
      </c>
      <c r="Q215" t="s">
        <v>445</v>
      </c>
      <c r="R215" s="32" t="s">
        <v>426</v>
      </c>
      <c r="S215" s="40">
        <v>1200</v>
      </c>
      <c r="T215" s="33" t="s">
        <v>427</v>
      </c>
      <c r="U215">
        <v>5</v>
      </c>
      <c r="V215">
        <v>32</v>
      </c>
      <c r="W215" s="12" t="s">
        <v>471</v>
      </c>
      <c r="X215">
        <v>10</v>
      </c>
      <c r="Y215">
        <v>11</v>
      </c>
      <c r="Z215">
        <v>4</v>
      </c>
      <c r="AD215" t="s">
        <v>707</v>
      </c>
      <c r="AE215">
        <v>1032</v>
      </c>
      <c r="AF215" t="s">
        <v>367</v>
      </c>
    </row>
    <row r="216" spans="1:32" x14ac:dyDescent="0.25">
      <c r="A216" s="16" t="s">
        <v>1</v>
      </c>
      <c r="B216" s="16" t="s">
        <v>2486</v>
      </c>
      <c r="C216" s="35" t="str">
        <f>VLOOKUP(X216, method!$A$1:$B$15, 2, 0)</f>
        <v>放頭</v>
      </c>
      <c r="D216">
        <v>8</v>
      </c>
      <c r="E216" s="141" t="str">
        <f t="shared" si="6"/>
        <v/>
      </c>
      <c r="F216" s="141">
        <f>COUNTIF($B$2:B216,B216)</f>
        <v>7</v>
      </c>
      <c r="G216" s="141" t="str">
        <f t="shared" si="7"/>
        <v/>
      </c>
      <c r="I216">
        <v>9</v>
      </c>
      <c r="J216" s="58" t="s">
        <v>2503</v>
      </c>
      <c r="K216" s="65" t="s">
        <v>167</v>
      </c>
      <c r="L216" s="21" t="s">
        <v>168</v>
      </c>
      <c r="N216">
        <v>131</v>
      </c>
      <c r="P216">
        <v>35</v>
      </c>
      <c r="Q216" t="s">
        <v>560</v>
      </c>
      <c r="R216" t="s">
        <v>477</v>
      </c>
      <c r="S216" s="40">
        <v>1200</v>
      </c>
      <c r="T216" s="33" t="s">
        <v>417</v>
      </c>
      <c r="U216">
        <v>5</v>
      </c>
      <c r="V216">
        <v>34</v>
      </c>
      <c r="W216" t="s">
        <v>435</v>
      </c>
      <c r="X216">
        <v>3</v>
      </c>
      <c r="Y216">
        <v>2</v>
      </c>
      <c r="Z216">
        <v>8</v>
      </c>
      <c r="AD216" t="s">
        <v>736</v>
      </c>
      <c r="AE216">
        <v>1026</v>
      </c>
      <c r="AF216" t="s">
        <v>801</v>
      </c>
    </row>
    <row r="217" spans="1:32" x14ac:dyDescent="0.25">
      <c r="A217" s="16" t="s">
        <v>1</v>
      </c>
      <c r="B217" s="16" t="s">
        <v>2486</v>
      </c>
      <c r="C217" s="37" t="str">
        <f>VLOOKUP(X217, method!$A$1:$B$15, 2, 0)</f>
        <v>中前</v>
      </c>
      <c r="D217">
        <v>6</v>
      </c>
      <c r="E217" s="141" t="str">
        <f t="shared" si="6"/>
        <v/>
      </c>
      <c r="F217" s="141">
        <f>COUNTIF($B$2:B217,B217)</f>
        <v>8</v>
      </c>
      <c r="G217" s="141" t="str">
        <f t="shared" si="7"/>
        <v/>
      </c>
      <c r="I217">
        <v>3</v>
      </c>
      <c r="J217" s="58" t="s">
        <v>2503</v>
      </c>
      <c r="K217" s="65" t="s">
        <v>167</v>
      </c>
      <c r="L217" s="21" t="s">
        <v>168</v>
      </c>
      <c r="N217">
        <v>131</v>
      </c>
      <c r="P217">
        <v>36</v>
      </c>
      <c r="Q217" t="s">
        <v>783</v>
      </c>
      <c r="R217" t="s">
        <v>465</v>
      </c>
      <c r="S217">
        <v>1400</v>
      </c>
      <c r="T217" s="33" t="s">
        <v>417</v>
      </c>
      <c r="U217">
        <v>5</v>
      </c>
      <c r="V217">
        <v>36</v>
      </c>
      <c r="W217" t="s">
        <v>589</v>
      </c>
      <c r="X217">
        <v>4</v>
      </c>
      <c r="Y217">
        <v>3</v>
      </c>
      <c r="Z217">
        <v>3</v>
      </c>
      <c r="AA217">
        <v>6</v>
      </c>
      <c r="AD217" t="s">
        <v>802</v>
      </c>
      <c r="AE217">
        <v>1034</v>
      </c>
      <c r="AF217" t="s">
        <v>387</v>
      </c>
    </row>
    <row r="218" spans="1:32" x14ac:dyDescent="0.25">
      <c r="A218" s="16" t="s">
        <v>1</v>
      </c>
      <c r="B218" s="16" t="s">
        <v>2486</v>
      </c>
      <c r="C218" s="37" t="str">
        <f>VLOOKUP(X218, method!$A$1:$B$15, 2, 0)</f>
        <v>中前</v>
      </c>
      <c r="D218">
        <v>7</v>
      </c>
      <c r="E218" s="141" t="str">
        <f t="shared" si="6"/>
        <v/>
      </c>
      <c r="F218" s="141">
        <f>COUNTIF($B$2:B218,B218)</f>
        <v>9</v>
      </c>
      <c r="G218" s="141" t="str">
        <f t="shared" si="7"/>
        <v/>
      </c>
      <c r="I218">
        <v>7</v>
      </c>
      <c r="J218" s="58" t="s">
        <v>2503</v>
      </c>
      <c r="K218" s="65" t="s">
        <v>167</v>
      </c>
      <c r="L218" s="21" t="s">
        <v>168</v>
      </c>
      <c r="N218">
        <v>132</v>
      </c>
      <c r="P218">
        <v>25</v>
      </c>
      <c r="Q218" t="s">
        <v>744</v>
      </c>
      <c r="R218" t="s">
        <v>479</v>
      </c>
      <c r="S218" s="40">
        <v>1200</v>
      </c>
      <c r="T218" s="33" t="s">
        <v>417</v>
      </c>
      <c r="U218">
        <v>5</v>
      </c>
      <c r="V218">
        <v>37</v>
      </c>
      <c r="W218" t="s">
        <v>484</v>
      </c>
      <c r="X218">
        <v>5</v>
      </c>
      <c r="Y218">
        <v>5</v>
      </c>
      <c r="Z218">
        <v>7</v>
      </c>
      <c r="AD218" t="s">
        <v>781</v>
      </c>
      <c r="AE218">
        <v>1034</v>
      </c>
      <c r="AF218" t="s">
        <v>803</v>
      </c>
    </row>
    <row r="219" spans="1:32" x14ac:dyDescent="0.25">
      <c r="A219" s="16" t="s">
        <v>1</v>
      </c>
      <c r="B219" s="16" t="s">
        <v>2486</v>
      </c>
      <c r="C219" s="35" t="str">
        <f>VLOOKUP(X219, method!$A$1:$B$15, 2, 0)</f>
        <v>放頭</v>
      </c>
      <c r="D219">
        <v>8</v>
      </c>
      <c r="E219" s="141" t="str">
        <f t="shared" si="6"/>
        <v/>
      </c>
      <c r="F219" s="141">
        <f>COUNTIF($B$2:B219,B219)</f>
        <v>10</v>
      </c>
      <c r="G219" s="141" t="str">
        <f t="shared" si="7"/>
        <v/>
      </c>
      <c r="I219">
        <v>5</v>
      </c>
      <c r="J219" s="58" t="s">
        <v>2503</v>
      </c>
      <c r="K219" s="65" t="s">
        <v>167</v>
      </c>
      <c r="L219" s="21" t="s">
        <v>168</v>
      </c>
      <c r="N219">
        <v>132</v>
      </c>
      <c r="P219">
        <v>14</v>
      </c>
      <c r="Q219" t="s">
        <v>461</v>
      </c>
      <c r="R219" t="s">
        <v>457</v>
      </c>
      <c r="S219" s="40">
        <v>1200</v>
      </c>
      <c r="T219" s="33" t="s">
        <v>417</v>
      </c>
      <c r="U219">
        <v>5</v>
      </c>
      <c r="V219">
        <v>37</v>
      </c>
      <c r="W219" t="s">
        <v>502</v>
      </c>
      <c r="X219">
        <v>3</v>
      </c>
      <c r="Y219">
        <v>4</v>
      </c>
      <c r="Z219">
        <v>8</v>
      </c>
      <c r="AD219" t="s">
        <v>424</v>
      </c>
      <c r="AE219">
        <v>1035</v>
      </c>
      <c r="AF219" t="s">
        <v>141</v>
      </c>
    </row>
    <row r="220" spans="1:32" x14ac:dyDescent="0.25">
      <c r="A220" s="16" t="s">
        <v>1</v>
      </c>
      <c r="B220" s="16" t="s">
        <v>2486</v>
      </c>
      <c r="C220" s="37" t="str">
        <f>VLOOKUP(X220, method!$A$1:$B$15, 2, 0)</f>
        <v>中前</v>
      </c>
      <c r="D220">
        <v>7</v>
      </c>
      <c r="E220" s="141" t="str">
        <f t="shared" si="6"/>
        <v/>
      </c>
      <c r="F220" s="141">
        <f>COUNTIF($B$2:B220,B220)</f>
        <v>11</v>
      </c>
      <c r="G220" s="141" t="str">
        <f t="shared" si="7"/>
        <v/>
      </c>
      <c r="I220">
        <v>11</v>
      </c>
      <c r="J220" s="58" t="s">
        <v>2503</v>
      </c>
      <c r="K220" s="52" t="s">
        <v>49</v>
      </c>
      <c r="L220" s="21" t="s">
        <v>168</v>
      </c>
      <c r="N220">
        <v>132</v>
      </c>
      <c r="P220">
        <v>9.8000000000000007</v>
      </c>
      <c r="Q220" t="s">
        <v>591</v>
      </c>
      <c r="R220" s="32" t="s">
        <v>432</v>
      </c>
      <c r="S220" s="40">
        <v>1200</v>
      </c>
      <c r="T220" s="33" t="s">
        <v>417</v>
      </c>
      <c r="U220">
        <v>5</v>
      </c>
      <c r="V220">
        <v>37</v>
      </c>
      <c r="W220" t="s">
        <v>441</v>
      </c>
      <c r="X220">
        <v>4</v>
      </c>
      <c r="Y220">
        <v>3</v>
      </c>
      <c r="Z220">
        <v>7</v>
      </c>
      <c r="AD220" t="s">
        <v>804</v>
      </c>
      <c r="AE220">
        <v>1030</v>
      </c>
      <c r="AF220" t="s">
        <v>141</v>
      </c>
    </row>
    <row r="221" spans="1:32" x14ac:dyDescent="0.25">
      <c r="A221" s="16" t="s">
        <v>1</v>
      </c>
      <c r="B221" s="16" t="s">
        <v>2486</v>
      </c>
      <c r="C221" s="35" t="str">
        <f>VLOOKUP(X221, method!$A$1:$B$15, 2, 0)</f>
        <v>放頭</v>
      </c>
      <c r="D221" s="28">
        <v>1</v>
      </c>
      <c r="E221" s="140" t="str">
        <f t="shared" si="6"/>
        <v/>
      </c>
      <c r="F221" s="140">
        <f>COUNTIF($B$2:B221,B221)</f>
        <v>12</v>
      </c>
      <c r="G221" s="140" t="str">
        <f t="shared" si="7"/>
        <v/>
      </c>
      <c r="I221">
        <v>7</v>
      </c>
      <c r="J221" s="58" t="s">
        <v>2503</v>
      </c>
      <c r="K221" s="52" t="s">
        <v>49</v>
      </c>
      <c r="L221" s="21" t="s">
        <v>168</v>
      </c>
      <c r="N221">
        <v>128</v>
      </c>
      <c r="P221">
        <v>8.3000000000000007</v>
      </c>
      <c r="Q221" t="s">
        <v>592</v>
      </c>
      <c r="R221" s="31" t="s">
        <v>420</v>
      </c>
      <c r="S221" s="40">
        <v>1200</v>
      </c>
      <c r="T221" s="33" t="s">
        <v>417</v>
      </c>
      <c r="U221">
        <v>5</v>
      </c>
      <c r="V221">
        <v>32</v>
      </c>
      <c r="W221" s="12" t="s">
        <v>654</v>
      </c>
      <c r="X221">
        <v>2</v>
      </c>
      <c r="Y221">
        <v>2</v>
      </c>
      <c r="Z221">
        <v>1</v>
      </c>
      <c r="AD221" t="s">
        <v>805</v>
      </c>
      <c r="AE221">
        <v>1030</v>
      </c>
      <c r="AF221" t="s">
        <v>141</v>
      </c>
    </row>
    <row r="222" spans="1:32" x14ac:dyDescent="0.25">
      <c r="A222" s="16" t="s">
        <v>1</v>
      </c>
      <c r="B222" s="16" t="s">
        <v>2486</v>
      </c>
      <c r="C222" s="35" t="str">
        <f>VLOOKUP(X222, method!$A$1:$B$15, 2, 0)</f>
        <v>放頭</v>
      </c>
      <c r="D222" s="28">
        <v>3</v>
      </c>
      <c r="E222" s="140" t="str">
        <f t="shared" si="6"/>
        <v/>
      </c>
      <c r="F222" s="140">
        <f>COUNTIF($B$2:B222,B222)</f>
        <v>13</v>
      </c>
      <c r="G222" s="140" t="str">
        <f t="shared" si="7"/>
        <v/>
      </c>
      <c r="I222">
        <v>6</v>
      </c>
      <c r="J222" s="58" t="s">
        <v>2503</v>
      </c>
      <c r="K222" s="65" t="s">
        <v>167</v>
      </c>
      <c r="L222" s="21" t="s">
        <v>168</v>
      </c>
      <c r="N222">
        <v>126</v>
      </c>
      <c r="P222">
        <v>27</v>
      </c>
      <c r="Q222" t="s">
        <v>470</v>
      </c>
      <c r="R222" s="32" t="s">
        <v>416</v>
      </c>
      <c r="S222" s="40">
        <v>1200</v>
      </c>
      <c r="T222" s="33" t="s">
        <v>417</v>
      </c>
      <c r="U222">
        <v>5</v>
      </c>
      <c r="V222">
        <v>32</v>
      </c>
      <c r="W222" s="12" t="s">
        <v>423</v>
      </c>
      <c r="X222">
        <v>1</v>
      </c>
      <c r="Y222">
        <v>1</v>
      </c>
      <c r="Z222">
        <v>3</v>
      </c>
      <c r="AD222" t="s">
        <v>806</v>
      </c>
      <c r="AE222">
        <v>1024</v>
      </c>
      <c r="AF222" t="s">
        <v>125</v>
      </c>
    </row>
    <row r="223" spans="1:32" x14ac:dyDescent="0.25">
      <c r="A223" s="16" t="s">
        <v>1</v>
      </c>
      <c r="B223" s="16" t="s">
        <v>2486</v>
      </c>
      <c r="C223" s="37" t="str">
        <f>VLOOKUP(X223, method!$A$1:$B$15, 2, 0)</f>
        <v>中前</v>
      </c>
      <c r="D223">
        <v>8</v>
      </c>
      <c r="E223" s="141" t="str">
        <f t="shared" si="6"/>
        <v/>
      </c>
      <c r="F223" s="141">
        <f>COUNTIF($B$2:B223,B223)</f>
        <v>14</v>
      </c>
      <c r="G223" s="141" t="str">
        <f t="shared" si="7"/>
        <v/>
      </c>
      <c r="I223">
        <v>1</v>
      </c>
      <c r="J223" s="58" t="s">
        <v>2503</v>
      </c>
      <c r="K223" s="64" t="s">
        <v>150</v>
      </c>
      <c r="L223" s="21" t="s">
        <v>168</v>
      </c>
      <c r="N223">
        <v>132</v>
      </c>
      <c r="P223">
        <v>46</v>
      </c>
      <c r="Q223" t="s">
        <v>807</v>
      </c>
      <c r="R223" t="s">
        <v>457</v>
      </c>
      <c r="S223">
        <v>1650</v>
      </c>
      <c r="T223" s="33" t="s">
        <v>417</v>
      </c>
      <c r="U223">
        <v>5</v>
      </c>
      <c r="V223">
        <v>36</v>
      </c>
      <c r="W223" t="s">
        <v>589</v>
      </c>
      <c r="X223">
        <v>4</v>
      </c>
      <c r="Y223">
        <v>4</v>
      </c>
      <c r="Z223">
        <v>3</v>
      </c>
      <c r="AA223">
        <v>8</v>
      </c>
      <c r="AD223" t="s">
        <v>808</v>
      </c>
      <c r="AE223">
        <v>988</v>
      </c>
      <c r="AF223" t="s">
        <v>46</v>
      </c>
    </row>
    <row r="224" spans="1:32" x14ac:dyDescent="0.25">
      <c r="A224" s="16" t="s">
        <v>1</v>
      </c>
      <c r="B224" s="16" t="s">
        <v>2486</v>
      </c>
      <c r="C224" s="37" t="str">
        <f>VLOOKUP(X224, method!$A$1:$B$15, 2, 0)</f>
        <v>中前</v>
      </c>
      <c r="D224">
        <v>9</v>
      </c>
      <c r="E224" s="141" t="str">
        <f t="shared" si="6"/>
        <v/>
      </c>
      <c r="F224" s="141">
        <f>COUNTIF($B$2:B224,B224)</f>
        <v>15</v>
      </c>
      <c r="G224" s="141" t="str">
        <f t="shared" si="7"/>
        <v/>
      </c>
      <c r="I224">
        <v>6</v>
      </c>
      <c r="J224" s="58" t="s">
        <v>2503</v>
      </c>
      <c r="K224" s="54" t="s">
        <v>58</v>
      </c>
      <c r="L224" s="21" t="s">
        <v>168</v>
      </c>
      <c r="N224">
        <v>133</v>
      </c>
      <c r="P224">
        <v>16</v>
      </c>
      <c r="Q224" t="s">
        <v>758</v>
      </c>
      <c r="R224" s="31" t="s">
        <v>420</v>
      </c>
      <c r="S224" s="40">
        <v>1200</v>
      </c>
      <c r="T224" s="33" t="s">
        <v>417</v>
      </c>
      <c r="U224">
        <v>5</v>
      </c>
      <c r="V224">
        <v>38</v>
      </c>
      <c r="W224">
        <v>5</v>
      </c>
      <c r="X224">
        <v>7</v>
      </c>
      <c r="Y224">
        <v>6</v>
      </c>
      <c r="Z224">
        <v>9</v>
      </c>
      <c r="AD224" t="s">
        <v>809</v>
      </c>
      <c r="AE224">
        <v>995</v>
      </c>
      <c r="AF224" t="s">
        <v>46</v>
      </c>
    </row>
    <row r="225" spans="1:32" x14ac:dyDescent="0.25">
      <c r="A225" s="16" t="s">
        <v>1</v>
      </c>
      <c r="B225" s="16" t="s">
        <v>2486</v>
      </c>
      <c r="C225" s="37" t="str">
        <f>VLOOKUP(X225, method!$A$1:$B$15, 2, 0)</f>
        <v>中前</v>
      </c>
      <c r="D225">
        <v>6</v>
      </c>
      <c r="E225" s="141" t="str">
        <f t="shared" si="6"/>
        <v/>
      </c>
      <c r="F225" s="141">
        <f>COUNTIF($B$2:B225,B225)</f>
        <v>16</v>
      </c>
      <c r="G225" s="141" t="str">
        <f t="shared" si="7"/>
        <v/>
      </c>
      <c r="I225">
        <v>6</v>
      </c>
      <c r="J225" s="58" t="s">
        <v>2503</v>
      </c>
      <c r="K225" s="65" t="s">
        <v>167</v>
      </c>
      <c r="L225" s="21" t="s">
        <v>168</v>
      </c>
      <c r="N225">
        <v>115</v>
      </c>
      <c r="P225">
        <v>17</v>
      </c>
      <c r="Q225" t="s">
        <v>489</v>
      </c>
      <c r="R225" s="31" t="s">
        <v>420</v>
      </c>
      <c r="S225" s="40">
        <v>1200</v>
      </c>
      <c r="T225" s="33" t="s">
        <v>417</v>
      </c>
      <c r="U225">
        <v>4</v>
      </c>
      <c r="V225">
        <v>40</v>
      </c>
      <c r="W225" t="s">
        <v>435</v>
      </c>
      <c r="X225">
        <v>4</v>
      </c>
      <c r="Y225">
        <v>4</v>
      </c>
      <c r="Z225">
        <v>6</v>
      </c>
      <c r="AD225" t="s">
        <v>712</v>
      </c>
      <c r="AE225">
        <v>1010</v>
      </c>
      <c r="AF225" t="s">
        <v>46</v>
      </c>
    </row>
    <row r="226" spans="1:32" x14ac:dyDescent="0.25">
      <c r="A226" s="16" t="s">
        <v>1</v>
      </c>
      <c r="B226" s="16" t="s">
        <v>2486</v>
      </c>
      <c r="C226" s="38" t="str">
        <f>VLOOKUP(X226, method!$A$1:$B$15, 2, 0)</f>
        <v>留後</v>
      </c>
      <c r="D226">
        <v>9</v>
      </c>
      <c r="E226" s="141" t="str">
        <f t="shared" si="6"/>
        <v/>
      </c>
      <c r="F226" s="141">
        <f>COUNTIF($B$2:B226,B226)</f>
        <v>17</v>
      </c>
      <c r="G226" s="141" t="str">
        <f t="shared" si="7"/>
        <v/>
      </c>
      <c r="I226">
        <v>11</v>
      </c>
      <c r="J226" s="58" t="s">
        <v>2503</v>
      </c>
      <c r="K226" s="65" t="s">
        <v>167</v>
      </c>
      <c r="L226" s="21" t="s">
        <v>168</v>
      </c>
      <c r="N226">
        <v>117</v>
      </c>
      <c r="P226">
        <v>35</v>
      </c>
      <c r="Q226" t="s">
        <v>810</v>
      </c>
      <c r="R226" t="s">
        <v>508</v>
      </c>
      <c r="S226">
        <v>1400</v>
      </c>
      <c r="T226" s="33" t="s">
        <v>417</v>
      </c>
      <c r="U226">
        <v>4</v>
      </c>
      <c r="V226">
        <v>42</v>
      </c>
      <c r="W226" t="s">
        <v>468</v>
      </c>
      <c r="X226">
        <v>11</v>
      </c>
      <c r="Y226">
        <v>14</v>
      </c>
      <c r="Z226">
        <v>12</v>
      </c>
      <c r="AA226">
        <v>9</v>
      </c>
      <c r="AD226" t="s">
        <v>811</v>
      </c>
      <c r="AE226">
        <v>1004</v>
      </c>
      <c r="AF226" t="s">
        <v>46</v>
      </c>
    </row>
    <row r="227" spans="1:32" x14ac:dyDescent="0.25">
      <c r="A227" s="16" t="s">
        <v>1</v>
      </c>
      <c r="B227" s="16" t="s">
        <v>2486</v>
      </c>
      <c r="C227" s="36" t="str">
        <f>VLOOKUP(X227, method!$A$1:$B$15, 2, 0)</f>
        <v>中後</v>
      </c>
      <c r="D227" s="30">
        <v>5</v>
      </c>
      <c r="E227" s="141" t="str">
        <f t="shared" si="6"/>
        <v/>
      </c>
      <c r="F227" s="141">
        <f>COUNTIF($B$2:B227,B227)</f>
        <v>18</v>
      </c>
      <c r="G227" s="141" t="str">
        <f t="shared" si="7"/>
        <v/>
      </c>
      <c r="I227">
        <v>9</v>
      </c>
      <c r="J227" s="58" t="s">
        <v>2503</v>
      </c>
      <c r="K227" s="54" t="s">
        <v>58</v>
      </c>
      <c r="L227" s="21" t="s">
        <v>168</v>
      </c>
      <c r="N227">
        <v>119</v>
      </c>
      <c r="P227">
        <v>17</v>
      </c>
      <c r="Q227" t="s">
        <v>812</v>
      </c>
      <c r="R227" s="32" t="s">
        <v>426</v>
      </c>
      <c r="S227" s="40">
        <v>1200</v>
      </c>
      <c r="T227" s="33" t="s">
        <v>417</v>
      </c>
      <c r="U227">
        <v>4</v>
      </c>
      <c r="V227">
        <v>44</v>
      </c>
      <c r="W227" s="12" t="s">
        <v>552</v>
      </c>
      <c r="X227">
        <v>9</v>
      </c>
      <c r="Y227">
        <v>9</v>
      </c>
      <c r="Z227">
        <v>5</v>
      </c>
      <c r="AD227" t="s">
        <v>475</v>
      </c>
      <c r="AE227">
        <v>996</v>
      </c>
      <c r="AF227" t="s">
        <v>46</v>
      </c>
    </row>
    <row r="228" spans="1:32" x14ac:dyDescent="0.25">
      <c r="A228" s="16" t="s">
        <v>1</v>
      </c>
      <c r="B228" s="16" t="s">
        <v>2486</v>
      </c>
      <c r="C228" s="36" t="str">
        <f>VLOOKUP(X228, method!$A$1:$B$15, 2, 0)</f>
        <v>中後</v>
      </c>
      <c r="D228">
        <v>7</v>
      </c>
      <c r="E228" s="141" t="str">
        <f t="shared" si="6"/>
        <v/>
      </c>
      <c r="F228" s="141">
        <f>COUNTIF($B$2:B228,B228)</f>
        <v>19</v>
      </c>
      <c r="G228" s="141" t="str">
        <f t="shared" si="7"/>
        <v/>
      </c>
      <c r="I228">
        <v>2</v>
      </c>
      <c r="J228" s="58" t="s">
        <v>2503</v>
      </c>
      <c r="K228" s="63" t="s">
        <v>140</v>
      </c>
      <c r="L228" s="21" t="s">
        <v>168</v>
      </c>
      <c r="N228">
        <v>121</v>
      </c>
      <c r="P228">
        <v>24</v>
      </c>
      <c r="Q228" t="s">
        <v>813</v>
      </c>
      <c r="R228" t="s">
        <v>465</v>
      </c>
      <c r="S228" s="40">
        <v>1200</v>
      </c>
      <c r="T228" s="33" t="s">
        <v>417</v>
      </c>
      <c r="U228">
        <v>4</v>
      </c>
      <c r="V228">
        <v>46</v>
      </c>
      <c r="W228" t="s">
        <v>453</v>
      </c>
      <c r="X228">
        <v>9</v>
      </c>
      <c r="Y228">
        <v>8</v>
      </c>
      <c r="Z228">
        <v>7</v>
      </c>
      <c r="AD228" t="s">
        <v>630</v>
      </c>
      <c r="AE228">
        <v>1004</v>
      </c>
      <c r="AF228" t="s">
        <v>46</v>
      </c>
    </row>
    <row r="229" spans="1:32" x14ac:dyDescent="0.25">
      <c r="A229" s="16" t="s">
        <v>1</v>
      </c>
      <c r="B229" s="16" t="s">
        <v>2486</v>
      </c>
      <c r="C229" s="37" t="str">
        <f>VLOOKUP(X229, method!$A$1:$B$15, 2, 0)</f>
        <v>中前</v>
      </c>
      <c r="D229">
        <v>8</v>
      </c>
      <c r="E229" s="141" t="str">
        <f t="shared" si="6"/>
        <v/>
      </c>
      <c r="F229" s="141">
        <f>COUNTIF($B$2:B229,B229)</f>
        <v>20</v>
      </c>
      <c r="G229" s="141" t="str">
        <f t="shared" si="7"/>
        <v/>
      </c>
      <c r="I229">
        <v>4</v>
      </c>
      <c r="J229" s="58" t="s">
        <v>2503</v>
      </c>
      <c r="K229" s="65" t="s">
        <v>167</v>
      </c>
      <c r="L229" s="21" t="s">
        <v>168</v>
      </c>
      <c r="N229">
        <v>123</v>
      </c>
      <c r="P229">
        <v>74</v>
      </c>
      <c r="Q229" t="s">
        <v>814</v>
      </c>
      <c r="R229" t="s">
        <v>479</v>
      </c>
      <c r="S229" s="40">
        <v>1200</v>
      </c>
      <c r="T229" s="33" t="s">
        <v>417</v>
      </c>
      <c r="U229">
        <v>4</v>
      </c>
      <c r="V229">
        <v>48</v>
      </c>
      <c r="W229" t="s">
        <v>484</v>
      </c>
      <c r="X229">
        <v>7</v>
      </c>
      <c r="Y229">
        <v>12</v>
      </c>
      <c r="Z229">
        <v>8</v>
      </c>
      <c r="AD229" t="s">
        <v>707</v>
      </c>
      <c r="AE229">
        <v>998</v>
      </c>
      <c r="AF229" t="s">
        <v>46</v>
      </c>
    </row>
    <row r="230" spans="1:32" x14ac:dyDescent="0.25">
      <c r="A230" s="16" t="s">
        <v>1</v>
      </c>
      <c r="B230" s="16" t="s">
        <v>2486</v>
      </c>
      <c r="C230" s="38" t="str">
        <f>VLOOKUP(X230, method!$A$1:$B$15, 2, 0)</f>
        <v>留後</v>
      </c>
      <c r="D230">
        <v>7</v>
      </c>
      <c r="E230" s="141" t="str">
        <f t="shared" si="6"/>
        <v/>
      </c>
      <c r="F230" s="141">
        <f>COUNTIF($B$2:B230,B230)</f>
        <v>21</v>
      </c>
      <c r="G230" s="141" t="str">
        <f t="shared" si="7"/>
        <v/>
      </c>
      <c r="I230">
        <v>10</v>
      </c>
      <c r="J230" s="58" t="s">
        <v>2503</v>
      </c>
      <c r="K230" s="64" t="s">
        <v>150</v>
      </c>
      <c r="L230" s="21" t="s">
        <v>168</v>
      </c>
      <c r="N230">
        <v>125</v>
      </c>
      <c r="P230">
        <v>89</v>
      </c>
      <c r="Q230" t="s">
        <v>769</v>
      </c>
      <c r="R230" s="31" t="s">
        <v>420</v>
      </c>
      <c r="S230" s="40">
        <v>1200</v>
      </c>
      <c r="T230" s="33" t="s">
        <v>417</v>
      </c>
      <c r="U230">
        <v>4</v>
      </c>
      <c r="V230">
        <v>50</v>
      </c>
      <c r="W230">
        <v>6</v>
      </c>
      <c r="X230">
        <v>12</v>
      </c>
      <c r="Y230">
        <v>12</v>
      </c>
      <c r="Z230">
        <v>7</v>
      </c>
      <c r="AD230" t="s">
        <v>815</v>
      </c>
      <c r="AE230">
        <v>995</v>
      </c>
      <c r="AF230" t="s">
        <v>46</v>
      </c>
    </row>
    <row r="231" spans="1:32" x14ac:dyDescent="0.25">
      <c r="A231" s="16" t="s">
        <v>1</v>
      </c>
      <c r="B231" s="16" t="s">
        <v>2486</v>
      </c>
      <c r="C231" s="38" t="str">
        <f>VLOOKUP(X231, method!$A$1:$B$15, 2, 0)</f>
        <v>留後</v>
      </c>
      <c r="D231">
        <v>10</v>
      </c>
      <c r="E231" s="141" t="str">
        <f t="shared" si="6"/>
        <v/>
      </c>
      <c r="F231" s="141">
        <f>COUNTIF($B$2:B231,B231)</f>
        <v>22</v>
      </c>
      <c r="G231" s="141" t="str">
        <f t="shared" si="7"/>
        <v/>
      </c>
      <c r="I231">
        <v>9</v>
      </c>
      <c r="J231" s="58" t="s">
        <v>2503</v>
      </c>
      <c r="K231" s="65" t="s">
        <v>167</v>
      </c>
      <c r="L231" s="21" t="s">
        <v>168</v>
      </c>
      <c r="N231">
        <v>123</v>
      </c>
      <c r="P231">
        <v>37</v>
      </c>
      <c r="Q231" t="s">
        <v>816</v>
      </c>
      <c r="R231" t="s">
        <v>479</v>
      </c>
      <c r="S231">
        <v>1000</v>
      </c>
      <c r="T231" s="33" t="s">
        <v>417</v>
      </c>
      <c r="U231">
        <v>4</v>
      </c>
      <c r="V231">
        <v>52</v>
      </c>
      <c r="W231" t="s">
        <v>460</v>
      </c>
      <c r="X231">
        <v>12</v>
      </c>
      <c r="Y231">
        <v>12</v>
      </c>
      <c r="Z231">
        <v>10</v>
      </c>
      <c r="AD231" t="s">
        <v>548</v>
      </c>
      <c r="AE231">
        <v>1002</v>
      </c>
      <c r="AF231" t="s">
        <v>46</v>
      </c>
    </row>
    <row r="232" spans="1:32" x14ac:dyDescent="0.25">
      <c r="A232" s="16" t="s">
        <v>1</v>
      </c>
      <c r="B232" s="16" t="s">
        <v>2486</v>
      </c>
      <c r="C232" s="38" t="str">
        <f>VLOOKUP(X232, method!$A$1:$B$15, 2, 0)</f>
        <v>留後</v>
      </c>
      <c r="D232">
        <v>6</v>
      </c>
      <c r="E232" s="141" t="str">
        <f t="shared" si="6"/>
        <v/>
      </c>
      <c r="F232" s="141">
        <f>COUNTIF($B$2:B232,B232)</f>
        <v>23</v>
      </c>
      <c r="G232" s="141" t="str">
        <f t="shared" si="7"/>
        <v/>
      </c>
      <c r="I232">
        <v>2</v>
      </c>
      <c r="J232" s="58" t="s">
        <v>2503</v>
      </c>
      <c r="K232" s="65" t="s">
        <v>167</v>
      </c>
      <c r="L232" s="21" t="s">
        <v>168</v>
      </c>
      <c r="N232">
        <v>129</v>
      </c>
      <c r="P232">
        <v>113</v>
      </c>
      <c r="Q232" t="s">
        <v>817</v>
      </c>
      <c r="R232" t="s">
        <v>479</v>
      </c>
      <c r="S232">
        <v>1000</v>
      </c>
      <c r="T232" s="33" t="s">
        <v>417</v>
      </c>
      <c r="U232">
        <v>4</v>
      </c>
      <c r="V232">
        <v>52</v>
      </c>
      <c r="W232" s="12" t="s">
        <v>552</v>
      </c>
      <c r="X232">
        <v>11</v>
      </c>
      <c r="Y232">
        <v>10</v>
      </c>
      <c r="Z232">
        <v>6</v>
      </c>
      <c r="AD232" t="s">
        <v>544</v>
      </c>
      <c r="AE232">
        <v>1021</v>
      </c>
      <c r="AF232" t="s">
        <v>639</v>
      </c>
    </row>
    <row r="233" spans="1:32" x14ac:dyDescent="0.25">
      <c r="A233" s="16" t="s">
        <v>1</v>
      </c>
      <c r="B233" s="17" t="s">
        <v>2487</v>
      </c>
      <c r="C233" s="37" t="str">
        <f>VLOOKUP(X233, method!$A$1:$B$15, 2, 0)</f>
        <v>中前</v>
      </c>
      <c r="D233">
        <v>8</v>
      </c>
      <c r="E233" s="141" t="str">
        <f t="shared" si="6"/>
        <v>忠</v>
      </c>
      <c r="F233" s="141">
        <f>COUNTIF($B$2:B233,B233)</f>
        <v>1</v>
      </c>
      <c r="G233" s="141" t="str">
        <f t="shared" si="7"/>
        <v/>
      </c>
      <c r="I233">
        <v>10</v>
      </c>
      <c r="J233" s="58" t="s">
        <v>2503</v>
      </c>
      <c r="K233" s="59" t="s">
        <v>85</v>
      </c>
      <c r="L233" s="19" t="s">
        <v>81</v>
      </c>
      <c r="N233">
        <v>119</v>
      </c>
      <c r="P233">
        <v>5.8</v>
      </c>
      <c r="Q233" t="s">
        <v>415</v>
      </c>
      <c r="R233" s="32" t="s">
        <v>416</v>
      </c>
      <c r="S233" s="40">
        <v>1200</v>
      </c>
      <c r="T233" s="33" t="s">
        <v>417</v>
      </c>
      <c r="U233">
        <v>5</v>
      </c>
      <c r="V233">
        <v>24</v>
      </c>
      <c r="W233">
        <v>5</v>
      </c>
      <c r="X233">
        <v>5</v>
      </c>
      <c r="Y233">
        <v>6</v>
      </c>
      <c r="Z233">
        <v>8</v>
      </c>
      <c r="AD233" t="s">
        <v>488</v>
      </c>
      <c r="AE233">
        <v>1151</v>
      </c>
      <c r="AF233" t="s">
        <v>387</v>
      </c>
    </row>
    <row r="234" spans="1:32" x14ac:dyDescent="0.25">
      <c r="A234" s="16" t="s">
        <v>1</v>
      </c>
      <c r="B234" s="17" t="s">
        <v>2487</v>
      </c>
      <c r="C234" s="35" t="str">
        <f>VLOOKUP(X234, method!$A$1:$B$15, 2, 0)</f>
        <v>放頭</v>
      </c>
      <c r="D234" s="28">
        <v>3</v>
      </c>
      <c r="E234" s="140" t="str">
        <f t="shared" si="6"/>
        <v>忠</v>
      </c>
      <c r="F234" s="140">
        <f>COUNTIF($B$2:B234,B234)</f>
        <v>2</v>
      </c>
      <c r="G234" s="140" t="str">
        <f t="shared" si="7"/>
        <v/>
      </c>
      <c r="I234">
        <v>12</v>
      </c>
      <c r="J234" s="58" t="s">
        <v>2503</v>
      </c>
      <c r="K234" s="59" t="s">
        <v>85</v>
      </c>
      <c r="L234" s="19" t="s">
        <v>81</v>
      </c>
      <c r="N234">
        <v>121</v>
      </c>
      <c r="P234">
        <v>7.9</v>
      </c>
      <c r="Q234" t="s">
        <v>524</v>
      </c>
      <c r="R234" s="32" t="s">
        <v>416</v>
      </c>
      <c r="S234" s="40">
        <v>1200</v>
      </c>
      <c r="T234" s="33" t="s">
        <v>427</v>
      </c>
      <c r="U234">
        <v>5</v>
      </c>
      <c r="V234">
        <v>24</v>
      </c>
      <c r="W234" s="12" t="s">
        <v>423</v>
      </c>
      <c r="X234">
        <v>1</v>
      </c>
      <c r="Y234">
        <v>1</v>
      </c>
      <c r="Z234">
        <v>3</v>
      </c>
      <c r="AD234" t="s">
        <v>778</v>
      </c>
      <c r="AE234">
        <v>1132</v>
      </c>
      <c r="AF234" t="s">
        <v>803</v>
      </c>
    </row>
    <row r="235" spans="1:32" x14ac:dyDescent="0.25">
      <c r="A235" s="16" t="s">
        <v>1</v>
      </c>
      <c r="B235" s="17" t="s">
        <v>2487</v>
      </c>
      <c r="C235" s="37" t="str">
        <f>VLOOKUP(X235, method!$A$1:$B$15, 2, 0)</f>
        <v>中前</v>
      </c>
      <c r="D235" s="28">
        <v>3</v>
      </c>
      <c r="E235" s="140" t="str">
        <f t="shared" si="6"/>
        <v>忠</v>
      </c>
      <c r="F235" s="140">
        <f>COUNTIF($B$2:B235,B235)</f>
        <v>3</v>
      </c>
      <c r="G235" s="140" t="str">
        <f t="shared" si="7"/>
        <v/>
      </c>
      <c r="I235">
        <v>3</v>
      </c>
      <c r="J235" s="58" t="s">
        <v>2503</v>
      </c>
      <c r="K235" s="61" t="s">
        <v>106</v>
      </c>
      <c r="L235" s="19" t="s">
        <v>81</v>
      </c>
      <c r="N235">
        <v>119</v>
      </c>
      <c r="P235">
        <v>10</v>
      </c>
      <c r="Q235" t="s">
        <v>419</v>
      </c>
      <c r="R235" s="31" t="s">
        <v>420</v>
      </c>
      <c r="S235" s="40">
        <v>1200</v>
      </c>
      <c r="T235" s="33" t="s">
        <v>417</v>
      </c>
      <c r="U235">
        <v>5</v>
      </c>
      <c r="V235">
        <v>24</v>
      </c>
      <c r="W235" s="12" t="s">
        <v>418</v>
      </c>
      <c r="X235">
        <v>4</v>
      </c>
      <c r="Y235">
        <v>5</v>
      </c>
      <c r="Z235">
        <v>3</v>
      </c>
      <c r="AD235" t="s">
        <v>818</v>
      </c>
      <c r="AE235">
        <v>1148</v>
      </c>
      <c r="AF235" t="s">
        <v>141</v>
      </c>
    </row>
    <row r="236" spans="1:32" x14ac:dyDescent="0.25">
      <c r="A236" s="16" t="s">
        <v>1</v>
      </c>
      <c r="B236" s="17" t="s">
        <v>2487</v>
      </c>
      <c r="C236" s="37" t="str">
        <f>VLOOKUP(X236, method!$A$1:$B$15, 2, 0)</f>
        <v>中前</v>
      </c>
      <c r="D236">
        <v>7</v>
      </c>
      <c r="E236" s="141" t="str">
        <f t="shared" si="6"/>
        <v>忠</v>
      </c>
      <c r="F236" s="141">
        <f>COUNTIF($B$2:B236,B236)</f>
        <v>4</v>
      </c>
      <c r="G236" s="141" t="str">
        <f t="shared" si="7"/>
        <v/>
      </c>
      <c r="I236">
        <v>8</v>
      </c>
      <c r="J236" s="58" t="s">
        <v>2503</v>
      </c>
      <c r="K236" s="61" t="s">
        <v>106</v>
      </c>
      <c r="L236" s="19" t="s">
        <v>81</v>
      </c>
      <c r="N236">
        <v>119</v>
      </c>
      <c r="P236">
        <v>9.6999999999999993</v>
      </c>
      <c r="Q236" t="s">
        <v>731</v>
      </c>
      <c r="R236" s="32" t="s">
        <v>416</v>
      </c>
      <c r="S236" s="40">
        <v>1200</v>
      </c>
      <c r="T236" s="33" t="s">
        <v>427</v>
      </c>
      <c r="U236">
        <v>5</v>
      </c>
      <c r="V236">
        <v>24</v>
      </c>
      <c r="W236" t="s">
        <v>502</v>
      </c>
      <c r="X236">
        <v>4</v>
      </c>
      <c r="Y236">
        <v>6</v>
      </c>
      <c r="Z236">
        <v>7</v>
      </c>
      <c r="AD236" t="s">
        <v>819</v>
      </c>
      <c r="AE236">
        <v>1150</v>
      </c>
      <c r="AF236" t="s">
        <v>141</v>
      </c>
    </row>
    <row r="237" spans="1:32" x14ac:dyDescent="0.25">
      <c r="A237" s="16" t="s">
        <v>1</v>
      </c>
      <c r="B237" s="17" t="s">
        <v>2487</v>
      </c>
      <c r="C237" s="37" t="str">
        <f>VLOOKUP(X237, method!$A$1:$B$15, 2, 0)</f>
        <v>中前</v>
      </c>
      <c r="D237" s="28">
        <v>2</v>
      </c>
      <c r="E237" s="140" t="str">
        <f t="shared" si="6"/>
        <v>忠</v>
      </c>
      <c r="F237" s="140">
        <f>COUNTIF($B$2:B237,B237)</f>
        <v>5</v>
      </c>
      <c r="G237" s="140" t="str">
        <f t="shared" si="7"/>
        <v/>
      </c>
      <c r="I237">
        <v>1</v>
      </c>
      <c r="J237" s="58" t="s">
        <v>2503</v>
      </c>
      <c r="K237" s="61" t="s">
        <v>106</v>
      </c>
      <c r="L237" s="19" t="s">
        <v>81</v>
      </c>
      <c r="N237">
        <v>118</v>
      </c>
      <c r="P237">
        <v>7.3</v>
      </c>
      <c r="Q237" t="s">
        <v>660</v>
      </c>
      <c r="R237" t="s">
        <v>508</v>
      </c>
      <c r="S237" s="40">
        <v>1200</v>
      </c>
      <c r="T237" s="33" t="s">
        <v>417</v>
      </c>
      <c r="U237">
        <v>5</v>
      </c>
      <c r="V237">
        <v>23</v>
      </c>
      <c r="W237" s="12">
        <v>2</v>
      </c>
      <c r="X237">
        <v>5</v>
      </c>
      <c r="Y237">
        <v>5</v>
      </c>
      <c r="Z237">
        <v>2</v>
      </c>
      <c r="AD237" t="s">
        <v>820</v>
      </c>
      <c r="AE237">
        <v>1138</v>
      </c>
      <c r="AF237" t="s">
        <v>141</v>
      </c>
    </row>
    <row r="238" spans="1:32" x14ac:dyDescent="0.25">
      <c r="A238" s="16" t="s">
        <v>1</v>
      </c>
      <c r="B238" s="17" t="s">
        <v>2487</v>
      </c>
      <c r="C238" s="37" t="str">
        <f>VLOOKUP(X238, method!$A$1:$B$15, 2, 0)</f>
        <v>中前</v>
      </c>
      <c r="D238" s="30">
        <v>5</v>
      </c>
      <c r="E238" s="141" t="str">
        <f t="shared" si="6"/>
        <v>忠</v>
      </c>
      <c r="F238" s="141">
        <f>COUNTIF($B$2:B238,B238)</f>
        <v>6</v>
      </c>
      <c r="G238" s="141" t="str">
        <f t="shared" si="7"/>
        <v/>
      </c>
      <c r="I238">
        <v>1</v>
      </c>
      <c r="J238" s="58" t="s">
        <v>2503</v>
      </c>
      <c r="K238" s="61" t="s">
        <v>106</v>
      </c>
      <c r="L238" s="19" t="s">
        <v>81</v>
      </c>
      <c r="N238">
        <v>120</v>
      </c>
      <c r="P238">
        <v>5.6</v>
      </c>
      <c r="Q238" t="s">
        <v>682</v>
      </c>
      <c r="R238" t="s">
        <v>457</v>
      </c>
      <c r="S238" s="40">
        <v>1200</v>
      </c>
      <c r="T238" s="34" t="s">
        <v>671</v>
      </c>
      <c r="U238">
        <v>5</v>
      </c>
      <c r="V238">
        <v>25</v>
      </c>
      <c r="W238" t="s">
        <v>453</v>
      </c>
      <c r="X238">
        <v>4</v>
      </c>
      <c r="Y238">
        <v>3</v>
      </c>
      <c r="Z238">
        <v>5</v>
      </c>
      <c r="AD238" t="s">
        <v>444</v>
      </c>
      <c r="AE238">
        <v>1129</v>
      </c>
      <c r="AF238" t="s">
        <v>141</v>
      </c>
    </row>
    <row r="239" spans="1:32" x14ac:dyDescent="0.25">
      <c r="A239" s="16" t="s">
        <v>1</v>
      </c>
      <c r="B239" s="17" t="s">
        <v>2487</v>
      </c>
      <c r="C239" s="36" t="str">
        <f>VLOOKUP(X239, method!$A$1:$B$15, 2, 0)</f>
        <v>中後</v>
      </c>
      <c r="D239" s="28">
        <v>3</v>
      </c>
      <c r="E239" s="140" t="str">
        <f t="shared" si="6"/>
        <v>忠</v>
      </c>
      <c r="F239" s="140">
        <f>COUNTIF($B$2:B239,B239)</f>
        <v>7</v>
      </c>
      <c r="G239" s="140" t="str">
        <f t="shared" si="7"/>
        <v/>
      </c>
      <c r="I239">
        <v>13</v>
      </c>
      <c r="J239" s="58" t="s">
        <v>2503</v>
      </c>
      <c r="K239" s="61" t="s">
        <v>106</v>
      </c>
      <c r="L239" s="19" t="s">
        <v>81</v>
      </c>
      <c r="N239">
        <v>120</v>
      </c>
      <c r="P239">
        <v>23</v>
      </c>
      <c r="Q239" t="s">
        <v>664</v>
      </c>
      <c r="R239" t="s">
        <v>483</v>
      </c>
      <c r="S239" s="40">
        <v>1200</v>
      </c>
      <c r="T239" s="33" t="s">
        <v>417</v>
      </c>
      <c r="U239">
        <v>5</v>
      </c>
      <c r="V239">
        <v>25</v>
      </c>
      <c r="W239" s="12">
        <v>1</v>
      </c>
      <c r="X239">
        <v>9</v>
      </c>
      <c r="Y239">
        <v>7</v>
      </c>
      <c r="Z239">
        <v>3</v>
      </c>
      <c r="AD239" t="s">
        <v>821</v>
      </c>
      <c r="AE239">
        <v>1114</v>
      </c>
      <c r="AF239" t="s">
        <v>141</v>
      </c>
    </row>
    <row r="240" spans="1:32" x14ac:dyDescent="0.25">
      <c r="A240" s="16" t="s">
        <v>1</v>
      </c>
      <c r="B240" s="17" t="s">
        <v>2487</v>
      </c>
      <c r="C240" s="35" t="str">
        <f>VLOOKUP(X240, method!$A$1:$B$15, 2, 0)</f>
        <v>放頭</v>
      </c>
      <c r="D240">
        <v>9</v>
      </c>
      <c r="E240" s="141" t="str">
        <f t="shared" si="6"/>
        <v>忠</v>
      </c>
      <c r="F240" s="141">
        <f>COUNTIF($B$2:B240,B240)</f>
        <v>8</v>
      </c>
      <c r="G240" s="141" t="str">
        <f t="shared" si="7"/>
        <v/>
      </c>
      <c r="I240">
        <v>12</v>
      </c>
      <c r="J240" s="58" t="s">
        <v>2503</v>
      </c>
      <c r="K240" s="65" t="s">
        <v>167</v>
      </c>
      <c r="L240" s="19" t="s">
        <v>81</v>
      </c>
      <c r="N240">
        <v>123</v>
      </c>
      <c r="P240">
        <v>14</v>
      </c>
      <c r="Q240" t="s">
        <v>706</v>
      </c>
      <c r="R240" t="s">
        <v>457</v>
      </c>
      <c r="S240" s="40">
        <v>1200</v>
      </c>
      <c r="T240" s="33" t="s">
        <v>417</v>
      </c>
      <c r="U240">
        <v>5</v>
      </c>
      <c r="V240">
        <v>29</v>
      </c>
      <c r="W240" t="s">
        <v>643</v>
      </c>
      <c r="X240">
        <v>3</v>
      </c>
      <c r="Y240">
        <v>3</v>
      </c>
      <c r="Z240">
        <v>9</v>
      </c>
      <c r="AD240" t="s">
        <v>537</v>
      </c>
      <c r="AE240">
        <v>1134</v>
      </c>
      <c r="AF240" t="s">
        <v>141</v>
      </c>
    </row>
    <row r="241" spans="1:32" x14ac:dyDescent="0.25">
      <c r="A241" s="16" t="s">
        <v>1</v>
      </c>
      <c r="B241" s="17" t="s">
        <v>2487</v>
      </c>
      <c r="C241" s="35" t="str">
        <f>VLOOKUP(X241, method!$A$1:$B$15, 2, 0)</f>
        <v>放頭</v>
      </c>
      <c r="D241" s="30">
        <v>4</v>
      </c>
      <c r="E241" s="141" t="str">
        <f t="shared" si="6"/>
        <v>忠</v>
      </c>
      <c r="F241" s="141">
        <f>COUNTIF($B$2:B241,B241)</f>
        <v>9</v>
      </c>
      <c r="G241" s="141" t="str">
        <f t="shared" si="7"/>
        <v/>
      </c>
      <c r="I241">
        <v>8</v>
      </c>
      <c r="J241" s="58" t="s">
        <v>2503</v>
      </c>
      <c r="K241" s="65" t="s">
        <v>167</v>
      </c>
      <c r="L241" s="19" t="s">
        <v>81</v>
      </c>
      <c r="N241">
        <v>125</v>
      </c>
      <c r="P241">
        <v>36</v>
      </c>
      <c r="Q241" t="s">
        <v>510</v>
      </c>
      <c r="R241" s="32" t="s">
        <v>426</v>
      </c>
      <c r="S241" s="40">
        <v>1200</v>
      </c>
      <c r="T241" s="33" t="s">
        <v>427</v>
      </c>
      <c r="U241">
        <v>5</v>
      </c>
      <c r="V241">
        <v>30</v>
      </c>
      <c r="W241" s="12" t="s">
        <v>418</v>
      </c>
      <c r="X241">
        <v>3</v>
      </c>
      <c r="Y241">
        <v>4</v>
      </c>
      <c r="Z241">
        <v>4</v>
      </c>
      <c r="AD241" t="s">
        <v>444</v>
      </c>
      <c r="AE241">
        <v>1144</v>
      </c>
      <c r="AF241" t="s">
        <v>141</v>
      </c>
    </row>
    <row r="242" spans="1:32" x14ac:dyDescent="0.25">
      <c r="A242" s="16" t="s">
        <v>1</v>
      </c>
      <c r="B242" s="17" t="s">
        <v>2487</v>
      </c>
      <c r="C242" s="36" t="str">
        <f>VLOOKUP(X242, method!$A$1:$B$15, 2, 0)</f>
        <v>中後</v>
      </c>
      <c r="D242">
        <v>14</v>
      </c>
      <c r="E242" s="141" t="str">
        <f t="shared" si="6"/>
        <v>忠</v>
      </c>
      <c r="F242" s="141">
        <f>COUNTIF($B$2:B242,B242)</f>
        <v>10</v>
      </c>
      <c r="G242" s="141" t="str">
        <f t="shared" si="7"/>
        <v/>
      </c>
      <c r="I242">
        <v>8</v>
      </c>
      <c r="J242" s="58" t="s">
        <v>2503</v>
      </c>
      <c r="K242" s="56" t="s">
        <v>69</v>
      </c>
      <c r="L242" s="19" t="s">
        <v>81</v>
      </c>
      <c r="N242">
        <v>129</v>
      </c>
      <c r="P242">
        <v>51</v>
      </c>
      <c r="Q242" t="s">
        <v>822</v>
      </c>
      <c r="R242" t="s">
        <v>501</v>
      </c>
      <c r="S242">
        <v>1400</v>
      </c>
      <c r="T242" s="33" t="s">
        <v>417</v>
      </c>
      <c r="U242">
        <v>5</v>
      </c>
      <c r="V242">
        <v>32</v>
      </c>
      <c r="W242" t="s">
        <v>632</v>
      </c>
      <c r="X242">
        <v>8</v>
      </c>
      <c r="Y242">
        <v>9</v>
      </c>
      <c r="Z242">
        <v>9</v>
      </c>
      <c r="AA242">
        <v>14</v>
      </c>
      <c r="AD242" t="s">
        <v>823</v>
      </c>
      <c r="AE242">
        <v>1165</v>
      </c>
      <c r="AF242" t="s">
        <v>125</v>
      </c>
    </row>
    <row r="243" spans="1:32" x14ac:dyDescent="0.25">
      <c r="A243" s="16" t="s">
        <v>1</v>
      </c>
      <c r="B243" s="17" t="s">
        <v>2487</v>
      </c>
      <c r="C243" s="37" t="str">
        <f>VLOOKUP(X243, method!$A$1:$B$15, 2, 0)</f>
        <v>中前</v>
      </c>
      <c r="D243">
        <v>11</v>
      </c>
      <c r="E243" s="141" t="str">
        <f t="shared" si="6"/>
        <v>忠</v>
      </c>
      <c r="F243" s="141">
        <f>COUNTIF($B$2:B243,B243)</f>
        <v>11</v>
      </c>
      <c r="G243" s="141" t="str">
        <f t="shared" si="7"/>
        <v/>
      </c>
      <c r="I243">
        <v>9</v>
      </c>
      <c r="J243" s="58" t="s">
        <v>2503</v>
      </c>
      <c r="K243" s="61" t="s">
        <v>106</v>
      </c>
      <c r="L243" s="19" t="s">
        <v>81</v>
      </c>
      <c r="N243">
        <v>130</v>
      </c>
      <c r="P243">
        <v>11</v>
      </c>
      <c r="Q243" t="s">
        <v>824</v>
      </c>
      <c r="R243" t="s">
        <v>457</v>
      </c>
      <c r="S243" s="40">
        <v>1200</v>
      </c>
      <c r="T243" s="33" t="s">
        <v>417</v>
      </c>
      <c r="U243">
        <v>5</v>
      </c>
      <c r="V243">
        <v>34</v>
      </c>
      <c r="W243" t="s">
        <v>603</v>
      </c>
      <c r="X243">
        <v>7</v>
      </c>
      <c r="Y243">
        <v>9</v>
      </c>
      <c r="Z243">
        <v>11</v>
      </c>
      <c r="AD243" t="s">
        <v>506</v>
      </c>
      <c r="AE243">
        <v>1162</v>
      </c>
      <c r="AF243" t="s">
        <v>46</v>
      </c>
    </row>
    <row r="244" spans="1:32" x14ac:dyDescent="0.25">
      <c r="A244" s="16" t="s">
        <v>1</v>
      </c>
      <c r="B244" s="17" t="s">
        <v>2487</v>
      </c>
      <c r="C244" s="37" t="str">
        <f>VLOOKUP(X244, method!$A$1:$B$15, 2, 0)</f>
        <v>中前</v>
      </c>
      <c r="D244" s="30">
        <v>4</v>
      </c>
      <c r="E244" s="141" t="str">
        <f t="shared" si="6"/>
        <v>忠</v>
      </c>
      <c r="F244" s="141">
        <f>COUNTIF($B$2:B244,B244)</f>
        <v>12</v>
      </c>
      <c r="G244" s="141" t="str">
        <f t="shared" si="7"/>
        <v/>
      </c>
      <c r="I244">
        <v>2</v>
      </c>
      <c r="J244" s="58" t="s">
        <v>2503</v>
      </c>
      <c r="K244" s="61" t="s">
        <v>106</v>
      </c>
      <c r="L244" s="19" t="s">
        <v>81</v>
      </c>
      <c r="N244">
        <v>131</v>
      </c>
      <c r="P244">
        <v>5</v>
      </c>
      <c r="Q244" t="s">
        <v>670</v>
      </c>
      <c r="R244" t="s">
        <v>457</v>
      </c>
      <c r="S244" s="40">
        <v>1200</v>
      </c>
      <c r="T244" s="34" t="s">
        <v>671</v>
      </c>
      <c r="U244">
        <v>5</v>
      </c>
      <c r="V244">
        <v>36</v>
      </c>
      <c r="W244" t="s">
        <v>513</v>
      </c>
      <c r="X244">
        <v>6</v>
      </c>
      <c r="Y244">
        <v>6</v>
      </c>
      <c r="Z244">
        <v>4</v>
      </c>
      <c r="AD244" t="s">
        <v>825</v>
      </c>
      <c r="AE244">
        <v>1167</v>
      </c>
      <c r="AF244" t="s">
        <v>46</v>
      </c>
    </row>
    <row r="245" spans="1:32" x14ac:dyDescent="0.25">
      <c r="A245" s="16" t="s">
        <v>1</v>
      </c>
      <c r="B245" s="17" t="s">
        <v>2487</v>
      </c>
      <c r="C245" s="37" t="str">
        <f>VLOOKUP(X245, method!$A$1:$B$15, 2, 0)</f>
        <v>中前</v>
      </c>
      <c r="D245">
        <v>7</v>
      </c>
      <c r="E245" s="141" t="str">
        <f t="shared" si="6"/>
        <v>忠</v>
      </c>
      <c r="F245" s="141">
        <f>COUNTIF($B$2:B245,B245)</f>
        <v>13</v>
      </c>
      <c r="G245" s="141" t="str">
        <f t="shared" si="7"/>
        <v/>
      </c>
      <c r="I245">
        <v>3</v>
      </c>
      <c r="J245" s="58" t="s">
        <v>2503</v>
      </c>
      <c r="K245" s="61" t="s">
        <v>106</v>
      </c>
      <c r="L245" s="19" t="s">
        <v>81</v>
      </c>
      <c r="N245">
        <v>133</v>
      </c>
      <c r="P245">
        <v>11</v>
      </c>
      <c r="Q245" t="s">
        <v>783</v>
      </c>
      <c r="R245" t="s">
        <v>457</v>
      </c>
      <c r="S245">
        <v>1650</v>
      </c>
      <c r="T245" s="34" t="s">
        <v>826</v>
      </c>
      <c r="U245">
        <v>5</v>
      </c>
      <c r="V245">
        <v>38</v>
      </c>
      <c r="W245" t="s">
        <v>725</v>
      </c>
      <c r="X245">
        <v>4</v>
      </c>
      <c r="Y245">
        <v>5</v>
      </c>
      <c r="Z245">
        <v>5</v>
      </c>
      <c r="AA245">
        <v>7</v>
      </c>
      <c r="AD245" t="s">
        <v>827</v>
      </c>
      <c r="AE245">
        <v>1165</v>
      </c>
      <c r="AF245" t="s">
        <v>46</v>
      </c>
    </row>
    <row r="246" spans="1:32" x14ac:dyDescent="0.25">
      <c r="A246" s="16" t="s">
        <v>1</v>
      </c>
      <c r="B246" s="17" t="s">
        <v>2487</v>
      </c>
      <c r="C246" s="37" t="str">
        <f>VLOOKUP(X246, method!$A$1:$B$15, 2, 0)</f>
        <v>中前</v>
      </c>
      <c r="D246" s="28">
        <v>3</v>
      </c>
      <c r="E246" s="140" t="str">
        <f t="shared" si="6"/>
        <v>忠</v>
      </c>
      <c r="F246" s="140">
        <f>COUNTIF($B$2:B246,B246)</f>
        <v>14</v>
      </c>
      <c r="G246" s="140" t="str">
        <f t="shared" si="7"/>
        <v/>
      </c>
      <c r="I246">
        <v>4</v>
      </c>
      <c r="J246" s="58" t="s">
        <v>2503</v>
      </c>
      <c r="K246" s="61" t="s">
        <v>106</v>
      </c>
      <c r="L246" s="19" t="s">
        <v>81</v>
      </c>
      <c r="N246">
        <v>133</v>
      </c>
      <c r="P246">
        <v>5.2</v>
      </c>
      <c r="Q246" t="s">
        <v>461</v>
      </c>
      <c r="R246" t="s">
        <v>457</v>
      </c>
      <c r="S246" s="40">
        <v>1200</v>
      </c>
      <c r="T246" s="33" t="s">
        <v>417</v>
      </c>
      <c r="U246">
        <v>5</v>
      </c>
      <c r="V246">
        <v>38</v>
      </c>
      <c r="W246" s="12" t="s">
        <v>654</v>
      </c>
      <c r="X246">
        <v>6</v>
      </c>
      <c r="Y246">
        <v>7</v>
      </c>
      <c r="Z246">
        <v>3</v>
      </c>
      <c r="AD246" t="s">
        <v>828</v>
      </c>
      <c r="AE246">
        <v>1171</v>
      </c>
      <c r="AF246" t="s">
        <v>46</v>
      </c>
    </row>
    <row r="247" spans="1:32" x14ac:dyDescent="0.25">
      <c r="A247" s="16" t="s">
        <v>1</v>
      </c>
      <c r="B247" s="17" t="s">
        <v>2487</v>
      </c>
      <c r="C247" s="35" t="str">
        <f>VLOOKUP(X247, method!$A$1:$B$15, 2, 0)</f>
        <v>放頭</v>
      </c>
      <c r="D247" s="28">
        <v>3</v>
      </c>
      <c r="E247" s="140" t="str">
        <f t="shared" si="6"/>
        <v>忠</v>
      </c>
      <c r="F247" s="140">
        <f>COUNTIF($B$2:B247,B247)</f>
        <v>15</v>
      </c>
      <c r="G247" s="140" t="str">
        <f t="shared" si="7"/>
        <v/>
      </c>
      <c r="I247">
        <v>10</v>
      </c>
      <c r="J247" s="58" t="s">
        <v>2503</v>
      </c>
      <c r="K247" s="61" t="s">
        <v>106</v>
      </c>
      <c r="L247" s="19" t="s">
        <v>81</v>
      </c>
      <c r="N247">
        <v>135</v>
      </c>
      <c r="P247">
        <v>4.9000000000000004</v>
      </c>
      <c r="Q247" t="s">
        <v>462</v>
      </c>
      <c r="R247" t="s">
        <v>457</v>
      </c>
      <c r="S247" s="40">
        <v>1200</v>
      </c>
      <c r="T247" s="33" t="s">
        <v>417</v>
      </c>
      <c r="U247">
        <v>5</v>
      </c>
      <c r="V247">
        <v>39</v>
      </c>
      <c r="W247">
        <v>4</v>
      </c>
      <c r="X247">
        <v>3</v>
      </c>
      <c r="Y247">
        <v>4</v>
      </c>
      <c r="Z247">
        <v>3</v>
      </c>
      <c r="AD247" t="s">
        <v>829</v>
      </c>
      <c r="AE247">
        <v>1154</v>
      </c>
      <c r="AF247" t="s">
        <v>46</v>
      </c>
    </row>
    <row r="248" spans="1:32" x14ac:dyDescent="0.25">
      <c r="A248" s="16" t="s">
        <v>1</v>
      </c>
      <c r="B248" s="17" t="s">
        <v>2487</v>
      </c>
      <c r="C248" s="37" t="str">
        <f>VLOOKUP(X248, method!$A$1:$B$15, 2, 0)</f>
        <v>中前</v>
      </c>
      <c r="D248" s="28">
        <v>3</v>
      </c>
      <c r="E248" s="140" t="str">
        <f t="shared" si="6"/>
        <v>忠</v>
      </c>
      <c r="F248" s="140">
        <f>COUNTIF($B$2:B248,B248)</f>
        <v>16</v>
      </c>
      <c r="G248" s="140" t="str">
        <f t="shared" si="7"/>
        <v/>
      </c>
      <c r="I248">
        <v>9</v>
      </c>
      <c r="J248" s="58" t="s">
        <v>2503</v>
      </c>
      <c r="K248" s="61" t="s">
        <v>106</v>
      </c>
      <c r="L248" s="19" t="s">
        <v>81</v>
      </c>
      <c r="N248">
        <v>116</v>
      </c>
      <c r="P248">
        <v>13</v>
      </c>
      <c r="Q248" t="s">
        <v>830</v>
      </c>
      <c r="R248" t="s">
        <v>457</v>
      </c>
      <c r="S248" s="40">
        <v>1200</v>
      </c>
      <c r="T248" s="33" t="s">
        <v>417</v>
      </c>
      <c r="U248">
        <v>4</v>
      </c>
      <c r="V248">
        <v>40</v>
      </c>
      <c r="W248" s="12" t="s">
        <v>552</v>
      </c>
      <c r="X248">
        <v>4</v>
      </c>
      <c r="Y248">
        <v>4</v>
      </c>
      <c r="Z248">
        <v>3</v>
      </c>
      <c r="AD248" t="s">
        <v>831</v>
      </c>
      <c r="AE248">
        <v>1146</v>
      </c>
      <c r="AF248" t="s">
        <v>46</v>
      </c>
    </row>
    <row r="249" spans="1:32" x14ac:dyDescent="0.25">
      <c r="A249" s="16" t="s">
        <v>1</v>
      </c>
      <c r="B249" s="17" t="s">
        <v>2487</v>
      </c>
      <c r="C249" s="37" t="str">
        <f>VLOOKUP(X249, method!$A$1:$B$15, 2, 0)</f>
        <v>中前</v>
      </c>
      <c r="D249">
        <v>10</v>
      </c>
      <c r="E249" s="141" t="str">
        <f t="shared" si="6"/>
        <v>忠</v>
      </c>
      <c r="F249" s="141">
        <f>COUNTIF($B$2:B249,B249)</f>
        <v>17</v>
      </c>
      <c r="G249" s="141" t="str">
        <f t="shared" si="7"/>
        <v/>
      </c>
      <c r="I249">
        <v>10</v>
      </c>
      <c r="J249" s="58" t="s">
        <v>2503</v>
      </c>
      <c r="K249" s="61" t="s">
        <v>106</v>
      </c>
      <c r="L249" s="19" t="s">
        <v>81</v>
      </c>
      <c r="N249">
        <v>118</v>
      </c>
      <c r="P249">
        <v>5.7</v>
      </c>
      <c r="Q249" t="s">
        <v>832</v>
      </c>
      <c r="R249" t="s">
        <v>457</v>
      </c>
      <c r="S249" s="40">
        <v>1200</v>
      </c>
      <c r="T249" s="33" t="s">
        <v>417</v>
      </c>
      <c r="U249">
        <v>4</v>
      </c>
      <c r="V249">
        <v>40</v>
      </c>
      <c r="W249">
        <v>6</v>
      </c>
      <c r="X249">
        <v>7</v>
      </c>
      <c r="Y249">
        <v>9</v>
      </c>
      <c r="Z249">
        <v>10</v>
      </c>
      <c r="AD249" t="s">
        <v>833</v>
      </c>
      <c r="AE249">
        <v>1134</v>
      </c>
      <c r="AF249" t="s">
        <v>46</v>
      </c>
    </row>
    <row r="250" spans="1:32" x14ac:dyDescent="0.25">
      <c r="A250" s="16" t="s">
        <v>1</v>
      </c>
      <c r="B250" s="17" t="s">
        <v>2487</v>
      </c>
      <c r="C250" s="37" t="str">
        <f>VLOOKUP(X250, method!$A$1:$B$15, 2, 0)</f>
        <v>中前</v>
      </c>
      <c r="D250" s="30">
        <v>4</v>
      </c>
      <c r="E250" s="141" t="str">
        <f t="shared" si="6"/>
        <v>忠</v>
      </c>
      <c r="F250" s="141">
        <f>COUNTIF($B$2:B250,B250)</f>
        <v>18</v>
      </c>
      <c r="G250" s="141" t="str">
        <f t="shared" si="7"/>
        <v/>
      </c>
      <c r="I250">
        <v>5</v>
      </c>
      <c r="J250" s="58" t="s">
        <v>2503</v>
      </c>
      <c r="K250" s="47" t="s">
        <v>504</v>
      </c>
      <c r="L250" s="19" t="s">
        <v>81</v>
      </c>
      <c r="N250">
        <v>114</v>
      </c>
      <c r="P250">
        <v>12</v>
      </c>
      <c r="Q250" t="s">
        <v>834</v>
      </c>
      <c r="R250" t="s">
        <v>457</v>
      </c>
      <c r="S250" s="40">
        <v>1200</v>
      </c>
      <c r="T250" s="33" t="s">
        <v>417</v>
      </c>
      <c r="U250">
        <v>4</v>
      </c>
      <c r="V250">
        <v>40</v>
      </c>
      <c r="W250" t="s">
        <v>453</v>
      </c>
      <c r="X250">
        <v>6</v>
      </c>
      <c r="Y250">
        <v>8</v>
      </c>
      <c r="Z250">
        <v>4</v>
      </c>
      <c r="AD250" t="s">
        <v>835</v>
      </c>
      <c r="AE250">
        <v>1130</v>
      </c>
      <c r="AF250" t="s">
        <v>46</v>
      </c>
    </row>
    <row r="251" spans="1:32" x14ac:dyDescent="0.25">
      <c r="A251" s="16" t="s">
        <v>1</v>
      </c>
      <c r="B251" s="17" t="s">
        <v>2487</v>
      </c>
      <c r="C251" s="37" t="str">
        <f>VLOOKUP(X251, method!$A$1:$B$15, 2, 0)</f>
        <v>中前</v>
      </c>
      <c r="D251" s="28">
        <v>1</v>
      </c>
      <c r="E251" s="140" t="str">
        <f t="shared" si="6"/>
        <v>忠</v>
      </c>
      <c r="F251" s="140">
        <f>COUNTIF($B$2:B251,B251)</f>
        <v>19</v>
      </c>
      <c r="G251" s="140" t="str">
        <f t="shared" si="7"/>
        <v/>
      </c>
      <c r="I251">
        <v>10</v>
      </c>
      <c r="J251" s="58" t="s">
        <v>2503</v>
      </c>
      <c r="K251" s="61" t="s">
        <v>106</v>
      </c>
      <c r="L251" s="19" t="s">
        <v>81</v>
      </c>
      <c r="N251">
        <v>130</v>
      </c>
      <c r="P251">
        <v>14</v>
      </c>
      <c r="Q251" t="s">
        <v>836</v>
      </c>
      <c r="R251" t="s">
        <v>457</v>
      </c>
      <c r="S251" s="40">
        <v>1200</v>
      </c>
      <c r="T251" s="33" t="s">
        <v>417</v>
      </c>
      <c r="U251">
        <v>5</v>
      </c>
      <c r="V251">
        <v>35</v>
      </c>
      <c r="W251" s="12" t="s">
        <v>446</v>
      </c>
      <c r="X251">
        <v>4</v>
      </c>
      <c r="Y251">
        <v>6</v>
      </c>
      <c r="Z251">
        <v>1</v>
      </c>
      <c r="AD251" t="s">
        <v>837</v>
      </c>
      <c r="AE251">
        <v>1119</v>
      </c>
      <c r="AF251" t="s">
        <v>46</v>
      </c>
    </row>
    <row r="252" spans="1:32" x14ac:dyDescent="0.25">
      <c r="A252" s="16" t="s">
        <v>1</v>
      </c>
      <c r="B252" s="17" t="s">
        <v>2487</v>
      </c>
      <c r="C252" s="37" t="str">
        <f>VLOOKUP(X252, method!$A$1:$B$15, 2, 0)</f>
        <v>中前</v>
      </c>
      <c r="D252">
        <v>7</v>
      </c>
      <c r="E252" s="141" t="str">
        <f t="shared" si="6"/>
        <v>忠</v>
      </c>
      <c r="F252" s="141">
        <f>COUNTIF($B$2:B252,B252)</f>
        <v>20</v>
      </c>
      <c r="G252" s="141" t="str">
        <f t="shared" si="7"/>
        <v/>
      </c>
      <c r="I252">
        <v>5</v>
      </c>
      <c r="J252" s="58" t="s">
        <v>2503</v>
      </c>
      <c r="K252" s="56" t="s">
        <v>69</v>
      </c>
      <c r="L252" s="19" t="s">
        <v>81</v>
      </c>
      <c r="N252">
        <v>130</v>
      </c>
      <c r="P252">
        <v>5.4</v>
      </c>
      <c r="Q252" t="s">
        <v>478</v>
      </c>
      <c r="R252" t="s">
        <v>479</v>
      </c>
      <c r="S252" s="40">
        <v>1200</v>
      </c>
      <c r="T252" s="34" t="s">
        <v>755</v>
      </c>
      <c r="U252">
        <v>5</v>
      </c>
      <c r="V252">
        <v>35</v>
      </c>
      <c r="W252" t="s">
        <v>513</v>
      </c>
      <c r="X252">
        <v>6</v>
      </c>
      <c r="Y252">
        <v>5</v>
      </c>
      <c r="Z252">
        <v>7</v>
      </c>
      <c r="AD252" t="s">
        <v>796</v>
      </c>
      <c r="AE252">
        <v>1118</v>
      </c>
      <c r="AF252" t="s">
        <v>46</v>
      </c>
    </row>
    <row r="253" spans="1:32" x14ac:dyDescent="0.25">
      <c r="A253" s="16" t="s">
        <v>1</v>
      </c>
      <c r="B253" s="17" t="s">
        <v>2487</v>
      </c>
      <c r="C253" s="37" t="str">
        <f>VLOOKUP(X253, method!$A$1:$B$15, 2, 0)</f>
        <v>中前</v>
      </c>
      <c r="D253" s="28">
        <v>2</v>
      </c>
      <c r="E253" s="140" t="str">
        <f t="shared" si="6"/>
        <v>忠</v>
      </c>
      <c r="F253" s="140">
        <f>COUNTIF($B$2:B253,B253)</f>
        <v>21</v>
      </c>
      <c r="G253" s="140" t="str">
        <f t="shared" si="7"/>
        <v/>
      </c>
      <c r="I253">
        <v>5</v>
      </c>
      <c r="J253" s="58" t="s">
        <v>2503</v>
      </c>
      <c r="K253" s="56" t="s">
        <v>69</v>
      </c>
      <c r="L253" s="19" t="s">
        <v>81</v>
      </c>
      <c r="N253">
        <v>130</v>
      </c>
      <c r="P253">
        <v>10</v>
      </c>
      <c r="Q253" t="s">
        <v>600</v>
      </c>
      <c r="R253" s="32" t="s">
        <v>416</v>
      </c>
      <c r="S253" s="40">
        <v>1200</v>
      </c>
      <c r="T253" s="33" t="s">
        <v>417</v>
      </c>
      <c r="U253">
        <v>5</v>
      </c>
      <c r="V253">
        <v>35</v>
      </c>
      <c r="W253" s="12" t="s">
        <v>423</v>
      </c>
      <c r="X253">
        <v>6</v>
      </c>
      <c r="Y253">
        <v>6</v>
      </c>
      <c r="Z253">
        <v>2</v>
      </c>
      <c r="AD253" t="s">
        <v>60</v>
      </c>
      <c r="AE253">
        <v>1092</v>
      </c>
      <c r="AF253" t="s">
        <v>838</v>
      </c>
    </row>
    <row r="254" spans="1:32" x14ac:dyDescent="0.25">
      <c r="A254" s="16" t="s">
        <v>1</v>
      </c>
      <c r="B254" s="17" t="s">
        <v>2487</v>
      </c>
      <c r="C254" s="36" t="str">
        <f>VLOOKUP(X254, method!$A$1:$B$15, 2, 0)</f>
        <v>中後</v>
      </c>
      <c r="D254">
        <v>11</v>
      </c>
      <c r="E254" s="141" t="str">
        <f t="shared" si="6"/>
        <v>忠</v>
      </c>
      <c r="F254" s="141">
        <f>COUNTIF($B$2:B254,B254)</f>
        <v>22</v>
      </c>
      <c r="G254" s="141" t="str">
        <f t="shared" si="7"/>
        <v/>
      </c>
      <c r="I254">
        <v>10</v>
      </c>
      <c r="J254" s="58" t="s">
        <v>2503</v>
      </c>
      <c r="K254" s="55" t="s">
        <v>64</v>
      </c>
      <c r="L254" s="18" t="s">
        <v>27</v>
      </c>
      <c r="N254">
        <v>133</v>
      </c>
      <c r="P254">
        <v>18</v>
      </c>
      <c r="Q254" t="s">
        <v>761</v>
      </c>
      <c r="R254" s="31" t="s">
        <v>420</v>
      </c>
      <c r="S254" s="40">
        <v>1200</v>
      </c>
      <c r="T254" s="33" t="s">
        <v>417</v>
      </c>
      <c r="U254">
        <v>5</v>
      </c>
      <c r="V254">
        <v>37</v>
      </c>
      <c r="W254">
        <v>9</v>
      </c>
      <c r="X254">
        <v>9</v>
      </c>
      <c r="Y254">
        <v>8</v>
      </c>
      <c r="Z254">
        <v>11</v>
      </c>
      <c r="AD254" t="s">
        <v>839</v>
      </c>
      <c r="AE254">
        <v>1111</v>
      </c>
      <c r="AF254" t="s">
        <v>61</v>
      </c>
    </row>
    <row r="255" spans="1:32" x14ac:dyDescent="0.25">
      <c r="A255" s="16" t="s">
        <v>1</v>
      </c>
      <c r="B255" s="17" t="s">
        <v>2487</v>
      </c>
      <c r="C255" s="38" t="str">
        <f>VLOOKUP(X255, method!$A$1:$B$15, 2, 0)</f>
        <v>留後</v>
      </c>
      <c r="D255">
        <v>6</v>
      </c>
      <c r="E255" s="141" t="str">
        <f t="shared" si="6"/>
        <v>忠</v>
      </c>
      <c r="F255" s="141">
        <f>COUNTIF($B$2:B255,B255)</f>
        <v>23</v>
      </c>
      <c r="G255" s="141" t="str">
        <f t="shared" si="7"/>
        <v/>
      </c>
      <c r="I255">
        <v>6</v>
      </c>
      <c r="J255" s="58" t="s">
        <v>2503</v>
      </c>
      <c r="K255" s="49" t="s">
        <v>31</v>
      </c>
      <c r="L255" s="18" t="s">
        <v>27</v>
      </c>
      <c r="N255">
        <v>134</v>
      </c>
      <c r="P255">
        <v>9.5</v>
      </c>
      <c r="Q255" t="s">
        <v>840</v>
      </c>
      <c r="R255" t="s">
        <v>483</v>
      </c>
      <c r="S255">
        <v>1400</v>
      </c>
      <c r="T255" s="33" t="s">
        <v>417</v>
      </c>
      <c r="U255">
        <v>5</v>
      </c>
      <c r="V255">
        <v>39</v>
      </c>
      <c r="W255" t="s">
        <v>474</v>
      </c>
      <c r="X255">
        <v>11</v>
      </c>
      <c r="Y255">
        <v>10</v>
      </c>
      <c r="Z255">
        <v>6</v>
      </c>
      <c r="AA255">
        <v>6</v>
      </c>
      <c r="AD255" t="s">
        <v>841</v>
      </c>
      <c r="AE255">
        <v>1119</v>
      </c>
      <c r="AF255" t="s">
        <v>61</v>
      </c>
    </row>
    <row r="256" spans="1:32" x14ac:dyDescent="0.25">
      <c r="A256" s="16" t="s">
        <v>1</v>
      </c>
      <c r="B256" s="17" t="s">
        <v>2487</v>
      </c>
      <c r="C256" s="38" t="str">
        <f>VLOOKUP(X256, method!$A$1:$B$15, 2, 0)</f>
        <v>留後</v>
      </c>
      <c r="D256">
        <v>6</v>
      </c>
      <c r="E256" s="141" t="str">
        <f t="shared" si="6"/>
        <v>忠</v>
      </c>
      <c r="F256" s="141">
        <f>COUNTIF($B$2:B256,B256)</f>
        <v>24</v>
      </c>
      <c r="G256" s="141" t="str">
        <f t="shared" si="7"/>
        <v/>
      </c>
      <c r="I256">
        <v>11</v>
      </c>
      <c r="J256" s="58" t="s">
        <v>2503</v>
      </c>
      <c r="K256" s="66" t="s">
        <v>173</v>
      </c>
      <c r="L256" s="18" t="s">
        <v>27</v>
      </c>
      <c r="N256">
        <v>116</v>
      </c>
      <c r="P256">
        <v>20</v>
      </c>
      <c r="Q256" t="s">
        <v>813</v>
      </c>
      <c r="R256" t="s">
        <v>465</v>
      </c>
      <c r="S256" s="40">
        <v>1200</v>
      </c>
      <c r="T256" s="33" t="s">
        <v>417</v>
      </c>
      <c r="U256">
        <v>4</v>
      </c>
      <c r="V256">
        <v>41</v>
      </c>
      <c r="W256" t="s">
        <v>502</v>
      </c>
      <c r="X256">
        <v>12</v>
      </c>
      <c r="Y256">
        <v>11</v>
      </c>
      <c r="Z256">
        <v>6</v>
      </c>
      <c r="AD256" t="s">
        <v>454</v>
      </c>
      <c r="AE256">
        <v>1121</v>
      </c>
      <c r="AF256" t="s">
        <v>61</v>
      </c>
    </row>
    <row r="257" spans="1:32" x14ac:dyDescent="0.25">
      <c r="A257" s="16" t="s">
        <v>1</v>
      </c>
      <c r="B257" s="17" t="s">
        <v>2487</v>
      </c>
      <c r="C257" s="36" t="str">
        <f>VLOOKUP(X257, method!$A$1:$B$15, 2, 0)</f>
        <v>中後</v>
      </c>
      <c r="D257" s="30">
        <v>5</v>
      </c>
      <c r="E257" s="141" t="str">
        <f t="shared" si="6"/>
        <v>忠</v>
      </c>
      <c r="F257" s="141">
        <f>COUNTIF($B$2:B257,B257)</f>
        <v>25</v>
      </c>
      <c r="G257" s="141" t="str">
        <f t="shared" si="7"/>
        <v/>
      </c>
      <c r="I257">
        <v>2</v>
      </c>
      <c r="J257" s="58" t="s">
        <v>2503</v>
      </c>
      <c r="K257" s="66" t="s">
        <v>173</v>
      </c>
      <c r="L257" s="18" t="s">
        <v>27</v>
      </c>
      <c r="N257">
        <v>117</v>
      </c>
      <c r="P257">
        <v>33</v>
      </c>
      <c r="Q257" t="s">
        <v>842</v>
      </c>
      <c r="R257" t="s">
        <v>501</v>
      </c>
      <c r="S257" s="40">
        <v>1200</v>
      </c>
      <c r="T257" s="33" t="s">
        <v>417</v>
      </c>
      <c r="U257">
        <v>4</v>
      </c>
      <c r="V257">
        <v>42</v>
      </c>
      <c r="W257" s="12" t="s">
        <v>471</v>
      </c>
      <c r="X257">
        <v>8</v>
      </c>
      <c r="Y257">
        <v>5</v>
      </c>
      <c r="Z257">
        <v>5</v>
      </c>
      <c r="AD257" t="s">
        <v>66</v>
      </c>
      <c r="AE257">
        <v>1124</v>
      </c>
      <c r="AF257" t="s">
        <v>681</v>
      </c>
    </row>
    <row r="258" spans="1:32" x14ac:dyDescent="0.25">
      <c r="A258" s="16" t="s">
        <v>1</v>
      </c>
      <c r="B258" s="17" t="s">
        <v>2487</v>
      </c>
      <c r="C258" s="37" t="str">
        <f>VLOOKUP(X258, method!$A$1:$B$15, 2, 0)</f>
        <v>中前</v>
      </c>
      <c r="D258">
        <v>12</v>
      </c>
      <c r="E258" s="141" t="str">
        <f t="shared" ref="E258:E321" si="8">IF(COUNTIFS($B:$B,B258,$F:$F,"&lt;="&amp;5,$D:$D,"&lt;="&amp;5)&gt;=3,"忠","")</f>
        <v>忠</v>
      </c>
      <c r="F258" s="141">
        <f>COUNTIF($B$2:B258,B258)</f>
        <v>26</v>
      </c>
      <c r="G258" s="141" t="str">
        <f t="shared" ref="G258:G321" si="9">IF(F258&lt;=5,
    IF(COUNTIFS($B:$B,TRIM($B258),$F:$F,"&lt;=5",$AC:$AC,"&lt;&gt;"&amp;LOOKUP(1,0/((TRIM($B:$B)=TRIM($B258))*($F:$F=1)),$AC:$AC))&gt;0,
    "倉",""),
"")</f>
        <v/>
      </c>
      <c r="I258">
        <v>4</v>
      </c>
      <c r="J258" s="58" t="s">
        <v>2503</v>
      </c>
      <c r="K258" s="72" t="s">
        <v>434</v>
      </c>
      <c r="L258" s="18" t="s">
        <v>27</v>
      </c>
      <c r="N258">
        <v>120</v>
      </c>
      <c r="P258">
        <v>55</v>
      </c>
      <c r="Q258" t="s">
        <v>843</v>
      </c>
      <c r="R258" t="s">
        <v>508</v>
      </c>
      <c r="S258">
        <v>1400</v>
      </c>
      <c r="T258" s="33" t="s">
        <v>417</v>
      </c>
      <c r="U258">
        <v>4</v>
      </c>
      <c r="V258">
        <v>44</v>
      </c>
      <c r="W258" t="s">
        <v>522</v>
      </c>
      <c r="X258">
        <v>6</v>
      </c>
      <c r="Y258">
        <v>5</v>
      </c>
      <c r="Z258">
        <v>5</v>
      </c>
      <c r="AA258">
        <v>12</v>
      </c>
      <c r="AD258" t="s">
        <v>844</v>
      </c>
      <c r="AE258">
        <v>1124</v>
      </c>
      <c r="AF258" t="s">
        <v>685</v>
      </c>
    </row>
    <row r="259" spans="1:32" x14ac:dyDescent="0.25">
      <c r="A259" s="16" t="s">
        <v>1</v>
      </c>
      <c r="B259" s="17" t="s">
        <v>2487</v>
      </c>
      <c r="C259" s="38" t="str">
        <f>VLOOKUP(X259, method!$A$1:$B$15, 2, 0)</f>
        <v>留後</v>
      </c>
      <c r="D259" s="30">
        <v>5</v>
      </c>
      <c r="E259" s="141" t="str">
        <f t="shared" si="8"/>
        <v>忠</v>
      </c>
      <c r="F259" s="141">
        <f>COUNTIF($B$2:B259,B259)</f>
        <v>27</v>
      </c>
      <c r="G259" s="141" t="str">
        <f t="shared" si="9"/>
        <v/>
      </c>
      <c r="I259">
        <v>8</v>
      </c>
      <c r="J259" s="58" t="s">
        <v>2503</v>
      </c>
      <c r="K259" s="72" t="s">
        <v>434</v>
      </c>
      <c r="L259" s="18" t="s">
        <v>27</v>
      </c>
      <c r="N259">
        <v>122</v>
      </c>
      <c r="P259">
        <v>95</v>
      </c>
      <c r="Q259" t="s">
        <v>845</v>
      </c>
      <c r="R259" t="s">
        <v>501</v>
      </c>
      <c r="S259" s="40">
        <v>1200</v>
      </c>
      <c r="T259" s="33" t="s">
        <v>417</v>
      </c>
      <c r="U259">
        <v>4</v>
      </c>
      <c r="V259">
        <v>46</v>
      </c>
      <c r="W259">
        <v>4</v>
      </c>
      <c r="X259">
        <v>12</v>
      </c>
      <c r="Y259">
        <v>13</v>
      </c>
      <c r="Z259">
        <v>5</v>
      </c>
      <c r="AD259" t="s">
        <v>846</v>
      </c>
      <c r="AE259">
        <v>1099</v>
      </c>
      <c r="AF259" t="s">
        <v>685</v>
      </c>
    </row>
    <row r="260" spans="1:32" x14ac:dyDescent="0.25">
      <c r="A260" s="16" t="s">
        <v>1</v>
      </c>
      <c r="B260" s="17" t="s">
        <v>2487</v>
      </c>
      <c r="C260" s="37" t="str">
        <f>VLOOKUP(X260, method!$A$1:$B$15, 2, 0)</f>
        <v>中前</v>
      </c>
      <c r="D260">
        <v>7</v>
      </c>
      <c r="E260" s="141" t="str">
        <f t="shared" si="8"/>
        <v>忠</v>
      </c>
      <c r="F260" s="141">
        <f>COUNTIF($B$2:B260,B260)</f>
        <v>28</v>
      </c>
      <c r="G260" s="141" t="str">
        <f t="shared" si="9"/>
        <v/>
      </c>
      <c r="I260">
        <v>5</v>
      </c>
      <c r="J260" s="58" t="s">
        <v>2503</v>
      </c>
      <c r="K260" s="67" t="s">
        <v>195</v>
      </c>
      <c r="L260" s="18" t="s">
        <v>27</v>
      </c>
      <c r="N260">
        <v>120</v>
      </c>
      <c r="P260">
        <v>36</v>
      </c>
      <c r="Q260" t="s">
        <v>847</v>
      </c>
      <c r="R260" t="s">
        <v>508</v>
      </c>
      <c r="S260" s="40">
        <v>1200</v>
      </c>
      <c r="T260" s="33" t="s">
        <v>417</v>
      </c>
      <c r="U260" t="s">
        <v>635</v>
      </c>
      <c r="V260">
        <v>48</v>
      </c>
      <c r="W260">
        <v>4</v>
      </c>
      <c r="X260">
        <v>6</v>
      </c>
      <c r="Y260">
        <v>7</v>
      </c>
      <c r="Z260">
        <v>7</v>
      </c>
      <c r="AD260" t="s">
        <v>60</v>
      </c>
      <c r="AE260">
        <v>1089</v>
      </c>
      <c r="AF260" t="s">
        <v>848</v>
      </c>
    </row>
    <row r="261" spans="1:32" x14ac:dyDescent="0.25">
      <c r="A261" s="17" t="s">
        <v>79</v>
      </c>
      <c r="B261" s="18" t="s">
        <v>80</v>
      </c>
      <c r="C261" s="38" t="str">
        <f>VLOOKUP(X261, method!$A$1:$B$15, 2, 0)</f>
        <v>留後</v>
      </c>
      <c r="D261">
        <v>7</v>
      </c>
      <c r="E261" s="141" t="str">
        <f t="shared" si="8"/>
        <v/>
      </c>
      <c r="F261" s="141">
        <f>COUNTIF($B$2:B261,B261)</f>
        <v>1</v>
      </c>
      <c r="G261" s="141" t="str">
        <f t="shared" si="9"/>
        <v/>
      </c>
      <c r="H261">
        <v>7</v>
      </c>
      <c r="I261">
        <v>11</v>
      </c>
      <c r="J261" s="55" t="s">
        <v>64</v>
      </c>
      <c r="K261" s="52" t="s">
        <v>49</v>
      </c>
      <c r="L261" s="19" t="s">
        <v>81</v>
      </c>
      <c r="M261">
        <v>135</v>
      </c>
      <c r="N261">
        <v>135</v>
      </c>
      <c r="O261">
        <v>8.5</v>
      </c>
      <c r="P261">
        <v>8.5</v>
      </c>
      <c r="Q261" t="s">
        <v>849</v>
      </c>
      <c r="R261" s="32" t="s">
        <v>432</v>
      </c>
      <c r="S261" s="41">
        <v>1650</v>
      </c>
      <c r="T261" s="33" t="s">
        <v>417</v>
      </c>
      <c r="U261">
        <v>4</v>
      </c>
      <c r="V261">
        <v>60</v>
      </c>
      <c r="W261" t="s">
        <v>453</v>
      </c>
      <c r="X261">
        <v>11</v>
      </c>
      <c r="Y261">
        <v>11</v>
      </c>
      <c r="Z261">
        <v>8</v>
      </c>
      <c r="AA261">
        <v>7</v>
      </c>
      <c r="AD261" t="s">
        <v>850</v>
      </c>
      <c r="AE261">
        <v>1136</v>
      </c>
      <c r="AF261" t="s">
        <v>46</v>
      </c>
    </row>
    <row r="262" spans="1:32" x14ac:dyDescent="0.25">
      <c r="A262" s="17" t="s">
        <v>79</v>
      </c>
      <c r="B262" s="18" t="s">
        <v>80</v>
      </c>
      <c r="C262" s="35" t="str">
        <f>VLOOKUP(X262, method!$A$1:$B$15, 2, 0)</f>
        <v>放頭</v>
      </c>
      <c r="D262" s="28">
        <v>3</v>
      </c>
      <c r="E262" s="140" t="str">
        <f t="shared" si="8"/>
        <v/>
      </c>
      <c r="F262" s="140">
        <f>COUNTIF($B$2:B262,B262)</f>
        <v>2</v>
      </c>
      <c r="G262" s="140" t="str">
        <f t="shared" si="9"/>
        <v/>
      </c>
      <c r="H262">
        <v>7</v>
      </c>
      <c r="I262">
        <v>4</v>
      </c>
      <c r="J262" s="55" t="s">
        <v>64</v>
      </c>
      <c r="K262" s="52" t="s">
        <v>49</v>
      </c>
      <c r="L262" s="19" t="s">
        <v>81</v>
      </c>
      <c r="M262">
        <v>135</v>
      </c>
      <c r="N262">
        <v>135</v>
      </c>
      <c r="O262">
        <v>8.5</v>
      </c>
      <c r="P262">
        <v>13</v>
      </c>
      <c r="Q262" t="s">
        <v>564</v>
      </c>
      <c r="R262" s="32" t="s">
        <v>432</v>
      </c>
      <c r="S262" s="41">
        <v>1650</v>
      </c>
      <c r="T262" s="33" t="s">
        <v>417</v>
      </c>
      <c r="U262">
        <v>4</v>
      </c>
      <c r="V262">
        <v>60</v>
      </c>
      <c r="W262" s="12" t="s">
        <v>446</v>
      </c>
      <c r="X262">
        <v>3</v>
      </c>
      <c r="Y262">
        <v>4</v>
      </c>
      <c r="Z262">
        <v>4</v>
      </c>
      <c r="AA262">
        <v>3</v>
      </c>
      <c r="AD262" t="s">
        <v>851</v>
      </c>
      <c r="AE262">
        <v>1130</v>
      </c>
      <c r="AF262" t="s">
        <v>46</v>
      </c>
    </row>
    <row r="263" spans="1:32" x14ac:dyDescent="0.25">
      <c r="A263" s="17" t="s">
        <v>79</v>
      </c>
      <c r="B263" s="18" t="s">
        <v>80</v>
      </c>
      <c r="C263" s="36" t="str">
        <f>VLOOKUP(X263, method!$A$1:$B$15, 2, 0)</f>
        <v>中後</v>
      </c>
      <c r="D263">
        <v>7</v>
      </c>
      <c r="E263" s="141" t="str">
        <f t="shared" si="8"/>
        <v/>
      </c>
      <c r="F263" s="141">
        <f>COUNTIF($B$2:B263,B263)</f>
        <v>3</v>
      </c>
      <c r="G263" s="141" t="str">
        <f t="shared" si="9"/>
        <v/>
      </c>
      <c r="H263">
        <v>7</v>
      </c>
      <c r="I263">
        <v>5</v>
      </c>
      <c r="J263" s="55" t="s">
        <v>64</v>
      </c>
      <c r="K263" s="64" t="s">
        <v>150</v>
      </c>
      <c r="L263" s="19" t="s">
        <v>81</v>
      </c>
      <c r="M263">
        <v>135</v>
      </c>
      <c r="N263">
        <v>135</v>
      </c>
      <c r="O263">
        <v>8.5</v>
      </c>
      <c r="P263">
        <v>8.9</v>
      </c>
      <c r="Q263" t="s">
        <v>524</v>
      </c>
      <c r="R263" s="32" t="s">
        <v>416</v>
      </c>
      <c r="S263" s="41">
        <v>1650</v>
      </c>
      <c r="T263" s="33" t="s">
        <v>427</v>
      </c>
      <c r="U263">
        <v>4</v>
      </c>
      <c r="V263">
        <v>60</v>
      </c>
      <c r="W263" s="12">
        <v>2</v>
      </c>
      <c r="X263">
        <v>9</v>
      </c>
      <c r="Y263">
        <v>10</v>
      </c>
      <c r="Z263">
        <v>10</v>
      </c>
      <c r="AA263">
        <v>7</v>
      </c>
      <c r="AD263" t="s">
        <v>852</v>
      </c>
      <c r="AE263">
        <v>1124</v>
      </c>
      <c r="AF263" t="s">
        <v>46</v>
      </c>
    </row>
    <row r="264" spans="1:32" x14ac:dyDescent="0.25">
      <c r="A264" s="17" t="s">
        <v>79</v>
      </c>
      <c r="B264" s="18" t="s">
        <v>80</v>
      </c>
      <c r="C264" s="37" t="str">
        <f>VLOOKUP(X264, method!$A$1:$B$15, 2, 0)</f>
        <v>中前</v>
      </c>
      <c r="D264" s="28">
        <v>1</v>
      </c>
      <c r="E264" s="140" t="str">
        <f t="shared" si="8"/>
        <v/>
      </c>
      <c r="F264" s="140">
        <f>COUNTIF($B$2:B264,B264)</f>
        <v>4</v>
      </c>
      <c r="G264" s="140" t="str">
        <f t="shared" si="9"/>
        <v/>
      </c>
      <c r="H264">
        <v>7</v>
      </c>
      <c r="I264">
        <v>7</v>
      </c>
      <c r="J264" s="55" t="s">
        <v>64</v>
      </c>
      <c r="K264" s="64" t="s">
        <v>150</v>
      </c>
      <c r="L264" s="19" t="s">
        <v>81</v>
      </c>
      <c r="M264">
        <v>135</v>
      </c>
      <c r="N264">
        <v>128</v>
      </c>
      <c r="O264">
        <v>8.5</v>
      </c>
      <c r="P264">
        <v>11</v>
      </c>
      <c r="Q264" t="s">
        <v>656</v>
      </c>
      <c r="R264" s="32" t="s">
        <v>426</v>
      </c>
      <c r="S264" s="41">
        <v>1650</v>
      </c>
      <c r="T264" s="33" t="s">
        <v>427</v>
      </c>
      <c r="U264">
        <v>4</v>
      </c>
      <c r="V264">
        <v>53</v>
      </c>
      <c r="W264" s="12" t="s">
        <v>418</v>
      </c>
      <c r="X264">
        <v>6</v>
      </c>
      <c r="Y264">
        <v>6</v>
      </c>
      <c r="Z264">
        <v>5</v>
      </c>
      <c r="AA264">
        <v>1</v>
      </c>
      <c r="AD264" t="s">
        <v>82</v>
      </c>
      <c r="AE264">
        <v>1127</v>
      </c>
      <c r="AF264" t="s">
        <v>46</v>
      </c>
    </row>
    <row r="265" spans="1:32" x14ac:dyDescent="0.25">
      <c r="A265" s="17" t="s">
        <v>79</v>
      </c>
      <c r="B265" s="18" t="s">
        <v>80</v>
      </c>
      <c r="C265" s="36" t="str">
        <f>VLOOKUP(X265, method!$A$1:$B$15, 2, 0)</f>
        <v>中後</v>
      </c>
      <c r="D265">
        <v>10</v>
      </c>
      <c r="E265" s="141" t="str">
        <f t="shared" si="8"/>
        <v/>
      </c>
      <c r="F265" s="141">
        <f>COUNTIF($B$2:B265,B265)</f>
        <v>5</v>
      </c>
      <c r="G265" s="141" t="str">
        <f t="shared" si="9"/>
        <v/>
      </c>
      <c r="H265">
        <v>7</v>
      </c>
      <c r="I265">
        <v>12</v>
      </c>
      <c r="J265" s="55" t="s">
        <v>64</v>
      </c>
      <c r="K265" s="64" t="s">
        <v>150</v>
      </c>
      <c r="L265" s="19" t="s">
        <v>81</v>
      </c>
      <c r="M265">
        <v>135</v>
      </c>
      <c r="N265">
        <v>132</v>
      </c>
      <c r="O265">
        <v>8.5</v>
      </c>
      <c r="P265">
        <v>11</v>
      </c>
      <c r="Q265" t="s">
        <v>853</v>
      </c>
      <c r="R265" s="32" t="s">
        <v>432</v>
      </c>
      <c r="S265" s="41">
        <v>1650</v>
      </c>
      <c r="T265" s="33" t="s">
        <v>427</v>
      </c>
      <c r="U265">
        <v>4</v>
      </c>
      <c r="V265">
        <v>55</v>
      </c>
      <c r="W265" t="s">
        <v>435</v>
      </c>
      <c r="X265">
        <v>9</v>
      </c>
      <c r="Y265">
        <v>9</v>
      </c>
      <c r="Z265">
        <v>8</v>
      </c>
      <c r="AA265">
        <v>10</v>
      </c>
      <c r="AD265" t="s">
        <v>854</v>
      </c>
      <c r="AE265">
        <v>1128</v>
      </c>
      <c r="AF265" t="s">
        <v>46</v>
      </c>
    </row>
    <row r="266" spans="1:32" x14ac:dyDescent="0.25">
      <c r="A266" s="17" t="s">
        <v>79</v>
      </c>
      <c r="B266" s="18" t="s">
        <v>80</v>
      </c>
      <c r="C266" s="37" t="str">
        <f>VLOOKUP(X266, method!$A$1:$B$15, 2, 0)</f>
        <v>中前</v>
      </c>
      <c r="D266">
        <v>9</v>
      </c>
      <c r="E266" s="141" t="str">
        <f t="shared" si="8"/>
        <v/>
      </c>
      <c r="F266" s="141">
        <f>COUNTIF($B$2:B266,B266)</f>
        <v>6</v>
      </c>
      <c r="G266" s="141" t="str">
        <f t="shared" si="9"/>
        <v/>
      </c>
      <c r="H266">
        <v>7</v>
      </c>
      <c r="I266">
        <v>2</v>
      </c>
      <c r="J266" s="55" t="s">
        <v>64</v>
      </c>
      <c r="K266" s="64" t="s">
        <v>150</v>
      </c>
      <c r="L266" s="19" t="s">
        <v>81</v>
      </c>
      <c r="M266">
        <v>135</v>
      </c>
      <c r="N266">
        <v>134</v>
      </c>
      <c r="O266">
        <v>8.5</v>
      </c>
      <c r="P266">
        <v>4</v>
      </c>
      <c r="Q266" t="s">
        <v>777</v>
      </c>
      <c r="R266" s="31" t="s">
        <v>420</v>
      </c>
      <c r="S266">
        <v>1800</v>
      </c>
      <c r="T266" s="33" t="s">
        <v>427</v>
      </c>
      <c r="U266">
        <v>4</v>
      </c>
      <c r="V266">
        <v>58</v>
      </c>
      <c r="W266" t="s">
        <v>589</v>
      </c>
      <c r="X266">
        <v>6</v>
      </c>
      <c r="Y266">
        <v>6</v>
      </c>
      <c r="Z266">
        <v>8</v>
      </c>
      <c r="AA266">
        <v>12</v>
      </c>
      <c r="AB266">
        <v>9</v>
      </c>
      <c r="AD266" t="s">
        <v>855</v>
      </c>
      <c r="AE266">
        <v>1077</v>
      </c>
      <c r="AF266" t="s">
        <v>46</v>
      </c>
    </row>
    <row r="267" spans="1:32" x14ac:dyDescent="0.25">
      <c r="A267" s="17" t="s">
        <v>79</v>
      </c>
      <c r="B267" s="18" t="s">
        <v>80</v>
      </c>
      <c r="C267" s="38" t="str">
        <f>VLOOKUP(X267, method!$A$1:$B$15, 2, 0)</f>
        <v>留後</v>
      </c>
      <c r="D267">
        <v>8</v>
      </c>
      <c r="E267" s="141" t="str">
        <f t="shared" si="8"/>
        <v/>
      </c>
      <c r="F267" s="141">
        <f>COUNTIF($B$2:B267,B267)</f>
        <v>7</v>
      </c>
      <c r="G267" s="141" t="str">
        <f t="shared" si="9"/>
        <v/>
      </c>
      <c r="H267">
        <v>7</v>
      </c>
      <c r="I267">
        <v>7</v>
      </c>
      <c r="J267" s="55" t="s">
        <v>64</v>
      </c>
      <c r="K267" s="49" t="s">
        <v>31</v>
      </c>
      <c r="L267" s="19" t="s">
        <v>81</v>
      </c>
      <c r="M267">
        <v>135</v>
      </c>
      <c r="N267">
        <v>135</v>
      </c>
      <c r="O267">
        <v>8.5</v>
      </c>
      <c r="P267">
        <v>3.4</v>
      </c>
      <c r="Q267" t="s">
        <v>507</v>
      </c>
      <c r="R267" t="s">
        <v>508</v>
      </c>
      <c r="S267">
        <v>1400</v>
      </c>
      <c r="T267" s="33" t="s">
        <v>417</v>
      </c>
      <c r="U267">
        <v>4</v>
      </c>
      <c r="V267">
        <v>60</v>
      </c>
      <c r="W267" t="s">
        <v>502</v>
      </c>
      <c r="X267">
        <v>11</v>
      </c>
      <c r="Y267">
        <v>10</v>
      </c>
      <c r="Z267">
        <v>12</v>
      </c>
      <c r="AA267">
        <v>8</v>
      </c>
      <c r="AD267" t="s">
        <v>856</v>
      </c>
      <c r="AE267">
        <v>1071</v>
      </c>
      <c r="AF267" t="s">
        <v>741</v>
      </c>
    </row>
    <row r="268" spans="1:32" x14ac:dyDescent="0.25">
      <c r="A268" s="17" t="s">
        <v>79</v>
      </c>
      <c r="B268" s="18" t="s">
        <v>80</v>
      </c>
      <c r="C268" s="37" t="str">
        <f>VLOOKUP(X268, method!$A$1:$B$15, 2, 0)</f>
        <v>中前</v>
      </c>
      <c r="D268">
        <v>7</v>
      </c>
      <c r="E268" s="141" t="str">
        <f t="shared" si="8"/>
        <v/>
      </c>
      <c r="F268" s="141">
        <f>COUNTIF($B$2:B268,B268)</f>
        <v>8</v>
      </c>
      <c r="G268" s="141" t="str">
        <f t="shared" si="9"/>
        <v/>
      </c>
      <c r="H268">
        <v>7</v>
      </c>
      <c r="I268">
        <v>6</v>
      </c>
      <c r="J268" s="55" t="s">
        <v>64</v>
      </c>
      <c r="K268" s="59" t="s">
        <v>85</v>
      </c>
      <c r="L268" s="26" t="s">
        <v>59</v>
      </c>
      <c r="M268">
        <v>135</v>
      </c>
      <c r="N268">
        <v>116</v>
      </c>
      <c r="O268">
        <v>8.5</v>
      </c>
      <c r="P268">
        <v>9.6</v>
      </c>
      <c r="Q268" t="s">
        <v>512</v>
      </c>
      <c r="R268" s="32" t="s">
        <v>432</v>
      </c>
      <c r="S268" s="41">
        <v>1650</v>
      </c>
      <c r="T268" s="33" t="s">
        <v>417</v>
      </c>
      <c r="U268">
        <v>3</v>
      </c>
      <c r="V268">
        <v>61</v>
      </c>
      <c r="W268">
        <v>5</v>
      </c>
      <c r="X268">
        <v>5</v>
      </c>
      <c r="Y268">
        <v>6</v>
      </c>
      <c r="Z268">
        <v>6</v>
      </c>
      <c r="AA268">
        <v>7</v>
      </c>
      <c r="AD268" t="s">
        <v>857</v>
      </c>
      <c r="AE268">
        <v>1091</v>
      </c>
      <c r="AF268" t="s">
        <v>161</v>
      </c>
    </row>
    <row r="269" spans="1:32" x14ac:dyDescent="0.25">
      <c r="A269" s="17" t="s">
        <v>79</v>
      </c>
      <c r="B269" s="18" t="s">
        <v>80</v>
      </c>
      <c r="C269" s="37" t="str">
        <f>VLOOKUP(X269, method!$A$1:$B$15, 2, 0)</f>
        <v>中前</v>
      </c>
      <c r="D269" s="28">
        <v>3</v>
      </c>
      <c r="E269" s="140" t="str">
        <f t="shared" si="8"/>
        <v/>
      </c>
      <c r="F269" s="140">
        <f>COUNTIF($B$2:B269,B269)</f>
        <v>9</v>
      </c>
      <c r="G269" s="140" t="str">
        <f t="shared" si="9"/>
        <v/>
      </c>
      <c r="H269">
        <v>7</v>
      </c>
      <c r="I269">
        <v>5</v>
      </c>
      <c r="J269" s="55" t="s">
        <v>64</v>
      </c>
      <c r="K269" s="59" t="s">
        <v>85</v>
      </c>
      <c r="L269" s="26" t="s">
        <v>59</v>
      </c>
      <c r="M269">
        <v>135</v>
      </c>
      <c r="N269">
        <v>116</v>
      </c>
      <c r="O269">
        <v>8.5</v>
      </c>
      <c r="P269">
        <v>17</v>
      </c>
      <c r="Q269" t="s">
        <v>858</v>
      </c>
      <c r="R269" s="31" t="s">
        <v>420</v>
      </c>
      <c r="S269" s="41">
        <v>1650</v>
      </c>
      <c r="T269" s="33" t="s">
        <v>427</v>
      </c>
      <c r="U269">
        <v>3</v>
      </c>
      <c r="V269">
        <v>61</v>
      </c>
      <c r="W269" s="12" t="s">
        <v>423</v>
      </c>
      <c r="X269">
        <v>5</v>
      </c>
      <c r="Y269">
        <v>5</v>
      </c>
      <c r="Z269">
        <v>6</v>
      </c>
      <c r="AA269">
        <v>3</v>
      </c>
      <c r="AD269" t="s">
        <v>859</v>
      </c>
      <c r="AE269">
        <v>1078</v>
      </c>
      <c r="AF269" t="s">
        <v>161</v>
      </c>
    </row>
    <row r="270" spans="1:32" x14ac:dyDescent="0.25">
      <c r="A270" s="17" t="s">
        <v>79</v>
      </c>
      <c r="B270" s="18" t="s">
        <v>80</v>
      </c>
      <c r="C270" s="36" t="str">
        <f>VLOOKUP(X270, method!$A$1:$B$15, 2, 0)</f>
        <v>中後</v>
      </c>
      <c r="D270">
        <v>10</v>
      </c>
      <c r="E270" s="141" t="str">
        <f t="shared" si="8"/>
        <v/>
      </c>
      <c r="F270" s="141">
        <f>COUNTIF($B$2:B270,B270)</f>
        <v>10</v>
      </c>
      <c r="G270" s="141" t="str">
        <f t="shared" si="9"/>
        <v/>
      </c>
      <c r="H270">
        <v>7</v>
      </c>
      <c r="I270">
        <v>8</v>
      </c>
      <c r="J270" s="55" t="s">
        <v>64</v>
      </c>
      <c r="K270" s="56" t="s">
        <v>69</v>
      </c>
      <c r="L270" s="26" t="s">
        <v>59</v>
      </c>
      <c r="M270">
        <v>135</v>
      </c>
      <c r="N270">
        <v>123</v>
      </c>
      <c r="O270">
        <v>8.5</v>
      </c>
      <c r="P270">
        <v>27</v>
      </c>
      <c r="Q270" t="s">
        <v>822</v>
      </c>
      <c r="R270" t="s">
        <v>501</v>
      </c>
      <c r="S270">
        <v>1400</v>
      </c>
      <c r="T270" s="33" t="s">
        <v>417</v>
      </c>
      <c r="U270">
        <v>3</v>
      </c>
      <c r="V270">
        <v>63</v>
      </c>
      <c r="W270">
        <v>4</v>
      </c>
      <c r="X270">
        <v>10</v>
      </c>
      <c r="Y270">
        <v>11</v>
      </c>
      <c r="Z270">
        <v>11</v>
      </c>
      <c r="AA270">
        <v>10</v>
      </c>
      <c r="AD270" t="s">
        <v>860</v>
      </c>
      <c r="AE270">
        <v>1091</v>
      </c>
      <c r="AF270" t="s">
        <v>450</v>
      </c>
    </row>
    <row r="271" spans="1:32" x14ac:dyDescent="0.25">
      <c r="A271" s="17" t="s">
        <v>79</v>
      </c>
      <c r="B271" s="18" t="s">
        <v>80</v>
      </c>
      <c r="C271" s="36" t="str">
        <f>VLOOKUP(X271, method!$A$1:$B$15, 2, 0)</f>
        <v>中後</v>
      </c>
      <c r="D271">
        <v>8</v>
      </c>
      <c r="E271" s="141" t="str">
        <f t="shared" si="8"/>
        <v/>
      </c>
      <c r="F271" s="141">
        <f>COUNTIF($B$2:B271,B271)</f>
        <v>11</v>
      </c>
      <c r="G271" s="141" t="str">
        <f t="shared" si="9"/>
        <v/>
      </c>
      <c r="H271">
        <v>7</v>
      </c>
      <c r="I271">
        <v>7</v>
      </c>
      <c r="J271" s="55" t="s">
        <v>64</v>
      </c>
      <c r="K271" s="63" t="s">
        <v>140</v>
      </c>
      <c r="L271" s="26" t="s">
        <v>59</v>
      </c>
      <c r="M271">
        <v>135</v>
      </c>
      <c r="N271">
        <v>120</v>
      </c>
      <c r="O271">
        <v>8.5</v>
      </c>
      <c r="P271">
        <v>42</v>
      </c>
      <c r="Q271" t="s">
        <v>861</v>
      </c>
      <c r="R271" t="s">
        <v>508</v>
      </c>
      <c r="S271">
        <v>1600</v>
      </c>
      <c r="T271" s="33" t="s">
        <v>427</v>
      </c>
      <c r="U271">
        <v>3</v>
      </c>
      <c r="V271">
        <v>65</v>
      </c>
      <c r="W271">
        <v>5</v>
      </c>
      <c r="X271">
        <v>9</v>
      </c>
      <c r="Y271">
        <v>10</v>
      </c>
      <c r="Z271">
        <v>11</v>
      </c>
      <c r="AA271">
        <v>8</v>
      </c>
      <c r="AD271" t="s">
        <v>862</v>
      </c>
      <c r="AE271">
        <v>1083</v>
      </c>
      <c r="AF271" t="s">
        <v>863</v>
      </c>
    </row>
    <row r="272" spans="1:32" x14ac:dyDescent="0.25">
      <c r="A272" s="17" t="s">
        <v>79</v>
      </c>
      <c r="B272" s="18" t="s">
        <v>80</v>
      </c>
      <c r="C272" s="38" t="str">
        <f>VLOOKUP(X272, method!$A$1:$B$15, 2, 0)</f>
        <v>留後</v>
      </c>
      <c r="D272">
        <v>9</v>
      </c>
      <c r="E272" s="141" t="str">
        <f t="shared" si="8"/>
        <v/>
      </c>
      <c r="F272" s="141">
        <f>COUNTIF($B$2:B272,B272)</f>
        <v>12</v>
      </c>
      <c r="G272" s="141" t="str">
        <f t="shared" si="9"/>
        <v/>
      </c>
      <c r="H272">
        <v>7</v>
      </c>
      <c r="I272">
        <v>13</v>
      </c>
      <c r="J272" s="55" t="s">
        <v>64</v>
      </c>
      <c r="K272" s="63" t="s">
        <v>140</v>
      </c>
      <c r="L272" s="26" t="s">
        <v>59</v>
      </c>
      <c r="M272">
        <v>135</v>
      </c>
      <c r="N272">
        <v>122</v>
      </c>
      <c r="O272">
        <v>8.5</v>
      </c>
      <c r="P272">
        <v>41</v>
      </c>
      <c r="Q272" t="s">
        <v>715</v>
      </c>
      <c r="R272" t="s">
        <v>508</v>
      </c>
      <c r="S272">
        <v>1800</v>
      </c>
      <c r="T272" s="33" t="s">
        <v>417</v>
      </c>
      <c r="U272">
        <v>3</v>
      </c>
      <c r="V272">
        <v>67</v>
      </c>
      <c r="W272" t="s">
        <v>794</v>
      </c>
      <c r="X272">
        <v>11</v>
      </c>
      <c r="Y272">
        <v>14</v>
      </c>
      <c r="Z272">
        <v>13</v>
      </c>
      <c r="AA272">
        <v>10</v>
      </c>
      <c r="AB272">
        <v>9</v>
      </c>
      <c r="AD272" t="s">
        <v>864</v>
      </c>
      <c r="AE272">
        <v>1098</v>
      </c>
      <c r="AF272" t="s">
        <v>535</v>
      </c>
    </row>
    <row r="273" spans="1:32" x14ac:dyDescent="0.25">
      <c r="A273" s="17" t="s">
        <v>79</v>
      </c>
      <c r="B273" s="18" t="s">
        <v>80</v>
      </c>
      <c r="C273" s="36" t="str">
        <f>VLOOKUP(X273, method!$A$1:$B$15, 2, 0)</f>
        <v>中後</v>
      </c>
      <c r="D273">
        <v>9</v>
      </c>
      <c r="E273" s="141" t="str">
        <f t="shared" si="8"/>
        <v/>
      </c>
      <c r="F273" s="141">
        <f>COUNTIF($B$2:B273,B273)</f>
        <v>13</v>
      </c>
      <c r="G273" s="141" t="str">
        <f t="shared" si="9"/>
        <v/>
      </c>
      <c r="H273">
        <v>7</v>
      </c>
      <c r="I273">
        <v>9</v>
      </c>
      <c r="J273" s="55" t="s">
        <v>64</v>
      </c>
      <c r="K273" s="63" t="s">
        <v>140</v>
      </c>
      <c r="L273" s="26" t="s">
        <v>59</v>
      </c>
      <c r="M273">
        <v>135</v>
      </c>
      <c r="N273">
        <v>120</v>
      </c>
      <c r="O273">
        <v>8.5</v>
      </c>
      <c r="P273">
        <v>46</v>
      </c>
      <c r="Q273" t="s">
        <v>456</v>
      </c>
      <c r="R273" t="s">
        <v>479</v>
      </c>
      <c r="S273">
        <v>1600</v>
      </c>
      <c r="T273" s="33" t="s">
        <v>417</v>
      </c>
      <c r="U273" t="s">
        <v>865</v>
      </c>
      <c r="V273">
        <v>68</v>
      </c>
      <c r="W273" t="s">
        <v>441</v>
      </c>
      <c r="X273">
        <v>10</v>
      </c>
      <c r="Y273">
        <v>7</v>
      </c>
      <c r="Z273">
        <v>10</v>
      </c>
      <c r="AA273">
        <v>9</v>
      </c>
      <c r="AD273" t="s">
        <v>866</v>
      </c>
      <c r="AE273">
        <v>1092</v>
      </c>
      <c r="AF273" t="s">
        <v>867</v>
      </c>
    </row>
    <row r="274" spans="1:32" x14ac:dyDescent="0.25">
      <c r="A274" s="17" t="s">
        <v>79</v>
      </c>
      <c r="B274" s="18" t="s">
        <v>80</v>
      </c>
      <c r="C274" s="37" t="str">
        <f>VLOOKUP(X274, method!$A$1:$B$15, 2, 0)</f>
        <v>中前</v>
      </c>
      <c r="D274">
        <v>9</v>
      </c>
      <c r="E274" s="141" t="str">
        <f t="shared" si="8"/>
        <v/>
      </c>
      <c r="F274" s="141">
        <f>COUNTIF($B$2:B274,B274)</f>
        <v>14</v>
      </c>
      <c r="G274" s="141" t="str">
        <f t="shared" si="9"/>
        <v/>
      </c>
      <c r="H274">
        <v>7</v>
      </c>
      <c r="I274">
        <v>6</v>
      </c>
      <c r="J274" s="55" t="s">
        <v>64</v>
      </c>
      <c r="K274" s="81" t="s">
        <v>869</v>
      </c>
      <c r="L274" s="26" t="s">
        <v>59</v>
      </c>
      <c r="M274">
        <v>135</v>
      </c>
      <c r="N274">
        <v>129</v>
      </c>
      <c r="O274">
        <v>8.5</v>
      </c>
      <c r="P274">
        <v>35</v>
      </c>
      <c r="Q274" t="s">
        <v>868</v>
      </c>
      <c r="R274" t="s">
        <v>483</v>
      </c>
      <c r="S274">
        <v>1800</v>
      </c>
      <c r="T274" s="33" t="s">
        <v>417</v>
      </c>
      <c r="U274">
        <v>3</v>
      </c>
      <c r="V274">
        <v>70</v>
      </c>
      <c r="W274" t="s">
        <v>429</v>
      </c>
      <c r="X274">
        <v>4</v>
      </c>
      <c r="Y274">
        <v>4</v>
      </c>
      <c r="Z274">
        <v>4</v>
      </c>
      <c r="AA274">
        <v>4</v>
      </c>
      <c r="AB274">
        <v>9</v>
      </c>
      <c r="AD274" t="s">
        <v>870</v>
      </c>
      <c r="AE274">
        <v>1098</v>
      </c>
      <c r="AF274" t="s">
        <v>871</v>
      </c>
    </row>
    <row r="275" spans="1:32" x14ac:dyDescent="0.25">
      <c r="A275" s="17" t="s">
        <v>79</v>
      </c>
      <c r="B275" s="18" t="s">
        <v>80</v>
      </c>
      <c r="C275" s="37" t="str">
        <f>VLOOKUP(X275, method!$A$1:$B$15, 2, 0)</f>
        <v>中前</v>
      </c>
      <c r="D275">
        <v>10</v>
      </c>
      <c r="E275" s="141" t="str">
        <f t="shared" si="8"/>
        <v/>
      </c>
      <c r="F275" s="141">
        <f>COUNTIF($B$2:B275,B275)</f>
        <v>15</v>
      </c>
      <c r="G275" s="141" t="str">
        <f t="shared" si="9"/>
        <v/>
      </c>
      <c r="H275">
        <v>7</v>
      </c>
      <c r="I275">
        <v>10</v>
      </c>
      <c r="J275" s="55" t="s">
        <v>64</v>
      </c>
      <c r="K275" s="53" t="s">
        <v>53</v>
      </c>
      <c r="L275" s="26" t="s">
        <v>59</v>
      </c>
      <c r="M275">
        <v>135</v>
      </c>
      <c r="N275">
        <v>127</v>
      </c>
      <c r="O275">
        <v>8.5</v>
      </c>
      <c r="P275">
        <v>26</v>
      </c>
      <c r="Q275" t="s">
        <v>631</v>
      </c>
      <c r="R275" t="s">
        <v>501</v>
      </c>
      <c r="S275">
        <v>2000</v>
      </c>
      <c r="T275" s="33" t="s">
        <v>417</v>
      </c>
      <c r="U275">
        <v>3</v>
      </c>
      <c r="V275">
        <v>72</v>
      </c>
      <c r="W275">
        <v>6</v>
      </c>
      <c r="X275">
        <v>7</v>
      </c>
      <c r="Y275">
        <v>8</v>
      </c>
      <c r="Z275">
        <v>8</v>
      </c>
      <c r="AA275">
        <v>13</v>
      </c>
      <c r="AB275">
        <v>10</v>
      </c>
      <c r="AD275" t="s">
        <v>872</v>
      </c>
      <c r="AE275">
        <v>1093</v>
      </c>
      <c r="AF275" t="s">
        <v>873</v>
      </c>
    </row>
    <row r="276" spans="1:32" x14ac:dyDescent="0.25">
      <c r="A276" s="17" t="s">
        <v>79</v>
      </c>
      <c r="B276" s="18" t="s">
        <v>80</v>
      </c>
      <c r="C276" s="37" t="str">
        <f>VLOOKUP(X276, method!$A$1:$B$15, 2, 0)</f>
        <v>中前</v>
      </c>
      <c r="D276">
        <v>12</v>
      </c>
      <c r="E276" s="141" t="str">
        <f t="shared" si="8"/>
        <v/>
      </c>
      <c r="F276" s="141">
        <f>COUNTIF($B$2:B276,B276)</f>
        <v>16</v>
      </c>
      <c r="G276" s="141" t="str">
        <f t="shared" si="9"/>
        <v/>
      </c>
      <c r="H276">
        <v>7</v>
      </c>
      <c r="I276">
        <v>6</v>
      </c>
      <c r="J276" s="55" t="s">
        <v>64</v>
      </c>
      <c r="K276" s="53" t="s">
        <v>53</v>
      </c>
      <c r="L276" s="26" t="s">
        <v>59</v>
      </c>
      <c r="M276">
        <v>135</v>
      </c>
      <c r="N276">
        <v>130</v>
      </c>
      <c r="O276">
        <v>8.5</v>
      </c>
      <c r="P276">
        <v>7</v>
      </c>
      <c r="Q276" t="s">
        <v>720</v>
      </c>
      <c r="R276" t="s">
        <v>501</v>
      </c>
      <c r="S276">
        <v>1600</v>
      </c>
      <c r="T276" s="33" t="s">
        <v>427</v>
      </c>
      <c r="U276">
        <v>3</v>
      </c>
      <c r="V276">
        <v>73</v>
      </c>
      <c r="W276" t="s">
        <v>533</v>
      </c>
      <c r="X276">
        <v>4</v>
      </c>
      <c r="Y276">
        <v>5</v>
      </c>
      <c r="Z276">
        <v>7</v>
      </c>
      <c r="AA276">
        <v>12</v>
      </c>
      <c r="AD276" t="s">
        <v>874</v>
      </c>
      <c r="AE276">
        <v>1090</v>
      </c>
      <c r="AF276" t="s">
        <v>624</v>
      </c>
    </row>
    <row r="277" spans="1:32" x14ac:dyDescent="0.25">
      <c r="A277" s="17" t="s">
        <v>79</v>
      </c>
      <c r="B277" s="18" t="s">
        <v>80</v>
      </c>
      <c r="C277" s="37" t="str">
        <f>VLOOKUP(X277, method!$A$1:$B$15, 2, 0)</f>
        <v>中前</v>
      </c>
      <c r="D277" s="28">
        <v>3</v>
      </c>
      <c r="E277" s="140" t="str">
        <f t="shared" si="8"/>
        <v/>
      </c>
      <c r="F277" s="140">
        <f>COUNTIF($B$2:B277,B277)</f>
        <v>17</v>
      </c>
      <c r="G277" s="140" t="str">
        <f t="shared" si="9"/>
        <v/>
      </c>
      <c r="H277">
        <v>7</v>
      </c>
      <c r="I277">
        <v>3</v>
      </c>
      <c r="J277" s="55" t="s">
        <v>64</v>
      </c>
      <c r="K277" s="49" t="s">
        <v>31</v>
      </c>
      <c r="L277" s="26" t="s">
        <v>59</v>
      </c>
      <c r="M277">
        <v>135</v>
      </c>
      <c r="N277">
        <v>128</v>
      </c>
      <c r="O277">
        <v>8.5</v>
      </c>
      <c r="P277">
        <v>3.9</v>
      </c>
      <c r="Q277" t="s">
        <v>832</v>
      </c>
      <c r="R277" t="s">
        <v>508</v>
      </c>
      <c r="S277">
        <v>1600</v>
      </c>
      <c r="T277" s="33" t="s">
        <v>417</v>
      </c>
      <c r="U277">
        <v>3</v>
      </c>
      <c r="V277">
        <v>72</v>
      </c>
      <c r="W277" s="12" t="s">
        <v>446</v>
      </c>
      <c r="X277">
        <v>4</v>
      </c>
      <c r="Y277">
        <v>4</v>
      </c>
      <c r="Z277">
        <v>4</v>
      </c>
      <c r="AA277">
        <v>3</v>
      </c>
      <c r="AD277" t="s">
        <v>875</v>
      </c>
      <c r="AE277">
        <v>1092</v>
      </c>
      <c r="AF277" t="s">
        <v>624</v>
      </c>
    </row>
    <row r="278" spans="1:32" x14ac:dyDescent="0.25">
      <c r="A278" s="17" t="s">
        <v>79</v>
      </c>
      <c r="B278" s="18" t="s">
        <v>80</v>
      </c>
      <c r="C278" s="38" t="str">
        <f>VLOOKUP(X278, method!$A$1:$B$15, 2, 0)</f>
        <v>留後</v>
      </c>
      <c r="D278" s="28">
        <v>2</v>
      </c>
      <c r="E278" s="140" t="str">
        <f t="shared" si="8"/>
        <v/>
      </c>
      <c r="F278" s="140">
        <f>COUNTIF($B$2:B278,B278)</f>
        <v>18</v>
      </c>
      <c r="G278" s="140" t="str">
        <f t="shared" si="9"/>
        <v/>
      </c>
      <c r="H278">
        <v>7</v>
      </c>
      <c r="I278">
        <v>12</v>
      </c>
      <c r="J278" s="55" t="s">
        <v>64</v>
      </c>
      <c r="K278" s="53" t="s">
        <v>53</v>
      </c>
      <c r="L278" s="26" t="s">
        <v>59</v>
      </c>
      <c r="M278">
        <v>135</v>
      </c>
      <c r="N278">
        <v>125</v>
      </c>
      <c r="O278">
        <v>8.5</v>
      </c>
      <c r="P278">
        <v>34</v>
      </c>
      <c r="Q278" t="s">
        <v>834</v>
      </c>
      <c r="R278" t="s">
        <v>465</v>
      </c>
      <c r="S278">
        <v>1400</v>
      </c>
      <c r="T278" s="33" t="s">
        <v>427</v>
      </c>
      <c r="U278">
        <v>3</v>
      </c>
      <c r="V278">
        <v>70</v>
      </c>
      <c r="W278" s="12">
        <v>2</v>
      </c>
      <c r="X278">
        <v>14</v>
      </c>
      <c r="Y278">
        <v>12</v>
      </c>
      <c r="Z278">
        <v>9</v>
      </c>
      <c r="AA278">
        <v>2</v>
      </c>
      <c r="AD278" t="s">
        <v>876</v>
      </c>
      <c r="AE278">
        <v>1083</v>
      </c>
      <c r="AF278" t="s">
        <v>624</v>
      </c>
    </row>
    <row r="279" spans="1:32" x14ac:dyDescent="0.25">
      <c r="A279" s="17" t="s">
        <v>79</v>
      </c>
      <c r="B279" s="18" t="s">
        <v>80</v>
      </c>
      <c r="C279" s="37" t="str">
        <f>VLOOKUP(X279, method!$A$1:$B$15, 2, 0)</f>
        <v>中前</v>
      </c>
      <c r="D279" s="30">
        <v>5</v>
      </c>
      <c r="E279" s="141" t="str">
        <f t="shared" si="8"/>
        <v/>
      </c>
      <c r="F279" s="141">
        <f>COUNTIF($B$2:B279,B279)</f>
        <v>19</v>
      </c>
      <c r="G279" s="141" t="str">
        <f t="shared" si="9"/>
        <v/>
      </c>
      <c r="H279">
        <v>7</v>
      </c>
      <c r="I279">
        <v>2</v>
      </c>
      <c r="J279" s="55" t="s">
        <v>64</v>
      </c>
      <c r="K279" s="53" t="s">
        <v>53</v>
      </c>
      <c r="L279" s="26" t="s">
        <v>59</v>
      </c>
      <c r="M279">
        <v>135</v>
      </c>
      <c r="N279">
        <v>125</v>
      </c>
      <c r="O279">
        <v>8.5</v>
      </c>
      <c r="P279">
        <v>38</v>
      </c>
      <c r="Q279" t="s">
        <v>595</v>
      </c>
      <c r="R279" s="32" t="s">
        <v>432</v>
      </c>
      <c r="S279" s="41">
        <v>1650</v>
      </c>
      <c r="T279" s="33" t="s">
        <v>417</v>
      </c>
      <c r="U279">
        <v>3</v>
      </c>
      <c r="V279">
        <v>70</v>
      </c>
      <c r="W279" s="12" t="s">
        <v>552</v>
      </c>
      <c r="X279">
        <v>6</v>
      </c>
      <c r="Y279">
        <v>6</v>
      </c>
      <c r="Z279">
        <v>8</v>
      </c>
      <c r="AA279">
        <v>5</v>
      </c>
      <c r="AD279" t="s">
        <v>877</v>
      </c>
      <c r="AE279">
        <v>1071</v>
      </c>
      <c r="AF279" t="s">
        <v>624</v>
      </c>
    </row>
    <row r="280" spans="1:32" x14ac:dyDescent="0.25">
      <c r="A280" s="17" t="s">
        <v>79</v>
      </c>
      <c r="B280" s="19" t="s">
        <v>84</v>
      </c>
      <c r="C280" s="37" t="str">
        <f>VLOOKUP(X280, method!$A$1:$B$15, 2, 0)</f>
        <v>中前</v>
      </c>
      <c r="D280" s="30">
        <v>4</v>
      </c>
      <c r="E280" s="141" t="str">
        <f t="shared" si="8"/>
        <v/>
      </c>
      <c r="F280" s="141">
        <f>COUNTIF($B$2:B280,B280)</f>
        <v>1</v>
      </c>
      <c r="G280" s="141" t="str">
        <f t="shared" si="9"/>
        <v/>
      </c>
      <c r="H280">
        <v>6</v>
      </c>
      <c r="I280">
        <v>4</v>
      </c>
      <c r="J280" s="59" t="s">
        <v>85</v>
      </c>
      <c r="K280" s="59" t="s">
        <v>85</v>
      </c>
      <c r="L280" s="25" t="s">
        <v>54</v>
      </c>
      <c r="M280">
        <v>131</v>
      </c>
      <c r="N280">
        <v>132</v>
      </c>
      <c r="O280">
        <v>4.9000000000000004</v>
      </c>
      <c r="P280">
        <v>9.6999999999999993</v>
      </c>
      <c r="Q280" t="s">
        <v>493</v>
      </c>
      <c r="R280" t="s">
        <v>479</v>
      </c>
      <c r="S280">
        <v>1600</v>
      </c>
      <c r="T280" s="33" t="s">
        <v>417</v>
      </c>
      <c r="U280">
        <v>4</v>
      </c>
      <c r="V280">
        <v>57</v>
      </c>
      <c r="W280" s="12" t="s">
        <v>539</v>
      </c>
      <c r="X280">
        <v>5</v>
      </c>
      <c r="Y280">
        <v>5</v>
      </c>
      <c r="Z280">
        <v>5</v>
      </c>
      <c r="AA280">
        <v>4</v>
      </c>
      <c r="AD280" t="s">
        <v>878</v>
      </c>
      <c r="AE280">
        <v>1128</v>
      </c>
      <c r="AF280" t="s">
        <v>87</v>
      </c>
    </row>
    <row r="281" spans="1:32" x14ac:dyDescent="0.25">
      <c r="A281" s="17" t="s">
        <v>79</v>
      </c>
      <c r="B281" s="19" t="s">
        <v>84</v>
      </c>
      <c r="C281" s="37" t="str">
        <f>VLOOKUP(X281, method!$A$1:$B$15, 2, 0)</f>
        <v>中前</v>
      </c>
      <c r="D281">
        <v>6</v>
      </c>
      <c r="E281" s="141" t="str">
        <f t="shared" si="8"/>
        <v/>
      </c>
      <c r="F281" s="141">
        <f>COUNTIF($B$2:B281,B281)</f>
        <v>2</v>
      </c>
      <c r="G281" s="141" t="str">
        <f t="shared" si="9"/>
        <v/>
      </c>
      <c r="H281">
        <v>6</v>
      </c>
      <c r="I281">
        <v>8</v>
      </c>
      <c r="J281" s="59" t="s">
        <v>85</v>
      </c>
      <c r="K281" s="53" t="s">
        <v>53</v>
      </c>
      <c r="L281" s="25" t="s">
        <v>54</v>
      </c>
      <c r="M281">
        <v>131</v>
      </c>
      <c r="N281">
        <v>134</v>
      </c>
      <c r="O281">
        <v>4.9000000000000004</v>
      </c>
      <c r="P281">
        <v>6.2</v>
      </c>
      <c r="Q281" t="s">
        <v>879</v>
      </c>
      <c r="R281" t="s">
        <v>465</v>
      </c>
      <c r="S281">
        <v>1400</v>
      </c>
      <c r="T281" s="33" t="s">
        <v>417</v>
      </c>
      <c r="U281">
        <v>4</v>
      </c>
      <c r="V281">
        <v>57</v>
      </c>
      <c r="W281" t="s">
        <v>441</v>
      </c>
      <c r="X281">
        <v>4</v>
      </c>
      <c r="Y281">
        <v>5</v>
      </c>
      <c r="Z281">
        <v>3</v>
      </c>
      <c r="AA281">
        <v>6</v>
      </c>
      <c r="AD281" t="s">
        <v>880</v>
      </c>
      <c r="AE281">
        <v>1132</v>
      </c>
      <c r="AF281" t="s">
        <v>87</v>
      </c>
    </row>
    <row r="282" spans="1:32" x14ac:dyDescent="0.25">
      <c r="A282" s="17" t="s">
        <v>79</v>
      </c>
      <c r="B282" s="19" t="s">
        <v>84</v>
      </c>
      <c r="C282" s="37" t="str">
        <f>VLOOKUP(X282, method!$A$1:$B$15, 2, 0)</f>
        <v>中前</v>
      </c>
      <c r="D282" s="28">
        <v>2</v>
      </c>
      <c r="E282" s="140" t="str">
        <f t="shared" si="8"/>
        <v/>
      </c>
      <c r="F282" s="140">
        <f>COUNTIF($B$2:B282,B282)</f>
        <v>3</v>
      </c>
      <c r="G282" s="140" t="str">
        <f t="shared" si="9"/>
        <v/>
      </c>
      <c r="H282">
        <v>6</v>
      </c>
      <c r="I282">
        <v>2</v>
      </c>
      <c r="J282" s="59" t="s">
        <v>85</v>
      </c>
      <c r="K282" s="53" t="s">
        <v>53</v>
      </c>
      <c r="L282" s="25" t="s">
        <v>54</v>
      </c>
      <c r="M282">
        <v>131</v>
      </c>
      <c r="N282">
        <v>131</v>
      </c>
      <c r="O282">
        <v>4.9000000000000004</v>
      </c>
      <c r="P282">
        <v>36</v>
      </c>
      <c r="Q282" t="s">
        <v>498</v>
      </c>
      <c r="R282" t="s">
        <v>479</v>
      </c>
      <c r="S282">
        <v>1400</v>
      </c>
      <c r="T282" s="33" t="s">
        <v>427</v>
      </c>
      <c r="U282">
        <v>4</v>
      </c>
      <c r="V282">
        <v>56</v>
      </c>
      <c r="W282" s="12" t="s">
        <v>539</v>
      </c>
      <c r="X282">
        <v>4</v>
      </c>
      <c r="Y282">
        <v>4</v>
      </c>
      <c r="Z282">
        <v>3</v>
      </c>
      <c r="AA282">
        <v>2</v>
      </c>
      <c r="AD282" t="s">
        <v>881</v>
      </c>
      <c r="AE282">
        <v>1146</v>
      </c>
      <c r="AF282" t="s">
        <v>87</v>
      </c>
    </row>
    <row r="283" spans="1:32" x14ac:dyDescent="0.25">
      <c r="A283" s="17" t="s">
        <v>79</v>
      </c>
      <c r="B283" s="19" t="s">
        <v>84</v>
      </c>
      <c r="C283" s="38" t="str">
        <f>VLOOKUP(X283, method!$A$1:$B$15, 2, 0)</f>
        <v>留後</v>
      </c>
      <c r="D283">
        <v>12</v>
      </c>
      <c r="E283" s="141" t="str">
        <f t="shared" si="8"/>
        <v/>
      </c>
      <c r="F283" s="141">
        <f>COUNTIF($B$2:B283,B283)</f>
        <v>4</v>
      </c>
      <c r="G283" s="141" t="str">
        <f t="shared" si="9"/>
        <v/>
      </c>
      <c r="H283">
        <v>6</v>
      </c>
      <c r="I283">
        <v>1</v>
      </c>
      <c r="J283" s="59" t="s">
        <v>85</v>
      </c>
      <c r="K283" s="65" t="s">
        <v>167</v>
      </c>
      <c r="L283" s="25" t="s">
        <v>54</v>
      </c>
      <c r="M283">
        <v>131</v>
      </c>
      <c r="N283">
        <v>132</v>
      </c>
      <c r="O283">
        <v>4.9000000000000004</v>
      </c>
      <c r="P283">
        <v>27</v>
      </c>
      <c r="Q283" t="s">
        <v>882</v>
      </c>
      <c r="R283" t="s">
        <v>508</v>
      </c>
      <c r="S283">
        <v>1400</v>
      </c>
      <c r="T283" s="34" t="s">
        <v>480</v>
      </c>
      <c r="U283">
        <v>4</v>
      </c>
      <c r="V283">
        <v>57</v>
      </c>
      <c r="W283" t="s">
        <v>487</v>
      </c>
      <c r="X283">
        <v>11</v>
      </c>
      <c r="Y283">
        <v>7</v>
      </c>
      <c r="Z283">
        <v>6</v>
      </c>
      <c r="AA283">
        <v>12</v>
      </c>
      <c r="AD283" t="s">
        <v>883</v>
      </c>
      <c r="AE283">
        <v>1166</v>
      </c>
      <c r="AF283" t="s">
        <v>87</v>
      </c>
    </row>
    <row r="284" spans="1:32" x14ac:dyDescent="0.25">
      <c r="A284" s="17" t="s">
        <v>79</v>
      </c>
      <c r="B284" s="19" t="s">
        <v>84</v>
      </c>
      <c r="C284" s="38" t="str">
        <f>VLOOKUP(X284, method!$A$1:$B$15, 2, 0)</f>
        <v>留後</v>
      </c>
      <c r="D284">
        <v>9</v>
      </c>
      <c r="E284" s="141" t="str">
        <f t="shared" si="8"/>
        <v/>
      </c>
      <c r="F284" s="141">
        <f>COUNTIF($B$2:B284,B284)</f>
        <v>5</v>
      </c>
      <c r="G284" s="141" t="str">
        <f t="shared" si="9"/>
        <v/>
      </c>
      <c r="H284">
        <v>6</v>
      </c>
      <c r="I284">
        <v>11</v>
      </c>
      <c r="J284" s="59" t="s">
        <v>85</v>
      </c>
      <c r="K284" s="65" t="s">
        <v>167</v>
      </c>
      <c r="L284" s="25" t="s">
        <v>54</v>
      </c>
      <c r="M284">
        <v>131</v>
      </c>
      <c r="N284">
        <v>118</v>
      </c>
      <c r="O284">
        <v>4.9000000000000004</v>
      </c>
      <c r="P284">
        <v>49</v>
      </c>
      <c r="Q284" t="s">
        <v>884</v>
      </c>
      <c r="R284" t="s">
        <v>477</v>
      </c>
      <c r="S284">
        <v>1400</v>
      </c>
      <c r="T284" s="33" t="s">
        <v>417</v>
      </c>
      <c r="U284">
        <v>3</v>
      </c>
      <c r="V284">
        <v>60</v>
      </c>
      <c r="W284" t="s">
        <v>589</v>
      </c>
      <c r="X284">
        <v>13</v>
      </c>
      <c r="Y284">
        <v>13</v>
      </c>
      <c r="Z284">
        <v>13</v>
      </c>
      <c r="AA284">
        <v>9</v>
      </c>
      <c r="AD284" t="s">
        <v>885</v>
      </c>
      <c r="AE284">
        <v>1175</v>
      </c>
      <c r="AF284" t="s">
        <v>680</v>
      </c>
    </row>
    <row r="285" spans="1:32" x14ac:dyDescent="0.25">
      <c r="A285" s="17" t="s">
        <v>79</v>
      </c>
      <c r="B285" s="19" t="s">
        <v>84</v>
      </c>
      <c r="C285" s="38" t="str">
        <f>VLOOKUP(X285, method!$A$1:$B$15, 2, 0)</f>
        <v>留後</v>
      </c>
      <c r="D285">
        <v>8</v>
      </c>
      <c r="E285" s="141" t="str">
        <f t="shared" si="8"/>
        <v/>
      </c>
      <c r="F285" s="141">
        <f>COUNTIF($B$2:B285,B285)</f>
        <v>6</v>
      </c>
      <c r="G285" s="141" t="str">
        <f t="shared" si="9"/>
        <v/>
      </c>
      <c r="H285">
        <v>6</v>
      </c>
      <c r="I285">
        <v>11</v>
      </c>
      <c r="J285" s="59" t="s">
        <v>85</v>
      </c>
      <c r="K285" s="65" t="s">
        <v>167</v>
      </c>
      <c r="L285" s="25" t="s">
        <v>54</v>
      </c>
      <c r="M285">
        <v>131</v>
      </c>
      <c r="N285">
        <v>116</v>
      </c>
      <c r="O285">
        <v>4.9000000000000004</v>
      </c>
      <c r="P285">
        <v>62</v>
      </c>
      <c r="Q285" t="s">
        <v>779</v>
      </c>
      <c r="R285" t="s">
        <v>508</v>
      </c>
      <c r="S285">
        <v>1400</v>
      </c>
      <c r="T285" s="33" t="s">
        <v>427</v>
      </c>
      <c r="U285">
        <v>3</v>
      </c>
      <c r="V285">
        <v>61</v>
      </c>
      <c r="W285">
        <v>3</v>
      </c>
      <c r="X285">
        <v>13</v>
      </c>
      <c r="Y285">
        <v>13</v>
      </c>
      <c r="Z285">
        <v>13</v>
      </c>
      <c r="AA285">
        <v>8</v>
      </c>
      <c r="AD285" t="s">
        <v>530</v>
      </c>
      <c r="AE285">
        <v>1162</v>
      </c>
      <c r="AF285" t="s">
        <v>624</v>
      </c>
    </row>
    <row r="286" spans="1:32" x14ac:dyDescent="0.25">
      <c r="A286" s="17" t="s">
        <v>79</v>
      </c>
      <c r="B286" s="19" t="s">
        <v>84</v>
      </c>
      <c r="C286" s="38" t="str">
        <f>VLOOKUP(X286, method!$A$1:$B$15, 2, 0)</f>
        <v>留後</v>
      </c>
      <c r="D286">
        <v>6</v>
      </c>
      <c r="E286" s="141" t="str">
        <f t="shared" si="8"/>
        <v/>
      </c>
      <c r="F286" s="141">
        <f>COUNTIF($B$2:B286,B286)</f>
        <v>7</v>
      </c>
      <c r="G286" s="141" t="str">
        <f t="shared" si="9"/>
        <v/>
      </c>
      <c r="H286">
        <v>6</v>
      </c>
      <c r="I286">
        <v>8</v>
      </c>
      <c r="J286" s="59" t="s">
        <v>85</v>
      </c>
      <c r="K286" s="65" t="s">
        <v>167</v>
      </c>
      <c r="L286" s="25" t="s">
        <v>54</v>
      </c>
      <c r="M286">
        <v>131</v>
      </c>
      <c r="N286">
        <v>118</v>
      </c>
      <c r="O286">
        <v>4.9000000000000004</v>
      </c>
      <c r="P286">
        <v>19</v>
      </c>
      <c r="Q286" t="s">
        <v>886</v>
      </c>
      <c r="R286" t="s">
        <v>483</v>
      </c>
      <c r="S286">
        <v>1000</v>
      </c>
      <c r="T286" s="33" t="s">
        <v>417</v>
      </c>
      <c r="U286">
        <v>3</v>
      </c>
      <c r="V286">
        <v>62</v>
      </c>
      <c r="W286" t="s">
        <v>435</v>
      </c>
      <c r="X286">
        <v>13</v>
      </c>
      <c r="Y286">
        <v>13</v>
      </c>
      <c r="Z286">
        <v>6</v>
      </c>
      <c r="AD286" t="s">
        <v>887</v>
      </c>
      <c r="AE286">
        <v>1184</v>
      </c>
      <c r="AF286" t="s">
        <v>624</v>
      </c>
    </row>
    <row r="287" spans="1:32" x14ac:dyDescent="0.25">
      <c r="A287" s="17" t="s">
        <v>79</v>
      </c>
      <c r="B287" s="19" t="s">
        <v>84</v>
      </c>
      <c r="C287" s="38" t="str">
        <f>VLOOKUP(X287, method!$A$1:$B$15, 2, 0)</f>
        <v>留後</v>
      </c>
      <c r="D287">
        <v>8</v>
      </c>
      <c r="E287" s="141" t="str">
        <f t="shared" si="8"/>
        <v/>
      </c>
      <c r="F287" s="141">
        <f>COUNTIF($B$2:B287,B287)</f>
        <v>8</v>
      </c>
      <c r="G287" s="141" t="str">
        <f t="shared" si="9"/>
        <v/>
      </c>
      <c r="H287">
        <v>6</v>
      </c>
      <c r="I287">
        <v>9</v>
      </c>
      <c r="J287" s="59" t="s">
        <v>85</v>
      </c>
      <c r="K287" s="51" t="s">
        <v>43</v>
      </c>
      <c r="L287" s="25" t="s">
        <v>54</v>
      </c>
      <c r="M287">
        <v>131</v>
      </c>
      <c r="N287">
        <v>123</v>
      </c>
      <c r="O287">
        <v>4.9000000000000004</v>
      </c>
      <c r="P287">
        <v>145</v>
      </c>
      <c r="Q287" t="s">
        <v>527</v>
      </c>
      <c r="R287" t="s">
        <v>479</v>
      </c>
      <c r="S287">
        <v>1200</v>
      </c>
      <c r="T287" s="33" t="s">
        <v>427</v>
      </c>
      <c r="U287">
        <v>3</v>
      </c>
      <c r="V287">
        <v>64</v>
      </c>
      <c r="W287" s="12" t="s">
        <v>549</v>
      </c>
      <c r="X287">
        <v>11</v>
      </c>
      <c r="Y287">
        <v>9</v>
      </c>
      <c r="Z287">
        <v>8</v>
      </c>
      <c r="AD287" t="s">
        <v>370</v>
      </c>
      <c r="AE287">
        <v>1191</v>
      </c>
      <c r="AF287" t="s">
        <v>624</v>
      </c>
    </row>
    <row r="288" spans="1:32" x14ac:dyDescent="0.25">
      <c r="A288" s="17" t="s">
        <v>79</v>
      </c>
      <c r="B288" s="19" t="s">
        <v>84</v>
      </c>
      <c r="C288" s="36" t="str">
        <f>VLOOKUP(X288, method!$A$1:$B$15, 2, 0)</f>
        <v>中後</v>
      </c>
      <c r="D288">
        <v>9</v>
      </c>
      <c r="E288" s="141" t="str">
        <f t="shared" si="8"/>
        <v/>
      </c>
      <c r="F288" s="141">
        <f>COUNTIF($B$2:B288,B288)</f>
        <v>9</v>
      </c>
      <c r="G288" s="141" t="str">
        <f t="shared" si="9"/>
        <v/>
      </c>
      <c r="H288">
        <v>6</v>
      </c>
      <c r="I288">
        <v>6</v>
      </c>
      <c r="J288" s="59" t="s">
        <v>85</v>
      </c>
      <c r="K288" s="63" t="s">
        <v>140</v>
      </c>
      <c r="L288" s="25" t="s">
        <v>54</v>
      </c>
      <c r="M288">
        <v>131</v>
      </c>
      <c r="N288">
        <v>123</v>
      </c>
      <c r="O288">
        <v>4.9000000000000004</v>
      </c>
      <c r="P288">
        <v>89</v>
      </c>
      <c r="Q288" t="s">
        <v>628</v>
      </c>
      <c r="R288" t="s">
        <v>477</v>
      </c>
      <c r="S288">
        <v>1200</v>
      </c>
      <c r="T288" s="33" t="s">
        <v>427</v>
      </c>
      <c r="U288">
        <v>3</v>
      </c>
      <c r="V288">
        <v>66</v>
      </c>
      <c r="W288" t="s">
        <v>519</v>
      </c>
      <c r="X288">
        <v>8</v>
      </c>
      <c r="Y288">
        <v>9</v>
      </c>
      <c r="Z288">
        <v>9</v>
      </c>
      <c r="AD288" t="s">
        <v>888</v>
      </c>
      <c r="AE288">
        <v>1191</v>
      </c>
      <c r="AF288" t="s">
        <v>624</v>
      </c>
    </row>
    <row r="289" spans="1:32" x14ac:dyDescent="0.25">
      <c r="A289" s="17" t="s">
        <v>79</v>
      </c>
      <c r="B289" s="19" t="s">
        <v>84</v>
      </c>
      <c r="C289" s="38" t="str">
        <f>VLOOKUP(X289, method!$A$1:$B$15, 2, 0)</f>
        <v>留後</v>
      </c>
      <c r="D289">
        <v>8</v>
      </c>
      <c r="E289" s="141" t="str">
        <f t="shared" si="8"/>
        <v/>
      </c>
      <c r="F289" s="141">
        <f>COUNTIF($B$2:B289,B289)</f>
        <v>10</v>
      </c>
      <c r="G289" s="141" t="str">
        <f t="shared" si="9"/>
        <v/>
      </c>
      <c r="H289">
        <v>6</v>
      </c>
      <c r="I289">
        <v>8</v>
      </c>
      <c r="J289" s="59" t="s">
        <v>85</v>
      </c>
      <c r="K289" s="54" t="s">
        <v>58</v>
      </c>
      <c r="L289" s="25" t="s">
        <v>54</v>
      </c>
      <c r="M289">
        <v>131</v>
      </c>
      <c r="N289">
        <v>124</v>
      </c>
      <c r="O289">
        <v>4.9000000000000004</v>
      </c>
      <c r="P289">
        <v>71</v>
      </c>
      <c r="Q289" t="s">
        <v>889</v>
      </c>
      <c r="R289" t="s">
        <v>479</v>
      </c>
      <c r="S289">
        <v>1200</v>
      </c>
      <c r="T289" s="33" t="s">
        <v>427</v>
      </c>
      <c r="U289">
        <v>3</v>
      </c>
      <c r="V289">
        <v>66</v>
      </c>
      <c r="W289" t="s">
        <v>453</v>
      </c>
      <c r="X289">
        <v>12</v>
      </c>
      <c r="Y289">
        <v>12</v>
      </c>
      <c r="Z289">
        <v>8</v>
      </c>
      <c r="AD289" t="s">
        <v>890</v>
      </c>
      <c r="AE289">
        <v>1195</v>
      </c>
      <c r="AF289" t="s">
        <v>624</v>
      </c>
    </row>
    <row r="290" spans="1:32" x14ac:dyDescent="0.25">
      <c r="A290" s="17" t="s">
        <v>79</v>
      </c>
      <c r="B290" s="20" t="s">
        <v>89</v>
      </c>
      <c r="C290" s="37" t="str">
        <f>VLOOKUP(X290, method!$A$1:$B$15, 2, 0)</f>
        <v>中前</v>
      </c>
      <c r="D290">
        <v>10</v>
      </c>
      <c r="E290" s="141" t="str">
        <f t="shared" si="8"/>
        <v/>
      </c>
      <c r="F290" s="141">
        <f>COUNTIF($B$2:B290,B290)</f>
        <v>1</v>
      </c>
      <c r="G290" s="141" t="str">
        <f t="shared" si="9"/>
        <v/>
      </c>
      <c r="H290">
        <v>12</v>
      </c>
      <c r="I290">
        <v>12</v>
      </c>
      <c r="J290" s="60" t="s">
        <v>90</v>
      </c>
      <c r="K290" s="68" t="s">
        <v>316</v>
      </c>
      <c r="L290" s="17" t="s">
        <v>91</v>
      </c>
      <c r="M290">
        <v>131</v>
      </c>
      <c r="N290">
        <v>128</v>
      </c>
      <c r="O290">
        <v>18</v>
      </c>
      <c r="P290">
        <v>46</v>
      </c>
      <c r="Q290" t="s">
        <v>891</v>
      </c>
      <c r="R290" t="s">
        <v>465</v>
      </c>
      <c r="S290">
        <v>1400</v>
      </c>
      <c r="T290" s="33" t="s">
        <v>417</v>
      </c>
      <c r="U290">
        <v>4</v>
      </c>
      <c r="V290">
        <v>58</v>
      </c>
      <c r="W290" t="s">
        <v>589</v>
      </c>
      <c r="X290">
        <v>6</v>
      </c>
      <c r="Y290">
        <v>5</v>
      </c>
      <c r="Z290">
        <v>8</v>
      </c>
      <c r="AA290">
        <v>10</v>
      </c>
      <c r="AD290" t="s">
        <v>791</v>
      </c>
      <c r="AE290">
        <v>1104</v>
      </c>
      <c r="AF290" t="s">
        <v>46</v>
      </c>
    </row>
    <row r="291" spans="1:32" x14ac:dyDescent="0.25">
      <c r="A291" s="17" t="s">
        <v>79</v>
      </c>
      <c r="B291" s="20" t="s">
        <v>89</v>
      </c>
      <c r="C291" s="38" t="str">
        <f>VLOOKUP(X291, method!$A$1:$B$15, 2, 0)</f>
        <v>留後</v>
      </c>
      <c r="D291">
        <v>10</v>
      </c>
      <c r="E291" s="141" t="str">
        <f t="shared" si="8"/>
        <v/>
      </c>
      <c r="F291" s="141">
        <f>COUNTIF($B$2:B291,B291)</f>
        <v>2</v>
      </c>
      <c r="G291" s="141" t="str">
        <f t="shared" si="9"/>
        <v/>
      </c>
      <c r="H291">
        <v>12</v>
      </c>
      <c r="I291">
        <v>11</v>
      </c>
      <c r="J291" s="60" t="s">
        <v>90</v>
      </c>
      <c r="K291" s="62" t="s">
        <v>120</v>
      </c>
      <c r="L291" s="17" t="s">
        <v>91</v>
      </c>
      <c r="M291">
        <v>131</v>
      </c>
      <c r="N291">
        <v>135</v>
      </c>
      <c r="O291">
        <v>18</v>
      </c>
      <c r="P291">
        <v>38</v>
      </c>
      <c r="Q291" t="s">
        <v>653</v>
      </c>
      <c r="R291" s="31" t="s">
        <v>420</v>
      </c>
      <c r="S291">
        <v>1800</v>
      </c>
      <c r="T291" s="33" t="s">
        <v>417</v>
      </c>
      <c r="U291">
        <v>4</v>
      </c>
      <c r="V291">
        <v>60</v>
      </c>
      <c r="W291">
        <v>4</v>
      </c>
      <c r="X291">
        <v>12</v>
      </c>
      <c r="Y291">
        <v>10</v>
      </c>
      <c r="Z291">
        <v>9</v>
      </c>
      <c r="AA291">
        <v>10</v>
      </c>
      <c r="AB291">
        <v>10</v>
      </c>
      <c r="AD291" t="s">
        <v>892</v>
      </c>
      <c r="AE291">
        <v>1097</v>
      </c>
      <c r="AF291" t="s">
        <v>46</v>
      </c>
    </row>
    <row r="292" spans="1:32" x14ac:dyDescent="0.25">
      <c r="A292" s="17" t="s">
        <v>79</v>
      </c>
      <c r="B292" s="20" t="s">
        <v>89</v>
      </c>
      <c r="C292" s="37" t="str">
        <f>VLOOKUP(X292, method!$A$1:$B$15, 2, 0)</f>
        <v>中前</v>
      </c>
      <c r="D292">
        <v>10</v>
      </c>
      <c r="E292" s="141" t="str">
        <f t="shared" si="8"/>
        <v/>
      </c>
      <c r="F292" s="141">
        <f>COUNTIF($B$2:B292,B292)</f>
        <v>3</v>
      </c>
      <c r="G292" s="141" t="str">
        <f t="shared" si="9"/>
        <v/>
      </c>
      <c r="H292">
        <v>12</v>
      </c>
      <c r="I292">
        <v>1</v>
      </c>
      <c r="J292" s="60" t="s">
        <v>90</v>
      </c>
      <c r="K292" s="56" t="s">
        <v>69</v>
      </c>
      <c r="L292" s="17" t="s">
        <v>91</v>
      </c>
      <c r="M292">
        <v>131</v>
      </c>
      <c r="N292">
        <v>119</v>
      </c>
      <c r="O292">
        <v>18</v>
      </c>
      <c r="P292">
        <v>31</v>
      </c>
      <c r="Q292" t="s">
        <v>524</v>
      </c>
      <c r="R292" s="32" t="s">
        <v>416</v>
      </c>
      <c r="S292" s="41">
        <v>1650</v>
      </c>
      <c r="T292" s="33" t="s">
        <v>427</v>
      </c>
      <c r="U292">
        <v>3</v>
      </c>
      <c r="V292">
        <v>62</v>
      </c>
      <c r="W292" t="s">
        <v>484</v>
      </c>
      <c r="X292">
        <v>4</v>
      </c>
      <c r="Y292">
        <v>7</v>
      </c>
      <c r="Z292">
        <v>7</v>
      </c>
      <c r="AA292">
        <v>10</v>
      </c>
      <c r="AD292" t="s">
        <v>893</v>
      </c>
      <c r="AE292">
        <v>1095</v>
      </c>
      <c r="AF292" t="s">
        <v>46</v>
      </c>
    </row>
    <row r="293" spans="1:32" x14ac:dyDescent="0.25">
      <c r="A293" s="17" t="s">
        <v>79</v>
      </c>
      <c r="B293" s="20" t="s">
        <v>89</v>
      </c>
      <c r="C293" s="35" t="str">
        <f>VLOOKUP(X293, method!$A$1:$B$15, 2, 0)</f>
        <v>放頭</v>
      </c>
      <c r="D293">
        <v>12</v>
      </c>
      <c r="E293" s="141" t="str">
        <f t="shared" si="8"/>
        <v/>
      </c>
      <c r="F293" s="141">
        <f>COUNTIF($B$2:B293,B293)</f>
        <v>4</v>
      </c>
      <c r="G293" s="141" t="str">
        <f t="shared" si="9"/>
        <v/>
      </c>
      <c r="H293">
        <v>12</v>
      </c>
      <c r="I293">
        <v>4</v>
      </c>
      <c r="J293" s="60" t="s">
        <v>90</v>
      </c>
      <c r="K293" s="62" t="s">
        <v>120</v>
      </c>
      <c r="L293" s="17" t="s">
        <v>91</v>
      </c>
      <c r="M293">
        <v>131</v>
      </c>
      <c r="N293">
        <v>119</v>
      </c>
      <c r="O293">
        <v>18</v>
      </c>
      <c r="P293">
        <v>45</v>
      </c>
      <c r="Q293" t="s">
        <v>853</v>
      </c>
      <c r="R293" s="32" t="s">
        <v>432</v>
      </c>
      <c r="S293">
        <v>1800</v>
      </c>
      <c r="T293" s="33" t="s">
        <v>427</v>
      </c>
      <c r="U293">
        <v>3</v>
      </c>
      <c r="V293">
        <v>63</v>
      </c>
      <c r="W293" t="s">
        <v>753</v>
      </c>
      <c r="X293">
        <v>3</v>
      </c>
      <c r="Y293">
        <v>5</v>
      </c>
      <c r="Z293">
        <v>5</v>
      </c>
      <c r="AA293">
        <v>5</v>
      </c>
      <c r="AB293">
        <v>12</v>
      </c>
      <c r="AD293" t="s">
        <v>894</v>
      </c>
      <c r="AE293">
        <v>1092</v>
      </c>
      <c r="AF293" t="s">
        <v>46</v>
      </c>
    </row>
    <row r="294" spans="1:32" x14ac:dyDescent="0.25">
      <c r="A294" s="17" t="s">
        <v>79</v>
      </c>
      <c r="B294" s="20" t="s">
        <v>89</v>
      </c>
      <c r="C294" s="37" t="str">
        <f>VLOOKUP(X294, method!$A$1:$B$15, 2, 0)</f>
        <v>中前</v>
      </c>
      <c r="D294">
        <v>8</v>
      </c>
      <c r="E294" s="141" t="str">
        <f t="shared" si="8"/>
        <v/>
      </c>
      <c r="F294" s="141">
        <f>COUNTIF($B$2:B294,B294)</f>
        <v>5</v>
      </c>
      <c r="G294" s="141" t="str">
        <f t="shared" si="9"/>
        <v/>
      </c>
      <c r="H294">
        <v>12</v>
      </c>
      <c r="I294">
        <v>2</v>
      </c>
      <c r="J294" s="60" t="s">
        <v>90</v>
      </c>
      <c r="K294" s="62" t="s">
        <v>120</v>
      </c>
      <c r="L294" s="17" t="s">
        <v>91</v>
      </c>
      <c r="M294">
        <v>131</v>
      </c>
      <c r="N294">
        <v>120</v>
      </c>
      <c r="O294">
        <v>18</v>
      </c>
      <c r="P294">
        <v>16</v>
      </c>
      <c r="Q294" t="s">
        <v>428</v>
      </c>
      <c r="R294" s="31" t="s">
        <v>420</v>
      </c>
      <c r="S294" s="41">
        <v>1650</v>
      </c>
      <c r="T294" s="33" t="s">
        <v>427</v>
      </c>
      <c r="U294">
        <v>3</v>
      </c>
      <c r="V294">
        <v>63</v>
      </c>
      <c r="W294" t="s">
        <v>435</v>
      </c>
      <c r="X294">
        <v>4</v>
      </c>
      <c r="Y294">
        <v>4</v>
      </c>
      <c r="Z294">
        <v>4</v>
      </c>
      <c r="AA294">
        <v>8</v>
      </c>
      <c r="AD294" t="s">
        <v>895</v>
      </c>
      <c r="AE294">
        <v>1076</v>
      </c>
      <c r="AF294" t="s">
        <v>46</v>
      </c>
    </row>
    <row r="295" spans="1:32" x14ac:dyDescent="0.25">
      <c r="A295" s="17" t="s">
        <v>79</v>
      </c>
      <c r="B295" s="20" t="s">
        <v>89</v>
      </c>
      <c r="C295" s="37" t="str">
        <f>VLOOKUP(X295, method!$A$1:$B$15, 2, 0)</f>
        <v>中前</v>
      </c>
      <c r="D295" s="30">
        <v>4</v>
      </c>
      <c r="E295" s="141" t="str">
        <f t="shared" si="8"/>
        <v/>
      </c>
      <c r="F295" s="141">
        <f>COUNTIF($B$2:B295,B295)</f>
        <v>6</v>
      </c>
      <c r="G295" s="141" t="str">
        <f t="shared" si="9"/>
        <v/>
      </c>
      <c r="H295">
        <v>12</v>
      </c>
      <c r="I295">
        <v>5</v>
      </c>
      <c r="J295" s="60" t="s">
        <v>90</v>
      </c>
      <c r="K295" s="51" t="s">
        <v>43</v>
      </c>
      <c r="L295" s="17" t="s">
        <v>91</v>
      </c>
      <c r="M295">
        <v>131</v>
      </c>
      <c r="N295">
        <v>123</v>
      </c>
      <c r="O295">
        <v>18</v>
      </c>
      <c r="P295">
        <v>22</v>
      </c>
      <c r="Q295" t="s">
        <v>551</v>
      </c>
      <c r="R295" s="31" t="s">
        <v>420</v>
      </c>
      <c r="S295" s="41">
        <v>1650</v>
      </c>
      <c r="T295" s="33" t="s">
        <v>427</v>
      </c>
      <c r="U295">
        <v>3</v>
      </c>
      <c r="V295">
        <v>63</v>
      </c>
      <c r="W295" s="12" t="s">
        <v>539</v>
      </c>
      <c r="X295">
        <v>5</v>
      </c>
      <c r="Y295">
        <v>5</v>
      </c>
      <c r="Z295">
        <v>6</v>
      </c>
      <c r="AA295">
        <v>4</v>
      </c>
      <c r="AD295" t="s">
        <v>851</v>
      </c>
      <c r="AE295">
        <v>1076</v>
      </c>
      <c r="AF295" t="s">
        <v>46</v>
      </c>
    </row>
    <row r="296" spans="1:32" x14ac:dyDescent="0.25">
      <c r="A296" s="17" t="s">
        <v>79</v>
      </c>
      <c r="B296" s="20" t="s">
        <v>89</v>
      </c>
      <c r="C296" s="37" t="str">
        <f>VLOOKUP(X296, method!$A$1:$B$15, 2, 0)</f>
        <v>中前</v>
      </c>
      <c r="D296" s="28">
        <v>1</v>
      </c>
      <c r="E296" s="140" t="str">
        <f t="shared" si="8"/>
        <v/>
      </c>
      <c r="F296" s="140">
        <f>COUNTIF($B$2:B296,B296)</f>
        <v>7</v>
      </c>
      <c r="G296" s="140" t="str">
        <f t="shared" si="9"/>
        <v/>
      </c>
      <c r="H296">
        <v>12</v>
      </c>
      <c r="I296">
        <v>3</v>
      </c>
      <c r="J296" s="60" t="s">
        <v>90</v>
      </c>
      <c r="K296" s="62" t="s">
        <v>120</v>
      </c>
      <c r="L296" s="17" t="s">
        <v>91</v>
      </c>
      <c r="M296">
        <v>131</v>
      </c>
      <c r="N296">
        <v>134</v>
      </c>
      <c r="O296">
        <v>18</v>
      </c>
      <c r="P296">
        <v>10</v>
      </c>
      <c r="Q296" t="s">
        <v>896</v>
      </c>
      <c r="R296" s="31" t="s">
        <v>420</v>
      </c>
      <c r="S296" s="41">
        <v>1650</v>
      </c>
      <c r="T296" s="33" t="s">
        <v>427</v>
      </c>
      <c r="U296">
        <v>4</v>
      </c>
      <c r="V296">
        <v>58</v>
      </c>
      <c r="W296" s="12" t="s">
        <v>581</v>
      </c>
      <c r="X296">
        <v>7</v>
      </c>
      <c r="Y296">
        <v>5</v>
      </c>
      <c r="Z296">
        <v>4</v>
      </c>
      <c r="AA296">
        <v>1</v>
      </c>
      <c r="AD296" t="s">
        <v>897</v>
      </c>
      <c r="AE296">
        <v>1069</v>
      </c>
      <c r="AF296" t="s">
        <v>46</v>
      </c>
    </row>
    <row r="297" spans="1:32" x14ac:dyDescent="0.25">
      <c r="A297" s="17" t="s">
        <v>79</v>
      </c>
      <c r="B297" s="20" t="s">
        <v>89</v>
      </c>
      <c r="C297" s="35" t="str">
        <f>VLOOKUP(X297, method!$A$1:$B$15, 2, 0)</f>
        <v>放頭</v>
      </c>
      <c r="D297">
        <v>9</v>
      </c>
      <c r="E297" s="141" t="str">
        <f t="shared" si="8"/>
        <v/>
      </c>
      <c r="F297" s="141">
        <f>COUNTIF($B$2:B297,B297)</f>
        <v>8</v>
      </c>
      <c r="G297" s="141" t="str">
        <f t="shared" si="9"/>
        <v/>
      </c>
      <c r="H297">
        <v>12</v>
      </c>
      <c r="I297">
        <v>10</v>
      </c>
      <c r="J297" s="60" t="s">
        <v>90</v>
      </c>
      <c r="K297" s="61" t="s">
        <v>106</v>
      </c>
      <c r="L297" s="17" t="s">
        <v>91</v>
      </c>
      <c r="M297">
        <v>131</v>
      </c>
      <c r="N297">
        <v>135</v>
      </c>
      <c r="O297">
        <v>18</v>
      </c>
      <c r="P297">
        <v>15</v>
      </c>
      <c r="Q297" t="s">
        <v>858</v>
      </c>
      <c r="R297" s="31" t="s">
        <v>420</v>
      </c>
      <c r="S297" s="41">
        <v>1650</v>
      </c>
      <c r="T297" s="33" t="s">
        <v>427</v>
      </c>
      <c r="U297">
        <v>4</v>
      </c>
      <c r="V297">
        <v>60</v>
      </c>
      <c r="W297" t="s">
        <v>513</v>
      </c>
      <c r="X297">
        <v>3</v>
      </c>
      <c r="Y297">
        <v>4</v>
      </c>
      <c r="Z297">
        <v>5</v>
      </c>
      <c r="AA297">
        <v>9</v>
      </c>
      <c r="AD297" t="s">
        <v>898</v>
      </c>
      <c r="AE297">
        <v>1079</v>
      </c>
      <c r="AF297" t="s">
        <v>46</v>
      </c>
    </row>
    <row r="298" spans="1:32" x14ac:dyDescent="0.25">
      <c r="A298" s="17" t="s">
        <v>79</v>
      </c>
      <c r="B298" s="20" t="s">
        <v>89</v>
      </c>
      <c r="C298" s="38" t="str">
        <f>VLOOKUP(X298, method!$A$1:$B$15, 2, 0)</f>
        <v>留後</v>
      </c>
      <c r="D298">
        <v>7</v>
      </c>
      <c r="E298" s="141" t="str">
        <f t="shared" si="8"/>
        <v/>
      </c>
      <c r="F298" s="141">
        <f>COUNTIF($B$2:B298,B298)</f>
        <v>9</v>
      </c>
      <c r="G298" s="141" t="str">
        <f t="shared" si="9"/>
        <v/>
      </c>
      <c r="H298">
        <v>12</v>
      </c>
      <c r="I298">
        <v>11</v>
      </c>
      <c r="J298" s="60" t="s">
        <v>90</v>
      </c>
      <c r="K298" s="61" t="s">
        <v>106</v>
      </c>
      <c r="L298" s="17" t="s">
        <v>91</v>
      </c>
      <c r="M298">
        <v>131</v>
      </c>
      <c r="N298">
        <v>118</v>
      </c>
      <c r="O298">
        <v>18</v>
      </c>
      <c r="P298">
        <v>31</v>
      </c>
      <c r="Q298" t="s">
        <v>899</v>
      </c>
      <c r="R298" s="31" t="s">
        <v>420</v>
      </c>
      <c r="S298" s="41">
        <v>1650</v>
      </c>
      <c r="T298" s="33" t="s">
        <v>427</v>
      </c>
      <c r="U298">
        <v>3</v>
      </c>
      <c r="V298">
        <v>61</v>
      </c>
      <c r="W298" t="s">
        <v>474</v>
      </c>
      <c r="X298">
        <v>12</v>
      </c>
      <c r="Y298">
        <v>12</v>
      </c>
      <c r="Z298">
        <v>12</v>
      </c>
      <c r="AA298">
        <v>7</v>
      </c>
      <c r="AD298" t="s">
        <v>92</v>
      </c>
      <c r="AE298">
        <v>1083</v>
      </c>
      <c r="AF298" t="s">
        <v>46</v>
      </c>
    </row>
    <row r="299" spans="1:32" x14ac:dyDescent="0.25">
      <c r="A299" s="17" t="s">
        <v>79</v>
      </c>
      <c r="B299" s="20" t="s">
        <v>89</v>
      </c>
      <c r="C299" s="37" t="str">
        <f>VLOOKUP(X299, method!$A$1:$B$15, 2, 0)</f>
        <v>中前</v>
      </c>
      <c r="D299" s="30">
        <v>4</v>
      </c>
      <c r="E299" s="141" t="str">
        <f t="shared" si="8"/>
        <v/>
      </c>
      <c r="F299" s="141">
        <f>COUNTIF($B$2:B299,B299)</f>
        <v>10</v>
      </c>
      <c r="G299" s="141" t="str">
        <f t="shared" si="9"/>
        <v/>
      </c>
      <c r="H299">
        <v>12</v>
      </c>
      <c r="I299">
        <v>2</v>
      </c>
      <c r="J299" s="60" t="s">
        <v>90</v>
      </c>
      <c r="K299" s="61" t="s">
        <v>106</v>
      </c>
      <c r="L299" s="17" t="s">
        <v>91</v>
      </c>
      <c r="M299">
        <v>131</v>
      </c>
      <c r="N299">
        <v>115</v>
      </c>
      <c r="O299">
        <v>18</v>
      </c>
      <c r="P299">
        <v>27</v>
      </c>
      <c r="Q299" t="s">
        <v>451</v>
      </c>
      <c r="R299" s="31" t="s">
        <v>420</v>
      </c>
      <c r="S299">
        <v>1800</v>
      </c>
      <c r="T299" s="33" t="s">
        <v>417</v>
      </c>
      <c r="U299">
        <v>3</v>
      </c>
      <c r="V299">
        <v>61</v>
      </c>
      <c r="W299" s="12">
        <v>2</v>
      </c>
      <c r="X299">
        <v>6</v>
      </c>
      <c r="Y299">
        <v>6</v>
      </c>
      <c r="Z299">
        <v>5</v>
      </c>
      <c r="AA299">
        <v>4</v>
      </c>
      <c r="AB299">
        <v>4</v>
      </c>
      <c r="AD299" t="s">
        <v>900</v>
      </c>
      <c r="AE299">
        <v>1092</v>
      </c>
      <c r="AF299" t="s">
        <v>46</v>
      </c>
    </row>
    <row r="300" spans="1:32" x14ac:dyDescent="0.25">
      <c r="A300" s="17" t="s">
        <v>79</v>
      </c>
      <c r="B300" s="20" t="s">
        <v>89</v>
      </c>
      <c r="C300" s="35" t="str">
        <f>VLOOKUP(X300, method!$A$1:$B$15, 2, 0)</f>
        <v>放頭</v>
      </c>
      <c r="D300" s="30">
        <v>4</v>
      </c>
      <c r="E300" s="141" t="str">
        <f t="shared" si="8"/>
        <v/>
      </c>
      <c r="F300" s="141">
        <f>COUNTIF($B$2:B300,B300)</f>
        <v>11</v>
      </c>
      <c r="G300" s="141" t="str">
        <f t="shared" si="9"/>
        <v/>
      </c>
      <c r="H300">
        <v>12</v>
      </c>
      <c r="I300">
        <v>2</v>
      </c>
      <c r="J300" s="60" t="s">
        <v>90</v>
      </c>
      <c r="K300" s="61" t="s">
        <v>106</v>
      </c>
      <c r="L300" s="17" t="s">
        <v>91</v>
      </c>
      <c r="M300">
        <v>131</v>
      </c>
      <c r="N300">
        <v>118</v>
      </c>
      <c r="O300">
        <v>18</v>
      </c>
      <c r="P300">
        <v>17</v>
      </c>
      <c r="Q300" t="s">
        <v>901</v>
      </c>
      <c r="R300" s="32" t="s">
        <v>416</v>
      </c>
      <c r="S300">
        <v>1800</v>
      </c>
      <c r="T300" s="33" t="s">
        <v>417</v>
      </c>
      <c r="U300">
        <v>3</v>
      </c>
      <c r="V300">
        <v>61</v>
      </c>
      <c r="W300" s="12">
        <v>2</v>
      </c>
      <c r="X300">
        <v>2</v>
      </c>
      <c r="Y300">
        <v>1</v>
      </c>
      <c r="Z300">
        <v>1</v>
      </c>
      <c r="AA300">
        <v>1</v>
      </c>
      <c r="AB300">
        <v>4</v>
      </c>
      <c r="AD300" t="s">
        <v>902</v>
      </c>
      <c r="AE300">
        <v>1103</v>
      </c>
      <c r="AF300" t="s">
        <v>46</v>
      </c>
    </row>
    <row r="301" spans="1:32" x14ac:dyDescent="0.25">
      <c r="A301" s="17" t="s">
        <v>79</v>
      </c>
      <c r="B301" s="20" t="s">
        <v>89</v>
      </c>
      <c r="C301" s="37" t="str">
        <f>VLOOKUP(X301, method!$A$1:$B$15, 2, 0)</f>
        <v>中前</v>
      </c>
      <c r="D301">
        <v>11</v>
      </c>
      <c r="E301" s="141" t="str">
        <f t="shared" si="8"/>
        <v/>
      </c>
      <c r="F301" s="141">
        <f>COUNTIF($B$2:B301,B301)</f>
        <v>12</v>
      </c>
      <c r="G301" s="141" t="str">
        <f t="shared" si="9"/>
        <v/>
      </c>
      <c r="H301">
        <v>12</v>
      </c>
      <c r="I301">
        <v>9</v>
      </c>
      <c r="J301" s="60" t="s">
        <v>90</v>
      </c>
      <c r="K301" s="61" t="s">
        <v>106</v>
      </c>
      <c r="L301" s="17" t="s">
        <v>91</v>
      </c>
      <c r="M301">
        <v>131</v>
      </c>
      <c r="N301">
        <v>117</v>
      </c>
      <c r="O301">
        <v>18</v>
      </c>
      <c r="P301">
        <v>23</v>
      </c>
      <c r="Q301" t="s">
        <v>583</v>
      </c>
      <c r="R301" s="32" t="s">
        <v>432</v>
      </c>
      <c r="S301">
        <v>1800</v>
      </c>
      <c r="T301" s="33" t="s">
        <v>417</v>
      </c>
      <c r="U301">
        <v>3</v>
      </c>
      <c r="V301">
        <v>61</v>
      </c>
      <c r="W301" t="s">
        <v>513</v>
      </c>
      <c r="X301">
        <v>7</v>
      </c>
      <c r="Y301">
        <v>7</v>
      </c>
      <c r="Z301">
        <v>5</v>
      </c>
      <c r="AA301">
        <v>5</v>
      </c>
      <c r="AB301">
        <v>11</v>
      </c>
      <c r="AD301" t="s">
        <v>903</v>
      </c>
      <c r="AE301">
        <v>1105</v>
      </c>
      <c r="AF301" t="s">
        <v>46</v>
      </c>
    </row>
    <row r="302" spans="1:32" x14ac:dyDescent="0.25">
      <c r="A302" s="17" t="s">
        <v>79</v>
      </c>
      <c r="B302" s="20" t="s">
        <v>89</v>
      </c>
      <c r="C302" s="36" t="str">
        <f>VLOOKUP(X302, method!$A$1:$B$15, 2, 0)</f>
        <v>中後</v>
      </c>
      <c r="D302" s="28">
        <v>3</v>
      </c>
      <c r="E302" s="140" t="str">
        <f t="shared" si="8"/>
        <v/>
      </c>
      <c r="F302" s="140">
        <f>COUNTIF($B$2:B302,B302)</f>
        <v>13</v>
      </c>
      <c r="G302" s="140" t="str">
        <f t="shared" si="9"/>
        <v/>
      </c>
      <c r="H302">
        <v>12</v>
      </c>
      <c r="I302">
        <v>8</v>
      </c>
      <c r="J302" s="60" t="s">
        <v>90</v>
      </c>
      <c r="K302" s="82" t="s">
        <v>904</v>
      </c>
      <c r="L302" s="17" t="s">
        <v>91</v>
      </c>
      <c r="M302">
        <v>131</v>
      </c>
      <c r="N302">
        <v>135</v>
      </c>
      <c r="O302">
        <v>18</v>
      </c>
      <c r="P302">
        <v>15</v>
      </c>
      <c r="Q302" t="s">
        <v>785</v>
      </c>
      <c r="R302" s="32" t="s">
        <v>432</v>
      </c>
      <c r="S302" s="41">
        <v>1650</v>
      </c>
      <c r="T302" s="33" t="s">
        <v>417</v>
      </c>
      <c r="U302">
        <v>4</v>
      </c>
      <c r="V302">
        <v>60</v>
      </c>
      <c r="W302" s="12" t="s">
        <v>446</v>
      </c>
      <c r="X302">
        <v>9</v>
      </c>
      <c r="Y302">
        <v>9</v>
      </c>
      <c r="Z302">
        <v>9</v>
      </c>
      <c r="AA302">
        <v>3</v>
      </c>
      <c r="AD302" t="s">
        <v>905</v>
      </c>
      <c r="AE302">
        <v>1086</v>
      </c>
      <c r="AF302" t="s">
        <v>46</v>
      </c>
    </row>
    <row r="303" spans="1:32" x14ac:dyDescent="0.25">
      <c r="A303" s="17" t="s">
        <v>79</v>
      </c>
      <c r="B303" s="20" t="s">
        <v>89</v>
      </c>
      <c r="C303" s="37" t="str">
        <f>VLOOKUP(X303, method!$A$1:$B$15, 2, 0)</f>
        <v>中前</v>
      </c>
      <c r="D303" s="28">
        <v>2</v>
      </c>
      <c r="E303" s="140" t="str">
        <f t="shared" si="8"/>
        <v/>
      </c>
      <c r="F303" s="140">
        <f>COUNTIF($B$2:B303,B303)</f>
        <v>14</v>
      </c>
      <c r="G303" s="140" t="str">
        <f t="shared" si="9"/>
        <v/>
      </c>
      <c r="H303">
        <v>12</v>
      </c>
      <c r="I303">
        <v>10</v>
      </c>
      <c r="J303" s="60" t="s">
        <v>90</v>
      </c>
      <c r="K303" s="61" t="s">
        <v>106</v>
      </c>
      <c r="L303" s="17" t="s">
        <v>91</v>
      </c>
      <c r="M303">
        <v>131</v>
      </c>
      <c r="N303">
        <v>135</v>
      </c>
      <c r="O303">
        <v>18</v>
      </c>
      <c r="P303">
        <v>10</v>
      </c>
      <c r="Q303" t="s">
        <v>591</v>
      </c>
      <c r="R303" s="32" t="s">
        <v>432</v>
      </c>
      <c r="S303" s="41">
        <v>1650</v>
      </c>
      <c r="T303" s="33" t="s">
        <v>417</v>
      </c>
      <c r="U303">
        <v>4</v>
      </c>
      <c r="V303">
        <v>58</v>
      </c>
      <c r="W303" s="12" t="s">
        <v>654</v>
      </c>
      <c r="X303">
        <v>4</v>
      </c>
      <c r="Y303">
        <v>4</v>
      </c>
      <c r="Z303">
        <v>5</v>
      </c>
      <c r="AA303">
        <v>2</v>
      </c>
      <c r="AD303" t="s">
        <v>906</v>
      </c>
      <c r="AE303">
        <v>1084</v>
      </c>
      <c r="AF303" t="s">
        <v>46</v>
      </c>
    </row>
    <row r="304" spans="1:32" x14ac:dyDescent="0.25">
      <c r="A304" s="17" t="s">
        <v>79</v>
      </c>
      <c r="B304" s="20" t="s">
        <v>89</v>
      </c>
      <c r="C304" s="35" t="str">
        <f>VLOOKUP(X304, method!$A$1:$B$15, 2, 0)</f>
        <v>放頭</v>
      </c>
      <c r="D304" s="28">
        <v>1</v>
      </c>
      <c r="E304" s="140" t="str">
        <f t="shared" si="8"/>
        <v/>
      </c>
      <c r="F304" s="140">
        <f>COUNTIF($B$2:B304,B304)</f>
        <v>15</v>
      </c>
      <c r="G304" s="140" t="str">
        <f t="shared" si="9"/>
        <v/>
      </c>
      <c r="H304">
        <v>12</v>
      </c>
      <c r="I304">
        <v>1</v>
      </c>
      <c r="J304" s="60" t="s">
        <v>90</v>
      </c>
      <c r="K304" s="61" t="s">
        <v>106</v>
      </c>
      <c r="L304" s="17" t="s">
        <v>91</v>
      </c>
      <c r="M304">
        <v>131</v>
      </c>
      <c r="N304">
        <v>129</v>
      </c>
      <c r="O304">
        <v>18</v>
      </c>
      <c r="P304">
        <v>8.1999999999999993</v>
      </c>
      <c r="Q304" t="s">
        <v>592</v>
      </c>
      <c r="R304" s="31" t="s">
        <v>420</v>
      </c>
      <c r="S304" s="41">
        <v>1650</v>
      </c>
      <c r="T304" s="33" t="s">
        <v>417</v>
      </c>
      <c r="U304">
        <v>4</v>
      </c>
      <c r="V304">
        <v>52</v>
      </c>
      <c r="W304" s="12" t="s">
        <v>423</v>
      </c>
      <c r="X304">
        <v>3</v>
      </c>
      <c r="Y304">
        <v>3</v>
      </c>
      <c r="Z304">
        <v>3</v>
      </c>
      <c r="AA304">
        <v>1</v>
      </c>
      <c r="AD304" t="s">
        <v>907</v>
      </c>
      <c r="AE304">
        <v>1083</v>
      </c>
      <c r="AF304" t="s">
        <v>46</v>
      </c>
    </row>
    <row r="305" spans="1:32" x14ac:dyDescent="0.25">
      <c r="A305" s="17" t="s">
        <v>79</v>
      </c>
      <c r="B305" s="20" t="s">
        <v>89</v>
      </c>
      <c r="C305" s="37" t="str">
        <f>VLOOKUP(X305, method!$A$1:$B$15, 2, 0)</f>
        <v>中前</v>
      </c>
      <c r="D305" s="30">
        <v>5</v>
      </c>
      <c r="E305" s="141" t="str">
        <f t="shared" si="8"/>
        <v/>
      </c>
      <c r="F305" s="141">
        <f>COUNTIF($B$2:B305,B305)</f>
        <v>16</v>
      </c>
      <c r="G305" s="141" t="str">
        <f t="shared" si="9"/>
        <v/>
      </c>
      <c r="H305">
        <v>12</v>
      </c>
      <c r="I305">
        <v>3</v>
      </c>
      <c r="J305" s="60" t="s">
        <v>90</v>
      </c>
      <c r="K305" s="62" t="s">
        <v>120</v>
      </c>
      <c r="L305" s="17" t="s">
        <v>91</v>
      </c>
      <c r="M305">
        <v>131</v>
      </c>
      <c r="N305">
        <v>126</v>
      </c>
      <c r="O305">
        <v>18</v>
      </c>
      <c r="P305">
        <v>12</v>
      </c>
      <c r="Q305" t="s">
        <v>470</v>
      </c>
      <c r="R305" s="32" t="s">
        <v>416</v>
      </c>
      <c r="S305" s="41">
        <v>1650</v>
      </c>
      <c r="T305" s="33" t="s">
        <v>417</v>
      </c>
      <c r="U305">
        <v>4</v>
      </c>
      <c r="V305">
        <v>53</v>
      </c>
      <c r="W305" t="s">
        <v>474</v>
      </c>
      <c r="X305">
        <v>6</v>
      </c>
      <c r="Y305">
        <v>8</v>
      </c>
      <c r="Z305">
        <v>6</v>
      </c>
      <c r="AA305">
        <v>5</v>
      </c>
      <c r="AD305" t="s">
        <v>908</v>
      </c>
      <c r="AE305">
        <v>1073</v>
      </c>
      <c r="AF305" t="s">
        <v>46</v>
      </c>
    </row>
    <row r="306" spans="1:32" x14ac:dyDescent="0.25">
      <c r="A306" s="17" t="s">
        <v>79</v>
      </c>
      <c r="B306" s="20" t="s">
        <v>89</v>
      </c>
      <c r="C306" s="37" t="str">
        <f>VLOOKUP(X306, method!$A$1:$B$15, 2, 0)</f>
        <v>中前</v>
      </c>
      <c r="D306" s="28">
        <v>3</v>
      </c>
      <c r="E306" s="140" t="str">
        <f t="shared" si="8"/>
        <v/>
      </c>
      <c r="F306" s="140">
        <f>COUNTIF($B$2:B306,B306)</f>
        <v>17</v>
      </c>
      <c r="G306" s="140" t="str">
        <f t="shared" si="9"/>
        <v/>
      </c>
      <c r="H306">
        <v>12</v>
      </c>
      <c r="I306">
        <v>3</v>
      </c>
      <c r="J306" s="60" t="s">
        <v>90</v>
      </c>
      <c r="K306" s="62" t="s">
        <v>120</v>
      </c>
      <c r="L306" s="17" t="s">
        <v>91</v>
      </c>
      <c r="M306">
        <v>131</v>
      </c>
      <c r="N306">
        <v>126</v>
      </c>
      <c r="O306">
        <v>18</v>
      </c>
      <c r="P306">
        <v>7.6</v>
      </c>
      <c r="Q306" t="s">
        <v>909</v>
      </c>
      <c r="R306" s="32" t="s">
        <v>416</v>
      </c>
      <c r="S306" s="41">
        <v>1650</v>
      </c>
      <c r="T306" s="33" t="s">
        <v>417</v>
      </c>
      <c r="U306">
        <v>4</v>
      </c>
      <c r="V306">
        <v>53</v>
      </c>
      <c r="W306" s="12" t="s">
        <v>418</v>
      </c>
      <c r="X306">
        <v>6</v>
      </c>
      <c r="Y306">
        <v>5</v>
      </c>
      <c r="Z306">
        <v>5</v>
      </c>
      <c r="AA306">
        <v>3</v>
      </c>
      <c r="AD306" t="s">
        <v>183</v>
      </c>
      <c r="AE306">
        <v>1062</v>
      </c>
      <c r="AF306" t="s">
        <v>46</v>
      </c>
    </row>
    <row r="307" spans="1:32" x14ac:dyDescent="0.25">
      <c r="A307" s="17" t="s">
        <v>79</v>
      </c>
      <c r="B307" s="20" t="s">
        <v>89</v>
      </c>
      <c r="C307" s="37" t="str">
        <f>VLOOKUP(X307, method!$A$1:$B$15, 2, 0)</f>
        <v>中前</v>
      </c>
      <c r="D307">
        <v>6</v>
      </c>
      <c r="E307" s="141" t="str">
        <f t="shared" si="8"/>
        <v/>
      </c>
      <c r="F307" s="141">
        <f>COUNTIF($B$2:B307,B307)</f>
        <v>18</v>
      </c>
      <c r="G307" s="141" t="str">
        <f t="shared" si="9"/>
        <v/>
      </c>
      <c r="H307">
        <v>12</v>
      </c>
      <c r="I307">
        <v>1</v>
      </c>
      <c r="J307" s="60" t="s">
        <v>90</v>
      </c>
      <c r="K307" s="62" t="s">
        <v>120</v>
      </c>
      <c r="L307" s="17" t="s">
        <v>91</v>
      </c>
      <c r="M307">
        <v>131</v>
      </c>
      <c r="N307">
        <v>127</v>
      </c>
      <c r="O307">
        <v>18</v>
      </c>
      <c r="P307">
        <v>4.0999999999999996</v>
      </c>
      <c r="Q307" t="s">
        <v>758</v>
      </c>
      <c r="R307" s="31" t="s">
        <v>420</v>
      </c>
      <c r="S307" s="41">
        <v>1650</v>
      </c>
      <c r="T307" s="33" t="s">
        <v>417</v>
      </c>
      <c r="U307">
        <v>4</v>
      </c>
      <c r="V307">
        <v>53</v>
      </c>
      <c r="W307" t="s">
        <v>484</v>
      </c>
      <c r="X307">
        <v>4</v>
      </c>
      <c r="Y307">
        <v>4</v>
      </c>
      <c r="Z307">
        <v>4</v>
      </c>
      <c r="AA307">
        <v>6</v>
      </c>
      <c r="AD307" t="s">
        <v>910</v>
      </c>
      <c r="AE307">
        <v>1043</v>
      </c>
      <c r="AF307" t="s">
        <v>46</v>
      </c>
    </row>
    <row r="308" spans="1:32" x14ac:dyDescent="0.25">
      <c r="A308" s="17" t="s">
        <v>79</v>
      </c>
      <c r="B308" s="20" t="s">
        <v>89</v>
      </c>
      <c r="C308" s="36" t="str">
        <f>VLOOKUP(X308, method!$A$1:$B$15, 2, 0)</f>
        <v>中後</v>
      </c>
      <c r="D308" s="28">
        <v>2</v>
      </c>
      <c r="E308" s="140" t="str">
        <f t="shared" si="8"/>
        <v/>
      </c>
      <c r="F308" s="140">
        <f>COUNTIF($B$2:B308,B308)</f>
        <v>19</v>
      </c>
      <c r="G308" s="140" t="str">
        <f t="shared" si="9"/>
        <v/>
      </c>
      <c r="H308">
        <v>12</v>
      </c>
      <c r="I308">
        <v>9</v>
      </c>
      <c r="J308" s="60" t="s">
        <v>90</v>
      </c>
      <c r="K308" s="62" t="s">
        <v>120</v>
      </c>
      <c r="L308" s="17" t="s">
        <v>91</v>
      </c>
      <c r="M308">
        <v>131</v>
      </c>
      <c r="N308">
        <v>124</v>
      </c>
      <c r="O308">
        <v>18</v>
      </c>
      <c r="P308">
        <v>18</v>
      </c>
      <c r="Q308" t="s">
        <v>489</v>
      </c>
      <c r="R308" s="31" t="s">
        <v>420</v>
      </c>
      <c r="S308" s="41">
        <v>1650</v>
      </c>
      <c r="T308" s="33" t="s">
        <v>417</v>
      </c>
      <c r="U308">
        <v>4</v>
      </c>
      <c r="V308">
        <v>51</v>
      </c>
      <c r="W308" s="12" t="s">
        <v>446</v>
      </c>
      <c r="X308">
        <v>9</v>
      </c>
      <c r="Y308">
        <v>9</v>
      </c>
      <c r="Z308">
        <v>6</v>
      </c>
      <c r="AA308">
        <v>2</v>
      </c>
      <c r="AD308" t="s">
        <v>911</v>
      </c>
      <c r="AE308">
        <v>1053</v>
      </c>
      <c r="AF308" t="s">
        <v>639</v>
      </c>
    </row>
    <row r="309" spans="1:32" x14ac:dyDescent="0.25">
      <c r="A309" s="17" t="s">
        <v>79</v>
      </c>
      <c r="B309" s="20" t="s">
        <v>89</v>
      </c>
      <c r="C309" s="35" t="str">
        <f>VLOOKUP(X309, method!$A$1:$B$15, 2, 0)</f>
        <v>放頭</v>
      </c>
      <c r="D309">
        <v>7</v>
      </c>
      <c r="E309" s="141" t="str">
        <f t="shared" si="8"/>
        <v/>
      </c>
      <c r="F309" s="141">
        <f>COUNTIF($B$2:B309,B309)</f>
        <v>20</v>
      </c>
      <c r="G309" s="141" t="str">
        <f t="shared" si="9"/>
        <v/>
      </c>
      <c r="H309">
        <v>12</v>
      </c>
      <c r="I309">
        <v>7</v>
      </c>
      <c r="J309" s="60" t="s">
        <v>90</v>
      </c>
      <c r="K309" s="55" t="s">
        <v>64</v>
      </c>
      <c r="L309" s="17" t="s">
        <v>91</v>
      </c>
      <c r="M309">
        <v>131</v>
      </c>
      <c r="N309">
        <v>126</v>
      </c>
      <c r="O309">
        <v>18</v>
      </c>
      <c r="P309">
        <v>3.1</v>
      </c>
      <c r="Q309" t="s">
        <v>761</v>
      </c>
      <c r="R309" s="31" t="s">
        <v>420</v>
      </c>
      <c r="S309" s="41">
        <v>1650</v>
      </c>
      <c r="T309" s="33" t="s">
        <v>417</v>
      </c>
      <c r="U309">
        <v>4</v>
      </c>
      <c r="V309">
        <v>51</v>
      </c>
      <c r="W309" t="s">
        <v>453</v>
      </c>
      <c r="X309">
        <v>2</v>
      </c>
      <c r="Y309">
        <v>3</v>
      </c>
      <c r="Z309">
        <v>4</v>
      </c>
      <c r="AA309">
        <v>7</v>
      </c>
      <c r="AD309" t="s">
        <v>912</v>
      </c>
      <c r="AE309">
        <v>1073</v>
      </c>
      <c r="AF309" t="s">
        <v>624</v>
      </c>
    </row>
    <row r="310" spans="1:32" x14ac:dyDescent="0.25">
      <c r="A310" s="17" t="s">
        <v>79</v>
      </c>
      <c r="B310" s="20" t="s">
        <v>89</v>
      </c>
      <c r="C310" s="36" t="str">
        <f>VLOOKUP(X310, method!$A$1:$B$15, 2, 0)</f>
        <v>中後</v>
      </c>
      <c r="D310" s="28">
        <v>2</v>
      </c>
      <c r="E310" s="140" t="str">
        <f t="shared" si="8"/>
        <v/>
      </c>
      <c r="F310" s="140">
        <f>COUNTIF($B$2:B310,B310)</f>
        <v>21</v>
      </c>
      <c r="G310" s="140" t="str">
        <f t="shared" si="9"/>
        <v/>
      </c>
      <c r="H310">
        <v>12</v>
      </c>
      <c r="I310">
        <v>8</v>
      </c>
      <c r="J310" s="60" t="s">
        <v>90</v>
      </c>
      <c r="K310" s="62" t="s">
        <v>120</v>
      </c>
      <c r="L310" s="17" t="s">
        <v>91</v>
      </c>
      <c r="M310">
        <v>131</v>
      </c>
      <c r="N310">
        <v>124</v>
      </c>
      <c r="O310">
        <v>18</v>
      </c>
      <c r="P310">
        <v>7.2</v>
      </c>
      <c r="Q310" t="s">
        <v>763</v>
      </c>
      <c r="R310" s="32" t="s">
        <v>432</v>
      </c>
      <c r="S310" s="41">
        <v>1650</v>
      </c>
      <c r="T310" s="33" t="s">
        <v>417</v>
      </c>
      <c r="U310">
        <v>4</v>
      </c>
      <c r="V310">
        <v>50</v>
      </c>
      <c r="W310" s="12" t="s">
        <v>539</v>
      </c>
      <c r="X310">
        <v>8</v>
      </c>
      <c r="Y310">
        <v>8</v>
      </c>
      <c r="Z310">
        <v>8</v>
      </c>
      <c r="AA310">
        <v>2</v>
      </c>
      <c r="AD310" t="s">
        <v>913</v>
      </c>
      <c r="AE310">
        <v>1078</v>
      </c>
      <c r="AF310" t="s">
        <v>624</v>
      </c>
    </row>
    <row r="311" spans="1:32" x14ac:dyDescent="0.25">
      <c r="A311" s="17" t="s">
        <v>79</v>
      </c>
      <c r="B311" s="20" t="s">
        <v>89</v>
      </c>
      <c r="C311" s="35" t="str">
        <f>VLOOKUP(X311, method!$A$1:$B$15, 2, 0)</f>
        <v>放頭</v>
      </c>
      <c r="D311" s="28">
        <v>1</v>
      </c>
      <c r="E311" s="140" t="str">
        <f t="shared" si="8"/>
        <v/>
      </c>
      <c r="F311" s="140">
        <f>COUNTIF($B$2:B311,B311)</f>
        <v>22</v>
      </c>
      <c r="G311" s="140" t="str">
        <f t="shared" si="9"/>
        <v/>
      </c>
      <c r="H311">
        <v>12</v>
      </c>
      <c r="I311">
        <v>8</v>
      </c>
      <c r="J311" s="60" t="s">
        <v>90</v>
      </c>
      <c r="K311" s="62" t="s">
        <v>120</v>
      </c>
      <c r="L311" s="17" t="s">
        <v>91</v>
      </c>
      <c r="M311">
        <v>131</v>
      </c>
      <c r="N311">
        <v>122</v>
      </c>
      <c r="O311">
        <v>18</v>
      </c>
      <c r="P311">
        <v>6.6</v>
      </c>
      <c r="Q311" t="s">
        <v>765</v>
      </c>
      <c r="R311" s="32" t="s">
        <v>432</v>
      </c>
      <c r="S311" s="41">
        <v>1650</v>
      </c>
      <c r="T311" s="33" t="s">
        <v>417</v>
      </c>
      <c r="U311">
        <v>4</v>
      </c>
      <c r="V311">
        <v>45</v>
      </c>
      <c r="W311" s="12" t="s">
        <v>423</v>
      </c>
      <c r="X311">
        <v>3</v>
      </c>
      <c r="Y311">
        <v>3</v>
      </c>
      <c r="Z311">
        <v>4</v>
      </c>
      <c r="AA311">
        <v>1</v>
      </c>
      <c r="AD311" t="s">
        <v>914</v>
      </c>
      <c r="AE311">
        <v>1070</v>
      </c>
      <c r="AF311" t="s">
        <v>624</v>
      </c>
    </row>
    <row r="312" spans="1:32" x14ac:dyDescent="0.25">
      <c r="A312" s="17" t="s">
        <v>79</v>
      </c>
      <c r="B312" s="20" t="s">
        <v>89</v>
      </c>
      <c r="C312" s="37" t="str">
        <f>VLOOKUP(X312, method!$A$1:$B$15, 2, 0)</f>
        <v>中前</v>
      </c>
      <c r="D312" s="28">
        <v>3</v>
      </c>
      <c r="E312" s="140" t="str">
        <f t="shared" si="8"/>
        <v/>
      </c>
      <c r="F312" s="140">
        <f>COUNTIF($B$2:B312,B312)</f>
        <v>23</v>
      </c>
      <c r="G312" s="140" t="str">
        <f t="shared" si="9"/>
        <v/>
      </c>
      <c r="H312">
        <v>12</v>
      </c>
      <c r="I312">
        <v>2</v>
      </c>
      <c r="J312" s="60" t="s">
        <v>90</v>
      </c>
      <c r="K312" s="52" t="s">
        <v>49</v>
      </c>
      <c r="L312" s="17" t="s">
        <v>91</v>
      </c>
      <c r="M312">
        <v>131</v>
      </c>
      <c r="N312">
        <v>119</v>
      </c>
      <c r="O312">
        <v>18</v>
      </c>
      <c r="P312">
        <v>3.6</v>
      </c>
      <c r="Q312" t="s">
        <v>915</v>
      </c>
      <c r="R312" s="32" t="s">
        <v>432</v>
      </c>
      <c r="S312" s="41">
        <v>1650</v>
      </c>
      <c r="T312" s="33" t="s">
        <v>417</v>
      </c>
      <c r="U312">
        <v>4</v>
      </c>
      <c r="V312">
        <v>44</v>
      </c>
      <c r="W312" s="12">
        <v>1</v>
      </c>
      <c r="X312">
        <v>6</v>
      </c>
      <c r="Y312">
        <v>7</v>
      </c>
      <c r="Z312">
        <v>6</v>
      </c>
      <c r="AA312">
        <v>3</v>
      </c>
      <c r="AD312" t="s">
        <v>916</v>
      </c>
      <c r="AE312">
        <v>1060</v>
      </c>
      <c r="AF312" t="s">
        <v>624</v>
      </c>
    </row>
    <row r="313" spans="1:32" x14ac:dyDescent="0.25">
      <c r="A313" s="17" t="s">
        <v>79</v>
      </c>
      <c r="B313" s="20" t="s">
        <v>89</v>
      </c>
      <c r="C313" s="36" t="str">
        <f>VLOOKUP(X313, method!$A$1:$B$15, 2, 0)</f>
        <v>中後</v>
      </c>
      <c r="D313" s="28">
        <v>2</v>
      </c>
      <c r="E313" s="140" t="str">
        <f t="shared" si="8"/>
        <v/>
      </c>
      <c r="F313" s="140">
        <f>COUNTIF($B$2:B313,B313)</f>
        <v>24</v>
      </c>
      <c r="G313" s="140" t="str">
        <f t="shared" si="9"/>
        <v/>
      </c>
      <c r="H313">
        <v>12</v>
      </c>
      <c r="I313">
        <v>7</v>
      </c>
      <c r="J313" s="60" t="s">
        <v>90</v>
      </c>
      <c r="K313" s="62" t="s">
        <v>120</v>
      </c>
      <c r="L313" s="17" t="s">
        <v>91</v>
      </c>
      <c r="M313">
        <v>131</v>
      </c>
      <c r="N313">
        <v>116</v>
      </c>
      <c r="O313">
        <v>18</v>
      </c>
      <c r="P313">
        <v>12</v>
      </c>
      <c r="Q313" t="s">
        <v>917</v>
      </c>
      <c r="R313" s="32" t="s">
        <v>416</v>
      </c>
      <c r="S313" s="41">
        <v>1650</v>
      </c>
      <c r="T313" s="33" t="s">
        <v>417</v>
      </c>
      <c r="U313">
        <v>4</v>
      </c>
      <c r="V313">
        <v>43</v>
      </c>
      <c r="W313" s="12">
        <v>1</v>
      </c>
      <c r="X313">
        <v>8</v>
      </c>
      <c r="Y313">
        <v>7</v>
      </c>
      <c r="Z313">
        <v>7</v>
      </c>
      <c r="AA313">
        <v>2</v>
      </c>
      <c r="AD313" t="s">
        <v>918</v>
      </c>
      <c r="AE313">
        <v>1068</v>
      </c>
      <c r="AF313" t="s">
        <v>624</v>
      </c>
    </row>
    <row r="314" spans="1:32" x14ac:dyDescent="0.25">
      <c r="A314" s="17" t="s">
        <v>79</v>
      </c>
      <c r="B314" s="20" t="s">
        <v>89</v>
      </c>
      <c r="C314" s="38" t="str">
        <f>VLOOKUP(X314, method!$A$1:$B$15, 2, 0)</f>
        <v>留後</v>
      </c>
      <c r="D314" s="28">
        <v>3</v>
      </c>
      <c r="E314" s="140" t="str">
        <f t="shared" si="8"/>
        <v/>
      </c>
      <c r="F314" s="140">
        <f>COUNTIF($B$2:B314,B314)</f>
        <v>25</v>
      </c>
      <c r="G314" s="140" t="str">
        <f t="shared" si="9"/>
        <v/>
      </c>
      <c r="H314">
        <v>12</v>
      </c>
      <c r="I314">
        <v>10</v>
      </c>
      <c r="J314" s="60" t="s">
        <v>90</v>
      </c>
      <c r="K314" s="62" t="s">
        <v>120</v>
      </c>
      <c r="L314" s="17" t="s">
        <v>91</v>
      </c>
      <c r="M314">
        <v>131</v>
      </c>
      <c r="N314">
        <v>117</v>
      </c>
      <c r="O314">
        <v>18</v>
      </c>
      <c r="P314">
        <v>18</v>
      </c>
      <c r="Q314" t="s">
        <v>919</v>
      </c>
      <c r="R314" s="32" t="s">
        <v>426</v>
      </c>
      <c r="S314" s="41">
        <v>1650</v>
      </c>
      <c r="T314" s="33" t="s">
        <v>417</v>
      </c>
      <c r="U314">
        <v>4</v>
      </c>
      <c r="V314">
        <v>43</v>
      </c>
      <c r="W314" s="12" t="s">
        <v>539</v>
      </c>
      <c r="X314">
        <v>12</v>
      </c>
      <c r="Y314">
        <v>12</v>
      </c>
      <c r="Z314">
        <v>12</v>
      </c>
      <c r="AA314">
        <v>3</v>
      </c>
      <c r="AD314" t="s">
        <v>920</v>
      </c>
      <c r="AE314">
        <v>1051</v>
      </c>
      <c r="AF314" t="s">
        <v>624</v>
      </c>
    </row>
    <row r="315" spans="1:32" x14ac:dyDescent="0.25">
      <c r="A315" s="17" t="s">
        <v>79</v>
      </c>
      <c r="B315" s="20" t="s">
        <v>89</v>
      </c>
      <c r="C315" s="37" t="str">
        <f>VLOOKUP(X315, method!$A$1:$B$15, 2, 0)</f>
        <v>中前</v>
      </c>
      <c r="D315">
        <v>6</v>
      </c>
      <c r="E315" s="141" t="str">
        <f t="shared" si="8"/>
        <v/>
      </c>
      <c r="F315" s="141">
        <f>COUNTIF($B$2:B315,B315)</f>
        <v>26</v>
      </c>
      <c r="G315" s="141" t="str">
        <f t="shared" si="9"/>
        <v/>
      </c>
      <c r="H315">
        <v>12</v>
      </c>
      <c r="I315">
        <v>3</v>
      </c>
      <c r="J315" s="60" t="s">
        <v>90</v>
      </c>
      <c r="K315" s="64" t="s">
        <v>150</v>
      </c>
      <c r="L315" s="17" t="s">
        <v>91</v>
      </c>
      <c r="M315">
        <v>131</v>
      </c>
      <c r="N315">
        <v>118</v>
      </c>
      <c r="O315">
        <v>18</v>
      </c>
      <c r="P315">
        <v>9.9</v>
      </c>
      <c r="Q315" t="s">
        <v>770</v>
      </c>
      <c r="R315" s="32" t="s">
        <v>432</v>
      </c>
      <c r="S315" s="41">
        <v>1650</v>
      </c>
      <c r="T315" s="33" t="s">
        <v>417</v>
      </c>
      <c r="U315">
        <v>4</v>
      </c>
      <c r="V315">
        <v>43</v>
      </c>
      <c r="W315" t="s">
        <v>441</v>
      </c>
      <c r="X315">
        <v>5</v>
      </c>
      <c r="Y315">
        <v>6</v>
      </c>
      <c r="Z315">
        <v>5</v>
      </c>
      <c r="AA315">
        <v>6</v>
      </c>
      <c r="AD315" t="s">
        <v>898</v>
      </c>
      <c r="AE315">
        <v>1041</v>
      </c>
      <c r="AF315" t="s">
        <v>624</v>
      </c>
    </row>
    <row r="316" spans="1:32" x14ac:dyDescent="0.25">
      <c r="A316" s="17" t="s">
        <v>79</v>
      </c>
      <c r="B316" s="20" t="s">
        <v>89</v>
      </c>
      <c r="C316" s="37" t="str">
        <f>VLOOKUP(X316, method!$A$1:$B$15, 2, 0)</f>
        <v>中前</v>
      </c>
      <c r="D316" s="28">
        <v>1</v>
      </c>
      <c r="E316" s="140" t="str">
        <f t="shared" si="8"/>
        <v/>
      </c>
      <c r="F316" s="140">
        <f>COUNTIF($B$2:B316,B316)</f>
        <v>27</v>
      </c>
      <c r="G316" s="140" t="str">
        <f t="shared" si="9"/>
        <v/>
      </c>
      <c r="H316">
        <v>12</v>
      </c>
      <c r="I316">
        <v>4</v>
      </c>
      <c r="J316" s="60" t="s">
        <v>90</v>
      </c>
      <c r="K316" s="55" t="s">
        <v>64</v>
      </c>
      <c r="L316" s="17" t="s">
        <v>91</v>
      </c>
      <c r="M316">
        <v>131</v>
      </c>
      <c r="N316">
        <v>132</v>
      </c>
      <c r="O316">
        <v>18</v>
      </c>
      <c r="P316">
        <v>5.3</v>
      </c>
      <c r="Q316" t="s">
        <v>619</v>
      </c>
      <c r="R316" t="s">
        <v>477</v>
      </c>
      <c r="S316">
        <v>1400</v>
      </c>
      <c r="T316" s="33" t="s">
        <v>417</v>
      </c>
      <c r="U316">
        <v>5</v>
      </c>
      <c r="V316">
        <v>37</v>
      </c>
      <c r="W316" s="12" t="s">
        <v>418</v>
      </c>
      <c r="X316">
        <v>4</v>
      </c>
      <c r="Y316">
        <v>5</v>
      </c>
      <c r="Z316">
        <v>4</v>
      </c>
      <c r="AA316">
        <v>1</v>
      </c>
      <c r="AD316" t="s">
        <v>921</v>
      </c>
      <c r="AE316">
        <v>1056</v>
      </c>
      <c r="AF316" t="s">
        <v>455</v>
      </c>
    </row>
    <row r="317" spans="1:32" x14ac:dyDescent="0.25">
      <c r="A317" s="17" t="s">
        <v>79</v>
      </c>
      <c r="B317" s="21" t="s">
        <v>94</v>
      </c>
      <c r="C317" s="37" t="str">
        <f>VLOOKUP(X317, method!$A$1:$B$15, 2, 0)</f>
        <v>中前</v>
      </c>
      <c r="D317" s="28">
        <v>3</v>
      </c>
      <c r="E317" s="140" t="str">
        <f t="shared" si="8"/>
        <v/>
      </c>
      <c r="F317" s="140">
        <f>COUNTIF($B$2:B317,B317)</f>
        <v>1</v>
      </c>
      <c r="G317" s="140" t="str">
        <f t="shared" si="9"/>
        <v/>
      </c>
      <c r="H317">
        <v>10</v>
      </c>
      <c r="I317">
        <v>1</v>
      </c>
      <c r="J317" s="52" t="s">
        <v>49</v>
      </c>
      <c r="K317" s="52" t="s">
        <v>49</v>
      </c>
      <c r="L317" s="24" t="s">
        <v>50</v>
      </c>
      <c r="M317">
        <v>129</v>
      </c>
      <c r="N317">
        <v>129</v>
      </c>
      <c r="O317">
        <v>15</v>
      </c>
      <c r="P317">
        <v>12</v>
      </c>
      <c r="Q317" t="s">
        <v>415</v>
      </c>
      <c r="R317" s="32" t="s">
        <v>416</v>
      </c>
      <c r="S317" s="41">
        <v>1650</v>
      </c>
      <c r="T317" s="33" t="s">
        <v>417</v>
      </c>
      <c r="U317">
        <v>4</v>
      </c>
      <c r="V317">
        <v>54</v>
      </c>
      <c r="W317" s="12" t="s">
        <v>549</v>
      </c>
      <c r="X317">
        <v>7</v>
      </c>
      <c r="Y317">
        <v>5</v>
      </c>
      <c r="Z317">
        <v>4</v>
      </c>
      <c r="AA317">
        <v>3</v>
      </c>
      <c r="AD317" t="s">
        <v>922</v>
      </c>
      <c r="AE317">
        <v>1113</v>
      </c>
      <c r="AF317" t="s">
        <v>35</v>
      </c>
    </row>
    <row r="318" spans="1:32" x14ac:dyDescent="0.25">
      <c r="A318" s="17" t="s">
        <v>79</v>
      </c>
      <c r="B318" s="21" t="s">
        <v>94</v>
      </c>
      <c r="C318" s="36" t="str">
        <f>VLOOKUP(X318, method!$A$1:$B$15, 2, 0)</f>
        <v>中後</v>
      </c>
      <c r="D318" s="28">
        <v>1</v>
      </c>
      <c r="E318" s="140" t="str">
        <f t="shared" si="8"/>
        <v/>
      </c>
      <c r="F318" s="140">
        <f>COUNTIF($B$2:B318,B318)</f>
        <v>2</v>
      </c>
      <c r="G318" s="140" t="str">
        <f t="shared" si="9"/>
        <v/>
      </c>
      <c r="H318">
        <v>10</v>
      </c>
      <c r="I318">
        <v>7</v>
      </c>
      <c r="J318" s="52" t="s">
        <v>49</v>
      </c>
      <c r="K318" s="52" t="s">
        <v>49</v>
      </c>
      <c r="L318" s="24" t="s">
        <v>50</v>
      </c>
      <c r="M318">
        <v>129</v>
      </c>
      <c r="N318">
        <v>125</v>
      </c>
      <c r="O318">
        <v>15</v>
      </c>
      <c r="P318">
        <v>16</v>
      </c>
      <c r="Q318" t="s">
        <v>496</v>
      </c>
      <c r="R318" s="32" t="s">
        <v>432</v>
      </c>
      <c r="S318" s="41">
        <v>1650</v>
      </c>
      <c r="T318" s="33" t="s">
        <v>427</v>
      </c>
      <c r="U318">
        <v>4</v>
      </c>
      <c r="V318">
        <v>49</v>
      </c>
      <c r="W318" s="12" t="s">
        <v>584</v>
      </c>
      <c r="X318">
        <v>9</v>
      </c>
      <c r="Y318">
        <v>9</v>
      </c>
      <c r="Z318">
        <v>10</v>
      </c>
      <c r="AA318">
        <v>1</v>
      </c>
      <c r="AD318" t="s">
        <v>923</v>
      </c>
      <c r="AE318">
        <v>1118</v>
      </c>
      <c r="AF318" t="s">
        <v>35</v>
      </c>
    </row>
    <row r="319" spans="1:32" x14ac:dyDescent="0.25">
      <c r="A319" s="17" t="s">
        <v>79</v>
      </c>
      <c r="B319" s="21" t="s">
        <v>94</v>
      </c>
      <c r="C319" s="38" t="str">
        <f>VLOOKUP(X319, method!$A$1:$B$15, 2, 0)</f>
        <v>留後</v>
      </c>
      <c r="D319">
        <v>6</v>
      </c>
      <c r="E319" s="141" t="str">
        <f t="shared" si="8"/>
        <v/>
      </c>
      <c r="F319" s="141">
        <f>COUNTIF($B$2:B319,B319)</f>
        <v>3</v>
      </c>
      <c r="G319" s="141" t="str">
        <f t="shared" si="9"/>
        <v/>
      </c>
      <c r="H319">
        <v>10</v>
      </c>
      <c r="I319">
        <v>12</v>
      </c>
      <c r="J319" s="52" t="s">
        <v>49</v>
      </c>
      <c r="K319" s="52" t="s">
        <v>49</v>
      </c>
      <c r="L319" s="24" t="s">
        <v>50</v>
      </c>
      <c r="M319">
        <v>129</v>
      </c>
      <c r="N319">
        <v>126</v>
      </c>
      <c r="O319">
        <v>15</v>
      </c>
      <c r="P319">
        <v>25</v>
      </c>
      <c r="Q319" t="s">
        <v>422</v>
      </c>
      <c r="R319" s="31" t="s">
        <v>420</v>
      </c>
      <c r="S319" s="41">
        <v>1650</v>
      </c>
      <c r="T319" s="33" t="s">
        <v>417</v>
      </c>
      <c r="U319">
        <v>4</v>
      </c>
      <c r="V319">
        <v>51</v>
      </c>
      <c r="W319" t="s">
        <v>474</v>
      </c>
      <c r="X319">
        <v>11</v>
      </c>
      <c r="Y319">
        <v>10</v>
      </c>
      <c r="Z319">
        <v>10</v>
      </c>
      <c r="AA319">
        <v>6</v>
      </c>
      <c r="AD319" t="s">
        <v>924</v>
      </c>
      <c r="AE319">
        <v>1100</v>
      </c>
      <c r="AF319" t="s">
        <v>35</v>
      </c>
    </row>
    <row r="320" spans="1:32" x14ac:dyDescent="0.25">
      <c r="A320" s="17" t="s">
        <v>79</v>
      </c>
      <c r="B320" s="21" t="s">
        <v>94</v>
      </c>
      <c r="C320" s="37" t="str">
        <f>VLOOKUP(X320, method!$A$1:$B$15, 2, 0)</f>
        <v>中前</v>
      </c>
      <c r="D320">
        <v>9</v>
      </c>
      <c r="E320" s="141" t="str">
        <f t="shared" si="8"/>
        <v/>
      </c>
      <c r="F320" s="141">
        <f>COUNTIF($B$2:B320,B320)</f>
        <v>4</v>
      </c>
      <c r="G320" s="141" t="str">
        <f t="shared" si="9"/>
        <v/>
      </c>
      <c r="H320">
        <v>10</v>
      </c>
      <c r="I320">
        <v>6</v>
      </c>
      <c r="J320" s="52" t="s">
        <v>49</v>
      </c>
      <c r="K320" s="67" t="s">
        <v>195</v>
      </c>
      <c r="L320" s="24" t="s">
        <v>50</v>
      </c>
      <c r="M320">
        <v>129</v>
      </c>
      <c r="N320">
        <v>128</v>
      </c>
      <c r="O320">
        <v>15</v>
      </c>
      <c r="P320">
        <v>26</v>
      </c>
      <c r="Q320" t="s">
        <v>431</v>
      </c>
      <c r="R320" s="32" t="s">
        <v>432</v>
      </c>
      <c r="S320" s="41">
        <v>1650</v>
      </c>
      <c r="T320" s="33" t="s">
        <v>427</v>
      </c>
      <c r="U320">
        <v>4</v>
      </c>
      <c r="V320">
        <v>53</v>
      </c>
      <c r="W320" t="s">
        <v>429</v>
      </c>
      <c r="X320">
        <v>5</v>
      </c>
      <c r="Y320">
        <v>5</v>
      </c>
      <c r="Z320">
        <v>6</v>
      </c>
      <c r="AA320">
        <v>9</v>
      </c>
      <c r="AD320" t="s">
        <v>925</v>
      </c>
      <c r="AE320">
        <v>1117</v>
      </c>
      <c r="AF320" t="s">
        <v>35</v>
      </c>
    </row>
    <row r="321" spans="1:32" x14ac:dyDescent="0.25">
      <c r="A321" s="17" t="s">
        <v>79</v>
      </c>
      <c r="B321" s="21" t="s">
        <v>94</v>
      </c>
      <c r="C321" s="38" t="str">
        <f>VLOOKUP(X321, method!$A$1:$B$15, 2, 0)</f>
        <v>留後</v>
      </c>
      <c r="D321">
        <v>9</v>
      </c>
      <c r="E321" s="141" t="str">
        <f t="shared" si="8"/>
        <v/>
      </c>
      <c r="F321" s="141">
        <f>COUNTIF($B$2:B321,B321)</f>
        <v>5</v>
      </c>
      <c r="G321" s="141" t="str">
        <f t="shared" si="9"/>
        <v/>
      </c>
      <c r="H321">
        <v>10</v>
      </c>
      <c r="I321">
        <v>7</v>
      </c>
      <c r="J321" s="52" t="s">
        <v>49</v>
      </c>
      <c r="K321" s="67" t="s">
        <v>195</v>
      </c>
      <c r="L321" s="24" t="s">
        <v>50</v>
      </c>
      <c r="M321">
        <v>129</v>
      </c>
      <c r="N321">
        <v>131</v>
      </c>
      <c r="O321">
        <v>15</v>
      </c>
      <c r="P321">
        <v>15</v>
      </c>
      <c r="Q321" t="s">
        <v>551</v>
      </c>
      <c r="R321" s="31" t="s">
        <v>420</v>
      </c>
      <c r="S321" s="41">
        <v>1650</v>
      </c>
      <c r="T321" s="33" t="s">
        <v>427</v>
      </c>
      <c r="U321">
        <v>4</v>
      </c>
      <c r="V321">
        <v>55</v>
      </c>
      <c r="W321" t="s">
        <v>522</v>
      </c>
      <c r="X321">
        <v>11</v>
      </c>
      <c r="Y321">
        <v>11</v>
      </c>
      <c r="Z321">
        <v>11</v>
      </c>
      <c r="AA321">
        <v>9</v>
      </c>
      <c r="AD321" t="s">
        <v>926</v>
      </c>
      <c r="AE321">
        <v>1127</v>
      </c>
      <c r="AF321" t="s">
        <v>35</v>
      </c>
    </row>
    <row r="322" spans="1:32" x14ac:dyDescent="0.25">
      <c r="A322" s="17" t="s">
        <v>79</v>
      </c>
      <c r="B322" s="21" t="s">
        <v>94</v>
      </c>
      <c r="C322" s="36" t="str">
        <f>VLOOKUP(X322, method!$A$1:$B$15, 2, 0)</f>
        <v>中後</v>
      </c>
      <c r="D322" s="30">
        <v>4</v>
      </c>
      <c r="E322" s="141" t="str">
        <f t="shared" ref="E322:E385" si="10">IF(COUNTIFS($B:$B,B322,$F:$F,"&lt;="&amp;5,$D:$D,"&lt;="&amp;5)&gt;=3,"忠","")</f>
        <v/>
      </c>
      <c r="F322" s="141">
        <f>COUNTIF($B$2:B322,B322)</f>
        <v>6</v>
      </c>
      <c r="G322" s="141" t="str">
        <f t="shared" ref="G322:G385" si="11">IF(F322&lt;=5,
    IF(COUNTIFS($B:$B,TRIM($B322),$F:$F,"&lt;=5",$AC:$AC,"&lt;&gt;"&amp;LOOKUP(1,0/((TRIM($B:$B)=TRIM($B322))*($F:$F=1)),$AC:$AC))&gt;0,
    "倉",""),
"")</f>
        <v/>
      </c>
      <c r="H322">
        <v>10</v>
      </c>
      <c r="I322">
        <v>5</v>
      </c>
      <c r="J322" s="52" t="s">
        <v>49</v>
      </c>
      <c r="K322" s="67" t="s">
        <v>195</v>
      </c>
      <c r="L322" s="24" t="s">
        <v>50</v>
      </c>
      <c r="M322">
        <v>129</v>
      </c>
      <c r="N322">
        <v>132</v>
      </c>
      <c r="O322">
        <v>15</v>
      </c>
      <c r="P322">
        <v>26</v>
      </c>
      <c r="Q322" t="s">
        <v>440</v>
      </c>
      <c r="R322" s="32" t="s">
        <v>416</v>
      </c>
      <c r="S322" s="41">
        <v>1650</v>
      </c>
      <c r="T322" s="33" t="s">
        <v>427</v>
      </c>
      <c r="U322">
        <v>4</v>
      </c>
      <c r="V322">
        <v>57</v>
      </c>
      <c r="W322" t="s">
        <v>453</v>
      </c>
      <c r="X322">
        <v>10</v>
      </c>
      <c r="Y322">
        <v>10</v>
      </c>
      <c r="Z322">
        <v>9</v>
      </c>
      <c r="AA322">
        <v>4</v>
      </c>
      <c r="AD322" t="s">
        <v>927</v>
      </c>
      <c r="AE322">
        <v>1119</v>
      </c>
      <c r="AF322" t="s">
        <v>35</v>
      </c>
    </row>
    <row r="323" spans="1:32" x14ac:dyDescent="0.25">
      <c r="A323" s="17" t="s">
        <v>79</v>
      </c>
      <c r="B323" s="21" t="s">
        <v>94</v>
      </c>
      <c r="C323" s="37" t="str">
        <f>VLOOKUP(X323, method!$A$1:$B$15, 2, 0)</f>
        <v>中前</v>
      </c>
      <c r="D323" s="30">
        <v>5</v>
      </c>
      <c r="E323" s="141" t="str">
        <f t="shared" si="10"/>
        <v/>
      </c>
      <c r="F323" s="141">
        <f>COUNTIF($B$2:B323,B323)</f>
        <v>7</v>
      </c>
      <c r="G323" s="141" t="str">
        <f t="shared" si="11"/>
        <v/>
      </c>
      <c r="H323">
        <v>10</v>
      </c>
      <c r="I323">
        <v>3</v>
      </c>
      <c r="J323" s="52" t="s">
        <v>49</v>
      </c>
      <c r="K323" s="55" t="s">
        <v>64</v>
      </c>
      <c r="L323" s="24" t="s">
        <v>50</v>
      </c>
      <c r="M323">
        <v>129</v>
      </c>
      <c r="N323">
        <v>135</v>
      </c>
      <c r="O323">
        <v>15</v>
      </c>
      <c r="P323">
        <v>22</v>
      </c>
      <c r="Q323" t="s">
        <v>443</v>
      </c>
      <c r="R323" s="32" t="s">
        <v>426</v>
      </c>
      <c r="S323" s="41">
        <v>1650</v>
      </c>
      <c r="T323" s="33" t="s">
        <v>427</v>
      </c>
      <c r="U323">
        <v>4</v>
      </c>
      <c r="V323">
        <v>59</v>
      </c>
      <c r="W323" s="12">
        <v>2</v>
      </c>
      <c r="X323">
        <v>5</v>
      </c>
      <c r="Y323">
        <v>5</v>
      </c>
      <c r="Z323">
        <v>5</v>
      </c>
      <c r="AA323">
        <v>5</v>
      </c>
      <c r="AD323" t="s">
        <v>95</v>
      </c>
      <c r="AE323">
        <v>1112</v>
      </c>
      <c r="AF323" t="s">
        <v>35</v>
      </c>
    </row>
    <row r="324" spans="1:32" x14ac:dyDescent="0.25">
      <c r="A324" s="17" t="s">
        <v>79</v>
      </c>
      <c r="B324" s="21" t="s">
        <v>94</v>
      </c>
      <c r="C324" s="37" t="str">
        <f>VLOOKUP(X324, method!$A$1:$B$15, 2, 0)</f>
        <v>中前</v>
      </c>
      <c r="D324" s="30">
        <v>5</v>
      </c>
      <c r="E324" s="141" t="str">
        <f t="shared" si="10"/>
        <v/>
      </c>
      <c r="F324" s="141">
        <f>COUNTIF($B$2:B324,B324)</f>
        <v>8</v>
      </c>
      <c r="G324" s="141" t="str">
        <f t="shared" si="11"/>
        <v/>
      </c>
      <c r="H324">
        <v>10</v>
      </c>
      <c r="I324">
        <v>6</v>
      </c>
      <c r="J324" s="52" t="s">
        <v>49</v>
      </c>
      <c r="K324" s="67" t="s">
        <v>195</v>
      </c>
      <c r="L324" s="24" t="s">
        <v>50</v>
      </c>
      <c r="M324">
        <v>129</v>
      </c>
      <c r="N324">
        <v>135</v>
      </c>
      <c r="O324">
        <v>15</v>
      </c>
      <c r="P324">
        <v>42</v>
      </c>
      <c r="Q324" t="s">
        <v>515</v>
      </c>
      <c r="R324" s="32" t="s">
        <v>432</v>
      </c>
      <c r="S324" s="41">
        <v>1650</v>
      </c>
      <c r="T324" s="33" t="s">
        <v>427</v>
      </c>
      <c r="U324">
        <v>4</v>
      </c>
      <c r="V324">
        <v>60</v>
      </c>
      <c r="W324" s="12" t="s">
        <v>552</v>
      </c>
      <c r="X324">
        <v>7</v>
      </c>
      <c r="Y324">
        <v>6</v>
      </c>
      <c r="Z324">
        <v>8</v>
      </c>
      <c r="AA324">
        <v>5</v>
      </c>
      <c r="AD324" t="s">
        <v>928</v>
      </c>
      <c r="AE324">
        <v>1119</v>
      </c>
      <c r="AF324" t="s">
        <v>35</v>
      </c>
    </row>
    <row r="325" spans="1:32" x14ac:dyDescent="0.25">
      <c r="A325" s="17" t="s">
        <v>79</v>
      </c>
      <c r="B325" s="21" t="s">
        <v>94</v>
      </c>
      <c r="C325" s="37" t="str">
        <f>VLOOKUP(X325, method!$A$1:$B$15, 2, 0)</f>
        <v>中前</v>
      </c>
      <c r="D325">
        <v>14</v>
      </c>
      <c r="E325" s="141" t="str">
        <f t="shared" si="10"/>
        <v/>
      </c>
      <c r="F325" s="141">
        <f>COUNTIF($B$2:B325,B325)</f>
        <v>9</v>
      </c>
      <c r="G325" s="141" t="str">
        <f t="shared" si="11"/>
        <v/>
      </c>
      <c r="H325">
        <v>10</v>
      </c>
      <c r="I325">
        <v>4</v>
      </c>
      <c r="J325" s="52" t="s">
        <v>49</v>
      </c>
      <c r="K325" s="64" t="s">
        <v>150</v>
      </c>
      <c r="L325" s="24" t="s">
        <v>50</v>
      </c>
      <c r="M325">
        <v>129</v>
      </c>
      <c r="N325">
        <v>135</v>
      </c>
      <c r="O325">
        <v>15</v>
      </c>
      <c r="P325">
        <v>46</v>
      </c>
      <c r="Q325" t="s">
        <v>558</v>
      </c>
      <c r="R325" t="s">
        <v>483</v>
      </c>
      <c r="S325">
        <v>1400</v>
      </c>
      <c r="T325" s="33" t="s">
        <v>427</v>
      </c>
      <c r="U325">
        <v>4</v>
      </c>
      <c r="V325">
        <v>60</v>
      </c>
      <c r="W325">
        <v>10</v>
      </c>
      <c r="X325">
        <v>5</v>
      </c>
      <c r="Y325">
        <v>6</v>
      </c>
      <c r="Z325">
        <v>8</v>
      </c>
      <c r="AA325">
        <v>14</v>
      </c>
      <c r="AD325" t="s">
        <v>929</v>
      </c>
      <c r="AE325">
        <v>1112</v>
      </c>
      <c r="AF325" t="s">
        <v>35</v>
      </c>
    </row>
    <row r="326" spans="1:32" x14ac:dyDescent="0.25">
      <c r="A326" s="17" t="s">
        <v>79</v>
      </c>
      <c r="B326" s="21" t="s">
        <v>94</v>
      </c>
      <c r="C326" s="37" t="str">
        <f>VLOOKUP(X326, method!$A$1:$B$15, 2, 0)</f>
        <v>中前</v>
      </c>
      <c r="D326">
        <v>6</v>
      </c>
      <c r="E326" s="141" t="str">
        <f t="shared" si="10"/>
        <v/>
      </c>
      <c r="F326" s="141">
        <f>COUNTIF($B$2:B326,B326)</f>
        <v>10</v>
      </c>
      <c r="G326" s="141" t="str">
        <f t="shared" si="11"/>
        <v/>
      </c>
      <c r="H326">
        <v>10</v>
      </c>
      <c r="I326">
        <v>3</v>
      </c>
      <c r="J326" s="52" t="s">
        <v>49</v>
      </c>
      <c r="K326" s="51" t="s">
        <v>43</v>
      </c>
      <c r="L326" s="24" t="s">
        <v>50</v>
      </c>
      <c r="M326">
        <v>129</v>
      </c>
      <c r="N326">
        <v>135</v>
      </c>
      <c r="O326">
        <v>15</v>
      </c>
      <c r="P326">
        <v>11</v>
      </c>
      <c r="Q326" t="s">
        <v>742</v>
      </c>
      <c r="R326" s="32" t="s">
        <v>426</v>
      </c>
      <c r="S326" s="41">
        <v>1650</v>
      </c>
      <c r="T326" s="33" t="s">
        <v>417</v>
      </c>
      <c r="U326">
        <v>4</v>
      </c>
      <c r="V326">
        <v>60</v>
      </c>
      <c r="W326" t="s">
        <v>435</v>
      </c>
      <c r="X326">
        <v>4</v>
      </c>
      <c r="Y326">
        <v>4</v>
      </c>
      <c r="Z326">
        <v>4</v>
      </c>
      <c r="AA326">
        <v>6</v>
      </c>
      <c r="AD326" t="s">
        <v>930</v>
      </c>
      <c r="AE326">
        <v>1102</v>
      </c>
      <c r="AF326" t="s">
        <v>35</v>
      </c>
    </row>
    <row r="327" spans="1:32" x14ac:dyDescent="0.25">
      <c r="A327" s="17" t="s">
        <v>79</v>
      </c>
      <c r="B327" s="21" t="s">
        <v>94</v>
      </c>
      <c r="C327" s="38" t="str">
        <f>VLOOKUP(X327, method!$A$1:$B$15, 2, 0)</f>
        <v>留後</v>
      </c>
      <c r="D327" s="28">
        <v>1</v>
      </c>
      <c r="E327" s="140" t="str">
        <f t="shared" si="10"/>
        <v/>
      </c>
      <c r="F327" s="140">
        <f>COUNTIF($B$2:B327,B327)</f>
        <v>11</v>
      </c>
      <c r="G327" s="140" t="str">
        <f t="shared" si="11"/>
        <v/>
      </c>
      <c r="H327">
        <v>10</v>
      </c>
      <c r="I327">
        <v>11</v>
      </c>
      <c r="J327" s="52" t="s">
        <v>49</v>
      </c>
      <c r="K327" s="52" t="s">
        <v>49</v>
      </c>
      <c r="L327" s="24" t="s">
        <v>50</v>
      </c>
      <c r="M327">
        <v>129</v>
      </c>
      <c r="N327">
        <v>131</v>
      </c>
      <c r="O327">
        <v>15</v>
      </c>
      <c r="P327">
        <v>23</v>
      </c>
      <c r="Q327" t="s">
        <v>901</v>
      </c>
      <c r="R327" s="32" t="s">
        <v>416</v>
      </c>
      <c r="S327" s="41">
        <v>1650</v>
      </c>
      <c r="T327" s="33" t="s">
        <v>417</v>
      </c>
      <c r="U327">
        <v>4</v>
      </c>
      <c r="V327">
        <v>54</v>
      </c>
      <c r="W327" s="12" t="s">
        <v>654</v>
      </c>
      <c r="X327">
        <v>11</v>
      </c>
      <c r="Y327">
        <v>10</v>
      </c>
      <c r="Z327">
        <v>10</v>
      </c>
      <c r="AA327">
        <v>1</v>
      </c>
      <c r="AD327" t="s">
        <v>931</v>
      </c>
      <c r="AE327">
        <v>1114</v>
      </c>
      <c r="AF327" t="s">
        <v>35</v>
      </c>
    </row>
    <row r="328" spans="1:32" x14ac:dyDescent="0.25">
      <c r="A328" s="17" t="s">
        <v>79</v>
      </c>
      <c r="B328" s="21" t="s">
        <v>94</v>
      </c>
      <c r="C328" s="38" t="str">
        <f>VLOOKUP(X328, method!$A$1:$B$15, 2, 0)</f>
        <v>留後</v>
      </c>
      <c r="D328">
        <v>7</v>
      </c>
      <c r="E328" s="141" t="str">
        <f t="shared" si="10"/>
        <v/>
      </c>
      <c r="F328" s="141">
        <f>COUNTIF($B$2:B328,B328)</f>
        <v>12</v>
      </c>
      <c r="G328" s="141" t="str">
        <f t="shared" si="11"/>
        <v/>
      </c>
      <c r="H328">
        <v>10</v>
      </c>
      <c r="I328">
        <v>10</v>
      </c>
      <c r="J328" s="52" t="s">
        <v>49</v>
      </c>
      <c r="K328" s="49" t="s">
        <v>31</v>
      </c>
      <c r="L328" s="24" t="s">
        <v>50</v>
      </c>
      <c r="M328">
        <v>129</v>
      </c>
      <c r="N328">
        <v>129</v>
      </c>
      <c r="O328">
        <v>15</v>
      </c>
      <c r="P328">
        <v>12</v>
      </c>
      <c r="Q328" t="s">
        <v>649</v>
      </c>
      <c r="R328" s="32" t="s">
        <v>426</v>
      </c>
      <c r="S328" s="41">
        <v>1650</v>
      </c>
      <c r="T328" s="33" t="s">
        <v>417</v>
      </c>
      <c r="U328">
        <v>4</v>
      </c>
      <c r="V328">
        <v>54</v>
      </c>
      <c r="W328" t="s">
        <v>474</v>
      </c>
      <c r="X328">
        <v>11</v>
      </c>
      <c r="Y328">
        <v>11</v>
      </c>
      <c r="Z328">
        <v>11</v>
      </c>
      <c r="AA328">
        <v>7</v>
      </c>
      <c r="AD328" t="s">
        <v>932</v>
      </c>
      <c r="AE328">
        <v>1137</v>
      </c>
      <c r="AF328" t="s">
        <v>35</v>
      </c>
    </row>
    <row r="329" spans="1:32" x14ac:dyDescent="0.25">
      <c r="A329" s="17" t="s">
        <v>79</v>
      </c>
      <c r="B329" s="21" t="s">
        <v>94</v>
      </c>
      <c r="C329" s="36" t="str">
        <f>VLOOKUP(X329, method!$A$1:$B$15, 2, 0)</f>
        <v>中後</v>
      </c>
      <c r="D329" s="28">
        <v>1</v>
      </c>
      <c r="E329" s="140" t="str">
        <f t="shared" si="10"/>
        <v/>
      </c>
      <c r="F329" s="140">
        <f>COUNTIF($B$2:B329,B329)</f>
        <v>13</v>
      </c>
      <c r="G329" s="140" t="str">
        <f t="shared" si="11"/>
        <v/>
      </c>
      <c r="H329">
        <v>10</v>
      </c>
      <c r="I329">
        <v>10</v>
      </c>
      <c r="J329" s="52" t="s">
        <v>49</v>
      </c>
      <c r="K329" s="49" t="s">
        <v>31</v>
      </c>
      <c r="L329" s="24" t="s">
        <v>50</v>
      </c>
      <c r="M329">
        <v>129</v>
      </c>
      <c r="N329">
        <v>128</v>
      </c>
      <c r="O329">
        <v>15</v>
      </c>
      <c r="P329">
        <v>16</v>
      </c>
      <c r="Q329" t="s">
        <v>746</v>
      </c>
      <c r="R329" s="32" t="s">
        <v>426</v>
      </c>
      <c r="S329" s="41">
        <v>1650</v>
      </c>
      <c r="T329" s="33" t="s">
        <v>417</v>
      </c>
      <c r="U329">
        <v>4</v>
      </c>
      <c r="V329">
        <v>49</v>
      </c>
      <c r="W329" s="12" t="s">
        <v>446</v>
      </c>
      <c r="X329">
        <v>10</v>
      </c>
      <c r="Y329">
        <v>10</v>
      </c>
      <c r="Z329">
        <v>9</v>
      </c>
      <c r="AA329">
        <v>1</v>
      </c>
      <c r="AD329" t="s">
        <v>933</v>
      </c>
      <c r="AE329">
        <v>1120</v>
      </c>
      <c r="AF329" t="s">
        <v>35</v>
      </c>
    </row>
    <row r="330" spans="1:32" x14ac:dyDescent="0.25">
      <c r="A330" s="17" t="s">
        <v>79</v>
      </c>
      <c r="B330" s="21" t="s">
        <v>94</v>
      </c>
      <c r="C330" s="37" t="str">
        <f>VLOOKUP(X330, method!$A$1:$B$15, 2, 0)</f>
        <v>中前</v>
      </c>
      <c r="D330" s="30">
        <v>5</v>
      </c>
      <c r="E330" s="141" t="str">
        <f t="shared" si="10"/>
        <v/>
      </c>
      <c r="F330" s="141">
        <f>COUNTIF($B$2:B330,B330)</f>
        <v>14</v>
      </c>
      <c r="G330" s="141" t="str">
        <f t="shared" si="11"/>
        <v/>
      </c>
      <c r="H330">
        <v>10</v>
      </c>
      <c r="I330">
        <v>4</v>
      </c>
      <c r="J330" s="52" t="s">
        <v>49</v>
      </c>
      <c r="K330" s="49" t="s">
        <v>31</v>
      </c>
      <c r="L330" s="24" t="s">
        <v>50</v>
      </c>
      <c r="M330">
        <v>129</v>
      </c>
      <c r="N330">
        <v>127</v>
      </c>
      <c r="O330">
        <v>15</v>
      </c>
      <c r="P330">
        <v>14</v>
      </c>
      <c r="Q330" t="s">
        <v>934</v>
      </c>
      <c r="R330" s="32" t="s">
        <v>426</v>
      </c>
      <c r="S330" s="41">
        <v>1650</v>
      </c>
      <c r="T330" s="33" t="s">
        <v>417</v>
      </c>
      <c r="U330">
        <v>4</v>
      </c>
      <c r="V330">
        <v>51</v>
      </c>
      <c r="W330" t="s">
        <v>441</v>
      </c>
      <c r="X330">
        <v>5</v>
      </c>
      <c r="Y330">
        <v>5</v>
      </c>
      <c r="Z330">
        <v>6</v>
      </c>
      <c r="AA330">
        <v>5</v>
      </c>
      <c r="AD330" t="s">
        <v>935</v>
      </c>
      <c r="AE330">
        <v>1116</v>
      </c>
      <c r="AF330" t="s">
        <v>936</v>
      </c>
    </row>
    <row r="331" spans="1:32" x14ac:dyDescent="0.25">
      <c r="A331" s="17" t="s">
        <v>79</v>
      </c>
      <c r="B331" s="21" t="s">
        <v>94</v>
      </c>
      <c r="C331" s="35" t="str">
        <f>VLOOKUP(X331, method!$A$1:$B$15, 2, 0)</f>
        <v>放頭</v>
      </c>
      <c r="D331">
        <v>10</v>
      </c>
      <c r="E331" s="141" t="str">
        <f t="shared" si="10"/>
        <v/>
      </c>
      <c r="F331" s="141">
        <f>COUNTIF($B$2:B331,B331)</f>
        <v>15</v>
      </c>
      <c r="G331" s="141" t="str">
        <f t="shared" si="11"/>
        <v/>
      </c>
      <c r="H331">
        <v>10</v>
      </c>
      <c r="I331">
        <v>7</v>
      </c>
      <c r="J331" s="52" t="s">
        <v>49</v>
      </c>
      <c r="K331" s="55" t="s">
        <v>64</v>
      </c>
      <c r="L331" s="24" t="s">
        <v>50</v>
      </c>
      <c r="M331">
        <v>129</v>
      </c>
      <c r="N331">
        <v>129</v>
      </c>
      <c r="O331">
        <v>15</v>
      </c>
      <c r="P331">
        <v>14</v>
      </c>
      <c r="Q331" t="s">
        <v>470</v>
      </c>
      <c r="R331" s="32" t="s">
        <v>416</v>
      </c>
      <c r="S331" s="41">
        <v>1650</v>
      </c>
      <c r="T331" s="33" t="s">
        <v>417</v>
      </c>
      <c r="U331">
        <v>4</v>
      </c>
      <c r="V331">
        <v>53</v>
      </c>
      <c r="W331" t="s">
        <v>513</v>
      </c>
      <c r="X331">
        <v>2</v>
      </c>
      <c r="Y331">
        <v>3</v>
      </c>
      <c r="Z331">
        <v>5</v>
      </c>
      <c r="AA331">
        <v>10</v>
      </c>
      <c r="AD331" t="s">
        <v>937</v>
      </c>
      <c r="AE331">
        <v>1107</v>
      </c>
      <c r="AF331" t="s">
        <v>252</v>
      </c>
    </row>
    <row r="332" spans="1:32" x14ac:dyDescent="0.25">
      <c r="A332" s="17" t="s">
        <v>79</v>
      </c>
      <c r="B332" s="21" t="s">
        <v>94</v>
      </c>
      <c r="C332" s="38" t="str">
        <f>VLOOKUP(X332, method!$A$1:$B$15, 2, 0)</f>
        <v>留後</v>
      </c>
      <c r="D332">
        <v>11</v>
      </c>
      <c r="E332" s="141" t="str">
        <f t="shared" si="10"/>
        <v/>
      </c>
      <c r="F332" s="141">
        <f>COUNTIF($B$2:B332,B332)</f>
        <v>16</v>
      </c>
      <c r="G332" s="141" t="str">
        <f t="shared" si="11"/>
        <v/>
      </c>
      <c r="H332">
        <v>10</v>
      </c>
      <c r="I332">
        <v>10</v>
      </c>
      <c r="J332" s="52" t="s">
        <v>49</v>
      </c>
      <c r="K332" s="64" t="s">
        <v>150</v>
      </c>
      <c r="L332" s="24" t="s">
        <v>50</v>
      </c>
      <c r="M332">
        <v>129</v>
      </c>
      <c r="N332">
        <v>130</v>
      </c>
      <c r="O332">
        <v>15</v>
      </c>
      <c r="P332">
        <v>18</v>
      </c>
      <c r="Q332" t="s">
        <v>473</v>
      </c>
      <c r="R332" s="31" t="s">
        <v>420</v>
      </c>
      <c r="S332" s="41">
        <v>1650</v>
      </c>
      <c r="T332" s="33" t="s">
        <v>427</v>
      </c>
      <c r="U332">
        <v>4</v>
      </c>
      <c r="V332">
        <v>54</v>
      </c>
      <c r="W332" t="s">
        <v>468</v>
      </c>
      <c r="X332">
        <v>11</v>
      </c>
      <c r="Y332">
        <v>11</v>
      </c>
      <c r="Z332">
        <v>9</v>
      </c>
      <c r="AA332">
        <v>11</v>
      </c>
      <c r="AD332" t="s">
        <v>938</v>
      </c>
      <c r="AE332">
        <v>1108</v>
      </c>
      <c r="AF332" t="s">
        <v>252</v>
      </c>
    </row>
    <row r="333" spans="1:32" x14ac:dyDescent="0.25">
      <c r="A333" s="17" t="s">
        <v>79</v>
      </c>
      <c r="B333" s="21" t="s">
        <v>94</v>
      </c>
      <c r="C333" s="36" t="str">
        <f>VLOOKUP(X333, method!$A$1:$B$15, 2, 0)</f>
        <v>中後</v>
      </c>
      <c r="D333">
        <v>9</v>
      </c>
      <c r="E333" s="141" t="str">
        <f t="shared" si="10"/>
        <v/>
      </c>
      <c r="F333" s="141">
        <f>COUNTIF($B$2:B333,B333)</f>
        <v>17</v>
      </c>
      <c r="G333" s="141" t="str">
        <f t="shared" si="11"/>
        <v/>
      </c>
      <c r="H333">
        <v>10</v>
      </c>
      <c r="I333">
        <v>7</v>
      </c>
      <c r="J333" s="52" t="s">
        <v>49</v>
      </c>
      <c r="K333" s="56" t="s">
        <v>69</v>
      </c>
      <c r="L333" s="24" t="s">
        <v>50</v>
      </c>
      <c r="M333">
        <v>129</v>
      </c>
      <c r="N333">
        <v>130</v>
      </c>
      <c r="O333">
        <v>15</v>
      </c>
      <c r="P333">
        <v>16</v>
      </c>
      <c r="Q333" t="s">
        <v>939</v>
      </c>
      <c r="R333" s="32" t="s">
        <v>432</v>
      </c>
      <c r="S333" s="41">
        <v>1650</v>
      </c>
      <c r="T333" s="34" t="s">
        <v>438</v>
      </c>
      <c r="U333">
        <v>4</v>
      </c>
      <c r="V333">
        <v>54</v>
      </c>
      <c r="W333" t="s">
        <v>460</v>
      </c>
      <c r="X333">
        <v>9</v>
      </c>
      <c r="Y333">
        <v>9</v>
      </c>
      <c r="Z333">
        <v>9</v>
      </c>
      <c r="AA333">
        <v>9</v>
      </c>
      <c r="AD333" t="s">
        <v>940</v>
      </c>
      <c r="AE333">
        <v>1104</v>
      </c>
      <c r="AF333" t="s">
        <v>252</v>
      </c>
    </row>
    <row r="334" spans="1:32" x14ac:dyDescent="0.25">
      <c r="A334" s="17" t="s">
        <v>79</v>
      </c>
      <c r="B334" s="21" t="s">
        <v>94</v>
      </c>
      <c r="C334" s="37" t="str">
        <f>VLOOKUP(X334, method!$A$1:$B$15, 2, 0)</f>
        <v>中前</v>
      </c>
      <c r="D334" s="30">
        <v>5</v>
      </c>
      <c r="E334" s="141" t="str">
        <f t="shared" si="10"/>
        <v/>
      </c>
      <c r="F334" s="141">
        <f>COUNTIF($B$2:B334,B334)</f>
        <v>18</v>
      </c>
      <c r="G334" s="141" t="str">
        <f t="shared" si="11"/>
        <v/>
      </c>
      <c r="H334">
        <v>10</v>
      </c>
      <c r="I334">
        <v>2</v>
      </c>
      <c r="J334" s="52" t="s">
        <v>49</v>
      </c>
      <c r="K334" s="56" t="s">
        <v>69</v>
      </c>
      <c r="L334" s="24" t="s">
        <v>50</v>
      </c>
      <c r="M334">
        <v>129</v>
      </c>
      <c r="N334">
        <v>130</v>
      </c>
      <c r="O334">
        <v>15</v>
      </c>
      <c r="P334">
        <v>4.4000000000000004</v>
      </c>
      <c r="Q334" t="s">
        <v>600</v>
      </c>
      <c r="R334" s="32" t="s">
        <v>416</v>
      </c>
      <c r="S334" s="41">
        <v>1650</v>
      </c>
      <c r="T334" s="33" t="s">
        <v>417</v>
      </c>
      <c r="U334">
        <v>4</v>
      </c>
      <c r="V334">
        <v>54</v>
      </c>
      <c r="W334" s="12">
        <v>2</v>
      </c>
      <c r="X334">
        <v>6</v>
      </c>
      <c r="Y334">
        <v>7</v>
      </c>
      <c r="Z334">
        <v>7</v>
      </c>
      <c r="AA334">
        <v>5</v>
      </c>
      <c r="AD334" t="s">
        <v>941</v>
      </c>
      <c r="AE334">
        <v>1110</v>
      </c>
      <c r="AF334" t="s">
        <v>252</v>
      </c>
    </row>
    <row r="335" spans="1:32" x14ac:dyDescent="0.25">
      <c r="A335" s="17" t="s">
        <v>79</v>
      </c>
      <c r="B335" s="21" t="s">
        <v>94</v>
      </c>
      <c r="C335" s="36" t="str">
        <f>VLOOKUP(X335, method!$A$1:$B$15, 2, 0)</f>
        <v>中後</v>
      </c>
      <c r="D335" s="28">
        <v>1</v>
      </c>
      <c r="E335" s="140" t="str">
        <f t="shared" si="10"/>
        <v/>
      </c>
      <c r="F335" s="140">
        <f>COUNTIF($B$2:B335,B335)</f>
        <v>19</v>
      </c>
      <c r="G335" s="140" t="str">
        <f t="shared" si="11"/>
        <v/>
      </c>
      <c r="H335">
        <v>10</v>
      </c>
      <c r="I335">
        <v>5</v>
      </c>
      <c r="J335" s="52" t="s">
        <v>49</v>
      </c>
      <c r="K335" s="56" t="s">
        <v>69</v>
      </c>
      <c r="L335" s="24" t="s">
        <v>50</v>
      </c>
      <c r="M335">
        <v>129</v>
      </c>
      <c r="N335">
        <v>125</v>
      </c>
      <c r="O335">
        <v>15</v>
      </c>
      <c r="P335">
        <v>6.3</v>
      </c>
      <c r="Q335" t="s">
        <v>942</v>
      </c>
      <c r="R335" s="32" t="s">
        <v>416</v>
      </c>
      <c r="S335" s="41">
        <v>1650</v>
      </c>
      <c r="T335" s="33" t="s">
        <v>417</v>
      </c>
      <c r="U335">
        <v>4</v>
      </c>
      <c r="V335">
        <v>49</v>
      </c>
      <c r="W335" s="12">
        <v>1</v>
      </c>
      <c r="X335">
        <v>8</v>
      </c>
      <c r="Y335">
        <v>7</v>
      </c>
      <c r="Z335">
        <v>7</v>
      </c>
      <c r="AA335">
        <v>1</v>
      </c>
      <c r="AD335" t="s">
        <v>943</v>
      </c>
      <c r="AE335">
        <v>1100</v>
      </c>
      <c r="AF335" t="s">
        <v>252</v>
      </c>
    </row>
    <row r="336" spans="1:32" x14ac:dyDescent="0.25">
      <c r="A336" s="17" t="s">
        <v>79</v>
      </c>
      <c r="B336" s="21" t="s">
        <v>94</v>
      </c>
      <c r="C336" s="38" t="str">
        <f>VLOOKUP(X336, method!$A$1:$B$15, 2, 0)</f>
        <v>留後</v>
      </c>
      <c r="D336" s="28">
        <v>3</v>
      </c>
      <c r="E336" s="140" t="str">
        <f t="shared" si="10"/>
        <v/>
      </c>
      <c r="F336" s="140">
        <f>COUNTIF($B$2:B336,B336)</f>
        <v>20</v>
      </c>
      <c r="G336" s="140" t="str">
        <f t="shared" si="11"/>
        <v/>
      </c>
      <c r="H336">
        <v>10</v>
      </c>
      <c r="I336">
        <v>12</v>
      </c>
      <c r="J336" s="52" t="s">
        <v>49</v>
      </c>
      <c r="K336" s="56" t="s">
        <v>69</v>
      </c>
      <c r="L336" s="24" t="s">
        <v>50</v>
      </c>
      <c r="M336">
        <v>129</v>
      </c>
      <c r="N336">
        <v>125</v>
      </c>
      <c r="O336">
        <v>15</v>
      </c>
      <c r="P336">
        <v>14</v>
      </c>
      <c r="Q336" t="s">
        <v>759</v>
      </c>
      <c r="R336" s="32" t="s">
        <v>432</v>
      </c>
      <c r="S336" s="41">
        <v>1650</v>
      </c>
      <c r="T336" s="33" t="s">
        <v>417</v>
      </c>
      <c r="U336">
        <v>4</v>
      </c>
      <c r="V336">
        <v>50</v>
      </c>
      <c r="W336" s="12" t="s">
        <v>418</v>
      </c>
      <c r="X336">
        <v>12</v>
      </c>
      <c r="Y336">
        <v>12</v>
      </c>
      <c r="Z336">
        <v>11</v>
      </c>
      <c r="AA336">
        <v>3</v>
      </c>
      <c r="AD336" t="s">
        <v>944</v>
      </c>
      <c r="AE336">
        <v>1101</v>
      </c>
      <c r="AF336" t="s">
        <v>252</v>
      </c>
    </row>
    <row r="337" spans="1:32" x14ac:dyDescent="0.25">
      <c r="A337" s="17" t="s">
        <v>79</v>
      </c>
      <c r="B337" s="21" t="s">
        <v>94</v>
      </c>
      <c r="C337" s="37" t="str">
        <f>VLOOKUP(X337, method!$A$1:$B$15, 2, 0)</f>
        <v>中前</v>
      </c>
      <c r="D337">
        <v>11</v>
      </c>
      <c r="E337" s="141" t="str">
        <f t="shared" si="10"/>
        <v/>
      </c>
      <c r="F337" s="141">
        <f>COUNTIF($B$2:B337,B337)</f>
        <v>21</v>
      </c>
      <c r="G337" s="141" t="str">
        <f t="shared" si="11"/>
        <v/>
      </c>
      <c r="H337">
        <v>10</v>
      </c>
      <c r="I337">
        <v>12</v>
      </c>
      <c r="J337" s="52" t="s">
        <v>49</v>
      </c>
      <c r="K337" s="49" t="s">
        <v>31</v>
      </c>
      <c r="L337" s="24" t="s">
        <v>50</v>
      </c>
      <c r="M337">
        <v>129</v>
      </c>
      <c r="N337">
        <v>126</v>
      </c>
      <c r="O337">
        <v>15</v>
      </c>
      <c r="P337">
        <v>6.2</v>
      </c>
      <c r="Q337" t="s">
        <v>763</v>
      </c>
      <c r="R337" s="32" t="s">
        <v>432</v>
      </c>
      <c r="S337" s="41">
        <v>1650</v>
      </c>
      <c r="T337" s="33" t="s">
        <v>417</v>
      </c>
      <c r="U337">
        <v>4</v>
      </c>
      <c r="V337">
        <v>50</v>
      </c>
      <c r="W337" t="s">
        <v>533</v>
      </c>
      <c r="X337">
        <v>6</v>
      </c>
      <c r="Y337">
        <v>6</v>
      </c>
      <c r="Z337">
        <v>6</v>
      </c>
      <c r="AA337">
        <v>11</v>
      </c>
      <c r="AD337" t="s">
        <v>945</v>
      </c>
      <c r="AE337">
        <v>1104</v>
      </c>
      <c r="AF337" t="s">
        <v>252</v>
      </c>
    </row>
    <row r="338" spans="1:32" x14ac:dyDescent="0.25">
      <c r="A338" s="17" t="s">
        <v>79</v>
      </c>
      <c r="B338" s="21" t="s">
        <v>94</v>
      </c>
      <c r="C338" s="35" t="str">
        <f>VLOOKUP(X338, method!$A$1:$B$15, 2, 0)</f>
        <v>放頭</v>
      </c>
      <c r="D338" s="28">
        <v>2</v>
      </c>
      <c r="E338" s="140" t="str">
        <f t="shared" si="10"/>
        <v/>
      </c>
      <c r="F338" s="140">
        <f>COUNTIF($B$2:B338,B338)</f>
        <v>22</v>
      </c>
      <c r="G338" s="140" t="str">
        <f t="shared" si="11"/>
        <v/>
      </c>
      <c r="H338">
        <v>10</v>
      </c>
      <c r="I338">
        <v>1</v>
      </c>
      <c r="J338" s="52" t="s">
        <v>49</v>
      </c>
      <c r="K338" s="49" t="s">
        <v>31</v>
      </c>
      <c r="L338" s="24" t="s">
        <v>50</v>
      </c>
      <c r="M338">
        <v>129</v>
      </c>
      <c r="N338">
        <v>128</v>
      </c>
      <c r="O338">
        <v>15</v>
      </c>
      <c r="P338">
        <v>2.2000000000000002</v>
      </c>
      <c r="Q338" t="s">
        <v>613</v>
      </c>
      <c r="R338" s="32" t="s">
        <v>426</v>
      </c>
      <c r="S338" s="41">
        <v>1650</v>
      </c>
      <c r="T338" s="33" t="s">
        <v>417</v>
      </c>
      <c r="U338">
        <v>4</v>
      </c>
      <c r="V338">
        <v>50</v>
      </c>
      <c r="W338" s="12" t="s">
        <v>418</v>
      </c>
      <c r="X338">
        <v>3</v>
      </c>
      <c r="Y338">
        <v>3</v>
      </c>
      <c r="Z338">
        <v>3</v>
      </c>
      <c r="AA338">
        <v>2</v>
      </c>
      <c r="AD338" t="s">
        <v>941</v>
      </c>
      <c r="AE338">
        <v>1088</v>
      </c>
      <c r="AF338" t="s">
        <v>252</v>
      </c>
    </row>
    <row r="339" spans="1:32" x14ac:dyDescent="0.25">
      <c r="A339" s="17" t="s">
        <v>79</v>
      </c>
      <c r="B339" s="21" t="s">
        <v>94</v>
      </c>
      <c r="C339" s="36" t="str">
        <f>VLOOKUP(X339, method!$A$1:$B$15, 2, 0)</f>
        <v>中後</v>
      </c>
      <c r="D339" s="28">
        <v>3</v>
      </c>
      <c r="E339" s="140" t="str">
        <f t="shared" si="10"/>
        <v/>
      </c>
      <c r="F339" s="140">
        <f>COUNTIF($B$2:B339,B339)</f>
        <v>23</v>
      </c>
      <c r="G339" s="140" t="str">
        <f t="shared" si="11"/>
        <v/>
      </c>
      <c r="H339">
        <v>10</v>
      </c>
      <c r="I339">
        <v>12</v>
      </c>
      <c r="J339" s="52" t="s">
        <v>49</v>
      </c>
      <c r="K339" s="49" t="s">
        <v>31</v>
      </c>
      <c r="L339" s="24" t="s">
        <v>50</v>
      </c>
      <c r="M339">
        <v>129</v>
      </c>
      <c r="N339">
        <v>125</v>
      </c>
      <c r="O339">
        <v>15</v>
      </c>
      <c r="P339">
        <v>4.7</v>
      </c>
      <c r="Q339" t="s">
        <v>915</v>
      </c>
      <c r="R339" s="32" t="s">
        <v>432</v>
      </c>
      <c r="S339" s="41">
        <v>1650</v>
      </c>
      <c r="T339" s="33" t="s">
        <v>417</v>
      </c>
      <c r="U339">
        <v>4</v>
      </c>
      <c r="V339">
        <v>50</v>
      </c>
      <c r="W339" t="s">
        <v>519</v>
      </c>
      <c r="X339">
        <v>9</v>
      </c>
      <c r="Y339">
        <v>9</v>
      </c>
      <c r="Z339">
        <v>9</v>
      </c>
      <c r="AA339">
        <v>3</v>
      </c>
      <c r="AD339" t="s">
        <v>946</v>
      </c>
      <c r="AE339">
        <v>1086</v>
      </c>
      <c r="AF339" t="s">
        <v>252</v>
      </c>
    </row>
    <row r="340" spans="1:32" x14ac:dyDescent="0.25">
      <c r="A340" s="17" t="s">
        <v>79</v>
      </c>
      <c r="B340" s="21" t="s">
        <v>94</v>
      </c>
      <c r="C340" s="37" t="str">
        <f>VLOOKUP(X340, method!$A$1:$B$15, 2, 0)</f>
        <v>中前</v>
      </c>
      <c r="D340" s="28">
        <v>2</v>
      </c>
      <c r="E340" s="140" t="str">
        <f t="shared" si="10"/>
        <v/>
      </c>
      <c r="F340" s="140">
        <f>COUNTIF($B$2:B340,B340)</f>
        <v>24</v>
      </c>
      <c r="G340" s="140" t="str">
        <f t="shared" si="11"/>
        <v/>
      </c>
      <c r="H340">
        <v>10</v>
      </c>
      <c r="I340">
        <v>4</v>
      </c>
      <c r="J340" s="52" t="s">
        <v>49</v>
      </c>
      <c r="K340" s="49" t="s">
        <v>31</v>
      </c>
      <c r="L340" s="24" t="s">
        <v>50</v>
      </c>
      <c r="M340">
        <v>129</v>
      </c>
      <c r="N340">
        <v>125</v>
      </c>
      <c r="O340">
        <v>15</v>
      </c>
      <c r="P340">
        <v>1.9</v>
      </c>
      <c r="Q340" t="s">
        <v>919</v>
      </c>
      <c r="R340" s="32" t="s">
        <v>426</v>
      </c>
      <c r="S340" s="41">
        <v>1650</v>
      </c>
      <c r="T340" s="33" t="s">
        <v>417</v>
      </c>
      <c r="U340">
        <v>4</v>
      </c>
      <c r="V340">
        <v>49</v>
      </c>
      <c r="W340" s="12" t="s">
        <v>654</v>
      </c>
      <c r="X340">
        <v>4</v>
      </c>
      <c r="Y340">
        <v>4</v>
      </c>
      <c r="Z340">
        <v>4</v>
      </c>
      <c r="AA340">
        <v>2</v>
      </c>
      <c r="AD340" t="s">
        <v>947</v>
      </c>
      <c r="AE340">
        <v>1083</v>
      </c>
      <c r="AF340" t="s">
        <v>252</v>
      </c>
    </row>
    <row r="341" spans="1:32" x14ac:dyDescent="0.25">
      <c r="A341" s="17" t="s">
        <v>79</v>
      </c>
      <c r="B341" s="21" t="s">
        <v>94</v>
      </c>
      <c r="C341" s="38" t="str">
        <f>VLOOKUP(X341, method!$A$1:$B$15, 2, 0)</f>
        <v>留後</v>
      </c>
      <c r="D341" s="28">
        <v>2</v>
      </c>
      <c r="E341" s="140" t="str">
        <f t="shared" si="10"/>
        <v/>
      </c>
      <c r="F341" s="140">
        <f>COUNTIF($B$2:B341,B341)</f>
        <v>25</v>
      </c>
      <c r="G341" s="140" t="str">
        <f t="shared" si="11"/>
        <v/>
      </c>
      <c r="H341">
        <v>10</v>
      </c>
      <c r="I341">
        <v>10</v>
      </c>
      <c r="J341" s="52" t="s">
        <v>49</v>
      </c>
      <c r="K341" s="49" t="s">
        <v>31</v>
      </c>
      <c r="L341" s="24" t="s">
        <v>50</v>
      </c>
      <c r="M341">
        <v>129</v>
      </c>
      <c r="N341">
        <v>123</v>
      </c>
      <c r="O341">
        <v>15</v>
      </c>
      <c r="P341">
        <v>3.7</v>
      </c>
      <c r="Q341" t="s">
        <v>770</v>
      </c>
      <c r="R341" s="32" t="s">
        <v>432</v>
      </c>
      <c r="S341" s="41">
        <v>1650</v>
      </c>
      <c r="T341" s="33" t="s">
        <v>417</v>
      </c>
      <c r="U341">
        <v>4</v>
      </c>
      <c r="V341">
        <v>48</v>
      </c>
      <c r="W341" s="12" t="s">
        <v>446</v>
      </c>
      <c r="X341">
        <v>11</v>
      </c>
      <c r="Y341">
        <v>11</v>
      </c>
      <c r="Z341">
        <v>9</v>
      </c>
      <c r="AA341">
        <v>2</v>
      </c>
      <c r="AD341" t="s">
        <v>948</v>
      </c>
      <c r="AE341">
        <v>1086</v>
      </c>
      <c r="AF341" t="s">
        <v>252</v>
      </c>
    </row>
    <row r="342" spans="1:32" x14ac:dyDescent="0.25">
      <c r="A342" s="17" t="s">
        <v>79</v>
      </c>
      <c r="B342" s="22" t="s">
        <v>97</v>
      </c>
      <c r="C342" s="37" t="str">
        <f>VLOOKUP(X342, method!$A$1:$B$15, 2, 0)</f>
        <v>中前</v>
      </c>
      <c r="D342" s="28">
        <v>1</v>
      </c>
      <c r="E342" s="140" t="str">
        <f t="shared" si="10"/>
        <v>忠</v>
      </c>
      <c r="F342" s="140">
        <f>COUNTIF($B$2:B342,B342)</f>
        <v>1</v>
      </c>
      <c r="G342" s="140" t="str">
        <f t="shared" si="11"/>
        <v/>
      </c>
      <c r="H342">
        <v>11</v>
      </c>
      <c r="I342">
        <v>8</v>
      </c>
      <c r="J342" s="49" t="s">
        <v>31</v>
      </c>
      <c r="K342" s="49" t="s">
        <v>31</v>
      </c>
      <c r="L342" s="18" t="s">
        <v>76</v>
      </c>
      <c r="M342">
        <v>128</v>
      </c>
      <c r="N342">
        <v>122</v>
      </c>
      <c r="O342">
        <v>7.1</v>
      </c>
      <c r="P342">
        <v>6.9</v>
      </c>
      <c r="Q342" t="s">
        <v>415</v>
      </c>
      <c r="R342" s="32" t="s">
        <v>416</v>
      </c>
      <c r="S342" s="41">
        <v>1650</v>
      </c>
      <c r="T342" s="33" t="s">
        <v>417</v>
      </c>
      <c r="U342">
        <v>4</v>
      </c>
      <c r="V342">
        <v>47</v>
      </c>
      <c r="W342" s="12" t="s">
        <v>446</v>
      </c>
      <c r="X342">
        <v>5</v>
      </c>
      <c r="Y342">
        <v>6</v>
      </c>
      <c r="Z342">
        <v>9</v>
      </c>
      <c r="AA342">
        <v>1</v>
      </c>
      <c r="AD342" t="s">
        <v>949</v>
      </c>
      <c r="AE342">
        <v>1088</v>
      </c>
      <c r="AF342" t="s">
        <v>99</v>
      </c>
    </row>
    <row r="343" spans="1:32" x14ac:dyDescent="0.25">
      <c r="A343" s="17" t="s">
        <v>79</v>
      </c>
      <c r="B343" s="22" t="s">
        <v>97</v>
      </c>
      <c r="C343" s="36" t="str">
        <f>VLOOKUP(X343, method!$A$1:$B$15, 2, 0)</f>
        <v>中後</v>
      </c>
      <c r="D343">
        <v>7</v>
      </c>
      <c r="E343" s="141" t="str">
        <f t="shared" si="10"/>
        <v>忠</v>
      </c>
      <c r="F343" s="141">
        <f>COUNTIF($B$2:B343,B343)</f>
        <v>2</v>
      </c>
      <c r="G343" s="141" t="str">
        <f t="shared" si="11"/>
        <v/>
      </c>
      <c r="H343">
        <v>11</v>
      </c>
      <c r="I343">
        <v>11</v>
      </c>
      <c r="J343" s="49" t="s">
        <v>31</v>
      </c>
      <c r="K343" s="66" t="s">
        <v>173</v>
      </c>
      <c r="L343" s="18" t="s">
        <v>76</v>
      </c>
      <c r="M343">
        <v>128</v>
      </c>
      <c r="N343">
        <v>124</v>
      </c>
      <c r="O343">
        <v>7.1</v>
      </c>
      <c r="P343">
        <v>6.3</v>
      </c>
      <c r="Q343" t="s">
        <v>419</v>
      </c>
      <c r="R343" s="31" t="s">
        <v>420</v>
      </c>
      <c r="S343" s="41">
        <v>1650</v>
      </c>
      <c r="T343" s="33" t="s">
        <v>417</v>
      </c>
      <c r="U343">
        <v>4</v>
      </c>
      <c r="V343">
        <v>49</v>
      </c>
      <c r="W343" t="s">
        <v>474</v>
      </c>
      <c r="X343">
        <v>10</v>
      </c>
      <c r="Y343">
        <v>10</v>
      </c>
      <c r="Z343">
        <v>9</v>
      </c>
      <c r="AA343">
        <v>7</v>
      </c>
      <c r="AD343" t="s">
        <v>950</v>
      </c>
      <c r="AE343">
        <v>1080</v>
      </c>
      <c r="AF343" t="s">
        <v>99</v>
      </c>
    </row>
    <row r="344" spans="1:32" x14ac:dyDescent="0.25">
      <c r="A344" s="17" t="s">
        <v>79</v>
      </c>
      <c r="B344" s="22" t="s">
        <v>97</v>
      </c>
      <c r="C344" s="37" t="str">
        <f>VLOOKUP(X344, method!$A$1:$B$15, 2, 0)</f>
        <v>中前</v>
      </c>
      <c r="D344" s="28">
        <v>3</v>
      </c>
      <c r="E344" s="140" t="str">
        <f t="shared" si="10"/>
        <v>忠</v>
      </c>
      <c r="F344" s="140">
        <f>COUNTIF($B$2:B344,B344)</f>
        <v>3</v>
      </c>
      <c r="G344" s="140" t="str">
        <f t="shared" si="11"/>
        <v/>
      </c>
      <c r="H344">
        <v>11</v>
      </c>
      <c r="I344">
        <v>1</v>
      </c>
      <c r="J344" s="49" t="s">
        <v>31</v>
      </c>
      <c r="K344" s="66" t="s">
        <v>173</v>
      </c>
      <c r="L344" s="18" t="s">
        <v>76</v>
      </c>
      <c r="M344">
        <v>128</v>
      </c>
      <c r="N344">
        <v>129</v>
      </c>
      <c r="O344">
        <v>7.1</v>
      </c>
      <c r="P344">
        <v>12</v>
      </c>
      <c r="Q344" t="s">
        <v>656</v>
      </c>
      <c r="R344" s="32" t="s">
        <v>426</v>
      </c>
      <c r="S344" s="41">
        <v>1650</v>
      </c>
      <c r="T344" s="33" t="s">
        <v>427</v>
      </c>
      <c r="U344">
        <v>4</v>
      </c>
      <c r="V344">
        <v>50</v>
      </c>
      <c r="W344">
        <v>3</v>
      </c>
      <c r="X344">
        <v>5</v>
      </c>
      <c r="Y344">
        <v>5</v>
      </c>
      <c r="Z344">
        <v>4</v>
      </c>
      <c r="AA344">
        <v>3</v>
      </c>
      <c r="AD344" t="s">
        <v>98</v>
      </c>
      <c r="AE344">
        <v>1079</v>
      </c>
      <c r="AF344" t="s">
        <v>99</v>
      </c>
    </row>
    <row r="345" spans="1:32" x14ac:dyDescent="0.25">
      <c r="A345" s="17" t="s">
        <v>79</v>
      </c>
      <c r="B345" s="22" t="s">
        <v>97</v>
      </c>
      <c r="C345" s="36" t="str">
        <f>VLOOKUP(X345, method!$A$1:$B$15, 2, 0)</f>
        <v>中後</v>
      </c>
      <c r="D345">
        <v>8</v>
      </c>
      <c r="E345" s="141" t="str">
        <f t="shared" si="10"/>
        <v>忠</v>
      </c>
      <c r="F345" s="141">
        <f>COUNTIF($B$2:B345,B345)</f>
        <v>4</v>
      </c>
      <c r="G345" s="141" t="str">
        <f t="shared" si="11"/>
        <v/>
      </c>
      <c r="H345">
        <v>11</v>
      </c>
      <c r="I345">
        <v>3</v>
      </c>
      <c r="J345" s="49" t="s">
        <v>31</v>
      </c>
      <c r="K345" s="66" t="s">
        <v>173</v>
      </c>
      <c r="L345" s="18" t="s">
        <v>76</v>
      </c>
      <c r="M345">
        <v>128</v>
      </c>
      <c r="N345">
        <v>126</v>
      </c>
      <c r="O345">
        <v>7.1</v>
      </c>
      <c r="P345">
        <v>10</v>
      </c>
      <c r="Q345" t="s">
        <v>500</v>
      </c>
      <c r="R345" t="s">
        <v>501</v>
      </c>
      <c r="S345">
        <v>1400</v>
      </c>
      <c r="T345" s="33" t="s">
        <v>427</v>
      </c>
      <c r="U345">
        <v>4</v>
      </c>
      <c r="V345">
        <v>51</v>
      </c>
      <c r="W345" t="s">
        <v>484</v>
      </c>
      <c r="X345">
        <v>9</v>
      </c>
      <c r="Y345">
        <v>10</v>
      </c>
      <c r="Z345">
        <v>11</v>
      </c>
      <c r="AA345">
        <v>8</v>
      </c>
      <c r="AD345" t="s">
        <v>952</v>
      </c>
      <c r="AE345">
        <v>1095</v>
      </c>
      <c r="AF345" t="s">
        <v>46</v>
      </c>
    </row>
    <row r="346" spans="1:32" x14ac:dyDescent="0.25">
      <c r="A346" s="17" t="s">
        <v>79</v>
      </c>
      <c r="B346" s="22" t="s">
        <v>97</v>
      </c>
      <c r="C346" s="38" t="str">
        <f>VLOOKUP(X346, method!$A$1:$B$15, 2, 0)</f>
        <v>留後</v>
      </c>
      <c r="D346" s="30">
        <v>4</v>
      </c>
      <c r="E346" s="141" t="str">
        <f t="shared" si="10"/>
        <v>忠</v>
      </c>
      <c r="F346" s="141">
        <f>COUNTIF($B$2:B346,B346)</f>
        <v>5</v>
      </c>
      <c r="G346" s="141" t="str">
        <f t="shared" si="11"/>
        <v/>
      </c>
      <c r="H346">
        <v>11</v>
      </c>
      <c r="I346">
        <v>14</v>
      </c>
      <c r="J346" s="49" t="s">
        <v>31</v>
      </c>
      <c r="K346" s="66" t="s">
        <v>173</v>
      </c>
      <c r="L346" s="18" t="s">
        <v>76</v>
      </c>
      <c r="M346">
        <v>128</v>
      </c>
      <c r="N346">
        <v>126</v>
      </c>
      <c r="O346">
        <v>7.1</v>
      </c>
      <c r="P346">
        <v>110</v>
      </c>
      <c r="Q346" t="s">
        <v>664</v>
      </c>
      <c r="R346" t="s">
        <v>483</v>
      </c>
      <c r="S346">
        <v>1400</v>
      </c>
      <c r="T346" s="33" t="s">
        <v>417</v>
      </c>
      <c r="U346">
        <v>4</v>
      </c>
      <c r="V346">
        <v>51</v>
      </c>
      <c r="W346" s="12" t="s">
        <v>471</v>
      </c>
      <c r="X346">
        <v>13</v>
      </c>
      <c r="Y346">
        <v>13</v>
      </c>
      <c r="Z346">
        <v>13</v>
      </c>
      <c r="AA346">
        <v>4</v>
      </c>
      <c r="AD346" t="s">
        <v>953</v>
      </c>
      <c r="AE346">
        <v>1090</v>
      </c>
      <c r="AF346" t="s">
        <v>46</v>
      </c>
    </row>
    <row r="347" spans="1:32" x14ac:dyDescent="0.25">
      <c r="A347" s="17" t="s">
        <v>79</v>
      </c>
      <c r="B347" s="22" t="s">
        <v>97</v>
      </c>
      <c r="C347" s="37" t="str">
        <f>VLOOKUP(X347, method!$A$1:$B$15, 2, 0)</f>
        <v>中前</v>
      </c>
      <c r="D347">
        <v>10</v>
      </c>
      <c r="E347" s="141" t="str">
        <f t="shared" si="10"/>
        <v>忠</v>
      </c>
      <c r="F347" s="141">
        <f>COUNTIF($B$2:B347,B347)</f>
        <v>6</v>
      </c>
      <c r="G347" s="141" t="str">
        <f t="shared" si="11"/>
        <v/>
      </c>
      <c r="H347">
        <v>11</v>
      </c>
      <c r="I347">
        <v>2</v>
      </c>
      <c r="J347" s="49" t="s">
        <v>31</v>
      </c>
      <c r="K347" s="62" t="s">
        <v>120</v>
      </c>
      <c r="L347" s="18" t="s">
        <v>76</v>
      </c>
      <c r="M347">
        <v>128</v>
      </c>
      <c r="N347">
        <v>127</v>
      </c>
      <c r="O347">
        <v>7.1</v>
      </c>
      <c r="P347">
        <v>17</v>
      </c>
      <c r="Q347" t="s">
        <v>706</v>
      </c>
      <c r="R347" t="s">
        <v>479</v>
      </c>
      <c r="S347">
        <v>1200</v>
      </c>
      <c r="T347" s="33" t="s">
        <v>427</v>
      </c>
      <c r="U347">
        <v>4</v>
      </c>
      <c r="V347">
        <v>52</v>
      </c>
      <c r="W347" t="s">
        <v>522</v>
      </c>
      <c r="X347">
        <v>7</v>
      </c>
      <c r="Y347">
        <v>9</v>
      </c>
      <c r="Z347">
        <v>10</v>
      </c>
      <c r="AD347" t="s">
        <v>698</v>
      </c>
      <c r="AE347">
        <v>1101</v>
      </c>
      <c r="AF347" t="s">
        <v>639</v>
      </c>
    </row>
    <row r="348" spans="1:32" x14ac:dyDescent="0.25">
      <c r="A348" s="17" t="s">
        <v>79</v>
      </c>
      <c r="B348" s="23" t="s">
        <v>101</v>
      </c>
      <c r="C348" s="37" t="str">
        <f>VLOOKUP(X348, method!$A$1:$B$15, 2, 0)</f>
        <v>中前</v>
      </c>
      <c r="D348">
        <v>6</v>
      </c>
      <c r="E348" s="141" t="str">
        <f t="shared" si="10"/>
        <v/>
      </c>
      <c r="F348" s="141">
        <f>COUNTIF($B$2:B348,B348)</f>
        <v>1</v>
      </c>
      <c r="G348" s="141" t="str">
        <f t="shared" si="11"/>
        <v>倉</v>
      </c>
      <c r="H348">
        <v>1</v>
      </c>
      <c r="I348">
        <v>4</v>
      </c>
      <c r="J348" s="53" t="s">
        <v>53</v>
      </c>
      <c r="K348" s="65" t="s">
        <v>167</v>
      </c>
      <c r="L348" s="16" t="s">
        <v>14</v>
      </c>
      <c r="M348">
        <v>126</v>
      </c>
      <c r="N348">
        <v>127</v>
      </c>
      <c r="O348">
        <v>8.6999999999999993</v>
      </c>
      <c r="P348">
        <v>13</v>
      </c>
      <c r="Q348" t="s">
        <v>415</v>
      </c>
      <c r="R348" s="32" t="s">
        <v>416</v>
      </c>
      <c r="S348" s="41">
        <v>1650</v>
      </c>
      <c r="T348" s="33" t="s">
        <v>417</v>
      </c>
      <c r="U348">
        <v>4</v>
      </c>
      <c r="V348">
        <v>52</v>
      </c>
      <c r="W348" t="s">
        <v>435</v>
      </c>
      <c r="X348">
        <v>4</v>
      </c>
      <c r="Y348">
        <v>3</v>
      </c>
      <c r="Z348">
        <v>2</v>
      </c>
      <c r="AA348">
        <v>6</v>
      </c>
      <c r="AD348" t="s">
        <v>102</v>
      </c>
      <c r="AE348">
        <v>1180</v>
      </c>
      <c r="AF348" t="s">
        <v>103</v>
      </c>
    </row>
    <row r="349" spans="1:32" x14ac:dyDescent="0.25">
      <c r="A349" s="17" t="s">
        <v>79</v>
      </c>
      <c r="B349" s="23" t="s">
        <v>101</v>
      </c>
      <c r="C349" s="35" t="str">
        <f>VLOOKUP(X349, method!$A$1:$B$15, 2, 0)</f>
        <v>放頭</v>
      </c>
      <c r="D349">
        <v>10</v>
      </c>
      <c r="E349" s="141" t="str">
        <f t="shared" si="10"/>
        <v/>
      </c>
      <c r="F349" s="141">
        <f>COUNTIF($B$2:B349,B349)</f>
        <v>2</v>
      </c>
      <c r="G349" s="141" t="str">
        <f t="shared" si="11"/>
        <v>倉</v>
      </c>
      <c r="H349">
        <v>1</v>
      </c>
      <c r="I349">
        <v>1</v>
      </c>
      <c r="J349" s="53" t="s">
        <v>53</v>
      </c>
      <c r="K349" s="65" t="s">
        <v>167</v>
      </c>
      <c r="L349" s="16" t="s">
        <v>14</v>
      </c>
      <c r="M349">
        <v>126</v>
      </c>
      <c r="N349">
        <v>128</v>
      </c>
      <c r="O349">
        <v>8.6999999999999993</v>
      </c>
      <c r="P349">
        <v>21</v>
      </c>
      <c r="Q349" t="s">
        <v>524</v>
      </c>
      <c r="R349" s="32" t="s">
        <v>416</v>
      </c>
      <c r="S349">
        <v>1800</v>
      </c>
      <c r="T349" s="33" t="s">
        <v>427</v>
      </c>
      <c r="U349">
        <v>4</v>
      </c>
      <c r="V349">
        <v>52</v>
      </c>
      <c r="W349" t="s">
        <v>589</v>
      </c>
      <c r="X349">
        <v>2</v>
      </c>
      <c r="Y349">
        <v>2</v>
      </c>
      <c r="Z349">
        <v>3</v>
      </c>
      <c r="AA349">
        <v>2</v>
      </c>
      <c r="AB349">
        <v>10</v>
      </c>
      <c r="AD349" t="s">
        <v>954</v>
      </c>
      <c r="AE349">
        <v>1171</v>
      </c>
      <c r="AF349" t="s">
        <v>103</v>
      </c>
    </row>
    <row r="350" spans="1:32" x14ac:dyDescent="0.25">
      <c r="A350" s="17" t="s">
        <v>79</v>
      </c>
      <c r="B350" s="23" t="s">
        <v>101</v>
      </c>
      <c r="C350" s="36" t="str">
        <f>VLOOKUP(X350, method!$A$1:$B$15, 2, 0)</f>
        <v>中後</v>
      </c>
      <c r="D350">
        <v>11</v>
      </c>
      <c r="E350" s="141" t="str">
        <f t="shared" si="10"/>
        <v/>
      </c>
      <c r="F350" s="141">
        <f>COUNTIF($B$2:B350,B350)</f>
        <v>3</v>
      </c>
      <c r="G350" s="141" t="str">
        <f t="shared" si="11"/>
        <v>倉</v>
      </c>
      <c r="H350">
        <v>1</v>
      </c>
      <c r="I350">
        <v>2</v>
      </c>
      <c r="J350" s="53" t="s">
        <v>53</v>
      </c>
      <c r="K350" s="53" t="s">
        <v>53</v>
      </c>
      <c r="L350" s="16" t="s">
        <v>14</v>
      </c>
      <c r="M350">
        <v>126</v>
      </c>
      <c r="N350">
        <v>127</v>
      </c>
      <c r="O350">
        <v>8.6999999999999993</v>
      </c>
      <c r="P350">
        <v>3</v>
      </c>
      <c r="Q350" t="s">
        <v>955</v>
      </c>
      <c r="R350" t="s">
        <v>479</v>
      </c>
      <c r="S350">
        <v>1800</v>
      </c>
      <c r="T350" s="33" t="s">
        <v>417</v>
      </c>
      <c r="U350">
        <v>4</v>
      </c>
      <c r="V350">
        <v>52</v>
      </c>
      <c r="W350">
        <v>8</v>
      </c>
      <c r="X350">
        <v>9</v>
      </c>
      <c r="Y350">
        <v>7</v>
      </c>
      <c r="Z350">
        <v>7</v>
      </c>
      <c r="AA350">
        <v>6</v>
      </c>
      <c r="AB350">
        <v>11</v>
      </c>
      <c r="AD350" t="s">
        <v>956</v>
      </c>
      <c r="AE350">
        <v>1154</v>
      </c>
      <c r="AF350" t="s">
        <v>103</v>
      </c>
    </row>
    <row r="351" spans="1:32" x14ac:dyDescent="0.25">
      <c r="A351" s="17" t="s">
        <v>79</v>
      </c>
      <c r="B351" s="23" t="s">
        <v>101</v>
      </c>
      <c r="C351" s="37" t="str">
        <f>VLOOKUP(X351, method!$A$1:$B$15, 2, 0)</f>
        <v>中前</v>
      </c>
      <c r="D351" s="28">
        <v>1</v>
      </c>
      <c r="E351" s="140" t="str">
        <f t="shared" si="10"/>
        <v/>
      </c>
      <c r="F351" s="140">
        <f>COUNTIF($B$2:B351,B351)</f>
        <v>4</v>
      </c>
      <c r="G351" s="140" t="str">
        <f t="shared" si="11"/>
        <v>倉</v>
      </c>
      <c r="H351">
        <v>1</v>
      </c>
      <c r="I351">
        <v>1</v>
      </c>
      <c r="J351" s="53" t="s">
        <v>53</v>
      </c>
      <c r="K351" s="49" t="s">
        <v>31</v>
      </c>
      <c r="L351" s="16" t="s">
        <v>14</v>
      </c>
      <c r="M351">
        <v>126</v>
      </c>
      <c r="N351">
        <v>120</v>
      </c>
      <c r="O351">
        <v>8.6999999999999993</v>
      </c>
      <c r="P351">
        <v>4.8</v>
      </c>
      <c r="Q351" t="s">
        <v>779</v>
      </c>
      <c r="R351" t="s">
        <v>508</v>
      </c>
      <c r="S351">
        <v>1600</v>
      </c>
      <c r="T351" s="33" t="s">
        <v>427</v>
      </c>
      <c r="U351">
        <v>4</v>
      </c>
      <c r="V351">
        <v>44</v>
      </c>
      <c r="W351" s="12">
        <v>2</v>
      </c>
      <c r="X351">
        <v>7</v>
      </c>
      <c r="Y351">
        <v>6</v>
      </c>
      <c r="Z351">
        <v>2</v>
      </c>
      <c r="AA351">
        <v>1</v>
      </c>
      <c r="AD351" t="s">
        <v>957</v>
      </c>
      <c r="AE351">
        <v>1176</v>
      </c>
      <c r="AF351" t="s">
        <v>103</v>
      </c>
    </row>
    <row r="352" spans="1:32" x14ac:dyDescent="0.25">
      <c r="A352" s="17" t="s">
        <v>79</v>
      </c>
      <c r="B352" s="23" t="s">
        <v>101</v>
      </c>
      <c r="C352" s="35" t="str">
        <f>VLOOKUP(X352, method!$A$1:$B$15, 2, 0)</f>
        <v>放頭</v>
      </c>
      <c r="D352" s="28">
        <v>1</v>
      </c>
      <c r="E352" s="140" t="str">
        <f t="shared" si="10"/>
        <v/>
      </c>
      <c r="F352" s="140">
        <f>COUNTIF($B$2:B352,B352)</f>
        <v>5</v>
      </c>
      <c r="G352" s="140" t="str">
        <f t="shared" si="11"/>
        <v>倉</v>
      </c>
      <c r="H352">
        <v>1</v>
      </c>
      <c r="I352">
        <v>1</v>
      </c>
      <c r="J352" s="53" t="s">
        <v>53</v>
      </c>
      <c r="K352" s="61" t="s">
        <v>106</v>
      </c>
      <c r="L352" s="16" t="s">
        <v>14</v>
      </c>
      <c r="M352">
        <v>126</v>
      </c>
      <c r="N352">
        <v>115</v>
      </c>
      <c r="O352">
        <v>8.6999999999999993</v>
      </c>
      <c r="P352">
        <v>5.5</v>
      </c>
      <c r="Q352" t="s">
        <v>510</v>
      </c>
      <c r="R352" s="32" t="s">
        <v>426</v>
      </c>
      <c r="S352">
        <v>2200</v>
      </c>
      <c r="T352" s="33" t="s">
        <v>427</v>
      </c>
      <c r="U352">
        <v>4</v>
      </c>
      <c r="V352">
        <v>38</v>
      </c>
      <c r="W352" s="12" t="s">
        <v>446</v>
      </c>
      <c r="X352">
        <v>2</v>
      </c>
      <c r="Y352">
        <v>3</v>
      </c>
      <c r="Z352">
        <v>3</v>
      </c>
      <c r="AA352">
        <v>3</v>
      </c>
      <c r="AB352">
        <v>4</v>
      </c>
      <c r="AC352">
        <v>1</v>
      </c>
      <c r="AD352" t="s">
        <v>958</v>
      </c>
      <c r="AE352">
        <v>1169</v>
      </c>
      <c r="AF352" t="s">
        <v>103</v>
      </c>
    </row>
    <row r="353" spans="1:32" x14ac:dyDescent="0.25">
      <c r="A353" s="17" t="s">
        <v>79</v>
      </c>
      <c r="B353" s="23" t="s">
        <v>101</v>
      </c>
      <c r="C353" s="37" t="str">
        <f>VLOOKUP(X353, method!$A$1:$B$15, 2, 0)</f>
        <v>中前</v>
      </c>
      <c r="D353" s="30">
        <v>4</v>
      </c>
      <c r="E353" s="141" t="str">
        <f t="shared" si="10"/>
        <v/>
      </c>
      <c r="F353" s="141">
        <f>COUNTIF($B$2:B353,B353)</f>
        <v>6</v>
      </c>
      <c r="G353" s="141" t="str">
        <f t="shared" si="11"/>
        <v/>
      </c>
      <c r="H353">
        <v>1</v>
      </c>
      <c r="I353">
        <v>7</v>
      </c>
      <c r="J353" s="53" t="s">
        <v>53</v>
      </c>
      <c r="K353" s="54" t="s">
        <v>58</v>
      </c>
      <c r="L353" s="16" t="s">
        <v>14</v>
      </c>
      <c r="M353">
        <v>126</v>
      </c>
      <c r="N353">
        <v>116</v>
      </c>
      <c r="O353">
        <v>8.6999999999999993</v>
      </c>
      <c r="P353">
        <v>47</v>
      </c>
      <c r="Q353" t="s">
        <v>529</v>
      </c>
      <c r="R353" t="s">
        <v>483</v>
      </c>
      <c r="S353">
        <v>1800</v>
      </c>
      <c r="T353" s="33" t="s">
        <v>417</v>
      </c>
      <c r="U353">
        <v>4</v>
      </c>
      <c r="V353">
        <v>40</v>
      </c>
      <c r="W353" s="12" t="s">
        <v>552</v>
      </c>
      <c r="X353">
        <v>7</v>
      </c>
      <c r="Y353">
        <v>5</v>
      </c>
      <c r="Z353">
        <v>5</v>
      </c>
      <c r="AA353">
        <v>4</v>
      </c>
      <c r="AB353">
        <v>4</v>
      </c>
      <c r="AD353" t="s">
        <v>959</v>
      </c>
      <c r="AE353">
        <v>1166</v>
      </c>
      <c r="AF353" t="s">
        <v>103</v>
      </c>
    </row>
    <row r="354" spans="1:32" x14ac:dyDescent="0.25">
      <c r="A354" s="17" t="s">
        <v>79</v>
      </c>
      <c r="B354" s="23" t="s">
        <v>101</v>
      </c>
      <c r="C354" s="38" t="str">
        <f>VLOOKUP(X354, method!$A$1:$B$15, 2, 0)</f>
        <v>留後</v>
      </c>
      <c r="D354">
        <v>8</v>
      </c>
      <c r="E354" s="141" t="str">
        <f t="shared" si="10"/>
        <v/>
      </c>
      <c r="F354" s="141">
        <f>COUNTIF($B$2:B354,B354)</f>
        <v>7</v>
      </c>
      <c r="G354" s="141" t="str">
        <f t="shared" si="11"/>
        <v/>
      </c>
      <c r="H354">
        <v>1</v>
      </c>
      <c r="I354">
        <v>14</v>
      </c>
      <c r="J354" s="53" t="s">
        <v>53</v>
      </c>
      <c r="K354" s="54" t="s">
        <v>58</v>
      </c>
      <c r="L354" s="16" t="s">
        <v>14</v>
      </c>
      <c r="M354">
        <v>126</v>
      </c>
      <c r="N354">
        <v>117</v>
      </c>
      <c r="O354">
        <v>8.6999999999999993</v>
      </c>
      <c r="P354">
        <v>72</v>
      </c>
      <c r="Q354" t="s">
        <v>822</v>
      </c>
      <c r="R354" t="s">
        <v>501</v>
      </c>
      <c r="S354">
        <v>1600</v>
      </c>
      <c r="T354" s="33" t="s">
        <v>417</v>
      </c>
      <c r="U354">
        <v>4</v>
      </c>
      <c r="V354">
        <v>42</v>
      </c>
      <c r="W354" t="s">
        <v>429</v>
      </c>
      <c r="X354">
        <v>12</v>
      </c>
      <c r="Y354">
        <v>10</v>
      </c>
      <c r="Z354">
        <v>9</v>
      </c>
      <c r="AA354">
        <v>8</v>
      </c>
      <c r="AD354" t="s">
        <v>960</v>
      </c>
      <c r="AE354">
        <v>1171</v>
      </c>
      <c r="AF354" t="s">
        <v>103</v>
      </c>
    </row>
    <row r="355" spans="1:32" x14ac:dyDescent="0.25">
      <c r="A355" s="17" t="s">
        <v>79</v>
      </c>
      <c r="B355" s="23" t="s">
        <v>101</v>
      </c>
      <c r="C355" s="38" t="str">
        <f>VLOOKUP(X355, method!$A$1:$B$15, 2, 0)</f>
        <v>留後</v>
      </c>
      <c r="D355">
        <v>9</v>
      </c>
      <c r="E355" s="141" t="str">
        <f t="shared" si="10"/>
        <v/>
      </c>
      <c r="F355" s="141">
        <f>COUNTIF($B$2:B355,B355)</f>
        <v>8</v>
      </c>
      <c r="G355" s="141" t="str">
        <f t="shared" si="11"/>
        <v/>
      </c>
      <c r="H355">
        <v>1</v>
      </c>
      <c r="I355">
        <v>12</v>
      </c>
      <c r="J355" s="53" t="s">
        <v>53</v>
      </c>
      <c r="K355" s="73" t="s">
        <v>452</v>
      </c>
      <c r="L355" s="16" t="s">
        <v>14</v>
      </c>
      <c r="M355">
        <v>126</v>
      </c>
      <c r="N355">
        <v>119</v>
      </c>
      <c r="O355">
        <v>8.6999999999999993</v>
      </c>
      <c r="P355">
        <v>23</v>
      </c>
      <c r="Q355" t="s">
        <v>742</v>
      </c>
      <c r="R355" s="32" t="s">
        <v>426</v>
      </c>
      <c r="S355" s="41">
        <v>1650</v>
      </c>
      <c r="T355" s="33" t="s">
        <v>417</v>
      </c>
      <c r="U355">
        <v>4</v>
      </c>
      <c r="V355">
        <v>44</v>
      </c>
      <c r="W355" t="s">
        <v>533</v>
      </c>
      <c r="X355">
        <v>12</v>
      </c>
      <c r="Y355">
        <v>12</v>
      </c>
      <c r="Z355">
        <v>12</v>
      </c>
      <c r="AA355">
        <v>9</v>
      </c>
      <c r="AD355" t="s">
        <v>961</v>
      </c>
      <c r="AE355">
        <v>1170</v>
      </c>
      <c r="AF355" t="s">
        <v>103</v>
      </c>
    </row>
    <row r="356" spans="1:32" x14ac:dyDescent="0.25">
      <c r="A356" s="17" t="s">
        <v>79</v>
      </c>
      <c r="B356" s="23" t="s">
        <v>101</v>
      </c>
      <c r="C356" s="38" t="str">
        <f>VLOOKUP(X356, method!$A$1:$B$15, 2, 0)</f>
        <v>留後</v>
      </c>
      <c r="D356">
        <v>13</v>
      </c>
      <c r="E356" s="141" t="str">
        <f t="shared" si="10"/>
        <v/>
      </c>
      <c r="F356" s="141">
        <f>COUNTIF($B$2:B356,B356)</f>
        <v>9</v>
      </c>
      <c r="G356" s="141" t="str">
        <f t="shared" si="11"/>
        <v/>
      </c>
      <c r="H356">
        <v>1</v>
      </c>
      <c r="I356">
        <v>12</v>
      </c>
      <c r="J356" s="53" t="s">
        <v>53</v>
      </c>
      <c r="K356" s="72" t="s">
        <v>434</v>
      </c>
      <c r="L356" s="16" t="s">
        <v>14</v>
      </c>
      <c r="M356">
        <v>126</v>
      </c>
      <c r="N356">
        <v>121</v>
      </c>
      <c r="O356">
        <v>8.6999999999999993</v>
      </c>
      <c r="P356">
        <v>43</v>
      </c>
      <c r="Q356" t="s">
        <v>461</v>
      </c>
      <c r="R356" t="s">
        <v>457</v>
      </c>
      <c r="S356" s="41">
        <v>1650</v>
      </c>
      <c r="T356" s="33" t="s">
        <v>417</v>
      </c>
      <c r="U356">
        <v>4</v>
      </c>
      <c r="V356">
        <v>46</v>
      </c>
      <c r="W356" t="s">
        <v>672</v>
      </c>
      <c r="X356">
        <v>12</v>
      </c>
      <c r="Y356">
        <v>13</v>
      </c>
      <c r="Z356">
        <v>13</v>
      </c>
      <c r="AA356">
        <v>13</v>
      </c>
      <c r="AD356" t="s">
        <v>962</v>
      </c>
      <c r="AE356">
        <v>1174</v>
      </c>
      <c r="AF356" t="s">
        <v>103</v>
      </c>
    </row>
    <row r="357" spans="1:32" x14ac:dyDescent="0.25">
      <c r="A357" s="17" t="s">
        <v>79</v>
      </c>
      <c r="B357" s="23" t="s">
        <v>101</v>
      </c>
      <c r="C357" s="37" t="str">
        <f>VLOOKUP(X357, method!$A$1:$B$15, 2, 0)</f>
        <v>中前</v>
      </c>
      <c r="D357">
        <v>13</v>
      </c>
      <c r="E357" s="141" t="str">
        <f t="shared" si="10"/>
        <v/>
      </c>
      <c r="F357" s="141">
        <f>COUNTIF($B$2:B357,B357)</f>
        <v>10</v>
      </c>
      <c r="G357" s="141" t="str">
        <f t="shared" si="11"/>
        <v/>
      </c>
      <c r="H357">
        <v>1</v>
      </c>
      <c r="I357">
        <v>5</v>
      </c>
      <c r="J357" s="53" t="s">
        <v>53</v>
      </c>
      <c r="K357" s="66" t="s">
        <v>173</v>
      </c>
      <c r="L357" s="16" t="s">
        <v>14</v>
      </c>
      <c r="M357">
        <v>126</v>
      </c>
      <c r="N357">
        <v>125</v>
      </c>
      <c r="O357">
        <v>8.6999999999999993</v>
      </c>
      <c r="P357">
        <v>10</v>
      </c>
      <c r="Q357" t="s">
        <v>757</v>
      </c>
      <c r="R357" t="s">
        <v>479</v>
      </c>
      <c r="S357">
        <v>1800</v>
      </c>
      <c r="T357" s="33" t="s">
        <v>417</v>
      </c>
      <c r="U357">
        <v>4</v>
      </c>
      <c r="V357">
        <v>50</v>
      </c>
      <c r="W357" t="s">
        <v>688</v>
      </c>
      <c r="X357">
        <v>4</v>
      </c>
      <c r="Y357">
        <v>4</v>
      </c>
      <c r="Z357">
        <v>5</v>
      </c>
      <c r="AA357">
        <v>6</v>
      </c>
      <c r="AB357">
        <v>13</v>
      </c>
      <c r="AD357" t="s">
        <v>963</v>
      </c>
      <c r="AE357">
        <v>1138</v>
      </c>
      <c r="AF357" t="s">
        <v>103</v>
      </c>
    </row>
    <row r="358" spans="1:32" x14ac:dyDescent="0.25">
      <c r="A358" s="17" t="s">
        <v>79</v>
      </c>
      <c r="B358" s="23" t="s">
        <v>101</v>
      </c>
      <c r="C358" s="35" t="str">
        <f>VLOOKUP(X358, method!$A$1:$B$15, 2, 0)</f>
        <v>放頭</v>
      </c>
      <c r="D358" s="30">
        <v>4</v>
      </c>
      <c r="E358" s="141" t="str">
        <f t="shared" si="10"/>
        <v/>
      </c>
      <c r="F358" s="141">
        <f>COUNTIF($B$2:B358,B358)</f>
        <v>11</v>
      </c>
      <c r="G358" s="141" t="str">
        <f t="shared" si="11"/>
        <v/>
      </c>
      <c r="H358">
        <v>1</v>
      </c>
      <c r="I358">
        <v>6</v>
      </c>
      <c r="J358" s="53" t="s">
        <v>53</v>
      </c>
      <c r="K358" s="66" t="s">
        <v>173</v>
      </c>
      <c r="L358" s="16" t="s">
        <v>14</v>
      </c>
      <c r="M358">
        <v>126</v>
      </c>
      <c r="N358">
        <v>123</v>
      </c>
      <c r="O358">
        <v>8.6999999999999993</v>
      </c>
      <c r="P358">
        <v>42</v>
      </c>
      <c r="Q358" t="s">
        <v>964</v>
      </c>
      <c r="R358" t="s">
        <v>479</v>
      </c>
      <c r="S358">
        <v>1600</v>
      </c>
      <c r="T358" s="33" t="s">
        <v>417</v>
      </c>
      <c r="U358">
        <v>4</v>
      </c>
      <c r="V358">
        <v>50</v>
      </c>
      <c r="W358" s="12" t="s">
        <v>423</v>
      </c>
      <c r="X358">
        <v>3</v>
      </c>
      <c r="Y358">
        <v>3</v>
      </c>
      <c r="Z358">
        <v>4</v>
      </c>
      <c r="AA358">
        <v>4</v>
      </c>
      <c r="AD358" t="s">
        <v>965</v>
      </c>
      <c r="AE358">
        <v>1150</v>
      </c>
      <c r="AF358" t="s">
        <v>103</v>
      </c>
    </row>
    <row r="359" spans="1:32" x14ac:dyDescent="0.25">
      <c r="A359" s="17" t="s">
        <v>79</v>
      </c>
      <c r="B359" s="23" t="s">
        <v>101</v>
      </c>
      <c r="C359" s="37" t="str">
        <f>VLOOKUP(X359, method!$A$1:$B$15, 2, 0)</f>
        <v>中前</v>
      </c>
      <c r="D359">
        <v>12</v>
      </c>
      <c r="E359" s="141" t="str">
        <f t="shared" si="10"/>
        <v/>
      </c>
      <c r="F359" s="141">
        <f>COUNTIF($B$2:B359,B359)</f>
        <v>12</v>
      </c>
      <c r="G359" s="141" t="str">
        <f t="shared" si="11"/>
        <v/>
      </c>
      <c r="H359">
        <v>1</v>
      </c>
      <c r="I359">
        <v>4</v>
      </c>
      <c r="J359" s="53" t="s">
        <v>53</v>
      </c>
      <c r="K359" s="72" t="s">
        <v>434</v>
      </c>
      <c r="L359" s="16" t="s">
        <v>14</v>
      </c>
      <c r="M359">
        <v>126</v>
      </c>
      <c r="N359">
        <v>128</v>
      </c>
      <c r="O359">
        <v>8.6999999999999993</v>
      </c>
      <c r="P359">
        <v>35</v>
      </c>
      <c r="Q359" t="s">
        <v>792</v>
      </c>
      <c r="R359" t="s">
        <v>501</v>
      </c>
      <c r="S359">
        <v>1600</v>
      </c>
      <c r="T359" s="33" t="s">
        <v>417</v>
      </c>
      <c r="U359">
        <v>4</v>
      </c>
      <c r="V359">
        <v>52</v>
      </c>
      <c r="W359" t="s">
        <v>643</v>
      </c>
      <c r="X359">
        <v>6</v>
      </c>
      <c r="Y359">
        <v>4</v>
      </c>
      <c r="Z359">
        <v>5</v>
      </c>
      <c r="AA359">
        <v>12</v>
      </c>
      <c r="AD359" t="s">
        <v>966</v>
      </c>
      <c r="AE359">
        <v>1161</v>
      </c>
      <c r="AF359" t="s">
        <v>103</v>
      </c>
    </row>
    <row r="360" spans="1:32" x14ac:dyDescent="0.25">
      <c r="A360" s="17" t="s">
        <v>79</v>
      </c>
      <c r="B360" s="23" t="s">
        <v>101</v>
      </c>
      <c r="C360" s="35" t="str">
        <f>VLOOKUP(X360, method!$A$1:$B$15, 2, 0)</f>
        <v>放頭</v>
      </c>
      <c r="D360">
        <v>14</v>
      </c>
      <c r="E360" s="141" t="str">
        <f t="shared" si="10"/>
        <v/>
      </c>
      <c r="F360" s="141">
        <f>COUNTIF($B$2:B360,B360)</f>
        <v>13</v>
      </c>
      <c r="G360" s="141" t="str">
        <f t="shared" si="11"/>
        <v/>
      </c>
      <c r="H360">
        <v>1</v>
      </c>
      <c r="I360">
        <v>11</v>
      </c>
      <c r="J360" s="53" t="s">
        <v>53</v>
      </c>
      <c r="K360" s="64" t="s">
        <v>150</v>
      </c>
      <c r="L360" s="16" t="s">
        <v>14</v>
      </c>
      <c r="M360">
        <v>126</v>
      </c>
      <c r="N360">
        <v>129</v>
      </c>
      <c r="O360">
        <v>8.6999999999999993</v>
      </c>
      <c r="P360">
        <v>8.6</v>
      </c>
      <c r="Q360" t="s">
        <v>840</v>
      </c>
      <c r="R360" t="s">
        <v>483</v>
      </c>
      <c r="S360">
        <v>1600</v>
      </c>
      <c r="T360" s="33" t="s">
        <v>417</v>
      </c>
      <c r="U360">
        <v>4</v>
      </c>
      <c r="V360">
        <v>52</v>
      </c>
      <c r="W360" t="s">
        <v>643</v>
      </c>
      <c r="X360">
        <v>3</v>
      </c>
      <c r="Y360">
        <v>3</v>
      </c>
      <c r="Z360">
        <v>3</v>
      </c>
      <c r="AA360">
        <v>14</v>
      </c>
      <c r="AD360" t="s">
        <v>967</v>
      </c>
      <c r="AE360">
        <v>1160</v>
      </c>
      <c r="AF360" t="s">
        <v>968</v>
      </c>
    </row>
    <row r="361" spans="1:32" x14ac:dyDescent="0.25">
      <c r="A361" s="17" t="s">
        <v>79</v>
      </c>
      <c r="B361" s="24" t="s">
        <v>105</v>
      </c>
      <c r="C361" s="37" t="str">
        <f>VLOOKUP(X361, method!$A$1:$B$15, 2, 0)</f>
        <v>中前</v>
      </c>
      <c r="D361">
        <v>7</v>
      </c>
      <c r="E361" s="141" t="str">
        <f t="shared" si="10"/>
        <v/>
      </c>
      <c r="F361" s="141">
        <f>COUNTIF($B$2:B361,B361)</f>
        <v>1</v>
      </c>
      <c r="G361" s="141" t="str">
        <f t="shared" si="11"/>
        <v/>
      </c>
      <c r="H361">
        <v>5</v>
      </c>
      <c r="I361">
        <v>8</v>
      </c>
      <c r="J361" s="61" t="s">
        <v>106</v>
      </c>
      <c r="K361" s="61" t="s">
        <v>106</v>
      </c>
      <c r="L361" s="27" t="s">
        <v>65</v>
      </c>
      <c r="M361">
        <v>122</v>
      </c>
      <c r="N361">
        <v>122</v>
      </c>
      <c r="O361">
        <v>13</v>
      </c>
      <c r="P361">
        <v>32</v>
      </c>
      <c r="Q361" t="s">
        <v>891</v>
      </c>
      <c r="R361" t="s">
        <v>465</v>
      </c>
      <c r="S361">
        <v>1400</v>
      </c>
      <c r="T361" s="33" t="s">
        <v>417</v>
      </c>
      <c r="U361">
        <v>4</v>
      </c>
      <c r="V361">
        <v>47</v>
      </c>
      <c r="W361" t="s">
        <v>435</v>
      </c>
      <c r="X361">
        <v>4</v>
      </c>
      <c r="Y361">
        <v>4</v>
      </c>
      <c r="Z361">
        <v>4</v>
      </c>
      <c r="AA361">
        <v>7</v>
      </c>
      <c r="AD361" t="s">
        <v>969</v>
      </c>
      <c r="AE361">
        <v>1177</v>
      </c>
      <c r="AF361" t="s">
        <v>492</v>
      </c>
    </row>
    <row r="362" spans="1:32" x14ac:dyDescent="0.25">
      <c r="A362" s="17" t="s">
        <v>79</v>
      </c>
      <c r="B362" s="24" t="s">
        <v>105</v>
      </c>
      <c r="C362" s="35" t="str">
        <f>VLOOKUP(X362, method!$A$1:$B$15, 2, 0)</f>
        <v>放頭</v>
      </c>
      <c r="D362">
        <v>11</v>
      </c>
      <c r="E362" s="141" t="str">
        <f t="shared" si="10"/>
        <v/>
      </c>
      <c r="F362" s="141">
        <f>COUNTIF($B$2:B362,B362)</f>
        <v>2</v>
      </c>
      <c r="G362" s="141" t="str">
        <f t="shared" si="11"/>
        <v/>
      </c>
      <c r="H362">
        <v>5</v>
      </c>
      <c r="I362">
        <v>4</v>
      </c>
      <c r="J362" s="61" t="s">
        <v>106</v>
      </c>
      <c r="K362" s="61" t="s">
        <v>106</v>
      </c>
      <c r="L362" s="27" t="s">
        <v>65</v>
      </c>
      <c r="M362">
        <v>122</v>
      </c>
      <c r="N362">
        <v>123</v>
      </c>
      <c r="O362">
        <v>13</v>
      </c>
      <c r="P362">
        <v>5.7</v>
      </c>
      <c r="Q362" t="s">
        <v>653</v>
      </c>
      <c r="R362" s="31" t="s">
        <v>420</v>
      </c>
      <c r="S362">
        <v>1200</v>
      </c>
      <c r="T362" s="33" t="s">
        <v>417</v>
      </c>
      <c r="U362">
        <v>4</v>
      </c>
      <c r="V362">
        <v>47</v>
      </c>
      <c r="W362" t="s">
        <v>519</v>
      </c>
      <c r="X362">
        <v>3</v>
      </c>
      <c r="Y362">
        <v>5</v>
      </c>
      <c r="Z362">
        <v>11</v>
      </c>
      <c r="AD362" t="s">
        <v>747</v>
      </c>
      <c r="AE362">
        <v>1182</v>
      </c>
      <c r="AF362" t="s">
        <v>624</v>
      </c>
    </row>
    <row r="363" spans="1:32" x14ac:dyDescent="0.25">
      <c r="A363" s="17" t="s">
        <v>79</v>
      </c>
      <c r="B363" s="24" t="s">
        <v>105</v>
      </c>
      <c r="C363" s="37" t="str">
        <f>VLOOKUP(X363, method!$A$1:$B$15, 2, 0)</f>
        <v>中前</v>
      </c>
      <c r="D363" s="28">
        <v>1</v>
      </c>
      <c r="E363" s="140" t="str">
        <f t="shared" si="10"/>
        <v/>
      </c>
      <c r="F363" s="140">
        <f>COUNTIF($B$2:B363,B363)</f>
        <v>3</v>
      </c>
      <c r="G363" s="140" t="str">
        <f t="shared" si="11"/>
        <v/>
      </c>
      <c r="H363">
        <v>5</v>
      </c>
      <c r="I363">
        <v>1</v>
      </c>
      <c r="J363" s="61" t="s">
        <v>106</v>
      </c>
      <c r="K363" s="61" t="s">
        <v>106</v>
      </c>
      <c r="L363" s="27" t="s">
        <v>65</v>
      </c>
      <c r="M363">
        <v>122</v>
      </c>
      <c r="N363">
        <v>117</v>
      </c>
      <c r="O363">
        <v>13</v>
      </c>
      <c r="P363">
        <v>9.1</v>
      </c>
      <c r="Q363" t="s">
        <v>524</v>
      </c>
      <c r="R363" s="32" t="s">
        <v>416</v>
      </c>
      <c r="S363">
        <v>1200</v>
      </c>
      <c r="T363" s="33" t="s">
        <v>427</v>
      </c>
      <c r="U363">
        <v>4</v>
      </c>
      <c r="V363">
        <v>42</v>
      </c>
      <c r="W363" s="12" t="s">
        <v>584</v>
      </c>
      <c r="X363">
        <v>4</v>
      </c>
      <c r="Y363">
        <v>3</v>
      </c>
      <c r="Z363">
        <v>1</v>
      </c>
      <c r="AD363" t="s">
        <v>970</v>
      </c>
      <c r="AE363">
        <v>1177</v>
      </c>
      <c r="AF363" t="s">
        <v>971</v>
      </c>
    </row>
    <row r="364" spans="1:32" x14ac:dyDescent="0.25">
      <c r="A364" s="17" t="s">
        <v>79</v>
      </c>
      <c r="B364" s="24" t="s">
        <v>105</v>
      </c>
      <c r="C364" s="37" t="str">
        <f>VLOOKUP(X364, method!$A$1:$B$15, 2, 0)</f>
        <v>中前</v>
      </c>
      <c r="D364">
        <v>10</v>
      </c>
      <c r="E364" s="141" t="str">
        <f t="shared" si="10"/>
        <v/>
      </c>
      <c r="F364" s="141">
        <f>COUNTIF($B$2:B364,B364)</f>
        <v>4</v>
      </c>
      <c r="G364" s="141" t="str">
        <f t="shared" si="11"/>
        <v/>
      </c>
      <c r="H364">
        <v>5</v>
      </c>
      <c r="I364">
        <v>3</v>
      </c>
      <c r="J364" s="61" t="s">
        <v>106</v>
      </c>
      <c r="K364" s="69" t="s">
        <v>385</v>
      </c>
      <c r="L364" s="27" t="s">
        <v>65</v>
      </c>
      <c r="M364">
        <v>122</v>
      </c>
      <c r="N364">
        <v>120</v>
      </c>
      <c r="O364">
        <v>13</v>
      </c>
      <c r="P364">
        <v>46</v>
      </c>
      <c r="Q364" t="s">
        <v>682</v>
      </c>
      <c r="R364" t="s">
        <v>479</v>
      </c>
      <c r="S364">
        <v>1400</v>
      </c>
      <c r="T364" s="33" t="s">
        <v>427</v>
      </c>
      <c r="U364">
        <v>4</v>
      </c>
      <c r="V364">
        <v>44</v>
      </c>
      <c r="W364" t="s">
        <v>429</v>
      </c>
      <c r="X364">
        <v>7</v>
      </c>
      <c r="Y364">
        <v>7</v>
      </c>
      <c r="Z364">
        <v>7</v>
      </c>
      <c r="AA364">
        <v>10</v>
      </c>
      <c r="AD364" t="s">
        <v>856</v>
      </c>
      <c r="AE364">
        <v>1150</v>
      </c>
      <c r="AF364" t="s">
        <v>35</v>
      </c>
    </row>
    <row r="365" spans="1:32" x14ac:dyDescent="0.25">
      <c r="A365" s="17" t="s">
        <v>79</v>
      </c>
      <c r="B365" s="24" t="s">
        <v>105</v>
      </c>
      <c r="C365" s="36" t="str">
        <f>VLOOKUP(X365, method!$A$1:$B$15, 2, 0)</f>
        <v>中後</v>
      </c>
      <c r="D365">
        <v>9</v>
      </c>
      <c r="E365" s="141" t="str">
        <f t="shared" si="10"/>
        <v/>
      </c>
      <c r="F365" s="141">
        <f>COUNTIF($B$2:B365,B365)</f>
        <v>5</v>
      </c>
      <c r="G365" s="141" t="str">
        <f t="shared" si="11"/>
        <v/>
      </c>
      <c r="H365">
        <v>5</v>
      </c>
      <c r="I365">
        <v>12</v>
      </c>
      <c r="J365" s="61" t="s">
        <v>106</v>
      </c>
      <c r="K365" s="53" t="s">
        <v>53</v>
      </c>
      <c r="L365" s="27" t="s">
        <v>65</v>
      </c>
      <c r="M365">
        <v>122</v>
      </c>
      <c r="N365">
        <v>123</v>
      </c>
      <c r="O365">
        <v>13</v>
      </c>
      <c r="P365">
        <v>9.9</v>
      </c>
      <c r="Q365" t="s">
        <v>706</v>
      </c>
      <c r="R365" t="s">
        <v>479</v>
      </c>
      <c r="S365">
        <v>1200</v>
      </c>
      <c r="T365" s="33" t="s">
        <v>427</v>
      </c>
      <c r="U365">
        <v>4</v>
      </c>
      <c r="V365">
        <v>48</v>
      </c>
      <c r="W365" t="s">
        <v>429</v>
      </c>
      <c r="X365">
        <v>10</v>
      </c>
      <c r="Y365">
        <v>8</v>
      </c>
      <c r="Z365">
        <v>9</v>
      </c>
      <c r="AD365" t="s">
        <v>568</v>
      </c>
      <c r="AE365">
        <v>1138</v>
      </c>
      <c r="AF365" t="s">
        <v>35</v>
      </c>
    </row>
    <row r="366" spans="1:32" x14ac:dyDescent="0.25">
      <c r="A366" s="17" t="s">
        <v>79</v>
      </c>
      <c r="B366" s="24" t="s">
        <v>105</v>
      </c>
      <c r="C366" s="37" t="str">
        <f>VLOOKUP(X366, method!$A$1:$B$15, 2, 0)</f>
        <v>中前</v>
      </c>
      <c r="D366">
        <v>7</v>
      </c>
      <c r="E366" s="141" t="str">
        <f t="shared" si="10"/>
        <v/>
      </c>
      <c r="F366" s="141">
        <f>COUNTIF($B$2:B366,B366)</f>
        <v>6</v>
      </c>
      <c r="G366" s="141" t="str">
        <f t="shared" si="11"/>
        <v/>
      </c>
      <c r="H366">
        <v>5</v>
      </c>
      <c r="I366">
        <v>2</v>
      </c>
      <c r="J366" s="61" t="s">
        <v>106</v>
      </c>
      <c r="K366" s="53" t="s">
        <v>53</v>
      </c>
      <c r="L366" s="27" t="s">
        <v>65</v>
      </c>
      <c r="M366">
        <v>122</v>
      </c>
      <c r="N366">
        <v>125</v>
      </c>
      <c r="O366">
        <v>13</v>
      </c>
      <c r="P366">
        <v>61</v>
      </c>
      <c r="Q366" t="s">
        <v>675</v>
      </c>
      <c r="R366" t="s">
        <v>508</v>
      </c>
      <c r="S366">
        <v>1400</v>
      </c>
      <c r="T366" s="33" t="s">
        <v>417</v>
      </c>
      <c r="U366">
        <v>4</v>
      </c>
      <c r="V366">
        <v>50</v>
      </c>
      <c r="W366">
        <v>3</v>
      </c>
      <c r="X366">
        <v>4</v>
      </c>
      <c r="Y366">
        <v>3</v>
      </c>
      <c r="Z366">
        <v>3</v>
      </c>
      <c r="AA366">
        <v>7</v>
      </c>
      <c r="AD366" t="s">
        <v>709</v>
      </c>
      <c r="AE366">
        <v>1165</v>
      </c>
      <c r="AF366" t="s">
        <v>35</v>
      </c>
    </row>
    <row r="367" spans="1:32" x14ac:dyDescent="0.25">
      <c r="A367" s="17" t="s">
        <v>79</v>
      </c>
      <c r="B367" s="24" t="s">
        <v>105</v>
      </c>
      <c r="C367" s="36" t="str">
        <f>VLOOKUP(X367, method!$A$1:$B$15, 2, 0)</f>
        <v>中後</v>
      </c>
      <c r="D367">
        <v>6</v>
      </c>
      <c r="E367" s="141" t="str">
        <f t="shared" si="10"/>
        <v/>
      </c>
      <c r="F367" s="141">
        <f>COUNTIF($B$2:B367,B367)</f>
        <v>7</v>
      </c>
      <c r="G367" s="141" t="str">
        <f t="shared" si="11"/>
        <v/>
      </c>
      <c r="H367">
        <v>5</v>
      </c>
      <c r="I367">
        <v>4</v>
      </c>
      <c r="J367" s="61" t="s">
        <v>106</v>
      </c>
      <c r="K367" s="55" t="s">
        <v>64</v>
      </c>
      <c r="L367" s="27" t="s">
        <v>65</v>
      </c>
      <c r="M367">
        <v>122</v>
      </c>
      <c r="N367">
        <v>129</v>
      </c>
      <c r="O367">
        <v>13</v>
      </c>
      <c r="P367">
        <v>36</v>
      </c>
      <c r="Q367" t="s">
        <v>745</v>
      </c>
      <c r="R367" t="s">
        <v>465</v>
      </c>
      <c r="S367">
        <v>1400</v>
      </c>
      <c r="T367" s="33" t="s">
        <v>417</v>
      </c>
      <c r="U367" t="s">
        <v>635</v>
      </c>
      <c r="V367">
        <v>52</v>
      </c>
      <c r="W367" t="s">
        <v>474</v>
      </c>
      <c r="X367">
        <v>9</v>
      </c>
      <c r="Y367">
        <v>7</v>
      </c>
      <c r="Z367">
        <v>7</v>
      </c>
      <c r="AA367">
        <v>6</v>
      </c>
      <c r="AD367" t="s">
        <v>709</v>
      </c>
      <c r="AE367">
        <v>1155</v>
      </c>
      <c r="AF367" t="s">
        <v>35</v>
      </c>
    </row>
    <row r="368" spans="1:32" x14ac:dyDescent="0.25">
      <c r="A368" s="17" t="s">
        <v>79</v>
      </c>
      <c r="B368" s="24" t="s">
        <v>105</v>
      </c>
      <c r="C368" s="37" t="str">
        <f>VLOOKUP(X368, method!$A$1:$B$15, 2, 0)</f>
        <v>中前</v>
      </c>
      <c r="D368">
        <v>10</v>
      </c>
      <c r="E368" s="141" t="str">
        <f t="shared" si="10"/>
        <v/>
      </c>
      <c r="F368" s="141">
        <f>COUNTIF($B$2:B368,B368)</f>
        <v>8</v>
      </c>
      <c r="G368" s="141" t="str">
        <f t="shared" si="11"/>
        <v/>
      </c>
      <c r="H368">
        <v>5</v>
      </c>
      <c r="I368">
        <v>6</v>
      </c>
      <c r="J368" s="61" t="s">
        <v>106</v>
      </c>
      <c r="K368" s="55" t="s">
        <v>64</v>
      </c>
      <c r="L368" s="27" t="s">
        <v>65</v>
      </c>
      <c r="M368">
        <v>122</v>
      </c>
      <c r="N368">
        <v>130</v>
      </c>
      <c r="O368">
        <v>13</v>
      </c>
      <c r="P368">
        <v>44</v>
      </c>
      <c r="Q368" t="s">
        <v>464</v>
      </c>
      <c r="R368" t="s">
        <v>465</v>
      </c>
      <c r="S368">
        <v>1200</v>
      </c>
      <c r="T368" s="33" t="s">
        <v>417</v>
      </c>
      <c r="U368" t="s">
        <v>635</v>
      </c>
      <c r="V368">
        <v>52</v>
      </c>
      <c r="W368" t="s">
        <v>502</v>
      </c>
      <c r="X368">
        <v>5</v>
      </c>
      <c r="Y368">
        <v>6</v>
      </c>
      <c r="Z368">
        <v>10</v>
      </c>
      <c r="AD368" t="s">
        <v>472</v>
      </c>
      <c r="AE368">
        <v>1165</v>
      </c>
      <c r="AF368" t="s">
        <v>873</v>
      </c>
    </row>
    <row r="369" spans="1:32" x14ac:dyDescent="0.25">
      <c r="A369" s="17" t="s">
        <v>79</v>
      </c>
      <c r="B369" s="25" t="s">
        <v>109</v>
      </c>
      <c r="C369" s="37" t="str">
        <f>VLOOKUP(X369, method!$A$1:$B$15, 2, 0)</f>
        <v>中前</v>
      </c>
      <c r="D369">
        <v>11</v>
      </c>
      <c r="E369" s="141" t="str">
        <f t="shared" si="10"/>
        <v/>
      </c>
      <c r="F369" s="141">
        <f>COUNTIF($B$2:B369,B369)</f>
        <v>1</v>
      </c>
      <c r="G369" s="141" t="str">
        <f t="shared" si="11"/>
        <v/>
      </c>
      <c r="H369">
        <v>9</v>
      </c>
      <c r="I369">
        <v>10</v>
      </c>
      <c r="J369" s="50" t="s">
        <v>565</v>
      </c>
      <c r="K369" s="50" t="s">
        <v>565</v>
      </c>
      <c r="L369" s="20" t="s">
        <v>39</v>
      </c>
      <c r="M369">
        <v>119</v>
      </c>
      <c r="N369">
        <v>121</v>
      </c>
      <c r="O369">
        <v>19</v>
      </c>
      <c r="P369">
        <v>16</v>
      </c>
      <c r="Q369" t="s">
        <v>493</v>
      </c>
      <c r="R369" t="s">
        <v>479</v>
      </c>
      <c r="S369">
        <v>1400</v>
      </c>
      <c r="T369" s="33" t="s">
        <v>417</v>
      </c>
      <c r="U369">
        <v>4</v>
      </c>
      <c r="V369">
        <v>48</v>
      </c>
      <c r="W369" t="s">
        <v>502</v>
      </c>
      <c r="X369">
        <v>6</v>
      </c>
      <c r="Y369">
        <v>6</v>
      </c>
      <c r="Z369">
        <v>7</v>
      </c>
      <c r="AA369">
        <v>11</v>
      </c>
      <c r="AD369" t="s">
        <v>972</v>
      </c>
      <c r="AE369">
        <v>1147</v>
      </c>
      <c r="AF369" t="s">
        <v>973</v>
      </c>
    </row>
    <row r="370" spans="1:32" x14ac:dyDescent="0.25">
      <c r="A370" s="17" t="s">
        <v>79</v>
      </c>
      <c r="B370" s="25" t="s">
        <v>109</v>
      </c>
      <c r="C370" s="37" t="str">
        <f>VLOOKUP(X370, method!$A$1:$B$15, 2, 0)</f>
        <v>中前</v>
      </c>
      <c r="D370">
        <v>6</v>
      </c>
      <c r="E370" s="141" t="str">
        <f t="shared" si="10"/>
        <v/>
      </c>
      <c r="F370" s="141">
        <f>COUNTIF($B$2:B370,B370)</f>
        <v>2</v>
      </c>
      <c r="G370" s="141" t="str">
        <f t="shared" si="11"/>
        <v/>
      </c>
      <c r="H370">
        <v>9</v>
      </c>
      <c r="I370">
        <v>11</v>
      </c>
      <c r="J370" s="50" t="s">
        <v>565</v>
      </c>
      <c r="K370" s="49" t="s">
        <v>31</v>
      </c>
      <c r="L370" s="20" t="s">
        <v>39</v>
      </c>
      <c r="M370">
        <v>119</v>
      </c>
      <c r="N370">
        <v>125</v>
      </c>
      <c r="O370">
        <v>19</v>
      </c>
      <c r="P370">
        <v>4</v>
      </c>
      <c r="Q370" t="s">
        <v>974</v>
      </c>
      <c r="R370" t="s">
        <v>479</v>
      </c>
      <c r="S370">
        <v>1600</v>
      </c>
      <c r="T370" s="33" t="s">
        <v>417</v>
      </c>
      <c r="U370">
        <v>4</v>
      </c>
      <c r="V370">
        <v>50</v>
      </c>
      <c r="W370" t="s">
        <v>429</v>
      </c>
      <c r="X370">
        <v>7</v>
      </c>
      <c r="Y370">
        <v>1</v>
      </c>
      <c r="Z370">
        <v>2</v>
      </c>
      <c r="AA370">
        <v>6</v>
      </c>
      <c r="AD370" t="s">
        <v>975</v>
      </c>
      <c r="AE370">
        <v>1155</v>
      </c>
      <c r="AF370" t="s">
        <v>525</v>
      </c>
    </row>
    <row r="371" spans="1:32" x14ac:dyDescent="0.25">
      <c r="A371" s="17" t="s">
        <v>79</v>
      </c>
      <c r="B371" s="25" t="s">
        <v>109</v>
      </c>
      <c r="C371" s="38" t="str">
        <f>VLOOKUP(X371, method!$A$1:$B$15, 2, 0)</f>
        <v>留後</v>
      </c>
      <c r="D371" s="28">
        <v>3</v>
      </c>
      <c r="E371" s="140" t="str">
        <f t="shared" si="10"/>
        <v/>
      </c>
      <c r="F371" s="140">
        <f>COUNTIF($B$2:B371,B371)</f>
        <v>3</v>
      </c>
      <c r="G371" s="140" t="str">
        <f t="shared" si="11"/>
        <v/>
      </c>
      <c r="H371">
        <v>9</v>
      </c>
      <c r="I371">
        <v>14</v>
      </c>
      <c r="J371" s="50" t="s">
        <v>565</v>
      </c>
      <c r="K371" s="50" t="s">
        <v>565</v>
      </c>
      <c r="L371" s="20" t="s">
        <v>39</v>
      </c>
      <c r="M371">
        <v>119</v>
      </c>
      <c r="N371">
        <v>124</v>
      </c>
      <c r="O371">
        <v>19</v>
      </c>
      <c r="P371">
        <v>6.8</v>
      </c>
      <c r="Q371" t="s">
        <v>951</v>
      </c>
      <c r="R371" t="s">
        <v>483</v>
      </c>
      <c r="S371">
        <v>1600</v>
      </c>
      <c r="T371" s="33" t="s">
        <v>427</v>
      </c>
      <c r="U371">
        <v>4</v>
      </c>
      <c r="V371">
        <v>50</v>
      </c>
      <c r="W371" s="12" t="s">
        <v>539</v>
      </c>
      <c r="X371">
        <v>12</v>
      </c>
      <c r="Y371">
        <v>12</v>
      </c>
      <c r="Z371">
        <v>13</v>
      </c>
      <c r="AA371">
        <v>3</v>
      </c>
      <c r="AD371" t="s">
        <v>976</v>
      </c>
      <c r="AE371">
        <v>1141</v>
      </c>
      <c r="AF371" t="s">
        <v>110</v>
      </c>
    </row>
    <row r="372" spans="1:32" x14ac:dyDescent="0.25">
      <c r="A372" s="17" t="s">
        <v>79</v>
      </c>
      <c r="B372" s="25" t="s">
        <v>109</v>
      </c>
      <c r="C372" s="36" t="str">
        <f>VLOOKUP(X372, method!$A$1:$B$15, 2, 0)</f>
        <v>中後</v>
      </c>
      <c r="D372" s="30">
        <v>4</v>
      </c>
      <c r="E372" s="141" t="str">
        <f t="shared" si="10"/>
        <v/>
      </c>
      <c r="F372" s="141">
        <f>COUNTIF($B$2:B372,B372)</f>
        <v>4</v>
      </c>
      <c r="G372" s="141" t="str">
        <f t="shared" si="11"/>
        <v/>
      </c>
      <c r="H372">
        <v>9</v>
      </c>
      <c r="I372">
        <v>1</v>
      </c>
      <c r="J372" s="50" t="s">
        <v>565</v>
      </c>
      <c r="K372" s="50" t="s">
        <v>565</v>
      </c>
      <c r="L372" s="20" t="s">
        <v>39</v>
      </c>
      <c r="M372">
        <v>119</v>
      </c>
      <c r="N372">
        <v>122</v>
      </c>
      <c r="O372">
        <v>19</v>
      </c>
      <c r="P372">
        <v>7.5</v>
      </c>
      <c r="Q372" t="s">
        <v>660</v>
      </c>
      <c r="R372" t="s">
        <v>508</v>
      </c>
      <c r="S372">
        <v>1400</v>
      </c>
      <c r="T372" s="33" t="s">
        <v>417</v>
      </c>
      <c r="U372">
        <v>4</v>
      </c>
      <c r="V372">
        <v>49</v>
      </c>
      <c r="W372" s="12" t="s">
        <v>654</v>
      </c>
      <c r="X372">
        <v>8</v>
      </c>
      <c r="Y372">
        <v>8</v>
      </c>
      <c r="Z372">
        <v>11</v>
      </c>
      <c r="AA372">
        <v>4</v>
      </c>
      <c r="AD372" t="s">
        <v>977</v>
      </c>
      <c r="AE372">
        <v>1138</v>
      </c>
      <c r="AF372" t="s">
        <v>110</v>
      </c>
    </row>
    <row r="373" spans="1:32" x14ac:dyDescent="0.25">
      <c r="A373" s="17" t="s">
        <v>79</v>
      </c>
      <c r="B373" s="25" t="s">
        <v>109</v>
      </c>
      <c r="C373" s="37" t="str">
        <f>VLOOKUP(X373, method!$A$1:$B$15, 2, 0)</f>
        <v>中前</v>
      </c>
      <c r="D373">
        <v>7</v>
      </c>
      <c r="E373" s="141" t="str">
        <f t="shared" si="10"/>
        <v/>
      </c>
      <c r="F373" s="141">
        <f>COUNTIF($B$2:B373,B373)</f>
        <v>5</v>
      </c>
      <c r="G373" s="141" t="str">
        <f t="shared" si="11"/>
        <v/>
      </c>
      <c r="H373">
        <v>9</v>
      </c>
      <c r="I373">
        <v>7</v>
      </c>
      <c r="J373" s="50" t="s">
        <v>565</v>
      </c>
      <c r="K373" s="67" t="s">
        <v>195</v>
      </c>
      <c r="L373" s="20" t="s">
        <v>39</v>
      </c>
      <c r="M373">
        <v>119</v>
      </c>
      <c r="N373">
        <v>126</v>
      </c>
      <c r="O373">
        <v>19</v>
      </c>
      <c r="P373">
        <v>52</v>
      </c>
      <c r="Q373" t="s">
        <v>882</v>
      </c>
      <c r="R373" t="s">
        <v>508</v>
      </c>
      <c r="S373">
        <v>1400</v>
      </c>
      <c r="T373" s="34" t="s">
        <v>480</v>
      </c>
      <c r="U373">
        <v>4</v>
      </c>
      <c r="V373">
        <v>51</v>
      </c>
      <c r="W373">
        <v>5</v>
      </c>
      <c r="X373">
        <v>6</v>
      </c>
      <c r="Y373">
        <v>11</v>
      </c>
      <c r="Z373">
        <v>12</v>
      </c>
      <c r="AA373">
        <v>7</v>
      </c>
      <c r="AD373" t="s">
        <v>978</v>
      </c>
      <c r="AE373">
        <v>1135</v>
      </c>
      <c r="AF373" t="s">
        <v>110</v>
      </c>
    </row>
    <row r="374" spans="1:32" x14ac:dyDescent="0.25">
      <c r="A374" s="17" t="s">
        <v>79</v>
      </c>
      <c r="B374" s="25" t="s">
        <v>109</v>
      </c>
      <c r="C374" s="38" t="str">
        <f>VLOOKUP(X374, method!$A$1:$B$15, 2, 0)</f>
        <v>留後</v>
      </c>
      <c r="D374" s="30">
        <v>5</v>
      </c>
      <c r="E374" s="141" t="str">
        <f t="shared" si="10"/>
        <v/>
      </c>
      <c r="F374" s="141">
        <f>COUNTIF($B$2:B374,B374)</f>
        <v>6</v>
      </c>
      <c r="G374" s="141" t="str">
        <f t="shared" si="11"/>
        <v/>
      </c>
      <c r="H374">
        <v>9</v>
      </c>
      <c r="I374">
        <v>2</v>
      </c>
      <c r="J374" s="50" t="s">
        <v>565</v>
      </c>
      <c r="K374" s="67" t="s">
        <v>195</v>
      </c>
      <c r="L374" s="20" t="s">
        <v>39</v>
      </c>
      <c r="M374">
        <v>119</v>
      </c>
      <c r="N374">
        <v>127</v>
      </c>
      <c r="O374">
        <v>19</v>
      </c>
      <c r="P374">
        <v>53</v>
      </c>
      <c r="Q374" t="s">
        <v>507</v>
      </c>
      <c r="R374" t="s">
        <v>508</v>
      </c>
      <c r="S374">
        <v>1400</v>
      </c>
      <c r="T374" s="33" t="s">
        <v>417</v>
      </c>
      <c r="U374">
        <v>4</v>
      </c>
      <c r="V374">
        <v>52</v>
      </c>
      <c r="W374" t="s">
        <v>484</v>
      </c>
      <c r="X374">
        <v>14</v>
      </c>
      <c r="Y374">
        <v>13</v>
      </c>
      <c r="Z374">
        <v>12</v>
      </c>
      <c r="AA374">
        <v>5</v>
      </c>
      <c r="AD374" t="s">
        <v>979</v>
      </c>
      <c r="AE374">
        <v>1138</v>
      </c>
      <c r="AF374" t="s">
        <v>980</v>
      </c>
    </row>
    <row r="375" spans="1:32" x14ac:dyDescent="0.25">
      <c r="A375" s="17" t="s">
        <v>79</v>
      </c>
      <c r="B375" s="25" t="s">
        <v>109</v>
      </c>
      <c r="C375" s="38" t="str">
        <f>VLOOKUP(X375, method!$A$1:$B$15, 2, 0)</f>
        <v>留後</v>
      </c>
      <c r="D375">
        <v>11</v>
      </c>
      <c r="E375" s="141" t="str">
        <f t="shared" si="10"/>
        <v/>
      </c>
      <c r="F375" s="141">
        <f>COUNTIF($B$2:B375,B375)</f>
        <v>7</v>
      </c>
      <c r="G375" s="141" t="str">
        <f t="shared" si="11"/>
        <v/>
      </c>
      <c r="H375">
        <v>9</v>
      </c>
      <c r="I375">
        <v>11</v>
      </c>
      <c r="J375" s="50" t="s">
        <v>565</v>
      </c>
      <c r="K375" s="54" t="s">
        <v>58</v>
      </c>
      <c r="L375" s="20" t="s">
        <v>39</v>
      </c>
      <c r="M375">
        <v>119</v>
      </c>
      <c r="N375">
        <v>127</v>
      </c>
      <c r="O375">
        <v>19</v>
      </c>
      <c r="P375">
        <v>114</v>
      </c>
      <c r="Q375" t="s">
        <v>886</v>
      </c>
      <c r="R375" t="s">
        <v>483</v>
      </c>
      <c r="S375">
        <v>1200</v>
      </c>
      <c r="T375" s="33" t="s">
        <v>417</v>
      </c>
      <c r="U375">
        <v>4</v>
      </c>
      <c r="V375">
        <v>52</v>
      </c>
      <c r="W375" t="s">
        <v>516</v>
      </c>
      <c r="X375">
        <v>12</v>
      </c>
      <c r="Y375">
        <v>14</v>
      </c>
      <c r="Z375">
        <v>11</v>
      </c>
      <c r="AD375" t="s">
        <v>481</v>
      </c>
      <c r="AE375">
        <v>1157</v>
      </c>
      <c r="AF375" t="s">
        <v>639</v>
      </c>
    </row>
    <row r="376" spans="1:32" x14ac:dyDescent="0.25">
      <c r="A376" s="17" t="s">
        <v>79</v>
      </c>
      <c r="B376" s="26" t="s">
        <v>112</v>
      </c>
      <c r="C376" s="36" t="str">
        <f>VLOOKUP(X376, method!$A$1:$B$15, 2, 0)</f>
        <v>中後</v>
      </c>
      <c r="D376">
        <v>8</v>
      </c>
      <c r="E376" s="141" t="str">
        <f t="shared" si="10"/>
        <v/>
      </c>
      <c r="F376" s="141">
        <f>COUNTIF($B$2:B376,B376)</f>
        <v>1</v>
      </c>
      <c r="G376" s="141" t="str">
        <f t="shared" si="11"/>
        <v/>
      </c>
      <c r="H376">
        <v>2</v>
      </c>
      <c r="I376">
        <v>9</v>
      </c>
      <c r="J376" s="48" t="s">
        <v>26</v>
      </c>
      <c r="K376" s="59" t="s">
        <v>85</v>
      </c>
      <c r="L376" s="26" t="s">
        <v>59</v>
      </c>
      <c r="M376">
        <v>120</v>
      </c>
      <c r="N376">
        <v>122</v>
      </c>
      <c r="O376">
        <v>13</v>
      </c>
      <c r="P376">
        <v>26</v>
      </c>
      <c r="Q376" t="s">
        <v>415</v>
      </c>
      <c r="R376" s="32" t="s">
        <v>416</v>
      </c>
      <c r="S376" s="41">
        <v>1650</v>
      </c>
      <c r="T376" s="33" t="s">
        <v>417</v>
      </c>
      <c r="U376">
        <v>4</v>
      </c>
      <c r="V376">
        <v>47</v>
      </c>
      <c r="W376">
        <v>4</v>
      </c>
      <c r="X376">
        <v>9</v>
      </c>
      <c r="Y376">
        <v>9</v>
      </c>
      <c r="Z376">
        <v>5</v>
      </c>
      <c r="AA376">
        <v>8</v>
      </c>
      <c r="AD376" t="s">
        <v>981</v>
      </c>
      <c r="AE376">
        <v>1090</v>
      </c>
      <c r="AF376" t="s">
        <v>114</v>
      </c>
    </row>
    <row r="377" spans="1:32" x14ac:dyDescent="0.25">
      <c r="A377" s="17" t="s">
        <v>79</v>
      </c>
      <c r="B377" s="26" t="s">
        <v>112</v>
      </c>
      <c r="C377" s="36" t="str">
        <f>VLOOKUP(X377, method!$A$1:$B$15, 2, 0)</f>
        <v>中後</v>
      </c>
      <c r="D377">
        <v>9</v>
      </c>
      <c r="E377" s="141" t="str">
        <f t="shared" si="10"/>
        <v/>
      </c>
      <c r="F377" s="141">
        <f>COUNTIF($B$2:B377,B377)</f>
        <v>2</v>
      </c>
      <c r="G377" s="141" t="str">
        <f t="shared" si="11"/>
        <v/>
      </c>
      <c r="H377">
        <v>2</v>
      </c>
      <c r="I377">
        <v>4</v>
      </c>
      <c r="J377" s="48" t="s">
        <v>26</v>
      </c>
      <c r="K377" s="55" t="s">
        <v>64</v>
      </c>
      <c r="L377" s="26" t="s">
        <v>59</v>
      </c>
      <c r="M377">
        <v>120</v>
      </c>
      <c r="N377">
        <v>125</v>
      </c>
      <c r="O377">
        <v>13</v>
      </c>
      <c r="P377">
        <v>10</v>
      </c>
      <c r="Q377" t="s">
        <v>496</v>
      </c>
      <c r="R377" s="32" t="s">
        <v>432</v>
      </c>
      <c r="S377" s="41">
        <v>1650</v>
      </c>
      <c r="T377" s="33" t="s">
        <v>427</v>
      </c>
      <c r="U377">
        <v>4</v>
      </c>
      <c r="V377">
        <v>49</v>
      </c>
      <c r="W377">
        <v>5</v>
      </c>
      <c r="X377">
        <v>8</v>
      </c>
      <c r="Y377">
        <v>8</v>
      </c>
      <c r="Z377">
        <v>8</v>
      </c>
      <c r="AA377">
        <v>9</v>
      </c>
      <c r="AD377" t="s">
        <v>982</v>
      </c>
      <c r="AE377">
        <v>1093</v>
      </c>
      <c r="AF377" t="s">
        <v>114</v>
      </c>
    </row>
    <row r="378" spans="1:32" x14ac:dyDescent="0.25">
      <c r="A378" s="17" t="s">
        <v>79</v>
      </c>
      <c r="B378" s="26" t="s">
        <v>112</v>
      </c>
      <c r="C378" s="36" t="str">
        <f>VLOOKUP(X378, method!$A$1:$B$15, 2, 0)</f>
        <v>中後</v>
      </c>
      <c r="D378">
        <v>6</v>
      </c>
      <c r="E378" s="141" t="str">
        <f t="shared" si="10"/>
        <v/>
      </c>
      <c r="F378" s="141">
        <f>COUNTIF($B$2:B378,B378)</f>
        <v>3</v>
      </c>
      <c r="G378" s="141" t="str">
        <f t="shared" si="11"/>
        <v/>
      </c>
      <c r="H378">
        <v>2</v>
      </c>
      <c r="I378">
        <v>11</v>
      </c>
      <c r="J378" s="48" t="s">
        <v>26</v>
      </c>
      <c r="K378" s="55" t="s">
        <v>64</v>
      </c>
      <c r="L378" s="26" t="s">
        <v>59</v>
      </c>
      <c r="M378">
        <v>120</v>
      </c>
      <c r="N378">
        <v>128</v>
      </c>
      <c r="O378">
        <v>13</v>
      </c>
      <c r="P378">
        <v>14</v>
      </c>
      <c r="Q378" t="s">
        <v>853</v>
      </c>
      <c r="R378" s="32" t="s">
        <v>432</v>
      </c>
      <c r="S378" s="41">
        <v>1650</v>
      </c>
      <c r="T378" s="33" t="s">
        <v>427</v>
      </c>
      <c r="U378">
        <v>4</v>
      </c>
      <c r="V378">
        <v>51</v>
      </c>
      <c r="W378" t="s">
        <v>429</v>
      </c>
      <c r="X378">
        <v>8</v>
      </c>
      <c r="Y378">
        <v>8</v>
      </c>
      <c r="Z378">
        <v>7</v>
      </c>
      <c r="AA378">
        <v>6</v>
      </c>
      <c r="AD378" t="s">
        <v>983</v>
      </c>
      <c r="AE378">
        <v>1082</v>
      </c>
      <c r="AF378" t="s">
        <v>114</v>
      </c>
    </row>
    <row r="379" spans="1:32" x14ac:dyDescent="0.25">
      <c r="A379" s="17" t="s">
        <v>79</v>
      </c>
      <c r="B379" s="26" t="s">
        <v>112</v>
      </c>
      <c r="C379" s="36" t="str">
        <f>VLOOKUP(X379, method!$A$1:$B$15, 2, 0)</f>
        <v>中後</v>
      </c>
      <c r="D379">
        <v>7</v>
      </c>
      <c r="E379" s="141" t="str">
        <f t="shared" si="10"/>
        <v/>
      </c>
      <c r="F379" s="141">
        <f>COUNTIF($B$2:B379,B379)</f>
        <v>4</v>
      </c>
      <c r="G379" s="141" t="str">
        <f t="shared" si="11"/>
        <v/>
      </c>
      <c r="H379">
        <v>2</v>
      </c>
      <c r="I379">
        <v>6</v>
      </c>
      <c r="J379" s="48" t="s">
        <v>26</v>
      </c>
      <c r="K379" s="67" t="s">
        <v>195</v>
      </c>
      <c r="L379" s="26" t="s">
        <v>59</v>
      </c>
      <c r="M379">
        <v>120</v>
      </c>
      <c r="N379">
        <v>126</v>
      </c>
      <c r="O379">
        <v>13</v>
      </c>
      <c r="P379">
        <v>23</v>
      </c>
      <c r="Q379" t="s">
        <v>428</v>
      </c>
      <c r="R379" s="31" t="s">
        <v>420</v>
      </c>
      <c r="S379">
        <v>1800</v>
      </c>
      <c r="T379" s="33" t="s">
        <v>427</v>
      </c>
      <c r="U379">
        <v>4</v>
      </c>
      <c r="V379">
        <v>51</v>
      </c>
      <c r="W379" t="s">
        <v>474</v>
      </c>
      <c r="X379">
        <v>8</v>
      </c>
      <c r="Y379">
        <v>7</v>
      </c>
      <c r="Z379">
        <v>7</v>
      </c>
      <c r="AA379">
        <v>7</v>
      </c>
      <c r="AB379">
        <v>7</v>
      </c>
      <c r="AD379" t="s">
        <v>984</v>
      </c>
      <c r="AE379">
        <v>1081</v>
      </c>
      <c r="AF379" t="s">
        <v>114</v>
      </c>
    </row>
    <row r="380" spans="1:32" x14ac:dyDescent="0.25">
      <c r="A380" s="17" t="s">
        <v>79</v>
      </c>
      <c r="B380" s="26" t="s">
        <v>112</v>
      </c>
      <c r="C380" s="36" t="str">
        <f>VLOOKUP(X380, method!$A$1:$B$15, 2, 0)</f>
        <v>中後</v>
      </c>
      <c r="D380">
        <v>6</v>
      </c>
      <c r="E380" s="141" t="str">
        <f t="shared" si="10"/>
        <v/>
      </c>
      <c r="F380" s="141">
        <f>COUNTIF($B$2:B380,B380)</f>
        <v>5</v>
      </c>
      <c r="G380" s="141" t="str">
        <f t="shared" si="11"/>
        <v/>
      </c>
      <c r="H380">
        <v>2</v>
      </c>
      <c r="I380">
        <v>4</v>
      </c>
      <c r="J380" s="48" t="s">
        <v>26</v>
      </c>
      <c r="K380" s="59" t="s">
        <v>85</v>
      </c>
      <c r="L380" s="26" t="s">
        <v>59</v>
      </c>
      <c r="M380">
        <v>120</v>
      </c>
      <c r="N380">
        <v>129</v>
      </c>
      <c r="O380">
        <v>13</v>
      </c>
      <c r="P380">
        <v>15</v>
      </c>
      <c r="Q380" t="s">
        <v>547</v>
      </c>
      <c r="R380" s="32" t="s">
        <v>432</v>
      </c>
      <c r="S380" s="41">
        <v>1650</v>
      </c>
      <c r="T380" s="33" t="s">
        <v>417</v>
      </c>
      <c r="U380">
        <v>4</v>
      </c>
      <c r="V380">
        <v>53</v>
      </c>
      <c r="W380">
        <v>4</v>
      </c>
      <c r="X380">
        <v>10</v>
      </c>
      <c r="Y380">
        <v>10</v>
      </c>
      <c r="Z380">
        <v>10</v>
      </c>
      <c r="AA380">
        <v>6</v>
      </c>
      <c r="AD380" t="s">
        <v>985</v>
      </c>
      <c r="AE380">
        <v>1094</v>
      </c>
      <c r="AF380" t="s">
        <v>114</v>
      </c>
    </row>
    <row r="381" spans="1:32" x14ac:dyDescent="0.25">
      <c r="A381" s="17" t="s">
        <v>79</v>
      </c>
      <c r="B381" s="26" t="s">
        <v>112</v>
      </c>
      <c r="C381" s="37" t="str">
        <f>VLOOKUP(X381, method!$A$1:$B$15, 2, 0)</f>
        <v>中前</v>
      </c>
      <c r="D381" s="30">
        <v>5</v>
      </c>
      <c r="E381" s="141" t="str">
        <f t="shared" si="10"/>
        <v/>
      </c>
      <c r="F381" s="141">
        <f>COUNTIF($B$2:B381,B381)</f>
        <v>6</v>
      </c>
      <c r="G381" s="141" t="str">
        <f t="shared" si="11"/>
        <v/>
      </c>
      <c r="H381">
        <v>2</v>
      </c>
      <c r="I381">
        <v>1</v>
      </c>
      <c r="J381" s="48" t="s">
        <v>26</v>
      </c>
      <c r="K381" s="55" t="s">
        <v>64</v>
      </c>
      <c r="L381" s="26" t="s">
        <v>59</v>
      </c>
      <c r="M381">
        <v>120</v>
      </c>
      <c r="N381">
        <v>130</v>
      </c>
      <c r="O381">
        <v>13</v>
      </c>
      <c r="P381">
        <v>12</v>
      </c>
      <c r="Q381" t="s">
        <v>431</v>
      </c>
      <c r="R381" s="32" t="s">
        <v>432</v>
      </c>
      <c r="S381" s="41">
        <v>1650</v>
      </c>
      <c r="T381" s="33" t="s">
        <v>427</v>
      </c>
      <c r="U381">
        <v>4</v>
      </c>
      <c r="V381">
        <v>55</v>
      </c>
      <c r="W381" t="s">
        <v>441</v>
      </c>
      <c r="X381">
        <v>7</v>
      </c>
      <c r="Y381">
        <v>6</v>
      </c>
      <c r="Z381">
        <v>5</v>
      </c>
      <c r="AA381">
        <v>5</v>
      </c>
      <c r="AD381" t="s">
        <v>986</v>
      </c>
      <c r="AE381">
        <v>1097</v>
      </c>
      <c r="AF381" t="s">
        <v>114</v>
      </c>
    </row>
    <row r="382" spans="1:32" x14ac:dyDescent="0.25">
      <c r="A382" s="17" t="s">
        <v>79</v>
      </c>
      <c r="B382" s="26" t="s">
        <v>112</v>
      </c>
      <c r="C382" s="36" t="str">
        <f>VLOOKUP(X382, method!$A$1:$B$15, 2, 0)</f>
        <v>中後</v>
      </c>
      <c r="D382">
        <v>11</v>
      </c>
      <c r="E382" s="141" t="str">
        <f t="shared" si="10"/>
        <v/>
      </c>
      <c r="F382" s="141">
        <f>COUNTIF($B$2:B382,B382)</f>
        <v>7</v>
      </c>
      <c r="G382" s="141" t="str">
        <f t="shared" si="11"/>
        <v/>
      </c>
      <c r="H382">
        <v>2</v>
      </c>
      <c r="I382">
        <v>10</v>
      </c>
      <c r="J382" s="48" t="s">
        <v>26</v>
      </c>
      <c r="K382" s="54" t="s">
        <v>58</v>
      </c>
      <c r="L382" s="26" t="s">
        <v>59</v>
      </c>
      <c r="M382">
        <v>120</v>
      </c>
      <c r="N382">
        <v>131</v>
      </c>
      <c r="O382">
        <v>13</v>
      </c>
      <c r="P382">
        <v>45</v>
      </c>
      <c r="Q382" t="s">
        <v>518</v>
      </c>
      <c r="R382" s="32" t="s">
        <v>416</v>
      </c>
      <c r="S382" s="41">
        <v>1650</v>
      </c>
      <c r="T382" s="33" t="s">
        <v>417</v>
      </c>
      <c r="U382">
        <v>4</v>
      </c>
      <c r="V382">
        <v>56</v>
      </c>
      <c r="W382" t="s">
        <v>505</v>
      </c>
      <c r="X382">
        <v>10</v>
      </c>
      <c r="Y382">
        <v>9</v>
      </c>
      <c r="Z382">
        <v>9</v>
      </c>
      <c r="AA382">
        <v>11</v>
      </c>
      <c r="AD382" t="s">
        <v>987</v>
      </c>
      <c r="AE382">
        <v>1105</v>
      </c>
      <c r="AF382" t="s">
        <v>114</v>
      </c>
    </row>
    <row r="383" spans="1:32" x14ac:dyDescent="0.25">
      <c r="A383" s="17" t="s">
        <v>79</v>
      </c>
      <c r="B383" s="26" t="s">
        <v>112</v>
      </c>
      <c r="C383" s="37" t="str">
        <f>VLOOKUP(X383, method!$A$1:$B$15, 2, 0)</f>
        <v>中前</v>
      </c>
      <c r="D383">
        <v>10</v>
      </c>
      <c r="E383" s="141" t="str">
        <f t="shared" si="10"/>
        <v/>
      </c>
      <c r="F383" s="141">
        <f>COUNTIF($B$2:B383,B383)</f>
        <v>8</v>
      </c>
      <c r="G383" s="141" t="str">
        <f t="shared" si="11"/>
        <v/>
      </c>
      <c r="H383">
        <v>2</v>
      </c>
      <c r="I383">
        <v>2</v>
      </c>
      <c r="J383" s="48" t="s">
        <v>26</v>
      </c>
      <c r="K383" s="59" t="s">
        <v>85</v>
      </c>
      <c r="L383" s="26" t="s">
        <v>59</v>
      </c>
      <c r="M383">
        <v>120</v>
      </c>
      <c r="N383">
        <v>134</v>
      </c>
      <c r="O383">
        <v>13</v>
      </c>
      <c r="P383">
        <v>19</v>
      </c>
      <c r="Q383" t="s">
        <v>901</v>
      </c>
      <c r="R383" s="32" t="s">
        <v>416</v>
      </c>
      <c r="S383" s="41">
        <v>1650</v>
      </c>
      <c r="T383" s="33" t="s">
        <v>417</v>
      </c>
      <c r="U383">
        <v>4</v>
      </c>
      <c r="V383">
        <v>56</v>
      </c>
      <c r="W383" t="s">
        <v>519</v>
      </c>
      <c r="X383">
        <v>5</v>
      </c>
      <c r="Y383">
        <v>8</v>
      </c>
      <c r="Z383">
        <v>8</v>
      </c>
      <c r="AA383">
        <v>10</v>
      </c>
      <c r="AD383" t="s">
        <v>914</v>
      </c>
      <c r="AE383">
        <v>1086</v>
      </c>
      <c r="AF383" t="s">
        <v>114</v>
      </c>
    </row>
    <row r="384" spans="1:32" x14ac:dyDescent="0.25">
      <c r="A384" s="17" t="s">
        <v>79</v>
      </c>
      <c r="B384" s="26" t="s">
        <v>112</v>
      </c>
      <c r="C384" s="37" t="str">
        <f>VLOOKUP(X384, method!$A$1:$B$15, 2, 0)</f>
        <v>中前</v>
      </c>
      <c r="D384" s="30">
        <v>5</v>
      </c>
      <c r="E384" s="141" t="str">
        <f t="shared" si="10"/>
        <v/>
      </c>
      <c r="F384" s="141">
        <f>COUNTIF($B$2:B384,B384)</f>
        <v>9</v>
      </c>
      <c r="G384" s="141" t="str">
        <f t="shared" si="11"/>
        <v/>
      </c>
      <c r="H384">
        <v>2</v>
      </c>
      <c r="I384">
        <v>1</v>
      </c>
      <c r="J384" s="48" t="s">
        <v>26</v>
      </c>
      <c r="K384" s="59" t="s">
        <v>85</v>
      </c>
      <c r="L384" s="26" t="s">
        <v>59</v>
      </c>
      <c r="M384">
        <v>120</v>
      </c>
      <c r="N384">
        <v>131</v>
      </c>
      <c r="O384">
        <v>13</v>
      </c>
      <c r="P384">
        <v>10</v>
      </c>
      <c r="Q384" t="s">
        <v>649</v>
      </c>
      <c r="R384" s="32" t="s">
        <v>426</v>
      </c>
      <c r="S384" s="41">
        <v>1650</v>
      </c>
      <c r="T384" s="33" t="s">
        <v>417</v>
      </c>
      <c r="U384">
        <v>4</v>
      </c>
      <c r="V384">
        <v>56</v>
      </c>
      <c r="W384" t="s">
        <v>589</v>
      </c>
      <c r="X384">
        <v>6</v>
      </c>
      <c r="Y384">
        <v>7</v>
      </c>
      <c r="Z384">
        <v>7</v>
      </c>
      <c r="AA384">
        <v>5</v>
      </c>
      <c r="AD384" t="s">
        <v>988</v>
      </c>
      <c r="AE384">
        <v>1092</v>
      </c>
      <c r="AF384" t="s">
        <v>114</v>
      </c>
    </row>
    <row r="385" spans="1:32" x14ac:dyDescent="0.25">
      <c r="A385" s="17" t="s">
        <v>79</v>
      </c>
      <c r="B385" s="26" t="s">
        <v>112</v>
      </c>
      <c r="C385" s="37" t="str">
        <f>VLOOKUP(X385, method!$A$1:$B$15, 2, 0)</f>
        <v>中前</v>
      </c>
      <c r="D385" s="28">
        <v>1</v>
      </c>
      <c r="E385" s="140" t="str">
        <f t="shared" si="10"/>
        <v/>
      </c>
      <c r="F385" s="140">
        <f>COUNTIF($B$2:B385,B385)</f>
        <v>10</v>
      </c>
      <c r="G385" s="140" t="str">
        <f t="shared" si="11"/>
        <v/>
      </c>
      <c r="H385">
        <v>2</v>
      </c>
      <c r="I385">
        <v>5</v>
      </c>
      <c r="J385" s="48" t="s">
        <v>26</v>
      </c>
      <c r="K385" s="74" t="s">
        <v>404</v>
      </c>
      <c r="L385" s="26" t="s">
        <v>59</v>
      </c>
      <c r="M385">
        <v>120</v>
      </c>
      <c r="N385">
        <v>125</v>
      </c>
      <c r="O385">
        <v>13</v>
      </c>
      <c r="P385">
        <v>10</v>
      </c>
      <c r="Q385" t="s">
        <v>785</v>
      </c>
      <c r="R385" s="32" t="s">
        <v>432</v>
      </c>
      <c r="S385" s="41">
        <v>1650</v>
      </c>
      <c r="T385" s="33" t="s">
        <v>417</v>
      </c>
      <c r="U385">
        <v>4</v>
      </c>
      <c r="V385">
        <v>50</v>
      </c>
      <c r="W385" s="12" t="s">
        <v>989</v>
      </c>
      <c r="X385">
        <v>5</v>
      </c>
      <c r="Y385">
        <v>5</v>
      </c>
      <c r="Z385">
        <v>5</v>
      </c>
      <c r="AA385">
        <v>1</v>
      </c>
      <c r="AD385" t="s">
        <v>990</v>
      </c>
      <c r="AE385">
        <v>1086</v>
      </c>
      <c r="AF385" t="s">
        <v>114</v>
      </c>
    </row>
    <row r="386" spans="1:32" x14ac:dyDescent="0.25">
      <c r="A386" s="17" t="s">
        <v>79</v>
      </c>
      <c r="B386" s="26" t="s">
        <v>112</v>
      </c>
      <c r="C386" s="37" t="str">
        <f>VLOOKUP(X386, method!$A$1:$B$15, 2, 0)</f>
        <v>中前</v>
      </c>
      <c r="D386" s="28">
        <v>1</v>
      </c>
      <c r="E386" s="140" t="str">
        <f t="shared" ref="E386:E449" si="12">IF(COUNTIFS($B:$B,B386,$F:$F,"&lt;="&amp;5,$D:$D,"&lt;="&amp;5)&gt;=3,"忠","")</f>
        <v/>
      </c>
      <c r="F386" s="140">
        <f>COUNTIF($B$2:B386,B386)</f>
        <v>11</v>
      </c>
      <c r="G386" s="140" t="str">
        <f t="shared" ref="G386:G449" si="13">IF(F386&lt;=5,
    IF(COUNTIFS($B:$B,TRIM($B386),$F:$F,"&lt;=5",$AC:$AC,"&lt;&gt;"&amp;LOOKUP(1,0/((TRIM($B:$B)=TRIM($B386))*($F:$F=1)),$AC:$AC))&gt;0,
    "倉",""),
"")</f>
        <v/>
      </c>
      <c r="H386">
        <v>2</v>
      </c>
      <c r="I386">
        <v>5</v>
      </c>
      <c r="J386" s="48" t="s">
        <v>26</v>
      </c>
      <c r="K386" s="59" t="s">
        <v>85</v>
      </c>
      <c r="L386" s="26" t="s">
        <v>59</v>
      </c>
      <c r="M386">
        <v>120</v>
      </c>
      <c r="N386">
        <v>122</v>
      </c>
      <c r="O386">
        <v>13</v>
      </c>
      <c r="P386">
        <v>8.9</v>
      </c>
      <c r="Q386" t="s">
        <v>591</v>
      </c>
      <c r="R386" s="32" t="s">
        <v>432</v>
      </c>
      <c r="S386" s="41">
        <v>1650</v>
      </c>
      <c r="T386" s="33" t="s">
        <v>417</v>
      </c>
      <c r="U386">
        <v>4</v>
      </c>
      <c r="V386">
        <v>45</v>
      </c>
      <c r="W386" s="12" t="s">
        <v>654</v>
      </c>
      <c r="X386">
        <v>6</v>
      </c>
      <c r="Y386">
        <v>6</v>
      </c>
      <c r="Z386">
        <v>3</v>
      </c>
      <c r="AA386">
        <v>1</v>
      </c>
      <c r="AD386" t="s">
        <v>991</v>
      </c>
      <c r="AE386">
        <v>1088</v>
      </c>
      <c r="AF386" t="s">
        <v>114</v>
      </c>
    </row>
    <row r="387" spans="1:32" x14ac:dyDescent="0.25">
      <c r="A387" s="17" t="s">
        <v>79</v>
      </c>
      <c r="B387" s="26" t="s">
        <v>112</v>
      </c>
      <c r="C387" s="36" t="str">
        <f>VLOOKUP(X387, method!$A$1:$B$15, 2, 0)</f>
        <v>中後</v>
      </c>
      <c r="D387">
        <v>7</v>
      </c>
      <c r="E387" s="141" t="str">
        <f t="shared" si="12"/>
        <v/>
      </c>
      <c r="F387" s="141">
        <f>COUNTIF($B$2:B387,B387)</f>
        <v>12</v>
      </c>
      <c r="G387" s="141" t="str">
        <f t="shared" si="13"/>
        <v/>
      </c>
      <c r="H387">
        <v>2</v>
      </c>
      <c r="I387">
        <v>4</v>
      </c>
      <c r="J387" s="48" t="s">
        <v>26</v>
      </c>
      <c r="K387" s="59" t="s">
        <v>85</v>
      </c>
      <c r="L387" s="26" t="s">
        <v>59</v>
      </c>
      <c r="M387">
        <v>120</v>
      </c>
      <c r="N387">
        <v>122</v>
      </c>
      <c r="O387">
        <v>13</v>
      </c>
      <c r="P387">
        <v>6.5</v>
      </c>
      <c r="Q387" t="s">
        <v>592</v>
      </c>
      <c r="R387" s="31" t="s">
        <v>420</v>
      </c>
      <c r="S387" s="41">
        <v>1650</v>
      </c>
      <c r="T387" s="33" t="s">
        <v>417</v>
      </c>
      <c r="U387">
        <v>4</v>
      </c>
      <c r="V387">
        <v>45</v>
      </c>
      <c r="W387" t="s">
        <v>435</v>
      </c>
      <c r="X387">
        <v>8</v>
      </c>
      <c r="Y387">
        <v>8</v>
      </c>
      <c r="Z387">
        <v>5</v>
      </c>
      <c r="AA387">
        <v>7</v>
      </c>
      <c r="AD387" t="s">
        <v>234</v>
      </c>
      <c r="AE387">
        <v>1090</v>
      </c>
      <c r="AF387" t="s">
        <v>114</v>
      </c>
    </row>
    <row r="388" spans="1:32" x14ac:dyDescent="0.25">
      <c r="A388" s="17" t="s">
        <v>79</v>
      </c>
      <c r="B388" s="26" t="s">
        <v>112</v>
      </c>
      <c r="C388" s="36" t="str">
        <f>VLOOKUP(X388, method!$A$1:$B$15, 2, 0)</f>
        <v>中後</v>
      </c>
      <c r="D388" s="28">
        <v>2</v>
      </c>
      <c r="E388" s="140" t="str">
        <f t="shared" si="12"/>
        <v/>
      </c>
      <c r="F388" s="140">
        <f>COUNTIF($B$2:B388,B388)</f>
        <v>13</v>
      </c>
      <c r="G388" s="140" t="str">
        <f t="shared" si="13"/>
        <v/>
      </c>
      <c r="H388">
        <v>2</v>
      </c>
      <c r="I388">
        <v>9</v>
      </c>
      <c r="J388" s="48" t="s">
        <v>26</v>
      </c>
      <c r="K388" s="59" t="s">
        <v>85</v>
      </c>
      <c r="L388" s="26" t="s">
        <v>59</v>
      </c>
      <c r="M388">
        <v>120</v>
      </c>
      <c r="N388">
        <v>120</v>
      </c>
      <c r="O388">
        <v>13</v>
      </c>
      <c r="P388">
        <v>14</v>
      </c>
      <c r="Q388" t="s">
        <v>470</v>
      </c>
      <c r="R388" s="32" t="s">
        <v>416</v>
      </c>
      <c r="S388" s="41">
        <v>1650</v>
      </c>
      <c r="T388" s="33" t="s">
        <v>417</v>
      </c>
      <c r="U388">
        <v>4</v>
      </c>
      <c r="V388">
        <v>44</v>
      </c>
      <c r="W388" s="12" t="s">
        <v>581</v>
      </c>
      <c r="X388">
        <v>8</v>
      </c>
      <c r="Y388">
        <v>2</v>
      </c>
      <c r="Z388">
        <v>1</v>
      </c>
      <c r="AA388">
        <v>2</v>
      </c>
      <c r="AD388" t="s">
        <v>992</v>
      </c>
      <c r="AE388">
        <v>1079</v>
      </c>
      <c r="AF388" t="s">
        <v>114</v>
      </c>
    </row>
    <row r="389" spans="1:32" x14ac:dyDescent="0.25">
      <c r="A389" s="17" t="s">
        <v>79</v>
      </c>
      <c r="B389" s="26" t="s">
        <v>112</v>
      </c>
      <c r="C389" s="36" t="str">
        <f>VLOOKUP(X389, method!$A$1:$B$15, 2, 0)</f>
        <v>中後</v>
      </c>
      <c r="D389">
        <v>11</v>
      </c>
      <c r="E389" s="141" t="str">
        <f t="shared" si="12"/>
        <v/>
      </c>
      <c r="F389" s="141">
        <f>COUNTIF($B$2:B389,B389)</f>
        <v>14</v>
      </c>
      <c r="G389" s="141" t="str">
        <f t="shared" si="13"/>
        <v/>
      </c>
      <c r="H389">
        <v>2</v>
      </c>
      <c r="I389">
        <v>6</v>
      </c>
      <c r="J389" s="48" t="s">
        <v>26</v>
      </c>
      <c r="K389" s="61" t="s">
        <v>106</v>
      </c>
      <c r="L389" s="26" t="s">
        <v>59</v>
      </c>
      <c r="M389">
        <v>120</v>
      </c>
      <c r="N389">
        <v>123</v>
      </c>
      <c r="O389">
        <v>13</v>
      </c>
      <c r="P389">
        <v>39</v>
      </c>
      <c r="Q389" t="s">
        <v>993</v>
      </c>
      <c r="R389" t="s">
        <v>483</v>
      </c>
      <c r="S389">
        <v>1400</v>
      </c>
      <c r="T389" s="33" t="s">
        <v>417</v>
      </c>
      <c r="U389">
        <v>4</v>
      </c>
      <c r="V389">
        <v>46</v>
      </c>
      <c r="W389" t="s">
        <v>435</v>
      </c>
      <c r="X389">
        <v>10</v>
      </c>
      <c r="Y389">
        <v>8</v>
      </c>
      <c r="Z389">
        <v>6</v>
      </c>
      <c r="AA389">
        <v>11</v>
      </c>
      <c r="AD389" t="s">
        <v>994</v>
      </c>
      <c r="AE389">
        <v>1073</v>
      </c>
      <c r="AF389" t="s">
        <v>114</v>
      </c>
    </row>
    <row r="390" spans="1:32" x14ac:dyDescent="0.25">
      <c r="A390" s="17" t="s">
        <v>79</v>
      </c>
      <c r="B390" s="26" t="s">
        <v>112</v>
      </c>
      <c r="C390" s="38" t="str">
        <f>VLOOKUP(X390, method!$A$1:$B$15, 2, 0)</f>
        <v>留後</v>
      </c>
      <c r="D390">
        <v>13</v>
      </c>
      <c r="E390" s="141" t="str">
        <f t="shared" si="12"/>
        <v/>
      </c>
      <c r="F390" s="141">
        <f>COUNTIF($B$2:B390,B390)</f>
        <v>15</v>
      </c>
      <c r="G390" s="141" t="str">
        <f t="shared" si="13"/>
        <v/>
      </c>
      <c r="H390">
        <v>2</v>
      </c>
      <c r="I390">
        <v>12</v>
      </c>
      <c r="J390" s="48" t="s">
        <v>26</v>
      </c>
      <c r="K390" s="61" t="s">
        <v>106</v>
      </c>
      <c r="L390" s="26" t="s">
        <v>59</v>
      </c>
      <c r="M390">
        <v>120</v>
      </c>
      <c r="N390">
        <v>126</v>
      </c>
      <c r="O390">
        <v>13</v>
      </c>
      <c r="P390">
        <v>48</v>
      </c>
      <c r="Q390" t="s">
        <v>836</v>
      </c>
      <c r="R390" t="s">
        <v>508</v>
      </c>
      <c r="S390">
        <v>1600</v>
      </c>
      <c r="T390" s="33" t="s">
        <v>427</v>
      </c>
      <c r="U390">
        <v>4</v>
      </c>
      <c r="V390">
        <v>51</v>
      </c>
      <c r="W390" t="s">
        <v>487</v>
      </c>
      <c r="X390">
        <v>12</v>
      </c>
      <c r="Y390">
        <v>13</v>
      </c>
      <c r="Z390">
        <v>14</v>
      </c>
      <c r="AA390">
        <v>13</v>
      </c>
      <c r="AD390" t="s">
        <v>995</v>
      </c>
      <c r="AE390">
        <v>1071</v>
      </c>
      <c r="AF390" t="s">
        <v>114</v>
      </c>
    </row>
    <row r="391" spans="1:32" x14ac:dyDescent="0.25">
      <c r="A391" s="17" t="s">
        <v>79</v>
      </c>
      <c r="B391" s="26" t="s">
        <v>112</v>
      </c>
      <c r="C391" s="37" t="str">
        <f>VLOOKUP(X391, method!$A$1:$B$15, 2, 0)</f>
        <v>中前</v>
      </c>
      <c r="D391">
        <v>7</v>
      </c>
      <c r="E391" s="141" t="str">
        <f t="shared" si="12"/>
        <v/>
      </c>
      <c r="F391" s="141">
        <f>COUNTIF($B$2:B391,B391)</f>
        <v>16</v>
      </c>
      <c r="G391" s="141" t="str">
        <f t="shared" si="13"/>
        <v/>
      </c>
      <c r="H391">
        <v>2</v>
      </c>
      <c r="I391">
        <v>2</v>
      </c>
      <c r="J391" s="48" t="s">
        <v>26</v>
      </c>
      <c r="K391" s="63" t="s">
        <v>140</v>
      </c>
      <c r="L391" s="26" t="s">
        <v>59</v>
      </c>
      <c r="M391">
        <v>120</v>
      </c>
      <c r="N391">
        <v>130</v>
      </c>
      <c r="O391">
        <v>13</v>
      </c>
      <c r="P391">
        <v>8.4</v>
      </c>
      <c r="Q391" t="s">
        <v>763</v>
      </c>
      <c r="R391" s="32" t="s">
        <v>432</v>
      </c>
      <c r="S391" s="41">
        <v>1650</v>
      </c>
      <c r="T391" s="33" t="s">
        <v>417</v>
      </c>
      <c r="U391">
        <v>4</v>
      </c>
      <c r="V391">
        <v>54</v>
      </c>
      <c r="W391" t="s">
        <v>435</v>
      </c>
      <c r="X391">
        <v>7</v>
      </c>
      <c r="Y391">
        <v>7</v>
      </c>
      <c r="Z391">
        <v>7</v>
      </c>
      <c r="AA391">
        <v>7</v>
      </c>
      <c r="AD391" t="s">
        <v>910</v>
      </c>
      <c r="AE391">
        <v>1061</v>
      </c>
      <c r="AF391" t="s">
        <v>996</v>
      </c>
    </row>
    <row r="392" spans="1:32" x14ac:dyDescent="0.25">
      <c r="A392" s="17" t="s">
        <v>79</v>
      </c>
      <c r="B392" s="26" t="s">
        <v>112</v>
      </c>
      <c r="C392" s="37" t="str">
        <f>VLOOKUP(X392, method!$A$1:$B$15, 2, 0)</f>
        <v>中前</v>
      </c>
      <c r="D392">
        <v>8</v>
      </c>
      <c r="E392" s="141" t="str">
        <f t="shared" si="12"/>
        <v/>
      </c>
      <c r="F392" s="141">
        <f>COUNTIF($B$2:B392,B392)</f>
        <v>17</v>
      </c>
      <c r="G392" s="141" t="str">
        <f t="shared" si="13"/>
        <v/>
      </c>
      <c r="H392">
        <v>2</v>
      </c>
      <c r="I392">
        <v>1</v>
      </c>
      <c r="J392" s="48" t="s">
        <v>26</v>
      </c>
      <c r="K392" s="63" t="s">
        <v>140</v>
      </c>
      <c r="L392" s="26" t="s">
        <v>59</v>
      </c>
      <c r="M392">
        <v>120</v>
      </c>
      <c r="N392">
        <v>129</v>
      </c>
      <c r="O392">
        <v>13</v>
      </c>
      <c r="P392">
        <v>9.1</v>
      </c>
      <c r="Q392" t="s">
        <v>813</v>
      </c>
      <c r="R392" t="s">
        <v>465</v>
      </c>
      <c r="S392">
        <v>1600</v>
      </c>
      <c r="T392" s="33" t="s">
        <v>417</v>
      </c>
      <c r="U392">
        <v>4</v>
      </c>
      <c r="V392">
        <v>54</v>
      </c>
      <c r="W392" t="s">
        <v>603</v>
      </c>
      <c r="X392">
        <v>6</v>
      </c>
      <c r="Y392">
        <v>4</v>
      </c>
      <c r="Z392">
        <v>4</v>
      </c>
      <c r="AA392">
        <v>8</v>
      </c>
      <c r="AD392" t="s">
        <v>997</v>
      </c>
      <c r="AE392">
        <v>1073</v>
      </c>
      <c r="AF392" t="s">
        <v>998</v>
      </c>
    </row>
    <row r="393" spans="1:32" x14ac:dyDescent="0.25">
      <c r="A393" s="17" t="s">
        <v>79</v>
      </c>
      <c r="B393" s="26" t="s">
        <v>112</v>
      </c>
      <c r="C393" s="37" t="str">
        <f>VLOOKUP(X393, method!$A$1:$B$15, 2, 0)</f>
        <v>中前</v>
      </c>
      <c r="D393">
        <v>8</v>
      </c>
      <c r="E393" s="141" t="str">
        <f t="shared" si="12"/>
        <v/>
      </c>
      <c r="F393" s="141">
        <f>COUNTIF($B$2:B393,B393)</f>
        <v>18</v>
      </c>
      <c r="G393" s="141" t="str">
        <f t="shared" si="13"/>
        <v/>
      </c>
      <c r="H393">
        <v>2</v>
      </c>
      <c r="I393">
        <v>6</v>
      </c>
      <c r="J393" s="48" t="s">
        <v>26</v>
      </c>
      <c r="K393" s="54" t="s">
        <v>58</v>
      </c>
      <c r="L393" s="26" t="s">
        <v>59</v>
      </c>
      <c r="M393">
        <v>120</v>
      </c>
      <c r="N393">
        <v>135</v>
      </c>
      <c r="O393">
        <v>13</v>
      </c>
      <c r="P393">
        <v>8.8000000000000007</v>
      </c>
      <c r="Q393" t="s">
        <v>765</v>
      </c>
      <c r="R393" s="32" t="s">
        <v>432</v>
      </c>
      <c r="S393" s="41">
        <v>1650</v>
      </c>
      <c r="T393" s="33" t="s">
        <v>417</v>
      </c>
      <c r="U393">
        <v>4</v>
      </c>
      <c r="V393">
        <v>56</v>
      </c>
      <c r="W393" t="s">
        <v>441</v>
      </c>
      <c r="X393">
        <v>7</v>
      </c>
      <c r="Y393">
        <v>7</v>
      </c>
      <c r="Z393">
        <v>7</v>
      </c>
      <c r="AA393">
        <v>8</v>
      </c>
      <c r="AD393" t="s">
        <v>999</v>
      </c>
      <c r="AE393">
        <v>1081</v>
      </c>
      <c r="AF393" t="s">
        <v>998</v>
      </c>
    </row>
    <row r="394" spans="1:32" x14ac:dyDescent="0.25">
      <c r="A394" s="17" t="s">
        <v>79</v>
      </c>
      <c r="B394" s="26" t="s">
        <v>112</v>
      </c>
      <c r="C394" s="37" t="str">
        <f>VLOOKUP(X394, method!$A$1:$B$15, 2, 0)</f>
        <v>中前</v>
      </c>
      <c r="D394">
        <v>10</v>
      </c>
      <c r="E394" s="141" t="str">
        <f t="shared" si="12"/>
        <v/>
      </c>
      <c r="F394" s="141">
        <f>COUNTIF($B$2:B394,B394)</f>
        <v>19</v>
      </c>
      <c r="G394" s="141" t="str">
        <f t="shared" si="13"/>
        <v/>
      </c>
      <c r="H394">
        <v>2</v>
      </c>
      <c r="I394">
        <v>3</v>
      </c>
      <c r="J394" s="48" t="s">
        <v>26</v>
      </c>
      <c r="K394" s="72" t="s">
        <v>434</v>
      </c>
      <c r="L394" s="26" t="s">
        <v>59</v>
      </c>
      <c r="M394">
        <v>120</v>
      </c>
      <c r="N394">
        <v>135</v>
      </c>
      <c r="O394">
        <v>13</v>
      </c>
      <c r="P394">
        <v>8.4</v>
      </c>
      <c r="Q394" t="s">
        <v>769</v>
      </c>
      <c r="R394" s="31" t="s">
        <v>420</v>
      </c>
      <c r="S394" s="41">
        <v>1650</v>
      </c>
      <c r="T394" s="33" t="s">
        <v>417</v>
      </c>
      <c r="U394">
        <v>4</v>
      </c>
      <c r="V394">
        <v>56</v>
      </c>
      <c r="W394" t="s">
        <v>474</v>
      </c>
      <c r="X394">
        <v>4</v>
      </c>
      <c r="Y394">
        <v>3</v>
      </c>
      <c r="Z394">
        <v>3</v>
      </c>
      <c r="AA394">
        <v>10</v>
      </c>
      <c r="AD394" t="s">
        <v>1000</v>
      </c>
      <c r="AE394">
        <v>1094</v>
      </c>
      <c r="AF394" t="s">
        <v>998</v>
      </c>
    </row>
    <row r="395" spans="1:32" x14ac:dyDescent="0.25">
      <c r="A395" s="17" t="s">
        <v>79</v>
      </c>
      <c r="B395" s="26" t="s">
        <v>112</v>
      </c>
      <c r="C395" s="36" t="str">
        <f>VLOOKUP(X395, method!$A$1:$B$15, 2, 0)</f>
        <v>中後</v>
      </c>
      <c r="D395" s="30">
        <v>5</v>
      </c>
      <c r="E395" s="141" t="str">
        <f t="shared" si="12"/>
        <v/>
      </c>
      <c r="F395" s="141">
        <f>COUNTIF($B$2:B395,B395)</f>
        <v>20</v>
      </c>
      <c r="G395" s="141" t="str">
        <f t="shared" si="13"/>
        <v/>
      </c>
      <c r="H395">
        <v>2</v>
      </c>
      <c r="I395">
        <v>12</v>
      </c>
      <c r="J395" s="48" t="s">
        <v>26</v>
      </c>
      <c r="K395" s="59" t="s">
        <v>85</v>
      </c>
      <c r="L395" s="26" t="s">
        <v>59</v>
      </c>
      <c r="M395">
        <v>120</v>
      </c>
      <c r="N395">
        <v>131</v>
      </c>
      <c r="O395">
        <v>13</v>
      </c>
      <c r="P395">
        <v>12</v>
      </c>
      <c r="Q395" t="s">
        <v>770</v>
      </c>
      <c r="R395" s="32" t="s">
        <v>432</v>
      </c>
      <c r="S395" s="41">
        <v>1650</v>
      </c>
      <c r="T395" s="33" t="s">
        <v>417</v>
      </c>
      <c r="U395">
        <v>4</v>
      </c>
      <c r="V395">
        <v>56</v>
      </c>
      <c r="W395" s="12" t="s">
        <v>549</v>
      </c>
      <c r="X395">
        <v>8</v>
      </c>
      <c r="Y395">
        <v>9</v>
      </c>
      <c r="Z395">
        <v>6</v>
      </c>
      <c r="AA395">
        <v>5</v>
      </c>
      <c r="AD395" t="s">
        <v>1001</v>
      </c>
      <c r="AE395">
        <v>1099</v>
      </c>
      <c r="AF395" t="s">
        <v>998</v>
      </c>
    </row>
    <row r="396" spans="1:32" x14ac:dyDescent="0.25">
      <c r="A396" s="17" t="s">
        <v>79</v>
      </c>
      <c r="B396" s="26" t="s">
        <v>112</v>
      </c>
      <c r="C396" s="37" t="str">
        <f>VLOOKUP(X396, method!$A$1:$B$15, 2, 0)</f>
        <v>中前</v>
      </c>
      <c r="D396" s="28">
        <v>2</v>
      </c>
      <c r="E396" s="140" t="str">
        <f t="shared" si="12"/>
        <v/>
      </c>
      <c r="F396" s="140">
        <f>COUNTIF($B$2:B396,B396)</f>
        <v>21</v>
      </c>
      <c r="G396" s="140" t="str">
        <f t="shared" si="13"/>
        <v/>
      </c>
      <c r="H396">
        <v>2</v>
      </c>
      <c r="I396">
        <v>4</v>
      </c>
      <c r="J396" s="48" t="s">
        <v>26</v>
      </c>
      <c r="K396" s="54" t="s">
        <v>58</v>
      </c>
      <c r="L396" s="26" t="s">
        <v>59</v>
      </c>
      <c r="M396">
        <v>120</v>
      </c>
      <c r="N396">
        <v>130</v>
      </c>
      <c r="O396">
        <v>13</v>
      </c>
      <c r="P396">
        <v>7.1</v>
      </c>
      <c r="Q396" t="s">
        <v>772</v>
      </c>
      <c r="R396" s="31" t="s">
        <v>420</v>
      </c>
      <c r="S396" s="41">
        <v>1650</v>
      </c>
      <c r="T396" s="33" t="s">
        <v>417</v>
      </c>
      <c r="U396">
        <v>4</v>
      </c>
      <c r="V396">
        <v>55</v>
      </c>
      <c r="W396" s="12" t="s">
        <v>423</v>
      </c>
      <c r="X396">
        <v>5</v>
      </c>
      <c r="Y396">
        <v>5</v>
      </c>
      <c r="Z396">
        <v>5</v>
      </c>
      <c r="AA396">
        <v>2</v>
      </c>
      <c r="AD396" t="s">
        <v>1002</v>
      </c>
      <c r="AE396">
        <v>1098</v>
      </c>
      <c r="AF396" t="s">
        <v>1003</v>
      </c>
    </row>
    <row r="397" spans="1:32" x14ac:dyDescent="0.25">
      <c r="A397" s="17" t="s">
        <v>79</v>
      </c>
      <c r="B397" s="27" t="s">
        <v>116</v>
      </c>
      <c r="C397" s="38" t="str">
        <f>VLOOKUP(X397, method!$A$1:$B$15, 2, 0)</f>
        <v>留後</v>
      </c>
      <c r="D397" s="28">
        <v>2</v>
      </c>
      <c r="E397" s="140" t="str">
        <f t="shared" si="12"/>
        <v/>
      </c>
      <c r="F397" s="140">
        <f>COUNTIF($B$2:B397,B397)</f>
        <v>1</v>
      </c>
      <c r="G397" s="140" t="str">
        <f t="shared" si="13"/>
        <v/>
      </c>
      <c r="H397">
        <v>4</v>
      </c>
      <c r="I397">
        <v>10</v>
      </c>
      <c r="J397" s="54" t="s">
        <v>58</v>
      </c>
      <c r="K397" s="54" t="s">
        <v>58</v>
      </c>
      <c r="L397" s="19" t="s">
        <v>32</v>
      </c>
      <c r="M397">
        <v>120</v>
      </c>
      <c r="N397">
        <v>119</v>
      </c>
      <c r="O397">
        <v>5.5</v>
      </c>
      <c r="P397">
        <v>20</v>
      </c>
      <c r="Q397" t="s">
        <v>415</v>
      </c>
      <c r="R397" s="32" t="s">
        <v>416</v>
      </c>
      <c r="S397" s="41">
        <v>1650</v>
      </c>
      <c r="T397" s="33" t="s">
        <v>417</v>
      </c>
      <c r="U397">
        <v>4</v>
      </c>
      <c r="V397">
        <v>44</v>
      </c>
      <c r="W397" s="12" t="s">
        <v>446</v>
      </c>
      <c r="X397">
        <v>11</v>
      </c>
      <c r="Y397">
        <v>12</v>
      </c>
      <c r="Z397">
        <v>12</v>
      </c>
      <c r="AA397">
        <v>2</v>
      </c>
      <c r="AD397" t="s">
        <v>95</v>
      </c>
      <c r="AE397">
        <v>1188</v>
      </c>
      <c r="AF397" t="s">
        <v>17</v>
      </c>
    </row>
    <row r="398" spans="1:32" x14ac:dyDescent="0.25">
      <c r="A398" s="17" t="s">
        <v>79</v>
      </c>
      <c r="B398" s="27" t="s">
        <v>116</v>
      </c>
      <c r="C398" s="37" t="str">
        <f>VLOOKUP(X398, method!$A$1:$B$15, 2, 0)</f>
        <v>中前</v>
      </c>
      <c r="D398">
        <v>7</v>
      </c>
      <c r="E398" s="141" t="str">
        <f t="shared" si="12"/>
        <v/>
      </c>
      <c r="F398" s="141">
        <f>COUNTIF($B$2:B398,B398)</f>
        <v>2</v>
      </c>
      <c r="G398" s="141" t="str">
        <f t="shared" si="13"/>
        <v/>
      </c>
      <c r="H398">
        <v>4</v>
      </c>
      <c r="I398">
        <v>3</v>
      </c>
      <c r="J398" s="54" t="s">
        <v>58</v>
      </c>
      <c r="K398" s="67" t="s">
        <v>195</v>
      </c>
      <c r="L398" s="19" t="s">
        <v>32</v>
      </c>
      <c r="M398">
        <v>120</v>
      </c>
      <c r="N398">
        <v>122</v>
      </c>
      <c r="O398">
        <v>5.5</v>
      </c>
      <c r="P398">
        <v>4.8</v>
      </c>
      <c r="Q398" t="s">
        <v>496</v>
      </c>
      <c r="R398" s="32" t="s">
        <v>432</v>
      </c>
      <c r="S398" s="41">
        <v>1650</v>
      </c>
      <c r="T398" s="33" t="s">
        <v>427</v>
      </c>
      <c r="U398">
        <v>4</v>
      </c>
      <c r="V398">
        <v>46</v>
      </c>
      <c r="W398" s="12" t="s">
        <v>549</v>
      </c>
      <c r="X398">
        <v>7</v>
      </c>
      <c r="Y398">
        <v>7</v>
      </c>
      <c r="Z398">
        <v>9</v>
      </c>
      <c r="AA398">
        <v>7</v>
      </c>
      <c r="AD398" t="s">
        <v>852</v>
      </c>
      <c r="AE398">
        <v>1188</v>
      </c>
      <c r="AF398" t="s">
        <v>17</v>
      </c>
    </row>
    <row r="399" spans="1:32" x14ac:dyDescent="0.25">
      <c r="A399" s="17" t="s">
        <v>79</v>
      </c>
      <c r="B399" s="27" t="s">
        <v>116</v>
      </c>
      <c r="C399" s="36" t="str">
        <f>VLOOKUP(X399, method!$A$1:$B$15, 2, 0)</f>
        <v>中後</v>
      </c>
      <c r="D399">
        <v>6</v>
      </c>
      <c r="E399" s="141" t="str">
        <f t="shared" si="12"/>
        <v/>
      </c>
      <c r="F399" s="141">
        <f>COUNTIF($B$2:B399,B399)</f>
        <v>3</v>
      </c>
      <c r="G399" s="141" t="str">
        <f t="shared" si="13"/>
        <v/>
      </c>
      <c r="H399">
        <v>4</v>
      </c>
      <c r="I399">
        <v>9</v>
      </c>
      <c r="J399" s="54" t="s">
        <v>58</v>
      </c>
      <c r="K399" s="67" t="s">
        <v>195</v>
      </c>
      <c r="L399" s="19" t="s">
        <v>32</v>
      </c>
      <c r="M399">
        <v>120</v>
      </c>
      <c r="N399">
        <v>123</v>
      </c>
      <c r="O399">
        <v>5.5</v>
      </c>
      <c r="P399">
        <v>13</v>
      </c>
      <c r="Q399" t="s">
        <v>731</v>
      </c>
      <c r="R399" s="32" t="s">
        <v>416</v>
      </c>
      <c r="S399" s="41">
        <v>1650</v>
      </c>
      <c r="T399" s="33" t="s">
        <v>427</v>
      </c>
      <c r="U399">
        <v>4</v>
      </c>
      <c r="V399">
        <v>48</v>
      </c>
      <c r="W399" s="12">
        <v>2</v>
      </c>
      <c r="X399">
        <v>10</v>
      </c>
      <c r="Y399">
        <v>10</v>
      </c>
      <c r="Z399">
        <v>11</v>
      </c>
      <c r="AA399">
        <v>6</v>
      </c>
      <c r="AD399" t="s">
        <v>1004</v>
      </c>
      <c r="AE399">
        <v>1192</v>
      </c>
      <c r="AF399" t="s">
        <v>17</v>
      </c>
    </row>
    <row r="400" spans="1:32" x14ac:dyDescent="0.25">
      <c r="A400" s="17" t="s">
        <v>79</v>
      </c>
      <c r="B400" s="27" t="s">
        <v>116</v>
      </c>
      <c r="C400" s="36" t="str">
        <f>VLOOKUP(X400, method!$A$1:$B$15, 2, 0)</f>
        <v>中後</v>
      </c>
      <c r="D400">
        <v>10</v>
      </c>
      <c r="E400" s="141" t="str">
        <f t="shared" si="12"/>
        <v/>
      </c>
      <c r="F400" s="141">
        <f>COUNTIF($B$2:B400,B400)</f>
        <v>4</v>
      </c>
      <c r="G400" s="141" t="str">
        <f t="shared" si="13"/>
        <v/>
      </c>
      <c r="H400">
        <v>4</v>
      </c>
      <c r="I400">
        <v>6</v>
      </c>
      <c r="J400" s="54" t="s">
        <v>58</v>
      </c>
      <c r="K400" s="67" t="s">
        <v>195</v>
      </c>
      <c r="L400" s="19" t="s">
        <v>32</v>
      </c>
      <c r="M400">
        <v>120</v>
      </c>
      <c r="N400">
        <v>125</v>
      </c>
      <c r="O400">
        <v>5.5</v>
      </c>
      <c r="P400">
        <v>8.6</v>
      </c>
      <c r="Q400" t="s">
        <v>425</v>
      </c>
      <c r="R400" s="32" t="s">
        <v>426</v>
      </c>
      <c r="S400" s="41">
        <v>1650</v>
      </c>
      <c r="T400" s="33" t="s">
        <v>427</v>
      </c>
      <c r="U400">
        <v>4</v>
      </c>
      <c r="V400">
        <v>50</v>
      </c>
      <c r="W400" t="s">
        <v>453</v>
      </c>
      <c r="X400">
        <v>10</v>
      </c>
      <c r="Y400">
        <v>10</v>
      </c>
      <c r="Z400">
        <v>12</v>
      </c>
      <c r="AA400">
        <v>10</v>
      </c>
      <c r="AD400" t="s">
        <v>988</v>
      </c>
      <c r="AE400">
        <v>1192</v>
      </c>
      <c r="AF400" t="s">
        <v>17</v>
      </c>
    </row>
    <row r="401" spans="1:32" x14ac:dyDescent="0.25">
      <c r="A401" s="17" t="s">
        <v>79</v>
      </c>
      <c r="B401" s="27" t="s">
        <v>116</v>
      </c>
      <c r="C401" s="36" t="str">
        <f>VLOOKUP(X401, method!$A$1:$B$15, 2, 0)</f>
        <v>中後</v>
      </c>
      <c r="D401" s="30">
        <v>4</v>
      </c>
      <c r="E401" s="141" t="str">
        <f t="shared" si="12"/>
        <v/>
      </c>
      <c r="F401" s="141">
        <f>COUNTIF($B$2:B401,B401)</f>
        <v>5</v>
      </c>
      <c r="G401" s="141" t="str">
        <f t="shared" si="13"/>
        <v/>
      </c>
      <c r="H401">
        <v>4</v>
      </c>
      <c r="I401">
        <v>8</v>
      </c>
      <c r="J401" s="54" t="s">
        <v>58</v>
      </c>
      <c r="K401" s="67" t="s">
        <v>195</v>
      </c>
      <c r="L401" s="19" t="s">
        <v>32</v>
      </c>
      <c r="M401">
        <v>120</v>
      </c>
      <c r="N401">
        <v>126</v>
      </c>
      <c r="O401">
        <v>5.5</v>
      </c>
      <c r="P401">
        <v>11</v>
      </c>
      <c r="Q401" t="s">
        <v>547</v>
      </c>
      <c r="R401" s="32" t="s">
        <v>432</v>
      </c>
      <c r="S401" s="41">
        <v>1650</v>
      </c>
      <c r="T401" s="33" t="s">
        <v>417</v>
      </c>
      <c r="U401">
        <v>4</v>
      </c>
      <c r="V401">
        <v>50</v>
      </c>
      <c r="W401" s="12" t="s">
        <v>539</v>
      </c>
      <c r="X401">
        <v>9</v>
      </c>
      <c r="Y401">
        <v>9</v>
      </c>
      <c r="Z401">
        <v>9</v>
      </c>
      <c r="AA401">
        <v>4</v>
      </c>
      <c r="AD401" t="s">
        <v>1001</v>
      </c>
      <c r="AE401">
        <v>1181</v>
      </c>
      <c r="AF401" t="s">
        <v>17</v>
      </c>
    </row>
    <row r="402" spans="1:32" x14ac:dyDescent="0.25">
      <c r="A402" s="17" t="s">
        <v>79</v>
      </c>
      <c r="B402" s="27" t="s">
        <v>116</v>
      </c>
      <c r="C402" s="38" t="str">
        <f>VLOOKUP(X402, method!$A$1:$B$15, 2, 0)</f>
        <v>留後</v>
      </c>
      <c r="D402" s="30">
        <v>4</v>
      </c>
      <c r="E402" s="141" t="str">
        <f t="shared" si="12"/>
        <v/>
      </c>
      <c r="F402" s="141">
        <f>COUNTIF($B$2:B402,B402)</f>
        <v>6</v>
      </c>
      <c r="G402" s="141" t="str">
        <f t="shared" si="13"/>
        <v/>
      </c>
      <c r="H402">
        <v>4</v>
      </c>
      <c r="I402">
        <v>12</v>
      </c>
      <c r="J402" s="54" t="s">
        <v>58</v>
      </c>
      <c r="K402" s="67" t="s">
        <v>195</v>
      </c>
      <c r="L402" s="19" t="s">
        <v>32</v>
      </c>
      <c r="M402">
        <v>120</v>
      </c>
      <c r="N402">
        <v>127</v>
      </c>
      <c r="O402">
        <v>5.5</v>
      </c>
      <c r="P402">
        <v>19</v>
      </c>
      <c r="Q402" t="s">
        <v>777</v>
      </c>
      <c r="R402" s="31" t="s">
        <v>420</v>
      </c>
      <c r="S402" s="41">
        <v>1650</v>
      </c>
      <c r="T402" s="33" t="s">
        <v>427</v>
      </c>
      <c r="U402">
        <v>4</v>
      </c>
      <c r="V402">
        <v>52</v>
      </c>
      <c r="W402" s="12" t="s">
        <v>539</v>
      </c>
      <c r="X402">
        <v>12</v>
      </c>
      <c r="Y402">
        <v>12</v>
      </c>
      <c r="Z402">
        <v>11</v>
      </c>
      <c r="AA402">
        <v>4</v>
      </c>
      <c r="AD402" t="s">
        <v>1005</v>
      </c>
      <c r="AE402">
        <v>1183</v>
      </c>
      <c r="AF402" t="s">
        <v>17</v>
      </c>
    </row>
    <row r="403" spans="1:32" x14ac:dyDescent="0.25">
      <c r="A403" s="17" t="s">
        <v>79</v>
      </c>
      <c r="B403" s="27" t="s">
        <v>116</v>
      </c>
      <c r="C403" s="36" t="str">
        <f>VLOOKUP(X403, method!$A$1:$B$15, 2, 0)</f>
        <v>中後</v>
      </c>
      <c r="D403">
        <v>6</v>
      </c>
      <c r="E403" s="141" t="str">
        <f t="shared" si="12"/>
        <v/>
      </c>
      <c r="F403" s="141">
        <f>COUNTIF($B$2:B403,B403)</f>
        <v>7</v>
      </c>
      <c r="G403" s="141" t="str">
        <f t="shared" si="13"/>
        <v/>
      </c>
      <c r="H403">
        <v>4</v>
      </c>
      <c r="I403">
        <v>6</v>
      </c>
      <c r="J403" s="54" t="s">
        <v>58</v>
      </c>
      <c r="K403" s="67" t="s">
        <v>195</v>
      </c>
      <c r="L403" s="19" t="s">
        <v>32</v>
      </c>
      <c r="M403">
        <v>120</v>
      </c>
      <c r="N403">
        <v>129</v>
      </c>
      <c r="O403">
        <v>5.5</v>
      </c>
      <c r="P403">
        <v>13</v>
      </c>
      <c r="Q403" t="s">
        <v>433</v>
      </c>
      <c r="R403" s="32" t="s">
        <v>416</v>
      </c>
      <c r="S403" s="41">
        <v>1650</v>
      </c>
      <c r="T403" s="33" t="s">
        <v>427</v>
      </c>
      <c r="U403">
        <v>4</v>
      </c>
      <c r="V403">
        <v>54</v>
      </c>
      <c r="W403" s="12" t="s">
        <v>549</v>
      </c>
      <c r="X403">
        <v>10</v>
      </c>
      <c r="Y403">
        <v>11</v>
      </c>
      <c r="Z403">
        <v>10</v>
      </c>
      <c r="AA403">
        <v>6</v>
      </c>
      <c r="AD403" t="s">
        <v>918</v>
      </c>
      <c r="AE403">
        <v>1192</v>
      </c>
      <c r="AF403" t="s">
        <v>17</v>
      </c>
    </row>
    <row r="404" spans="1:32" x14ac:dyDescent="0.25">
      <c r="A404" s="17" t="s">
        <v>79</v>
      </c>
      <c r="B404" s="27" t="s">
        <v>116</v>
      </c>
      <c r="C404" s="36" t="str">
        <f>VLOOKUP(X404, method!$A$1:$B$15, 2, 0)</f>
        <v>中後</v>
      </c>
      <c r="D404" s="30">
        <v>5</v>
      </c>
      <c r="E404" s="141" t="str">
        <f t="shared" si="12"/>
        <v/>
      </c>
      <c r="F404" s="141">
        <f>COUNTIF($B$2:B404,B404)</f>
        <v>8</v>
      </c>
      <c r="G404" s="141" t="str">
        <f t="shared" si="13"/>
        <v/>
      </c>
      <c r="H404">
        <v>4</v>
      </c>
      <c r="I404">
        <v>2</v>
      </c>
      <c r="J404" s="54" t="s">
        <v>58</v>
      </c>
      <c r="K404" s="67" t="s">
        <v>195</v>
      </c>
      <c r="L404" s="19" t="s">
        <v>32</v>
      </c>
      <c r="M404">
        <v>120</v>
      </c>
      <c r="N404">
        <v>134</v>
      </c>
      <c r="O404">
        <v>5.5</v>
      </c>
      <c r="P404">
        <v>10</v>
      </c>
      <c r="Q404" t="s">
        <v>437</v>
      </c>
      <c r="R404" s="32" t="s">
        <v>432</v>
      </c>
      <c r="S404" s="41">
        <v>1650</v>
      </c>
      <c r="T404" s="34" t="s">
        <v>438</v>
      </c>
      <c r="U404">
        <v>4</v>
      </c>
      <c r="V404">
        <v>56</v>
      </c>
      <c r="W404" t="s">
        <v>441</v>
      </c>
      <c r="X404">
        <v>10</v>
      </c>
      <c r="Y404">
        <v>10</v>
      </c>
      <c r="Z404">
        <v>12</v>
      </c>
      <c r="AA404">
        <v>5</v>
      </c>
      <c r="AD404" t="s">
        <v>999</v>
      </c>
      <c r="AE404">
        <v>1184</v>
      </c>
      <c r="AF404" t="s">
        <v>17</v>
      </c>
    </row>
    <row r="405" spans="1:32" x14ac:dyDescent="0.25">
      <c r="A405" s="17" t="s">
        <v>79</v>
      </c>
      <c r="B405" s="27" t="s">
        <v>116</v>
      </c>
      <c r="C405" s="36" t="str">
        <f>VLOOKUP(X405, method!$A$1:$B$15, 2, 0)</f>
        <v>中後</v>
      </c>
      <c r="D405">
        <v>8</v>
      </c>
      <c r="E405" s="141" t="str">
        <f t="shared" si="12"/>
        <v/>
      </c>
      <c r="F405" s="141">
        <f>COUNTIF($B$2:B405,B405)</f>
        <v>9</v>
      </c>
      <c r="G405" s="141" t="str">
        <f t="shared" si="13"/>
        <v/>
      </c>
      <c r="H405">
        <v>4</v>
      </c>
      <c r="I405">
        <v>9</v>
      </c>
      <c r="J405" s="54" t="s">
        <v>58</v>
      </c>
      <c r="K405" s="55" t="s">
        <v>64</v>
      </c>
      <c r="L405" s="19" t="s">
        <v>32</v>
      </c>
      <c r="M405">
        <v>120</v>
      </c>
      <c r="N405">
        <v>134</v>
      </c>
      <c r="O405">
        <v>5.5</v>
      </c>
      <c r="P405">
        <v>34</v>
      </c>
      <c r="Q405" t="s">
        <v>886</v>
      </c>
      <c r="R405" t="s">
        <v>483</v>
      </c>
      <c r="S405">
        <v>1600</v>
      </c>
      <c r="T405" s="33" t="s">
        <v>417</v>
      </c>
      <c r="U405">
        <v>4</v>
      </c>
      <c r="V405">
        <v>58</v>
      </c>
      <c r="W405" t="s">
        <v>429</v>
      </c>
      <c r="X405">
        <v>8</v>
      </c>
      <c r="Y405">
        <v>9</v>
      </c>
      <c r="Z405">
        <v>9</v>
      </c>
      <c r="AA405">
        <v>8</v>
      </c>
      <c r="AD405" t="s">
        <v>1006</v>
      </c>
      <c r="AE405">
        <v>1177</v>
      </c>
      <c r="AF405" t="s">
        <v>569</v>
      </c>
    </row>
    <row r="406" spans="1:32" x14ac:dyDescent="0.25">
      <c r="A406" s="17" t="s">
        <v>79</v>
      </c>
      <c r="B406" s="27" t="s">
        <v>116</v>
      </c>
      <c r="C406" s="36" t="str">
        <f>VLOOKUP(X406, method!$A$1:$B$15, 2, 0)</f>
        <v>中後</v>
      </c>
      <c r="D406">
        <v>7</v>
      </c>
      <c r="E406" s="141" t="str">
        <f t="shared" si="12"/>
        <v/>
      </c>
      <c r="F406" s="141">
        <f>COUNTIF($B$2:B406,B406)</f>
        <v>10</v>
      </c>
      <c r="G406" s="141" t="str">
        <f t="shared" si="13"/>
        <v/>
      </c>
      <c r="H406">
        <v>4</v>
      </c>
      <c r="I406">
        <v>2</v>
      </c>
      <c r="J406" s="54" t="s">
        <v>58</v>
      </c>
      <c r="K406" s="67" t="s">
        <v>195</v>
      </c>
      <c r="L406" s="19" t="s">
        <v>32</v>
      </c>
      <c r="M406">
        <v>120</v>
      </c>
      <c r="N406">
        <v>135</v>
      </c>
      <c r="O406">
        <v>5.5</v>
      </c>
      <c r="P406">
        <v>3.6</v>
      </c>
      <c r="Q406" t="s">
        <v>512</v>
      </c>
      <c r="R406" s="32" t="s">
        <v>432</v>
      </c>
      <c r="S406" s="41">
        <v>1650</v>
      </c>
      <c r="T406" s="33" t="s">
        <v>417</v>
      </c>
      <c r="U406">
        <v>4</v>
      </c>
      <c r="V406">
        <v>60</v>
      </c>
      <c r="W406">
        <v>3</v>
      </c>
      <c r="X406">
        <v>8</v>
      </c>
      <c r="Y406">
        <v>7</v>
      </c>
      <c r="Z406">
        <v>7</v>
      </c>
      <c r="AA406">
        <v>7</v>
      </c>
      <c r="AD406" t="s">
        <v>1007</v>
      </c>
      <c r="AE406">
        <v>1182</v>
      </c>
      <c r="AF406" t="s">
        <v>46</v>
      </c>
    </row>
    <row r="407" spans="1:32" x14ac:dyDescent="0.25">
      <c r="A407" s="17" t="s">
        <v>79</v>
      </c>
      <c r="B407" s="27" t="s">
        <v>116</v>
      </c>
      <c r="C407" s="37" t="str">
        <f>VLOOKUP(X407, method!$A$1:$B$15, 2, 0)</f>
        <v>中前</v>
      </c>
      <c r="D407" s="28">
        <v>3</v>
      </c>
      <c r="E407" s="140" t="str">
        <f t="shared" si="12"/>
        <v/>
      </c>
      <c r="F407" s="140">
        <f>COUNTIF($B$2:B407,B407)</f>
        <v>11</v>
      </c>
      <c r="G407" s="140" t="str">
        <f t="shared" si="13"/>
        <v/>
      </c>
      <c r="H407">
        <v>4</v>
      </c>
      <c r="I407">
        <v>4</v>
      </c>
      <c r="J407" s="54" t="s">
        <v>58</v>
      </c>
      <c r="K407" s="63" t="s">
        <v>140</v>
      </c>
      <c r="L407" s="19" t="s">
        <v>32</v>
      </c>
      <c r="M407">
        <v>120</v>
      </c>
      <c r="N407">
        <v>118</v>
      </c>
      <c r="O407">
        <v>5.5</v>
      </c>
      <c r="P407">
        <v>37</v>
      </c>
      <c r="Q407" t="s">
        <v>443</v>
      </c>
      <c r="R407" s="32" t="s">
        <v>426</v>
      </c>
      <c r="S407" s="41">
        <v>1650</v>
      </c>
      <c r="T407" s="33" t="s">
        <v>427</v>
      </c>
      <c r="U407">
        <v>3</v>
      </c>
      <c r="V407">
        <v>60</v>
      </c>
      <c r="W407" s="12" t="s">
        <v>471</v>
      </c>
      <c r="X407">
        <v>7</v>
      </c>
      <c r="Y407">
        <v>6</v>
      </c>
      <c r="Z407">
        <v>6</v>
      </c>
      <c r="AA407">
        <v>3</v>
      </c>
      <c r="AD407" t="s">
        <v>117</v>
      </c>
      <c r="AE407">
        <v>1180</v>
      </c>
      <c r="AF407" t="s">
        <v>572</v>
      </c>
    </row>
    <row r="408" spans="1:32" x14ac:dyDescent="0.25">
      <c r="A408" s="17" t="s">
        <v>79</v>
      </c>
      <c r="B408" s="27" t="s">
        <v>116</v>
      </c>
      <c r="C408" s="36" t="str">
        <f>VLOOKUP(X408, method!$A$1:$B$15, 2, 0)</f>
        <v>中後</v>
      </c>
      <c r="D408">
        <v>8</v>
      </c>
      <c r="E408" s="141" t="str">
        <f t="shared" si="12"/>
        <v/>
      </c>
      <c r="F408" s="141">
        <f>COUNTIF($B$2:B408,B408)</f>
        <v>12</v>
      </c>
      <c r="G408" s="141" t="str">
        <f t="shared" si="13"/>
        <v/>
      </c>
      <c r="H408">
        <v>4</v>
      </c>
      <c r="I408">
        <v>7</v>
      </c>
      <c r="J408" s="54" t="s">
        <v>58</v>
      </c>
      <c r="K408" s="63" t="s">
        <v>140</v>
      </c>
      <c r="L408" s="19" t="s">
        <v>32</v>
      </c>
      <c r="M408">
        <v>120</v>
      </c>
      <c r="N408">
        <v>118</v>
      </c>
      <c r="O408">
        <v>5.5</v>
      </c>
      <c r="P408">
        <v>14</v>
      </c>
      <c r="Q408" t="s">
        <v>515</v>
      </c>
      <c r="R408" s="32" t="s">
        <v>432</v>
      </c>
      <c r="S408" s="41">
        <v>1650</v>
      </c>
      <c r="T408" s="33" t="s">
        <v>427</v>
      </c>
      <c r="U408">
        <v>3</v>
      </c>
      <c r="V408">
        <v>62</v>
      </c>
      <c r="W408" t="s">
        <v>429</v>
      </c>
      <c r="X408">
        <v>10</v>
      </c>
      <c r="Y408">
        <v>10</v>
      </c>
      <c r="Z408">
        <v>11</v>
      </c>
      <c r="AA408">
        <v>8</v>
      </c>
      <c r="AD408" t="s">
        <v>234</v>
      </c>
      <c r="AE408">
        <v>1174</v>
      </c>
      <c r="AF408" t="s">
        <v>17</v>
      </c>
    </row>
    <row r="409" spans="1:32" x14ac:dyDescent="0.25">
      <c r="A409" s="17" t="s">
        <v>79</v>
      </c>
      <c r="B409" s="27" t="s">
        <v>116</v>
      </c>
      <c r="C409" s="36" t="str">
        <f>VLOOKUP(X409, method!$A$1:$B$15, 2, 0)</f>
        <v>中後</v>
      </c>
      <c r="D409">
        <v>11</v>
      </c>
      <c r="E409" s="141" t="str">
        <f t="shared" si="12"/>
        <v/>
      </c>
      <c r="F409" s="141">
        <f>COUNTIF($B$2:B409,B409)</f>
        <v>13</v>
      </c>
      <c r="G409" s="141" t="str">
        <f t="shared" si="13"/>
        <v/>
      </c>
      <c r="H409">
        <v>4</v>
      </c>
      <c r="I409">
        <v>10</v>
      </c>
      <c r="J409" s="54" t="s">
        <v>58</v>
      </c>
      <c r="K409" s="67" t="s">
        <v>195</v>
      </c>
      <c r="L409" s="19" t="s">
        <v>32</v>
      </c>
      <c r="M409">
        <v>120</v>
      </c>
      <c r="N409">
        <v>121</v>
      </c>
      <c r="O409">
        <v>5.5</v>
      </c>
      <c r="P409">
        <v>31</v>
      </c>
      <c r="Q409" t="s">
        <v>580</v>
      </c>
      <c r="R409" s="32" t="s">
        <v>432</v>
      </c>
      <c r="S409" s="41">
        <v>1650</v>
      </c>
      <c r="T409" s="33" t="s">
        <v>417</v>
      </c>
      <c r="U409">
        <v>3</v>
      </c>
      <c r="V409">
        <v>64</v>
      </c>
      <c r="W409" t="s">
        <v>519</v>
      </c>
      <c r="X409">
        <v>10</v>
      </c>
      <c r="Y409">
        <v>11</v>
      </c>
      <c r="Z409">
        <v>11</v>
      </c>
      <c r="AA409">
        <v>11</v>
      </c>
      <c r="AD409" t="s">
        <v>1008</v>
      </c>
      <c r="AE409">
        <v>1207</v>
      </c>
      <c r="AF409" t="s">
        <v>17</v>
      </c>
    </row>
    <row r="410" spans="1:32" x14ac:dyDescent="0.25">
      <c r="A410" s="17" t="s">
        <v>79</v>
      </c>
      <c r="B410" s="27" t="s">
        <v>116</v>
      </c>
      <c r="C410" s="38" t="str">
        <f>VLOOKUP(X410, method!$A$1:$B$15, 2, 0)</f>
        <v>留後</v>
      </c>
      <c r="D410">
        <v>7</v>
      </c>
      <c r="E410" s="141" t="str">
        <f t="shared" si="12"/>
        <v/>
      </c>
      <c r="F410" s="141">
        <f>COUNTIF($B$2:B410,B410)</f>
        <v>14</v>
      </c>
      <c r="G410" s="141" t="str">
        <f t="shared" si="13"/>
        <v/>
      </c>
      <c r="H410">
        <v>4</v>
      </c>
      <c r="I410">
        <v>12</v>
      </c>
      <c r="J410" s="54" t="s">
        <v>58</v>
      </c>
      <c r="K410" s="67" t="s">
        <v>195</v>
      </c>
      <c r="L410" s="19" t="s">
        <v>32</v>
      </c>
      <c r="M410">
        <v>120</v>
      </c>
      <c r="N410">
        <v>121</v>
      </c>
      <c r="O410">
        <v>5.5</v>
      </c>
      <c r="P410">
        <v>21</v>
      </c>
      <c r="Q410" t="s">
        <v>691</v>
      </c>
      <c r="R410" s="31" t="s">
        <v>420</v>
      </c>
      <c r="S410" s="41">
        <v>1650</v>
      </c>
      <c r="T410" s="33" t="s">
        <v>417</v>
      </c>
      <c r="U410">
        <v>3</v>
      </c>
      <c r="V410">
        <v>65</v>
      </c>
      <c r="W410" s="12" t="s">
        <v>549</v>
      </c>
      <c r="X410">
        <v>12</v>
      </c>
      <c r="Y410">
        <v>12</v>
      </c>
      <c r="Z410">
        <v>9</v>
      </c>
      <c r="AA410">
        <v>7</v>
      </c>
      <c r="AD410" t="s">
        <v>1009</v>
      </c>
      <c r="AE410">
        <v>1198</v>
      </c>
      <c r="AF410" t="s">
        <v>17</v>
      </c>
    </row>
    <row r="411" spans="1:32" x14ac:dyDescent="0.25">
      <c r="A411" s="17" t="s">
        <v>79</v>
      </c>
      <c r="B411" s="27" t="s">
        <v>116</v>
      </c>
      <c r="C411" s="37" t="str">
        <f>VLOOKUP(X411, method!$A$1:$B$15, 2, 0)</f>
        <v>中前</v>
      </c>
      <c r="D411" s="28">
        <v>3</v>
      </c>
      <c r="E411" s="140" t="str">
        <f t="shared" si="12"/>
        <v/>
      </c>
      <c r="F411" s="140">
        <f>COUNTIF($B$2:B411,B411)</f>
        <v>15</v>
      </c>
      <c r="G411" s="140" t="str">
        <f t="shared" si="13"/>
        <v/>
      </c>
      <c r="H411">
        <v>4</v>
      </c>
      <c r="I411">
        <v>2</v>
      </c>
      <c r="J411" s="54" t="s">
        <v>58</v>
      </c>
      <c r="K411" s="67" t="s">
        <v>195</v>
      </c>
      <c r="L411" s="19" t="s">
        <v>32</v>
      </c>
      <c r="M411">
        <v>120</v>
      </c>
      <c r="N411">
        <v>122</v>
      </c>
      <c r="O411">
        <v>5.5</v>
      </c>
      <c r="P411">
        <v>9.6999999999999993</v>
      </c>
      <c r="Q411" t="s">
        <v>718</v>
      </c>
      <c r="R411" s="31" t="s">
        <v>420</v>
      </c>
      <c r="S411" s="41">
        <v>1650</v>
      </c>
      <c r="T411" s="33" t="s">
        <v>417</v>
      </c>
      <c r="U411">
        <v>3</v>
      </c>
      <c r="V411">
        <v>65</v>
      </c>
      <c r="W411" s="12" t="s">
        <v>446</v>
      </c>
      <c r="X411">
        <v>5</v>
      </c>
      <c r="Y411">
        <v>5</v>
      </c>
      <c r="Z411">
        <v>7</v>
      </c>
      <c r="AA411">
        <v>3</v>
      </c>
      <c r="AD411" t="s">
        <v>944</v>
      </c>
      <c r="AE411">
        <v>1181</v>
      </c>
      <c r="AF411" t="s">
        <v>17</v>
      </c>
    </row>
    <row r="412" spans="1:32" x14ac:dyDescent="0.25">
      <c r="A412" s="17" t="s">
        <v>79</v>
      </c>
      <c r="B412" s="27" t="s">
        <v>116</v>
      </c>
      <c r="C412" s="36" t="str">
        <f>VLOOKUP(X412, method!$A$1:$B$15, 2, 0)</f>
        <v>中後</v>
      </c>
      <c r="D412">
        <v>7</v>
      </c>
      <c r="E412" s="141" t="str">
        <f t="shared" si="12"/>
        <v/>
      </c>
      <c r="F412" s="141">
        <f>COUNTIF($B$2:B412,B412)</f>
        <v>16</v>
      </c>
      <c r="G412" s="141" t="str">
        <f t="shared" si="13"/>
        <v/>
      </c>
      <c r="H412">
        <v>4</v>
      </c>
      <c r="I412">
        <v>1</v>
      </c>
      <c r="J412" s="54" t="s">
        <v>58</v>
      </c>
      <c r="K412" s="67" t="s">
        <v>195</v>
      </c>
      <c r="L412" s="19" t="s">
        <v>32</v>
      </c>
      <c r="M412">
        <v>120</v>
      </c>
      <c r="N412">
        <v>122</v>
      </c>
      <c r="O412">
        <v>5.5</v>
      </c>
      <c r="P412">
        <v>6.8</v>
      </c>
      <c r="Q412" t="s">
        <v>467</v>
      </c>
      <c r="R412" s="32" t="s">
        <v>432</v>
      </c>
      <c r="S412" s="41">
        <v>1650</v>
      </c>
      <c r="T412" s="33" t="s">
        <v>417</v>
      </c>
      <c r="U412">
        <v>3</v>
      </c>
      <c r="V412">
        <v>65</v>
      </c>
      <c r="W412" t="s">
        <v>589</v>
      </c>
      <c r="X412">
        <v>10</v>
      </c>
      <c r="Y412">
        <v>9</v>
      </c>
      <c r="Z412">
        <v>10</v>
      </c>
      <c r="AA412">
        <v>7</v>
      </c>
      <c r="AD412" t="s">
        <v>983</v>
      </c>
      <c r="AE412">
        <v>1183</v>
      </c>
      <c r="AF412" t="s">
        <v>17</v>
      </c>
    </row>
    <row r="413" spans="1:32" x14ac:dyDescent="0.25">
      <c r="A413" s="17" t="s">
        <v>79</v>
      </c>
      <c r="B413" s="27" t="s">
        <v>116</v>
      </c>
      <c r="C413" s="36" t="str">
        <f>VLOOKUP(X413, method!$A$1:$B$15, 2, 0)</f>
        <v>中後</v>
      </c>
      <c r="D413" s="28">
        <v>3</v>
      </c>
      <c r="E413" s="140" t="str">
        <f t="shared" si="12"/>
        <v/>
      </c>
      <c r="F413" s="140">
        <f>COUNTIF($B$2:B413,B413)</f>
        <v>17</v>
      </c>
      <c r="G413" s="140" t="str">
        <f t="shared" si="13"/>
        <v/>
      </c>
      <c r="H413">
        <v>4</v>
      </c>
      <c r="I413">
        <v>4</v>
      </c>
      <c r="J413" s="54" t="s">
        <v>58</v>
      </c>
      <c r="K413" s="67" t="s">
        <v>195</v>
      </c>
      <c r="L413" s="19" t="s">
        <v>32</v>
      </c>
      <c r="M413">
        <v>120</v>
      </c>
      <c r="N413">
        <v>121</v>
      </c>
      <c r="O413">
        <v>5.5</v>
      </c>
      <c r="P413">
        <v>3</v>
      </c>
      <c r="Q413" t="s">
        <v>1010</v>
      </c>
      <c r="R413" s="31" t="s">
        <v>420</v>
      </c>
      <c r="S413" s="41">
        <v>1650</v>
      </c>
      <c r="T413" s="33" t="s">
        <v>417</v>
      </c>
      <c r="U413">
        <v>3</v>
      </c>
      <c r="V413">
        <v>63</v>
      </c>
      <c r="W413" s="12" t="s">
        <v>446</v>
      </c>
      <c r="X413">
        <v>10</v>
      </c>
      <c r="Y413">
        <v>10</v>
      </c>
      <c r="Z413">
        <v>9</v>
      </c>
      <c r="AA413">
        <v>3</v>
      </c>
      <c r="AD413" t="s">
        <v>857</v>
      </c>
      <c r="AE413">
        <v>1171</v>
      </c>
      <c r="AF413" t="s">
        <v>17</v>
      </c>
    </row>
    <row r="414" spans="1:32" x14ac:dyDescent="0.25">
      <c r="A414" s="17" t="s">
        <v>79</v>
      </c>
      <c r="B414" s="27" t="s">
        <v>116</v>
      </c>
      <c r="C414" s="36" t="str">
        <f>VLOOKUP(X414, method!$A$1:$B$15, 2, 0)</f>
        <v>中後</v>
      </c>
      <c r="D414" s="30">
        <v>4</v>
      </c>
      <c r="E414" s="141" t="str">
        <f t="shared" si="12"/>
        <v/>
      </c>
      <c r="F414" s="141">
        <f>COUNTIF($B$2:B414,B414)</f>
        <v>18</v>
      </c>
      <c r="G414" s="141" t="str">
        <f t="shared" si="13"/>
        <v/>
      </c>
      <c r="H414">
        <v>4</v>
      </c>
      <c r="I414">
        <v>8</v>
      </c>
      <c r="J414" s="54" t="s">
        <v>58</v>
      </c>
      <c r="K414" s="63" t="s">
        <v>140</v>
      </c>
      <c r="L414" s="19" t="s">
        <v>32</v>
      </c>
      <c r="M414">
        <v>120</v>
      </c>
      <c r="N414">
        <v>119</v>
      </c>
      <c r="O414">
        <v>5.5</v>
      </c>
      <c r="P414">
        <v>5.6</v>
      </c>
      <c r="Q414" t="s">
        <v>750</v>
      </c>
      <c r="R414" s="32" t="s">
        <v>432</v>
      </c>
      <c r="S414" s="41">
        <v>1650</v>
      </c>
      <c r="T414" s="33" t="s">
        <v>417</v>
      </c>
      <c r="U414">
        <v>3</v>
      </c>
      <c r="V414">
        <v>63</v>
      </c>
      <c r="W414" s="12">
        <v>2</v>
      </c>
      <c r="X414">
        <v>10</v>
      </c>
      <c r="Y414">
        <v>10</v>
      </c>
      <c r="Z414">
        <v>10</v>
      </c>
      <c r="AA414">
        <v>4</v>
      </c>
      <c r="AD414" t="s">
        <v>1011</v>
      </c>
      <c r="AE414">
        <v>1172</v>
      </c>
      <c r="AF414" t="s">
        <v>17</v>
      </c>
    </row>
    <row r="415" spans="1:32" x14ac:dyDescent="0.25">
      <c r="A415" s="17" t="s">
        <v>79</v>
      </c>
      <c r="B415" s="27" t="s">
        <v>116</v>
      </c>
      <c r="C415" s="38" t="str">
        <f>VLOOKUP(X415, method!$A$1:$B$15, 2, 0)</f>
        <v>留後</v>
      </c>
      <c r="D415" s="30">
        <v>4</v>
      </c>
      <c r="E415" s="141" t="str">
        <f t="shared" si="12"/>
        <v/>
      </c>
      <c r="F415" s="141">
        <f>COUNTIF($B$2:B415,B415)</f>
        <v>19</v>
      </c>
      <c r="G415" s="141" t="str">
        <f t="shared" si="13"/>
        <v/>
      </c>
      <c r="H415">
        <v>4</v>
      </c>
      <c r="I415">
        <v>4</v>
      </c>
      <c r="J415" s="54" t="s">
        <v>58</v>
      </c>
      <c r="K415" s="63" t="s">
        <v>140</v>
      </c>
      <c r="L415" s="19" t="s">
        <v>32</v>
      </c>
      <c r="M415">
        <v>120</v>
      </c>
      <c r="N415">
        <v>120</v>
      </c>
      <c r="O415">
        <v>5.5</v>
      </c>
      <c r="P415">
        <v>14</v>
      </c>
      <c r="Q415" t="s">
        <v>723</v>
      </c>
      <c r="R415" t="s">
        <v>483</v>
      </c>
      <c r="S415">
        <v>1400</v>
      </c>
      <c r="T415" s="33" t="s">
        <v>417</v>
      </c>
      <c r="U415">
        <v>3</v>
      </c>
      <c r="V415">
        <v>63</v>
      </c>
      <c r="W415" t="s">
        <v>484</v>
      </c>
      <c r="X415">
        <v>14</v>
      </c>
      <c r="Y415">
        <v>14</v>
      </c>
      <c r="Z415">
        <v>13</v>
      </c>
      <c r="AA415">
        <v>4</v>
      </c>
      <c r="AD415" t="s">
        <v>1012</v>
      </c>
      <c r="AE415">
        <v>1173</v>
      </c>
      <c r="AF415" t="s">
        <v>17</v>
      </c>
    </row>
    <row r="416" spans="1:32" x14ac:dyDescent="0.25">
      <c r="A416" s="17" t="s">
        <v>79</v>
      </c>
      <c r="B416" s="27" t="s">
        <v>116</v>
      </c>
      <c r="C416" s="38" t="str">
        <f>VLOOKUP(X416, method!$A$1:$B$15, 2, 0)</f>
        <v>留後</v>
      </c>
      <c r="D416" s="28">
        <v>1</v>
      </c>
      <c r="E416" s="140" t="str">
        <f t="shared" si="12"/>
        <v/>
      </c>
      <c r="F416" s="140">
        <f>COUNTIF($B$2:B416,B416)</f>
        <v>20</v>
      </c>
      <c r="G416" s="140" t="str">
        <f t="shared" si="13"/>
        <v/>
      </c>
      <c r="H416">
        <v>4</v>
      </c>
      <c r="I416">
        <v>4</v>
      </c>
      <c r="J416" s="54" t="s">
        <v>58</v>
      </c>
      <c r="K416" s="67" t="s">
        <v>195</v>
      </c>
      <c r="L416" s="19" t="s">
        <v>32</v>
      </c>
      <c r="M416">
        <v>120</v>
      </c>
      <c r="N416">
        <v>132</v>
      </c>
      <c r="O416">
        <v>5.5</v>
      </c>
      <c r="P416">
        <v>4.2</v>
      </c>
      <c r="Q416" t="s">
        <v>909</v>
      </c>
      <c r="R416" s="32" t="s">
        <v>416</v>
      </c>
      <c r="S416" s="41">
        <v>1650</v>
      </c>
      <c r="T416" s="33" t="s">
        <v>417</v>
      </c>
      <c r="U416">
        <v>4</v>
      </c>
      <c r="V416">
        <v>56</v>
      </c>
      <c r="W416" s="12" t="s">
        <v>418</v>
      </c>
      <c r="X416">
        <v>11</v>
      </c>
      <c r="Y416">
        <v>11</v>
      </c>
      <c r="Z416">
        <v>11</v>
      </c>
      <c r="AA416">
        <v>1</v>
      </c>
      <c r="AD416" t="s">
        <v>1013</v>
      </c>
      <c r="AE416">
        <v>1176</v>
      </c>
      <c r="AF416" t="s">
        <v>17</v>
      </c>
    </row>
    <row r="417" spans="1:32" x14ac:dyDescent="0.25">
      <c r="A417" s="17" t="s">
        <v>79</v>
      </c>
      <c r="B417" s="27" t="s">
        <v>116</v>
      </c>
      <c r="C417" s="36" t="str">
        <f>VLOOKUP(X417, method!$A$1:$B$15, 2, 0)</f>
        <v>中後</v>
      </c>
      <c r="D417" s="28">
        <v>2</v>
      </c>
      <c r="E417" s="140" t="str">
        <f t="shared" si="12"/>
        <v/>
      </c>
      <c r="F417" s="140">
        <f>COUNTIF($B$2:B417,B417)</f>
        <v>21</v>
      </c>
      <c r="G417" s="140" t="str">
        <f t="shared" si="13"/>
        <v/>
      </c>
      <c r="H417">
        <v>4</v>
      </c>
      <c r="I417">
        <v>9</v>
      </c>
      <c r="J417" s="54" t="s">
        <v>58</v>
      </c>
      <c r="K417" s="67" t="s">
        <v>195</v>
      </c>
      <c r="L417" s="19" t="s">
        <v>32</v>
      </c>
      <c r="M417">
        <v>120</v>
      </c>
      <c r="N417">
        <v>129</v>
      </c>
      <c r="O417">
        <v>5.5</v>
      </c>
      <c r="P417">
        <v>12</v>
      </c>
      <c r="Q417" t="s">
        <v>1014</v>
      </c>
      <c r="R417" s="31" t="s">
        <v>420</v>
      </c>
      <c r="S417" s="41">
        <v>1650</v>
      </c>
      <c r="T417" s="33" t="s">
        <v>417</v>
      </c>
      <c r="U417">
        <v>4</v>
      </c>
      <c r="V417">
        <v>54</v>
      </c>
      <c r="W417" s="12" t="s">
        <v>654</v>
      </c>
      <c r="X417">
        <v>10</v>
      </c>
      <c r="Y417">
        <v>10</v>
      </c>
      <c r="Z417">
        <v>10</v>
      </c>
      <c r="AA417">
        <v>2</v>
      </c>
      <c r="AD417" t="s">
        <v>1015</v>
      </c>
      <c r="AE417">
        <v>1169</v>
      </c>
      <c r="AF417" t="s">
        <v>17</v>
      </c>
    </row>
    <row r="418" spans="1:32" x14ac:dyDescent="0.25">
      <c r="A418" s="17" t="s">
        <v>79</v>
      </c>
      <c r="B418" s="27" t="s">
        <v>116</v>
      </c>
      <c r="C418" s="37" t="str">
        <f>VLOOKUP(X418, method!$A$1:$B$15, 2, 0)</f>
        <v>中前</v>
      </c>
      <c r="D418">
        <v>7</v>
      </c>
      <c r="E418" s="141" t="str">
        <f t="shared" si="12"/>
        <v/>
      </c>
      <c r="F418" s="141">
        <f>COUNTIF($B$2:B418,B418)</f>
        <v>22</v>
      </c>
      <c r="G418" s="141" t="str">
        <f t="shared" si="13"/>
        <v/>
      </c>
      <c r="H418">
        <v>4</v>
      </c>
      <c r="I418">
        <v>5</v>
      </c>
      <c r="J418" s="54" t="s">
        <v>58</v>
      </c>
      <c r="K418" s="67" t="s">
        <v>195</v>
      </c>
      <c r="L418" s="19" t="s">
        <v>32</v>
      </c>
      <c r="M418">
        <v>120</v>
      </c>
      <c r="N418">
        <v>130</v>
      </c>
      <c r="O418">
        <v>5.5</v>
      </c>
      <c r="P418">
        <v>9.4</v>
      </c>
      <c r="Q418" t="s">
        <v>939</v>
      </c>
      <c r="R418" s="32" t="s">
        <v>432</v>
      </c>
      <c r="S418" s="41">
        <v>1650</v>
      </c>
      <c r="T418" s="34" t="s">
        <v>438</v>
      </c>
      <c r="U418">
        <v>4</v>
      </c>
      <c r="V418">
        <v>54</v>
      </c>
      <c r="W418" t="s">
        <v>516</v>
      </c>
      <c r="X418">
        <v>6</v>
      </c>
      <c r="Y418">
        <v>6</v>
      </c>
      <c r="Z418">
        <v>7</v>
      </c>
      <c r="AA418">
        <v>7</v>
      </c>
      <c r="AD418" t="s">
        <v>1016</v>
      </c>
      <c r="AE418">
        <v>1178</v>
      </c>
      <c r="AF418" t="s">
        <v>17</v>
      </c>
    </row>
    <row r="419" spans="1:32" x14ac:dyDescent="0.25">
      <c r="A419" s="17" t="s">
        <v>79</v>
      </c>
      <c r="B419" s="27" t="s">
        <v>116</v>
      </c>
      <c r="C419" s="38" t="str">
        <f>VLOOKUP(X419, method!$A$1:$B$15, 2, 0)</f>
        <v>留後</v>
      </c>
      <c r="D419" s="28">
        <v>1</v>
      </c>
      <c r="E419" s="140" t="str">
        <f t="shared" si="12"/>
        <v/>
      </c>
      <c r="F419" s="140">
        <f>COUNTIF($B$2:B419,B419)</f>
        <v>23</v>
      </c>
      <c r="G419" s="140" t="str">
        <f t="shared" si="13"/>
        <v/>
      </c>
      <c r="H419">
        <v>4</v>
      </c>
      <c r="I419">
        <v>8</v>
      </c>
      <c r="J419" s="54" t="s">
        <v>58</v>
      </c>
      <c r="K419" s="67" t="s">
        <v>195</v>
      </c>
      <c r="L419" s="19" t="s">
        <v>32</v>
      </c>
      <c r="M419">
        <v>120</v>
      </c>
      <c r="N419">
        <v>125</v>
      </c>
      <c r="O419">
        <v>5.5</v>
      </c>
      <c r="P419">
        <v>6.2</v>
      </c>
      <c r="Q419" t="s">
        <v>600</v>
      </c>
      <c r="R419" s="32" t="s">
        <v>416</v>
      </c>
      <c r="S419" s="41">
        <v>1650</v>
      </c>
      <c r="T419" s="33" t="s">
        <v>417</v>
      </c>
      <c r="U419">
        <v>4</v>
      </c>
      <c r="V419">
        <v>49</v>
      </c>
      <c r="W419" s="12" t="s">
        <v>654</v>
      </c>
      <c r="X419">
        <v>11</v>
      </c>
      <c r="Y419">
        <v>11</v>
      </c>
      <c r="Z419">
        <v>11</v>
      </c>
      <c r="AA419">
        <v>1</v>
      </c>
      <c r="AD419" t="s">
        <v>1017</v>
      </c>
      <c r="AE419">
        <v>1182</v>
      </c>
      <c r="AF419" t="s">
        <v>17</v>
      </c>
    </row>
    <row r="420" spans="1:32" x14ac:dyDescent="0.25">
      <c r="A420" s="17" t="s">
        <v>79</v>
      </c>
      <c r="B420" s="27" t="s">
        <v>116</v>
      </c>
      <c r="C420" s="37" t="str">
        <f>VLOOKUP(X420, method!$A$1:$B$15, 2, 0)</f>
        <v>中前</v>
      </c>
      <c r="D420" s="30">
        <v>5</v>
      </c>
      <c r="E420" s="141" t="str">
        <f t="shared" si="12"/>
        <v/>
      </c>
      <c r="F420" s="141">
        <f>COUNTIF($B$2:B420,B420)</f>
        <v>24</v>
      </c>
      <c r="G420" s="141" t="str">
        <f t="shared" si="13"/>
        <v/>
      </c>
      <c r="H420">
        <v>4</v>
      </c>
      <c r="I420">
        <v>3</v>
      </c>
      <c r="J420" s="54" t="s">
        <v>58</v>
      </c>
      <c r="K420" s="67" t="s">
        <v>195</v>
      </c>
      <c r="L420" s="19" t="s">
        <v>32</v>
      </c>
      <c r="M420">
        <v>120</v>
      </c>
      <c r="N420">
        <v>128</v>
      </c>
      <c r="O420">
        <v>5.5</v>
      </c>
      <c r="P420">
        <v>4.4000000000000004</v>
      </c>
      <c r="Q420" t="s">
        <v>1018</v>
      </c>
      <c r="R420" s="32" t="s">
        <v>432</v>
      </c>
      <c r="S420" s="41">
        <v>1650</v>
      </c>
      <c r="T420" s="34" t="s">
        <v>438</v>
      </c>
      <c r="U420">
        <v>4</v>
      </c>
      <c r="V420">
        <v>51</v>
      </c>
      <c r="W420" t="s">
        <v>474</v>
      </c>
      <c r="X420">
        <v>7</v>
      </c>
      <c r="Y420">
        <v>7</v>
      </c>
      <c r="Z420">
        <v>7</v>
      </c>
      <c r="AA420">
        <v>5</v>
      </c>
      <c r="AD420" t="s">
        <v>905</v>
      </c>
      <c r="AE420">
        <v>1178</v>
      </c>
      <c r="AF420" t="s">
        <v>17</v>
      </c>
    </row>
    <row r="421" spans="1:32" x14ac:dyDescent="0.25">
      <c r="A421" s="17" t="s">
        <v>79</v>
      </c>
      <c r="B421" s="27" t="s">
        <v>116</v>
      </c>
      <c r="C421" s="38" t="str">
        <f>VLOOKUP(X421, method!$A$1:$B$15, 2, 0)</f>
        <v>留後</v>
      </c>
      <c r="D421" s="28">
        <v>3</v>
      </c>
      <c r="E421" s="140" t="str">
        <f t="shared" si="12"/>
        <v/>
      </c>
      <c r="F421" s="140">
        <f>COUNTIF($B$2:B421,B421)</f>
        <v>25</v>
      </c>
      <c r="G421" s="140" t="str">
        <f t="shared" si="13"/>
        <v/>
      </c>
      <c r="H421">
        <v>4</v>
      </c>
      <c r="I421">
        <v>9</v>
      </c>
      <c r="J421" s="54" t="s">
        <v>58</v>
      </c>
      <c r="K421" s="67" t="s">
        <v>195</v>
      </c>
      <c r="L421" s="19" t="s">
        <v>32</v>
      </c>
      <c r="M421">
        <v>120</v>
      </c>
      <c r="N421">
        <v>127</v>
      </c>
      <c r="O421">
        <v>5.5</v>
      </c>
      <c r="P421">
        <v>20</v>
      </c>
      <c r="Q421" t="s">
        <v>942</v>
      </c>
      <c r="R421" s="32" t="s">
        <v>416</v>
      </c>
      <c r="S421" s="41">
        <v>1650</v>
      </c>
      <c r="T421" s="33" t="s">
        <v>417</v>
      </c>
      <c r="U421">
        <v>4</v>
      </c>
      <c r="V421">
        <v>51</v>
      </c>
      <c r="W421" s="12">
        <v>1</v>
      </c>
      <c r="X421">
        <v>11</v>
      </c>
      <c r="Y421">
        <v>11</v>
      </c>
      <c r="Z421">
        <v>11</v>
      </c>
      <c r="AA421">
        <v>3</v>
      </c>
      <c r="AD421" t="s">
        <v>1019</v>
      </c>
      <c r="AE421">
        <v>1181</v>
      </c>
      <c r="AF421" t="s">
        <v>17</v>
      </c>
    </row>
    <row r="422" spans="1:32" x14ac:dyDescent="0.25">
      <c r="A422" s="17" t="s">
        <v>79</v>
      </c>
      <c r="B422" s="27" t="s">
        <v>116</v>
      </c>
      <c r="C422" s="36" t="str">
        <f>VLOOKUP(X422, method!$A$1:$B$15, 2, 0)</f>
        <v>中後</v>
      </c>
      <c r="D422">
        <v>6</v>
      </c>
      <c r="E422" s="141" t="str">
        <f t="shared" si="12"/>
        <v/>
      </c>
      <c r="F422" s="141">
        <f>COUNTIF($B$2:B422,B422)</f>
        <v>26</v>
      </c>
      <c r="G422" s="141" t="str">
        <f t="shared" si="13"/>
        <v/>
      </c>
      <c r="H422">
        <v>4</v>
      </c>
      <c r="I422">
        <v>1</v>
      </c>
      <c r="J422" s="54" t="s">
        <v>58</v>
      </c>
      <c r="K422" s="61" t="s">
        <v>106</v>
      </c>
      <c r="L422" s="19" t="s">
        <v>32</v>
      </c>
      <c r="M422">
        <v>120</v>
      </c>
      <c r="N422">
        <v>128</v>
      </c>
      <c r="O422">
        <v>5.5</v>
      </c>
      <c r="P422">
        <v>10</v>
      </c>
      <c r="Q422" t="s">
        <v>1020</v>
      </c>
      <c r="R422" t="s">
        <v>465</v>
      </c>
      <c r="S422">
        <v>1400</v>
      </c>
      <c r="T422" s="33" t="s">
        <v>417</v>
      </c>
      <c r="U422">
        <v>4</v>
      </c>
      <c r="V422">
        <v>53</v>
      </c>
      <c r="W422" t="s">
        <v>589</v>
      </c>
      <c r="X422">
        <v>10</v>
      </c>
      <c r="Y422">
        <v>10</v>
      </c>
      <c r="Z422">
        <v>11</v>
      </c>
      <c r="AA422">
        <v>6</v>
      </c>
      <c r="AD422" t="s">
        <v>1021</v>
      </c>
      <c r="AE422">
        <v>1188</v>
      </c>
      <c r="AF422" t="s">
        <v>569</v>
      </c>
    </row>
    <row r="423" spans="1:32" x14ac:dyDescent="0.25">
      <c r="A423" s="17" t="s">
        <v>79</v>
      </c>
      <c r="B423" s="27" t="s">
        <v>116</v>
      </c>
      <c r="C423" s="38" t="str">
        <f>VLOOKUP(X423, method!$A$1:$B$15, 2, 0)</f>
        <v>留後</v>
      </c>
      <c r="D423">
        <v>7</v>
      </c>
      <c r="E423" s="141" t="str">
        <f t="shared" si="12"/>
        <v/>
      </c>
      <c r="F423" s="141">
        <f>COUNTIF($B$2:B423,B423)</f>
        <v>27</v>
      </c>
      <c r="G423" s="141" t="str">
        <f t="shared" si="13"/>
        <v/>
      </c>
      <c r="H423">
        <v>4</v>
      </c>
      <c r="I423">
        <v>5</v>
      </c>
      <c r="J423" s="54" t="s">
        <v>58</v>
      </c>
      <c r="K423" s="61" t="s">
        <v>106</v>
      </c>
      <c r="L423" s="19" t="s">
        <v>32</v>
      </c>
      <c r="M423">
        <v>120</v>
      </c>
      <c r="N423">
        <v>131</v>
      </c>
      <c r="O423">
        <v>5.5</v>
      </c>
      <c r="P423">
        <v>14</v>
      </c>
      <c r="Q423" t="s">
        <v>1022</v>
      </c>
      <c r="R423" t="s">
        <v>479</v>
      </c>
      <c r="S423">
        <v>1200</v>
      </c>
      <c r="T423" s="33" t="s">
        <v>417</v>
      </c>
      <c r="U423">
        <v>4</v>
      </c>
      <c r="V423">
        <v>55</v>
      </c>
      <c r="W423" t="s">
        <v>474</v>
      </c>
      <c r="X423">
        <v>12</v>
      </c>
      <c r="Y423">
        <v>12</v>
      </c>
      <c r="Z423">
        <v>7</v>
      </c>
      <c r="AD423" t="s">
        <v>831</v>
      </c>
      <c r="AE423">
        <v>1174</v>
      </c>
      <c r="AF423" t="s">
        <v>572</v>
      </c>
    </row>
    <row r="424" spans="1:32" x14ac:dyDescent="0.25">
      <c r="A424" s="17" t="s">
        <v>79</v>
      </c>
      <c r="B424" s="27" t="s">
        <v>116</v>
      </c>
      <c r="C424" s="36" t="str">
        <f>VLOOKUP(X424, method!$A$1:$B$15, 2, 0)</f>
        <v>中後</v>
      </c>
      <c r="D424">
        <v>11</v>
      </c>
      <c r="E424" s="141" t="str">
        <f t="shared" si="12"/>
        <v/>
      </c>
      <c r="F424" s="141">
        <f>COUNTIF($B$2:B424,B424)</f>
        <v>28</v>
      </c>
      <c r="G424" s="141" t="str">
        <f t="shared" si="13"/>
        <v/>
      </c>
      <c r="H424">
        <v>4</v>
      </c>
      <c r="I424">
        <v>3</v>
      </c>
      <c r="J424" s="54" t="s">
        <v>58</v>
      </c>
      <c r="K424" s="63" t="s">
        <v>140</v>
      </c>
      <c r="L424" s="25" t="s">
        <v>54</v>
      </c>
      <c r="M424">
        <v>120</v>
      </c>
      <c r="N424">
        <v>134</v>
      </c>
      <c r="O424">
        <v>5.5</v>
      </c>
      <c r="P424">
        <v>20</v>
      </c>
      <c r="Q424" t="s">
        <v>840</v>
      </c>
      <c r="R424" t="s">
        <v>483</v>
      </c>
      <c r="S424">
        <v>1400</v>
      </c>
      <c r="T424" s="33" t="s">
        <v>417</v>
      </c>
      <c r="U424">
        <v>4</v>
      </c>
      <c r="V424">
        <v>58</v>
      </c>
      <c r="W424" t="s">
        <v>519</v>
      </c>
      <c r="X424">
        <v>10</v>
      </c>
      <c r="Y424">
        <v>10</v>
      </c>
      <c r="Z424">
        <v>7</v>
      </c>
      <c r="AA424">
        <v>11</v>
      </c>
      <c r="AD424" t="s">
        <v>1023</v>
      </c>
      <c r="AE424">
        <v>1224</v>
      </c>
      <c r="AF424" t="s">
        <v>17</v>
      </c>
    </row>
    <row r="425" spans="1:32" x14ac:dyDescent="0.25">
      <c r="A425" s="17" t="s">
        <v>79</v>
      </c>
      <c r="B425" s="27" t="s">
        <v>116</v>
      </c>
      <c r="C425" s="38" t="str">
        <f>VLOOKUP(X425, method!$A$1:$B$15, 2, 0)</f>
        <v>留後</v>
      </c>
      <c r="D425">
        <v>11</v>
      </c>
      <c r="E425" s="141" t="str">
        <f t="shared" si="12"/>
        <v/>
      </c>
      <c r="F425" s="141">
        <f>COUNTIF($B$2:B425,B425)</f>
        <v>29</v>
      </c>
      <c r="G425" s="141" t="str">
        <f t="shared" si="13"/>
        <v/>
      </c>
      <c r="H425">
        <v>4</v>
      </c>
      <c r="I425">
        <v>12</v>
      </c>
      <c r="J425" s="54" t="s">
        <v>58</v>
      </c>
      <c r="K425" s="63" t="s">
        <v>140</v>
      </c>
      <c r="L425" s="25" t="s">
        <v>54</v>
      </c>
      <c r="M425">
        <v>120</v>
      </c>
      <c r="N425">
        <v>135</v>
      </c>
      <c r="O425">
        <v>5.5</v>
      </c>
      <c r="P425">
        <v>23</v>
      </c>
      <c r="Q425" t="s">
        <v>1024</v>
      </c>
      <c r="R425" t="s">
        <v>483</v>
      </c>
      <c r="S425">
        <v>1400</v>
      </c>
      <c r="T425" s="33" t="s">
        <v>417</v>
      </c>
      <c r="U425">
        <v>4</v>
      </c>
      <c r="V425">
        <v>60</v>
      </c>
      <c r="W425" t="s">
        <v>533</v>
      </c>
      <c r="X425">
        <v>11</v>
      </c>
      <c r="Y425">
        <v>14</v>
      </c>
      <c r="Z425">
        <v>14</v>
      </c>
      <c r="AA425">
        <v>11</v>
      </c>
      <c r="AD425" t="s">
        <v>1025</v>
      </c>
      <c r="AE425">
        <v>1219</v>
      </c>
      <c r="AF425" t="s">
        <v>17</v>
      </c>
    </row>
    <row r="426" spans="1:32" x14ac:dyDescent="0.25">
      <c r="A426" s="17" t="s">
        <v>79</v>
      </c>
      <c r="B426" s="27" t="s">
        <v>116</v>
      </c>
      <c r="C426" s="38" t="str">
        <f>VLOOKUP(X426, method!$A$1:$B$15, 2, 0)</f>
        <v>留後</v>
      </c>
      <c r="D426">
        <v>11</v>
      </c>
      <c r="E426" s="141" t="str">
        <f t="shared" si="12"/>
        <v/>
      </c>
      <c r="F426" s="141">
        <f>COUNTIF($B$2:B426,B426)</f>
        <v>30</v>
      </c>
      <c r="G426" s="141" t="str">
        <f t="shared" si="13"/>
        <v/>
      </c>
      <c r="H426">
        <v>4</v>
      </c>
      <c r="I426">
        <v>11</v>
      </c>
      <c r="J426" s="54" t="s">
        <v>58</v>
      </c>
      <c r="K426" s="61" t="s">
        <v>106</v>
      </c>
      <c r="L426" s="25" t="s">
        <v>54</v>
      </c>
      <c r="M426">
        <v>120</v>
      </c>
      <c r="N426">
        <v>121</v>
      </c>
      <c r="O426">
        <v>5.5</v>
      </c>
      <c r="P426">
        <v>34</v>
      </c>
      <c r="Q426" t="s">
        <v>1026</v>
      </c>
      <c r="R426" t="s">
        <v>483</v>
      </c>
      <c r="S426">
        <v>1400</v>
      </c>
      <c r="T426" s="33" t="s">
        <v>417</v>
      </c>
      <c r="U426">
        <v>3</v>
      </c>
      <c r="V426">
        <v>62</v>
      </c>
      <c r="W426" t="s">
        <v>589</v>
      </c>
      <c r="X426">
        <v>14</v>
      </c>
      <c r="Y426">
        <v>13</v>
      </c>
      <c r="Z426">
        <v>14</v>
      </c>
      <c r="AA426">
        <v>11</v>
      </c>
      <c r="AD426" t="s">
        <v>883</v>
      </c>
      <c r="AE426">
        <v>1209</v>
      </c>
      <c r="AF426" t="s">
        <v>17</v>
      </c>
    </row>
    <row r="427" spans="1:32" x14ac:dyDescent="0.25">
      <c r="A427" s="17" t="s">
        <v>79</v>
      </c>
      <c r="B427" s="27" t="s">
        <v>116</v>
      </c>
      <c r="C427" s="36" t="str">
        <f>VLOOKUP(X427, method!$A$1:$B$15, 2, 0)</f>
        <v>中後</v>
      </c>
      <c r="D427">
        <v>6</v>
      </c>
      <c r="E427" s="141" t="str">
        <f t="shared" si="12"/>
        <v/>
      </c>
      <c r="F427" s="141">
        <f>COUNTIF($B$2:B427,B427)</f>
        <v>31</v>
      </c>
      <c r="G427" s="141" t="str">
        <f t="shared" si="13"/>
        <v/>
      </c>
      <c r="H427">
        <v>4</v>
      </c>
      <c r="I427">
        <v>8</v>
      </c>
      <c r="J427" s="54" t="s">
        <v>58</v>
      </c>
      <c r="K427" s="64" t="s">
        <v>150</v>
      </c>
      <c r="L427" s="25" t="s">
        <v>54</v>
      </c>
      <c r="M427">
        <v>120</v>
      </c>
      <c r="N427">
        <v>121</v>
      </c>
      <c r="O427">
        <v>5.5</v>
      </c>
      <c r="P427">
        <v>53</v>
      </c>
      <c r="Q427" t="s">
        <v>1027</v>
      </c>
      <c r="R427" t="s">
        <v>479</v>
      </c>
      <c r="S427">
        <v>1400</v>
      </c>
      <c r="T427" s="33" t="s">
        <v>417</v>
      </c>
      <c r="U427">
        <v>3</v>
      </c>
      <c r="V427">
        <v>63</v>
      </c>
      <c r="W427" s="12" t="s">
        <v>471</v>
      </c>
      <c r="X427">
        <v>10</v>
      </c>
      <c r="Y427">
        <v>10</v>
      </c>
      <c r="Z427">
        <v>12</v>
      </c>
      <c r="AA427">
        <v>6</v>
      </c>
      <c r="AD427" t="s">
        <v>788</v>
      </c>
      <c r="AE427">
        <v>1202</v>
      </c>
      <c r="AF427" t="s">
        <v>17</v>
      </c>
    </row>
    <row r="428" spans="1:32" x14ac:dyDescent="0.25">
      <c r="A428" s="17" t="s">
        <v>79</v>
      </c>
      <c r="B428" s="27" t="s">
        <v>116</v>
      </c>
      <c r="C428" s="38" t="str">
        <f>VLOOKUP(X428, method!$A$1:$B$15, 2, 0)</f>
        <v>留後</v>
      </c>
      <c r="D428">
        <v>8</v>
      </c>
      <c r="E428" s="141" t="str">
        <f t="shared" si="12"/>
        <v/>
      </c>
      <c r="F428" s="141">
        <f>COUNTIF($B$2:B428,B428)</f>
        <v>32</v>
      </c>
      <c r="G428" s="141" t="str">
        <f t="shared" si="13"/>
        <v/>
      </c>
      <c r="H428">
        <v>4</v>
      </c>
      <c r="I428">
        <v>8</v>
      </c>
      <c r="J428" s="54" t="s">
        <v>58</v>
      </c>
      <c r="K428" s="64" t="s">
        <v>150</v>
      </c>
      <c r="L428" s="25" t="s">
        <v>54</v>
      </c>
      <c r="M428">
        <v>120</v>
      </c>
      <c r="N428">
        <v>122</v>
      </c>
      <c r="O428">
        <v>5.5</v>
      </c>
      <c r="P428">
        <v>72</v>
      </c>
      <c r="Q428" t="s">
        <v>1028</v>
      </c>
      <c r="R428" t="s">
        <v>465</v>
      </c>
      <c r="S428">
        <v>1400</v>
      </c>
      <c r="T428" s="33" t="s">
        <v>417</v>
      </c>
      <c r="U428">
        <v>3</v>
      </c>
      <c r="V428">
        <v>65</v>
      </c>
      <c r="W428" t="s">
        <v>453</v>
      </c>
      <c r="X428">
        <v>11</v>
      </c>
      <c r="Y428">
        <v>12</v>
      </c>
      <c r="Z428">
        <v>11</v>
      </c>
      <c r="AA428">
        <v>8</v>
      </c>
      <c r="AD428" t="s">
        <v>1029</v>
      </c>
      <c r="AE428">
        <v>1168</v>
      </c>
      <c r="AF428" t="s">
        <v>17</v>
      </c>
    </row>
    <row r="429" spans="1:32" x14ac:dyDescent="0.25">
      <c r="A429" s="17" t="s">
        <v>79</v>
      </c>
      <c r="B429" s="27" t="s">
        <v>116</v>
      </c>
      <c r="C429" s="36" t="str">
        <f>VLOOKUP(X429, method!$A$1:$B$15, 2, 0)</f>
        <v>中後</v>
      </c>
      <c r="D429">
        <v>10</v>
      </c>
      <c r="E429" s="141" t="str">
        <f t="shared" si="12"/>
        <v/>
      </c>
      <c r="F429" s="141">
        <f>COUNTIF($B$2:B429,B429)</f>
        <v>33</v>
      </c>
      <c r="G429" s="141" t="str">
        <f t="shared" si="13"/>
        <v/>
      </c>
      <c r="H429">
        <v>4</v>
      </c>
      <c r="I429">
        <v>11</v>
      </c>
      <c r="J429" s="54" t="s">
        <v>58</v>
      </c>
      <c r="K429" s="63" t="s">
        <v>140</v>
      </c>
      <c r="L429" s="25" t="s">
        <v>54</v>
      </c>
      <c r="M429">
        <v>120</v>
      </c>
      <c r="N429">
        <v>122</v>
      </c>
      <c r="O429">
        <v>5.5</v>
      </c>
      <c r="P429">
        <v>59</v>
      </c>
      <c r="Q429" t="s">
        <v>1030</v>
      </c>
      <c r="R429" t="s">
        <v>465</v>
      </c>
      <c r="S429">
        <v>1400</v>
      </c>
      <c r="T429" s="33" t="s">
        <v>417</v>
      </c>
      <c r="U429">
        <v>3</v>
      </c>
      <c r="V429">
        <v>66</v>
      </c>
      <c r="W429" t="s">
        <v>516</v>
      </c>
      <c r="X429">
        <v>10</v>
      </c>
      <c r="Y429">
        <v>12</v>
      </c>
      <c r="Z429">
        <v>11</v>
      </c>
      <c r="AA429">
        <v>10</v>
      </c>
      <c r="AD429" t="s">
        <v>1031</v>
      </c>
      <c r="AE429">
        <v>1177</v>
      </c>
      <c r="AF429" t="s">
        <v>17</v>
      </c>
    </row>
    <row r="430" spans="1:32" x14ac:dyDescent="0.25">
      <c r="A430" s="17" t="s">
        <v>79</v>
      </c>
      <c r="B430" s="27" t="s">
        <v>116</v>
      </c>
      <c r="C430" s="38" t="str">
        <f>VLOOKUP(X430, method!$A$1:$B$15, 2, 0)</f>
        <v>留後</v>
      </c>
      <c r="D430">
        <v>11</v>
      </c>
      <c r="E430" s="141" t="str">
        <f t="shared" si="12"/>
        <v/>
      </c>
      <c r="F430" s="141">
        <f>COUNTIF($B$2:B430,B430)</f>
        <v>34</v>
      </c>
      <c r="G430" s="141" t="str">
        <f t="shared" si="13"/>
        <v/>
      </c>
      <c r="H430">
        <v>4</v>
      </c>
      <c r="I430">
        <v>11</v>
      </c>
      <c r="J430" s="54" t="s">
        <v>58</v>
      </c>
      <c r="K430" s="63" t="s">
        <v>140</v>
      </c>
      <c r="L430" s="25" t="s">
        <v>54</v>
      </c>
      <c r="M430">
        <v>120</v>
      </c>
      <c r="N430">
        <v>125</v>
      </c>
      <c r="O430">
        <v>5.5</v>
      </c>
      <c r="P430">
        <v>13</v>
      </c>
      <c r="Q430" t="s">
        <v>619</v>
      </c>
      <c r="R430" t="s">
        <v>477</v>
      </c>
      <c r="S430">
        <v>1400</v>
      </c>
      <c r="T430" s="33" t="s">
        <v>417</v>
      </c>
      <c r="U430">
        <v>3</v>
      </c>
      <c r="V430">
        <v>66</v>
      </c>
      <c r="W430">
        <v>5</v>
      </c>
      <c r="X430">
        <v>11</v>
      </c>
      <c r="Y430">
        <v>10</v>
      </c>
      <c r="Z430">
        <v>9</v>
      </c>
      <c r="AA430">
        <v>11</v>
      </c>
      <c r="AD430" t="s">
        <v>1032</v>
      </c>
      <c r="AE430">
        <v>1182</v>
      </c>
      <c r="AF430" t="s">
        <v>17</v>
      </c>
    </row>
    <row r="431" spans="1:32" x14ac:dyDescent="0.25">
      <c r="A431" s="17" t="s">
        <v>79</v>
      </c>
      <c r="B431" s="16" t="s">
        <v>119</v>
      </c>
      <c r="C431" s="38" t="str">
        <f>VLOOKUP(X431, method!$A$1:$B$15, 2, 0)</f>
        <v>留後</v>
      </c>
      <c r="D431">
        <v>9</v>
      </c>
      <c r="E431" s="141" t="str">
        <f t="shared" si="12"/>
        <v/>
      </c>
      <c r="F431" s="141">
        <f>COUNTIF($B$2:B431,B431)</f>
        <v>1</v>
      </c>
      <c r="G431" s="141" t="str">
        <f t="shared" si="13"/>
        <v>倉</v>
      </c>
      <c r="H431">
        <v>8</v>
      </c>
      <c r="I431">
        <v>3</v>
      </c>
      <c r="J431" s="62" t="s">
        <v>120</v>
      </c>
      <c r="K431" s="56" t="s">
        <v>69</v>
      </c>
      <c r="L431" s="20" t="s">
        <v>121</v>
      </c>
      <c r="M431">
        <v>119</v>
      </c>
      <c r="N431">
        <v>121</v>
      </c>
      <c r="O431">
        <v>18</v>
      </c>
      <c r="P431">
        <v>9.3000000000000007</v>
      </c>
      <c r="Q431" t="s">
        <v>651</v>
      </c>
      <c r="R431" t="s">
        <v>501</v>
      </c>
      <c r="S431">
        <v>2000</v>
      </c>
      <c r="T431" s="33" t="s">
        <v>417</v>
      </c>
      <c r="U431">
        <v>4</v>
      </c>
      <c r="V431">
        <v>46</v>
      </c>
      <c r="W431" t="s">
        <v>441</v>
      </c>
      <c r="X431">
        <v>11</v>
      </c>
      <c r="Y431">
        <v>9</v>
      </c>
      <c r="Z431">
        <v>11</v>
      </c>
      <c r="AA431">
        <v>11</v>
      </c>
      <c r="AB431">
        <v>9</v>
      </c>
      <c r="AD431" t="s">
        <v>1033</v>
      </c>
      <c r="AE431">
        <v>1170</v>
      </c>
      <c r="AF431" t="s">
        <v>624</v>
      </c>
    </row>
    <row r="432" spans="1:32" x14ac:dyDescent="0.25">
      <c r="A432" s="17" t="s">
        <v>79</v>
      </c>
      <c r="B432" s="16" t="s">
        <v>119</v>
      </c>
      <c r="C432" s="36" t="str">
        <f>VLOOKUP(X432, method!$A$1:$B$15, 2, 0)</f>
        <v>中後</v>
      </c>
      <c r="D432">
        <v>6</v>
      </c>
      <c r="E432" s="141" t="str">
        <f t="shared" si="12"/>
        <v/>
      </c>
      <c r="F432" s="141">
        <f>COUNTIF($B$2:B432,B432)</f>
        <v>2</v>
      </c>
      <c r="G432" s="141" t="str">
        <f t="shared" si="13"/>
        <v>倉</v>
      </c>
      <c r="H432">
        <v>8</v>
      </c>
      <c r="I432">
        <v>8</v>
      </c>
      <c r="J432" s="62" t="s">
        <v>120</v>
      </c>
      <c r="K432" s="56" t="s">
        <v>69</v>
      </c>
      <c r="L432" s="20" t="s">
        <v>121</v>
      </c>
      <c r="M432">
        <v>119</v>
      </c>
      <c r="N432">
        <v>122</v>
      </c>
      <c r="O432">
        <v>18</v>
      </c>
      <c r="P432">
        <v>7.1</v>
      </c>
      <c r="Q432" t="s">
        <v>543</v>
      </c>
      <c r="R432" s="32" t="s">
        <v>426</v>
      </c>
      <c r="S432">
        <v>2200</v>
      </c>
      <c r="T432" s="33" t="s">
        <v>417</v>
      </c>
      <c r="U432">
        <v>4</v>
      </c>
      <c r="V432">
        <v>47</v>
      </c>
      <c r="W432" s="12" t="s">
        <v>552</v>
      </c>
      <c r="X432">
        <v>10</v>
      </c>
      <c r="Y432">
        <v>11</v>
      </c>
      <c r="Z432">
        <v>11</v>
      </c>
      <c r="AA432">
        <v>10</v>
      </c>
      <c r="AB432">
        <v>11</v>
      </c>
      <c r="AC432">
        <v>6</v>
      </c>
      <c r="AD432" t="s">
        <v>1034</v>
      </c>
      <c r="AE432">
        <v>1165</v>
      </c>
      <c r="AF432" t="s">
        <v>624</v>
      </c>
    </row>
    <row r="433" spans="1:32" x14ac:dyDescent="0.25">
      <c r="A433" s="17" t="s">
        <v>79</v>
      </c>
      <c r="B433" s="16" t="s">
        <v>119</v>
      </c>
      <c r="C433" s="38" t="str">
        <f>VLOOKUP(X433, method!$A$1:$B$15, 2, 0)</f>
        <v>留後</v>
      </c>
      <c r="D433" s="30">
        <v>4</v>
      </c>
      <c r="E433" s="141" t="str">
        <f t="shared" si="12"/>
        <v/>
      </c>
      <c r="F433" s="141">
        <f>COUNTIF($B$2:B433,B433)</f>
        <v>3</v>
      </c>
      <c r="G433" s="141" t="str">
        <f t="shared" si="13"/>
        <v>倉</v>
      </c>
      <c r="H433">
        <v>8</v>
      </c>
      <c r="I433">
        <v>11</v>
      </c>
      <c r="J433" s="62" t="s">
        <v>120</v>
      </c>
      <c r="K433" s="56" t="s">
        <v>69</v>
      </c>
      <c r="L433" s="20" t="s">
        <v>121</v>
      </c>
      <c r="M433">
        <v>119</v>
      </c>
      <c r="N433">
        <v>126</v>
      </c>
      <c r="O433">
        <v>18</v>
      </c>
      <c r="P433">
        <v>29</v>
      </c>
      <c r="Q433" t="s">
        <v>731</v>
      </c>
      <c r="R433" s="32" t="s">
        <v>416</v>
      </c>
      <c r="S433">
        <v>1800</v>
      </c>
      <c r="T433" s="33" t="s">
        <v>427</v>
      </c>
      <c r="U433">
        <v>4</v>
      </c>
      <c r="V433">
        <v>47</v>
      </c>
      <c r="W433" s="12" t="s">
        <v>552</v>
      </c>
      <c r="X433">
        <v>11</v>
      </c>
      <c r="Y433">
        <v>12</v>
      </c>
      <c r="Z433">
        <v>12</v>
      </c>
      <c r="AA433">
        <v>12</v>
      </c>
      <c r="AB433">
        <v>4</v>
      </c>
      <c r="AD433" t="s">
        <v>1035</v>
      </c>
      <c r="AE433">
        <v>1154</v>
      </c>
      <c r="AF433" t="s">
        <v>624</v>
      </c>
    </row>
    <row r="434" spans="1:32" x14ac:dyDescent="0.25">
      <c r="A434" s="17" t="s">
        <v>79</v>
      </c>
      <c r="B434" s="16" t="s">
        <v>119</v>
      </c>
      <c r="C434" s="36" t="str">
        <f>VLOOKUP(X434, method!$A$1:$B$15, 2, 0)</f>
        <v>中後</v>
      </c>
      <c r="D434" s="28">
        <v>2</v>
      </c>
      <c r="E434" s="140" t="str">
        <f t="shared" si="12"/>
        <v/>
      </c>
      <c r="F434" s="140">
        <f>COUNTIF($B$2:B434,B434)</f>
        <v>4</v>
      </c>
      <c r="G434" s="140" t="str">
        <f t="shared" si="13"/>
        <v>倉</v>
      </c>
      <c r="H434">
        <v>8</v>
      </c>
      <c r="I434">
        <v>3</v>
      </c>
      <c r="J434" s="62" t="s">
        <v>120</v>
      </c>
      <c r="K434" s="62" t="s">
        <v>120</v>
      </c>
      <c r="L434" s="20" t="s">
        <v>121</v>
      </c>
      <c r="M434">
        <v>119</v>
      </c>
      <c r="N434">
        <v>124</v>
      </c>
      <c r="O434">
        <v>18</v>
      </c>
      <c r="P434">
        <v>16</v>
      </c>
      <c r="Q434" t="s">
        <v>884</v>
      </c>
      <c r="R434" t="s">
        <v>477</v>
      </c>
      <c r="S434">
        <v>2000</v>
      </c>
      <c r="T434" s="33" t="s">
        <v>417</v>
      </c>
      <c r="U434">
        <v>4</v>
      </c>
      <c r="V434">
        <v>47</v>
      </c>
      <c r="W434" s="12" t="s">
        <v>552</v>
      </c>
      <c r="X434">
        <v>10</v>
      </c>
      <c r="Y434">
        <v>9</v>
      </c>
      <c r="Z434">
        <v>9</v>
      </c>
      <c r="AA434">
        <v>8</v>
      </c>
      <c r="AB434">
        <v>2</v>
      </c>
      <c r="AD434" t="s">
        <v>1036</v>
      </c>
      <c r="AE434">
        <v>1146</v>
      </c>
      <c r="AF434" t="s">
        <v>213</v>
      </c>
    </row>
    <row r="435" spans="1:32" x14ac:dyDescent="0.25">
      <c r="A435" s="17" t="s">
        <v>79</v>
      </c>
      <c r="B435" s="16" t="s">
        <v>119</v>
      </c>
      <c r="C435" s="37" t="str">
        <f>VLOOKUP(X435, method!$A$1:$B$15, 2, 0)</f>
        <v>中前</v>
      </c>
      <c r="D435">
        <v>8</v>
      </c>
      <c r="E435" s="141" t="str">
        <f t="shared" si="12"/>
        <v/>
      </c>
      <c r="F435" s="141">
        <f>COUNTIF($B$2:B435,B435)</f>
        <v>5</v>
      </c>
      <c r="G435" s="141" t="str">
        <f t="shared" si="13"/>
        <v>倉</v>
      </c>
      <c r="H435">
        <v>8</v>
      </c>
      <c r="I435">
        <v>2</v>
      </c>
      <c r="J435" s="62" t="s">
        <v>120</v>
      </c>
      <c r="K435" s="56" t="s">
        <v>69</v>
      </c>
      <c r="L435" s="20" t="s">
        <v>121</v>
      </c>
      <c r="M435">
        <v>119</v>
      </c>
      <c r="N435">
        <v>124</v>
      </c>
      <c r="O435">
        <v>18</v>
      </c>
      <c r="P435">
        <v>7</v>
      </c>
      <c r="Q435" t="s">
        <v>510</v>
      </c>
      <c r="R435" s="32" t="s">
        <v>426</v>
      </c>
      <c r="S435">
        <v>2200</v>
      </c>
      <c r="T435" s="33" t="s">
        <v>427</v>
      </c>
      <c r="U435">
        <v>4</v>
      </c>
      <c r="V435">
        <v>47</v>
      </c>
      <c r="W435">
        <v>7</v>
      </c>
      <c r="X435">
        <v>4</v>
      </c>
      <c r="Y435">
        <v>4</v>
      </c>
      <c r="Z435">
        <v>4</v>
      </c>
      <c r="AA435">
        <v>5</v>
      </c>
      <c r="AB435">
        <v>6</v>
      </c>
      <c r="AC435">
        <v>8</v>
      </c>
      <c r="AD435" t="s">
        <v>1037</v>
      </c>
      <c r="AE435">
        <v>1141</v>
      </c>
      <c r="AF435" t="s">
        <v>1038</v>
      </c>
    </row>
    <row r="436" spans="1:32" x14ac:dyDescent="0.25">
      <c r="A436" s="17" t="s">
        <v>79</v>
      </c>
      <c r="B436" s="16" t="s">
        <v>119</v>
      </c>
      <c r="C436" s="36" t="str">
        <f>VLOOKUP(X436, method!$A$1:$B$15, 2, 0)</f>
        <v>中後</v>
      </c>
      <c r="D436" s="28">
        <v>3</v>
      </c>
      <c r="E436" s="140" t="str">
        <f t="shared" si="12"/>
        <v/>
      </c>
      <c r="F436" s="140">
        <f>COUNTIF($B$2:B436,B436)</f>
        <v>6</v>
      </c>
      <c r="G436" s="140" t="str">
        <f t="shared" si="13"/>
        <v/>
      </c>
      <c r="H436">
        <v>8</v>
      </c>
      <c r="I436">
        <v>8</v>
      </c>
      <c r="J436" s="62" t="s">
        <v>120</v>
      </c>
      <c r="K436" s="56" t="s">
        <v>69</v>
      </c>
      <c r="L436" s="20" t="s">
        <v>121</v>
      </c>
      <c r="M436">
        <v>119</v>
      </c>
      <c r="N436">
        <v>125</v>
      </c>
      <c r="O436">
        <v>18</v>
      </c>
      <c r="P436">
        <v>6.5</v>
      </c>
      <c r="Q436" t="s">
        <v>512</v>
      </c>
      <c r="R436" s="32" t="s">
        <v>432</v>
      </c>
      <c r="S436">
        <v>2200</v>
      </c>
      <c r="T436" s="33" t="s">
        <v>417</v>
      </c>
      <c r="U436">
        <v>4</v>
      </c>
      <c r="V436">
        <v>47</v>
      </c>
      <c r="W436">
        <v>3</v>
      </c>
      <c r="X436">
        <v>9</v>
      </c>
      <c r="Y436">
        <v>9</v>
      </c>
      <c r="Z436">
        <v>8</v>
      </c>
      <c r="AA436">
        <v>8</v>
      </c>
      <c r="AB436">
        <v>7</v>
      </c>
      <c r="AC436">
        <v>3</v>
      </c>
      <c r="AD436" t="s">
        <v>1039</v>
      </c>
      <c r="AE436">
        <v>1154</v>
      </c>
      <c r="AF436" t="s">
        <v>624</v>
      </c>
    </row>
    <row r="437" spans="1:32" x14ac:dyDescent="0.25">
      <c r="A437" s="17" t="s">
        <v>79</v>
      </c>
      <c r="B437" s="16" t="s">
        <v>119</v>
      </c>
      <c r="C437" s="36" t="str">
        <f>VLOOKUP(X437, method!$A$1:$B$15, 2, 0)</f>
        <v>中後</v>
      </c>
      <c r="D437" s="28">
        <v>1</v>
      </c>
      <c r="E437" s="140" t="str">
        <f t="shared" si="12"/>
        <v/>
      </c>
      <c r="F437" s="140">
        <f>COUNTIF($B$2:B437,B437)</f>
        <v>7</v>
      </c>
      <c r="G437" s="140" t="str">
        <f t="shared" si="13"/>
        <v/>
      </c>
      <c r="H437">
        <v>8</v>
      </c>
      <c r="I437">
        <v>8</v>
      </c>
      <c r="J437" s="62" t="s">
        <v>120</v>
      </c>
      <c r="K437" s="56" t="s">
        <v>69</v>
      </c>
      <c r="L437" s="20" t="s">
        <v>121</v>
      </c>
      <c r="M437">
        <v>119</v>
      </c>
      <c r="N437">
        <v>118</v>
      </c>
      <c r="O437">
        <v>18</v>
      </c>
      <c r="P437">
        <v>3</v>
      </c>
      <c r="Q437" t="s">
        <v>858</v>
      </c>
      <c r="R437" s="31" t="s">
        <v>420</v>
      </c>
      <c r="S437">
        <v>2200</v>
      </c>
      <c r="T437" s="33" t="s">
        <v>427</v>
      </c>
      <c r="U437">
        <v>4</v>
      </c>
      <c r="V437">
        <v>41</v>
      </c>
      <c r="W437" s="12" t="s">
        <v>423</v>
      </c>
      <c r="X437">
        <v>10</v>
      </c>
      <c r="Y437">
        <v>10</v>
      </c>
      <c r="Z437">
        <v>10</v>
      </c>
      <c r="AA437">
        <v>9</v>
      </c>
      <c r="AB437">
        <v>7</v>
      </c>
      <c r="AC437">
        <v>1</v>
      </c>
      <c r="AD437" t="s">
        <v>1040</v>
      </c>
      <c r="AE437">
        <v>1145</v>
      </c>
      <c r="AF437" t="s">
        <v>1041</v>
      </c>
    </row>
    <row r="438" spans="1:32" x14ac:dyDescent="0.25">
      <c r="A438" s="17" t="s">
        <v>79</v>
      </c>
      <c r="B438" s="16" t="s">
        <v>119</v>
      </c>
      <c r="C438" s="36" t="str">
        <f>VLOOKUP(X438, method!$A$1:$B$15, 2, 0)</f>
        <v>中後</v>
      </c>
      <c r="D438" s="28">
        <v>2</v>
      </c>
      <c r="E438" s="140" t="str">
        <f t="shared" si="12"/>
        <v/>
      </c>
      <c r="F438" s="140">
        <f>COUNTIF($B$2:B438,B438)</f>
        <v>8</v>
      </c>
      <c r="G438" s="140" t="str">
        <f t="shared" si="13"/>
        <v/>
      </c>
      <c r="H438">
        <v>8</v>
      </c>
      <c r="I438">
        <v>5</v>
      </c>
      <c r="J438" s="62" t="s">
        <v>120</v>
      </c>
      <c r="K438" s="56" t="s">
        <v>69</v>
      </c>
      <c r="L438" s="20" t="s">
        <v>121</v>
      </c>
      <c r="M438">
        <v>119</v>
      </c>
      <c r="N438">
        <v>117</v>
      </c>
      <c r="O438">
        <v>18</v>
      </c>
      <c r="P438">
        <v>8.1999999999999993</v>
      </c>
      <c r="Q438" t="s">
        <v>532</v>
      </c>
      <c r="R438" t="s">
        <v>465</v>
      </c>
      <c r="S438">
        <v>2000</v>
      </c>
      <c r="T438" s="33" t="s">
        <v>417</v>
      </c>
      <c r="U438">
        <v>4</v>
      </c>
      <c r="V438">
        <v>40</v>
      </c>
      <c r="W438" s="12" t="s">
        <v>423</v>
      </c>
      <c r="X438">
        <v>10</v>
      </c>
      <c r="Y438">
        <v>10</v>
      </c>
      <c r="Z438">
        <v>12</v>
      </c>
      <c r="AA438">
        <v>10</v>
      </c>
      <c r="AB438">
        <v>2</v>
      </c>
      <c r="AD438" t="s">
        <v>1042</v>
      </c>
      <c r="AE438">
        <v>1141</v>
      </c>
      <c r="AF438" t="s">
        <v>367</v>
      </c>
    </row>
    <row r="439" spans="1:32" x14ac:dyDescent="0.25">
      <c r="A439" s="17" t="s">
        <v>79</v>
      </c>
      <c r="B439" s="16" t="s">
        <v>119</v>
      </c>
      <c r="C439" s="36" t="str">
        <f>VLOOKUP(X439, method!$A$1:$B$15, 2, 0)</f>
        <v>中後</v>
      </c>
      <c r="D439" s="30">
        <v>4</v>
      </c>
      <c r="E439" s="141" t="str">
        <f t="shared" si="12"/>
        <v/>
      </c>
      <c r="F439" s="141">
        <f>COUNTIF($B$2:B439,B439)</f>
        <v>9</v>
      </c>
      <c r="G439" s="141" t="str">
        <f t="shared" si="13"/>
        <v/>
      </c>
      <c r="H439">
        <v>8</v>
      </c>
      <c r="I439">
        <v>5</v>
      </c>
      <c r="J439" s="62" t="s">
        <v>120</v>
      </c>
      <c r="K439" s="56" t="s">
        <v>69</v>
      </c>
      <c r="L439" s="20" t="s">
        <v>121</v>
      </c>
      <c r="M439">
        <v>119</v>
      </c>
      <c r="N439">
        <v>118</v>
      </c>
      <c r="O439">
        <v>18</v>
      </c>
      <c r="P439">
        <v>5.5</v>
      </c>
      <c r="Q439" t="s">
        <v>518</v>
      </c>
      <c r="R439" s="32" t="s">
        <v>416</v>
      </c>
      <c r="S439">
        <v>2200</v>
      </c>
      <c r="T439" s="33" t="s">
        <v>417</v>
      </c>
      <c r="U439">
        <v>4</v>
      </c>
      <c r="V439">
        <v>42</v>
      </c>
      <c r="W439" s="12">
        <v>2</v>
      </c>
      <c r="X439">
        <v>10</v>
      </c>
      <c r="Y439">
        <v>7</v>
      </c>
      <c r="Z439">
        <v>7</v>
      </c>
      <c r="AA439">
        <v>7</v>
      </c>
      <c r="AB439">
        <v>8</v>
      </c>
      <c r="AC439">
        <v>4</v>
      </c>
      <c r="AD439" t="s">
        <v>1043</v>
      </c>
      <c r="AE439">
        <v>1139</v>
      </c>
      <c r="AF439" t="s">
        <v>1044</v>
      </c>
    </row>
    <row r="440" spans="1:32" x14ac:dyDescent="0.25">
      <c r="A440" s="17" t="s">
        <v>79</v>
      </c>
      <c r="B440" s="16" t="s">
        <v>119</v>
      </c>
      <c r="C440" s="36" t="str">
        <f>VLOOKUP(X440, method!$A$1:$B$15, 2, 0)</f>
        <v>中後</v>
      </c>
      <c r="D440" s="28">
        <v>3</v>
      </c>
      <c r="E440" s="140" t="str">
        <f t="shared" si="12"/>
        <v/>
      </c>
      <c r="F440" s="140">
        <f>COUNTIF($B$2:B440,B440)</f>
        <v>10</v>
      </c>
      <c r="G440" s="140" t="str">
        <f t="shared" si="13"/>
        <v/>
      </c>
      <c r="H440">
        <v>8</v>
      </c>
      <c r="I440">
        <v>8</v>
      </c>
      <c r="J440" s="62" t="s">
        <v>120</v>
      </c>
      <c r="K440" s="56" t="s">
        <v>69</v>
      </c>
      <c r="L440" s="20" t="s">
        <v>121</v>
      </c>
      <c r="M440">
        <v>119</v>
      </c>
      <c r="N440">
        <v>119</v>
      </c>
      <c r="O440">
        <v>18</v>
      </c>
      <c r="P440">
        <v>11</v>
      </c>
      <c r="Q440" t="s">
        <v>783</v>
      </c>
      <c r="R440" t="s">
        <v>465</v>
      </c>
      <c r="S440">
        <v>2000</v>
      </c>
      <c r="T440" s="33" t="s">
        <v>417</v>
      </c>
      <c r="U440">
        <v>4</v>
      </c>
      <c r="V440">
        <v>43</v>
      </c>
      <c r="W440" s="12" t="s">
        <v>552</v>
      </c>
      <c r="X440">
        <v>8</v>
      </c>
      <c r="Y440">
        <v>7</v>
      </c>
      <c r="Z440">
        <v>7</v>
      </c>
      <c r="AA440">
        <v>5</v>
      </c>
      <c r="AB440">
        <v>3</v>
      </c>
      <c r="AD440" t="s">
        <v>1045</v>
      </c>
      <c r="AE440">
        <v>1160</v>
      </c>
      <c r="AF440" t="s">
        <v>87</v>
      </c>
    </row>
    <row r="441" spans="1:32" x14ac:dyDescent="0.25">
      <c r="A441" s="17" t="s">
        <v>79</v>
      </c>
      <c r="B441" s="16" t="s">
        <v>119</v>
      </c>
      <c r="C441" s="38" t="str">
        <f>VLOOKUP(X441, method!$A$1:$B$15, 2, 0)</f>
        <v>留後</v>
      </c>
      <c r="D441">
        <v>12</v>
      </c>
      <c r="E441" s="141" t="str">
        <f t="shared" si="12"/>
        <v/>
      </c>
      <c r="F441" s="141">
        <f>COUNTIF($B$2:B441,B441)</f>
        <v>11</v>
      </c>
      <c r="G441" s="141" t="str">
        <f t="shared" si="13"/>
        <v/>
      </c>
      <c r="H441">
        <v>8</v>
      </c>
      <c r="I441">
        <v>8</v>
      </c>
      <c r="J441" s="62" t="s">
        <v>120</v>
      </c>
      <c r="K441" s="62" t="s">
        <v>120</v>
      </c>
      <c r="L441" s="20" t="s">
        <v>121</v>
      </c>
      <c r="M441">
        <v>119</v>
      </c>
      <c r="N441">
        <v>120</v>
      </c>
      <c r="O441">
        <v>18</v>
      </c>
      <c r="P441">
        <v>41</v>
      </c>
      <c r="Q441" t="s">
        <v>744</v>
      </c>
      <c r="R441" t="s">
        <v>457</v>
      </c>
      <c r="S441">
        <v>1800</v>
      </c>
      <c r="T441" s="33" t="s">
        <v>417</v>
      </c>
      <c r="U441">
        <v>4</v>
      </c>
      <c r="V441">
        <v>45</v>
      </c>
      <c r="W441" t="s">
        <v>643</v>
      </c>
      <c r="X441">
        <v>14</v>
      </c>
      <c r="Y441">
        <v>14</v>
      </c>
      <c r="Z441">
        <v>14</v>
      </c>
      <c r="AA441">
        <v>14</v>
      </c>
      <c r="AB441">
        <v>12</v>
      </c>
      <c r="AD441" t="s">
        <v>1046</v>
      </c>
      <c r="AE441">
        <v>1155</v>
      </c>
      <c r="AF441" t="s">
        <v>680</v>
      </c>
    </row>
    <row r="442" spans="1:32" x14ac:dyDescent="0.25">
      <c r="A442" s="17" t="s">
        <v>79</v>
      </c>
      <c r="B442" s="16" t="s">
        <v>119</v>
      </c>
      <c r="C442" s="37" t="str">
        <f>VLOOKUP(X442, method!$A$1:$B$15, 2, 0)</f>
        <v>中前</v>
      </c>
      <c r="D442">
        <v>6</v>
      </c>
      <c r="E442" s="141" t="str">
        <f t="shared" si="12"/>
        <v/>
      </c>
      <c r="F442" s="141">
        <f>COUNTIF($B$2:B442,B442)</f>
        <v>12</v>
      </c>
      <c r="G442" s="141" t="str">
        <f t="shared" si="13"/>
        <v/>
      </c>
      <c r="H442">
        <v>8</v>
      </c>
      <c r="I442">
        <v>2</v>
      </c>
      <c r="J442" s="62" t="s">
        <v>120</v>
      </c>
      <c r="K442" s="62" t="s">
        <v>120</v>
      </c>
      <c r="L442" s="20" t="s">
        <v>121</v>
      </c>
      <c r="M442">
        <v>119</v>
      </c>
      <c r="N442">
        <v>119</v>
      </c>
      <c r="O442">
        <v>18</v>
      </c>
      <c r="P442">
        <v>10</v>
      </c>
      <c r="Q442" t="s">
        <v>745</v>
      </c>
      <c r="R442" t="s">
        <v>465</v>
      </c>
      <c r="S442">
        <v>2000</v>
      </c>
      <c r="T442" s="33" t="s">
        <v>417</v>
      </c>
      <c r="U442">
        <v>4</v>
      </c>
      <c r="V442">
        <v>45</v>
      </c>
      <c r="W442" s="12" t="s">
        <v>418</v>
      </c>
      <c r="X442">
        <v>6</v>
      </c>
      <c r="Y442">
        <v>5</v>
      </c>
      <c r="Z442">
        <v>7</v>
      </c>
      <c r="AA442">
        <v>8</v>
      </c>
      <c r="AB442">
        <v>6</v>
      </c>
      <c r="AD442" t="s">
        <v>1047</v>
      </c>
      <c r="AE442">
        <v>1165</v>
      </c>
      <c r="AF442" t="s">
        <v>624</v>
      </c>
    </row>
    <row r="443" spans="1:32" x14ac:dyDescent="0.25">
      <c r="A443" s="17" t="s">
        <v>79</v>
      </c>
      <c r="B443" s="16" t="s">
        <v>119</v>
      </c>
      <c r="C443" s="36" t="str">
        <f>VLOOKUP(X443, method!$A$1:$B$15, 2, 0)</f>
        <v>中後</v>
      </c>
      <c r="D443" s="28">
        <v>2</v>
      </c>
      <c r="E443" s="140" t="str">
        <f t="shared" si="12"/>
        <v/>
      </c>
      <c r="F443" s="140">
        <f>COUNTIF($B$2:B443,B443)</f>
        <v>13</v>
      </c>
      <c r="G443" s="140" t="str">
        <f t="shared" si="13"/>
        <v/>
      </c>
      <c r="H443">
        <v>8</v>
      </c>
      <c r="I443">
        <v>4</v>
      </c>
      <c r="J443" s="62" t="s">
        <v>120</v>
      </c>
      <c r="K443" s="49" t="s">
        <v>31</v>
      </c>
      <c r="L443" s="20" t="s">
        <v>121</v>
      </c>
      <c r="M443">
        <v>119</v>
      </c>
      <c r="N443">
        <v>121</v>
      </c>
      <c r="O443">
        <v>18</v>
      </c>
      <c r="P443">
        <v>5.3</v>
      </c>
      <c r="Q443" t="s">
        <v>746</v>
      </c>
      <c r="R443" s="32" t="s">
        <v>426</v>
      </c>
      <c r="S443">
        <v>2200</v>
      </c>
      <c r="T443" s="33" t="s">
        <v>417</v>
      </c>
      <c r="U443">
        <v>4</v>
      </c>
      <c r="V443">
        <v>44</v>
      </c>
      <c r="W443" s="12" t="s">
        <v>654</v>
      </c>
      <c r="X443">
        <v>9</v>
      </c>
      <c r="Y443">
        <v>9</v>
      </c>
      <c r="Z443">
        <v>7</v>
      </c>
      <c r="AA443">
        <v>7</v>
      </c>
      <c r="AB443">
        <v>6</v>
      </c>
      <c r="AC443">
        <v>2</v>
      </c>
      <c r="AD443" t="s">
        <v>1048</v>
      </c>
      <c r="AE443">
        <v>1145</v>
      </c>
      <c r="AF443" t="s">
        <v>624</v>
      </c>
    </row>
    <row r="444" spans="1:32" x14ac:dyDescent="0.25">
      <c r="A444" s="17" t="s">
        <v>79</v>
      </c>
      <c r="B444" s="16" t="s">
        <v>119</v>
      </c>
      <c r="C444" s="38" t="str">
        <f>VLOOKUP(X444, method!$A$1:$B$15, 2, 0)</f>
        <v>留後</v>
      </c>
      <c r="D444" s="30">
        <v>5</v>
      </c>
      <c r="E444" s="141" t="str">
        <f t="shared" si="12"/>
        <v/>
      </c>
      <c r="F444" s="141">
        <f>COUNTIF($B$2:B444,B444)</f>
        <v>14</v>
      </c>
      <c r="G444" s="141" t="str">
        <f t="shared" si="13"/>
        <v/>
      </c>
      <c r="H444">
        <v>8</v>
      </c>
      <c r="I444">
        <v>13</v>
      </c>
      <c r="J444" s="62" t="s">
        <v>120</v>
      </c>
      <c r="K444" s="62" t="s">
        <v>120</v>
      </c>
      <c r="L444" s="20" t="s">
        <v>121</v>
      </c>
      <c r="M444">
        <v>119</v>
      </c>
      <c r="N444">
        <v>121</v>
      </c>
      <c r="O444">
        <v>18</v>
      </c>
      <c r="P444">
        <v>33</v>
      </c>
      <c r="Q444" t="s">
        <v>464</v>
      </c>
      <c r="R444" t="s">
        <v>465</v>
      </c>
      <c r="S444">
        <v>2000</v>
      </c>
      <c r="T444" s="33" t="s">
        <v>417</v>
      </c>
      <c r="U444">
        <v>4</v>
      </c>
      <c r="V444">
        <v>46</v>
      </c>
      <c r="W444" t="s">
        <v>441</v>
      </c>
      <c r="X444">
        <v>13</v>
      </c>
      <c r="Y444">
        <v>13</v>
      </c>
      <c r="Z444">
        <v>14</v>
      </c>
      <c r="AA444">
        <v>13</v>
      </c>
      <c r="AB444">
        <v>5</v>
      </c>
      <c r="AD444" t="s">
        <v>1049</v>
      </c>
      <c r="AE444">
        <v>1154</v>
      </c>
      <c r="AF444" t="s">
        <v>213</v>
      </c>
    </row>
    <row r="445" spans="1:32" x14ac:dyDescent="0.25">
      <c r="A445" s="17" t="s">
        <v>79</v>
      </c>
      <c r="B445" s="16" t="s">
        <v>119</v>
      </c>
      <c r="C445" s="36" t="str">
        <f>VLOOKUP(X445, method!$A$1:$B$15, 2, 0)</f>
        <v>中後</v>
      </c>
      <c r="D445" s="30">
        <v>4</v>
      </c>
      <c r="E445" s="141" t="str">
        <f t="shared" si="12"/>
        <v/>
      </c>
      <c r="F445" s="141">
        <f>COUNTIF($B$2:B445,B445)</f>
        <v>15</v>
      </c>
      <c r="G445" s="141" t="str">
        <f t="shared" si="13"/>
        <v/>
      </c>
      <c r="H445">
        <v>8</v>
      </c>
      <c r="I445">
        <v>2</v>
      </c>
      <c r="J445" s="62" t="s">
        <v>120</v>
      </c>
      <c r="K445" s="56" t="s">
        <v>69</v>
      </c>
      <c r="L445" s="20" t="s">
        <v>121</v>
      </c>
      <c r="M445">
        <v>119</v>
      </c>
      <c r="N445">
        <v>123</v>
      </c>
      <c r="O445">
        <v>18</v>
      </c>
      <c r="P445">
        <v>8</v>
      </c>
      <c r="Q445" t="s">
        <v>1050</v>
      </c>
      <c r="R445" t="s">
        <v>465</v>
      </c>
      <c r="S445">
        <v>2000</v>
      </c>
      <c r="T445" s="33" t="s">
        <v>417</v>
      </c>
      <c r="U445">
        <v>4</v>
      </c>
      <c r="V445">
        <v>48</v>
      </c>
      <c r="W445" s="12" t="s">
        <v>539</v>
      </c>
      <c r="X445">
        <v>8</v>
      </c>
      <c r="Y445">
        <v>9</v>
      </c>
      <c r="Z445">
        <v>9</v>
      </c>
      <c r="AA445">
        <v>11</v>
      </c>
      <c r="AB445">
        <v>4</v>
      </c>
      <c r="AD445" t="s">
        <v>1051</v>
      </c>
      <c r="AE445">
        <v>1123</v>
      </c>
      <c r="AF445" t="s">
        <v>161</v>
      </c>
    </row>
    <row r="446" spans="1:32" x14ac:dyDescent="0.25">
      <c r="A446" s="17" t="s">
        <v>79</v>
      </c>
      <c r="B446" s="16" t="s">
        <v>119</v>
      </c>
      <c r="C446" s="36" t="str">
        <f>VLOOKUP(X446, method!$A$1:$B$15, 2, 0)</f>
        <v>中後</v>
      </c>
      <c r="D446" s="30">
        <v>4</v>
      </c>
      <c r="E446" s="141" t="str">
        <f t="shared" si="12"/>
        <v/>
      </c>
      <c r="F446" s="141">
        <f>COUNTIF($B$2:B446,B446)</f>
        <v>16</v>
      </c>
      <c r="G446" s="141" t="str">
        <f t="shared" si="13"/>
        <v/>
      </c>
      <c r="H446">
        <v>8</v>
      </c>
      <c r="I446">
        <v>7</v>
      </c>
      <c r="J446" s="62" t="s">
        <v>120</v>
      </c>
      <c r="K446" s="66" t="s">
        <v>173</v>
      </c>
      <c r="L446" s="20" t="s">
        <v>121</v>
      </c>
      <c r="M446">
        <v>119</v>
      </c>
      <c r="N446">
        <v>128</v>
      </c>
      <c r="O446">
        <v>18</v>
      </c>
      <c r="P446">
        <v>31</v>
      </c>
      <c r="Q446" t="s">
        <v>1052</v>
      </c>
      <c r="R446" t="s">
        <v>508</v>
      </c>
      <c r="S446">
        <v>2000</v>
      </c>
      <c r="T446" s="33" t="s">
        <v>417</v>
      </c>
      <c r="U446">
        <v>4</v>
      </c>
      <c r="V446">
        <v>50</v>
      </c>
      <c r="W446" t="s">
        <v>441</v>
      </c>
      <c r="X446">
        <v>10</v>
      </c>
      <c r="Y446">
        <v>10</v>
      </c>
      <c r="Z446">
        <v>10</v>
      </c>
      <c r="AA446">
        <v>9</v>
      </c>
      <c r="AB446">
        <v>4</v>
      </c>
      <c r="AD446" t="s">
        <v>1053</v>
      </c>
      <c r="AE446">
        <v>1134</v>
      </c>
      <c r="AF446" t="s">
        <v>1038</v>
      </c>
    </row>
    <row r="447" spans="1:32" x14ac:dyDescent="0.25">
      <c r="A447" s="17" t="s">
        <v>79</v>
      </c>
      <c r="B447" s="16" t="s">
        <v>119</v>
      </c>
      <c r="C447" s="36" t="str">
        <f>VLOOKUP(X447, method!$A$1:$B$15, 2, 0)</f>
        <v>中後</v>
      </c>
      <c r="D447">
        <v>9</v>
      </c>
      <c r="E447" s="141" t="str">
        <f t="shared" si="12"/>
        <v/>
      </c>
      <c r="F447" s="141">
        <f>COUNTIF($B$2:B447,B447)</f>
        <v>17</v>
      </c>
      <c r="G447" s="141" t="str">
        <f t="shared" si="13"/>
        <v/>
      </c>
      <c r="H447">
        <v>8</v>
      </c>
      <c r="I447">
        <v>7</v>
      </c>
      <c r="J447" s="62" t="s">
        <v>120</v>
      </c>
      <c r="K447" s="53" t="s">
        <v>53</v>
      </c>
      <c r="L447" s="20" t="s">
        <v>121</v>
      </c>
      <c r="M447">
        <v>119</v>
      </c>
      <c r="N447">
        <v>126</v>
      </c>
      <c r="O447">
        <v>18</v>
      </c>
      <c r="P447">
        <v>9.1999999999999993</v>
      </c>
      <c r="Q447" t="s">
        <v>1054</v>
      </c>
      <c r="R447" s="32" t="s">
        <v>426</v>
      </c>
      <c r="S447">
        <v>2200</v>
      </c>
      <c r="T447" s="33" t="s">
        <v>417</v>
      </c>
      <c r="U447">
        <v>4</v>
      </c>
      <c r="V447">
        <v>51</v>
      </c>
      <c r="W447" t="s">
        <v>643</v>
      </c>
      <c r="X447">
        <v>10</v>
      </c>
      <c r="Y447">
        <v>9</v>
      </c>
      <c r="Z447">
        <v>8</v>
      </c>
      <c r="AA447">
        <v>8</v>
      </c>
      <c r="AB447">
        <v>7</v>
      </c>
      <c r="AC447">
        <v>9</v>
      </c>
      <c r="AD447" t="s">
        <v>1055</v>
      </c>
      <c r="AE447">
        <v>1120</v>
      </c>
      <c r="AF447" t="s">
        <v>624</v>
      </c>
    </row>
    <row r="448" spans="1:32" x14ac:dyDescent="0.25">
      <c r="A448" s="17" t="s">
        <v>79</v>
      </c>
      <c r="B448" s="16" t="s">
        <v>119</v>
      </c>
      <c r="C448" s="38" t="str">
        <f>VLOOKUP(X448, method!$A$1:$B$15, 2, 0)</f>
        <v>留後</v>
      </c>
      <c r="D448">
        <v>7</v>
      </c>
      <c r="E448" s="141" t="str">
        <f t="shared" si="12"/>
        <v/>
      </c>
      <c r="F448" s="141">
        <f>COUNTIF($B$2:B448,B448)</f>
        <v>18</v>
      </c>
      <c r="G448" s="141" t="str">
        <f t="shared" si="13"/>
        <v/>
      </c>
      <c r="H448">
        <v>8</v>
      </c>
      <c r="I448">
        <v>7</v>
      </c>
      <c r="J448" s="62" t="s">
        <v>120</v>
      </c>
      <c r="K448" s="53" t="s">
        <v>53</v>
      </c>
      <c r="L448" s="20" t="s">
        <v>121</v>
      </c>
      <c r="M448">
        <v>119</v>
      </c>
      <c r="N448">
        <v>126</v>
      </c>
      <c r="O448">
        <v>18</v>
      </c>
      <c r="P448">
        <v>13</v>
      </c>
      <c r="Q448" t="s">
        <v>1056</v>
      </c>
      <c r="R448" s="32" t="s">
        <v>416</v>
      </c>
      <c r="S448" s="41">
        <v>1650</v>
      </c>
      <c r="T448" s="33" t="s">
        <v>417</v>
      </c>
      <c r="U448">
        <v>4</v>
      </c>
      <c r="V448">
        <v>51</v>
      </c>
      <c r="W448" t="s">
        <v>522</v>
      </c>
      <c r="X448">
        <v>11</v>
      </c>
      <c r="Y448">
        <v>11</v>
      </c>
      <c r="Z448">
        <v>12</v>
      </c>
      <c r="AA448">
        <v>7</v>
      </c>
      <c r="AD448" t="s">
        <v>1057</v>
      </c>
      <c r="AE448">
        <v>1129</v>
      </c>
      <c r="AF448" t="s">
        <v>624</v>
      </c>
    </row>
    <row r="449" spans="1:32" x14ac:dyDescent="0.25">
      <c r="A449" s="17" t="s">
        <v>79</v>
      </c>
      <c r="B449" s="17" t="s">
        <v>123</v>
      </c>
      <c r="C449" s="35" t="str">
        <f>VLOOKUP(X449, method!$A$1:$B$15, 2, 0)</f>
        <v>放頭</v>
      </c>
      <c r="D449">
        <v>12</v>
      </c>
      <c r="E449" s="141" t="str">
        <f t="shared" si="12"/>
        <v>忠</v>
      </c>
      <c r="F449" s="141">
        <f>COUNTIF($B$2:B449,B449)</f>
        <v>1</v>
      </c>
      <c r="G449" s="141" t="str">
        <f t="shared" si="13"/>
        <v/>
      </c>
      <c r="H449">
        <v>3</v>
      </c>
      <c r="I449">
        <v>11</v>
      </c>
      <c r="J449" s="47" t="s">
        <v>504</v>
      </c>
      <c r="K449" s="62" t="s">
        <v>120</v>
      </c>
      <c r="L449" s="19" t="s">
        <v>81</v>
      </c>
      <c r="M449">
        <v>113</v>
      </c>
      <c r="N449">
        <v>135</v>
      </c>
      <c r="O449">
        <v>12</v>
      </c>
      <c r="P449">
        <v>14</v>
      </c>
      <c r="Q449" t="s">
        <v>564</v>
      </c>
      <c r="R449" s="32" t="s">
        <v>432</v>
      </c>
      <c r="S449" s="41">
        <v>1650</v>
      </c>
      <c r="T449" s="33" t="s">
        <v>417</v>
      </c>
      <c r="U449">
        <v>5</v>
      </c>
      <c r="V449">
        <v>40</v>
      </c>
      <c r="W449" t="s">
        <v>688</v>
      </c>
      <c r="X449">
        <v>2</v>
      </c>
      <c r="Y449">
        <v>2</v>
      </c>
      <c r="Z449">
        <v>5</v>
      </c>
      <c r="AA449">
        <v>12</v>
      </c>
      <c r="AD449" t="s">
        <v>1058</v>
      </c>
      <c r="AE449">
        <v>1082</v>
      </c>
      <c r="AF449" t="s">
        <v>46</v>
      </c>
    </row>
    <row r="450" spans="1:32" x14ac:dyDescent="0.25">
      <c r="A450" s="17" t="s">
        <v>79</v>
      </c>
      <c r="B450" s="17" t="s">
        <v>123</v>
      </c>
      <c r="C450" s="35" t="str">
        <f>VLOOKUP(X450, method!$A$1:$B$15, 2, 0)</f>
        <v>放頭</v>
      </c>
      <c r="D450" s="28">
        <v>1</v>
      </c>
      <c r="E450" s="140" t="str">
        <f t="shared" ref="E450:E513" si="14">IF(COUNTIFS($B:$B,B450,$F:$F,"&lt;="&amp;5,$D:$D,"&lt;="&amp;5)&gt;=3,"忠","")</f>
        <v>忠</v>
      </c>
      <c r="F450" s="140">
        <f>COUNTIF($B$2:B450,B450)</f>
        <v>2</v>
      </c>
      <c r="G450" s="140" t="str">
        <f t="shared" ref="G450:G513" si="15">IF(F450&lt;=5,
    IF(COUNTIFS($B:$B,TRIM($B450),$F:$F,"&lt;=5",$AC:$AC,"&lt;&gt;"&amp;LOOKUP(1,0/((TRIM($B:$B)=TRIM($B450))*($F:$F=1)),$AC:$AC))&gt;0,
    "倉",""),
"")</f>
        <v/>
      </c>
      <c r="H450">
        <v>3</v>
      </c>
      <c r="I450">
        <v>3</v>
      </c>
      <c r="J450" s="47" t="s">
        <v>504</v>
      </c>
      <c r="K450" s="62" t="s">
        <v>120</v>
      </c>
      <c r="L450" s="19" t="s">
        <v>81</v>
      </c>
      <c r="M450">
        <v>113</v>
      </c>
      <c r="N450">
        <v>130</v>
      </c>
      <c r="O450">
        <v>12</v>
      </c>
      <c r="P450">
        <v>7.6</v>
      </c>
      <c r="Q450" t="s">
        <v>496</v>
      </c>
      <c r="R450" s="32" t="s">
        <v>432</v>
      </c>
      <c r="S450" s="41">
        <v>1650</v>
      </c>
      <c r="T450" s="33" t="s">
        <v>417</v>
      </c>
      <c r="U450">
        <v>5</v>
      </c>
      <c r="V450">
        <v>35</v>
      </c>
      <c r="W450" s="12" t="s">
        <v>581</v>
      </c>
      <c r="X450">
        <v>1</v>
      </c>
      <c r="Y450">
        <v>1</v>
      </c>
      <c r="Z450">
        <v>1</v>
      </c>
      <c r="AA450">
        <v>1</v>
      </c>
      <c r="AD450" t="s">
        <v>124</v>
      </c>
      <c r="AE450">
        <v>1073</v>
      </c>
      <c r="AF450" t="s">
        <v>46</v>
      </c>
    </row>
    <row r="451" spans="1:32" x14ac:dyDescent="0.25">
      <c r="A451" s="17" t="s">
        <v>79</v>
      </c>
      <c r="B451" s="17" t="s">
        <v>123</v>
      </c>
      <c r="C451" s="37" t="str">
        <f>VLOOKUP(X451, method!$A$1:$B$15, 2, 0)</f>
        <v>中前</v>
      </c>
      <c r="D451">
        <v>7</v>
      </c>
      <c r="E451" s="141" t="str">
        <f t="shared" si="14"/>
        <v>忠</v>
      </c>
      <c r="F451" s="141">
        <f>COUNTIF($B$2:B451,B451)</f>
        <v>3</v>
      </c>
      <c r="G451" s="141" t="str">
        <f t="shared" si="15"/>
        <v/>
      </c>
      <c r="H451">
        <v>3</v>
      </c>
      <c r="I451">
        <v>6</v>
      </c>
      <c r="J451" s="47" t="s">
        <v>504</v>
      </c>
      <c r="K451" s="68" t="s">
        <v>316</v>
      </c>
      <c r="L451" s="19" t="s">
        <v>81</v>
      </c>
      <c r="M451">
        <v>113</v>
      </c>
      <c r="N451">
        <v>124</v>
      </c>
      <c r="O451">
        <v>12</v>
      </c>
      <c r="P451">
        <v>3.4</v>
      </c>
      <c r="Q451" t="s">
        <v>658</v>
      </c>
      <c r="R451" t="s">
        <v>457</v>
      </c>
      <c r="S451">
        <v>1200</v>
      </c>
      <c r="T451" s="33" t="s">
        <v>417</v>
      </c>
      <c r="U451">
        <v>5</v>
      </c>
      <c r="V451">
        <v>35</v>
      </c>
      <c r="W451" t="s">
        <v>441</v>
      </c>
      <c r="X451">
        <v>5</v>
      </c>
      <c r="Y451">
        <v>7</v>
      </c>
      <c r="Z451">
        <v>7</v>
      </c>
      <c r="AD451" t="s">
        <v>659</v>
      </c>
      <c r="AE451">
        <v>1071</v>
      </c>
      <c r="AF451" t="s">
        <v>46</v>
      </c>
    </row>
    <row r="452" spans="1:32" x14ac:dyDescent="0.25">
      <c r="A452" s="17" t="s">
        <v>79</v>
      </c>
      <c r="B452" s="17" t="s">
        <v>123</v>
      </c>
      <c r="C452" s="35" t="str">
        <f>VLOOKUP(X452, method!$A$1:$B$15, 2, 0)</f>
        <v>放頭</v>
      </c>
      <c r="D452" s="28">
        <v>2</v>
      </c>
      <c r="E452" s="140" t="str">
        <f t="shared" si="14"/>
        <v>忠</v>
      </c>
      <c r="F452" s="140">
        <f>COUNTIF($B$2:B452,B452)</f>
        <v>4</v>
      </c>
      <c r="G452" s="140" t="str">
        <f t="shared" si="15"/>
        <v/>
      </c>
      <c r="H452">
        <v>3</v>
      </c>
      <c r="I452">
        <v>2</v>
      </c>
      <c r="J452" s="47" t="s">
        <v>504</v>
      </c>
      <c r="K452" s="68" t="s">
        <v>316</v>
      </c>
      <c r="L452" s="19" t="s">
        <v>81</v>
      </c>
      <c r="M452">
        <v>113</v>
      </c>
      <c r="N452">
        <v>125</v>
      </c>
      <c r="O452">
        <v>12</v>
      </c>
      <c r="P452">
        <v>7</v>
      </c>
      <c r="Q452" t="s">
        <v>498</v>
      </c>
      <c r="R452" t="s">
        <v>479</v>
      </c>
      <c r="S452">
        <v>1400</v>
      </c>
      <c r="T452" s="33" t="s">
        <v>427</v>
      </c>
      <c r="U452">
        <v>5</v>
      </c>
      <c r="V452">
        <v>35</v>
      </c>
      <c r="W452" s="12" t="s">
        <v>471</v>
      </c>
      <c r="X452">
        <v>1</v>
      </c>
      <c r="Y452">
        <v>1</v>
      </c>
      <c r="Z452">
        <v>1</v>
      </c>
      <c r="AA452">
        <v>2</v>
      </c>
      <c r="AD452" t="s">
        <v>1059</v>
      </c>
      <c r="AE452">
        <v>1073</v>
      </c>
      <c r="AF452" t="s">
        <v>46</v>
      </c>
    </row>
    <row r="453" spans="1:32" x14ac:dyDescent="0.25">
      <c r="A453" s="17" t="s">
        <v>79</v>
      </c>
      <c r="B453" s="17" t="s">
        <v>123</v>
      </c>
      <c r="C453" s="35" t="str">
        <f>VLOOKUP(X453, method!$A$1:$B$15, 2, 0)</f>
        <v>放頭</v>
      </c>
      <c r="D453" s="30">
        <v>4</v>
      </c>
      <c r="E453" s="141" t="str">
        <f t="shared" si="14"/>
        <v>忠</v>
      </c>
      <c r="F453" s="141">
        <f>COUNTIF($B$2:B453,B453)</f>
        <v>5</v>
      </c>
      <c r="G453" s="141" t="str">
        <f t="shared" si="15"/>
        <v/>
      </c>
      <c r="H453">
        <v>3</v>
      </c>
      <c r="I453">
        <v>4</v>
      </c>
      <c r="J453" s="47" t="s">
        <v>504</v>
      </c>
      <c r="K453" s="47" t="s">
        <v>504</v>
      </c>
      <c r="L453" s="19" t="s">
        <v>81</v>
      </c>
      <c r="M453">
        <v>113</v>
      </c>
      <c r="N453">
        <v>131</v>
      </c>
      <c r="O453">
        <v>12</v>
      </c>
      <c r="P453">
        <v>7.4</v>
      </c>
      <c r="Q453" t="s">
        <v>570</v>
      </c>
      <c r="R453" t="s">
        <v>465</v>
      </c>
      <c r="S453">
        <v>1200</v>
      </c>
      <c r="T453" s="33" t="s">
        <v>427</v>
      </c>
      <c r="U453">
        <v>5</v>
      </c>
      <c r="V453">
        <v>37</v>
      </c>
      <c r="W453" t="s">
        <v>435</v>
      </c>
      <c r="X453">
        <v>1</v>
      </c>
      <c r="Y453">
        <v>1</v>
      </c>
      <c r="Z453">
        <v>4</v>
      </c>
      <c r="AD453" t="s">
        <v>386</v>
      </c>
      <c r="AE453">
        <v>1081</v>
      </c>
      <c r="AF453" t="s">
        <v>572</v>
      </c>
    </row>
    <row r="454" spans="1:32" x14ac:dyDescent="0.25">
      <c r="A454" s="17" t="s">
        <v>79</v>
      </c>
      <c r="B454" s="17" t="s">
        <v>123</v>
      </c>
      <c r="C454" s="35" t="str">
        <f>VLOOKUP(X454, method!$A$1:$B$15, 2, 0)</f>
        <v>放頭</v>
      </c>
      <c r="D454" s="30">
        <v>5</v>
      </c>
      <c r="E454" s="141" t="str">
        <f t="shared" si="14"/>
        <v>忠</v>
      </c>
      <c r="F454" s="141">
        <f>COUNTIF($B$2:B454,B454)</f>
        <v>6</v>
      </c>
      <c r="G454" s="141" t="str">
        <f t="shared" si="15"/>
        <v/>
      </c>
      <c r="H454">
        <v>3</v>
      </c>
      <c r="I454">
        <v>1</v>
      </c>
      <c r="J454" s="47" t="s">
        <v>504</v>
      </c>
      <c r="K454" s="47" t="s">
        <v>504</v>
      </c>
      <c r="L454" s="19" t="s">
        <v>81</v>
      </c>
      <c r="M454">
        <v>113</v>
      </c>
      <c r="N454">
        <v>131</v>
      </c>
      <c r="O454">
        <v>12</v>
      </c>
      <c r="P454">
        <v>4.3</v>
      </c>
      <c r="Q454" t="s">
        <v>547</v>
      </c>
      <c r="R454" s="32" t="s">
        <v>432</v>
      </c>
      <c r="S454">
        <v>1200</v>
      </c>
      <c r="T454" s="33" t="s">
        <v>417</v>
      </c>
      <c r="U454">
        <v>5</v>
      </c>
      <c r="V454">
        <v>38</v>
      </c>
      <c r="W454" s="12" t="s">
        <v>549</v>
      </c>
      <c r="X454">
        <v>1</v>
      </c>
      <c r="Y454">
        <v>1</v>
      </c>
      <c r="Z454">
        <v>5</v>
      </c>
      <c r="AD454" t="s">
        <v>707</v>
      </c>
      <c r="AE454">
        <v>1077</v>
      </c>
      <c r="AF454" t="s">
        <v>151</v>
      </c>
    </row>
    <row r="455" spans="1:32" x14ac:dyDescent="0.25">
      <c r="A455" s="17" t="s">
        <v>79</v>
      </c>
      <c r="B455" s="17" t="s">
        <v>123</v>
      </c>
      <c r="C455" s="35" t="str">
        <f>VLOOKUP(X455, method!$A$1:$B$15, 2, 0)</f>
        <v>放頭</v>
      </c>
      <c r="D455">
        <v>7</v>
      </c>
      <c r="E455" s="141" t="str">
        <f t="shared" si="14"/>
        <v>忠</v>
      </c>
      <c r="F455" s="141">
        <f>COUNTIF($B$2:B455,B455)</f>
        <v>7</v>
      </c>
      <c r="G455" s="141" t="str">
        <f t="shared" si="15"/>
        <v/>
      </c>
      <c r="H455">
        <v>3</v>
      </c>
      <c r="I455">
        <v>12</v>
      </c>
      <c r="J455" s="47" t="s">
        <v>504</v>
      </c>
      <c r="K455" s="47" t="s">
        <v>504</v>
      </c>
      <c r="L455" s="21" t="s">
        <v>158</v>
      </c>
      <c r="M455">
        <v>113</v>
      </c>
      <c r="N455">
        <v>115</v>
      </c>
      <c r="O455">
        <v>12</v>
      </c>
      <c r="P455">
        <v>13</v>
      </c>
      <c r="Q455" t="s">
        <v>899</v>
      </c>
      <c r="R455" s="31" t="s">
        <v>420</v>
      </c>
      <c r="S455">
        <v>1200</v>
      </c>
      <c r="T455" s="33" t="s">
        <v>427</v>
      </c>
      <c r="U455">
        <v>4</v>
      </c>
      <c r="V455">
        <v>42</v>
      </c>
      <c r="W455" t="s">
        <v>502</v>
      </c>
      <c r="X455">
        <v>2</v>
      </c>
      <c r="Y455">
        <v>2</v>
      </c>
      <c r="Z455">
        <v>7</v>
      </c>
      <c r="AD455" t="s">
        <v>1060</v>
      </c>
      <c r="AE455">
        <v>1040</v>
      </c>
      <c r="AF455" t="s">
        <v>161</v>
      </c>
    </row>
    <row r="456" spans="1:32" x14ac:dyDescent="0.25">
      <c r="A456" s="17" t="s">
        <v>79</v>
      </c>
      <c r="B456" s="17" t="s">
        <v>123</v>
      </c>
      <c r="C456" s="35" t="str">
        <f>VLOOKUP(X456, method!$A$1:$B$15, 2, 0)</f>
        <v>放頭</v>
      </c>
      <c r="D456">
        <v>6</v>
      </c>
      <c r="E456" s="141" t="str">
        <f t="shared" si="14"/>
        <v>忠</v>
      </c>
      <c r="F456" s="141">
        <f>COUNTIF($B$2:B456,B456)</f>
        <v>8</v>
      </c>
      <c r="G456" s="141" t="str">
        <f t="shared" si="15"/>
        <v/>
      </c>
      <c r="H456">
        <v>3</v>
      </c>
      <c r="I456">
        <v>7</v>
      </c>
      <c r="J456" s="47" t="s">
        <v>504</v>
      </c>
      <c r="K456" s="47" t="s">
        <v>504</v>
      </c>
      <c r="L456" s="21" t="s">
        <v>158</v>
      </c>
      <c r="M456">
        <v>113</v>
      </c>
      <c r="N456">
        <v>119</v>
      </c>
      <c r="O456">
        <v>12</v>
      </c>
      <c r="P456">
        <v>13</v>
      </c>
      <c r="Q456" t="s">
        <v>742</v>
      </c>
      <c r="R456" s="32" t="s">
        <v>426</v>
      </c>
      <c r="S456">
        <v>1200</v>
      </c>
      <c r="T456" s="33" t="s">
        <v>417</v>
      </c>
      <c r="U456">
        <v>4</v>
      </c>
      <c r="V456">
        <v>44</v>
      </c>
      <c r="W456" t="s">
        <v>441</v>
      </c>
      <c r="X456">
        <v>3</v>
      </c>
      <c r="Y456">
        <v>3</v>
      </c>
      <c r="Z456">
        <v>6</v>
      </c>
      <c r="AD456" t="s">
        <v>698</v>
      </c>
      <c r="AE456">
        <v>1034</v>
      </c>
      <c r="AF456" t="s">
        <v>161</v>
      </c>
    </row>
    <row r="457" spans="1:32" x14ac:dyDescent="0.25">
      <c r="A457" s="17" t="s">
        <v>79</v>
      </c>
      <c r="B457" s="17" t="s">
        <v>123</v>
      </c>
      <c r="C457" s="35" t="str">
        <f>VLOOKUP(X457, method!$A$1:$B$15, 2, 0)</f>
        <v>放頭</v>
      </c>
      <c r="D457">
        <v>12</v>
      </c>
      <c r="E457" s="141" t="str">
        <f t="shared" si="14"/>
        <v>忠</v>
      </c>
      <c r="F457" s="141">
        <f>COUNTIF($B$2:B457,B457)</f>
        <v>9</v>
      </c>
      <c r="G457" s="141" t="str">
        <f t="shared" si="15"/>
        <v/>
      </c>
      <c r="H457">
        <v>3</v>
      </c>
      <c r="I457">
        <v>14</v>
      </c>
      <c r="J457" s="47" t="s">
        <v>504</v>
      </c>
      <c r="K457" s="83" t="s">
        <v>1061</v>
      </c>
      <c r="L457" s="21" t="s">
        <v>158</v>
      </c>
      <c r="M457">
        <v>113</v>
      </c>
      <c r="N457">
        <v>122</v>
      </c>
      <c r="O457">
        <v>12</v>
      </c>
      <c r="P457">
        <v>11</v>
      </c>
      <c r="Q457" t="s">
        <v>578</v>
      </c>
      <c r="R457" t="s">
        <v>479</v>
      </c>
      <c r="S457">
        <v>1400</v>
      </c>
      <c r="T457" s="33" t="s">
        <v>427</v>
      </c>
      <c r="U457">
        <v>4</v>
      </c>
      <c r="V457">
        <v>46</v>
      </c>
      <c r="W457" t="s">
        <v>597</v>
      </c>
      <c r="X457">
        <v>1</v>
      </c>
      <c r="Y457">
        <v>1</v>
      </c>
      <c r="Z457">
        <v>1</v>
      </c>
      <c r="AA457">
        <v>12</v>
      </c>
      <c r="AD457" t="s">
        <v>1062</v>
      </c>
      <c r="AE457">
        <v>1027</v>
      </c>
      <c r="AF457" t="s">
        <v>161</v>
      </c>
    </row>
    <row r="458" spans="1:32" x14ac:dyDescent="0.25">
      <c r="A458" s="17" t="s">
        <v>79</v>
      </c>
      <c r="B458" s="17" t="s">
        <v>123</v>
      </c>
      <c r="C458" s="35" t="str">
        <f>VLOOKUP(X458, method!$A$1:$B$15, 2, 0)</f>
        <v>放頭</v>
      </c>
      <c r="D458" s="30">
        <v>4</v>
      </c>
      <c r="E458" s="141" t="str">
        <f t="shared" si="14"/>
        <v>忠</v>
      </c>
      <c r="F458" s="141">
        <f>COUNTIF($B$2:B458,B458)</f>
        <v>10</v>
      </c>
      <c r="G458" s="141" t="str">
        <f t="shared" si="15"/>
        <v/>
      </c>
      <c r="H458">
        <v>3</v>
      </c>
      <c r="I458">
        <v>10</v>
      </c>
      <c r="J458" s="47" t="s">
        <v>504</v>
      </c>
      <c r="K458" s="47" t="s">
        <v>504</v>
      </c>
      <c r="L458" s="21" t="s">
        <v>158</v>
      </c>
      <c r="M458">
        <v>113</v>
      </c>
      <c r="N458">
        <v>119</v>
      </c>
      <c r="O458">
        <v>12</v>
      </c>
      <c r="P458">
        <v>27</v>
      </c>
      <c r="Q458" t="s">
        <v>538</v>
      </c>
      <c r="R458" t="s">
        <v>501</v>
      </c>
      <c r="S458">
        <v>1400</v>
      </c>
      <c r="T458" s="33" t="s">
        <v>417</v>
      </c>
      <c r="U458">
        <v>4</v>
      </c>
      <c r="V458">
        <v>47</v>
      </c>
      <c r="W458" s="12" t="s">
        <v>549</v>
      </c>
      <c r="X458">
        <v>2</v>
      </c>
      <c r="Y458">
        <v>2</v>
      </c>
      <c r="Z458">
        <v>2</v>
      </c>
      <c r="AA458">
        <v>4</v>
      </c>
      <c r="AD458" t="s">
        <v>791</v>
      </c>
      <c r="AE458">
        <v>1048</v>
      </c>
      <c r="AF458" t="s">
        <v>450</v>
      </c>
    </row>
    <row r="459" spans="1:32" x14ac:dyDescent="0.25">
      <c r="A459" s="17" t="s">
        <v>79</v>
      </c>
      <c r="B459" s="17" t="s">
        <v>123</v>
      </c>
      <c r="C459" s="37" t="str">
        <f>VLOOKUP(X459, method!$A$1:$B$15, 2, 0)</f>
        <v>中前</v>
      </c>
      <c r="D459">
        <v>9</v>
      </c>
      <c r="E459" s="141" t="str">
        <f t="shared" si="14"/>
        <v>忠</v>
      </c>
      <c r="F459" s="141">
        <f>COUNTIF($B$2:B459,B459)</f>
        <v>11</v>
      </c>
      <c r="G459" s="141" t="str">
        <f t="shared" si="15"/>
        <v/>
      </c>
      <c r="H459">
        <v>3</v>
      </c>
      <c r="I459">
        <v>11</v>
      </c>
      <c r="J459" s="47" t="s">
        <v>504</v>
      </c>
      <c r="K459" s="47" t="s">
        <v>504</v>
      </c>
      <c r="L459" s="21" t="s">
        <v>158</v>
      </c>
      <c r="M459">
        <v>113</v>
      </c>
      <c r="N459">
        <v>121</v>
      </c>
      <c r="O459">
        <v>12</v>
      </c>
      <c r="P459">
        <v>47</v>
      </c>
      <c r="Q459" t="s">
        <v>456</v>
      </c>
      <c r="R459" t="s">
        <v>479</v>
      </c>
      <c r="S459">
        <v>1200</v>
      </c>
      <c r="T459" s="33" t="s">
        <v>417</v>
      </c>
      <c r="U459">
        <v>4</v>
      </c>
      <c r="V459">
        <v>49</v>
      </c>
      <c r="W459" t="s">
        <v>589</v>
      </c>
      <c r="X459">
        <v>4</v>
      </c>
      <c r="Y459">
        <v>6</v>
      </c>
      <c r="Z459">
        <v>9</v>
      </c>
      <c r="AD459" t="s">
        <v>164</v>
      </c>
      <c r="AE459">
        <v>1059</v>
      </c>
      <c r="AF459" t="s">
        <v>624</v>
      </c>
    </row>
    <row r="460" spans="1:32" x14ac:dyDescent="0.25">
      <c r="A460" s="17" t="s">
        <v>79</v>
      </c>
      <c r="B460" s="17" t="s">
        <v>123</v>
      </c>
      <c r="C460" s="35" t="str">
        <f>VLOOKUP(X460, method!$A$1:$B$15, 2, 0)</f>
        <v>放頭</v>
      </c>
      <c r="D460" s="30">
        <v>5</v>
      </c>
      <c r="E460" s="141" t="str">
        <f t="shared" si="14"/>
        <v>忠</v>
      </c>
      <c r="F460" s="141">
        <f>COUNTIF($B$2:B460,B460)</f>
        <v>12</v>
      </c>
      <c r="G460" s="141" t="str">
        <f t="shared" si="15"/>
        <v/>
      </c>
      <c r="H460">
        <v>3</v>
      </c>
      <c r="I460">
        <v>5</v>
      </c>
      <c r="J460" s="47" t="s">
        <v>504</v>
      </c>
      <c r="K460" s="78" t="s">
        <v>687</v>
      </c>
      <c r="L460" s="21" t="s">
        <v>158</v>
      </c>
      <c r="M460">
        <v>113</v>
      </c>
      <c r="N460">
        <v>116</v>
      </c>
      <c r="O460">
        <v>12</v>
      </c>
      <c r="P460">
        <v>16</v>
      </c>
      <c r="Q460" t="s">
        <v>459</v>
      </c>
      <c r="R460" t="s">
        <v>501</v>
      </c>
      <c r="S460">
        <v>1200</v>
      </c>
      <c r="T460" s="33" t="s">
        <v>417</v>
      </c>
      <c r="U460">
        <v>4</v>
      </c>
      <c r="V460">
        <v>51</v>
      </c>
      <c r="W460">
        <v>3</v>
      </c>
      <c r="X460">
        <v>2</v>
      </c>
      <c r="Y460">
        <v>2</v>
      </c>
      <c r="Z460">
        <v>5</v>
      </c>
      <c r="AD460" t="s">
        <v>45</v>
      </c>
      <c r="AE460">
        <v>1056</v>
      </c>
      <c r="AF460" t="s">
        <v>624</v>
      </c>
    </row>
    <row r="461" spans="1:32" x14ac:dyDescent="0.25">
      <c r="A461" s="17" t="s">
        <v>79</v>
      </c>
      <c r="B461" s="17" t="s">
        <v>123</v>
      </c>
      <c r="C461" s="35" t="str">
        <f>VLOOKUP(X461, method!$A$1:$B$15, 2, 0)</f>
        <v>放頭</v>
      </c>
      <c r="D461">
        <v>7</v>
      </c>
      <c r="E461" s="141" t="str">
        <f t="shared" si="14"/>
        <v>忠</v>
      </c>
      <c r="F461" s="141">
        <f>COUNTIF($B$2:B461,B461)</f>
        <v>13</v>
      </c>
      <c r="G461" s="141" t="str">
        <f t="shared" si="15"/>
        <v/>
      </c>
      <c r="H461">
        <v>3</v>
      </c>
      <c r="I461">
        <v>8</v>
      </c>
      <c r="J461" s="47" t="s">
        <v>504</v>
      </c>
      <c r="K461" s="78" t="s">
        <v>687</v>
      </c>
      <c r="L461" s="21" t="s">
        <v>158</v>
      </c>
      <c r="M461">
        <v>113</v>
      </c>
      <c r="N461">
        <v>118</v>
      </c>
      <c r="O461">
        <v>12</v>
      </c>
      <c r="P461">
        <v>87</v>
      </c>
      <c r="Q461" t="s">
        <v>868</v>
      </c>
      <c r="R461" t="s">
        <v>483</v>
      </c>
      <c r="S461">
        <v>1200</v>
      </c>
      <c r="T461" s="33" t="s">
        <v>417</v>
      </c>
      <c r="U461">
        <v>4</v>
      </c>
      <c r="V461">
        <v>52</v>
      </c>
      <c r="W461" s="12" t="s">
        <v>552</v>
      </c>
      <c r="X461">
        <v>1</v>
      </c>
      <c r="Y461">
        <v>1</v>
      </c>
      <c r="Z461">
        <v>7</v>
      </c>
      <c r="AD461" t="s">
        <v>45</v>
      </c>
      <c r="AE461">
        <v>1038</v>
      </c>
      <c r="AF461" t="s">
        <v>624</v>
      </c>
    </row>
    <row r="462" spans="1:32" x14ac:dyDescent="0.25">
      <c r="A462" s="17" t="s">
        <v>79</v>
      </c>
      <c r="B462" s="17" t="s">
        <v>123</v>
      </c>
      <c r="C462" s="37" t="str">
        <f>VLOOKUP(X462, method!$A$1:$B$15, 2, 0)</f>
        <v>中前</v>
      </c>
      <c r="D462">
        <v>11</v>
      </c>
      <c r="E462" s="141" t="str">
        <f t="shared" si="14"/>
        <v>忠</v>
      </c>
      <c r="F462" s="141">
        <f>COUNTIF($B$2:B462,B462)</f>
        <v>14</v>
      </c>
      <c r="G462" s="141" t="str">
        <f t="shared" si="15"/>
        <v/>
      </c>
      <c r="H462">
        <v>3</v>
      </c>
      <c r="I462">
        <v>1</v>
      </c>
      <c r="J462" s="47" t="s">
        <v>504</v>
      </c>
      <c r="K462" s="78" t="s">
        <v>687</v>
      </c>
      <c r="L462" s="21" t="s">
        <v>158</v>
      </c>
      <c r="M462">
        <v>113</v>
      </c>
      <c r="N462">
        <v>120</v>
      </c>
      <c r="O462">
        <v>12</v>
      </c>
      <c r="P462">
        <v>19</v>
      </c>
      <c r="Q462" t="s">
        <v>464</v>
      </c>
      <c r="R462" t="s">
        <v>465</v>
      </c>
      <c r="S462">
        <v>1200</v>
      </c>
      <c r="T462" s="33" t="s">
        <v>417</v>
      </c>
      <c r="U462" t="s">
        <v>635</v>
      </c>
      <c r="V462">
        <v>52</v>
      </c>
      <c r="W462" t="s">
        <v>429</v>
      </c>
      <c r="X462">
        <v>6</v>
      </c>
      <c r="Y462">
        <v>7</v>
      </c>
      <c r="Z462">
        <v>11</v>
      </c>
      <c r="AD462" t="s">
        <v>1063</v>
      </c>
      <c r="AE462">
        <v>1031</v>
      </c>
      <c r="AF462" t="s">
        <v>624</v>
      </c>
    </row>
    <row r="463" spans="1:32" x14ac:dyDescent="0.25">
      <c r="A463" s="17" t="s">
        <v>79</v>
      </c>
      <c r="B463" s="18" t="s">
        <v>2488</v>
      </c>
      <c r="C463" s="38" t="str">
        <f>VLOOKUP(X463, method!$A$1:$B$15, 2, 0)</f>
        <v>留後</v>
      </c>
      <c r="D463">
        <v>9</v>
      </c>
      <c r="E463" s="141" t="str">
        <f t="shared" si="14"/>
        <v/>
      </c>
      <c r="F463" s="141">
        <f>COUNTIF($B$2:B463,B463)</f>
        <v>1</v>
      </c>
      <c r="G463" s="141" t="str">
        <f t="shared" si="15"/>
        <v/>
      </c>
      <c r="I463">
        <v>8</v>
      </c>
      <c r="J463" s="58" t="s">
        <v>2503</v>
      </c>
      <c r="K463" s="57" t="s">
        <v>326</v>
      </c>
      <c r="L463" s="18" t="s">
        <v>76</v>
      </c>
      <c r="N463">
        <v>114</v>
      </c>
      <c r="P463">
        <v>133</v>
      </c>
      <c r="Q463" t="s">
        <v>651</v>
      </c>
      <c r="R463" t="s">
        <v>501</v>
      </c>
      <c r="S463">
        <v>1200</v>
      </c>
      <c r="T463" s="33" t="s">
        <v>417</v>
      </c>
      <c r="U463">
        <v>3</v>
      </c>
      <c r="V463">
        <v>61</v>
      </c>
      <c r="W463" t="s">
        <v>435</v>
      </c>
      <c r="X463">
        <v>14</v>
      </c>
      <c r="Y463">
        <v>14</v>
      </c>
      <c r="Z463">
        <v>9</v>
      </c>
      <c r="AD463" t="s">
        <v>1064</v>
      </c>
      <c r="AE463">
        <v>1153</v>
      </c>
      <c r="AF463" t="s">
        <v>387</v>
      </c>
    </row>
    <row r="464" spans="1:32" x14ac:dyDescent="0.25">
      <c r="A464" s="17" t="s">
        <v>79</v>
      </c>
      <c r="B464" s="18" t="s">
        <v>2488</v>
      </c>
      <c r="C464" s="37" t="str">
        <f>VLOOKUP(X464, method!$A$1:$B$15, 2, 0)</f>
        <v>中前</v>
      </c>
      <c r="D464">
        <v>8</v>
      </c>
      <c r="E464" s="141" t="str">
        <f t="shared" si="14"/>
        <v/>
      </c>
      <c r="F464" s="141">
        <f>COUNTIF($B$2:B464,B464)</f>
        <v>2</v>
      </c>
      <c r="G464" s="141" t="str">
        <f t="shared" si="15"/>
        <v/>
      </c>
      <c r="I464">
        <v>4</v>
      </c>
      <c r="J464" s="58" t="s">
        <v>2503</v>
      </c>
      <c r="K464" s="57" t="s">
        <v>326</v>
      </c>
      <c r="L464" s="18" t="s">
        <v>76</v>
      </c>
      <c r="N464">
        <v>120</v>
      </c>
      <c r="P464">
        <v>49</v>
      </c>
      <c r="Q464" t="s">
        <v>1065</v>
      </c>
      <c r="R464" t="s">
        <v>457</v>
      </c>
      <c r="S464" s="41">
        <v>1650</v>
      </c>
      <c r="T464" s="33" t="s">
        <v>417</v>
      </c>
      <c r="U464">
        <v>3</v>
      </c>
      <c r="V464">
        <v>63</v>
      </c>
      <c r="W464" t="s">
        <v>502</v>
      </c>
      <c r="X464">
        <v>7</v>
      </c>
      <c r="Y464">
        <v>8</v>
      </c>
      <c r="Z464">
        <v>6</v>
      </c>
      <c r="AA464">
        <v>8</v>
      </c>
      <c r="AD464" t="s">
        <v>1066</v>
      </c>
      <c r="AE464">
        <v>1150</v>
      </c>
      <c r="AF464" t="s">
        <v>387</v>
      </c>
    </row>
    <row r="465" spans="1:32" x14ac:dyDescent="0.25">
      <c r="A465" s="17" t="s">
        <v>79</v>
      </c>
      <c r="B465" s="18" t="s">
        <v>2488</v>
      </c>
      <c r="C465" s="36" t="str">
        <f>VLOOKUP(X465, method!$A$1:$B$15, 2, 0)</f>
        <v>中後</v>
      </c>
      <c r="D465">
        <v>13</v>
      </c>
      <c r="E465" s="141" t="str">
        <f t="shared" si="14"/>
        <v/>
      </c>
      <c r="F465" s="141">
        <f>COUNTIF($B$2:B465,B465)</f>
        <v>3</v>
      </c>
      <c r="G465" s="141" t="str">
        <f t="shared" si="15"/>
        <v/>
      </c>
      <c r="I465">
        <v>6</v>
      </c>
      <c r="J465" s="58" t="s">
        <v>2503</v>
      </c>
      <c r="K465" s="57" t="s">
        <v>326</v>
      </c>
      <c r="L465" s="18" t="s">
        <v>76</v>
      </c>
      <c r="N465">
        <v>121</v>
      </c>
      <c r="P465">
        <v>44</v>
      </c>
      <c r="Q465" t="s">
        <v>879</v>
      </c>
      <c r="R465" t="s">
        <v>457</v>
      </c>
      <c r="S465" s="41">
        <v>1650</v>
      </c>
      <c r="T465" s="33" t="s">
        <v>417</v>
      </c>
      <c r="U465">
        <v>3</v>
      </c>
      <c r="V465">
        <v>65</v>
      </c>
      <c r="W465" t="s">
        <v>468</v>
      </c>
      <c r="X465">
        <v>9</v>
      </c>
      <c r="Y465">
        <v>9</v>
      </c>
      <c r="Z465">
        <v>10</v>
      </c>
      <c r="AA465">
        <v>13</v>
      </c>
      <c r="AD465" t="s">
        <v>1067</v>
      </c>
      <c r="AE465">
        <v>1149</v>
      </c>
      <c r="AF465" t="s">
        <v>387</v>
      </c>
    </row>
    <row r="466" spans="1:32" x14ac:dyDescent="0.25">
      <c r="A466" s="17" t="s">
        <v>79</v>
      </c>
      <c r="B466" s="18" t="s">
        <v>2488</v>
      </c>
      <c r="C466" s="37" t="str">
        <f>VLOOKUP(X466, method!$A$1:$B$15, 2, 0)</f>
        <v>中前</v>
      </c>
      <c r="D466">
        <v>13</v>
      </c>
      <c r="E466" s="141" t="str">
        <f t="shared" si="14"/>
        <v/>
      </c>
      <c r="F466" s="141">
        <f>COUNTIF($B$2:B466,B466)</f>
        <v>4</v>
      </c>
      <c r="G466" s="141" t="str">
        <f t="shared" si="15"/>
        <v/>
      </c>
      <c r="I466">
        <v>3</v>
      </c>
      <c r="J466" s="58" t="s">
        <v>2503</v>
      </c>
      <c r="K466" s="65" t="s">
        <v>167</v>
      </c>
      <c r="L466" s="18" t="s">
        <v>76</v>
      </c>
      <c r="N466">
        <v>119</v>
      </c>
      <c r="P466">
        <v>24</v>
      </c>
      <c r="Q466" t="s">
        <v>658</v>
      </c>
      <c r="R466" t="s">
        <v>457</v>
      </c>
      <c r="S466" s="41">
        <v>1650</v>
      </c>
      <c r="T466" s="33" t="s">
        <v>417</v>
      </c>
      <c r="U466">
        <v>3</v>
      </c>
      <c r="V466">
        <v>67</v>
      </c>
      <c r="W466" t="s">
        <v>753</v>
      </c>
      <c r="X466">
        <v>7</v>
      </c>
      <c r="Y466">
        <v>8</v>
      </c>
      <c r="Z466">
        <v>8</v>
      </c>
      <c r="AA466">
        <v>13</v>
      </c>
      <c r="AD466" t="s">
        <v>1068</v>
      </c>
      <c r="AE466">
        <v>1140</v>
      </c>
      <c r="AF466" t="s">
        <v>387</v>
      </c>
    </row>
    <row r="467" spans="1:32" x14ac:dyDescent="0.25">
      <c r="A467" s="17" t="s">
        <v>79</v>
      </c>
      <c r="B467" s="18" t="s">
        <v>2488</v>
      </c>
      <c r="C467" s="37" t="str">
        <f>VLOOKUP(X467, method!$A$1:$B$15, 2, 0)</f>
        <v>中前</v>
      </c>
      <c r="D467">
        <v>9</v>
      </c>
      <c r="E467" s="141" t="str">
        <f t="shared" si="14"/>
        <v/>
      </c>
      <c r="F467" s="141">
        <f>COUNTIF($B$2:B467,B467)</f>
        <v>5</v>
      </c>
      <c r="G467" s="141" t="str">
        <f t="shared" si="15"/>
        <v/>
      </c>
      <c r="I467">
        <v>3</v>
      </c>
      <c r="J467" s="58" t="s">
        <v>2503</v>
      </c>
      <c r="K467" s="65" t="s">
        <v>167</v>
      </c>
      <c r="L467" s="18" t="s">
        <v>76</v>
      </c>
      <c r="N467">
        <v>127</v>
      </c>
      <c r="P467">
        <v>11</v>
      </c>
      <c r="Q467" t="s">
        <v>882</v>
      </c>
      <c r="R467" t="s">
        <v>457</v>
      </c>
      <c r="S467" s="41">
        <v>1650</v>
      </c>
      <c r="T467" s="34" t="s">
        <v>671</v>
      </c>
      <c r="U467">
        <v>3</v>
      </c>
      <c r="V467">
        <v>69</v>
      </c>
      <c r="W467" t="s">
        <v>738</v>
      </c>
      <c r="X467">
        <v>4</v>
      </c>
      <c r="Y467">
        <v>6</v>
      </c>
      <c r="Z467">
        <v>7</v>
      </c>
      <c r="AA467">
        <v>9</v>
      </c>
      <c r="AD467" t="s">
        <v>911</v>
      </c>
      <c r="AE467">
        <v>1138</v>
      </c>
      <c r="AF467" t="s">
        <v>387</v>
      </c>
    </row>
    <row r="468" spans="1:32" x14ac:dyDescent="0.25">
      <c r="A468" s="17" t="s">
        <v>79</v>
      </c>
      <c r="B468" s="18" t="s">
        <v>2488</v>
      </c>
      <c r="C468" s="37" t="str">
        <f>VLOOKUP(X468, method!$A$1:$B$15, 2, 0)</f>
        <v>中前</v>
      </c>
      <c r="D468">
        <v>6</v>
      </c>
      <c r="E468" s="141" t="str">
        <f t="shared" si="14"/>
        <v/>
      </c>
      <c r="F468" s="141">
        <f>COUNTIF($B$2:B468,B468)</f>
        <v>6</v>
      </c>
      <c r="G468" s="141" t="str">
        <f t="shared" si="15"/>
        <v/>
      </c>
      <c r="I468">
        <v>8</v>
      </c>
      <c r="J468" s="58" t="s">
        <v>2503</v>
      </c>
      <c r="K468" s="65" t="s">
        <v>167</v>
      </c>
      <c r="L468" s="18" t="s">
        <v>76</v>
      </c>
      <c r="N468">
        <v>130</v>
      </c>
      <c r="P468">
        <v>19</v>
      </c>
      <c r="Q468" t="s">
        <v>884</v>
      </c>
      <c r="R468" t="s">
        <v>457</v>
      </c>
      <c r="S468" s="41">
        <v>1650</v>
      </c>
      <c r="T468" s="34" t="s">
        <v>671</v>
      </c>
      <c r="U468">
        <v>3</v>
      </c>
      <c r="V468">
        <v>71</v>
      </c>
      <c r="W468" t="s">
        <v>453</v>
      </c>
      <c r="X468">
        <v>7</v>
      </c>
      <c r="Y468">
        <v>7</v>
      </c>
      <c r="Z468">
        <v>5</v>
      </c>
      <c r="AA468">
        <v>6</v>
      </c>
      <c r="AD468" t="s">
        <v>117</v>
      </c>
      <c r="AE468">
        <v>1128</v>
      </c>
      <c r="AF468" t="s">
        <v>387</v>
      </c>
    </row>
    <row r="469" spans="1:32" x14ac:dyDescent="0.25">
      <c r="A469" s="17" t="s">
        <v>79</v>
      </c>
      <c r="B469" s="18" t="s">
        <v>2488</v>
      </c>
      <c r="C469" s="35" t="str">
        <f>VLOOKUP(X469, method!$A$1:$B$15, 2, 0)</f>
        <v>放頭</v>
      </c>
      <c r="D469">
        <v>11</v>
      </c>
      <c r="E469" s="141" t="str">
        <f t="shared" si="14"/>
        <v/>
      </c>
      <c r="F469" s="141">
        <f>COUNTIF($B$2:B469,B469)</f>
        <v>7</v>
      </c>
      <c r="G469" s="141" t="str">
        <f t="shared" si="15"/>
        <v/>
      </c>
      <c r="I469">
        <v>11</v>
      </c>
      <c r="J469" s="58" t="s">
        <v>2503</v>
      </c>
      <c r="K469" s="65" t="s">
        <v>167</v>
      </c>
      <c r="L469" s="18" t="s">
        <v>76</v>
      </c>
      <c r="N469">
        <v>129</v>
      </c>
      <c r="P469">
        <v>43</v>
      </c>
      <c r="Q469" t="s">
        <v>708</v>
      </c>
      <c r="R469" t="s">
        <v>477</v>
      </c>
      <c r="S469">
        <v>1600</v>
      </c>
      <c r="T469" s="33" t="s">
        <v>417</v>
      </c>
      <c r="U469">
        <v>3</v>
      </c>
      <c r="V469">
        <v>72</v>
      </c>
      <c r="W469" t="s">
        <v>643</v>
      </c>
      <c r="X469">
        <v>1</v>
      </c>
      <c r="Y469">
        <v>1</v>
      </c>
      <c r="Z469">
        <v>1</v>
      </c>
      <c r="AA469">
        <v>11</v>
      </c>
      <c r="AD469" t="s">
        <v>1069</v>
      </c>
      <c r="AE469">
        <v>1129</v>
      </c>
      <c r="AF469" t="s">
        <v>387</v>
      </c>
    </row>
    <row r="470" spans="1:32" x14ac:dyDescent="0.25">
      <c r="A470" s="17" t="s">
        <v>79</v>
      </c>
      <c r="B470" s="18" t="s">
        <v>2488</v>
      </c>
      <c r="C470" s="37" t="str">
        <f>VLOOKUP(X470, method!$A$1:$B$15, 2, 0)</f>
        <v>中前</v>
      </c>
      <c r="D470">
        <v>11</v>
      </c>
      <c r="E470" s="141" t="str">
        <f t="shared" si="14"/>
        <v/>
      </c>
      <c r="F470" s="141">
        <f>COUNTIF($B$2:B470,B470)</f>
        <v>8</v>
      </c>
      <c r="G470" s="141" t="str">
        <f t="shared" si="15"/>
        <v/>
      </c>
      <c r="I470">
        <v>9</v>
      </c>
      <c r="J470" s="58" t="s">
        <v>2503</v>
      </c>
      <c r="K470" s="65" t="s">
        <v>167</v>
      </c>
      <c r="L470" s="18" t="s">
        <v>76</v>
      </c>
      <c r="N470">
        <v>128</v>
      </c>
      <c r="P470">
        <v>9.1999999999999993</v>
      </c>
      <c r="Q470" t="s">
        <v>1070</v>
      </c>
      <c r="R470" t="s">
        <v>457</v>
      </c>
      <c r="S470" s="41">
        <v>1650</v>
      </c>
      <c r="T470" s="33" t="s">
        <v>417</v>
      </c>
      <c r="U470">
        <v>3</v>
      </c>
      <c r="V470">
        <v>72</v>
      </c>
      <c r="W470">
        <v>6</v>
      </c>
      <c r="X470">
        <v>7</v>
      </c>
      <c r="Y470">
        <v>3</v>
      </c>
      <c r="Z470">
        <v>4</v>
      </c>
      <c r="AA470">
        <v>11</v>
      </c>
      <c r="AD470" t="s">
        <v>986</v>
      </c>
      <c r="AE470">
        <v>1130</v>
      </c>
      <c r="AF470" t="s">
        <v>387</v>
      </c>
    </row>
    <row r="471" spans="1:32" x14ac:dyDescent="0.25">
      <c r="A471" s="17" t="s">
        <v>79</v>
      </c>
      <c r="B471" s="18" t="s">
        <v>2488</v>
      </c>
      <c r="C471" s="36" t="str">
        <f>VLOOKUP(X471, method!$A$1:$B$15, 2, 0)</f>
        <v>中後</v>
      </c>
      <c r="D471" s="28">
        <v>2</v>
      </c>
      <c r="E471" s="140" t="str">
        <f t="shared" si="14"/>
        <v/>
      </c>
      <c r="F471" s="140">
        <f>COUNTIF($B$2:B471,B471)</f>
        <v>9</v>
      </c>
      <c r="G471" s="140" t="str">
        <f t="shared" si="15"/>
        <v/>
      </c>
      <c r="I471">
        <v>8</v>
      </c>
      <c r="J471" s="58" t="s">
        <v>2503</v>
      </c>
      <c r="K471" s="65" t="s">
        <v>167</v>
      </c>
      <c r="L471" s="18" t="s">
        <v>76</v>
      </c>
      <c r="N471">
        <v>120</v>
      </c>
      <c r="P471">
        <v>9.6999999999999993</v>
      </c>
      <c r="Q471" t="s">
        <v>824</v>
      </c>
      <c r="R471" t="s">
        <v>457</v>
      </c>
      <c r="S471" s="41">
        <v>1650</v>
      </c>
      <c r="T471" s="33" t="s">
        <v>417</v>
      </c>
      <c r="U471">
        <v>3</v>
      </c>
      <c r="V471">
        <v>70</v>
      </c>
      <c r="W471" s="12" t="s">
        <v>581</v>
      </c>
      <c r="X471">
        <v>9</v>
      </c>
      <c r="Y471">
        <v>7</v>
      </c>
      <c r="Z471">
        <v>5</v>
      </c>
      <c r="AA471">
        <v>2</v>
      </c>
      <c r="AD471" t="s">
        <v>1071</v>
      </c>
      <c r="AE471">
        <v>1134</v>
      </c>
      <c r="AF471" t="s">
        <v>387</v>
      </c>
    </row>
    <row r="472" spans="1:32" x14ac:dyDescent="0.25">
      <c r="A472" s="17" t="s">
        <v>79</v>
      </c>
      <c r="B472" s="18" t="s">
        <v>2488</v>
      </c>
      <c r="C472" s="37" t="str">
        <f>VLOOKUP(X472, method!$A$1:$B$15, 2, 0)</f>
        <v>中前</v>
      </c>
      <c r="D472" s="30">
        <v>4</v>
      </c>
      <c r="E472" s="141" t="str">
        <f t="shared" si="14"/>
        <v/>
      </c>
      <c r="F472" s="141">
        <f>COUNTIF($B$2:B472,B472)</f>
        <v>10</v>
      </c>
      <c r="G472" s="141" t="str">
        <f t="shared" si="15"/>
        <v/>
      </c>
      <c r="I472">
        <v>4</v>
      </c>
      <c r="J472" s="58" t="s">
        <v>2503</v>
      </c>
      <c r="K472" s="65" t="s">
        <v>167</v>
      </c>
      <c r="L472" s="18" t="s">
        <v>76</v>
      </c>
      <c r="N472">
        <v>122</v>
      </c>
      <c r="P472">
        <v>4.7</v>
      </c>
      <c r="Q472" t="s">
        <v>560</v>
      </c>
      <c r="R472" t="s">
        <v>457</v>
      </c>
      <c r="S472" s="41">
        <v>1650</v>
      </c>
      <c r="T472" s="33" t="s">
        <v>417</v>
      </c>
      <c r="U472">
        <v>3</v>
      </c>
      <c r="V472">
        <v>70</v>
      </c>
      <c r="W472" s="12">
        <v>2</v>
      </c>
      <c r="X472">
        <v>4</v>
      </c>
      <c r="Y472">
        <v>4</v>
      </c>
      <c r="Z472">
        <v>5</v>
      </c>
      <c r="AA472">
        <v>4</v>
      </c>
      <c r="AD472" t="s">
        <v>1072</v>
      </c>
      <c r="AE472">
        <v>1133</v>
      </c>
      <c r="AF472" t="s">
        <v>387</v>
      </c>
    </row>
    <row r="473" spans="1:32" x14ac:dyDescent="0.25">
      <c r="A473" s="17" t="s">
        <v>79</v>
      </c>
      <c r="B473" s="18" t="s">
        <v>2488</v>
      </c>
      <c r="C473" s="37" t="str">
        <f>VLOOKUP(X473, method!$A$1:$B$15, 2, 0)</f>
        <v>中前</v>
      </c>
      <c r="D473" s="28">
        <v>1</v>
      </c>
      <c r="E473" s="140" t="str">
        <f t="shared" si="14"/>
        <v/>
      </c>
      <c r="F473" s="140">
        <f>COUNTIF($B$2:B473,B473)</f>
        <v>11</v>
      </c>
      <c r="G473" s="140" t="str">
        <f t="shared" si="15"/>
        <v/>
      </c>
      <c r="I473">
        <v>6</v>
      </c>
      <c r="J473" s="58" t="s">
        <v>2503</v>
      </c>
      <c r="K473" s="57" t="s">
        <v>326</v>
      </c>
      <c r="L473" s="18" t="s">
        <v>76</v>
      </c>
      <c r="N473">
        <v>113</v>
      </c>
      <c r="P473">
        <v>6.4</v>
      </c>
      <c r="Q473" t="s">
        <v>670</v>
      </c>
      <c r="R473" t="s">
        <v>457</v>
      </c>
      <c r="S473" s="41">
        <v>1650</v>
      </c>
      <c r="T473" s="34" t="s">
        <v>671</v>
      </c>
      <c r="U473">
        <v>3</v>
      </c>
      <c r="V473">
        <v>62</v>
      </c>
      <c r="W473" s="12" t="s">
        <v>446</v>
      </c>
      <c r="X473">
        <v>7</v>
      </c>
      <c r="Y473">
        <v>4</v>
      </c>
      <c r="Z473">
        <v>4</v>
      </c>
      <c r="AA473">
        <v>1</v>
      </c>
      <c r="AD473" t="s">
        <v>1073</v>
      </c>
      <c r="AE473">
        <v>1123</v>
      </c>
      <c r="AF473" t="s">
        <v>387</v>
      </c>
    </row>
    <row r="474" spans="1:32" x14ac:dyDescent="0.25">
      <c r="A474" s="17" t="s">
        <v>79</v>
      </c>
      <c r="B474" s="18" t="s">
        <v>2488</v>
      </c>
      <c r="C474" s="37" t="str">
        <f>VLOOKUP(X474, method!$A$1:$B$15, 2, 0)</f>
        <v>中前</v>
      </c>
      <c r="D474" s="28">
        <v>1</v>
      </c>
      <c r="E474" s="140" t="str">
        <f t="shared" si="14"/>
        <v/>
      </c>
      <c r="F474" s="140">
        <f>COUNTIF($B$2:B474,B474)</f>
        <v>12</v>
      </c>
      <c r="G474" s="140" t="str">
        <f t="shared" si="15"/>
        <v/>
      </c>
      <c r="I474">
        <v>11</v>
      </c>
      <c r="J474" s="58" t="s">
        <v>2503</v>
      </c>
      <c r="K474" s="65" t="s">
        <v>167</v>
      </c>
      <c r="L474" s="18" t="s">
        <v>76</v>
      </c>
      <c r="N474">
        <v>132</v>
      </c>
      <c r="P474">
        <v>9.1</v>
      </c>
      <c r="Q474" t="s">
        <v>783</v>
      </c>
      <c r="R474" t="s">
        <v>457</v>
      </c>
      <c r="S474" s="41">
        <v>1650</v>
      </c>
      <c r="T474" s="33" t="s">
        <v>417</v>
      </c>
      <c r="U474">
        <v>4</v>
      </c>
      <c r="V474">
        <v>56</v>
      </c>
      <c r="W474" s="12" t="s">
        <v>989</v>
      </c>
      <c r="X474">
        <v>7</v>
      </c>
      <c r="Y474">
        <v>7</v>
      </c>
      <c r="Z474">
        <v>8</v>
      </c>
      <c r="AA474">
        <v>1</v>
      </c>
      <c r="AD474" t="s">
        <v>1074</v>
      </c>
      <c r="AE474">
        <v>1130</v>
      </c>
      <c r="AF474" t="s">
        <v>387</v>
      </c>
    </row>
    <row r="475" spans="1:32" x14ac:dyDescent="0.25">
      <c r="A475" s="17" t="s">
        <v>79</v>
      </c>
      <c r="B475" s="18" t="s">
        <v>2488</v>
      </c>
      <c r="C475" s="37" t="str">
        <f>VLOOKUP(X475, method!$A$1:$B$15, 2, 0)</f>
        <v>中前</v>
      </c>
      <c r="D475" s="28">
        <v>1</v>
      </c>
      <c r="E475" s="140" t="str">
        <f t="shared" si="14"/>
        <v/>
      </c>
      <c r="F475" s="140">
        <f>COUNTIF($B$2:B475,B475)</f>
        <v>13</v>
      </c>
      <c r="G475" s="140" t="str">
        <f t="shared" si="15"/>
        <v/>
      </c>
      <c r="I475">
        <v>3</v>
      </c>
      <c r="J475" s="58" t="s">
        <v>2503</v>
      </c>
      <c r="K475" s="65" t="s">
        <v>167</v>
      </c>
      <c r="L475" s="18" t="s">
        <v>76</v>
      </c>
      <c r="N475">
        <v>124</v>
      </c>
      <c r="P475">
        <v>6.2</v>
      </c>
      <c r="Q475" t="s">
        <v>461</v>
      </c>
      <c r="R475" t="s">
        <v>457</v>
      </c>
      <c r="S475" s="41">
        <v>1650</v>
      </c>
      <c r="T475" s="33" t="s">
        <v>417</v>
      </c>
      <c r="U475">
        <v>4</v>
      </c>
      <c r="V475">
        <v>49</v>
      </c>
      <c r="W475" s="12">
        <v>1</v>
      </c>
      <c r="X475">
        <v>4</v>
      </c>
      <c r="Y475">
        <v>5</v>
      </c>
      <c r="Z475">
        <v>3</v>
      </c>
      <c r="AA475">
        <v>1</v>
      </c>
      <c r="AD475" t="s">
        <v>1074</v>
      </c>
      <c r="AE475">
        <v>1123</v>
      </c>
      <c r="AF475" t="s">
        <v>803</v>
      </c>
    </row>
    <row r="476" spans="1:32" x14ac:dyDescent="0.25">
      <c r="A476" s="17" t="s">
        <v>79</v>
      </c>
      <c r="B476" s="18" t="s">
        <v>2488</v>
      </c>
      <c r="C476" s="37" t="str">
        <f>VLOOKUP(X476, method!$A$1:$B$15, 2, 0)</f>
        <v>中前</v>
      </c>
      <c r="D476" s="30">
        <v>4</v>
      </c>
      <c r="E476" s="141" t="str">
        <f t="shared" si="14"/>
        <v/>
      </c>
      <c r="F476" s="141">
        <f>COUNTIF($B$2:B476,B476)</f>
        <v>14</v>
      </c>
      <c r="G476" s="141" t="str">
        <f t="shared" si="15"/>
        <v/>
      </c>
      <c r="I476">
        <v>1</v>
      </c>
      <c r="J476" s="58" t="s">
        <v>2503</v>
      </c>
      <c r="K476" s="65" t="s">
        <v>167</v>
      </c>
      <c r="L476" s="18" t="s">
        <v>76</v>
      </c>
      <c r="N476">
        <v>126</v>
      </c>
      <c r="P476">
        <v>6.5</v>
      </c>
      <c r="Q476" t="s">
        <v>462</v>
      </c>
      <c r="R476" t="s">
        <v>457</v>
      </c>
      <c r="S476">
        <v>1800</v>
      </c>
      <c r="T476" s="33" t="s">
        <v>417</v>
      </c>
      <c r="U476">
        <v>4</v>
      </c>
      <c r="V476">
        <v>49</v>
      </c>
      <c r="W476" t="s">
        <v>435</v>
      </c>
      <c r="X476">
        <v>4</v>
      </c>
      <c r="Y476">
        <v>3</v>
      </c>
      <c r="Z476">
        <v>3</v>
      </c>
      <c r="AA476">
        <v>3</v>
      </c>
      <c r="AB476">
        <v>4</v>
      </c>
      <c r="AD476" t="s">
        <v>1075</v>
      </c>
      <c r="AE476">
        <v>1149</v>
      </c>
      <c r="AF476" t="s">
        <v>141</v>
      </c>
    </row>
    <row r="477" spans="1:32" x14ac:dyDescent="0.25">
      <c r="A477" s="17" t="s">
        <v>79</v>
      </c>
      <c r="B477" s="18" t="s">
        <v>2488</v>
      </c>
      <c r="C477" s="37" t="str">
        <f>VLOOKUP(X477, method!$A$1:$B$15, 2, 0)</f>
        <v>中前</v>
      </c>
      <c r="D477" s="28">
        <v>3</v>
      </c>
      <c r="E477" s="140" t="str">
        <f t="shared" si="14"/>
        <v/>
      </c>
      <c r="F477" s="140">
        <f>COUNTIF($B$2:B477,B477)</f>
        <v>15</v>
      </c>
      <c r="G477" s="140" t="str">
        <f t="shared" si="15"/>
        <v/>
      </c>
      <c r="I477">
        <v>7</v>
      </c>
      <c r="J477" s="58" t="s">
        <v>2503</v>
      </c>
      <c r="K477" s="65" t="s">
        <v>167</v>
      </c>
      <c r="L477" s="18" t="s">
        <v>76</v>
      </c>
      <c r="N477">
        <v>126</v>
      </c>
      <c r="P477">
        <v>6.3</v>
      </c>
      <c r="Q477" t="s">
        <v>464</v>
      </c>
      <c r="R477" t="s">
        <v>457</v>
      </c>
      <c r="S477" s="41">
        <v>1650</v>
      </c>
      <c r="T477" s="33" t="s">
        <v>417</v>
      </c>
      <c r="U477">
        <v>4</v>
      </c>
      <c r="V477">
        <v>49</v>
      </c>
      <c r="W477">
        <v>3</v>
      </c>
      <c r="X477">
        <v>7</v>
      </c>
      <c r="Y477">
        <v>6</v>
      </c>
      <c r="Z477">
        <v>4</v>
      </c>
      <c r="AA477">
        <v>3</v>
      </c>
      <c r="AD477" t="s">
        <v>1076</v>
      </c>
      <c r="AE477">
        <v>1134</v>
      </c>
      <c r="AF477" t="s">
        <v>141</v>
      </c>
    </row>
    <row r="478" spans="1:32" x14ac:dyDescent="0.25">
      <c r="A478" s="17" t="s">
        <v>79</v>
      </c>
      <c r="B478" s="18" t="s">
        <v>2488</v>
      </c>
      <c r="C478" s="37" t="str">
        <f>VLOOKUP(X478, method!$A$1:$B$15, 2, 0)</f>
        <v>中前</v>
      </c>
      <c r="D478" s="28">
        <v>1</v>
      </c>
      <c r="E478" s="140" t="str">
        <f t="shared" si="14"/>
        <v/>
      </c>
      <c r="F478" s="140">
        <f>COUNTIF($B$2:B478,B478)</f>
        <v>16</v>
      </c>
      <c r="G478" s="140" t="str">
        <f t="shared" si="15"/>
        <v/>
      </c>
      <c r="I478">
        <v>7</v>
      </c>
      <c r="J478" s="58" t="s">
        <v>2503</v>
      </c>
      <c r="K478" s="65" t="s">
        <v>167</v>
      </c>
      <c r="L478" s="18" t="s">
        <v>76</v>
      </c>
      <c r="N478">
        <v>119</v>
      </c>
      <c r="P478">
        <v>15</v>
      </c>
      <c r="Q478" t="s">
        <v>830</v>
      </c>
      <c r="R478" t="s">
        <v>457</v>
      </c>
      <c r="S478" s="41">
        <v>1650</v>
      </c>
      <c r="T478" s="33" t="s">
        <v>417</v>
      </c>
      <c r="U478">
        <v>4</v>
      </c>
      <c r="V478">
        <v>43</v>
      </c>
      <c r="W478" s="12" t="s">
        <v>446</v>
      </c>
      <c r="X478">
        <v>6</v>
      </c>
      <c r="Y478">
        <v>6</v>
      </c>
      <c r="Z478">
        <v>6</v>
      </c>
      <c r="AA478">
        <v>1</v>
      </c>
      <c r="AD478" t="s">
        <v>991</v>
      </c>
      <c r="AE478">
        <v>1126</v>
      </c>
      <c r="AF478" t="s">
        <v>141</v>
      </c>
    </row>
    <row r="479" spans="1:32" x14ac:dyDescent="0.25">
      <c r="A479" s="17" t="s">
        <v>79</v>
      </c>
      <c r="B479" s="18" t="s">
        <v>2488</v>
      </c>
      <c r="C479" s="37" t="str">
        <f>VLOOKUP(X479, method!$A$1:$B$15, 2, 0)</f>
        <v>中前</v>
      </c>
      <c r="D479">
        <v>7</v>
      </c>
      <c r="E479" s="141" t="str">
        <f t="shared" si="14"/>
        <v/>
      </c>
      <c r="F479" s="141">
        <f>COUNTIF($B$2:B479,B479)</f>
        <v>17</v>
      </c>
      <c r="G479" s="141" t="str">
        <f t="shared" si="15"/>
        <v/>
      </c>
      <c r="I479">
        <v>1</v>
      </c>
      <c r="J479" s="58" t="s">
        <v>2503</v>
      </c>
      <c r="K479" s="65" t="s">
        <v>167</v>
      </c>
      <c r="L479" s="18" t="s">
        <v>76</v>
      </c>
      <c r="N479">
        <v>119</v>
      </c>
      <c r="P479">
        <v>8</v>
      </c>
      <c r="Q479" t="s">
        <v>467</v>
      </c>
      <c r="R479" s="32" t="s">
        <v>432</v>
      </c>
      <c r="S479">
        <v>1200</v>
      </c>
      <c r="T479" s="33" t="s">
        <v>417</v>
      </c>
      <c r="U479">
        <v>4</v>
      </c>
      <c r="V479">
        <v>44</v>
      </c>
      <c r="W479">
        <v>5</v>
      </c>
      <c r="X479">
        <v>5</v>
      </c>
      <c r="Y479">
        <v>5</v>
      </c>
      <c r="Z479">
        <v>7</v>
      </c>
      <c r="AD479" t="s">
        <v>28</v>
      </c>
      <c r="AE479">
        <v>1121</v>
      </c>
      <c r="AF479" t="s">
        <v>141</v>
      </c>
    </row>
    <row r="480" spans="1:32" x14ac:dyDescent="0.25">
      <c r="A480" s="17" t="s">
        <v>79</v>
      </c>
      <c r="B480" s="18" t="s">
        <v>2488</v>
      </c>
      <c r="C480" s="35" t="str">
        <f>VLOOKUP(X480, method!$A$1:$B$15, 2, 0)</f>
        <v>放頭</v>
      </c>
      <c r="D480" s="30">
        <v>5</v>
      </c>
      <c r="E480" s="141" t="str">
        <f t="shared" si="14"/>
        <v/>
      </c>
      <c r="F480" s="141">
        <f>COUNTIF($B$2:B480,B480)</f>
        <v>18</v>
      </c>
      <c r="G480" s="141" t="str">
        <f t="shared" si="15"/>
        <v/>
      </c>
      <c r="I480">
        <v>12</v>
      </c>
      <c r="J480" s="58" t="s">
        <v>2503</v>
      </c>
      <c r="K480" s="65" t="s">
        <v>167</v>
      </c>
      <c r="L480" s="19" t="s">
        <v>81</v>
      </c>
      <c r="N480">
        <v>123</v>
      </c>
      <c r="P480">
        <v>118</v>
      </c>
      <c r="Q480" t="s">
        <v>836</v>
      </c>
      <c r="R480" t="s">
        <v>508</v>
      </c>
      <c r="S480">
        <v>1200</v>
      </c>
      <c r="T480" s="33" t="s">
        <v>427</v>
      </c>
      <c r="U480">
        <v>4</v>
      </c>
      <c r="V480">
        <v>46</v>
      </c>
      <c r="W480" s="12" t="s">
        <v>552</v>
      </c>
      <c r="X480">
        <v>3</v>
      </c>
      <c r="Y480">
        <v>3</v>
      </c>
      <c r="Z480">
        <v>5</v>
      </c>
      <c r="AD480" t="s">
        <v>1077</v>
      </c>
      <c r="AE480">
        <v>1094</v>
      </c>
      <c r="AF480" t="s">
        <v>141</v>
      </c>
    </row>
    <row r="481" spans="1:32" x14ac:dyDescent="0.25">
      <c r="A481" s="17" t="s">
        <v>79</v>
      </c>
      <c r="B481" s="18" t="s">
        <v>2488</v>
      </c>
      <c r="C481" s="38" t="str">
        <f>VLOOKUP(X481, method!$A$1:$B$15, 2, 0)</f>
        <v>留後</v>
      </c>
      <c r="D481">
        <v>12</v>
      </c>
      <c r="E481" s="141" t="str">
        <f t="shared" si="14"/>
        <v/>
      </c>
      <c r="F481" s="141">
        <f>COUNTIF($B$2:B481,B481)</f>
        <v>19</v>
      </c>
      <c r="G481" s="141" t="str">
        <f t="shared" si="15"/>
        <v/>
      </c>
      <c r="I481">
        <v>9</v>
      </c>
      <c r="J481" s="58" t="s">
        <v>2503</v>
      </c>
      <c r="K481" s="50" t="s">
        <v>565</v>
      </c>
      <c r="L481" s="19" t="s">
        <v>81</v>
      </c>
      <c r="N481">
        <v>121</v>
      </c>
      <c r="P481">
        <v>292</v>
      </c>
      <c r="Q481" t="s">
        <v>482</v>
      </c>
      <c r="R481" t="s">
        <v>483</v>
      </c>
      <c r="S481">
        <v>1000</v>
      </c>
      <c r="T481" s="33" t="s">
        <v>417</v>
      </c>
      <c r="U481">
        <v>4</v>
      </c>
      <c r="V481">
        <v>48</v>
      </c>
      <c r="W481" t="s">
        <v>490</v>
      </c>
      <c r="X481">
        <v>12</v>
      </c>
      <c r="Y481">
        <v>13</v>
      </c>
      <c r="Z481">
        <v>12</v>
      </c>
      <c r="AD481" t="s">
        <v>1078</v>
      </c>
      <c r="AE481">
        <v>1078</v>
      </c>
      <c r="AF481" t="s">
        <v>141</v>
      </c>
    </row>
    <row r="482" spans="1:32" x14ac:dyDescent="0.25">
      <c r="A482" s="17" t="s">
        <v>79</v>
      </c>
      <c r="B482" s="18" t="s">
        <v>2488</v>
      </c>
      <c r="C482" s="36" t="str">
        <f>VLOOKUP(X482, method!$A$1:$B$15, 2, 0)</f>
        <v>中後</v>
      </c>
      <c r="D482">
        <v>12</v>
      </c>
      <c r="E482" s="141" t="str">
        <f t="shared" si="14"/>
        <v/>
      </c>
      <c r="F482" s="141">
        <f>COUNTIF($B$2:B482,B482)</f>
        <v>20</v>
      </c>
      <c r="G482" s="141" t="str">
        <f t="shared" si="15"/>
        <v/>
      </c>
      <c r="I482">
        <v>6</v>
      </c>
      <c r="J482" s="58" t="s">
        <v>2503</v>
      </c>
      <c r="K482" s="61" t="s">
        <v>106</v>
      </c>
      <c r="L482" s="19" t="s">
        <v>81</v>
      </c>
      <c r="N482">
        <v>125</v>
      </c>
      <c r="P482">
        <v>172</v>
      </c>
      <c r="Q482" t="s">
        <v>1079</v>
      </c>
      <c r="R482" t="s">
        <v>508</v>
      </c>
      <c r="S482">
        <v>1400</v>
      </c>
      <c r="T482" s="33" t="s">
        <v>427</v>
      </c>
      <c r="U482">
        <v>4</v>
      </c>
      <c r="V482">
        <v>50</v>
      </c>
      <c r="W482" t="s">
        <v>513</v>
      </c>
      <c r="X482">
        <v>8</v>
      </c>
      <c r="Y482">
        <v>9</v>
      </c>
      <c r="Z482">
        <v>11</v>
      </c>
      <c r="AA482">
        <v>12</v>
      </c>
      <c r="AD482" t="s">
        <v>1080</v>
      </c>
      <c r="AE482">
        <v>1083</v>
      </c>
      <c r="AF482" t="s">
        <v>730</v>
      </c>
    </row>
    <row r="483" spans="1:32" x14ac:dyDescent="0.25">
      <c r="A483" s="17" t="s">
        <v>79</v>
      </c>
      <c r="B483" s="18" t="s">
        <v>2488</v>
      </c>
      <c r="C483" s="37" t="str">
        <f>VLOOKUP(X483, method!$A$1:$B$15, 2, 0)</f>
        <v>中前</v>
      </c>
      <c r="D483">
        <v>13</v>
      </c>
      <c r="E483" s="141" t="str">
        <f t="shared" si="14"/>
        <v/>
      </c>
      <c r="F483" s="141">
        <f>COUNTIF($B$2:B483,B483)</f>
        <v>21</v>
      </c>
      <c r="G483" s="141" t="str">
        <f t="shared" si="15"/>
        <v/>
      </c>
      <c r="I483">
        <v>4</v>
      </c>
      <c r="J483" s="58" t="s">
        <v>2503</v>
      </c>
      <c r="K483" s="56" t="s">
        <v>69</v>
      </c>
      <c r="L483" s="19" t="s">
        <v>81</v>
      </c>
      <c r="N483">
        <v>128</v>
      </c>
      <c r="P483">
        <v>37</v>
      </c>
      <c r="Q483" t="s">
        <v>1081</v>
      </c>
      <c r="R483" t="s">
        <v>508</v>
      </c>
      <c r="S483">
        <v>1400</v>
      </c>
      <c r="T483" s="33" t="s">
        <v>427</v>
      </c>
      <c r="U483">
        <v>4</v>
      </c>
      <c r="V483">
        <v>52</v>
      </c>
      <c r="W483" t="s">
        <v>603</v>
      </c>
      <c r="X483">
        <v>5</v>
      </c>
      <c r="Y483">
        <v>6</v>
      </c>
      <c r="Z483">
        <v>7</v>
      </c>
      <c r="AA483">
        <v>13</v>
      </c>
      <c r="AD483" t="s">
        <v>610</v>
      </c>
      <c r="AE483">
        <v>1084</v>
      </c>
      <c r="AF483" t="s">
        <v>151</v>
      </c>
    </row>
    <row r="484" spans="1:32" x14ac:dyDescent="0.25">
      <c r="A484" s="17" t="s">
        <v>79</v>
      </c>
      <c r="B484" s="18" t="s">
        <v>2488</v>
      </c>
      <c r="C484" s="36" t="str">
        <f>VLOOKUP(X484, method!$A$1:$B$15, 2, 0)</f>
        <v>中後</v>
      </c>
      <c r="D484">
        <v>8</v>
      </c>
      <c r="E484" s="141" t="str">
        <f t="shared" si="14"/>
        <v/>
      </c>
      <c r="F484" s="141">
        <f>COUNTIF($B$2:B484,B484)</f>
        <v>22</v>
      </c>
      <c r="G484" s="141" t="str">
        <f t="shared" si="15"/>
        <v/>
      </c>
      <c r="I484">
        <v>3</v>
      </c>
      <c r="J484" s="58" t="s">
        <v>2503</v>
      </c>
      <c r="K484" s="67" t="s">
        <v>195</v>
      </c>
      <c r="L484" s="26" t="s">
        <v>59</v>
      </c>
      <c r="N484">
        <v>127</v>
      </c>
      <c r="P484">
        <v>84</v>
      </c>
      <c r="Q484" t="s">
        <v>609</v>
      </c>
      <c r="R484" t="s">
        <v>479</v>
      </c>
      <c r="S484">
        <v>1200</v>
      </c>
      <c r="T484" s="33" t="s">
        <v>417</v>
      </c>
      <c r="U484">
        <v>4</v>
      </c>
      <c r="V484">
        <v>52</v>
      </c>
      <c r="W484" t="s">
        <v>474</v>
      </c>
      <c r="X484">
        <v>10</v>
      </c>
      <c r="Y484">
        <v>11</v>
      </c>
      <c r="Z484">
        <v>8</v>
      </c>
      <c r="AD484" t="s">
        <v>458</v>
      </c>
      <c r="AE484">
        <v>1110</v>
      </c>
      <c r="AF484" t="s">
        <v>450</v>
      </c>
    </row>
    <row r="485" spans="1:32" x14ac:dyDescent="0.25">
      <c r="A485" s="17" t="s">
        <v>79</v>
      </c>
      <c r="B485" s="19" t="s">
        <v>2489</v>
      </c>
      <c r="C485" s="37" t="str">
        <f>VLOOKUP(X485, method!$A$1:$B$15, 2, 0)</f>
        <v>中前</v>
      </c>
      <c r="D485">
        <v>10</v>
      </c>
      <c r="E485" s="141" t="str">
        <f t="shared" si="14"/>
        <v/>
      </c>
      <c r="F485" s="141">
        <f>COUNTIF($B$2:B485,B485)</f>
        <v>1</v>
      </c>
      <c r="G485" s="141" t="str">
        <f t="shared" si="15"/>
        <v/>
      </c>
      <c r="I485">
        <v>7</v>
      </c>
      <c r="J485" s="58" t="s">
        <v>2503</v>
      </c>
      <c r="K485" s="61" t="s">
        <v>106</v>
      </c>
      <c r="L485" s="19" t="s">
        <v>81</v>
      </c>
      <c r="N485">
        <v>123</v>
      </c>
      <c r="O485">
        <v>16</v>
      </c>
      <c r="P485">
        <v>18</v>
      </c>
      <c r="Q485" t="s">
        <v>651</v>
      </c>
      <c r="R485" t="s">
        <v>501</v>
      </c>
      <c r="S485">
        <v>1600</v>
      </c>
      <c r="T485" s="33" t="s">
        <v>417</v>
      </c>
      <c r="U485">
        <v>4</v>
      </c>
      <c r="V485">
        <v>48</v>
      </c>
      <c r="W485" t="s">
        <v>490</v>
      </c>
      <c r="X485">
        <v>7</v>
      </c>
      <c r="Y485">
        <v>5</v>
      </c>
      <c r="Z485">
        <v>7</v>
      </c>
      <c r="AA485">
        <v>10</v>
      </c>
      <c r="AD485" t="s">
        <v>1082</v>
      </c>
      <c r="AE485">
        <v>1180</v>
      </c>
      <c r="AF485" t="s">
        <v>17</v>
      </c>
    </row>
    <row r="486" spans="1:32" x14ac:dyDescent="0.25">
      <c r="A486" s="17" t="s">
        <v>79</v>
      </c>
      <c r="B486" s="19" t="s">
        <v>2489</v>
      </c>
      <c r="C486" s="37" t="str">
        <f>VLOOKUP(X486, method!$A$1:$B$15, 2, 0)</f>
        <v>中前</v>
      </c>
      <c r="D486">
        <v>9</v>
      </c>
      <c r="E486" s="141" t="str">
        <f t="shared" si="14"/>
        <v/>
      </c>
      <c r="F486" s="141">
        <f>COUNTIF($B$2:B486,B486)</f>
        <v>2</v>
      </c>
      <c r="G486" s="141" t="str">
        <f t="shared" si="15"/>
        <v/>
      </c>
      <c r="I486">
        <v>12</v>
      </c>
      <c r="J486" s="58" t="s">
        <v>2503</v>
      </c>
      <c r="K486" s="61" t="s">
        <v>106</v>
      </c>
      <c r="L486" s="19" t="s">
        <v>81</v>
      </c>
      <c r="N486">
        <v>126</v>
      </c>
      <c r="O486">
        <v>16</v>
      </c>
      <c r="P486">
        <v>13</v>
      </c>
      <c r="Q486" t="s">
        <v>1065</v>
      </c>
      <c r="R486" t="s">
        <v>479</v>
      </c>
      <c r="S486">
        <v>1400</v>
      </c>
      <c r="T486" s="33" t="s">
        <v>417</v>
      </c>
      <c r="U486">
        <v>4</v>
      </c>
      <c r="V486">
        <v>50</v>
      </c>
      <c r="W486">
        <v>8</v>
      </c>
      <c r="X486">
        <v>4</v>
      </c>
      <c r="Y486">
        <v>4</v>
      </c>
      <c r="Z486">
        <v>8</v>
      </c>
      <c r="AA486">
        <v>9</v>
      </c>
      <c r="AD486" t="s">
        <v>1083</v>
      </c>
      <c r="AE486">
        <v>1160</v>
      </c>
      <c r="AF486" t="s">
        <v>17</v>
      </c>
    </row>
    <row r="487" spans="1:32" x14ac:dyDescent="0.25">
      <c r="A487" s="17" t="s">
        <v>79</v>
      </c>
      <c r="B487" s="19" t="s">
        <v>2489</v>
      </c>
      <c r="C487" s="35" t="str">
        <f>VLOOKUP(X487, method!$A$1:$B$15, 2, 0)</f>
        <v>放頭</v>
      </c>
      <c r="D487" s="30">
        <v>5</v>
      </c>
      <c r="E487" s="141" t="str">
        <f t="shared" si="14"/>
        <v/>
      </c>
      <c r="F487" s="141">
        <f>COUNTIF($B$2:B487,B487)</f>
        <v>3</v>
      </c>
      <c r="G487" s="141" t="str">
        <f t="shared" si="15"/>
        <v/>
      </c>
      <c r="I487">
        <v>9</v>
      </c>
      <c r="J487" s="58" t="s">
        <v>2503</v>
      </c>
      <c r="K487" s="61" t="s">
        <v>106</v>
      </c>
      <c r="L487" s="19" t="s">
        <v>81</v>
      </c>
      <c r="N487">
        <v>126</v>
      </c>
      <c r="O487">
        <v>16</v>
      </c>
      <c r="P487">
        <v>14</v>
      </c>
      <c r="Q487" t="s">
        <v>496</v>
      </c>
      <c r="R487" s="32" t="s">
        <v>432</v>
      </c>
      <c r="S487" s="41">
        <v>1650</v>
      </c>
      <c r="T487" s="33" t="s">
        <v>427</v>
      </c>
      <c r="U487">
        <v>4</v>
      </c>
      <c r="V487">
        <v>50</v>
      </c>
      <c r="W487" s="12" t="s">
        <v>418</v>
      </c>
      <c r="X487">
        <v>2</v>
      </c>
      <c r="Y487">
        <v>2</v>
      </c>
      <c r="Z487">
        <v>2</v>
      </c>
      <c r="AA487">
        <v>5</v>
      </c>
      <c r="AD487" t="s">
        <v>113</v>
      </c>
      <c r="AE487">
        <v>1158</v>
      </c>
      <c r="AF487" t="s">
        <v>17</v>
      </c>
    </row>
    <row r="488" spans="1:32" x14ac:dyDescent="0.25">
      <c r="A488" s="17" t="s">
        <v>79</v>
      </c>
      <c r="B488" s="19" t="s">
        <v>2489</v>
      </c>
      <c r="C488" s="35" t="str">
        <f>VLOOKUP(X488, method!$A$1:$B$15, 2, 0)</f>
        <v>放頭</v>
      </c>
      <c r="D488" s="28">
        <v>2</v>
      </c>
      <c r="E488" s="140" t="str">
        <f t="shared" si="14"/>
        <v/>
      </c>
      <c r="F488" s="140">
        <f>COUNTIF($B$2:B488,B488)</f>
        <v>4</v>
      </c>
      <c r="G488" s="140" t="str">
        <f t="shared" si="15"/>
        <v/>
      </c>
      <c r="I488">
        <v>7</v>
      </c>
      <c r="J488" s="58" t="s">
        <v>2503</v>
      </c>
      <c r="K488" s="61" t="s">
        <v>106</v>
      </c>
      <c r="L488" s="19" t="s">
        <v>81</v>
      </c>
      <c r="N488">
        <v>124</v>
      </c>
      <c r="O488">
        <v>16</v>
      </c>
      <c r="P488">
        <v>26</v>
      </c>
      <c r="Q488" t="s">
        <v>951</v>
      </c>
      <c r="R488" t="s">
        <v>483</v>
      </c>
      <c r="S488">
        <v>1400</v>
      </c>
      <c r="T488" s="33" t="s">
        <v>427</v>
      </c>
      <c r="U488">
        <v>4</v>
      </c>
      <c r="V488">
        <v>49</v>
      </c>
      <c r="W488" s="12" t="s">
        <v>423</v>
      </c>
      <c r="X488">
        <v>3</v>
      </c>
      <c r="Y488">
        <v>4</v>
      </c>
      <c r="Z488">
        <v>4</v>
      </c>
      <c r="AA488">
        <v>2</v>
      </c>
      <c r="AD488" t="s">
        <v>1084</v>
      </c>
      <c r="AE488">
        <v>1160</v>
      </c>
      <c r="AF488" t="s">
        <v>17</v>
      </c>
    </row>
    <row r="489" spans="1:32" x14ac:dyDescent="0.25">
      <c r="A489" s="17" t="s">
        <v>79</v>
      </c>
      <c r="B489" s="19" t="s">
        <v>2489</v>
      </c>
      <c r="C489" s="37" t="str">
        <f>VLOOKUP(X489, method!$A$1:$B$15, 2, 0)</f>
        <v>中前</v>
      </c>
      <c r="D489">
        <v>10</v>
      </c>
      <c r="E489" s="141" t="str">
        <f t="shared" si="14"/>
        <v/>
      </c>
      <c r="F489" s="141">
        <f>COUNTIF($B$2:B489,B489)</f>
        <v>5</v>
      </c>
      <c r="G489" s="141" t="str">
        <f t="shared" si="15"/>
        <v/>
      </c>
      <c r="I489">
        <v>11</v>
      </c>
      <c r="J489" s="58" t="s">
        <v>2503</v>
      </c>
      <c r="K489" s="61" t="s">
        <v>106</v>
      </c>
      <c r="L489" s="19" t="s">
        <v>81</v>
      </c>
      <c r="N489">
        <v>127</v>
      </c>
      <c r="O489">
        <v>16</v>
      </c>
      <c r="P489">
        <v>36</v>
      </c>
      <c r="Q489" t="s">
        <v>682</v>
      </c>
      <c r="R489" t="s">
        <v>479</v>
      </c>
      <c r="S489">
        <v>1200</v>
      </c>
      <c r="T489" s="33" t="s">
        <v>427</v>
      </c>
      <c r="U489">
        <v>4</v>
      </c>
      <c r="V489">
        <v>51</v>
      </c>
      <c r="W489" t="s">
        <v>516</v>
      </c>
      <c r="X489">
        <v>6</v>
      </c>
      <c r="Y489">
        <v>8</v>
      </c>
      <c r="Z489">
        <v>10</v>
      </c>
      <c r="AD489" t="s">
        <v>1085</v>
      </c>
      <c r="AE489">
        <v>1166</v>
      </c>
      <c r="AF489" t="s">
        <v>17</v>
      </c>
    </row>
    <row r="490" spans="1:32" x14ac:dyDescent="0.25">
      <c r="A490" s="17" t="s">
        <v>79</v>
      </c>
      <c r="B490" s="19" t="s">
        <v>2489</v>
      </c>
      <c r="C490" s="37" t="str">
        <f>VLOOKUP(X490, method!$A$1:$B$15, 2, 0)</f>
        <v>中前</v>
      </c>
      <c r="D490" s="28">
        <v>3</v>
      </c>
      <c r="E490" s="140" t="str">
        <f t="shared" si="14"/>
        <v/>
      </c>
      <c r="F490" s="140">
        <f>COUNTIF($B$2:B490,B490)</f>
        <v>6</v>
      </c>
      <c r="G490" s="140" t="str">
        <f t="shared" si="15"/>
        <v/>
      </c>
      <c r="I490">
        <v>4</v>
      </c>
      <c r="J490" s="58" t="s">
        <v>2503</v>
      </c>
      <c r="K490" s="47" t="s">
        <v>504</v>
      </c>
      <c r="L490" s="19" t="s">
        <v>81</v>
      </c>
      <c r="N490">
        <v>125</v>
      </c>
      <c r="O490">
        <v>16</v>
      </c>
      <c r="P490">
        <v>9.6999999999999993</v>
      </c>
      <c r="Q490" t="s">
        <v>1086</v>
      </c>
      <c r="R490" t="s">
        <v>483</v>
      </c>
      <c r="S490">
        <v>1600</v>
      </c>
      <c r="T490" s="33" t="s">
        <v>427</v>
      </c>
      <c r="U490">
        <v>4</v>
      </c>
      <c r="V490">
        <v>52</v>
      </c>
      <c r="W490" s="12">
        <v>1</v>
      </c>
      <c r="X490">
        <v>7</v>
      </c>
      <c r="Y490">
        <v>9</v>
      </c>
      <c r="Z490">
        <v>9</v>
      </c>
      <c r="AA490">
        <v>3</v>
      </c>
      <c r="AD490" t="s">
        <v>1087</v>
      </c>
      <c r="AE490">
        <v>1155</v>
      </c>
      <c r="AF490" t="s">
        <v>17</v>
      </c>
    </row>
    <row r="491" spans="1:32" x14ac:dyDescent="0.25">
      <c r="A491" s="17" t="s">
        <v>79</v>
      </c>
      <c r="B491" s="19" t="s">
        <v>2489</v>
      </c>
      <c r="C491" s="37" t="str">
        <f>VLOOKUP(X491, method!$A$1:$B$15, 2, 0)</f>
        <v>中前</v>
      </c>
      <c r="D491" s="30">
        <v>4</v>
      </c>
      <c r="E491" s="141" t="str">
        <f t="shared" si="14"/>
        <v/>
      </c>
      <c r="F491" s="141">
        <f>COUNTIF($B$2:B491,B491)</f>
        <v>7</v>
      </c>
      <c r="G491" s="141" t="str">
        <f t="shared" si="15"/>
        <v/>
      </c>
      <c r="I491">
        <v>6</v>
      </c>
      <c r="J491" s="58" t="s">
        <v>2503</v>
      </c>
      <c r="K491" s="47" t="s">
        <v>504</v>
      </c>
      <c r="L491" s="19" t="s">
        <v>81</v>
      </c>
      <c r="N491">
        <v>124</v>
      </c>
      <c r="O491">
        <v>16</v>
      </c>
      <c r="P491">
        <v>102</v>
      </c>
      <c r="Q491" t="s">
        <v>1088</v>
      </c>
      <c r="R491" t="s">
        <v>483</v>
      </c>
      <c r="S491">
        <v>1600</v>
      </c>
      <c r="T491" s="33" t="s">
        <v>417</v>
      </c>
      <c r="U491">
        <v>4</v>
      </c>
      <c r="V491">
        <v>51</v>
      </c>
      <c r="W491" s="12" t="s">
        <v>446</v>
      </c>
      <c r="X491">
        <v>5</v>
      </c>
      <c r="Y491">
        <v>5</v>
      </c>
      <c r="Z491">
        <v>5</v>
      </c>
      <c r="AA491">
        <v>4</v>
      </c>
      <c r="AD491" t="s">
        <v>1089</v>
      </c>
      <c r="AE491">
        <v>1149</v>
      </c>
      <c r="AF491" t="s">
        <v>1090</v>
      </c>
    </row>
    <row r="492" spans="1:32" x14ac:dyDescent="0.25">
      <c r="A492" s="17" t="s">
        <v>79</v>
      </c>
      <c r="B492" s="19" t="s">
        <v>2489</v>
      </c>
      <c r="C492" s="38" t="str">
        <f>VLOOKUP(X492, method!$A$1:$B$15, 2, 0)</f>
        <v>留後</v>
      </c>
      <c r="D492">
        <v>10</v>
      </c>
      <c r="E492" s="141" t="str">
        <f t="shared" si="14"/>
        <v/>
      </c>
      <c r="F492" s="141">
        <f>COUNTIF($B$2:B492,B492)</f>
        <v>8</v>
      </c>
      <c r="G492" s="141" t="str">
        <f t="shared" si="15"/>
        <v/>
      </c>
      <c r="I492">
        <v>10</v>
      </c>
      <c r="J492" s="58" t="s">
        <v>2503</v>
      </c>
      <c r="K492" s="47" t="s">
        <v>504</v>
      </c>
      <c r="L492" s="19" t="s">
        <v>81</v>
      </c>
      <c r="N492">
        <v>126</v>
      </c>
      <c r="O492">
        <v>16</v>
      </c>
      <c r="P492">
        <v>65</v>
      </c>
      <c r="Q492" t="s">
        <v>748</v>
      </c>
      <c r="R492" t="s">
        <v>479</v>
      </c>
      <c r="S492">
        <v>1600</v>
      </c>
      <c r="T492" s="33" t="s">
        <v>427</v>
      </c>
      <c r="U492">
        <v>4</v>
      </c>
      <c r="V492">
        <v>53</v>
      </c>
      <c r="W492" t="s">
        <v>505</v>
      </c>
      <c r="X492">
        <v>12</v>
      </c>
      <c r="Y492">
        <v>13</v>
      </c>
      <c r="Z492">
        <v>11</v>
      </c>
      <c r="AA492">
        <v>10</v>
      </c>
      <c r="AD492" t="s">
        <v>1092</v>
      </c>
      <c r="AE492">
        <v>1128</v>
      </c>
      <c r="AF492" t="s">
        <v>141</v>
      </c>
    </row>
    <row r="493" spans="1:32" x14ac:dyDescent="0.25">
      <c r="A493" s="17" t="s">
        <v>79</v>
      </c>
      <c r="B493" s="19" t="s">
        <v>2489</v>
      </c>
      <c r="C493" s="38" t="str">
        <f>VLOOKUP(X493, method!$A$1:$B$15, 2, 0)</f>
        <v>留後</v>
      </c>
      <c r="D493">
        <v>6</v>
      </c>
      <c r="E493" s="141" t="str">
        <f t="shared" si="14"/>
        <v/>
      </c>
      <c r="F493" s="141">
        <f>COUNTIF($B$2:B493,B493)</f>
        <v>9</v>
      </c>
      <c r="G493" s="141" t="str">
        <f t="shared" si="15"/>
        <v/>
      </c>
      <c r="I493">
        <v>11</v>
      </c>
      <c r="J493" s="58" t="s">
        <v>2503</v>
      </c>
      <c r="K493" s="47" t="s">
        <v>504</v>
      </c>
      <c r="L493" s="19" t="s">
        <v>81</v>
      </c>
      <c r="N493">
        <v>126</v>
      </c>
      <c r="O493">
        <v>16</v>
      </c>
      <c r="P493">
        <v>44</v>
      </c>
      <c r="Q493" t="s">
        <v>832</v>
      </c>
      <c r="R493" t="s">
        <v>508</v>
      </c>
      <c r="S493">
        <v>1400</v>
      </c>
      <c r="T493" s="33" t="s">
        <v>417</v>
      </c>
      <c r="U493">
        <v>4</v>
      </c>
      <c r="V493">
        <v>54</v>
      </c>
      <c r="W493" t="s">
        <v>589</v>
      </c>
      <c r="X493">
        <v>12</v>
      </c>
      <c r="Y493">
        <v>12</v>
      </c>
      <c r="Z493">
        <v>12</v>
      </c>
      <c r="AA493">
        <v>6</v>
      </c>
      <c r="AD493" t="s">
        <v>526</v>
      </c>
      <c r="AE493">
        <v>1114</v>
      </c>
      <c r="AF493" t="s">
        <v>141</v>
      </c>
    </row>
    <row r="494" spans="1:32" x14ac:dyDescent="0.25">
      <c r="A494" s="17" t="s">
        <v>79</v>
      </c>
      <c r="B494" s="19" t="s">
        <v>2489</v>
      </c>
      <c r="C494" s="38" t="str">
        <f>VLOOKUP(X494, method!$A$1:$B$15, 2, 0)</f>
        <v>留後</v>
      </c>
      <c r="D494" s="28">
        <v>3</v>
      </c>
      <c r="E494" s="140" t="str">
        <f t="shared" si="14"/>
        <v/>
      </c>
      <c r="F494" s="140">
        <f>COUNTIF($B$2:B494,B494)</f>
        <v>10</v>
      </c>
      <c r="G494" s="140" t="str">
        <f t="shared" si="15"/>
        <v/>
      </c>
      <c r="I494">
        <v>11</v>
      </c>
      <c r="J494" s="58" t="s">
        <v>2503</v>
      </c>
      <c r="K494" s="47" t="s">
        <v>504</v>
      </c>
      <c r="L494" s="19" t="s">
        <v>81</v>
      </c>
      <c r="N494">
        <v>123</v>
      </c>
      <c r="O494">
        <v>16</v>
      </c>
      <c r="P494">
        <v>138</v>
      </c>
      <c r="Q494" t="s">
        <v>836</v>
      </c>
      <c r="R494" t="s">
        <v>508</v>
      </c>
      <c r="S494">
        <v>1200</v>
      </c>
      <c r="T494" s="33" t="s">
        <v>427</v>
      </c>
      <c r="U494" t="s">
        <v>638</v>
      </c>
      <c r="V494" t="s">
        <v>624</v>
      </c>
      <c r="W494" s="12" t="s">
        <v>446</v>
      </c>
      <c r="X494">
        <v>12</v>
      </c>
      <c r="Y494">
        <v>11</v>
      </c>
      <c r="Z494">
        <v>3</v>
      </c>
      <c r="AD494" t="s">
        <v>1093</v>
      </c>
      <c r="AE494">
        <v>1131</v>
      </c>
      <c r="AF494" t="s">
        <v>141</v>
      </c>
    </row>
    <row r="495" spans="1:32" x14ac:dyDescent="0.25">
      <c r="A495" s="17" t="s">
        <v>79</v>
      </c>
      <c r="B495" s="19" t="s">
        <v>2489</v>
      </c>
      <c r="C495" s="38" t="str">
        <f>VLOOKUP(X495, method!$A$1:$B$15, 2, 0)</f>
        <v>留後</v>
      </c>
      <c r="D495">
        <v>7</v>
      </c>
      <c r="E495" s="141" t="str">
        <f t="shared" si="14"/>
        <v/>
      </c>
      <c r="F495" s="141">
        <f>COUNTIF($B$2:B495,B495)</f>
        <v>11</v>
      </c>
      <c r="G495" s="141" t="str">
        <f t="shared" si="15"/>
        <v/>
      </c>
      <c r="I495">
        <v>8</v>
      </c>
      <c r="J495" s="58" t="s">
        <v>2503</v>
      </c>
      <c r="K495" s="47" t="s">
        <v>504</v>
      </c>
      <c r="L495" s="19" t="s">
        <v>81</v>
      </c>
      <c r="N495">
        <v>123</v>
      </c>
      <c r="O495">
        <v>16</v>
      </c>
      <c r="P495">
        <v>85</v>
      </c>
      <c r="Q495" t="s">
        <v>478</v>
      </c>
      <c r="R495" t="s">
        <v>479</v>
      </c>
      <c r="S495">
        <v>1000</v>
      </c>
      <c r="T495" s="34" t="s">
        <v>755</v>
      </c>
      <c r="U495" t="s">
        <v>638</v>
      </c>
      <c r="V495" t="s">
        <v>624</v>
      </c>
      <c r="W495" t="s">
        <v>643</v>
      </c>
      <c r="X495">
        <v>13</v>
      </c>
      <c r="Y495">
        <v>14</v>
      </c>
      <c r="Z495">
        <v>7</v>
      </c>
      <c r="AD495" t="s">
        <v>1094</v>
      </c>
      <c r="AE495">
        <v>1131</v>
      </c>
      <c r="AF495" t="s">
        <v>141</v>
      </c>
    </row>
    <row r="496" spans="1:32" x14ac:dyDescent="0.25">
      <c r="A496" s="17" t="s">
        <v>79</v>
      </c>
      <c r="B496" s="19" t="s">
        <v>2489</v>
      </c>
      <c r="C496" s="36" t="str">
        <f>VLOOKUP(X496, method!$A$1:$B$15, 2, 0)</f>
        <v>中後</v>
      </c>
      <c r="D496">
        <v>9</v>
      </c>
      <c r="E496" s="141" t="str">
        <f t="shared" si="14"/>
        <v/>
      </c>
      <c r="F496" s="141">
        <f>COUNTIF($B$2:B496,B496)</f>
        <v>12</v>
      </c>
      <c r="G496" s="141" t="str">
        <f t="shared" si="15"/>
        <v/>
      </c>
      <c r="I496">
        <v>8</v>
      </c>
      <c r="J496" s="58" t="s">
        <v>2503</v>
      </c>
      <c r="K496" s="47" t="s">
        <v>504</v>
      </c>
      <c r="L496" s="19" t="s">
        <v>81</v>
      </c>
      <c r="N496">
        <v>123</v>
      </c>
      <c r="O496">
        <v>16</v>
      </c>
      <c r="P496">
        <v>159</v>
      </c>
      <c r="Q496" t="s">
        <v>482</v>
      </c>
      <c r="R496" t="s">
        <v>483</v>
      </c>
      <c r="S496">
        <v>1200</v>
      </c>
      <c r="T496" s="33" t="s">
        <v>417</v>
      </c>
      <c r="U496" t="s">
        <v>638</v>
      </c>
      <c r="V496" t="s">
        <v>624</v>
      </c>
      <c r="W496" t="s">
        <v>474</v>
      </c>
      <c r="X496">
        <v>8</v>
      </c>
      <c r="Y496">
        <v>9</v>
      </c>
      <c r="Z496">
        <v>9</v>
      </c>
      <c r="AD496" t="s">
        <v>593</v>
      </c>
      <c r="AE496">
        <v>1117</v>
      </c>
      <c r="AF496" t="s">
        <v>141</v>
      </c>
    </row>
    <row r="497" spans="1:32" x14ac:dyDescent="0.25">
      <c r="A497" s="17" t="s">
        <v>79</v>
      </c>
      <c r="B497" s="19" t="s">
        <v>2489</v>
      </c>
      <c r="C497" s="37" t="str">
        <f>VLOOKUP(X497, method!$A$1:$B$15, 2, 0)</f>
        <v>中前</v>
      </c>
      <c r="D497">
        <v>6</v>
      </c>
      <c r="E497" s="141" t="str">
        <f t="shared" si="14"/>
        <v/>
      </c>
      <c r="F497" s="141">
        <f>COUNTIF($B$2:B497,B497)</f>
        <v>13</v>
      </c>
      <c r="G497" s="141" t="str">
        <f t="shared" si="15"/>
        <v/>
      </c>
      <c r="I497">
        <v>8</v>
      </c>
      <c r="J497" s="58" t="s">
        <v>2503</v>
      </c>
      <c r="K497" s="67" t="s">
        <v>195</v>
      </c>
      <c r="L497" s="19" t="s">
        <v>81</v>
      </c>
      <c r="N497">
        <v>126</v>
      </c>
      <c r="O497">
        <v>16</v>
      </c>
      <c r="P497">
        <v>80</v>
      </c>
      <c r="Q497" t="s">
        <v>486</v>
      </c>
      <c r="R497" t="s">
        <v>477</v>
      </c>
      <c r="S497">
        <v>1000</v>
      </c>
      <c r="T497" s="34" t="s">
        <v>438</v>
      </c>
      <c r="U497" t="s">
        <v>638</v>
      </c>
      <c r="V497" t="s">
        <v>624</v>
      </c>
      <c r="W497" t="s">
        <v>513</v>
      </c>
      <c r="X497">
        <v>6</v>
      </c>
      <c r="Y497">
        <v>7</v>
      </c>
      <c r="Z497">
        <v>6</v>
      </c>
      <c r="AD497" t="s">
        <v>1095</v>
      </c>
      <c r="AE497">
        <v>1122</v>
      </c>
      <c r="AF497" t="s">
        <v>125</v>
      </c>
    </row>
    <row r="498" spans="1:32" x14ac:dyDescent="0.25">
      <c r="A498" s="17" t="s">
        <v>79</v>
      </c>
      <c r="B498" s="19" t="s">
        <v>2489</v>
      </c>
      <c r="C498" s="36" t="str">
        <f>VLOOKUP(X498, method!$A$1:$B$15, 2, 0)</f>
        <v>中後</v>
      </c>
      <c r="D498">
        <v>8</v>
      </c>
      <c r="E498" s="141" t="str">
        <f t="shared" si="14"/>
        <v/>
      </c>
      <c r="F498" s="141">
        <f>COUNTIF($B$2:B498,B498)</f>
        <v>14</v>
      </c>
      <c r="G498" s="141" t="str">
        <f t="shared" si="15"/>
        <v/>
      </c>
      <c r="I498">
        <v>9</v>
      </c>
      <c r="J498" s="58" t="s">
        <v>2503</v>
      </c>
      <c r="K498" s="67" t="s">
        <v>195</v>
      </c>
      <c r="L498" s="19" t="s">
        <v>81</v>
      </c>
      <c r="N498">
        <v>126</v>
      </c>
      <c r="O498">
        <v>16</v>
      </c>
      <c r="P498">
        <v>42</v>
      </c>
      <c r="Q498" t="s">
        <v>1081</v>
      </c>
      <c r="R498" t="s">
        <v>508</v>
      </c>
      <c r="S498">
        <v>1000</v>
      </c>
      <c r="T498" s="33" t="s">
        <v>417</v>
      </c>
      <c r="U498" t="s">
        <v>638</v>
      </c>
      <c r="V498" t="s">
        <v>624</v>
      </c>
      <c r="W498" t="s">
        <v>533</v>
      </c>
      <c r="X498">
        <v>8</v>
      </c>
      <c r="Y498">
        <v>9</v>
      </c>
      <c r="Z498">
        <v>8</v>
      </c>
      <c r="AD498" t="s">
        <v>544</v>
      </c>
      <c r="AE498">
        <v>1130</v>
      </c>
      <c r="AF498" t="s">
        <v>639</v>
      </c>
    </row>
    <row r="499" spans="1:32" x14ac:dyDescent="0.25">
      <c r="A499" s="18" t="s">
        <v>127</v>
      </c>
      <c r="B499" s="20" t="s">
        <v>128</v>
      </c>
      <c r="C499" s="35" t="str">
        <f>VLOOKUP(X499, method!$A$1:$B$15, 2, 0)</f>
        <v>放頭</v>
      </c>
      <c r="D499" s="28">
        <v>3</v>
      </c>
      <c r="E499" s="140" t="str">
        <f t="shared" si="14"/>
        <v/>
      </c>
      <c r="F499" s="140">
        <f>COUNTIF($B$2:B499,B499)</f>
        <v>1</v>
      </c>
      <c r="G499" s="140" t="str">
        <f t="shared" si="15"/>
        <v/>
      </c>
      <c r="H499">
        <v>6</v>
      </c>
      <c r="I499">
        <v>4</v>
      </c>
      <c r="J499" s="62" t="s">
        <v>120</v>
      </c>
      <c r="K499" s="62" t="s">
        <v>120</v>
      </c>
      <c r="L499" s="19" t="s">
        <v>81</v>
      </c>
      <c r="M499">
        <v>135</v>
      </c>
      <c r="N499">
        <v>115</v>
      </c>
      <c r="O499">
        <v>8.1</v>
      </c>
      <c r="P499">
        <v>12</v>
      </c>
      <c r="Q499" t="s">
        <v>415</v>
      </c>
      <c r="R499" s="32" t="s">
        <v>416</v>
      </c>
      <c r="S499" s="40">
        <v>1200</v>
      </c>
      <c r="T499" s="33" t="s">
        <v>417</v>
      </c>
      <c r="U499">
        <v>3</v>
      </c>
      <c r="V499">
        <v>60</v>
      </c>
      <c r="W499">
        <v>3</v>
      </c>
      <c r="X499">
        <v>1</v>
      </c>
      <c r="Y499">
        <v>1</v>
      </c>
      <c r="Z499">
        <v>3</v>
      </c>
      <c r="AD499" t="s">
        <v>1096</v>
      </c>
      <c r="AE499">
        <v>1091</v>
      </c>
      <c r="AF499" t="s">
        <v>17</v>
      </c>
    </row>
    <row r="500" spans="1:32" x14ac:dyDescent="0.25">
      <c r="A500" s="18" t="s">
        <v>127</v>
      </c>
      <c r="B500" s="20" t="s">
        <v>128</v>
      </c>
      <c r="C500" s="35" t="str">
        <f>VLOOKUP(X500, method!$A$1:$B$15, 2, 0)</f>
        <v>放頭</v>
      </c>
      <c r="D500">
        <v>6</v>
      </c>
      <c r="E500" s="141" t="str">
        <f t="shared" si="14"/>
        <v/>
      </c>
      <c r="F500" s="141">
        <f>COUNTIF($B$2:B500,B500)</f>
        <v>2</v>
      </c>
      <c r="G500" s="141" t="str">
        <f t="shared" si="15"/>
        <v/>
      </c>
      <c r="H500">
        <v>6</v>
      </c>
      <c r="I500">
        <v>12</v>
      </c>
      <c r="J500" s="62" t="s">
        <v>120</v>
      </c>
      <c r="K500" s="62" t="s">
        <v>120</v>
      </c>
      <c r="L500" s="19" t="s">
        <v>81</v>
      </c>
      <c r="M500">
        <v>135</v>
      </c>
      <c r="N500">
        <v>120</v>
      </c>
      <c r="O500">
        <v>8.1</v>
      </c>
      <c r="P500">
        <v>47</v>
      </c>
      <c r="Q500" t="s">
        <v>524</v>
      </c>
      <c r="R500" s="32" t="s">
        <v>416</v>
      </c>
      <c r="S500" s="40">
        <v>1200</v>
      </c>
      <c r="T500" s="33" t="s">
        <v>427</v>
      </c>
      <c r="U500">
        <v>3</v>
      </c>
      <c r="V500">
        <v>60</v>
      </c>
      <c r="W500" s="12" t="s">
        <v>446</v>
      </c>
      <c r="X500">
        <v>2</v>
      </c>
      <c r="Y500">
        <v>2</v>
      </c>
      <c r="Z500">
        <v>6</v>
      </c>
      <c r="AD500" t="s">
        <v>1097</v>
      </c>
      <c r="AE500">
        <v>1091</v>
      </c>
      <c r="AF500" t="s">
        <v>17</v>
      </c>
    </row>
    <row r="501" spans="1:32" x14ac:dyDescent="0.25">
      <c r="A501" s="18" t="s">
        <v>127</v>
      </c>
      <c r="B501" s="20" t="s">
        <v>128</v>
      </c>
      <c r="C501" s="35" t="str">
        <f>VLOOKUP(X501, method!$A$1:$B$15, 2, 0)</f>
        <v>放頭</v>
      </c>
      <c r="D501">
        <v>10</v>
      </c>
      <c r="E501" s="141" t="str">
        <f t="shared" si="14"/>
        <v/>
      </c>
      <c r="F501" s="141">
        <f>COUNTIF($B$2:B501,B501)</f>
        <v>3</v>
      </c>
      <c r="G501" s="141" t="str">
        <f t="shared" si="15"/>
        <v/>
      </c>
      <c r="H501">
        <v>6</v>
      </c>
      <c r="I501">
        <v>4</v>
      </c>
      <c r="J501" s="62" t="s">
        <v>120</v>
      </c>
      <c r="K501" s="78" t="s">
        <v>687</v>
      </c>
      <c r="L501" s="19" t="s">
        <v>81</v>
      </c>
      <c r="M501">
        <v>135</v>
      </c>
      <c r="N501">
        <v>111</v>
      </c>
      <c r="O501">
        <v>8.1</v>
      </c>
      <c r="P501">
        <v>7.1</v>
      </c>
      <c r="Q501" t="s">
        <v>731</v>
      </c>
      <c r="R501" s="32" t="s">
        <v>416</v>
      </c>
      <c r="S501" s="40">
        <v>1200</v>
      </c>
      <c r="T501" s="33" t="s">
        <v>427</v>
      </c>
      <c r="U501">
        <v>3</v>
      </c>
      <c r="V501">
        <v>62</v>
      </c>
      <c r="W501" t="s">
        <v>522</v>
      </c>
      <c r="X501">
        <v>1</v>
      </c>
      <c r="Y501">
        <v>1</v>
      </c>
      <c r="Z501">
        <v>10</v>
      </c>
      <c r="AD501" t="s">
        <v>629</v>
      </c>
      <c r="AE501">
        <v>1093</v>
      </c>
      <c r="AF501" t="s">
        <v>17</v>
      </c>
    </row>
    <row r="502" spans="1:32" x14ac:dyDescent="0.25">
      <c r="A502" s="18" t="s">
        <v>127</v>
      </c>
      <c r="B502" s="20" t="s">
        <v>128</v>
      </c>
      <c r="C502" s="35" t="str">
        <f>VLOOKUP(X502, method!$A$1:$B$15, 2, 0)</f>
        <v>放頭</v>
      </c>
      <c r="D502" s="28">
        <v>3</v>
      </c>
      <c r="E502" s="140" t="str">
        <f t="shared" si="14"/>
        <v/>
      </c>
      <c r="F502" s="140">
        <f>COUNTIF($B$2:B502,B502)</f>
        <v>4</v>
      </c>
      <c r="G502" s="140" t="str">
        <f t="shared" si="15"/>
        <v/>
      </c>
      <c r="H502">
        <v>6</v>
      </c>
      <c r="I502">
        <v>5</v>
      </c>
      <c r="J502" s="62" t="s">
        <v>120</v>
      </c>
      <c r="K502" s="62" t="s">
        <v>120</v>
      </c>
      <c r="L502" s="19" t="s">
        <v>81</v>
      </c>
      <c r="M502">
        <v>135</v>
      </c>
      <c r="N502">
        <v>118</v>
      </c>
      <c r="O502">
        <v>8.1</v>
      </c>
      <c r="P502">
        <v>20</v>
      </c>
      <c r="Q502" t="s">
        <v>853</v>
      </c>
      <c r="R502" s="32" t="s">
        <v>432</v>
      </c>
      <c r="S502" s="40">
        <v>1200</v>
      </c>
      <c r="T502" s="33" t="s">
        <v>427</v>
      </c>
      <c r="U502">
        <v>3</v>
      </c>
      <c r="V502">
        <v>62</v>
      </c>
      <c r="W502" s="12">
        <v>1</v>
      </c>
      <c r="X502">
        <v>1</v>
      </c>
      <c r="Y502">
        <v>1</v>
      </c>
      <c r="Z502">
        <v>3</v>
      </c>
      <c r="AD502" t="s">
        <v>261</v>
      </c>
      <c r="AE502">
        <v>1090</v>
      </c>
      <c r="AF502" t="s">
        <v>17</v>
      </c>
    </row>
    <row r="503" spans="1:32" x14ac:dyDescent="0.25">
      <c r="A503" s="18" t="s">
        <v>127</v>
      </c>
      <c r="B503" s="20" t="s">
        <v>128</v>
      </c>
      <c r="C503" s="35" t="str">
        <f>VLOOKUP(X503, method!$A$1:$B$15, 2, 0)</f>
        <v>放頭</v>
      </c>
      <c r="D503">
        <v>11</v>
      </c>
      <c r="E503" s="141" t="str">
        <f t="shared" si="14"/>
        <v/>
      </c>
      <c r="F503" s="141">
        <f>COUNTIF($B$2:B503,B503)</f>
        <v>5</v>
      </c>
      <c r="G503" s="141" t="str">
        <f t="shared" si="15"/>
        <v/>
      </c>
      <c r="H503">
        <v>6</v>
      </c>
      <c r="I503">
        <v>9</v>
      </c>
      <c r="J503" s="62" t="s">
        <v>120</v>
      </c>
      <c r="K503" s="62" t="s">
        <v>120</v>
      </c>
      <c r="L503" s="19" t="s">
        <v>81</v>
      </c>
      <c r="M503">
        <v>135</v>
      </c>
      <c r="N503">
        <v>119</v>
      </c>
      <c r="O503">
        <v>8.1</v>
      </c>
      <c r="P503">
        <v>51</v>
      </c>
      <c r="Q503" t="s">
        <v>570</v>
      </c>
      <c r="R503" t="s">
        <v>465</v>
      </c>
      <c r="S503" s="40">
        <v>1200</v>
      </c>
      <c r="T503" s="33" t="s">
        <v>427</v>
      </c>
      <c r="U503">
        <v>3</v>
      </c>
      <c r="V503">
        <v>64</v>
      </c>
      <c r="W503" t="s">
        <v>589</v>
      </c>
      <c r="X503">
        <v>1</v>
      </c>
      <c r="Y503">
        <v>1</v>
      </c>
      <c r="Z503">
        <v>11</v>
      </c>
      <c r="AD503" t="s">
        <v>15</v>
      </c>
      <c r="AE503">
        <v>1085</v>
      </c>
      <c r="AF503" t="s">
        <v>17</v>
      </c>
    </row>
    <row r="504" spans="1:32" x14ac:dyDescent="0.25">
      <c r="A504" s="18" t="s">
        <v>127</v>
      </c>
      <c r="B504" s="20" t="s">
        <v>128</v>
      </c>
      <c r="C504" s="37" t="str">
        <f>VLOOKUP(X504, method!$A$1:$B$15, 2, 0)</f>
        <v>中前</v>
      </c>
      <c r="D504">
        <v>8</v>
      </c>
      <c r="E504" s="141" t="str">
        <f t="shared" si="14"/>
        <v/>
      </c>
      <c r="F504" s="141">
        <f>COUNTIF($B$2:B504,B504)</f>
        <v>6</v>
      </c>
      <c r="G504" s="141" t="str">
        <f t="shared" si="15"/>
        <v/>
      </c>
      <c r="H504">
        <v>6</v>
      </c>
      <c r="I504">
        <v>8</v>
      </c>
      <c r="J504" s="62" t="s">
        <v>120</v>
      </c>
      <c r="K504" s="62" t="s">
        <v>120</v>
      </c>
      <c r="L504" s="19" t="s">
        <v>81</v>
      </c>
      <c r="M504">
        <v>135</v>
      </c>
      <c r="N504">
        <v>119</v>
      </c>
      <c r="O504">
        <v>8.1</v>
      </c>
      <c r="P504">
        <v>52</v>
      </c>
      <c r="Q504" t="s">
        <v>547</v>
      </c>
      <c r="R504" s="32" t="s">
        <v>432</v>
      </c>
      <c r="S504" s="40">
        <v>1200</v>
      </c>
      <c r="T504" s="33" t="s">
        <v>417</v>
      </c>
      <c r="U504">
        <v>3</v>
      </c>
      <c r="V504">
        <v>64</v>
      </c>
      <c r="W504">
        <v>4</v>
      </c>
      <c r="X504">
        <v>7</v>
      </c>
      <c r="Y504">
        <v>3</v>
      </c>
      <c r="Z504">
        <v>8</v>
      </c>
      <c r="AD504" t="s">
        <v>537</v>
      </c>
      <c r="AE504">
        <v>1065</v>
      </c>
      <c r="AF504" t="s">
        <v>17</v>
      </c>
    </row>
    <row r="505" spans="1:32" x14ac:dyDescent="0.25">
      <c r="A505" s="18" t="s">
        <v>127</v>
      </c>
      <c r="B505" s="20" t="s">
        <v>128</v>
      </c>
      <c r="C505" s="37" t="str">
        <f>VLOOKUP(X505, method!$A$1:$B$15, 2, 0)</f>
        <v>中前</v>
      </c>
      <c r="D505">
        <v>13</v>
      </c>
      <c r="E505" s="141" t="str">
        <f t="shared" si="14"/>
        <v/>
      </c>
      <c r="F505" s="141">
        <f>COUNTIF($B$2:B505,B505)</f>
        <v>7</v>
      </c>
      <c r="G505" s="141" t="str">
        <f t="shared" si="15"/>
        <v/>
      </c>
      <c r="H505">
        <v>6</v>
      </c>
      <c r="I505">
        <v>14</v>
      </c>
      <c r="J505" s="62" t="s">
        <v>120</v>
      </c>
      <c r="K505" s="61" t="s">
        <v>106</v>
      </c>
      <c r="L505" s="19" t="s">
        <v>81</v>
      </c>
      <c r="M505">
        <v>135</v>
      </c>
      <c r="N505">
        <v>122</v>
      </c>
      <c r="O505">
        <v>8.1</v>
      </c>
      <c r="P505">
        <v>72</v>
      </c>
      <c r="Q505" t="s">
        <v>1086</v>
      </c>
      <c r="R505" t="s">
        <v>483</v>
      </c>
      <c r="S505" s="40">
        <v>1200</v>
      </c>
      <c r="T505" s="33" t="s">
        <v>427</v>
      </c>
      <c r="U505">
        <v>3</v>
      </c>
      <c r="V505">
        <v>65</v>
      </c>
      <c r="W505" t="s">
        <v>468</v>
      </c>
      <c r="X505">
        <v>5</v>
      </c>
      <c r="Y505">
        <v>7</v>
      </c>
      <c r="Z505">
        <v>13</v>
      </c>
      <c r="AD505" t="s">
        <v>833</v>
      </c>
      <c r="AE505">
        <v>1071</v>
      </c>
      <c r="AF505" t="s">
        <v>17</v>
      </c>
    </row>
    <row r="506" spans="1:32" x14ac:dyDescent="0.25">
      <c r="A506" s="18" t="s">
        <v>127</v>
      </c>
      <c r="B506" s="20" t="s">
        <v>128</v>
      </c>
      <c r="C506" s="35" t="str">
        <f>VLOOKUP(X506, method!$A$1:$B$15, 2, 0)</f>
        <v>放頭</v>
      </c>
      <c r="D506">
        <v>11</v>
      </c>
      <c r="E506" s="141" t="str">
        <f t="shared" si="14"/>
        <v/>
      </c>
      <c r="F506" s="141">
        <f>COUNTIF($B$2:B506,B506)</f>
        <v>8</v>
      </c>
      <c r="G506" s="141" t="str">
        <f t="shared" si="15"/>
        <v/>
      </c>
      <c r="H506">
        <v>6</v>
      </c>
      <c r="I506">
        <v>1</v>
      </c>
      <c r="J506" s="62" t="s">
        <v>120</v>
      </c>
      <c r="K506" s="61" t="s">
        <v>106</v>
      </c>
      <c r="L506" s="19" t="s">
        <v>81</v>
      </c>
      <c r="M506">
        <v>135</v>
      </c>
      <c r="N506">
        <v>120</v>
      </c>
      <c r="O506">
        <v>8.1</v>
      </c>
      <c r="P506">
        <v>16</v>
      </c>
      <c r="Q506" t="s">
        <v>955</v>
      </c>
      <c r="R506" t="s">
        <v>457</v>
      </c>
      <c r="S506" s="40">
        <v>1200</v>
      </c>
      <c r="T506" s="34" t="s">
        <v>1098</v>
      </c>
      <c r="U506">
        <v>3</v>
      </c>
      <c r="V506">
        <v>65</v>
      </c>
      <c r="W506">
        <v>19</v>
      </c>
      <c r="X506">
        <v>3</v>
      </c>
      <c r="Y506">
        <v>4</v>
      </c>
      <c r="Z506">
        <v>11</v>
      </c>
      <c r="AD506" t="s">
        <v>1099</v>
      </c>
      <c r="AE506">
        <v>1071</v>
      </c>
      <c r="AF506" t="s">
        <v>17</v>
      </c>
    </row>
    <row r="507" spans="1:32" x14ac:dyDescent="0.25">
      <c r="A507" s="18" t="s">
        <v>127</v>
      </c>
      <c r="B507" s="20" t="s">
        <v>128</v>
      </c>
      <c r="C507" s="35" t="str">
        <f>VLOOKUP(X507, method!$A$1:$B$15, 2, 0)</f>
        <v>放頭</v>
      </c>
      <c r="D507">
        <v>9</v>
      </c>
      <c r="E507" s="141" t="str">
        <f t="shared" si="14"/>
        <v/>
      </c>
      <c r="F507" s="141">
        <f>COUNTIF($B$2:B507,B507)</f>
        <v>9</v>
      </c>
      <c r="G507" s="141" t="str">
        <f t="shared" si="15"/>
        <v/>
      </c>
      <c r="H507">
        <v>6</v>
      </c>
      <c r="I507">
        <v>7</v>
      </c>
      <c r="J507" s="62" t="s">
        <v>120</v>
      </c>
      <c r="K507" s="61" t="s">
        <v>106</v>
      </c>
      <c r="L507" s="19" t="s">
        <v>81</v>
      </c>
      <c r="M507">
        <v>135</v>
      </c>
      <c r="N507">
        <v>120</v>
      </c>
      <c r="O507">
        <v>8.1</v>
      </c>
      <c r="P507">
        <v>5.2</v>
      </c>
      <c r="Q507" t="s">
        <v>512</v>
      </c>
      <c r="R507" s="32" t="s">
        <v>432</v>
      </c>
      <c r="S507" s="40">
        <v>1200</v>
      </c>
      <c r="T507" s="33" t="s">
        <v>417</v>
      </c>
      <c r="U507">
        <v>3</v>
      </c>
      <c r="V507">
        <v>65</v>
      </c>
      <c r="W507" t="s">
        <v>513</v>
      </c>
      <c r="X507">
        <v>2</v>
      </c>
      <c r="Y507">
        <v>2</v>
      </c>
      <c r="Z507">
        <v>9</v>
      </c>
      <c r="AD507" t="s">
        <v>1100</v>
      </c>
      <c r="AE507">
        <v>1072</v>
      </c>
      <c r="AF507" t="s">
        <v>17</v>
      </c>
    </row>
    <row r="508" spans="1:32" x14ac:dyDescent="0.25">
      <c r="A508" s="18" t="s">
        <v>127</v>
      </c>
      <c r="B508" s="20" t="s">
        <v>128</v>
      </c>
      <c r="C508" s="35" t="str">
        <f>VLOOKUP(X508, method!$A$1:$B$15, 2, 0)</f>
        <v>放頭</v>
      </c>
      <c r="D508" s="28">
        <v>1</v>
      </c>
      <c r="E508" s="140" t="str">
        <f t="shared" si="14"/>
        <v/>
      </c>
      <c r="F508" s="140">
        <f>COUNTIF($B$2:B508,B508)</f>
        <v>10</v>
      </c>
      <c r="G508" s="140" t="str">
        <f t="shared" si="15"/>
        <v/>
      </c>
      <c r="H508">
        <v>6</v>
      </c>
      <c r="I508">
        <v>8</v>
      </c>
      <c r="J508" s="62" t="s">
        <v>120</v>
      </c>
      <c r="K508" s="61" t="s">
        <v>106</v>
      </c>
      <c r="L508" s="19" t="s">
        <v>81</v>
      </c>
      <c r="M508">
        <v>135</v>
      </c>
      <c r="N508">
        <v>130</v>
      </c>
      <c r="O508">
        <v>8.1</v>
      </c>
      <c r="P508">
        <v>4.9000000000000004</v>
      </c>
      <c r="Q508" t="s">
        <v>858</v>
      </c>
      <c r="R508" s="31" t="s">
        <v>420</v>
      </c>
      <c r="S508" s="40">
        <v>1200</v>
      </c>
      <c r="T508" s="33" t="s">
        <v>427</v>
      </c>
      <c r="U508">
        <v>4</v>
      </c>
      <c r="V508">
        <v>54</v>
      </c>
      <c r="W508">
        <v>4</v>
      </c>
      <c r="X508">
        <v>1</v>
      </c>
      <c r="Y508">
        <v>1</v>
      </c>
      <c r="Z508">
        <v>1</v>
      </c>
      <c r="AD508" t="s">
        <v>1101</v>
      </c>
      <c r="AE508">
        <v>1084</v>
      </c>
      <c r="AF508" t="s">
        <v>17</v>
      </c>
    </row>
    <row r="509" spans="1:32" x14ac:dyDescent="0.25">
      <c r="A509" s="18" t="s">
        <v>127</v>
      </c>
      <c r="B509" s="20" t="s">
        <v>128</v>
      </c>
      <c r="C509" s="35" t="str">
        <f>VLOOKUP(X509, method!$A$1:$B$15, 2, 0)</f>
        <v>放頭</v>
      </c>
      <c r="D509" s="28">
        <v>1</v>
      </c>
      <c r="E509" s="140" t="str">
        <f t="shared" si="14"/>
        <v/>
      </c>
      <c r="F509" s="140">
        <f>COUNTIF($B$2:B509,B509)</f>
        <v>11</v>
      </c>
      <c r="G509" s="140" t="str">
        <f t="shared" si="15"/>
        <v/>
      </c>
      <c r="H509">
        <v>6</v>
      </c>
      <c r="I509">
        <v>9</v>
      </c>
      <c r="J509" s="62" t="s">
        <v>120</v>
      </c>
      <c r="K509" s="61" t="s">
        <v>106</v>
      </c>
      <c r="L509" s="19" t="s">
        <v>81</v>
      </c>
      <c r="M509">
        <v>135</v>
      </c>
      <c r="N509">
        <v>121</v>
      </c>
      <c r="O509">
        <v>8.1</v>
      </c>
      <c r="P509">
        <v>29</v>
      </c>
      <c r="Q509" t="s">
        <v>558</v>
      </c>
      <c r="R509" t="s">
        <v>483</v>
      </c>
      <c r="S509" s="40">
        <v>1200</v>
      </c>
      <c r="T509" s="33" t="s">
        <v>427</v>
      </c>
      <c r="U509">
        <v>4</v>
      </c>
      <c r="V509">
        <v>46</v>
      </c>
      <c r="W509" s="12" t="s">
        <v>471</v>
      </c>
      <c r="X509">
        <v>1</v>
      </c>
      <c r="Y509">
        <v>1</v>
      </c>
      <c r="Z509">
        <v>1</v>
      </c>
      <c r="AD509" t="s">
        <v>1102</v>
      </c>
      <c r="AE509">
        <v>1084</v>
      </c>
      <c r="AF509" t="s">
        <v>17</v>
      </c>
    </row>
    <row r="510" spans="1:32" x14ac:dyDescent="0.25">
      <c r="A510" s="18" t="s">
        <v>127</v>
      </c>
      <c r="B510" s="20" t="s">
        <v>128</v>
      </c>
      <c r="C510" s="35" t="str">
        <f>VLOOKUP(X510, method!$A$1:$B$15, 2, 0)</f>
        <v>放頭</v>
      </c>
      <c r="D510" s="28">
        <v>3</v>
      </c>
      <c r="E510" s="140" t="str">
        <f t="shared" si="14"/>
        <v/>
      </c>
      <c r="F510" s="140">
        <f>COUNTIF($B$2:B510,B510)</f>
        <v>12</v>
      </c>
      <c r="G510" s="140" t="str">
        <f t="shared" si="15"/>
        <v/>
      </c>
      <c r="H510">
        <v>6</v>
      </c>
      <c r="I510">
        <v>1</v>
      </c>
      <c r="J510" s="62" t="s">
        <v>120</v>
      </c>
      <c r="K510" s="61" t="s">
        <v>106</v>
      </c>
      <c r="L510" s="19" t="s">
        <v>81</v>
      </c>
      <c r="M510">
        <v>135</v>
      </c>
      <c r="N510">
        <v>122</v>
      </c>
      <c r="O510">
        <v>8.1</v>
      </c>
      <c r="P510">
        <v>3.3</v>
      </c>
      <c r="Q510" t="s">
        <v>742</v>
      </c>
      <c r="R510" s="32" t="s">
        <v>426</v>
      </c>
      <c r="S510" s="40">
        <v>1200</v>
      </c>
      <c r="T510" s="33" t="s">
        <v>417</v>
      </c>
      <c r="U510">
        <v>4</v>
      </c>
      <c r="V510">
        <v>46</v>
      </c>
      <c r="W510" s="12" t="s">
        <v>471</v>
      </c>
      <c r="X510">
        <v>3</v>
      </c>
      <c r="Y510">
        <v>3</v>
      </c>
      <c r="Z510">
        <v>3</v>
      </c>
      <c r="AD510" t="s">
        <v>568</v>
      </c>
      <c r="AE510">
        <v>1080</v>
      </c>
      <c r="AF510" t="s">
        <v>17</v>
      </c>
    </row>
    <row r="511" spans="1:32" x14ac:dyDescent="0.25">
      <c r="A511" s="18" t="s">
        <v>127</v>
      </c>
      <c r="B511" s="20" t="s">
        <v>128</v>
      </c>
      <c r="C511" s="37" t="str">
        <f>VLOOKUP(X511, method!$A$1:$B$15, 2, 0)</f>
        <v>中前</v>
      </c>
      <c r="D511">
        <v>9</v>
      </c>
      <c r="E511" s="141" t="str">
        <f t="shared" si="14"/>
        <v/>
      </c>
      <c r="F511" s="141">
        <f>COUNTIF($B$2:B511,B511)</f>
        <v>13</v>
      </c>
      <c r="G511" s="141" t="str">
        <f t="shared" si="15"/>
        <v/>
      </c>
      <c r="H511">
        <v>6</v>
      </c>
      <c r="I511">
        <v>4</v>
      </c>
      <c r="J511" s="62" t="s">
        <v>120</v>
      </c>
      <c r="K511" s="77" t="s">
        <v>648</v>
      </c>
      <c r="L511" s="26" t="s">
        <v>59</v>
      </c>
      <c r="M511">
        <v>135</v>
      </c>
      <c r="N511">
        <v>124</v>
      </c>
      <c r="O511">
        <v>8.1</v>
      </c>
      <c r="P511">
        <v>23</v>
      </c>
      <c r="Q511" t="s">
        <v>583</v>
      </c>
      <c r="R511" s="32" t="s">
        <v>432</v>
      </c>
      <c r="S511" s="40">
        <v>1200</v>
      </c>
      <c r="T511" s="33" t="s">
        <v>417</v>
      </c>
      <c r="U511">
        <v>4</v>
      </c>
      <c r="V511">
        <v>48</v>
      </c>
      <c r="W511" t="s">
        <v>519</v>
      </c>
      <c r="X511">
        <v>5</v>
      </c>
      <c r="Y511">
        <v>7</v>
      </c>
      <c r="Z511">
        <v>9</v>
      </c>
      <c r="AD511" t="s">
        <v>743</v>
      </c>
      <c r="AE511">
        <v>1064</v>
      </c>
      <c r="AF511" t="s">
        <v>17</v>
      </c>
    </row>
    <row r="512" spans="1:32" x14ac:dyDescent="0.25">
      <c r="A512" s="18" t="s">
        <v>127</v>
      </c>
      <c r="B512" s="20" t="s">
        <v>128</v>
      </c>
      <c r="C512" s="35" t="str">
        <f>VLOOKUP(X512, method!$A$1:$B$15, 2, 0)</f>
        <v>放頭</v>
      </c>
      <c r="D512">
        <v>11</v>
      </c>
      <c r="E512" s="141" t="str">
        <f t="shared" si="14"/>
        <v/>
      </c>
      <c r="F512" s="141">
        <f>COUNTIF($B$2:B512,B512)</f>
        <v>14</v>
      </c>
      <c r="G512" s="141" t="str">
        <f t="shared" si="15"/>
        <v/>
      </c>
      <c r="H512">
        <v>6</v>
      </c>
      <c r="I512">
        <v>11</v>
      </c>
      <c r="J512" s="62" t="s">
        <v>120</v>
      </c>
      <c r="K512" s="67" t="s">
        <v>195</v>
      </c>
      <c r="L512" s="26" t="s">
        <v>59</v>
      </c>
      <c r="M512">
        <v>135</v>
      </c>
      <c r="N512">
        <v>127</v>
      </c>
      <c r="O512">
        <v>8.1</v>
      </c>
      <c r="P512">
        <v>34</v>
      </c>
      <c r="Q512" t="s">
        <v>588</v>
      </c>
      <c r="R512" s="32" t="s">
        <v>416</v>
      </c>
      <c r="S512" s="40">
        <v>1200</v>
      </c>
      <c r="T512" s="34" t="s">
        <v>438</v>
      </c>
      <c r="U512">
        <v>4</v>
      </c>
      <c r="V512">
        <v>49</v>
      </c>
      <c r="W512">
        <v>10</v>
      </c>
      <c r="X512">
        <v>3</v>
      </c>
      <c r="Y512">
        <v>3</v>
      </c>
      <c r="Z512">
        <v>11</v>
      </c>
      <c r="AD512" t="s">
        <v>1103</v>
      </c>
      <c r="AE512">
        <v>1071</v>
      </c>
      <c r="AF512" t="s">
        <v>17</v>
      </c>
    </row>
    <row r="513" spans="1:32" x14ac:dyDescent="0.25">
      <c r="A513" s="18" t="s">
        <v>127</v>
      </c>
      <c r="B513" s="20" t="s">
        <v>128</v>
      </c>
      <c r="C513" s="35" t="str">
        <f>VLOOKUP(X513, method!$A$1:$B$15, 2, 0)</f>
        <v>放頭</v>
      </c>
      <c r="D513">
        <v>6</v>
      </c>
      <c r="E513" s="141" t="str">
        <f t="shared" si="14"/>
        <v/>
      </c>
      <c r="F513" s="141">
        <f>COUNTIF($B$2:B513,B513)</f>
        <v>15</v>
      </c>
      <c r="G513" s="141" t="str">
        <f t="shared" si="15"/>
        <v/>
      </c>
      <c r="H513">
        <v>6</v>
      </c>
      <c r="I513">
        <v>1</v>
      </c>
      <c r="J513" s="62" t="s">
        <v>120</v>
      </c>
      <c r="K513" s="59" t="s">
        <v>85</v>
      </c>
      <c r="L513" s="26" t="s">
        <v>59</v>
      </c>
      <c r="M513">
        <v>135</v>
      </c>
      <c r="N513">
        <v>125</v>
      </c>
      <c r="O513">
        <v>8.1</v>
      </c>
      <c r="P513">
        <v>2.5</v>
      </c>
      <c r="Q513" t="s">
        <v>1104</v>
      </c>
      <c r="R513" s="32" t="s">
        <v>416</v>
      </c>
      <c r="S513" s="40">
        <v>1200</v>
      </c>
      <c r="T513" s="33" t="s">
        <v>417</v>
      </c>
      <c r="U513">
        <v>4</v>
      </c>
      <c r="V513">
        <v>49</v>
      </c>
      <c r="W513" t="s">
        <v>453</v>
      </c>
      <c r="X513">
        <v>1</v>
      </c>
      <c r="Y513">
        <v>1</v>
      </c>
      <c r="Z513">
        <v>6</v>
      </c>
      <c r="AD513" t="s">
        <v>815</v>
      </c>
      <c r="AE513">
        <v>1057</v>
      </c>
      <c r="AF513" t="s">
        <v>17</v>
      </c>
    </row>
    <row r="514" spans="1:32" x14ac:dyDescent="0.25">
      <c r="A514" s="18" t="s">
        <v>127</v>
      </c>
      <c r="B514" s="20" t="s">
        <v>128</v>
      </c>
      <c r="C514" s="35" t="str">
        <f>VLOOKUP(X514, method!$A$1:$B$15, 2, 0)</f>
        <v>放頭</v>
      </c>
      <c r="D514">
        <v>7</v>
      </c>
      <c r="E514" s="141" t="str">
        <f t="shared" ref="E514:E577" si="16">IF(COUNTIFS($B:$B,B514,$F:$F,"&lt;="&amp;5,$D:$D,"&lt;="&amp;5)&gt;=3,"忠","")</f>
        <v/>
      </c>
      <c r="F514" s="141">
        <f>COUNTIF($B$2:B514,B514)</f>
        <v>16</v>
      </c>
      <c r="G514" s="141" t="str">
        <f t="shared" ref="G514:G577" si="17">IF(F514&lt;=5,
    IF(COUNTIFS($B:$B,TRIM($B514),$F:$F,"&lt;=5",$AC:$AC,"&lt;&gt;"&amp;LOOKUP(1,0/((TRIM($B:$B)=TRIM($B514))*($F:$F=1)),$AC:$AC))&gt;0,
    "倉",""),
"")</f>
        <v/>
      </c>
      <c r="H514">
        <v>6</v>
      </c>
      <c r="I514">
        <v>3</v>
      </c>
      <c r="J514" s="62" t="s">
        <v>120</v>
      </c>
      <c r="K514" s="61" t="s">
        <v>106</v>
      </c>
      <c r="L514" s="26" t="s">
        <v>59</v>
      </c>
      <c r="M514">
        <v>135</v>
      </c>
      <c r="N514">
        <v>124</v>
      </c>
      <c r="O514">
        <v>8.1</v>
      </c>
      <c r="P514">
        <v>2.9</v>
      </c>
      <c r="Q514" t="s">
        <v>1010</v>
      </c>
      <c r="R514" s="31" t="s">
        <v>420</v>
      </c>
      <c r="S514" s="40">
        <v>1200</v>
      </c>
      <c r="T514" s="33" t="s">
        <v>417</v>
      </c>
      <c r="U514">
        <v>4</v>
      </c>
      <c r="V514">
        <v>49</v>
      </c>
      <c r="W514" t="s">
        <v>502</v>
      </c>
      <c r="X514">
        <v>1</v>
      </c>
      <c r="Y514">
        <v>1</v>
      </c>
      <c r="Z514">
        <v>7</v>
      </c>
      <c r="AD514" t="s">
        <v>793</v>
      </c>
      <c r="AE514">
        <v>1084</v>
      </c>
      <c r="AF514" t="s">
        <v>17</v>
      </c>
    </row>
    <row r="515" spans="1:32" x14ac:dyDescent="0.25">
      <c r="A515" s="18" t="s">
        <v>127</v>
      </c>
      <c r="B515" s="20" t="s">
        <v>128</v>
      </c>
      <c r="C515" s="35" t="str">
        <f>VLOOKUP(X515, method!$A$1:$B$15, 2, 0)</f>
        <v>放頭</v>
      </c>
      <c r="D515" s="28">
        <v>1</v>
      </c>
      <c r="E515" s="140" t="str">
        <f t="shared" si="16"/>
        <v/>
      </c>
      <c r="F515" s="140">
        <f>COUNTIF($B$2:B515,B515)</f>
        <v>17</v>
      </c>
      <c r="G515" s="140" t="str">
        <f t="shared" si="17"/>
        <v/>
      </c>
      <c r="H515">
        <v>6</v>
      </c>
      <c r="I515">
        <v>1</v>
      </c>
      <c r="J515" s="62" t="s">
        <v>120</v>
      </c>
      <c r="K515" s="61" t="s">
        <v>106</v>
      </c>
      <c r="L515" s="26" t="s">
        <v>59</v>
      </c>
      <c r="M515">
        <v>135</v>
      </c>
      <c r="N515">
        <v>117</v>
      </c>
      <c r="O515">
        <v>8.1</v>
      </c>
      <c r="P515">
        <v>2.6</v>
      </c>
      <c r="Q515" t="s">
        <v>473</v>
      </c>
      <c r="R515" s="31" t="s">
        <v>420</v>
      </c>
      <c r="S515" s="40">
        <v>1200</v>
      </c>
      <c r="T515" s="33" t="s">
        <v>427</v>
      </c>
      <c r="U515">
        <v>4</v>
      </c>
      <c r="V515">
        <v>40</v>
      </c>
      <c r="W515" s="12" t="s">
        <v>552</v>
      </c>
      <c r="X515">
        <v>1</v>
      </c>
      <c r="Y515">
        <v>1</v>
      </c>
      <c r="Z515">
        <v>1</v>
      </c>
      <c r="AD515" t="s">
        <v>129</v>
      </c>
      <c r="AE515">
        <v>1085</v>
      </c>
      <c r="AF515" t="s">
        <v>17</v>
      </c>
    </row>
    <row r="516" spans="1:32" x14ac:dyDescent="0.25">
      <c r="A516" s="18" t="s">
        <v>127</v>
      </c>
      <c r="B516" s="20" t="s">
        <v>128</v>
      </c>
      <c r="C516" s="35" t="str">
        <f>VLOOKUP(X516, method!$A$1:$B$15, 2, 0)</f>
        <v>放頭</v>
      </c>
      <c r="D516" s="30">
        <v>5</v>
      </c>
      <c r="E516" s="141" t="str">
        <f t="shared" si="16"/>
        <v/>
      </c>
      <c r="F516" s="141">
        <f>COUNTIF($B$2:B516,B516)</f>
        <v>18</v>
      </c>
      <c r="G516" s="141" t="str">
        <f t="shared" si="17"/>
        <v/>
      </c>
      <c r="H516">
        <v>6</v>
      </c>
      <c r="I516">
        <v>12</v>
      </c>
      <c r="J516" s="62" t="s">
        <v>120</v>
      </c>
      <c r="K516" s="61" t="s">
        <v>106</v>
      </c>
      <c r="L516" s="26" t="s">
        <v>59</v>
      </c>
      <c r="M516">
        <v>135</v>
      </c>
      <c r="N516">
        <v>118</v>
      </c>
      <c r="O516">
        <v>8.1</v>
      </c>
      <c r="P516">
        <v>24</v>
      </c>
      <c r="Q516" t="s">
        <v>790</v>
      </c>
      <c r="R516" t="s">
        <v>483</v>
      </c>
      <c r="S516">
        <v>1400</v>
      </c>
      <c r="T516" s="33" t="s">
        <v>427</v>
      </c>
      <c r="U516">
        <v>4</v>
      </c>
      <c r="V516">
        <v>42</v>
      </c>
      <c r="W516" s="12">
        <v>2</v>
      </c>
      <c r="X516">
        <v>2</v>
      </c>
      <c r="Y516">
        <v>2</v>
      </c>
      <c r="Z516">
        <v>2</v>
      </c>
      <c r="AA516">
        <v>5</v>
      </c>
      <c r="AD516" t="s">
        <v>1105</v>
      </c>
      <c r="AE516">
        <v>1081</v>
      </c>
      <c r="AF516" t="s">
        <v>17</v>
      </c>
    </row>
    <row r="517" spans="1:32" x14ac:dyDescent="0.25">
      <c r="A517" s="18" t="s">
        <v>127</v>
      </c>
      <c r="B517" s="20" t="s">
        <v>128</v>
      </c>
      <c r="C517" s="35" t="str">
        <f>VLOOKUP(X517, method!$A$1:$B$15, 2, 0)</f>
        <v>放頭</v>
      </c>
      <c r="D517">
        <v>7</v>
      </c>
      <c r="E517" s="141" t="str">
        <f t="shared" si="16"/>
        <v/>
      </c>
      <c r="F517" s="141">
        <f>COUNTIF($B$2:B517,B517)</f>
        <v>19</v>
      </c>
      <c r="G517" s="141" t="str">
        <f t="shared" si="17"/>
        <v/>
      </c>
      <c r="H517">
        <v>6</v>
      </c>
      <c r="I517">
        <v>5</v>
      </c>
      <c r="J517" s="62" t="s">
        <v>120</v>
      </c>
      <c r="K517" s="59" t="s">
        <v>85</v>
      </c>
      <c r="L517" s="26" t="s">
        <v>59</v>
      </c>
      <c r="M517">
        <v>135</v>
      </c>
      <c r="N517">
        <v>119</v>
      </c>
      <c r="O517">
        <v>8.1</v>
      </c>
      <c r="P517">
        <v>11</v>
      </c>
      <c r="Q517" t="s">
        <v>482</v>
      </c>
      <c r="R517" t="s">
        <v>483</v>
      </c>
      <c r="S517" s="40">
        <v>1200</v>
      </c>
      <c r="T517" s="33" t="s">
        <v>417</v>
      </c>
      <c r="U517">
        <v>4</v>
      </c>
      <c r="V517">
        <v>44</v>
      </c>
      <c r="W517" s="12" t="s">
        <v>552</v>
      </c>
      <c r="X517">
        <v>3</v>
      </c>
      <c r="Y517">
        <v>3</v>
      </c>
      <c r="Z517">
        <v>7</v>
      </c>
      <c r="AD517" t="s">
        <v>1106</v>
      </c>
      <c r="AE517">
        <v>1083</v>
      </c>
      <c r="AF517" t="s">
        <v>17</v>
      </c>
    </row>
    <row r="518" spans="1:32" x14ac:dyDescent="0.25">
      <c r="A518" s="18" t="s">
        <v>127</v>
      </c>
      <c r="B518" s="20" t="s">
        <v>128</v>
      </c>
      <c r="C518" s="35" t="str">
        <f>VLOOKUP(X518, method!$A$1:$B$15, 2, 0)</f>
        <v>放頭</v>
      </c>
      <c r="D518" s="30">
        <v>4</v>
      </c>
      <c r="E518" s="141" t="str">
        <f t="shared" si="16"/>
        <v/>
      </c>
      <c r="F518" s="141">
        <f>COUNTIF($B$2:B518,B518)</f>
        <v>20</v>
      </c>
      <c r="G518" s="141" t="str">
        <f t="shared" si="17"/>
        <v/>
      </c>
      <c r="H518">
        <v>6</v>
      </c>
      <c r="I518">
        <v>11</v>
      </c>
      <c r="J518" s="62" t="s">
        <v>120</v>
      </c>
      <c r="K518" s="59" t="s">
        <v>85</v>
      </c>
      <c r="L518" s="26" t="s">
        <v>59</v>
      </c>
      <c r="M518">
        <v>135</v>
      </c>
      <c r="N518">
        <v>119</v>
      </c>
      <c r="O518">
        <v>8.1</v>
      </c>
      <c r="P518">
        <v>12</v>
      </c>
      <c r="Q518" t="s">
        <v>605</v>
      </c>
      <c r="R518" t="s">
        <v>483</v>
      </c>
      <c r="S518" s="40">
        <v>1200</v>
      </c>
      <c r="T518" s="33" t="s">
        <v>417</v>
      </c>
      <c r="U518">
        <v>4</v>
      </c>
      <c r="V518">
        <v>44</v>
      </c>
      <c r="W518" s="12" t="s">
        <v>549</v>
      </c>
      <c r="X518">
        <v>2</v>
      </c>
      <c r="Y518">
        <v>2</v>
      </c>
      <c r="Z518">
        <v>4</v>
      </c>
      <c r="AD518" t="s">
        <v>1107</v>
      </c>
      <c r="AE518">
        <v>1089</v>
      </c>
      <c r="AF518" t="s">
        <v>151</v>
      </c>
    </row>
    <row r="519" spans="1:32" x14ac:dyDescent="0.25">
      <c r="A519" s="18" t="s">
        <v>127</v>
      </c>
      <c r="B519" s="20" t="s">
        <v>128</v>
      </c>
      <c r="C519" s="35" t="str">
        <f>VLOOKUP(X519, method!$A$1:$B$15, 2, 0)</f>
        <v>放頭</v>
      </c>
      <c r="D519" s="28">
        <v>2</v>
      </c>
      <c r="E519" s="140" t="str">
        <f t="shared" si="16"/>
        <v/>
      </c>
      <c r="F519" s="140">
        <f>COUNTIF($B$2:B519,B519)</f>
        <v>21</v>
      </c>
      <c r="G519" s="140" t="str">
        <f t="shared" si="17"/>
        <v/>
      </c>
      <c r="H519">
        <v>6</v>
      </c>
      <c r="I519">
        <v>9</v>
      </c>
      <c r="J519" s="62" t="s">
        <v>120</v>
      </c>
      <c r="K519" s="59" t="s">
        <v>85</v>
      </c>
      <c r="L519" s="26" t="s">
        <v>59</v>
      </c>
      <c r="M519">
        <v>135</v>
      </c>
      <c r="N519">
        <v>119</v>
      </c>
      <c r="O519">
        <v>8.1</v>
      </c>
      <c r="P519">
        <v>8</v>
      </c>
      <c r="Q519" t="s">
        <v>761</v>
      </c>
      <c r="R519" s="31" t="s">
        <v>420</v>
      </c>
      <c r="S519" s="40">
        <v>1200</v>
      </c>
      <c r="T519" s="33" t="s">
        <v>417</v>
      </c>
      <c r="U519">
        <v>4</v>
      </c>
      <c r="V519">
        <v>44</v>
      </c>
      <c r="W519" s="12">
        <v>2</v>
      </c>
      <c r="X519">
        <v>3</v>
      </c>
      <c r="Y519">
        <v>4</v>
      </c>
      <c r="Z519">
        <v>2</v>
      </c>
      <c r="AD519" t="s">
        <v>1108</v>
      </c>
      <c r="AE519">
        <v>1070</v>
      </c>
      <c r="AF519" t="s">
        <v>161</v>
      </c>
    </row>
    <row r="520" spans="1:32" x14ac:dyDescent="0.25">
      <c r="A520" s="18" t="s">
        <v>127</v>
      </c>
      <c r="B520" s="20" t="s">
        <v>128</v>
      </c>
      <c r="C520" s="37" t="str">
        <f>VLOOKUP(X520, method!$A$1:$B$15, 2, 0)</f>
        <v>中前</v>
      </c>
      <c r="D520">
        <v>7</v>
      </c>
      <c r="E520" s="141" t="str">
        <f t="shared" si="16"/>
        <v/>
      </c>
      <c r="F520" s="141">
        <f>COUNTIF($B$2:B520,B520)</f>
        <v>22</v>
      </c>
      <c r="G520" s="141" t="str">
        <f t="shared" si="17"/>
        <v/>
      </c>
      <c r="H520">
        <v>6</v>
      </c>
      <c r="I520">
        <v>3</v>
      </c>
      <c r="J520" s="62" t="s">
        <v>120</v>
      </c>
      <c r="K520" s="56" t="s">
        <v>69</v>
      </c>
      <c r="L520" s="26" t="s">
        <v>59</v>
      </c>
      <c r="M520">
        <v>135</v>
      </c>
      <c r="N520">
        <v>119</v>
      </c>
      <c r="O520">
        <v>8.1</v>
      </c>
      <c r="P520">
        <v>4.0999999999999996</v>
      </c>
      <c r="Q520" t="s">
        <v>1024</v>
      </c>
      <c r="R520" t="s">
        <v>483</v>
      </c>
      <c r="S520">
        <v>1400</v>
      </c>
      <c r="T520" s="33" t="s">
        <v>417</v>
      </c>
      <c r="U520">
        <v>4</v>
      </c>
      <c r="V520">
        <v>44</v>
      </c>
      <c r="W520" t="s">
        <v>435</v>
      </c>
      <c r="X520">
        <v>6</v>
      </c>
      <c r="Y520">
        <v>6</v>
      </c>
      <c r="Z520">
        <v>5</v>
      </c>
      <c r="AA520">
        <v>7</v>
      </c>
      <c r="AD520" t="s">
        <v>623</v>
      </c>
      <c r="AE520">
        <v>1076</v>
      </c>
      <c r="AF520" t="s">
        <v>161</v>
      </c>
    </row>
    <row r="521" spans="1:32" x14ac:dyDescent="0.25">
      <c r="A521" s="18" t="s">
        <v>127</v>
      </c>
      <c r="B521" s="20" t="s">
        <v>128</v>
      </c>
      <c r="C521" s="35" t="str">
        <f>VLOOKUP(X521, method!$A$1:$B$15, 2, 0)</f>
        <v>放頭</v>
      </c>
      <c r="D521" s="28">
        <v>2</v>
      </c>
      <c r="E521" s="140" t="str">
        <f t="shared" si="16"/>
        <v/>
      </c>
      <c r="F521" s="140">
        <f>COUNTIF($B$2:B521,B521)</f>
        <v>23</v>
      </c>
      <c r="G521" s="140" t="str">
        <f t="shared" si="17"/>
        <v/>
      </c>
      <c r="H521">
        <v>6</v>
      </c>
      <c r="I521">
        <v>1</v>
      </c>
      <c r="J521" s="62" t="s">
        <v>120</v>
      </c>
      <c r="K521" s="56" t="s">
        <v>69</v>
      </c>
      <c r="L521" s="26" t="s">
        <v>59</v>
      </c>
      <c r="M521">
        <v>135</v>
      </c>
      <c r="N521">
        <v>119</v>
      </c>
      <c r="O521">
        <v>8.1</v>
      </c>
      <c r="P521">
        <v>4.7</v>
      </c>
      <c r="Q521" t="s">
        <v>1026</v>
      </c>
      <c r="R521" t="s">
        <v>483</v>
      </c>
      <c r="S521">
        <v>1400</v>
      </c>
      <c r="T521" s="33" t="s">
        <v>417</v>
      </c>
      <c r="U521">
        <v>4</v>
      </c>
      <c r="V521">
        <v>43</v>
      </c>
      <c r="W521" s="12" t="s">
        <v>446</v>
      </c>
      <c r="X521">
        <v>3</v>
      </c>
      <c r="Y521">
        <v>3</v>
      </c>
      <c r="Z521">
        <v>3</v>
      </c>
      <c r="AA521">
        <v>2</v>
      </c>
      <c r="AD521" t="s">
        <v>1109</v>
      </c>
      <c r="AE521">
        <v>1086</v>
      </c>
      <c r="AF521" t="s">
        <v>161</v>
      </c>
    </row>
    <row r="522" spans="1:32" x14ac:dyDescent="0.25">
      <c r="A522" s="18" t="s">
        <v>127</v>
      </c>
      <c r="B522" s="20" t="s">
        <v>128</v>
      </c>
      <c r="C522" s="36" t="str">
        <f>VLOOKUP(X522, method!$A$1:$B$15, 2, 0)</f>
        <v>中後</v>
      </c>
      <c r="D522" s="28">
        <v>3</v>
      </c>
      <c r="E522" s="140" t="str">
        <f t="shared" si="16"/>
        <v/>
      </c>
      <c r="F522" s="140">
        <f>COUNTIF($B$2:B522,B522)</f>
        <v>24</v>
      </c>
      <c r="G522" s="140" t="str">
        <f t="shared" si="17"/>
        <v/>
      </c>
      <c r="H522">
        <v>6</v>
      </c>
      <c r="I522">
        <v>3</v>
      </c>
      <c r="J522" s="62" t="s">
        <v>120</v>
      </c>
      <c r="K522" s="56" t="s">
        <v>69</v>
      </c>
      <c r="L522" s="26" t="s">
        <v>59</v>
      </c>
      <c r="M522">
        <v>135</v>
      </c>
      <c r="N522">
        <v>120</v>
      </c>
      <c r="O522">
        <v>8.1</v>
      </c>
      <c r="P522">
        <v>11</v>
      </c>
      <c r="Q522" t="s">
        <v>1110</v>
      </c>
      <c r="R522" t="s">
        <v>483</v>
      </c>
      <c r="S522" s="40">
        <v>1200</v>
      </c>
      <c r="T522" s="33" t="s">
        <v>417</v>
      </c>
      <c r="U522">
        <v>4</v>
      </c>
      <c r="V522">
        <v>44</v>
      </c>
      <c r="W522" t="s">
        <v>429</v>
      </c>
      <c r="X522">
        <v>10</v>
      </c>
      <c r="Y522">
        <v>8</v>
      </c>
      <c r="Z522">
        <v>3</v>
      </c>
      <c r="AD522" t="s">
        <v>1111</v>
      </c>
      <c r="AE522">
        <v>1084</v>
      </c>
      <c r="AF522" t="s">
        <v>161</v>
      </c>
    </row>
    <row r="523" spans="1:32" x14ac:dyDescent="0.25">
      <c r="A523" s="18" t="s">
        <v>127</v>
      </c>
      <c r="B523" s="20" t="s">
        <v>128</v>
      </c>
      <c r="C523" s="36" t="str">
        <f>VLOOKUP(X523, method!$A$1:$B$15, 2, 0)</f>
        <v>中後</v>
      </c>
      <c r="D523" s="30">
        <v>4</v>
      </c>
      <c r="E523" s="141" t="str">
        <f t="shared" si="16"/>
        <v/>
      </c>
      <c r="F523" s="141">
        <f>COUNTIF($B$2:B523,B523)</f>
        <v>25</v>
      </c>
      <c r="G523" s="141" t="str">
        <f t="shared" si="17"/>
        <v/>
      </c>
      <c r="H523">
        <v>6</v>
      </c>
      <c r="I523">
        <v>12</v>
      </c>
      <c r="J523" s="62" t="s">
        <v>120</v>
      </c>
      <c r="K523" s="56" t="s">
        <v>69</v>
      </c>
      <c r="L523" s="26" t="s">
        <v>59</v>
      </c>
      <c r="M523">
        <v>135</v>
      </c>
      <c r="N523">
        <v>120</v>
      </c>
      <c r="O523">
        <v>8.1</v>
      </c>
      <c r="P523">
        <v>10</v>
      </c>
      <c r="Q523" t="s">
        <v>769</v>
      </c>
      <c r="R523" s="31" t="s">
        <v>420</v>
      </c>
      <c r="S523" s="40">
        <v>1200</v>
      </c>
      <c r="T523" s="33" t="s">
        <v>417</v>
      </c>
      <c r="U523">
        <v>4</v>
      </c>
      <c r="V523">
        <v>45</v>
      </c>
      <c r="W523" s="12" t="s">
        <v>552</v>
      </c>
      <c r="X523">
        <v>9</v>
      </c>
      <c r="Y523">
        <v>9</v>
      </c>
      <c r="Z523">
        <v>4</v>
      </c>
      <c r="AD523" t="s">
        <v>733</v>
      </c>
      <c r="AE523">
        <v>1085</v>
      </c>
      <c r="AF523" t="s">
        <v>161</v>
      </c>
    </row>
    <row r="524" spans="1:32" x14ac:dyDescent="0.25">
      <c r="A524" s="18" t="s">
        <v>127</v>
      </c>
      <c r="B524" s="20" t="s">
        <v>128</v>
      </c>
      <c r="C524" s="37" t="str">
        <f>VLOOKUP(X524, method!$A$1:$B$15, 2, 0)</f>
        <v>中前</v>
      </c>
      <c r="D524" s="28">
        <v>3</v>
      </c>
      <c r="E524" s="140" t="str">
        <f t="shared" si="16"/>
        <v/>
      </c>
      <c r="F524" s="140">
        <f>COUNTIF($B$2:B524,B524)</f>
        <v>26</v>
      </c>
      <c r="G524" s="140" t="str">
        <f t="shared" si="17"/>
        <v/>
      </c>
      <c r="H524">
        <v>6</v>
      </c>
      <c r="I524">
        <v>2</v>
      </c>
      <c r="J524" s="62" t="s">
        <v>120</v>
      </c>
      <c r="K524" s="76" t="s">
        <v>407</v>
      </c>
      <c r="L524" s="26" t="s">
        <v>59</v>
      </c>
      <c r="M524">
        <v>135</v>
      </c>
      <c r="N524">
        <v>121</v>
      </c>
      <c r="O524">
        <v>8.1</v>
      </c>
      <c r="P524">
        <v>4.8</v>
      </c>
      <c r="Q524" t="s">
        <v>1056</v>
      </c>
      <c r="R524" s="32" t="s">
        <v>416</v>
      </c>
      <c r="S524" s="40">
        <v>1200</v>
      </c>
      <c r="T524" s="33" t="s">
        <v>417</v>
      </c>
      <c r="U524">
        <v>4</v>
      </c>
      <c r="V524">
        <v>46</v>
      </c>
      <c r="W524">
        <v>4</v>
      </c>
      <c r="X524">
        <v>6</v>
      </c>
      <c r="Y524">
        <v>3</v>
      </c>
      <c r="Z524">
        <v>3</v>
      </c>
      <c r="AD524" t="s">
        <v>475</v>
      </c>
      <c r="AE524">
        <v>1085</v>
      </c>
      <c r="AF524" t="s">
        <v>1112</v>
      </c>
    </row>
    <row r="525" spans="1:32" x14ac:dyDescent="0.25">
      <c r="A525" s="18" t="s">
        <v>127</v>
      </c>
      <c r="B525" s="20" t="s">
        <v>128</v>
      </c>
      <c r="C525" s="37" t="str">
        <f>VLOOKUP(X525, method!$A$1:$B$15, 2, 0)</f>
        <v>中前</v>
      </c>
      <c r="D525">
        <v>13</v>
      </c>
      <c r="E525" s="141" t="str">
        <f t="shared" si="16"/>
        <v/>
      </c>
      <c r="F525" s="141">
        <f>COUNTIF($B$2:B525,B525)</f>
        <v>27</v>
      </c>
      <c r="G525" s="141" t="str">
        <f t="shared" si="17"/>
        <v/>
      </c>
      <c r="H525">
        <v>6</v>
      </c>
      <c r="I525">
        <v>5</v>
      </c>
      <c r="J525" s="62" t="s">
        <v>120</v>
      </c>
      <c r="K525" s="63" t="s">
        <v>140</v>
      </c>
      <c r="L525" s="26" t="s">
        <v>59</v>
      </c>
      <c r="M525">
        <v>135</v>
      </c>
      <c r="N525">
        <v>124</v>
      </c>
      <c r="O525">
        <v>8.1</v>
      </c>
      <c r="P525">
        <v>10</v>
      </c>
      <c r="Q525" t="s">
        <v>817</v>
      </c>
      <c r="R525" t="s">
        <v>479</v>
      </c>
      <c r="S525">
        <v>1400</v>
      </c>
      <c r="T525" s="33" t="s">
        <v>417</v>
      </c>
      <c r="U525">
        <v>4</v>
      </c>
      <c r="V525">
        <v>48</v>
      </c>
      <c r="W525" t="s">
        <v>516</v>
      </c>
      <c r="X525">
        <v>4</v>
      </c>
      <c r="Y525">
        <v>6</v>
      </c>
      <c r="Z525">
        <v>6</v>
      </c>
      <c r="AA525">
        <v>13</v>
      </c>
      <c r="AD525" t="s">
        <v>994</v>
      </c>
      <c r="AE525">
        <v>1077</v>
      </c>
      <c r="AF525" t="s">
        <v>535</v>
      </c>
    </row>
    <row r="526" spans="1:32" x14ac:dyDescent="0.25">
      <c r="A526" s="18" t="s">
        <v>127</v>
      </c>
      <c r="B526" s="21" t="s">
        <v>131</v>
      </c>
      <c r="C526" s="37" t="str">
        <f>VLOOKUP(X526, method!$A$1:$B$15, 2, 0)</f>
        <v>中前</v>
      </c>
      <c r="D526" s="28">
        <v>2</v>
      </c>
      <c r="E526" s="140" t="str">
        <f t="shared" si="16"/>
        <v/>
      </c>
      <c r="F526" s="140">
        <f>COUNTIF($B$2:B526,B526)</f>
        <v>1</v>
      </c>
      <c r="G526" s="140" t="str">
        <f t="shared" si="17"/>
        <v/>
      </c>
      <c r="H526">
        <v>1</v>
      </c>
      <c r="I526">
        <v>5</v>
      </c>
      <c r="J526" s="47" t="s">
        <v>504</v>
      </c>
      <c r="K526" s="47" t="s">
        <v>504</v>
      </c>
      <c r="L526" s="17" t="s">
        <v>21</v>
      </c>
      <c r="M526">
        <v>128</v>
      </c>
      <c r="N526">
        <v>125</v>
      </c>
      <c r="O526">
        <v>3</v>
      </c>
      <c r="P526">
        <v>16</v>
      </c>
      <c r="Q526" t="s">
        <v>415</v>
      </c>
      <c r="R526" s="32" t="s">
        <v>416</v>
      </c>
      <c r="S526" s="40">
        <v>1200</v>
      </c>
      <c r="T526" s="33" t="s">
        <v>417</v>
      </c>
      <c r="U526">
        <v>4</v>
      </c>
      <c r="V526">
        <v>52</v>
      </c>
      <c r="W526" s="12" t="s">
        <v>989</v>
      </c>
      <c r="X526">
        <v>6</v>
      </c>
      <c r="Y526">
        <v>7</v>
      </c>
      <c r="Z526">
        <v>2</v>
      </c>
      <c r="AD526" t="s">
        <v>132</v>
      </c>
      <c r="AE526">
        <v>1107</v>
      </c>
      <c r="AF526" t="s">
        <v>639</v>
      </c>
    </row>
    <row r="527" spans="1:32" x14ac:dyDescent="0.25">
      <c r="A527" s="18" t="s">
        <v>127</v>
      </c>
      <c r="B527" s="22" t="s">
        <v>134</v>
      </c>
      <c r="C527" s="37" t="str">
        <f>VLOOKUP(X527, method!$A$1:$B$15, 2, 0)</f>
        <v>中前</v>
      </c>
      <c r="D527" s="28">
        <v>3</v>
      </c>
      <c r="E527" s="140" t="str">
        <f t="shared" si="16"/>
        <v/>
      </c>
      <c r="F527" s="140">
        <f>COUNTIF($B$2:B527,B527)</f>
        <v>1</v>
      </c>
      <c r="G527" s="140" t="str">
        <f t="shared" si="17"/>
        <v/>
      </c>
      <c r="H527">
        <v>3</v>
      </c>
      <c r="I527">
        <v>6</v>
      </c>
      <c r="J527" s="52" t="s">
        <v>49</v>
      </c>
      <c r="K527" s="52" t="s">
        <v>49</v>
      </c>
      <c r="L527" s="22" t="s">
        <v>135</v>
      </c>
      <c r="M527">
        <v>129</v>
      </c>
      <c r="N527">
        <v>127</v>
      </c>
      <c r="O527">
        <v>4</v>
      </c>
      <c r="P527">
        <v>3.8</v>
      </c>
      <c r="Q527" t="s">
        <v>524</v>
      </c>
      <c r="R527" s="32" t="s">
        <v>416</v>
      </c>
      <c r="S527" s="40">
        <v>1200</v>
      </c>
      <c r="T527" s="33" t="s">
        <v>427</v>
      </c>
      <c r="U527">
        <v>4</v>
      </c>
      <c r="V527">
        <v>52</v>
      </c>
      <c r="W527" s="12" t="s">
        <v>989</v>
      </c>
      <c r="X527">
        <v>5</v>
      </c>
      <c r="Y527">
        <v>5</v>
      </c>
      <c r="Z527">
        <v>3</v>
      </c>
      <c r="AD527" t="s">
        <v>542</v>
      </c>
      <c r="AE527">
        <v>1167</v>
      </c>
      <c r="AF527" t="s">
        <v>46</v>
      </c>
    </row>
    <row r="528" spans="1:32" x14ac:dyDescent="0.25">
      <c r="A528" s="18" t="s">
        <v>127</v>
      </c>
      <c r="B528" s="22" t="s">
        <v>134</v>
      </c>
      <c r="C528" s="37" t="str">
        <f>VLOOKUP(X528, method!$A$1:$B$15, 2, 0)</f>
        <v>中前</v>
      </c>
      <c r="D528" s="28">
        <v>3</v>
      </c>
      <c r="E528" s="140" t="str">
        <f t="shared" si="16"/>
        <v/>
      </c>
      <c r="F528" s="140">
        <f>COUNTIF($B$2:B528,B528)</f>
        <v>2</v>
      </c>
      <c r="G528" s="140" t="str">
        <f t="shared" si="17"/>
        <v/>
      </c>
      <c r="H528">
        <v>3</v>
      </c>
      <c r="I528">
        <v>5</v>
      </c>
      <c r="J528" s="52" t="s">
        <v>49</v>
      </c>
      <c r="K528" s="52" t="s">
        <v>49</v>
      </c>
      <c r="L528" s="22" t="s">
        <v>135</v>
      </c>
      <c r="M528">
        <v>129</v>
      </c>
      <c r="N528">
        <v>129</v>
      </c>
      <c r="O528">
        <v>4</v>
      </c>
      <c r="P528">
        <v>39</v>
      </c>
      <c r="Q528" t="s">
        <v>656</v>
      </c>
      <c r="R528" s="32" t="s">
        <v>426</v>
      </c>
      <c r="S528" s="40">
        <v>1200</v>
      </c>
      <c r="T528" s="33" t="s">
        <v>417</v>
      </c>
      <c r="U528">
        <v>4</v>
      </c>
      <c r="V528">
        <v>52</v>
      </c>
      <c r="W528" s="12">
        <v>1</v>
      </c>
      <c r="X528">
        <v>7</v>
      </c>
      <c r="Y528">
        <v>8</v>
      </c>
      <c r="Z528">
        <v>3</v>
      </c>
      <c r="AD528" t="s">
        <v>136</v>
      </c>
      <c r="AE528">
        <v>1173</v>
      </c>
      <c r="AF528" t="s">
        <v>639</v>
      </c>
    </row>
    <row r="529" spans="1:32" x14ac:dyDescent="0.25">
      <c r="A529" s="18" t="s">
        <v>127</v>
      </c>
      <c r="B529" s="23" t="s">
        <v>139</v>
      </c>
      <c r="C529" s="37" t="str">
        <f>VLOOKUP(X529, method!$A$1:$B$15, 2, 0)</f>
        <v>中前</v>
      </c>
      <c r="D529" s="28">
        <v>2</v>
      </c>
      <c r="E529" s="140" t="str">
        <f t="shared" si="16"/>
        <v/>
      </c>
      <c r="F529" s="140">
        <f>COUNTIF($B$2:B529,B529)</f>
        <v>1</v>
      </c>
      <c r="G529" s="140" t="str">
        <f t="shared" si="17"/>
        <v/>
      </c>
      <c r="H529">
        <v>11</v>
      </c>
      <c r="I529">
        <v>8</v>
      </c>
      <c r="J529" s="63" t="s">
        <v>140</v>
      </c>
      <c r="K529" s="63" t="s">
        <v>140</v>
      </c>
      <c r="L529" s="26" t="s">
        <v>59</v>
      </c>
      <c r="M529">
        <v>128</v>
      </c>
      <c r="N529">
        <v>126</v>
      </c>
      <c r="O529">
        <v>17</v>
      </c>
      <c r="P529">
        <v>18</v>
      </c>
      <c r="Q529" t="s">
        <v>415</v>
      </c>
      <c r="R529" s="32" t="s">
        <v>416</v>
      </c>
      <c r="S529" s="40">
        <v>1200</v>
      </c>
      <c r="T529" s="33" t="s">
        <v>417</v>
      </c>
      <c r="U529">
        <v>4</v>
      </c>
      <c r="V529">
        <v>50</v>
      </c>
      <c r="W529" s="12" t="s">
        <v>446</v>
      </c>
      <c r="X529">
        <v>5</v>
      </c>
      <c r="Y529">
        <v>5</v>
      </c>
      <c r="Z529">
        <v>2</v>
      </c>
      <c r="AD529" t="s">
        <v>45</v>
      </c>
      <c r="AE529">
        <v>1120</v>
      </c>
      <c r="AF529" t="s">
        <v>141</v>
      </c>
    </row>
    <row r="530" spans="1:32" x14ac:dyDescent="0.25">
      <c r="A530" s="18" t="s">
        <v>127</v>
      </c>
      <c r="B530" s="23" t="s">
        <v>139</v>
      </c>
      <c r="C530" s="38" t="str">
        <f>VLOOKUP(X530, method!$A$1:$B$15, 2, 0)</f>
        <v>留後</v>
      </c>
      <c r="D530">
        <v>8</v>
      </c>
      <c r="E530" s="141" t="str">
        <f t="shared" si="16"/>
        <v/>
      </c>
      <c r="F530" s="141">
        <f>COUNTIF($B$2:B530,B530)</f>
        <v>2</v>
      </c>
      <c r="G530" s="141" t="str">
        <f t="shared" si="17"/>
        <v/>
      </c>
      <c r="H530">
        <v>11</v>
      </c>
      <c r="I530">
        <v>9</v>
      </c>
      <c r="J530" s="63" t="s">
        <v>140</v>
      </c>
      <c r="K530" s="63" t="s">
        <v>140</v>
      </c>
      <c r="L530" s="26" t="s">
        <v>59</v>
      </c>
      <c r="M530">
        <v>128</v>
      </c>
      <c r="N530">
        <v>127</v>
      </c>
      <c r="O530">
        <v>17</v>
      </c>
      <c r="P530">
        <v>33</v>
      </c>
      <c r="Q530" t="s">
        <v>543</v>
      </c>
      <c r="R530" s="32" t="s">
        <v>426</v>
      </c>
      <c r="S530" s="40">
        <v>1200</v>
      </c>
      <c r="T530" s="33" t="s">
        <v>417</v>
      </c>
      <c r="U530">
        <v>4</v>
      </c>
      <c r="V530">
        <v>51</v>
      </c>
      <c r="W530" s="12" t="s">
        <v>552</v>
      </c>
      <c r="X530">
        <v>12</v>
      </c>
      <c r="Y530">
        <v>11</v>
      </c>
      <c r="Z530">
        <v>8</v>
      </c>
      <c r="AD530" t="s">
        <v>805</v>
      </c>
      <c r="AE530">
        <v>1128</v>
      </c>
      <c r="AF530" t="s">
        <v>1113</v>
      </c>
    </row>
    <row r="531" spans="1:32" x14ac:dyDescent="0.25">
      <c r="A531" s="18" t="s">
        <v>127</v>
      </c>
      <c r="B531" s="23" t="s">
        <v>139</v>
      </c>
      <c r="C531" s="35" t="str">
        <f>VLOOKUP(X531, method!$A$1:$B$15, 2, 0)</f>
        <v>放頭</v>
      </c>
      <c r="D531">
        <v>14</v>
      </c>
      <c r="E531" s="141" t="str">
        <f t="shared" si="16"/>
        <v/>
      </c>
      <c r="F531" s="141">
        <f>COUNTIF($B$2:B531,B531)</f>
        <v>3</v>
      </c>
      <c r="G531" s="141" t="str">
        <f t="shared" si="17"/>
        <v/>
      </c>
      <c r="H531">
        <v>11</v>
      </c>
      <c r="I531">
        <v>6</v>
      </c>
      <c r="J531" s="63" t="s">
        <v>140</v>
      </c>
      <c r="K531" s="67" t="s">
        <v>195</v>
      </c>
      <c r="L531" s="26" t="s">
        <v>59</v>
      </c>
      <c r="M531">
        <v>128</v>
      </c>
      <c r="N531">
        <v>127</v>
      </c>
      <c r="O531">
        <v>17</v>
      </c>
      <c r="P531">
        <v>20</v>
      </c>
      <c r="Q531" t="s">
        <v>974</v>
      </c>
      <c r="R531" t="s">
        <v>479</v>
      </c>
      <c r="S531">
        <v>1000</v>
      </c>
      <c r="T531" s="33" t="s">
        <v>417</v>
      </c>
      <c r="U531">
        <v>4</v>
      </c>
      <c r="V531">
        <v>52</v>
      </c>
      <c r="W531" t="s">
        <v>468</v>
      </c>
      <c r="X531">
        <v>1</v>
      </c>
      <c r="Y531">
        <v>1</v>
      </c>
      <c r="Z531">
        <v>14</v>
      </c>
      <c r="AD531" t="s">
        <v>1114</v>
      </c>
      <c r="AE531">
        <v>1139</v>
      </c>
      <c r="AF531" t="s">
        <v>161</v>
      </c>
    </row>
    <row r="532" spans="1:32" x14ac:dyDescent="0.25">
      <c r="A532" s="18" t="s">
        <v>127</v>
      </c>
      <c r="B532" s="23" t="s">
        <v>139</v>
      </c>
      <c r="C532" s="36" t="str">
        <f>VLOOKUP(X532, method!$A$1:$B$15, 2, 0)</f>
        <v>中後</v>
      </c>
      <c r="D532" s="30">
        <v>4</v>
      </c>
      <c r="E532" s="141" t="str">
        <f t="shared" si="16"/>
        <v/>
      </c>
      <c r="F532" s="141">
        <f>COUNTIF($B$2:B532,B532)</f>
        <v>4</v>
      </c>
      <c r="G532" s="141" t="str">
        <f t="shared" si="17"/>
        <v/>
      </c>
      <c r="H532">
        <v>11</v>
      </c>
      <c r="I532">
        <v>9</v>
      </c>
      <c r="J532" s="63" t="s">
        <v>140</v>
      </c>
      <c r="K532" s="67" t="s">
        <v>195</v>
      </c>
      <c r="L532" s="26" t="s">
        <v>59</v>
      </c>
      <c r="M532">
        <v>128</v>
      </c>
      <c r="N532">
        <v>125</v>
      </c>
      <c r="O532">
        <v>17</v>
      </c>
      <c r="P532">
        <v>72</v>
      </c>
      <c r="Q532" t="s">
        <v>498</v>
      </c>
      <c r="R532" t="s">
        <v>479</v>
      </c>
      <c r="S532">
        <v>1000</v>
      </c>
      <c r="T532" s="33" t="s">
        <v>427</v>
      </c>
      <c r="U532">
        <v>4</v>
      </c>
      <c r="V532">
        <v>52</v>
      </c>
      <c r="W532" s="12" t="s">
        <v>471</v>
      </c>
      <c r="X532">
        <v>10</v>
      </c>
      <c r="Y532">
        <v>9</v>
      </c>
      <c r="Z532">
        <v>4</v>
      </c>
      <c r="AD532" t="s">
        <v>1115</v>
      </c>
      <c r="AE532">
        <v>1143</v>
      </c>
      <c r="AF532" t="s">
        <v>450</v>
      </c>
    </row>
    <row r="533" spans="1:32" x14ac:dyDescent="0.25">
      <c r="A533" s="18" t="s">
        <v>127</v>
      </c>
      <c r="B533" s="24" t="s">
        <v>143</v>
      </c>
      <c r="C533" s="37" t="str">
        <f>VLOOKUP(X533, method!$A$1:$B$15, 2, 0)</f>
        <v>中前</v>
      </c>
      <c r="D533" s="28">
        <v>3</v>
      </c>
      <c r="E533" s="140" t="str">
        <f t="shared" si="16"/>
        <v>忠</v>
      </c>
      <c r="F533" s="140">
        <f>COUNTIF($B$2:B533,B533)</f>
        <v>1</v>
      </c>
      <c r="G533" s="140" t="str">
        <f t="shared" si="17"/>
        <v/>
      </c>
      <c r="H533">
        <v>10</v>
      </c>
      <c r="I533">
        <v>4</v>
      </c>
      <c r="J533" s="49" t="s">
        <v>31</v>
      </c>
      <c r="K533" s="74" t="s">
        <v>404</v>
      </c>
      <c r="L533" s="20" t="s">
        <v>121</v>
      </c>
      <c r="M533">
        <v>127</v>
      </c>
      <c r="N533">
        <v>127</v>
      </c>
      <c r="O533">
        <v>16</v>
      </c>
      <c r="P533">
        <v>8.6999999999999993</v>
      </c>
      <c r="Q533" t="s">
        <v>653</v>
      </c>
      <c r="R533" s="31" t="s">
        <v>420</v>
      </c>
      <c r="S533" s="40">
        <v>1200</v>
      </c>
      <c r="T533" s="33" t="s">
        <v>417</v>
      </c>
      <c r="U533">
        <v>4</v>
      </c>
      <c r="V533">
        <v>51</v>
      </c>
      <c r="W533" s="12" t="s">
        <v>423</v>
      </c>
      <c r="X533">
        <v>4</v>
      </c>
      <c r="Y533">
        <v>3</v>
      </c>
      <c r="Z533">
        <v>3</v>
      </c>
      <c r="AD533" t="s">
        <v>540</v>
      </c>
      <c r="AE533">
        <v>1079</v>
      </c>
      <c r="AF533" t="s">
        <v>624</v>
      </c>
    </row>
    <row r="534" spans="1:32" x14ac:dyDescent="0.25">
      <c r="A534" s="18" t="s">
        <v>127</v>
      </c>
      <c r="B534" s="24" t="s">
        <v>143</v>
      </c>
      <c r="C534" s="37" t="str">
        <f>VLOOKUP(X534, method!$A$1:$B$15, 2, 0)</f>
        <v>中前</v>
      </c>
      <c r="D534">
        <v>7</v>
      </c>
      <c r="E534" s="141" t="str">
        <f t="shared" si="16"/>
        <v>忠</v>
      </c>
      <c r="F534" s="141">
        <f>COUNTIF($B$2:B534,B534)</f>
        <v>2</v>
      </c>
      <c r="G534" s="141" t="str">
        <f t="shared" si="17"/>
        <v/>
      </c>
      <c r="H534">
        <v>10</v>
      </c>
      <c r="I534">
        <v>5</v>
      </c>
      <c r="J534" s="49" t="s">
        <v>31</v>
      </c>
      <c r="K534" s="49" t="s">
        <v>31</v>
      </c>
      <c r="L534" s="20" t="s">
        <v>121</v>
      </c>
      <c r="M534">
        <v>127</v>
      </c>
      <c r="N534">
        <v>126</v>
      </c>
      <c r="O534">
        <v>16</v>
      </c>
      <c r="P534">
        <v>5.8</v>
      </c>
      <c r="Q534" t="s">
        <v>524</v>
      </c>
      <c r="R534" s="32" t="s">
        <v>416</v>
      </c>
      <c r="S534" s="40">
        <v>1200</v>
      </c>
      <c r="T534" s="33" t="s">
        <v>427</v>
      </c>
      <c r="U534">
        <v>4</v>
      </c>
      <c r="V534">
        <v>51</v>
      </c>
      <c r="W534" t="s">
        <v>435</v>
      </c>
      <c r="X534">
        <v>6</v>
      </c>
      <c r="Y534">
        <v>6</v>
      </c>
      <c r="Z534">
        <v>7</v>
      </c>
      <c r="AD534" t="s">
        <v>733</v>
      </c>
      <c r="AE534">
        <v>1068</v>
      </c>
      <c r="AF534" t="s">
        <v>624</v>
      </c>
    </row>
    <row r="535" spans="1:32" x14ac:dyDescent="0.25">
      <c r="A535" s="18" t="s">
        <v>127</v>
      </c>
      <c r="B535" s="24" t="s">
        <v>143</v>
      </c>
      <c r="C535" s="35" t="str">
        <f>VLOOKUP(X535, method!$A$1:$B$15, 2, 0)</f>
        <v>放頭</v>
      </c>
      <c r="D535" s="28">
        <v>2</v>
      </c>
      <c r="E535" s="140" t="str">
        <f t="shared" si="16"/>
        <v>忠</v>
      </c>
      <c r="F535" s="140">
        <f>COUNTIF($B$2:B535,B535)</f>
        <v>3</v>
      </c>
      <c r="G535" s="140" t="str">
        <f t="shared" si="17"/>
        <v/>
      </c>
      <c r="H535">
        <v>10</v>
      </c>
      <c r="I535">
        <v>3</v>
      </c>
      <c r="J535" s="49" t="s">
        <v>31</v>
      </c>
      <c r="K535" s="78" t="s">
        <v>687</v>
      </c>
      <c r="L535" s="20" t="s">
        <v>121</v>
      </c>
      <c r="M535">
        <v>127</v>
      </c>
      <c r="N535">
        <v>118</v>
      </c>
      <c r="O535">
        <v>16</v>
      </c>
      <c r="P535">
        <v>8.6999999999999993</v>
      </c>
      <c r="Q535" t="s">
        <v>656</v>
      </c>
      <c r="R535" s="32" t="s">
        <v>426</v>
      </c>
      <c r="S535" s="40">
        <v>1200</v>
      </c>
      <c r="T535" s="33" t="s">
        <v>427</v>
      </c>
      <c r="U535">
        <v>4</v>
      </c>
      <c r="V535">
        <v>50</v>
      </c>
      <c r="W535" s="12">
        <v>1</v>
      </c>
      <c r="X535">
        <v>1</v>
      </c>
      <c r="Y535">
        <v>1</v>
      </c>
      <c r="Z535">
        <v>2</v>
      </c>
      <c r="AD535" t="s">
        <v>144</v>
      </c>
      <c r="AE535">
        <v>1060</v>
      </c>
      <c r="AF535" t="s">
        <v>624</v>
      </c>
    </row>
    <row r="536" spans="1:32" x14ac:dyDescent="0.25">
      <c r="A536" s="18" t="s">
        <v>127</v>
      </c>
      <c r="B536" s="24" t="s">
        <v>143</v>
      </c>
      <c r="C536" s="37" t="str">
        <f>VLOOKUP(X536, method!$A$1:$B$15, 2, 0)</f>
        <v>中前</v>
      </c>
      <c r="D536">
        <v>7</v>
      </c>
      <c r="E536" s="141" t="str">
        <f t="shared" si="16"/>
        <v>忠</v>
      </c>
      <c r="F536" s="141">
        <f>COUNTIF($B$2:B536,B536)</f>
        <v>4</v>
      </c>
      <c r="G536" s="141" t="str">
        <f t="shared" si="17"/>
        <v/>
      </c>
      <c r="H536">
        <v>10</v>
      </c>
      <c r="I536">
        <v>7</v>
      </c>
      <c r="J536" s="49" t="s">
        <v>31</v>
      </c>
      <c r="K536" s="78" t="s">
        <v>687</v>
      </c>
      <c r="L536" s="20" t="s">
        <v>121</v>
      </c>
      <c r="M536">
        <v>127</v>
      </c>
      <c r="N536">
        <v>124</v>
      </c>
      <c r="O536">
        <v>16</v>
      </c>
      <c r="P536">
        <v>11</v>
      </c>
      <c r="Q536" t="s">
        <v>660</v>
      </c>
      <c r="R536" t="s">
        <v>457</v>
      </c>
      <c r="S536" s="40">
        <v>1200</v>
      </c>
      <c r="T536" s="34" t="s">
        <v>671</v>
      </c>
      <c r="U536">
        <v>4</v>
      </c>
      <c r="V536">
        <v>51</v>
      </c>
      <c r="W536" t="s">
        <v>516</v>
      </c>
      <c r="X536">
        <v>6</v>
      </c>
      <c r="Y536">
        <v>6</v>
      </c>
      <c r="Z536">
        <v>7</v>
      </c>
      <c r="AD536" t="s">
        <v>712</v>
      </c>
      <c r="AE536">
        <v>1058</v>
      </c>
      <c r="AF536" t="s">
        <v>624</v>
      </c>
    </row>
    <row r="537" spans="1:32" x14ac:dyDescent="0.25">
      <c r="A537" s="18" t="s">
        <v>127</v>
      </c>
      <c r="B537" s="24" t="s">
        <v>143</v>
      </c>
      <c r="C537" s="37" t="str">
        <f>VLOOKUP(X537, method!$A$1:$B$15, 2, 0)</f>
        <v>中前</v>
      </c>
      <c r="D537" s="30">
        <v>5</v>
      </c>
      <c r="E537" s="141" t="str">
        <f t="shared" si="16"/>
        <v>忠</v>
      </c>
      <c r="F537" s="141">
        <f>COUNTIF($B$2:B537,B537)</f>
        <v>5</v>
      </c>
      <c r="G537" s="141" t="str">
        <f t="shared" si="17"/>
        <v/>
      </c>
      <c r="H537">
        <v>10</v>
      </c>
      <c r="I537">
        <v>7</v>
      </c>
      <c r="J537" s="49" t="s">
        <v>31</v>
      </c>
      <c r="K537" s="50" t="s">
        <v>565</v>
      </c>
      <c r="L537" s="21" t="s">
        <v>158</v>
      </c>
      <c r="M537">
        <v>127</v>
      </c>
      <c r="N537">
        <v>125</v>
      </c>
      <c r="O537">
        <v>16</v>
      </c>
      <c r="P537">
        <v>18</v>
      </c>
      <c r="Q537" t="s">
        <v>777</v>
      </c>
      <c r="R537" s="31" t="s">
        <v>420</v>
      </c>
      <c r="S537" s="40">
        <v>1200</v>
      </c>
      <c r="T537" s="33" t="s">
        <v>427</v>
      </c>
      <c r="U537">
        <v>4</v>
      </c>
      <c r="V537">
        <v>51</v>
      </c>
      <c r="W537" s="12" t="s">
        <v>471</v>
      </c>
      <c r="X537">
        <v>4</v>
      </c>
      <c r="Y537">
        <v>4</v>
      </c>
      <c r="Z537">
        <v>5</v>
      </c>
      <c r="AD537" t="s">
        <v>1093</v>
      </c>
      <c r="AE537">
        <v>1037</v>
      </c>
      <c r="AF537" t="s">
        <v>624</v>
      </c>
    </row>
    <row r="538" spans="1:32" x14ac:dyDescent="0.25">
      <c r="A538" s="18" t="s">
        <v>127</v>
      </c>
      <c r="B538" s="24" t="s">
        <v>143</v>
      </c>
      <c r="C538" s="37" t="str">
        <f>VLOOKUP(X538, method!$A$1:$B$15, 2, 0)</f>
        <v>中前</v>
      </c>
      <c r="D538">
        <v>6</v>
      </c>
      <c r="E538" s="141" t="str">
        <f t="shared" si="16"/>
        <v>忠</v>
      </c>
      <c r="F538" s="141">
        <f>COUNTIF($B$2:B538,B538)</f>
        <v>6</v>
      </c>
      <c r="G538" s="141" t="str">
        <f t="shared" si="17"/>
        <v/>
      </c>
      <c r="H538">
        <v>10</v>
      </c>
      <c r="I538">
        <v>7</v>
      </c>
      <c r="J538" s="49" t="s">
        <v>31</v>
      </c>
      <c r="K538" s="47" t="s">
        <v>504</v>
      </c>
      <c r="L538" s="21" t="s">
        <v>158</v>
      </c>
      <c r="M538">
        <v>127</v>
      </c>
      <c r="N538">
        <v>124</v>
      </c>
      <c r="O538">
        <v>16</v>
      </c>
      <c r="P538">
        <v>19</v>
      </c>
      <c r="Q538" t="s">
        <v>433</v>
      </c>
      <c r="R538" s="32" t="s">
        <v>416</v>
      </c>
      <c r="S538" s="40">
        <v>1200</v>
      </c>
      <c r="T538" s="33" t="s">
        <v>427</v>
      </c>
      <c r="U538">
        <v>4</v>
      </c>
      <c r="V538">
        <v>51</v>
      </c>
      <c r="W538" t="s">
        <v>589</v>
      </c>
      <c r="X538">
        <v>6</v>
      </c>
      <c r="Y538">
        <v>6</v>
      </c>
      <c r="Z538">
        <v>6</v>
      </c>
      <c r="AD538" t="s">
        <v>1116</v>
      </c>
      <c r="AE538">
        <v>1043</v>
      </c>
      <c r="AF538" t="s">
        <v>624</v>
      </c>
    </row>
    <row r="539" spans="1:32" x14ac:dyDescent="0.25">
      <c r="A539" s="18" t="s">
        <v>127</v>
      </c>
      <c r="B539" s="24" t="s">
        <v>143</v>
      </c>
      <c r="C539" s="35" t="str">
        <f>VLOOKUP(X539, method!$A$1:$B$15, 2, 0)</f>
        <v>放頭</v>
      </c>
      <c r="D539" s="28">
        <v>1</v>
      </c>
      <c r="E539" s="140" t="str">
        <f t="shared" si="16"/>
        <v>忠</v>
      </c>
      <c r="F539" s="140">
        <f>COUNTIF($B$2:B539,B539)</f>
        <v>7</v>
      </c>
      <c r="G539" s="140" t="str">
        <f t="shared" si="17"/>
        <v/>
      </c>
      <c r="H539">
        <v>10</v>
      </c>
      <c r="I539">
        <v>11</v>
      </c>
      <c r="J539" s="49" t="s">
        <v>31</v>
      </c>
      <c r="K539" s="68" t="s">
        <v>316</v>
      </c>
      <c r="L539" s="21" t="s">
        <v>158</v>
      </c>
      <c r="M539">
        <v>127</v>
      </c>
      <c r="N539">
        <v>114</v>
      </c>
      <c r="O539">
        <v>16</v>
      </c>
      <c r="P539">
        <v>20</v>
      </c>
      <c r="Q539" t="s">
        <v>510</v>
      </c>
      <c r="R539" s="32" t="s">
        <v>426</v>
      </c>
      <c r="S539" s="40">
        <v>1200</v>
      </c>
      <c r="T539" s="33" t="s">
        <v>427</v>
      </c>
      <c r="U539">
        <v>4</v>
      </c>
      <c r="V539">
        <v>46</v>
      </c>
      <c r="W539" s="12" t="s">
        <v>581</v>
      </c>
      <c r="X539">
        <v>2</v>
      </c>
      <c r="Y539">
        <v>2</v>
      </c>
      <c r="Z539">
        <v>1</v>
      </c>
      <c r="AD539" t="s">
        <v>805</v>
      </c>
      <c r="AE539">
        <v>1045</v>
      </c>
      <c r="AF539" t="s">
        <v>624</v>
      </c>
    </row>
    <row r="540" spans="1:32" x14ac:dyDescent="0.25">
      <c r="A540" s="18" t="s">
        <v>127</v>
      </c>
      <c r="B540" s="24" t="s">
        <v>143</v>
      </c>
      <c r="C540" s="37" t="str">
        <f>VLOOKUP(X540, method!$A$1:$B$15, 2, 0)</f>
        <v>中前</v>
      </c>
      <c r="D540" s="28">
        <v>3</v>
      </c>
      <c r="E540" s="140" t="str">
        <f t="shared" si="16"/>
        <v>忠</v>
      </c>
      <c r="F540" s="140">
        <f>COUNTIF($B$2:B540,B540)</f>
        <v>8</v>
      </c>
      <c r="G540" s="140" t="str">
        <f t="shared" si="17"/>
        <v/>
      </c>
      <c r="H540">
        <v>10</v>
      </c>
      <c r="I540">
        <v>7</v>
      </c>
      <c r="J540" s="49" t="s">
        <v>31</v>
      </c>
      <c r="K540" s="68" t="s">
        <v>316</v>
      </c>
      <c r="L540" s="21" t="s">
        <v>158</v>
      </c>
      <c r="M540">
        <v>127</v>
      </c>
      <c r="N540">
        <v>115</v>
      </c>
      <c r="O540">
        <v>16</v>
      </c>
      <c r="P540">
        <v>35</v>
      </c>
      <c r="Q540" t="s">
        <v>512</v>
      </c>
      <c r="R540" s="32" t="s">
        <v>432</v>
      </c>
      <c r="S540" s="40">
        <v>1200</v>
      </c>
      <c r="T540" s="33" t="s">
        <v>417</v>
      </c>
      <c r="U540">
        <v>4</v>
      </c>
      <c r="V540">
        <v>46</v>
      </c>
      <c r="W540" s="12" t="s">
        <v>446</v>
      </c>
      <c r="X540">
        <v>4</v>
      </c>
      <c r="Y540">
        <v>1</v>
      </c>
      <c r="Z540">
        <v>3</v>
      </c>
      <c r="AD540" t="s">
        <v>1100</v>
      </c>
      <c r="AE540">
        <v>1040</v>
      </c>
      <c r="AF540" t="s">
        <v>455</v>
      </c>
    </row>
    <row r="541" spans="1:32" x14ac:dyDescent="0.25">
      <c r="A541" s="18" t="s">
        <v>127</v>
      </c>
      <c r="B541" s="24" t="s">
        <v>143</v>
      </c>
      <c r="C541" s="37" t="str">
        <f>VLOOKUP(X541, method!$A$1:$B$15, 2, 0)</f>
        <v>中前</v>
      </c>
      <c r="D541">
        <v>8</v>
      </c>
      <c r="E541" s="141" t="str">
        <f t="shared" si="16"/>
        <v>忠</v>
      </c>
      <c r="F541" s="141">
        <f>COUNTIF($B$2:B541,B541)</f>
        <v>9</v>
      </c>
      <c r="G541" s="141" t="str">
        <f t="shared" si="17"/>
        <v/>
      </c>
      <c r="H541">
        <v>10</v>
      </c>
      <c r="I541">
        <v>12</v>
      </c>
      <c r="J541" s="49" t="s">
        <v>31</v>
      </c>
      <c r="K541" s="50" t="s">
        <v>565</v>
      </c>
      <c r="L541" s="21" t="s">
        <v>158</v>
      </c>
      <c r="M541">
        <v>127</v>
      </c>
      <c r="N541">
        <v>121</v>
      </c>
      <c r="O541">
        <v>16</v>
      </c>
      <c r="P541">
        <v>78</v>
      </c>
      <c r="Q541" t="s">
        <v>451</v>
      </c>
      <c r="R541" s="31" t="s">
        <v>420</v>
      </c>
      <c r="S541" s="40">
        <v>1200</v>
      </c>
      <c r="T541" s="33" t="s">
        <v>417</v>
      </c>
      <c r="U541">
        <v>4</v>
      </c>
      <c r="V541">
        <v>48</v>
      </c>
      <c r="W541" t="s">
        <v>519</v>
      </c>
      <c r="X541">
        <v>5</v>
      </c>
      <c r="Y541">
        <v>7</v>
      </c>
      <c r="Z541">
        <v>8</v>
      </c>
      <c r="AD541" t="s">
        <v>481</v>
      </c>
      <c r="AE541">
        <v>1050</v>
      </c>
      <c r="AF541" t="s">
        <v>107</v>
      </c>
    </row>
    <row r="542" spans="1:32" x14ac:dyDescent="0.25">
      <c r="A542" s="18" t="s">
        <v>127</v>
      </c>
      <c r="B542" s="24" t="s">
        <v>143</v>
      </c>
      <c r="C542" s="37" t="str">
        <f>VLOOKUP(X542, method!$A$1:$B$15, 2, 0)</f>
        <v>中前</v>
      </c>
      <c r="D542">
        <v>6</v>
      </c>
      <c r="E542" s="141" t="str">
        <f t="shared" si="16"/>
        <v>忠</v>
      </c>
      <c r="F542" s="141">
        <f>COUNTIF($B$2:B542,B542)</f>
        <v>10</v>
      </c>
      <c r="G542" s="141" t="str">
        <f t="shared" si="17"/>
        <v/>
      </c>
      <c r="H542">
        <v>10</v>
      </c>
      <c r="I542">
        <v>7</v>
      </c>
      <c r="J542" s="49" t="s">
        <v>31</v>
      </c>
      <c r="K542" s="50" t="s">
        <v>565</v>
      </c>
      <c r="L542" s="21" t="s">
        <v>158</v>
      </c>
      <c r="M542">
        <v>127</v>
      </c>
      <c r="N542">
        <v>123</v>
      </c>
      <c r="O542">
        <v>16</v>
      </c>
      <c r="P542">
        <v>108</v>
      </c>
      <c r="Q542" t="s">
        <v>580</v>
      </c>
      <c r="R542" s="32" t="s">
        <v>432</v>
      </c>
      <c r="S542" s="40">
        <v>1200</v>
      </c>
      <c r="T542" s="33" t="s">
        <v>417</v>
      </c>
      <c r="U542">
        <v>4</v>
      </c>
      <c r="V542">
        <v>50</v>
      </c>
      <c r="W542" t="s">
        <v>502</v>
      </c>
      <c r="X542">
        <v>4</v>
      </c>
      <c r="Y542">
        <v>5</v>
      </c>
      <c r="Z542">
        <v>6</v>
      </c>
      <c r="AD542" t="s">
        <v>762</v>
      </c>
      <c r="AE542">
        <v>1031</v>
      </c>
      <c r="AF542" t="s">
        <v>107</v>
      </c>
    </row>
    <row r="543" spans="1:32" x14ac:dyDescent="0.25">
      <c r="A543" s="18" t="s">
        <v>127</v>
      </c>
      <c r="B543" s="24" t="s">
        <v>143</v>
      </c>
      <c r="C543" s="36" t="str">
        <f>VLOOKUP(X543, method!$A$1:$B$15, 2, 0)</f>
        <v>中後</v>
      </c>
      <c r="D543">
        <v>12</v>
      </c>
      <c r="E543" s="141" t="str">
        <f t="shared" si="16"/>
        <v>忠</v>
      </c>
      <c r="F543" s="141">
        <f>COUNTIF($B$2:B543,B543)</f>
        <v>11</v>
      </c>
      <c r="G543" s="141" t="str">
        <f t="shared" si="17"/>
        <v/>
      </c>
      <c r="H543">
        <v>10</v>
      </c>
      <c r="I543">
        <v>12</v>
      </c>
      <c r="J543" s="49" t="s">
        <v>31</v>
      </c>
      <c r="K543" s="72" t="s">
        <v>434</v>
      </c>
      <c r="L543" s="21" t="s">
        <v>158</v>
      </c>
      <c r="M543">
        <v>127</v>
      </c>
      <c r="N543">
        <v>127</v>
      </c>
      <c r="O543">
        <v>16</v>
      </c>
      <c r="P543">
        <v>115</v>
      </c>
      <c r="Q543" t="s">
        <v>901</v>
      </c>
      <c r="R543" s="32" t="s">
        <v>416</v>
      </c>
      <c r="S543" s="40">
        <v>1200</v>
      </c>
      <c r="T543" s="33" t="s">
        <v>417</v>
      </c>
      <c r="U543">
        <v>4</v>
      </c>
      <c r="V543">
        <v>52</v>
      </c>
      <c r="W543">
        <v>10</v>
      </c>
      <c r="X543">
        <v>10</v>
      </c>
      <c r="Y543">
        <v>8</v>
      </c>
      <c r="Z543">
        <v>12</v>
      </c>
      <c r="AD543" t="s">
        <v>1117</v>
      </c>
      <c r="AE543">
        <v>1046</v>
      </c>
      <c r="AF543" t="s">
        <v>107</v>
      </c>
    </row>
    <row r="544" spans="1:32" x14ac:dyDescent="0.25">
      <c r="A544" s="18" t="s">
        <v>127</v>
      </c>
      <c r="B544" s="24" t="s">
        <v>143</v>
      </c>
      <c r="C544" s="37" t="str">
        <f>VLOOKUP(X544, method!$A$1:$B$15, 2, 0)</f>
        <v>中前</v>
      </c>
      <c r="D544">
        <v>9</v>
      </c>
      <c r="E544" s="141" t="str">
        <f t="shared" si="16"/>
        <v>忠</v>
      </c>
      <c r="F544" s="141">
        <f>COUNTIF($B$2:B544,B544)</f>
        <v>12</v>
      </c>
      <c r="G544" s="141" t="str">
        <f t="shared" si="17"/>
        <v/>
      </c>
      <c r="H544">
        <v>10</v>
      </c>
      <c r="I544">
        <v>3</v>
      </c>
      <c r="J544" s="49" t="s">
        <v>31</v>
      </c>
      <c r="K544" s="56" t="s">
        <v>69</v>
      </c>
      <c r="L544" s="21" t="s">
        <v>158</v>
      </c>
      <c r="M544">
        <v>127</v>
      </c>
      <c r="N544">
        <v>129</v>
      </c>
      <c r="O544">
        <v>16</v>
      </c>
      <c r="P544">
        <v>16</v>
      </c>
      <c r="Q544" t="s">
        <v>691</v>
      </c>
      <c r="R544" s="31" t="s">
        <v>420</v>
      </c>
      <c r="S544">
        <v>1000</v>
      </c>
      <c r="T544" s="33" t="s">
        <v>417</v>
      </c>
      <c r="U544">
        <v>4</v>
      </c>
      <c r="V544">
        <v>54</v>
      </c>
      <c r="W544" t="s">
        <v>474</v>
      </c>
      <c r="X544">
        <v>7</v>
      </c>
      <c r="Y544">
        <v>7</v>
      </c>
      <c r="Z544">
        <v>9</v>
      </c>
      <c r="AD544" t="s">
        <v>1118</v>
      </c>
      <c r="AE544">
        <v>1047</v>
      </c>
      <c r="AF544" t="s">
        <v>107</v>
      </c>
    </row>
    <row r="545" spans="1:32" x14ac:dyDescent="0.25">
      <c r="A545" s="18" t="s">
        <v>127</v>
      </c>
      <c r="B545" s="24" t="s">
        <v>143</v>
      </c>
      <c r="C545" s="36" t="str">
        <f>VLOOKUP(X545, method!$A$1:$B$15, 2, 0)</f>
        <v>中後</v>
      </c>
      <c r="D545" s="30">
        <v>5</v>
      </c>
      <c r="E545" s="141" t="str">
        <f t="shared" si="16"/>
        <v>忠</v>
      </c>
      <c r="F545" s="141">
        <f>COUNTIF($B$2:B545,B545)</f>
        <v>13</v>
      </c>
      <c r="G545" s="141" t="str">
        <f t="shared" si="17"/>
        <v/>
      </c>
      <c r="H545">
        <v>10</v>
      </c>
      <c r="I545">
        <v>11</v>
      </c>
      <c r="J545" s="49" t="s">
        <v>31</v>
      </c>
      <c r="K545" s="63" t="s">
        <v>140</v>
      </c>
      <c r="L545" s="21" t="s">
        <v>158</v>
      </c>
      <c r="M545">
        <v>127</v>
      </c>
      <c r="N545">
        <v>132</v>
      </c>
      <c r="O545">
        <v>16</v>
      </c>
      <c r="P545">
        <v>98</v>
      </c>
      <c r="Q545" t="s">
        <v>649</v>
      </c>
      <c r="R545" s="32" t="s">
        <v>426</v>
      </c>
      <c r="S545">
        <v>1000</v>
      </c>
      <c r="T545" s="33" t="s">
        <v>417</v>
      </c>
      <c r="U545">
        <v>4</v>
      </c>
      <c r="V545">
        <v>56</v>
      </c>
      <c r="W545" t="s">
        <v>474</v>
      </c>
      <c r="X545">
        <v>10</v>
      </c>
      <c r="Y545">
        <v>8</v>
      </c>
      <c r="Z545">
        <v>5</v>
      </c>
      <c r="AD545" t="s">
        <v>556</v>
      </c>
      <c r="AE545">
        <v>1045</v>
      </c>
      <c r="AF545" t="s">
        <v>107</v>
      </c>
    </row>
    <row r="546" spans="1:32" x14ac:dyDescent="0.25">
      <c r="A546" s="18" t="s">
        <v>127</v>
      </c>
      <c r="B546" s="24" t="s">
        <v>143</v>
      </c>
      <c r="C546" s="37" t="str">
        <f>VLOOKUP(X546, method!$A$1:$B$15, 2, 0)</f>
        <v>中前</v>
      </c>
      <c r="D546">
        <v>9</v>
      </c>
      <c r="E546" s="141" t="str">
        <f t="shared" si="16"/>
        <v>忠</v>
      </c>
      <c r="F546" s="141">
        <f>COUNTIF($B$2:B546,B546)</f>
        <v>14</v>
      </c>
      <c r="G546" s="141" t="str">
        <f t="shared" si="17"/>
        <v/>
      </c>
      <c r="H546">
        <v>10</v>
      </c>
      <c r="I546">
        <v>8</v>
      </c>
      <c r="J546" s="49" t="s">
        <v>31</v>
      </c>
      <c r="K546" s="63" t="s">
        <v>140</v>
      </c>
      <c r="L546" s="21" t="s">
        <v>158</v>
      </c>
      <c r="M546">
        <v>127</v>
      </c>
      <c r="N546">
        <v>133</v>
      </c>
      <c r="O546">
        <v>16</v>
      </c>
      <c r="P546">
        <v>44</v>
      </c>
      <c r="Q546" t="s">
        <v>718</v>
      </c>
      <c r="R546" s="31" t="s">
        <v>420</v>
      </c>
      <c r="S546" s="40">
        <v>1200</v>
      </c>
      <c r="T546" s="33" t="s">
        <v>417</v>
      </c>
      <c r="U546">
        <v>4</v>
      </c>
      <c r="V546">
        <v>58</v>
      </c>
      <c r="W546">
        <v>5</v>
      </c>
      <c r="X546">
        <v>6</v>
      </c>
      <c r="Y546">
        <v>6</v>
      </c>
      <c r="Z546">
        <v>9</v>
      </c>
      <c r="AD546" t="s">
        <v>506</v>
      </c>
      <c r="AE546">
        <v>1048</v>
      </c>
      <c r="AF546" t="s">
        <v>107</v>
      </c>
    </row>
    <row r="547" spans="1:32" x14ac:dyDescent="0.25">
      <c r="A547" s="18" t="s">
        <v>127</v>
      </c>
      <c r="B547" s="24" t="s">
        <v>143</v>
      </c>
      <c r="C547" s="37" t="str">
        <f>VLOOKUP(X547, method!$A$1:$B$15, 2, 0)</f>
        <v>中前</v>
      </c>
      <c r="D547">
        <v>8</v>
      </c>
      <c r="E547" s="141" t="str">
        <f t="shared" si="16"/>
        <v>忠</v>
      </c>
      <c r="F547" s="141">
        <f>COUNTIF($B$2:B547,B547)</f>
        <v>15</v>
      </c>
      <c r="G547" s="141" t="str">
        <f t="shared" si="17"/>
        <v/>
      </c>
      <c r="H547">
        <v>10</v>
      </c>
      <c r="I547">
        <v>9</v>
      </c>
      <c r="J547" s="49" t="s">
        <v>31</v>
      </c>
      <c r="K547" s="63" t="s">
        <v>140</v>
      </c>
      <c r="L547" s="21" t="s">
        <v>158</v>
      </c>
      <c r="M547">
        <v>127</v>
      </c>
      <c r="N547">
        <v>120</v>
      </c>
      <c r="O547">
        <v>16</v>
      </c>
      <c r="P547">
        <v>56</v>
      </c>
      <c r="Q547" t="s">
        <v>934</v>
      </c>
      <c r="R547" s="32" t="s">
        <v>426</v>
      </c>
      <c r="S547" s="40">
        <v>1200</v>
      </c>
      <c r="T547" s="33" t="s">
        <v>417</v>
      </c>
      <c r="U547">
        <v>3</v>
      </c>
      <c r="V547">
        <v>60</v>
      </c>
      <c r="W547" t="s">
        <v>533</v>
      </c>
      <c r="X547">
        <v>7</v>
      </c>
      <c r="Y547">
        <v>7</v>
      </c>
      <c r="Z547">
        <v>8</v>
      </c>
      <c r="AD547" t="s">
        <v>732</v>
      </c>
      <c r="AE547">
        <v>1039</v>
      </c>
      <c r="AF547" t="s">
        <v>1119</v>
      </c>
    </row>
    <row r="548" spans="1:32" x14ac:dyDescent="0.25">
      <c r="A548" s="18" t="s">
        <v>127</v>
      </c>
      <c r="B548" s="24" t="s">
        <v>143</v>
      </c>
      <c r="C548" s="36" t="str">
        <f>VLOOKUP(X548, method!$A$1:$B$15, 2, 0)</f>
        <v>中後</v>
      </c>
      <c r="D548">
        <v>11</v>
      </c>
      <c r="E548" s="141" t="str">
        <f t="shared" si="16"/>
        <v>忠</v>
      </c>
      <c r="F548" s="141">
        <f>COUNTIF($B$2:B548,B548)</f>
        <v>16</v>
      </c>
      <c r="G548" s="141" t="str">
        <f t="shared" si="17"/>
        <v/>
      </c>
      <c r="H548">
        <v>10</v>
      </c>
      <c r="I548">
        <v>5</v>
      </c>
      <c r="J548" s="49" t="s">
        <v>31</v>
      </c>
      <c r="K548" s="52" t="s">
        <v>49</v>
      </c>
      <c r="L548" s="21" t="s">
        <v>158</v>
      </c>
      <c r="M548">
        <v>127</v>
      </c>
      <c r="N548">
        <v>121</v>
      </c>
      <c r="O548">
        <v>16</v>
      </c>
      <c r="P548">
        <v>87</v>
      </c>
      <c r="Q548" t="s">
        <v>699</v>
      </c>
      <c r="R548" t="s">
        <v>483</v>
      </c>
      <c r="S548" s="40">
        <v>1200</v>
      </c>
      <c r="T548" s="33" t="s">
        <v>427</v>
      </c>
      <c r="U548">
        <v>3</v>
      </c>
      <c r="V548">
        <v>62</v>
      </c>
      <c r="W548">
        <v>6</v>
      </c>
      <c r="X548">
        <v>8</v>
      </c>
      <c r="Y548">
        <v>7</v>
      </c>
      <c r="Z548">
        <v>11</v>
      </c>
      <c r="AD548" t="s">
        <v>1120</v>
      </c>
      <c r="AE548">
        <v>1056</v>
      </c>
      <c r="AF548" t="s">
        <v>1121</v>
      </c>
    </row>
    <row r="549" spans="1:32" x14ac:dyDescent="0.25">
      <c r="A549" s="18" t="s">
        <v>127</v>
      </c>
      <c r="B549" s="24" t="s">
        <v>143</v>
      </c>
      <c r="C549" s="37" t="str">
        <f>VLOOKUP(X549, method!$A$1:$B$15, 2, 0)</f>
        <v>中前</v>
      </c>
      <c r="D549">
        <v>11</v>
      </c>
      <c r="E549" s="141" t="str">
        <f t="shared" si="16"/>
        <v>忠</v>
      </c>
      <c r="F549" s="141">
        <f>COUNTIF($B$2:B549,B549)</f>
        <v>17</v>
      </c>
      <c r="G549" s="141" t="str">
        <f t="shared" si="17"/>
        <v/>
      </c>
      <c r="H549">
        <v>10</v>
      </c>
      <c r="I549">
        <v>4</v>
      </c>
      <c r="J549" s="49" t="s">
        <v>31</v>
      </c>
      <c r="K549" s="62" t="s">
        <v>120</v>
      </c>
      <c r="L549" s="21" t="s">
        <v>158</v>
      </c>
      <c r="M549">
        <v>127</v>
      </c>
      <c r="N549">
        <v>121</v>
      </c>
      <c r="O549">
        <v>16</v>
      </c>
      <c r="P549">
        <v>26</v>
      </c>
      <c r="Q549" t="s">
        <v>470</v>
      </c>
      <c r="R549" s="32" t="s">
        <v>416</v>
      </c>
      <c r="S549">
        <v>1000</v>
      </c>
      <c r="T549" s="33" t="s">
        <v>417</v>
      </c>
      <c r="U549">
        <v>3</v>
      </c>
      <c r="V549">
        <v>64</v>
      </c>
      <c r="W549" t="s">
        <v>533</v>
      </c>
      <c r="X549">
        <v>6</v>
      </c>
      <c r="Y549">
        <v>9</v>
      </c>
      <c r="Z549">
        <v>11</v>
      </c>
      <c r="AD549" t="s">
        <v>1122</v>
      </c>
      <c r="AE549">
        <v>1070</v>
      </c>
      <c r="AF549" t="s">
        <v>669</v>
      </c>
    </row>
    <row r="550" spans="1:32" x14ac:dyDescent="0.25">
      <c r="A550" s="18" t="s">
        <v>127</v>
      </c>
      <c r="B550" s="24" t="s">
        <v>143</v>
      </c>
      <c r="C550" s="35" t="str">
        <f>VLOOKUP(X550, method!$A$1:$B$15, 2, 0)</f>
        <v>放頭</v>
      </c>
      <c r="D550">
        <v>13</v>
      </c>
      <c r="E550" s="141" t="str">
        <f t="shared" si="16"/>
        <v>忠</v>
      </c>
      <c r="F550" s="141">
        <f>COUNTIF($B$2:B550,B550)</f>
        <v>18</v>
      </c>
      <c r="G550" s="141" t="str">
        <f t="shared" si="17"/>
        <v/>
      </c>
      <c r="H550">
        <v>10</v>
      </c>
      <c r="I550">
        <v>14</v>
      </c>
      <c r="J550" s="49" t="s">
        <v>31</v>
      </c>
      <c r="K550" s="56" t="s">
        <v>69</v>
      </c>
      <c r="L550" s="21" t="s">
        <v>158</v>
      </c>
      <c r="M550">
        <v>127</v>
      </c>
      <c r="N550">
        <v>120</v>
      </c>
      <c r="O550">
        <v>16</v>
      </c>
      <c r="P550">
        <v>23</v>
      </c>
      <c r="Q550" t="s">
        <v>723</v>
      </c>
      <c r="R550" t="s">
        <v>483</v>
      </c>
      <c r="S550" s="40">
        <v>1200</v>
      </c>
      <c r="T550" s="33" t="s">
        <v>417</v>
      </c>
      <c r="U550">
        <v>3</v>
      </c>
      <c r="V550">
        <v>65</v>
      </c>
      <c r="W550" t="s">
        <v>1123</v>
      </c>
      <c r="X550">
        <v>1</v>
      </c>
      <c r="Y550">
        <v>2</v>
      </c>
      <c r="Z550">
        <v>13</v>
      </c>
      <c r="AD550" t="s">
        <v>1124</v>
      </c>
      <c r="AE550">
        <v>1051</v>
      </c>
      <c r="AF550" t="s">
        <v>680</v>
      </c>
    </row>
    <row r="551" spans="1:32" x14ac:dyDescent="0.25">
      <c r="A551" s="18" t="s">
        <v>127</v>
      </c>
      <c r="B551" s="25" t="s">
        <v>146</v>
      </c>
      <c r="C551" s="35" t="str">
        <f>VLOOKUP(X551, method!$A$1:$B$15, 2, 0)</f>
        <v>放頭</v>
      </c>
      <c r="D551">
        <v>7</v>
      </c>
      <c r="E551" s="141" t="str">
        <f t="shared" si="16"/>
        <v/>
      </c>
      <c r="F551" s="141">
        <f>COUNTIF($B$2:B551,B551)</f>
        <v>1</v>
      </c>
      <c r="G551" s="141" t="str">
        <f t="shared" si="17"/>
        <v/>
      </c>
      <c r="H551">
        <v>12</v>
      </c>
      <c r="I551">
        <v>5</v>
      </c>
      <c r="J551" s="50" t="s">
        <v>565</v>
      </c>
      <c r="K551" s="50" t="s">
        <v>565</v>
      </c>
      <c r="L551" s="22" t="s">
        <v>147</v>
      </c>
      <c r="M551">
        <v>122</v>
      </c>
      <c r="N551">
        <v>123</v>
      </c>
      <c r="O551">
        <v>31</v>
      </c>
      <c r="P551">
        <v>26</v>
      </c>
      <c r="Q551" t="s">
        <v>891</v>
      </c>
      <c r="R551" t="s">
        <v>465</v>
      </c>
      <c r="S551">
        <v>1400</v>
      </c>
      <c r="T551" s="33" t="s">
        <v>417</v>
      </c>
      <c r="U551" t="s">
        <v>635</v>
      </c>
      <c r="V551">
        <v>50</v>
      </c>
      <c r="W551" t="s">
        <v>519</v>
      </c>
      <c r="X551">
        <v>2</v>
      </c>
      <c r="Y551">
        <v>6</v>
      </c>
      <c r="Z551">
        <v>5</v>
      </c>
      <c r="AA551">
        <v>7</v>
      </c>
      <c r="AD551" t="s">
        <v>1125</v>
      </c>
      <c r="AE551">
        <v>1089</v>
      </c>
      <c r="AF551" t="s">
        <v>46</v>
      </c>
    </row>
    <row r="552" spans="1:32" x14ac:dyDescent="0.25">
      <c r="A552" s="18" t="s">
        <v>127</v>
      </c>
      <c r="B552" s="25" t="s">
        <v>146</v>
      </c>
      <c r="C552" s="38" t="str">
        <f>VLOOKUP(X552, method!$A$1:$B$15, 2, 0)</f>
        <v>留後</v>
      </c>
      <c r="D552">
        <v>7</v>
      </c>
      <c r="E552" s="141" t="str">
        <f t="shared" si="16"/>
        <v/>
      </c>
      <c r="F552" s="141">
        <f>COUNTIF($B$2:B552,B552)</f>
        <v>2</v>
      </c>
      <c r="G552" s="141" t="str">
        <f t="shared" si="17"/>
        <v/>
      </c>
      <c r="H552">
        <v>12</v>
      </c>
      <c r="I552">
        <v>13</v>
      </c>
      <c r="J552" s="50" t="s">
        <v>565</v>
      </c>
      <c r="K552" s="50" t="s">
        <v>565</v>
      </c>
      <c r="L552" s="22" t="s">
        <v>147</v>
      </c>
      <c r="M552">
        <v>122</v>
      </c>
      <c r="N552">
        <v>122</v>
      </c>
      <c r="O552">
        <v>31</v>
      </c>
      <c r="P552">
        <v>114</v>
      </c>
      <c r="Q552" t="s">
        <v>879</v>
      </c>
      <c r="R552" t="s">
        <v>465</v>
      </c>
      <c r="S552" s="40">
        <v>1200</v>
      </c>
      <c r="T552" s="33" t="s">
        <v>417</v>
      </c>
      <c r="U552" t="s">
        <v>635</v>
      </c>
      <c r="V552">
        <v>52</v>
      </c>
      <c r="W552" t="s">
        <v>516</v>
      </c>
      <c r="X552">
        <v>12</v>
      </c>
      <c r="Y552">
        <v>13</v>
      </c>
      <c r="Z552">
        <v>7</v>
      </c>
      <c r="AD552" t="s">
        <v>652</v>
      </c>
      <c r="AE552">
        <v>1087</v>
      </c>
      <c r="AF552" t="s">
        <v>639</v>
      </c>
    </row>
    <row r="553" spans="1:32" x14ac:dyDescent="0.25">
      <c r="A553" s="18" t="s">
        <v>127</v>
      </c>
      <c r="B553" s="25" t="s">
        <v>146</v>
      </c>
      <c r="C553" s="37" t="str">
        <f>VLOOKUP(X553, method!$A$1:$B$15, 2, 0)</f>
        <v>中前</v>
      </c>
      <c r="D553">
        <v>9</v>
      </c>
      <c r="E553" s="141" t="str">
        <f t="shared" si="16"/>
        <v/>
      </c>
      <c r="F553" s="141">
        <f>COUNTIF($B$2:B553,B553)</f>
        <v>3</v>
      </c>
      <c r="G553" s="141" t="str">
        <f t="shared" si="17"/>
        <v/>
      </c>
      <c r="H553">
        <v>12</v>
      </c>
      <c r="I553">
        <v>4</v>
      </c>
      <c r="J553" s="50" t="s">
        <v>565</v>
      </c>
      <c r="K553" s="50" t="s">
        <v>565</v>
      </c>
      <c r="L553" s="22" t="s">
        <v>147</v>
      </c>
      <c r="M553">
        <v>122</v>
      </c>
      <c r="N553">
        <v>124</v>
      </c>
      <c r="O553">
        <v>31</v>
      </c>
      <c r="P553">
        <v>36</v>
      </c>
      <c r="Q553" t="s">
        <v>882</v>
      </c>
      <c r="R553" t="s">
        <v>508</v>
      </c>
      <c r="S553" s="40">
        <v>1200</v>
      </c>
      <c r="T553" s="34" t="s">
        <v>755</v>
      </c>
      <c r="U553" t="s">
        <v>635</v>
      </c>
      <c r="V553">
        <v>52</v>
      </c>
      <c r="W553" t="s">
        <v>505</v>
      </c>
      <c r="X553">
        <v>6</v>
      </c>
      <c r="Y553">
        <v>7</v>
      </c>
      <c r="Z553">
        <v>9</v>
      </c>
      <c r="AD553" t="s">
        <v>1126</v>
      </c>
      <c r="AE553">
        <v>1074</v>
      </c>
      <c r="AF553" t="s">
        <v>624</v>
      </c>
    </row>
    <row r="554" spans="1:32" x14ac:dyDescent="0.25">
      <c r="A554" s="18" t="s">
        <v>127</v>
      </c>
      <c r="B554" s="26" t="s">
        <v>149</v>
      </c>
      <c r="C554" s="35" t="str">
        <f>VLOOKUP(X554, method!$A$1:$B$15, 2, 0)</f>
        <v>放頭</v>
      </c>
      <c r="D554">
        <v>7</v>
      </c>
      <c r="E554" s="141" t="str">
        <f t="shared" si="16"/>
        <v/>
      </c>
      <c r="F554" s="141">
        <f>COUNTIF($B$2:B554,B554)</f>
        <v>1</v>
      </c>
      <c r="G554" s="141" t="str">
        <f t="shared" si="17"/>
        <v/>
      </c>
      <c r="H554">
        <v>7</v>
      </c>
      <c r="I554">
        <v>4</v>
      </c>
      <c r="J554" s="64" t="s">
        <v>150</v>
      </c>
      <c r="K554" s="50" t="s">
        <v>565</v>
      </c>
      <c r="L554" s="18" t="s">
        <v>76</v>
      </c>
      <c r="M554">
        <v>124</v>
      </c>
      <c r="N554">
        <v>123</v>
      </c>
      <c r="O554">
        <v>21</v>
      </c>
      <c r="P554">
        <v>7.7</v>
      </c>
      <c r="Q554" t="s">
        <v>415</v>
      </c>
      <c r="R554" s="32" t="s">
        <v>416</v>
      </c>
      <c r="S554" s="40">
        <v>1200</v>
      </c>
      <c r="T554" s="33" t="s">
        <v>417</v>
      </c>
      <c r="U554">
        <v>4</v>
      </c>
      <c r="V554">
        <v>50</v>
      </c>
      <c r="W554">
        <v>3</v>
      </c>
      <c r="X554">
        <v>2</v>
      </c>
      <c r="Y554">
        <v>2</v>
      </c>
      <c r="Z554">
        <v>7</v>
      </c>
      <c r="AD554" t="s">
        <v>33</v>
      </c>
      <c r="AE554">
        <v>1097</v>
      </c>
      <c r="AF554" t="s">
        <v>161</v>
      </c>
    </row>
    <row r="555" spans="1:32" x14ac:dyDescent="0.25">
      <c r="A555" s="18" t="s">
        <v>127</v>
      </c>
      <c r="B555" s="26" t="s">
        <v>149</v>
      </c>
      <c r="C555" s="35" t="str">
        <f>VLOOKUP(X555, method!$A$1:$B$15, 2, 0)</f>
        <v>放頭</v>
      </c>
      <c r="D555" s="30">
        <v>4</v>
      </c>
      <c r="E555" s="141" t="str">
        <f t="shared" si="16"/>
        <v/>
      </c>
      <c r="F555" s="141">
        <f>COUNTIF($B$2:B555,B555)</f>
        <v>2</v>
      </c>
      <c r="G555" s="141" t="str">
        <f t="shared" si="17"/>
        <v/>
      </c>
      <c r="H555">
        <v>7</v>
      </c>
      <c r="I555">
        <v>3</v>
      </c>
      <c r="J555" s="64" t="s">
        <v>150</v>
      </c>
      <c r="K555" s="50" t="s">
        <v>565</v>
      </c>
      <c r="L555" s="18" t="s">
        <v>76</v>
      </c>
      <c r="M555">
        <v>124</v>
      </c>
      <c r="N555">
        <v>126</v>
      </c>
      <c r="O555">
        <v>21</v>
      </c>
      <c r="P555">
        <v>4</v>
      </c>
      <c r="Q555" t="s">
        <v>419</v>
      </c>
      <c r="R555" s="31" t="s">
        <v>420</v>
      </c>
      <c r="S555" s="40">
        <v>1200</v>
      </c>
      <c r="T555" s="33" t="s">
        <v>417</v>
      </c>
      <c r="U555">
        <v>4</v>
      </c>
      <c r="V555">
        <v>52</v>
      </c>
      <c r="W555">
        <v>3</v>
      </c>
      <c r="X555">
        <v>3</v>
      </c>
      <c r="Y555">
        <v>3</v>
      </c>
      <c r="Z555">
        <v>4</v>
      </c>
      <c r="AD555" t="s">
        <v>164</v>
      </c>
      <c r="AE555">
        <v>1103</v>
      </c>
      <c r="AF555" t="s">
        <v>161</v>
      </c>
    </row>
    <row r="556" spans="1:32" x14ac:dyDescent="0.25">
      <c r="A556" s="18" t="s">
        <v>127</v>
      </c>
      <c r="B556" s="26" t="s">
        <v>149</v>
      </c>
      <c r="C556" s="35" t="str">
        <f>VLOOKUP(X556, method!$A$1:$B$15, 2, 0)</f>
        <v>放頭</v>
      </c>
      <c r="D556">
        <v>10</v>
      </c>
      <c r="E556" s="141" t="str">
        <f t="shared" si="16"/>
        <v/>
      </c>
      <c r="F556" s="141">
        <f>COUNTIF($B$2:B556,B556)</f>
        <v>3</v>
      </c>
      <c r="G556" s="141" t="str">
        <f t="shared" si="17"/>
        <v/>
      </c>
      <c r="H556">
        <v>7</v>
      </c>
      <c r="I556">
        <v>14</v>
      </c>
      <c r="J556" s="64" t="s">
        <v>150</v>
      </c>
      <c r="K556" s="66" t="s">
        <v>173</v>
      </c>
      <c r="L556" s="18" t="s">
        <v>76</v>
      </c>
      <c r="M556">
        <v>124</v>
      </c>
      <c r="N556">
        <v>126</v>
      </c>
      <c r="O556">
        <v>21</v>
      </c>
      <c r="P556">
        <v>104</v>
      </c>
      <c r="Q556" t="s">
        <v>951</v>
      </c>
      <c r="R556" t="s">
        <v>483</v>
      </c>
      <c r="S556" s="40">
        <v>1200</v>
      </c>
      <c r="T556" s="33" t="s">
        <v>427</v>
      </c>
      <c r="U556">
        <v>4</v>
      </c>
      <c r="V556">
        <v>52</v>
      </c>
      <c r="W556" t="s">
        <v>533</v>
      </c>
      <c r="X556">
        <v>1</v>
      </c>
      <c r="Y556">
        <v>3</v>
      </c>
      <c r="Z556">
        <v>10</v>
      </c>
      <c r="AD556" t="s">
        <v>261</v>
      </c>
      <c r="AE556">
        <v>1094</v>
      </c>
      <c r="AF556" t="s">
        <v>450</v>
      </c>
    </row>
    <row r="557" spans="1:32" x14ac:dyDescent="0.25">
      <c r="A557" s="18" t="s">
        <v>127</v>
      </c>
      <c r="B557" s="27" t="s">
        <v>153</v>
      </c>
      <c r="C557" s="36" t="str">
        <f>VLOOKUP(X557, method!$A$1:$B$15, 2, 0)</f>
        <v>中後</v>
      </c>
      <c r="D557">
        <v>12</v>
      </c>
      <c r="E557" s="141" t="str">
        <f t="shared" si="16"/>
        <v/>
      </c>
      <c r="F557" s="141">
        <f>COUNTIF($B$2:B557,B557)</f>
        <v>1</v>
      </c>
      <c r="G557" s="141" t="str">
        <f t="shared" si="17"/>
        <v/>
      </c>
      <c r="H557">
        <v>5</v>
      </c>
      <c r="I557">
        <v>11</v>
      </c>
      <c r="J557" s="57" t="s">
        <v>326</v>
      </c>
      <c r="K557" s="65" t="s">
        <v>167</v>
      </c>
      <c r="L557" s="23" t="s">
        <v>154</v>
      </c>
      <c r="M557">
        <v>120</v>
      </c>
      <c r="N557">
        <v>124</v>
      </c>
      <c r="O557">
        <v>25</v>
      </c>
      <c r="P557">
        <v>97</v>
      </c>
      <c r="Q557" t="s">
        <v>653</v>
      </c>
      <c r="R557" s="31" t="s">
        <v>420</v>
      </c>
      <c r="S557" s="40">
        <v>1200</v>
      </c>
      <c r="T557" s="33" t="s">
        <v>417</v>
      </c>
      <c r="U557">
        <v>4</v>
      </c>
      <c r="V557">
        <v>48</v>
      </c>
      <c r="W557" t="s">
        <v>487</v>
      </c>
      <c r="X557">
        <v>9</v>
      </c>
      <c r="Y557">
        <v>9</v>
      </c>
      <c r="Z557">
        <v>12</v>
      </c>
      <c r="AD557" t="s">
        <v>1099</v>
      </c>
      <c r="AE557">
        <v>1205</v>
      </c>
      <c r="AF557" t="s">
        <v>46</v>
      </c>
    </row>
    <row r="558" spans="1:32" x14ac:dyDescent="0.25">
      <c r="A558" s="18" t="s">
        <v>127</v>
      </c>
      <c r="B558" s="27" t="s">
        <v>153</v>
      </c>
      <c r="C558" s="38" t="str">
        <f>VLOOKUP(X558, method!$A$1:$B$15, 2, 0)</f>
        <v>留後</v>
      </c>
      <c r="D558">
        <v>12</v>
      </c>
      <c r="E558" s="141" t="str">
        <f t="shared" si="16"/>
        <v/>
      </c>
      <c r="F558" s="141">
        <f>COUNTIF($B$2:B558,B558)</f>
        <v>2</v>
      </c>
      <c r="G558" s="141" t="str">
        <f t="shared" si="17"/>
        <v/>
      </c>
      <c r="H558">
        <v>5</v>
      </c>
      <c r="I558">
        <v>9</v>
      </c>
      <c r="J558" s="57" t="s">
        <v>326</v>
      </c>
      <c r="K558" s="65" t="s">
        <v>167</v>
      </c>
      <c r="L558" s="23" t="s">
        <v>154</v>
      </c>
      <c r="M558">
        <v>120</v>
      </c>
      <c r="N558">
        <v>125</v>
      </c>
      <c r="O558">
        <v>25</v>
      </c>
      <c r="P558">
        <v>65</v>
      </c>
      <c r="Q558" t="s">
        <v>524</v>
      </c>
      <c r="R558" s="32" t="s">
        <v>416</v>
      </c>
      <c r="S558" s="40">
        <v>1200</v>
      </c>
      <c r="T558" s="33" t="s">
        <v>427</v>
      </c>
      <c r="U558">
        <v>4</v>
      </c>
      <c r="V558">
        <v>50</v>
      </c>
      <c r="W558" t="s">
        <v>533</v>
      </c>
      <c r="X558">
        <v>11</v>
      </c>
      <c r="Y558">
        <v>10</v>
      </c>
      <c r="Z558">
        <v>12</v>
      </c>
      <c r="AD558" t="s">
        <v>155</v>
      </c>
      <c r="AE558">
        <v>1212</v>
      </c>
      <c r="AF558" t="s">
        <v>46</v>
      </c>
    </row>
    <row r="559" spans="1:32" x14ac:dyDescent="0.25">
      <c r="A559" s="18" t="s">
        <v>127</v>
      </c>
      <c r="B559" s="27" t="s">
        <v>153</v>
      </c>
      <c r="C559" s="37" t="str">
        <f>VLOOKUP(X559, method!$A$1:$B$15, 2, 0)</f>
        <v>中前</v>
      </c>
      <c r="D559">
        <v>8</v>
      </c>
      <c r="E559" s="141" t="str">
        <f t="shared" si="16"/>
        <v/>
      </c>
      <c r="F559" s="141">
        <f>COUNTIF($B$2:B559,B559)</f>
        <v>3</v>
      </c>
      <c r="G559" s="141" t="str">
        <f t="shared" si="17"/>
        <v/>
      </c>
      <c r="H559">
        <v>5</v>
      </c>
      <c r="I559">
        <v>7</v>
      </c>
      <c r="J559" s="57" t="s">
        <v>326</v>
      </c>
      <c r="K559" s="65" t="s">
        <v>167</v>
      </c>
      <c r="L559" s="23" t="s">
        <v>154</v>
      </c>
      <c r="M559">
        <v>120</v>
      </c>
      <c r="N559">
        <v>127</v>
      </c>
      <c r="O559">
        <v>25</v>
      </c>
      <c r="P559">
        <v>151</v>
      </c>
      <c r="Q559" t="s">
        <v>974</v>
      </c>
      <c r="R559" t="s">
        <v>479</v>
      </c>
      <c r="S559">
        <v>1000</v>
      </c>
      <c r="T559" s="33" t="s">
        <v>417</v>
      </c>
      <c r="U559">
        <v>4</v>
      </c>
      <c r="V559">
        <v>52</v>
      </c>
      <c r="W559" t="s">
        <v>516</v>
      </c>
      <c r="X559">
        <v>7</v>
      </c>
      <c r="Y559">
        <v>12</v>
      </c>
      <c r="Z559">
        <v>8</v>
      </c>
      <c r="AD559" t="s">
        <v>1127</v>
      </c>
      <c r="AE559">
        <v>1220</v>
      </c>
      <c r="AF559" t="s">
        <v>46</v>
      </c>
    </row>
    <row r="560" spans="1:32" x14ac:dyDescent="0.25">
      <c r="A560" s="18" t="s">
        <v>127</v>
      </c>
      <c r="B560" s="27" t="s">
        <v>153</v>
      </c>
      <c r="C560" s="37" t="str">
        <f>VLOOKUP(X560, method!$A$1:$B$15, 2, 0)</f>
        <v>中前</v>
      </c>
      <c r="D560">
        <v>12</v>
      </c>
      <c r="E560" s="141" t="str">
        <f t="shared" si="16"/>
        <v/>
      </c>
      <c r="F560" s="141">
        <f>COUNTIF($B$2:B560,B560)</f>
        <v>4</v>
      </c>
      <c r="G560" s="141" t="str">
        <f t="shared" si="17"/>
        <v/>
      </c>
      <c r="H560">
        <v>5</v>
      </c>
      <c r="I560">
        <v>2</v>
      </c>
      <c r="J560" s="57" t="s">
        <v>326</v>
      </c>
      <c r="K560" s="57" t="s">
        <v>326</v>
      </c>
      <c r="L560" s="23" t="s">
        <v>154</v>
      </c>
      <c r="M560">
        <v>120</v>
      </c>
      <c r="N560">
        <v>123</v>
      </c>
      <c r="O560">
        <v>25</v>
      </c>
      <c r="P560">
        <v>105</v>
      </c>
      <c r="Q560" t="s">
        <v>498</v>
      </c>
      <c r="R560" t="s">
        <v>479</v>
      </c>
      <c r="S560">
        <v>1000</v>
      </c>
      <c r="T560" s="33" t="s">
        <v>427</v>
      </c>
      <c r="U560">
        <v>4</v>
      </c>
      <c r="V560">
        <v>52</v>
      </c>
      <c r="W560" t="s">
        <v>505</v>
      </c>
      <c r="X560">
        <v>6</v>
      </c>
      <c r="Y560">
        <v>7</v>
      </c>
      <c r="Z560">
        <v>12</v>
      </c>
      <c r="AD560" t="s">
        <v>1128</v>
      </c>
      <c r="AE560">
        <v>1222</v>
      </c>
      <c r="AF560" t="s">
        <v>639</v>
      </c>
    </row>
    <row r="561" spans="1:32" x14ac:dyDescent="0.25">
      <c r="A561" s="18" t="s">
        <v>127</v>
      </c>
      <c r="B561" s="16" t="s">
        <v>157</v>
      </c>
      <c r="C561" s="38" t="str">
        <f>VLOOKUP(X561, method!$A$1:$B$15, 2, 0)</f>
        <v>留後</v>
      </c>
      <c r="D561">
        <v>11</v>
      </c>
      <c r="E561" s="141" t="str">
        <f t="shared" si="16"/>
        <v/>
      </c>
      <c r="F561" s="141">
        <f>COUNTIF($B$2:B561,B561)</f>
        <v>1</v>
      </c>
      <c r="G561" s="141" t="str">
        <f t="shared" si="17"/>
        <v/>
      </c>
      <c r="H561">
        <v>9</v>
      </c>
      <c r="I561">
        <v>14</v>
      </c>
      <c r="J561" s="56" t="s">
        <v>69</v>
      </c>
      <c r="K561" s="50" t="s">
        <v>565</v>
      </c>
      <c r="L561" s="21" t="s">
        <v>158</v>
      </c>
      <c r="M561">
        <v>121</v>
      </c>
      <c r="N561">
        <v>121</v>
      </c>
      <c r="O561">
        <v>42</v>
      </c>
      <c r="P561">
        <v>99</v>
      </c>
      <c r="Q561" t="s">
        <v>651</v>
      </c>
      <c r="R561" t="s">
        <v>501</v>
      </c>
      <c r="S561">
        <v>1400</v>
      </c>
      <c r="T561" s="33" t="s">
        <v>417</v>
      </c>
      <c r="U561">
        <v>4</v>
      </c>
      <c r="V561">
        <v>47</v>
      </c>
      <c r="W561">
        <v>5</v>
      </c>
      <c r="X561">
        <v>12</v>
      </c>
      <c r="Y561">
        <v>10</v>
      </c>
      <c r="Z561">
        <v>10</v>
      </c>
      <c r="AA561">
        <v>11</v>
      </c>
      <c r="AD561" t="s">
        <v>1129</v>
      </c>
      <c r="AE561">
        <v>1049</v>
      </c>
      <c r="AF561" t="s">
        <v>161</v>
      </c>
    </row>
    <row r="562" spans="1:32" x14ac:dyDescent="0.25">
      <c r="A562" s="18" t="s">
        <v>127</v>
      </c>
      <c r="B562" s="16" t="s">
        <v>157</v>
      </c>
      <c r="C562" s="35" t="str">
        <f>VLOOKUP(X562, method!$A$1:$B$15, 2, 0)</f>
        <v>放頭</v>
      </c>
      <c r="D562">
        <v>11</v>
      </c>
      <c r="E562" s="141" t="str">
        <f t="shared" si="16"/>
        <v/>
      </c>
      <c r="F562" s="141">
        <f>COUNTIF($B$2:B562,B562)</f>
        <v>2</v>
      </c>
      <c r="G562" s="141" t="str">
        <f t="shared" si="17"/>
        <v/>
      </c>
      <c r="H562">
        <v>9</v>
      </c>
      <c r="I562">
        <v>12</v>
      </c>
      <c r="J562" s="56" t="s">
        <v>69</v>
      </c>
      <c r="K562" s="54" t="s">
        <v>58</v>
      </c>
      <c r="L562" s="21" t="s">
        <v>158</v>
      </c>
      <c r="M562">
        <v>121</v>
      </c>
      <c r="N562">
        <v>125</v>
      </c>
      <c r="O562">
        <v>42</v>
      </c>
      <c r="P562">
        <v>71</v>
      </c>
      <c r="Q562" t="s">
        <v>1065</v>
      </c>
      <c r="R562" t="s">
        <v>457</v>
      </c>
      <c r="S562" s="40">
        <v>1200</v>
      </c>
      <c r="T562" s="33" t="s">
        <v>417</v>
      </c>
      <c r="U562">
        <v>4</v>
      </c>
      <c r="V562">
        <v>49</v>
      </c>
      <c r="W562" t="s">
        <v>487</v>
      </c>
      <c r="X562">
        <v>3</v>
      </c>
      <c r="Y562">
        <v>3</v>
      </c>
      <c r="Z562">
        <v>11</v>
      </c>
      <c r="AD562" t="s">
        <v>164</v>
      </c>
      <c r="AE562">
        <v>1039</v>
      </c>
      <c r="AF562" t="s">
        <v>669</v>
      </c>
    </row>
    <row r="563" spans="1:32" x14ac:dyDescent="0.25">
      <c r="A563" s="18" t="s">
        <v>127</v>
      </c>
      <c r="B563" s="16" t="s">
        <v>157</v>
      </c>
      <c r="C563" s="37" t="str">
        <f>VLOOKUP(X563, method!$A$1:$B$15, 2, 0)</f>
        <v>中前</v>
      </c>
      <c r="D563">
        <v>11</v>
      </c>
      <c r="E563" s="141" t="str">
        <f t="shared" si="16"/>
        <v/>
      </c>
      <c r="F563" s="141">
        <f>COUNTIF($B$2:B563,B563)</f>
        <v>3</v>
      </c>
      <c r="G563" s="141" t="str">
        <f t="shared" si="17"/>
        <v/>
      </c>
      <c r="H563">
        <v>9</v>
      </c>
      <c r="I563">
        <v>10</v>
      </c>
      <c r="J563" s="56" t="s">
        <v>69</v>
      </c>
      <c r="K563" s="68" t="s">
        <v>316</v>
      </c>
      <c r="L563" s="21" t="s">
        <v>158</v>
      </c>
      <c r="M563">
        <v>121</v>
      </c>
      <c r="N563">
        <v>121</v>
      </c>
      <c r="O563">
        <v>42</v>
      </c>
      <c r="P563">
        <v>78</v>
      </c>
      <c r="Q563" t="s">
        <v>656</v>
      </c>
      <c r="R563" s="32" t="s">
        <v>426</v>
      </c>
      <c r="S563" s="40">
        <v>1200</v>
      </c>
      <c r="T563" s="33" t="s">
        <v>427</v>
      </c>
      <c r="U563">
        <v>4</v>
      </c>
      <c r="V563">
        <v>51</v>
      </c>
      <c r="W563" t="s">
        <v>1130</v>
      </c>
      <c r="X563">
        <v>5</v>
      </c>
      <c r="Y563">
        <v>7</v>
      </c>
      <c r="Z563">
        <v>11</v>
      </c>
      <c r="AD563" t="s">
        <v>159</v>
      </c>
      <c r="AE563">
        <v>1042</v>
      </c>
      <c r="AF563" t="s">
        <v>680</v>
      </c>
    </row>
    <row r="564" spans="1:32" x14ac:dyDescent="0.25">
      <c r="A564" s="18" t="s">
        <v>127</v>
      </c>
      <c r="B564" s="16" t="s">
        <v>157</v>
      </c>
      <c r="C564" s="37" t="str">
        <f>VLOOKUP(X564, method!$A$1:$B$15, 2, 0)</f>
        <v>中前</v>
      </c>
      <c r="D564">
        <v>8</v>
      </c>
      <c r="E564" s="141" t="str">
        <f t="shared" si="16"/>
        <v/>
      </c>
      <c r="F564" s="141">
        <f>COUNTIF($B$2:B564,B564)</f>
        <v>4</v>
      </c>
      <c r="G564" s="141" t="str">
        <f t="shared" si="17"/>
        <v/>
      </c>
      <c r="H564">
        <v>9</v>
      </c>
      <c r="I564">
        <v>4</v>
      </c>
      <c r="J564" s="56" t="s">
        <v>69</v>
      </c>
      <c r="K564" s="68" t="s">
        <v>316</v>
      </c>
      <c r="L564" s="21" t="s">
        <v>158</v>
      </c>
      <c r="M564">
        <v>121</v>
      </c>
      <c r="N564">
        <v>121</v>
      </c>
      <c r="O564">
        <v>42</v>
      </c>
      <c r="P564">
        <v>38</v>
      </c>
      <c r="Q564" t="s">
        <v>779</v>
      </c>
      <c r="R564" t="s">
        <v>508</v>
      </c>
      <c r="S564">
        <v>1000</v>
      </c>
      <c r="T564" s="33" t="s">
        <v>427</v>
      </c>
      <c r="U564">
        <v>4</v>
      </c>
      <c r="V564">
        <v>52</v>
      </c>
      <c r="W564" t="s">
        <v>429</v>
      </c>
      <c r="X564">
        <v>7</v>
      </c>
      <c r="Y564">
        <v>7</v>
      </c>
      <c r="Z564">
        <v>8</v>
      </c>
      <c r="AD564" t="s">
        <v>1131</v>
      </c>
      <c r="AE564">
        <v>1053</v>
      </c>
      <c r="AF564" t="s">
        <v>624</v>
      </c>
    </row>
    <row r="565" spans="1:32" x14ac:dyDescent="0.25">
      <c r="A565" s="18" t="s">
        <v>127</v>
      </c>
      <c r="B565" s="17" t="s">
        <v>163</v>
      </c>
      <c r="C565" s="37" t="str">
        <f>VLOOKUP(X565, method!$A$1:$B$15, 2, 0)</f>
        <v>中前</v>
      </c>
      <c r="D565">
        <v>8</v>
      </c>
      <c r="E565" s="141" t="str">
        <f t="shared" si="16"/>
        <v/>
      </c>
      <c r="F565" s="141">
        <f>COUNTIF($B$2:B565,B565)</f>
        <v>1</v>
      </c>
      <c r="G565" s="141" t="str">
        <f t="shared" si="17"/>
        <v/>
      </c>
      <c r="H565">
        <v>2</v>
      </c>
      <c r="I565">
        <v>7</v>
      </c>
      <c r="J565" s="59" t="s">
        <v>85</v>
      </c>
      <c r="K565" s="67" t="s">
        <v>195</v>
      </c>
      <c r="L565" s="25" t="s">
        <v>54</v>
      </c>
      <c r="M565">
        <v>120</v>
      </c>
      <c r="N565">
        <v>122</v>
      </c>
      <c r="O565">
        <v>26</v>
      </c>
      <c r="P565">
        <v>67</v>
      </c>
      <c r="Q565" t="s">
        <v>415</v>
      </c>
      <c r="R565" s="32" t="s">
        <v>416</v>
      </c>
      <c r="S565" s="40">
        <v>1200</v>
      </c>
      <c r="T565" s="33" t="s">
        <v>417</v>
      </c>
      <c r="U565">
        <v>4</v>
      </c>
      <c r="V565">
        <v>46</v>
      </c>
      <c r="W565" t="s">
        <v>474</v>
      </c>
      <c r="X565">
        <v>7</v>
      </c>
      <c r="Y565">
        <v>7</v>
      </c>
      <c r="Z565">
        <v>8</v>
      </c>
      <c r="AD565" t="s">
        <v>164</v>
      </c>
      <c r="AE565">
        <v>1083</v>
      </c>
      <c r="AF565" t="s">
        <v>87</v>
      </c>
    </row>
    <row r="566" spans="1:32" x14ac:dyDescent="0.25">
      <c r="A566" s="18" t="s">
        <v>127</v>
      </c>
      <c r="B566" s="17" t="s">
        <v>163</v>
      </c>
      <c r="C566" s="36" t="str">
        <f>VLOOKUP(X566, method!$A$1:$B$15, 2, 0)</f>
        <v>中後</v>
      </c>
      <c r="D566">
        <v>9</v>
      </c>
      <c r="E566" s="141" t="str">
        <f t="shared" si="16"/>
        <v/>
      </c>
      <c r="F566" s="141">
        <f>COUNTIF($B$2:B566,B566)</f>
        <v>2</v>
      </c>
      <c r="G566" s="141" t="str">
        <f t="shared" si="17"/>
        <v/>
      </c>
      <c r="H566">
        <v>2</v>
      </c>
      <c r="I566">
        <v>1</v>
      </c>
      <c r="J566" s="59" t="s">
        <v>85</v>
      </c>
      <c r="K566" s="64" t="s">
        <v>150</v>
      </c>
      <c r="L566" s="25" t="s">
        <v>54</v>
      </c>
      <c r="M566">
        <v>120</v>
      </c>
      <c r="N566">
        <v>126</v>
      </c>
      <c r="O566">
        <v>26</v>
      </c>
      <c r="P566">
        <v>36</v>
      </c>
      <c r="Q566" t="s">
        <v>728</v>
      </c>
      <c r="R566" t="s">
        <v>457</v>
      </c>
      <c r="S566" s="40">
        <v>1200</v>
      </c>
      <c r="T566" s="33" t="s">
        <v>417</v>
      </c>
      <c r="U566">
        <v>4</v>
      </c>
      <c r="V566">
        <v>49</v>
      </c>
      <c r="W566">
        <v>14</v>
      </c>
      <c r="X566">
        <v>9</v>
      </c>
      <c r="Y566">
        <v>8</v>
      </c>
      <c r="Z566">
        <v>9</v>
      </c>
      <c r="AD566" t="s">
        <v>747</v>
      </c>
      <c r="AE566">
        <v>1077</v>
      </c>
      <c r="AF566" t="s">
        <v>87</v>
      </c>
    </row>
    <row r="567" spans="1:32" x14ac:dyDescent="0.25">
      <c r="A567" s="18" t="s">
        <v>127</v>
      </c>
      <c r="B567" s="17" t="s">
        <v>163</v>
      </c>
      <c r="C567" s="38" t="str">
        <f>VLOOKUP(X567, method!$A$1:$B$15, 2, 0)</f>
        <v>留後</v>
      </c>
      <c r="D567">
        <v>12</v>
      </c>
      <c r="E567" s="141" t="str">
        <f t="shared" si="16"/>
        <v/>
      </c>
      <c r="F567" s="141">
        <f>COUNTIF($B$2:B567,B567)</f>
        <v>3</v>
      </c>
      <c r="G567" s="141" t="str">
        <f t="shared" si="17"/>
        <v/>
      </c>
      <c r="H567">
        <v>2</v>
      </c>
      <c r="I567">
        <v>7</v>
      </c>
      <c r="J567" s="59" t="s">
        <v>85</v>
      </c>
      <c r="K567" s="64" t="s">
        <v>150</v>
      </c>
      <c r="L567" s="25" t="s">
        <v>54</v>
      </c>
      <c r="M567">
        <v>120</v>
      </c>
      <c r="N567">
        <v>126</v>
      </c>
      <c r="O567">
        <v>26</v>
      </c>
      <c r="P567">
        <v>52</v>
      </c>
      <c r="Q567" t="s">
        <v>731</v>
      </c>
      <c r="R567" s="32" t="s">
        <v>416</v>
      </c>
      <c r="S567" s="40">
        <v>1200</v>
      </c>
      <c r="T567" s="33" t="s">
        <v>427</v>
      </c>
      <c r="U567">
        <v>4</v>
      </c>
      <c r="V567">
        <v>51</v>
      </c>
      <c r="W567" t="s">
        <v>516</v>
      </c>
      <c r="X567">
        <v>12</v>
      </c>
      <c r="Y567">
        <v>11</v>
      </c>
      <c r="Z567">
        <v>12</v>
      </c>
      <c r="AD567" t="s">
        <v>1132</v>
      </c>
      <c r="AE567">
        <v>1090</v>
      </c>
      <c r="AF567" t="s">
        <v>680</v>
      </c>
    </row>
    <row r="568" spans="1:32" x14ac:dyDescent="0.25">
      <c r="A568" s="18" t="s">
        <v>127</v>
      </c>
      <c r="B568" s="17" t="s">
        <v>163</v>
      </c>
      <c r="C568" s="37" t="str">
        <f>VLOOKUP(X568, method!$A$1:$B$15, 2, 0)</f>
        <v>中前</v>
      </c>
      <c r="D568">
        <v>12</v>
      </c>
      <c r="E568" s="141" t="str">
        <f t="shared" si="16"/>
        <v/>
      </c>
      <c r="F568" s="141">
        <f>COUNTIF($B$2:B568,B568)</f>
        <v>4</v>
      </c>
      <c r="G568" s="141" t="str">
        <f t="shared" si="17"/>
        <v/>
      </c>
      <c r="H568">
        <v>2</v>
      </c>
      <c r="I568">
        <v>6</v>
      </c>
      <c r="J568" s="59" t="s">
        <v>85</v>
      </c>
      <c r="K568" s="55" t="s">
        <v>64</v>
      </c>
      <c r="L568" s="25" t="s">
        <v>54</v>
      </c>
      <c r="M568">
        <v>120</v>
      </c>
      <c r="N568">
        <v>127</v>
      </c>
      <c r="O568">
        <v>26</v>
      </c>
      <c r="P568">
        <v>23</v>
      </c>
      <c r="Q568" t="s">
        <v>706</v>
      </c>
      <c r="R568" t="s">
        <v>479</v>
      </c>
      <c r="S568" s="40">
        <v>1200</v>
      </c>
      <c r="T568" s="33" t="s">
        <v>427</v>
      </c>
      <c r="U568">
        <v>4</v>
      </c>
      <c r="V568">
        <v>52</v>
      </c>
      <c r="W568" t="s">
        <v>1133</v>
      </c>
      <c r="X568">
        <v>7</v>
      </c>
      <c r="Y568">
        <v>6</v>
      </c>
      <c r="Z568">
        <v>12</v>
      </c>
      <c r="AD568" t="s">
        <v>1134</v>
      </c>
      <c r="AE568">
        <v>1075</v>
      </c>
      <c r="AF568" t="s">
        <v>624</v>
      </c>
    </row>
    <row r="569" spans="1:32" x14ac:dyDescent="0.25">
      <c r="A569" s="18" t="s">
        <v>127</v>
      </c>
      <c r="B569" s="17" t="s">
        <v>163</v>
      </c>
      <c r="C569" s="36" t="str">
        <f>VLOOKUP(X569, method!$A$1:$B$15, 2, 0)</f>
        <v>中後</v>
      </c>
      <c r="D569">
        <v>9</v>
      </c>
      <c r="E569" s="141" t="str">
        <f t="shared" si="16"/>
        <v/>
      </c>
      <c r="F569" s="141">
        <f>COUNTIF($B$2:B569,B569)</f>
        <v>5</v>
      </c>
      <c r="G569" s="141" t="str">
        <f t="shared" si="17"/>
        <v/>
      </c>
      <c r="H569">
        <v>2</v>
      </c>
      <c r="I569">
        <v>12</v>
      </c>
      <c r="J569" s="59" t="s">
        <v>85</v>
      </c>
      <c r="K569" s="49" t="s">
        <v>31</v>
      </c>
      <c r="L569" s="25" t="s">
        <v>54</v>
      </c>
      <c r="M569">
        <v>120</v>
      </c>
      <c r="N569">
        <v>127</v>
      </c>
      <c r="O569">
        <v>26</v>
      </c>
      <c r="P569">
        <v>13</v>
      </c>
      <c r="Q569" t="s">
        <v>551</v>
      </c>
      <c r="R569" s="31" t="s">
        <v>420</v>
      </c>
      <c r="S569">
        <v>1000</v>
      </c>
      <c r="T569" s="33" t="s">
        <v>427</v>
      </c>
      <c r="U569">
        <v>4</v>
      </c>
      <c r="V569">
        <v>52</v>
      </c>
      <c r="W569">
        <v>5</v>
      </c>
      <c r="X569">
        <v>9</v>
      </c>
      <c r="Y569">
        <v>11</v>
      </c>
      <c r="Z569">
        <v>9</v>
      </c>
      <c r="AD569" t="s">
        <v>1135</v>
      </c>
      <c r="AE569">
        <v>1073</v>
      </c>
      <c r="AF569" t="s">
        <v>624</v>
      </c>
    </row>
    <row r="570" spans="1:32" x14ac:dyDescent="0.25">
      <c r="A570" s="18" t="s">
        <v>127</v>
      </c>
      <c r="B570" s="18" t="s">
        <v>166</v>
      </c>
      <c r="C570" s="36" t="str">
        <f>VLOOKUP(X570, method!$A$1:$B$15, 2, 0)</f>
        <v>中後</v>
      </c>
      <c r="D570">
        <v>10</v>
      </c>
      <c r="E570" s="141" t="str">
        <f t="shared" si="16"/>
        <v/>
      </c>
      <c r="F570" s="141">
        <f>COUNTIF($B$2:B570,B570)</f>
        <v>1</v>
      </c>
      <c r="G570" s="141" t="str">
        <f t="shared" si="17"/>
        <v/>
      </c>
      <c r="H570">
        <v>8</v>
      </c>
      <c r="I570">
        <v>8</v>
      </c>
      <c r="J570" s="65" t="s">
        <v>167</v>
      </c>
      <c r="K570" s="65" t="s">
        <v>167</v>
      </c>
      <c r="L570" s="21" t="s">
        <v>168</v>
      </c>
      <c r="M570">
        <v>119</v>
      </c>
      <c r="N570">
        <v>120</v>
      </c>
      <c r="O570">
        <v>20</v>
      </c>
      <c r="P570">
        <v>17</v>
      </c>
      <c r="Q570" t="s">
        <v>415</v>
      </c>
      <c r="R570" s="32" t="s">
        <v>416</v>
      </c>
      <c r="S570" s="40">
        <v>1200</v>
      </c>
      <c r="T570" s="33" t="s">
        <v>417</v>
      </c>
      <c r="U570">
        <v>4</v>
      </c>
      <c r="V570">
        <v>45</v>
      </c>
      <c r="W570">
        <v>4</v>
      </c>
      <c r="X570">
        <v>8</v>
      </c>
      <c r="Y570">
        <v>9</v>
      </c>
      <c r="Z570">
        <v>10</v>
      </c>
      <c r="AD570" t="s">
        <v>540</v>
      </c>
      <c r="AE570">
        <v>1252</v>
      </c>
      <c r="AF570" t="s">
        <v>99</v>
      </c>
    </row>
    <row r="571" spans="1:32" x14ac:dyDescent="0.25">
      <c r="A571" s="18" t="s">
        <v>127</v>
      </c>
      <c r="B571" s="18" t="s">
        <v>166</v>
      </c>
      <c r="C571" s="35" t="str">
        <f>VLOOKUP(X571, method!$A$1:$B$15, 2, 0)</f>
        <v>放頭</v>
      </c>
      <c r="D571" s="30">
        <v>5</v>
      </c>
      <c r="E571" s="141" t="str">
        <f t="shared" si="16"/>
        <v/>
      </c>
      <c r="F571" s="141">
        <f>COUNTIF($B$2:B571,B571)</f>
        <v>2</v>
      </c>
      <c r="G571" s="141" t="str">
        <f t="shared" si="17"/>
        <v/>
      </c>
      <c r="H571">
        <v>8</v>
      </c>
      <c r="I571">
        <v>12</v>
      </c>
      <c r="J571" s="65" t="s">
        <v>167</v>
      </c>
      <c r="K571" s="65" t="s">
        <v>167</v>
      </c>
      <c r="L571" s="21" t="s">
        <v>168</v>
      </c>
      <c r="M571">
        <v>119</v>
      </c>
      <c r="N571">
        <v>122</v>
      </c>
      <c r="O571">
        <v>20</v>
      </c>
      <c r="P571">
        <v>73</v>
      </c>
      <c r="Q571" t="s">
        <v>543</v>
      </c>
      <c r="R571" s="32" t="s">
        <v>426</v>
      </c>
      <c r="S571" s="40">
        <v>1200</v>
      </c>
      <c r="T571" s="33" t="s">
        <v>417</v>
      </c>
      <c r="U571">
        <v>4</v>
      </c>
      <c r="V571">
        <v>46</v>
      </c>
      <c r="W571" s="12" t="s">
        <v>471</v>
      </c>
      <c r="X571">
        <v>3</v>
      </c>
      <c r="Y571">
        <v>3</v>
      </c>
      <c r="Z571">
        <v>5</v>
      </c>
      <c r="AD571" t="s">
        <v>169</v>
      </c>
      <c r="AE571">
        <v>1257</v>
      </c>
      <c r="AF571" t="s">
        <v>99</v>
      </c>
    </row>
    <row r="572" spans="1:32" x14ac:dyDescent="0.25">
      <c r="A572" s="18" t="s">
        <v>127</v>
      </c>
      <c r="B572" s="18" t="s">
        <v>166</v>
      </c>
      <c r="C572" s="36" t="str">
        <f>VLOOKUP(X572, method!$A$1:$B$15, 2, 0)</f>
        <v>中後</v>
      </c>
      <c r="D572" s="30">
        <v>5</v>
      </c>
      <c r="E572" s="141" t="str">
        <f t="shared" si="16"/>
        <v/>
      </c>
      <c r="F572" s="141">
        <f>COUNTIF($B$2:B572,B572)</f>
        <v>3</v>
      </c>
      <c r="G572" s="141" t="str">
        <f t="shared" si="17"/>
        <v/>
      </c>
      <c r="H572">
        <v>8</v>
      </c>
      <c r="I572">
        <v>5</v>
      </c>
      <c r="J572" s="65" t="s">
        <v>167</v>
      </c>
      <c r="K572" s="63" t="s">
        <v>140</v>
      </c>
      <c r="L572" s="21" t="s">
        <v>168</v>
      </c>
      <c r="M572">
        <v>119</v>
      </c>
      <c r="N572">
        <v>122</v>
      </c>
      <c r="O572">
        <v>20</v>
      </c>
      <c r="P572">
        <v>101</v>
      </c>
      <c r="Q572" t="s">
        <v>419</v>
      </c>
      <c r="R572" s="31" t="s">
        <v>420</v>
      </c>
      <c r="S572">
        <v>1000</v>
      </c>
      <c r="T572" s="33" t="s">
        <v>417</v>
      </c>
      <c r="U572">
        <v>4</v>
      </c>
      <c r="V572">
        <v>47</v>
      </c>
      <c r="W572">
        <v>3</v>
      </c>
      <c r="X572">
        <v>8</v>
      </c>
      <c r="Y572">
        <v>6</v>
      </c>
      <c r="Z572">
        <v>5</v>
      </c>
      <c r="AD572" t="s">
        <v>1136</v>
      </c>
      <c r="AE572">
        <v>1262</v>
      </c>
      <c r="AF572" t="s">
        <v>99</v>
      </c>
    </row>
    <row r="573" spans="1:32" x14ac:dyDescent="0.25">
      <c r="A573" s="18" t="s">
        <v>127</v>
      </c>
      <c r="B573" s="18" t="s">
        <v>166</v>
      </c>
      <c r="C573" s="37" t="str">
        <f>VLOOKUP(X573, method!$A$1:$B$15, 2, 0)</f>
        <v>中前</v>
      </c>
      <c r="D573">
        <v>9</v>
      </c>
      <c r="E573" s="141" t="str">
        <f t="shared" si="16"/>
        <v/>
      </c>
      <c r="F573" s="141">
        <f>COUNTIF($B$2:B573,B573)</f>
        <v>4</v>
      </c>
      <c r="G573" s="141" t="str">
        <f t="shared" si="17"/>
        <v/>
      </c>
      <c r="H573">
        <v>8</v>
      </c>
      <c r="I573">
        <v>8</v>
      </c>
      <c r="J573" s="65" t="s">
        <v>167</v>
      </c>
      <c r="K573" s="51" t="s">
        <v>43</v>
      </c>
      <c r="L573" s="21" t="s">
        <v>168</v>
      </c>
      <c r="M573">
        <v>119</v>
      </c>
      <c r="N573">
        <v>129</v>
      </c>
      <c r="O573">
        <v>20</v>
      </c>
      <c r="P573">
        <v>267</v>
      </c>
      <c r="Q573" t="s">
        <v>660</v>
      </c>
      <c r="R573" t="s">
        <v>508</v>
      </c>
      <c r="S573" s="40">
        <v>1200</v>
      </c>
      <c r="T573" s="33" t="s">
        <v>417</v>
      </c>
      <c r="U573">
        <v>4</v>
      </c>
      <c r="V573">
        <v>50</v>
      </c>
      <c r="W573" t="s">
        <v>468</v>
      </c>
      <c r="X573">
        <v>7</v>
      </c>
      <c r="Y573">
        <v>9</v>
      </c>
      <c r="Z573">
        <v>9</v>
      </c>
      <c r="AD573" t="s">
        <v>1111</v>
      </c>
      <c r="AE573">
        <v>1257</v>
      </c>
      <c r="AF573" t="s">
        <v>99</v>
      </c>
    </row>
    <row r="574" spans="1:32" x14ac:dyDescent="0.25">
      <c r="A574" s="18" t="s">
        <v>127</v>
      </c>
      <c r="B574" s="18" t="s">
        <v>166</v>
      </c>
      <c r="C574" s="36" t="str">
        <f>VLOOKUP(X574, method!$A$1:$B$15, 2, 0)</f>
        <v>中後</v>
      </c>
      <c r="D574">
        <v>10</v>
      </c>
      <c r="E574" s="141" t="str">
        <f t="shared" si="16"/>
        <v/>
      </c>
      <c r="F574" s="141">
        <f>COUNTIF($B$2:B574,B574)</f>
        <v>5</v>
      </c>
      <c r="G574" s="141" t="str">
        <f t="shared" si="17"/>
        <v/>
      </c>
      <c r="H574">
        <v>8</v>
      </c>
      <c r="I574">
        <v>3</v>
      </c>
      <c r="J574" s="65" t="s">
        <v>167</v>
      </c>
      <c r="K574" s="51" t="s">
        <v>43</v>
      </c>
      <c r="L574" s="21" t="s">
        <v>168</v>
      </c>
      <c r="M574">
        <v>119</v>
      </c>
      <c r="N574">
        <v>127</v>
      </c>
      <c r="O574">
        <v>20</v>
      </c>
      <c r="P574">
        <v>185</v>
      </c>
      <c r="Q574" t="s">
        <v>682</v>
      </c>
      <c r="R574" t="s">
        <v>479</v>
      </c>
      <c r="S574">
        <v>1000</v>
      </c>
      <c r="T574" s="33" t="s">
        <v>417</v>
      </c>
      <c r="U574">
        <v>4</v>
      </c>
      <c r="V574">
        <v>52</v>
      </c>
      <c r="W574" t="s">
        <v>519</v>
      </c>
      <c r="X574">
        <v>9</v>
      </c>
      <c r="Y574">
        <v>11</v>
      </c>
      <c r="Z574">
        <v>10</v>
      </c>
      <c r="AD574" t="s">
        <v>657</v>
      </c>
      <c r="AE574">
        <v>1273</v>
      </c>
      <c r="AF574" t="s">
        <v>1137</v>
      </c>
    </row>
    <row r="575" spans="1:32" x14ac:dyDescent="0.25">
      <c r="A575" s="18" t="s">
        <v>127</v>
      </c>
      <c r="B575" s="18" t="s">
        <v>166</v>
      </c>
      <c r="C575" s="37" t="str">
        <f>VLOOKUP(X575, method!$A$1:$B$15, 2, 0)</f>
        <v>中前</v>
      </c>
      <c r="D575">
        <v>12</v>
      </c>
      <c r="E575" s="141" t="str">
        <f t="shared" si="16"/>
        <v/>
      </c>
      <c r="F575" s="141">
        <f>COUNTIF($B$2:B575,B575)</f>
        <v>6</v>
      </c>
      <c r="G575" s="141" t="str">
        <f t="shared" si="17"/>
        <v/>
      </c>
      <c r="H575">
        <v>8</v>
      </c>
      <c r="I575">
        <v>7</v>
      </c>
      <c r="J575" s="65" t="s">
        <v>167</v>
      </c>
      <c r="K575" s="50" t="s">
        <v>565</v>
      </c>
      <c r="L575" s="21" t="s">
        <v>168</v>
      </c>
      <c r="M575">
        <v>119</v>
      </c>
      <c r="N575">
        <v>129</v>
      </c>
      <c r="O575">
        <v>20</v>
      </c>
      <c r="P575">
        <v>33</v>
      </c>
      <c r="Q575" t="s">
        <v>886</v>
      </c>
      <c r="R575" t="s">
        <v>483</v>
      </c>
      <c r="S575" s="40">
        <v>1200</v>
      </c>
      <c r="T575" s="33" t="s">
        <v>417</v>
      </c>
      <c r="U575">
        <v>4</v>
      </c>
      <c r="V575">
        <v>56</v>
      </c>
      <c r="W575" t="s">
        <v>643</v>
      </c>
      <c r="X575">
        <v>6</v>
      </c>
      <c r="Y575">
        <v>11</v>
      </c>
      <c r="Z575">
        <v>12</v>
      </c>
      <c r="AD575" t="s">
        <v>491</v>
      </c>
      <c r="AE575">
        <v>1256</v>
      </c>
      <c r="AF575" t="s">
        <v>1138</v>
      </c>
    </row>
    <row r="576" spans="1:32" x14ac:dyDescent="0.25">
      <c r="A576" s="18" t="s">
        <v>127</v>
      </c>
      <c r="B576" s="18" t="s">
        <v>166</v>
      </c>
      <c r="C576" s="36" t="str">
        <f>VLOOKUP(X576, method!$A$1:$B$15, 2, 0)</f>
        <v>中後</v>
      </c>
      <c r="D576">
        <v>14</v>
      </c>
      <c r="E576" s="141" t="str">
        <f t="shared" si="16"/>
        <v/>
      </c>
      <c r="F576" s="141">
        <f>COUNTIF($B$2:B576,B576)</f>
        <v>7</v>
      </c>
      <c r="G576" s="141" t="str">
        <f t="shared" si="17"/>
        <v/>
      </c>
      <c r="H576">
        <v>8</v>
      </c>
      <c r="I576">
        <v>3</v>
      </c>
      <c r="J576" s="65" t="s">
        <v>167</v>
      </c>
      <c r="K576" s="62" t="s">
        <v>120</v>
      </c>
      <c r="L576" s="21" t="s">
        <v>168</v>
      </c>
      <c r="M576">
        <v>119</v>
      </c>
      <c r="N576">
        <v>134</v>
      </c>
      <c r="O576">
        <v>20</v>
      </c>
      <c r="P576">
        <v>137</v>
      </c>
      <c r="Q576" t="s">
        <v>1070</v>
      </c>
      <c r="R576" t="s">
        <v>508</v>
      </c>
      <c r="S576">
        <v>1000</v>
      </c>
      <c r="T576" s="33" t="s">
        <v>417</v>
      </c>
      <c r="U576">
        <v>4</v>
      </c>
      <c r="V576">
        <v>59</v>
      </c>
      <c r="W576" t="s">
        <v>753</v>
      </c>
      <c r="X576">
        <v>10</v>
      </c>
      <c r="Y576">
        <v>9</v>
      </c>
      <c r="Z576">
        <v>14</v>
      </c>
      <c r="AD576" t="s">
        <v>1139</v>
      </c>
      <c r="AE576">
        <v>1258</v>
      </c>
      <c r="AF576" t="s">
        <v>1138</v>
      </c>
    </row>
    <row r="577" spans="1:32" x14ac:dyDescent="0.25">
      <c r="A577" s="18" t="s">
        <v>127</v>
      </c>
      <c r="B577" s="18" t="s">
        <v>166</v>
      </c>
      <c r="C577" s="38" t="str">
        <f>VLOOKUP(X577, method!$A$1:$B$15, 2, 0)</f>
        <v>留後</v>
      </c>
      <c r="D577">
        <v>11</v>
      </c>
      <c r="E577" s="141" t="str">
        <f t="shared" si="16"/>
        <v/>
      </c>
      <c r="F577" s="141">
        <f>COUNTIF($B$2:B577,B577)</f>
        <v>8</v>
      </c>
      <c r="G577" s="141" t="str">
        <f t="shared" si="17"/>
        <v/>
      </c>
      <c r="H577">
        <v>8</v>
      </c>
      <c r="I577">
        <v>12</v>
      </c>
      <c r="J577" s="65" t="s">
        <v>167</v>
      </c>
      <c r="K577" s="65" t="s">
        <v>167</v>
      </c>
      <c r="L577" s="21" t="s">
        <v>168</v>
      </c>
      <c r="M577">
        <v>119</v>
      </c>
      <c r="N577">
        <v>119</v>
      </c>
      <c r="O577">
        <v>20</v>
      </c>
      <c r="P577">
        <v>139</v>
      </c>
      <c r="Q577" t="s">
        <v>576</v>
      </c>
      <c r="R577" t="s">
        <v>508</v>
      </c>
      <c r="S577">
        <v>1000</v>
      </c>
      <c r="T577" s="33" t="s">
        <v>417</v>
      </c>
      <c r="U577">
        <v>3</v>
      </c>
      <c r="V577">
        <v>61</v>
      </c>
      <c r="W577" t="s">
        <v>589</v>
      </c>
      <c r="X577">
        <v>12</v>
      </c>
      <c r="Y577">
        <v>11</v>
      </c>
      <c r="Z577">
        <v>11</v>
      </c>
      <c r="AD577" t="s">
        <v>1140</v>
      </c>
      <c r="AE577">
        <v>1249</v>
      </c>
      <c r="AF577" t="s">
        <v>1138</v>
      </c>
    </row>
    <row r="578" spans="1:32" x14ac:dyDescent="0.25">
      <c r="A578" s="18" t="s">
        <v>127</v>
      </c>
      <c r="B578" s="18" t="s">
        <v>166</v>
      </c>
      <c r="C578" s="37" t="str">
        <f>VLOOKUP(X578, method!$A$1:$B$15, 2, 0)</f>
        <v>中前</v>
      </c>
      <c r="D578">
        <v>11</v>
      </c>
      <c r="E578" s="141" t="str">
        <f t="shared" ref="E578:E641" si="18">IF(COUNTIFS($B:$B,B578,$F:$F,"&lt;="&amp;5,$D:$D,"&lt;="&amp;5)&gt;=3,"忠","")</f>
        <v/>
      </c>
      <c r="F578" s="141">
        <f>COUNTIF($B$2:B578,B578)</f>
        <v>9</v>
      </c>
      <c r="G578" s="141" t="str">
        <f t="shared" ref="G578:G641" si="19">IF(F578&lt;=5,
    IF(COUNTIFS($B:$B,TRIM($B578),$F:$F,"&lt;=5",$AC:$AC,"&lt;&gt;"&amp;LOOKUP(1,0/((TRIM($B:$B)=TRIM($B578))*($F:$F=1)),$AC:$AC))&gt;0,
    "倉",""),
"")</f>
        <v/>
      </c>
      <c r="H578">
        <v>8</v>
      </c>
      <c r="I578">
        <v>12</v>
      </c>
      <c r="J578" s="65" t="s">
        <v>167</v>
      </c>
      <c r="K578" s="62" t="s">
        <v>120</v>
      </c>
      <c r="L578" s="21" t="s">
        <v>168</v>
      </c>
      <c r="M578">
        <v>119</v>
      </c>
      <c r="N578">
        <v>119</v>
      </c>
      <c r="O578">
        <v>20</v>
      </c>
      <c r="P578">
        <v>231</v>
      </c>
      <c r="Q578" t="s">
        <v>558</v>
      </c>
      <c r="R578" t="s">
        <v>483</v>
      </c>
      <c r="S578" s="40">
        <v>1200</v>
      </c>
      <c r="T578" s="33" t="s">
        <v>427</v>
      </c>
      <c r="U578">
        <v>3</v>
      </c>
      <c r="V578">
        <v>63</v>
      </c>
      <c r="W578">
        <v>10</v>
      </c>
      <c r="X578">
        <v>6</v>
      </c>
      <c r="Y578">
        <v>9</v>
      </c>
      <c r="Z578">
        <v>11</v>
      </c>
      <c r="AD578" t="s">
        <v>736</v>
      </c>
      <c r="AE578">
        <v>1265</v>
      </c>
      <c r="AF578" t="s">
        <v>1141</v>
      </c>
    </row>
    <row r="579" spans="1:32" x14ac:dyDescent="0.25">
      <c r="A579" s="18" t="s">
        <v>127</v>
      </c>
      <c r="B579" s="18" t="s">
        <v>166</v>
      </c>
      <c r="C579" s="36" t="str">
        <f>VLOOKUP(X579, method!$A$1:$B$15, 2, 0)</f>
        <v>中後</v>
      </c>
      <c r="D579">
        <v>12</v>
      </c>
      <c r="E579" s="141" t="str">
        <f t="shared" si="18"/>
        <v/>
      </c>
      <c r="F579" s="141">
        <f>COUNTIF($B$2:B579,B579)</f>
        <v>10</v>
      </c>
      <c r="G579" s="141" t="str">
        <f t="shared" si="19"/>
        <v/>
      </c>
      <c r="H579">
        <v>8</v>
      </c>
      <c r="I579">
        <v>10</v>
      </c>
      <c r="J579" s="65" t="s">
        <v>167</v>
      </c>
      <c r="K579" s="84" t="s">
        <v>1142</v>
      </c>
      <c r="L579" s="21" t="s">
        <v>168</v>
      </c>
      <c r="M579">
        <v>119</v>
      </c>
      <c r="N579">
        <v>120</v>
      </c>
      <c r="O579">
        <v>20</v>
      </c>
      <c r="P579">
        <v>91</v>
      </c>
      <c r="Q579" t="s">
        <v>861</v>
      </c>
      <c r="R579" t="s">
        <v>457</v>
      </c>
      <c r="S579" s="40">
        <v>1200</v>
      </c>
      <c r="T579" s="33" t="s">
        <v>417</v>
      </c>
      <c r="U579">
        <v>3</v>
      </c>
      <c r="V579">
        <v>63</v>
      </c>
      <c r="W579" t="s">
        <v>738</v>
      </c>
      <c r="X579">
        <v>8</v>
      </c>
      <c r="Y579">
        <v>12</v>
      </c>
      <c r="Z579">
        <v>12</v>
      </c>
      <c r="AD579" t="s">
        <v>629</v>
      </c>
      <c r="AE579">
        <v>1250</v>
      </c>
      <c r="AF579" t="s">
        <v>1143</v>
      </c>
    </row>
    <row r="580" spans="1:32" x14ac:dyDescent="0.25">
      <c r="A580" s="18" t="s">
        <v>127</v>
      </c>
      <c r="B580" s="19" t="s">
        <v>172</v>
      </c>
      <c r="C580" s="37" t="str">
        <f>VLOOKUP(X580, method!$A$1:$B$15, 2, 0)</f>
        <v>中前</v>
      </c>
      <c r="D580">
        <v>11</v>
      </c>
      <c r="E580" s="141" t="str">
        <f t="shared" si="18"/>
        <v>忠</v>
      </c>
      <c r="F580" s="141">
        <f>COUNTIF($B$2:B580,B580)</f>
        <v>1</v>
      </c>
      <c r="G580" s="141" t="str">
        <f t="shared" si="19"/>
        <v/>
      </c>
      <c r="H580">
        <v>4</v>
      </c>
      <c r="I580">
        <v>6</v>
      </c>
      <c r="J580" s="66" t="s">
        <v>173</v>
      </c>
      <c r="K580" s="54" t="s">
        <v>58</v>
      </c>
      <c r="L580" s="16" t="s">
        <v>70</v>
      </c>
      <c r="M580">
        <v>118</v>
      </c>
      <c r="N580">
        <v>119</v>
      </c>
      <c r="O580">
        <v>6.2</v>
      </c>
      <c r="P580">
        <v>3.9</v>
      </c>
      <c r="Q580" t="s">
        <v>415</v>
      </c>
      <c r="R580" s="32" t="s">
        <v>416</v>
      </c>
      <c r="S580" s="40">
        <v>1200</v>
      </c>
      <c r="T580" s="33" t="s">
        <v>417</v>
      </c>
      <c r="U580">
        <v>4</v>
      </c>
      <c r="V580">
        <v>44</v>
      </c>
      <c r="W580" t="s">
        <v>502</v>
      </c>
      <c r="X580">
        <v>5</v>
      </c>
      <c r="Y580">
        <v>3</v>
      </c>
      <c r="Z580">
        <v>11</v>
      </c>
      <c r="AD580" t="s">
        <v>458</v>
      </c>
      <c r="AE580">
        <v>1258</v>
      </c>
      <c r="AF580" t="s">
        <v>685</v>
      </c>
    </row>
    <row r="581" spans="1:32" x14ac:dyDescent="0.25">
      <c r="A581" s="18" t="s">
        <v>127</v>
      </c>
      <c r="B581" s="19" t="s">
        <v>172</v>
      </c>
      <c r="C581" s="35" t="str">
        <f>VLOOKUP(X581, method!$A$1:$B$15, 2, 0)</f>
        <v>放頭</v>
      </c>
      <c r="D581" s="30">
        <v>4</v>
      </c>
      <c r="E581" s="141" t="str">
        <f t="shared" si="18"/>
        <v>忠</v>
      </c>
      <c r="F581" s="141">
        <f>COUNTIF($B$2:B581,B581)</f>
        <v>2</v>
      </c>
      <c r="G581" s="141" t="str">
        <f t="shared" si="19"/>
        <v/>
      </c>
      <c r="H581">
        <v>4</v>
      </c>
      <c r="I581">
        <v>12</v>
      </c>
      <c r="J581" s="66" t="s">
        <v>173</v>
      </c>
      <c r="K581" s="54" t="s">
        <v>58</v>
      </c>
      <c r="L581" s="16" t="s">
        <v>70</v>
      </c>
      <c r="M581">
        <v>118</v>
      </c>
      <c r="N581">
        <v>119</v>
      </c>
      <c r="O581">
        <v>6.2</v>
      </c>
      <c r="P581">
        <v>13</v>
      </c>
      <c r="Q581" t="s">
        <v>524</v>
      </c>
      <c r="R581" s="32" t="s">
        <v>416</v>
      </c>
      <c r="S581" s="40">
        <v>1200</v>
      </c>
      <c r="T581" s="33" t="s">
        <v>427</v>
      </c>
      <c r="U581">
        <v>4</v>
      </c>
      <c r="V581">
        <v>44</v>
      </c>
      <c r="W581" s="12" t="s">
        <v>446</v>
      </c>
      <c r="X581">
        <v>2</v>
      </c>
      <c r="Y581">
        <v>2</v>
      </c>
      <c r="Z581">
        <v>4</v>
      </c>
      <c r="AD581" t="s">
        <v>781</v>
      </c>
      <c r="AE581">
        <v>1262</v>
      </c>
      <c r="AF581" t="s">
        <v>685</v>
      </c>
    </row>
    <row r="582" spans="1:32" x14ac:dyDescent="0.25">
      <c r="A582" s="18" t="s">
        <v>127</v>
      </c>
      <c r="B582" s="19" t="s">
        <v>172</v>
      </c>
      <c r="C582" s="35" t="str">
        <f>VLOOKUP(X582, method!$A$1:$B$15, 2, 0)</f>
        <v>放頭</v>
      </c>
      <c r="D582" s="28">
        <v>3</v>
      </c>
      <c r="E582" s="140" t="str">
        <f t="shared" si="18"/>
        <v>忠</v>
      </c>
      <c r="F582" s="140">
        <f>COUNTIF($B$2:B582,B582)</f>
        <v>3</v>
      </c>
      <c r="G582" s="140" t="str">
        <f t="shared" si="19"/>
        <v/>
      </c>
      <c r="H582">
        <v>4</v>
      </c>
      <c r="I582">
        <v>6</v>
      </c>
      <c r="J582" s="66" t="s">
        <v>173</v>
      </c>
      <c r="K582" s="66" t="s">
        <v>173</v>
      </c>
      <c r="L582" s="16" t="s">
        <v>70</v>
      </c>
      <c r="M582">
        <v>118</v>
      </c>
      <c r="N582">
        <v>120</v>
      </c>
      <c r="O582">
        <v>6.2</v>
      </c>
      <c r="P582">
        <v>20</v>
      </c>
      <c r="Q582" t="s">
        <v>731</v>
      </c>
      <c r="R582" s="32" t="s">
        <v>416</v>
      </c>
      <c r="S582" s="40">
        <v>1200</v>
      </c>
      <c r="T582" s="33" t="s">
        <v>427</v>
      </c>
      <c r="U582">
        <v>4</v>
      </c>
      <c r="V582">
        <v>44</v>
      </c>
      <c r="W582" s="12" t="s">
        <v>552</v>
      </c>
      <c r="X582">
        <v>2</v>
      </c>
      <c r="Y582">
        <v>2</v>
      </c>
      <c r="Z582">
        <v>3</v>
      </c>
      <c r="AD582" t="s">
        <v>174</v>
      </c>
      <c r="AE582">
        <v>1275</v>
      </c>
      <c r="AF582" t="s">
        <v>1144</v>
      </c>
    </row>
    <row r="583" spans="1:32" x14ac:dyDescent="0.25">
      <c r="A583" s="18" t="s">
        <v>127</v>
      </c>
      <c r="B583" s="19" t="s">
        <v>172</v>
      </c>
      <c r="C583" s="37" t="str">
        <f>VLOOKUP(X583, method!$A$1:$B$15, 2, 0)</f>
        <v>中前</v>
      </c>
      <c r="D583" s="30">
        <v>5</v>
      </c>
      <c r="E583" s="141" t="str">
        <f t="shared" si="18"/>
        <v>忠</v>
      </c>
      <c r="F583" s="141">
        <f>COUNTIF($B$2:B583,B583)</f>
        <v>4</v>
      </c>
      <c r="G583" s="141" t="str">
        <f t="shared" si="19"/>
        <v/>
      </c>
      <c r="H583">
        <v>4</v>
      </c>
      <c r="I583">
        <v>4</v>
      </c>
      <c r="J583" s="66" t="s">
        <v>173</v>
      </c>
      <c r="K583" s="64" t="s">
        <v>150</v>
      </c>
      <c r="L583" s="16" t="s">
        <v>70</v>
      </c>
      <c r="M583">
        <v>118</v>
      </c>
      <c r="N583">
        <v>121</v>
      </c>
      <c r="O583">
        <v>6.2</v>
      </c>
      <c r="P583">
        <v>54</v>
      </c>
      <c r="Q583" t="s">
        <v>518</v>
      </c>
      <c r="R583" s="32" t="s">
        <v>416</v>
      </c>
      <c r="S583" s="40">
        <v>1200</v>
      </c>
      <c r="T583" s="33" t="s">
        <v>417</v>
      </c>
      <c r="U583">
        <v>4</v>
      </c>
      <c r="V583">
        <v>46</v>
      </c>
      <c r="W583" s="12" t="s">
        <v>423</v>
      </c>
      <c r="X583">
        <v>7</v>
      </c>
      <c r="Y583">
        <v>7</v>
      </c>
      <c r="Z583">
        <v>5</v>
      </c>
      <c r="AD583" t="s">
        <v>620</v>
      </c>
      <c r="AE583">
        <v>1200</v>
      </c>
      <c r="AF583" t="s">
        <v>1145</v>
      </c>
    </row>
    <row r="584" spans="1:32" x14ac:dyDescent="0.25">
      <c r="A584" s="18" t="s">
        <v>127</v>
      </c>
      <c r="B584" s="19" t="s">
        <v>172</v>
      </c>
      <c r="C584" s="37" t="str">
        <f>VLOOKUP(X584, method!$A$1:$B$15, 2, 0)</f>
        <v>中前</v>
      </c>
      <c r="D584">
        <v>12</v>
      </c>
      <c r="E584" s="141" t="str">
        <f t="shared" si="18"/>
        <v>忠</v>
      </c>
      <c r="F584" s="141">
        <f>COUNTIF($B$2:B584,B584)</f>
        <v>5</v>
      </c>
      <c r="G584" s="141" t="str">
        <f t="shared" si="19"/>
        <v/>
      </c>
      <c r="H584">
        <v>4</v>
      </c>
      <c r="I584">
        <v>13</v>
      </c>
      <c r="J584" s="66" t="s">
        <v>173</v>
      </c>
      <c r="K584" s="66" t="s">
        <v>173</v>
      </c>
      <c r="L584" s="16" t="s">
        <v>70</v>
      </c>
      <c r="M584">
        <v>118</v>
      </c>
      <c r="N584">
        <v>123</v>
      </c>
      <c r="O584">
        <v>6.2</v>
      </c>
      <c r="P584">
        <v>38</v>
      </c>
      <c r="Q584" t="s">
        <v>783</v>
      </c>
      <c r="R584" t="s">
        <v>465</v>
      </c>
      <c r="S584">
        <v>1000</v>
      </c>
      <c r="T584" s="33" t="s">
        <v>417</v>
      </c>
      <c r="U584">
        <v>4</v>
      </c>
      <c r="V584">
        <v>48</v>
      </c>
      <c r="W584" t="s">
        <v>603</v>
      </c>
      <c r="X584">
        <v>4</v>
      </c>
      <c r="Y584">
        <v>8</v>
      </c>
      <c r="Z584">
        <v>12</v>
      </c>
      <c r="AD584" t="s">
        <v>509</v>
      </c>
      <c r="AE584">
        <v>1203</v>
      </c>
      <c r="AF584" t="s">
        <v>125</v>
      </c>
    </row>
    <row r="585" spans="1:32" x14ac:dyDescent="0.25">
      <c r="A585" s="18" t="s">
        <v>127</v>
      </c>
      <c r="B585" s="19" t="s">
        <v>172</v>
      </c>
      <c r="C585" s="36" t="str">
        <f>VLOOKUP(X585, method!$A$1:$B$15, 2, 0)</f>
        <v>中後</v>
      </c>
      <c r="D585">
        <v>6</v>
      </c>
      <c r="E585" s="141" t="str">
        <f t="shared" si="18"/>
        <v>忠</v>
      </c>
      <c r="F585" s="141">
        <f>COUNTIF($B$2:B585,B585)</f>
        <v>6</v>
      </c>
      <c r="G585" s="141" t="str">
        <f t="shared" si="19"/>
        <v/>
      </c>
      <c r="H585">
        <v>4</v>
      </c>
      <c r="I585">
        <v>8</v>
      </c>
      <c r="J585" s="66" t="s">
        <v>173</v>
      </c>
      <c r="K585" s="52" t="s">
        <v>49</v>
      </c>
      <c r="L585" s="16" t="s">
        <v>70</v>
      </c>
      <c r="M585">
        <v>118</v>
      </c>
      <c r="N585">
        <v>122</v>
      </c>
      <c r="O585">
        <v>6.2</v>
      </c>
      <c r="P585">
        <v>34</v>
      </c>
      <c r="Q585" t="s">
        <v>744</v>
      </c>
      <c r="R585" t="s">
        <v>479</v>
      </c>
      <c r="S585">
        <v>1000</v>
      </c>
      <c r="T585" s="33" t="s">
        <v>417</v>
      </c>
      <c r="U585">
        <v>4</v>
      </c>
      <c r="V585">
        <v>50</v>
      </c>
      <c r="W585" t="s">
        <v>429</v>
      </c>
      <c r="X585">
        <v>9</v>
      </c>
      <c r="Y585">
        <v>12</v>
      </c>
      <c r="Z585">
        <v>6</v>
      </c>
      <c r="AD585" t="s">
        <v>1140</v>
      </c>
      <c r="AE585">
        <v>1195</v>
      </c>
      <c r="AF585" t="s">
        <v>46</v>
      </c>
    </row>
    <row r="586" spans="1:32" x14ac:dyDescent="0.25">
      <c r="A586" s="18" t="s">
        <v>127</v>
      </c>
      <c r="B586" s="19" t="s">
        <v>172</v>
      </c>
      <c r="C586" s="36" t="str">
        <f>VLOOKUP(X586, method!$A$1:$B$15, 2, 0)</f>
        <v>中後</v>
      </c>
      <c r="D586">
        <v>11</v>
      </c>
      <c r="E586" s="141" t="str">
        <f t="shared" si="18"/>
        <v>忠</v>
      </c>
      <c r="F586" s="141">
        <f>COUNTIF($B$2:B586,B586)</f>
        <v>7</v>
      </c>
      <c r="G586" s="141" t="str">
        <f t="shared" si="19"/>
        <v/>
      </c>
      <c r="H586">
        <v>4</v>
      </c>
      <c r="I586">
        <v>7</v>
      </c>
      <c r="J586" s="66" t="s">
        <v>173</v>
      </c>
      <c r="K586" s="52" t="s">
        <v>49</v>
      </c>
      <c r="L586" s="16" t="s">
        <v>70</v>
      </c>
      <c r="M586">
        <v>118</v>
      </c>
      <c r="N586">
        <v>128</v>
      </c>
      <c r="O586">
        <v>6.2</v>
      </c>
      <c r="P586">
        <v>27</v>
      </c>
      <c r="Q586" t="s">
        <v>868</v>
      </c>
      <c r="R586" t="s">
        <v>483</v>
      </c>
      <c r="S586" s="40">
        <v>1200</v>
      </c>
      <c r="T586" s="33" t="s">
        <v>417</v>
      </c>
      <c r="U586">
        <v>4</v>
      </c>
      <c r="V586">
        <v>52</v>
      </c>
      <c r="W586" t="s">
        <v>505</v>
      </c>
      <c r="X586">
        <v>10</v>
      </c>
      <c r="Y586">
        <v>11</v>
      </c>
      <c r="Z586">
        <v>11</v>
      </c>
      <c r="AD586" t="s">
        <v>442</v>
      </c>
      <c r="AE586">
        <v>1209</v>
      </c>
      <c r="AF586" t="s">
        <v>46</v>
      </c>
    </row>
    <row r="587" spans="1:32" x14ac:dyDescent="0.25">
      <c r="A587" s="18" t="s">
        <v>127</v>
      </c>
      <c r="B587" s="19" t="s">
        <v>172</v>
      </c>
      <c r="C587" s="38" t="str">
        <f>VLOOKUP(X587, method!$A$1:$B$15, 2, 0)</f>
        <v>留後</v>
      </c>
      <c r="D587">
        <v>9</v>
      </c>
      <c r="E587" s="141" t="str">
        <f t="shared" si="18"/>
        <v>忠</v>
      </c>
      <c r="F587" s="141">
        <f>COUNTIF($B$2:B587,B587)</f>
        <v>8</v>
      </c>
      <c r="G587" s="141" t="str">
        <f t="shared" si="19"/>
        <v/>
      </c>
      <c r="H587">
        <v>4</v>
      </c>
      <c r="I587">
        <v>14</v>
      </c>
      <c r="J587" s="66" t="s">
        <v>173</v>
      </c>
      <c r="K587" s="52" t="s">
        <v>49</v>
      </c>
      <c r="L587" s="16" t="s">
        <v>70</v>
      </c>
      <c r="M587">
        <v>118</v>
      </c>
      <c r="N587">
        <v>130</v>
      </c>
      <c r="O587">
        <v>6.2</v>
      </c>
      <c r="P587">
        <v>15</v>
      </c>
      <c r="Q587" t="s">
        <v>464</v>
      </c>
      <c r="R587" t="s">
        <v>465</v>
      </c>
      <c r="S587" s="40">
        <v>1200</v>
      </c>
      <c r="T587" s="33" t="s">
        <v>417</v>
      </c>
      <c r="U587" t="s">
        <v>635</v>
      </c>
      <c r="V587">
        <v>52</v>
      </c>
      <c r="W587" t="s">
        <v>589</v>
      </c>
      <c r="X587">
        <v>14</v>
      </c>
      <c r="Y587">
        <v>14</v>
      </c>
      <c r="Z587">
        <v>9</v>
      </c>
      <c r="AD587" t="s">
        <v>698</v>
      </c>
      <c r="AE587">
        <v>1211</v>
      </c>
      <c r="AF587" t="s">
        <v>639</v>
      </c>
    </row>
    <row r="588" spans="1:32" x14ac:dyDescent="0.25">
      <c r="A588" s="18" t="s">
        <v>127</v>
      </c>
      <c r="B588" s="20" t="s">
        <v>2490</v>
      </c>
      <c r="C588" s="36" t="str">
        <f>VLOOKUP(X588, method!$A$1:$B$15, 2, 0)</f>
        <v>中後</v>
      </c>
      <c r="D588">
        <v>12</v>
      </c>
      <c r="E588" s="141" t="str">
        <f t="shared" si="18"/>
        <v/>
      </c>
      <c r="F588" s="141">
        <f>COUNTIF($B$2:B588,B588)</f>
        <v>1</v>
      </c>
      <c r="G588" s="141" t="str">
        <f t="shared" si="19"/>
        <v/>
      </c>
      <c r="I588">
        <v>8</v>
      </c>
      <c r="J588" s="58" t="s">
        <v>2503</v>
      </c>
      <c r="K588" s="47" t="s">
        <v>504</v>
      </c>
      <c r="L588" s="17" t="s">
        <v>21</v>
      </c>
      <c r="N588">
        <v>121</v>
      </c>
      <c r="P588">
        <v>291</v>
      </c>
      <c r="Q588" t="s">
        <v>951</v>
      </c>
      <c r="R588" t="s">
        <v>483</v>
      </c>
      <c r="S588" s="40">
        <v>1200</v>
      </c>
      <c r="T588" s="33" t="s">
        <v>427</v>
      </c>
      <c r="U588">
        <v>4</v>
      </c>
      <c r="V588">
        <v>49</v>
      </c>
      <c r="W588" t="s">
        <v>513</v>
      </c>
      <c r="X588">
        <v>10</v>
      </c>
      <c r="Y588">
        <v>14</v>
      </c>
      <c r="Z588">
        <v>12</v>
      </c>
      <c r="AD588" t="s">
        <v>837</v>
      </c>
      <c r="AE588">
        <v>1095</v>
      </c>
      <c r="AF588" t="s">
        <v>46</v>
      </c>
    </row>
    <row r="589" spans="1:32" x14ac:dyDescent="0.25">
      <c r="A589" s="18" t="s">
        <v>127</v>
      </c>
      <c r="B589" s="20" t="s">
        <v>2490</v>
      </c>
      <c r="C589" s="36" t="str">
        <f>VLOOKUP(X589, method!$A$1:$B$15, 2, 0)</f>
        <v>中後</v>
      </c>
      <c r="D589">
        <v>12</v>
      </c>
      <c r="E589" s="141" t="str">
        <f t="shared" si="18"/>
        <v/>
      </c>
      <c r="F589" s="141">
        <f>COUNTIF($B$2:B589,B589)</f>
        <v>2</v>
      </c>
      <c r="G589" s="141" t="str">
        <f t="shared" si="19"/>
        <v/>
      </c>
      <c r="I589">
        <v>13</v>
      </c>
      <c r="J589" s="58" t="s">
        <v>2503</v>
      </c>
      <c r="K589" s="47" t="s">
        <v>504</v>
      </c>
      <c r="L589" s="17" t="s">
        <v>21</v>
      </c>
      <c r="N589">
        <v>124</v>
      </c>
      <c r="P589">
        <v>140</v>
      </c>
      <c r="Q589" t="s">
        <v>1088</v>
      </c>
      <c r="R589" t="s">
        <v>483</v>
      </c>
      <c r="S589">
        <v>1400</v>
      </c>
      <c r="T589" s="33" t="s">
        <v>417</v>
      </c>
      <c r="U589">
        <v>4</v>
      </c>
      <c r="V589">
        <v>52</v>
      </c>
      <c r="W589">
        <v>29</v>
      </c>
      <c r="X589">
        <v>8</v>
      </c>
      <c r="Y589">
        <v>7</v>
      </c>
      <c r="Z589">
        <v>11</v>
      </c>
      <c r="AA589">
        <v>12</v>
      </c>
      <c r="AD589" t="s">
        <v>1146</v>
      </c>
      <c r="AE589">
        <v>1087</v>
      </c>
      <c r="AF589" t="s">
        <v>46</v>
      </c>
    </row>
    <row r="590" spans="1:32" x14ac:dyDescent="0.25">
      <c r="A590" s="18" t="s">
        <v>127</v>
      </c>
      <c r="B590" s="20" t="s">
        <v>2490</v>
      </c>
      <c r="C590" s="37" t="str">
        <f>VLOOKUP(X590, method!$A$1:$B$15, 2, 0)</f>
        <v>中前</v>
      </c>
      <c r="D590">
        <v>12</v>
      </c>
      <c r="E590" s="141" t="str">
        <f t="shared" si="18"/>
        <v/>
      </c>
      <c r="F590" s="141">
        <f>COUNTIF($B$2:B590,B590)</f>
        <v>3</v>
      </c>
      <c r="G590" s="141" t="str">
        <f t="shared" si="19"/>
        <v/>
      </c>
      <c r="I590">
        <v>8</v>
      </c>
      <c r="J590" s="58" t="s">
        <v>2503</v>
      </c>
      <c r="K590" s="47" t="s">
        <v>504</v>
      </c>
      <c r="L590" s="17" t="s">
        <v>21</v>
      </c>
      <c r="N590">
        <v>126</v>
      </c>
      <c r="P590">
        <v>79</v>
      </c>
      <c r="Q590" t="s">
        <v>515</v>
      </c>
      <c r="R590" s="32" t="s">
        <v>432</v>
      </c>
      <c r="S590" s="40">
        <v>1200</v>
      </c>
      <c r="T590" s="33" t="s">
        <v>427</v>
      </c>
      <c r="U590">
        <v>4</v>
      </c>
      <c r="V590">
        <v>52</v>
      </c>
      <c r="W590">
        <v>11</v>
      </c>
      <c r="X590">
        <v>7</v>
      </c>
      <c r="Y590">
        <v>7</v>
      </c>
      <c r="Z590">
        <v>12</v>
      </c>
      <c r="AD590" t="s">
        <v>1147</v>
      </c>
      <c r="AE590">
        <v>1075</v>
      </c>
      <c r="AF590" t="s">
        <v>639</v>
      </c>
    </row>
    <row r="591" spans="1:32" x14ac:dyDescent="0.25">
      <c r="A591" s="18" t="s">
        <v>127</v>
      </c>
      <c r="B591" s="21" t="s">
        <v>2491</v>
      </c>
      <c r="C591" s="37" t="str">
        <f>VLOOKUP(X591, method!$A$1:$B$15, 2, 0)</f>
        <v>中前</v>
      </c>
      <c r="D591">
        <v>6</v>
      </c>
      <c r="E591" s="141" t="str">
        <f t="shared" si="18"/>
        <v>忠</v>
      </c>
      <c r="F591" s="141">
        <f>COUNTIF($B$2:B591,B591)</f>
        <v>1</v>
      </c>
      <c r="G591" s="141" t="str">
        <f t="shared" si="19"/>
        <v/>
      </c>
      <c r="I591">
        <v>2</v>
      </c>
      <c r="J591" s="58" t="s">
        <v>2503</v>
      </c>
      <c r="K591" s="59" t="s">
        <v>85</v>
      </c>
      <c r="L591" s="25" t="s">
        <v>54</v>
      </c>
      <c r="N591">
        <v>120</v>
      </c>
      <c r="P591">
        <v>7.6</v>
      </c>
      <c r="Q591" t="s">
        <v>891</v>
      </c>
      <c r="R591" t="s">
        <v>457</v>
      </c>
      <c r="S591">
        <v>1650</v>
      </c>
      <c r="T591" s="33" t="s">
        <v>417</v>
      </c>
      <c r="U591">
        <v>4</v>
      </c>
      <c r="V591">
        <v>44</v>
      </c>
      <c r="W591">
        <v>4</v>
      </c>
      <c r="X591">
        <v>4</v>
      </c>
      <c r="Y591">
        <v>5</v>
      </c>
      <c r="Z591">
        <v>4</v>
      </c>
      <c r="AA591">
        <v>6</v>
      </c>
      <c r="AD591" t="s">
        <v>1148</v>
      </c>
      <c r="AE591">
        <v>1246</v>
      </c>
      <c r="AF591" t="s">
        <v>87</v>
      </c>
    </row>
    <row r="592" spans="1:32" x14ac:dyDescent="0.25">
      <c r="A592" s="18" t="s">
        <v>127</v>
      </c>
      <c r="B592" s="21" t="s">
        <v>2491</v>
      </c>
      <c r="C592" s="37" t="str">
        <f>VLOOKUP(X592, method!$A$1:$B$15, 2, 0)</f>
        <v>中前</v>
      </c>
      <c r="D592" s="30">
        <v>5</v>
      </c>
      <c r="E592" s="141" t="str">
        <f t="shared" si="18"/>
        <v>忠</v>
      </c>
      <c r="F592" s="141">
        <f>COUNTIF($B$2:B592,B592)</f>
        <v>2</v>
      </c>
      <c r="G592" s="141" t="str">
        <f t="shared" si="19"/>
        <v/>
      </c>
      <c r="I592">
        <v>2</v>
      </c>
      <c r="J592" s="58" t="s">
        <v>2503</v>
      </c>
      <c r="K592" s="53" t="s">
        <v>53</v>
      </c>
      <c r="L592" s="25" t="s">
        <v>54</v>
      </c>
      <c r="N592">
        <v>121</v>
      </c>
      <c r="P592">
        <v>4.4000000000000004</v>
      </c>
      <c r="Q592" t="s">
        <v>879</v>
      </c>
      <c r="R592" t="s">
        <v>457</v>
      </c>
      <c r="S592">
        <v>1650</v>
      </c>
      <c r="T592" s="33" t="s">
        <v>417</v>
      </c>
      <c r="U592">
        <v>4</v>
      </c>
      <c r="V592">
        <v>44</v>
      </c>
      <c r="W592" t="s">
        <v>474</v>
      </c>
      <c r="X592">
        <v>7</v>
      </c>
      <c r="Y592">
        <v>7</v>
      </c>
      <c r="Z592">
        <v>8</v>
      </c>
      <c r="AA592">
        <v>5</v>
      </c>
      <c r="AD592" t="s">
        <v>183</v>
      </c>
      <c r="AE592">
        <v>1226</v>
      </c>
      <c r="AF592" t="s">
        <v>87</v>
      </c>
    </row>
    <row r="593" spans="1:32" x14ac:dyDescent="0.25">
      <c r="A593" s="18" t="s">
        <v>127</v>
      </c>
      <c r="B593" s="21" t="s">
        <v>2491</v>
      </c>
      <c r="C593" s="37" t="str">
        <f>VLOOKUP(X593, method!$A$1:$B$15, 2, 0)</f>
        <v>中前</v>
      </c>
      <c r="D593" s="28">
        <v>1</v>
      </c>
      <c r="E593" s="140" t="str">
        <f t="shared" si="18"/>
        <v>忠</v>
      </c>
      <c r="F593" s="140">
        <f>COUNTIF($B$2:B593,B593)</f>
        <v>3</v>
      </c>
      <c r="G593" s="140" t="str">
        <f t="shared" si="19"/>
        <v/>
      </c>
      <c r="I593">
        <v>9</v>
      </c>
      <c r="J593" s="58" t="s">
        <v>2503</v>
      </c>
      <c r="K593" s="53" t="s">
        <v>53</v>
      </c>
      <c r="L593" s="25" t="s">
        <v>54</v>
      </c>
      <c r="N593">
        <v>134</v>
      </c>
      <c r="P593">
        <v>1.9</v>
      </c>
      <c r="Q593" t="s">
        <v>658</v>
      </c>
      <c r="R593" t="s">
        <v>457</v>
      </c>
      <c r="S593">
        <v>1650</v>
      </c>
      <c r="T593" s="33" t="s">
        <v>417</v>
      </c>
      <c r="U593">
        <v>5</v>
      </c>
      <c r="V593">
        <v>39</v>
      </c>
      <c r="W593" s="12" t="s">
        <v>581</v>
      </c>
      <c r="X593">
        <v>6</v>
      </c>
      <c r="Y593">
        <v>5</v>
      </c>
      <c r="Z593">
        <v>5</v>
      </c>
      <c r="AA593">
        <v>1</v>
      </c>
      <c r="AD593" t="s">
        <v>1149</v>
      </c>
      <c r="AE593">
        <v>1210</v>
      </c>
      <c r="AF593" t="s">
        <v>87</v>
      </c>
    </row>
    <row r="594" spans="1:32" x14ac:dyDescent="0.25">
      <c r="A594" s="18" t="s">
        <v>127</v>
      </c>
      <c r="B594" s="21" t="s">
        <v>2491</v>
      </c>
      <c r="C594" s="37" t="str">
        <f>VLOOKUP(X594, method!$A$1:$B$15, 2, 0)</f>
        <v>中前</v>
      </c>
      <c r="D594" s="28">
        <v>2</v>
      </c>
      <c r="E594" s="140" t="str">
        <f t="shared" si="18"/>
        <v>忠</v>
      </c>
      <c r="F594" s="140">
        <f>COUNTIF($B$2:B594,B594)</f>
        <v>4</v>
      </c>
      <c r="G594" s="140" t="str">
        <f t="shared" si="19"/>
        <v/>
      </c>
      <c r="I594">
        <v>8</v>
      </c>
      <c r="J594" s="58" t="s">
        <v>2503</v>
      </c>
      <c r="K594" s="53" t="s">
        <v>53</v>
      </c>
      <c r="L594" s="25" t="s">
        <v>54</v>
      </c>
      <c r="N594">
        <v>133</v>
      </c>
      <c r="P594">
        <v>9.4</v>
      </c>
      <c r="Q594" t="s">
        <v>500</v>
      </c>
      <c r="R594" t="s">
        <v>457</v>
      </c>
      <c r="S594">
        <v>1650</v>
      </c>
      <c r="T594" s="33" t="s">
        <v>417</v>
      </c>
      <c r="U594">
        <v>5</v>
      </c>
      <c r="V594">
        <v>38</v>
      </c>
      <c r="W594" s="12" t="s">
        <v>423</v>
      </c>
      <c r="X594">
        <v>7</v>
      </c>
      <c r="Y594">
        <v>5</v>
      </c>
      <c r="Z594">
        <v>3</v>
      </c>
      <c r="AA594">
        <v>2</v>
      </c>
      <c r="AD594" t="s">
        <v>1150</v>
      </c>
      <c r="AE594">
        <v>1224</v>
      </c>
      <c r="AF594" t="s">
        <v>87</v>
      </c>
    </row>
    <row r="595" spans="1:32" x14ac:dyDescent="0.25">
      <c r="A595" s="18" t="s">
        <v>127</v>
      </c>
      <c r="B595" s="21" t="s">
        <v>2491</v>
      </c>
      <c r="C595" s="38" t="str">
        <f>VLOOKUP(X595, method!$A$1:$B$15, 2, 0)</f>
        <v>留後</v>
      </c>
      <c r="D595">
        <v>12</v>
      </c>
      <c r="E595" s="141" t="str">
        <f t="shared" si="18"/>
        <v>忠</v>
      </c>
      <c r="F595" s="141">
        <f>COUNTIF($B$2:B595,B595)</f>
        <v>5</v>
      </c>
      <c r="G595" s="141" t="str">
        <f t="shared" si="19"/>
        <v/>
      </c>
      <c r="I595">
        <v>9</v>
      </c>
      <c r="J595" s="58" t="s">
        <v>2503</v>
      </c>
      <c r="K595" s="53" t="s">
        <v>53</v>
      </c>
      <c r="L595" s="25" t="s">
        <v>54</v>
      </c>
      <c r="N595">
        <v>135</v>
      </c>
      <c r="P595">
        <v>9.9</v>
      </c>
      <c r="Q595" t="s">
        <v>662</v>
      </c>
      <c r="R595" t="s">
        <v>477</v>
      </c>
      <c r="S595">
        <v>1400</v>
      </c>
      <c r="T595" s="33" t="s">
        <v>427</v>
      </c>
      <c r="U595">
        <v>5</v>
      </c>
      <c r="V595">
        <v>39</v>
      </c>
      <c r="W595" t="s">
        <v>513</v>
      </c>
      <c r="X595">
        <v>12</v>
      </c>
      <c r="Y595">
        <v>11</v>
      </c>
      <c r="Z595">
        <v>12</v>
      </c>
      <c r="AA595">
        <v>12</v>
      </c>
      <c r="AD595" t="s">
        <v>530</v>
      </c>
      <c r="AE595">
        <v>1226</v>
      </c>
      <c r="AF595" t="s">
        <v>87</v>
      </c>
    </row>
    <row r="596" spans="1:32" x14ac:dyDescent="0.25">
      <c r="A596" s="18" t="s">
        <v>127</v>
      </c>
      <c r="B596" s="21" t="s">
        <v>2491</v>
      </c>
      <c r="C596" s="36" t="str">
        <f>VLOOKUP(X596, method!$A$1:$B$15, 2, 0)</f>
        <v>中後</v>
      </c>
      <c r="D596">
        <v>8</v>
      </c>
      <c r="E596" s="141" t="str">
        <f t="shared" si="18"/>
        <v>忠</v>
      </c>
      <c r="F596" s="141">
        <f>COUNTIF($B$2:B596,B596)</f>
        <v>6</v>
      </c>
      <c r="G596" s="141" t="str">
        <f t="shared" si="19"/>
        <v/>
      </c>
      <c r="I596">
        <v>6</v>
      </c>
      <c r="J596" s="58" t="s">
        <v>2503</v>
      </c>
      <c r="K596" s="73" t="s">
        <v>452</v>
      </c>
      <c r="L596" s="25" t="s">
        <v>54</v>
      </c>
      <c r="N596">
        <v>118</v>
      </c>
      <c r="P596">
        <v>48</v>
      </c>
      <c r="Q596" t="s">
        <v>777</v>
      </c>
      <c r="R596" s="31" t="s">
        <v>420</v>
      </c>
      <c r="S596" s="40">
        <v>1200</v>
      </c>
      <c r="T596" s="33" t="s">
        <v>427</v>
      </c>
      <c r="U596">
        <v>4</v>
      </c>
      <c r="V596">
        <v>43</v>
      </c>
      <c r="W596">
        <v>6</v>
      </c>
      <c r="X596">
        <v>10</v>
      </c>
      <c r="Y596">
        <v>8</v>
      </c>
      <c r="Z596">
        <v>8</v>
      </c>
      <c r="AD596" t="s">
        <v>773</v>
      </c>
      <c r="AE596">
        <v>1213</v>
      </c>
      <c r="AF596" t="s">
        <v>87</v>
      </c>
    </row>
    <row r="597" spans="1:32" x14ac:dyDescent="0.25">
      <c r="A597" s="18" t="s">
        <v>127</v>
      </c>
      <c r="B597" s="21" t="s">
        <v>2491</v>
      </c>
      <c r="C597" s="36" t="str">
        <f>VLOOKUP(X597, method!$A$1:$B$15, 2, 0)</f>
        <v>中後</v>
      </c>
      <c r="D597">
        <v>7</v>
      </c>
      <c r="E597" s="141" t="str">
        <f t="shared" si="18"/>
        <v>忠</v>
      </c>
      <c r="F597" s="141">
        <f>COUNTIF($B$2:B597,B597)</f>
        <v>7</v>
      </c>
      <c r="G597" s="141" t="str">
        <f t="shared" si="19"/>
        <v/>
      </c>
      <c r="I597">
        <v>8</v>
      </c>
      <c r="J597" s="58" t="s">
        <v>2503</v>
      </c>
      <c r="K597" s="73" t="s">
        <v>452</v>
      </c>
      <c r="L597" s="25" t="s">
        <v>54</v>
      </c>
      <c r="N597">
        <v>120</v>
      </c>
      <c r="P597">
        <v>37</v>
      </c>
      <c r="Q597" t="s">
        <v>551</v>
      </c>
      <c r="R597" s="31" t="s">
        <v>420</v>
      </c>
      <c r="S597" s="40">
        <v>1200</v>
      </c>
      <c r="T597" s="33" t="s">
        <v>427</v>
      </c>
      <c r="U597">
        <v>4</v>
      </c>
      <c r="V597">
        <v>45</v>
      </c>
      <c r="W597">
        <v>5</v>
      </c>
      <c r="X597">
        <v>10</v>
      </c>
      <c r="Y597">
        <v>10</v>
      </c>
      <c r="Z597">
        <v>7</v>
      </c>
      <c r="AD597" t="s">
        <v>506</v>
      </c>
      <c r="AE597">
        <v>1214</v>
      </c>
      <c r="AF597" t="s">
        <v>87</v>
      </c>
    </row>
    <row r="598" spans="1:32" x14ac:dyDescent="0.25">
      <c r="A598" s="18" t="s">
        <v>127</v>
      </c>
      <c r="B598" s="21" t="s">
        <v>2491</v>
      </c>
      <c r="C598" s="37" t="str">
        <f>VLOOKUP(X598, method!$A$1:$B$15, 2, 0)</f>
        <v>中前</v>
      </c>
      <c r="D598">
        <v>10</v>
      </c>
      <c r="E598" s="141" t="str">
        <f t="shared" si="18"/>
        <v>忠</v>
      </c>
      <c r="F598" s="141">
        <f>COUNTIF($B$2:B598,B598)</f>
        <v>8</v>
      </c>
      <c r="G598" s="141" t="str">
        <f t="shared" si="19"/>
        <v/>
      </c>
      <c r="I598">
        <v>3</v>
      </c>
      <c r="J598" s="58" t="s">
        <v>2503</v>
      </c>
      <c r="K598" s="64" t="s">
        <v>150</v>
      </c>
      <c r="L598" s="25" t="s">
        <v>54</v>
      </c>
      <c r="N598">
        <v>123</v>
      </c>
      <c r="P598">
        <v>21</v>
      </c>
      <c r="Q598" t="s">
        <v>576</v>
      </c>
      <c r="R598" t="s">
        <v>508</v>
      </c>
      <c r="S598">
        <v>1400</v>
      </c>
      <c r="T598" s="33" t="s">
        <v>417</v>
      </c>
      <c r="U598">
        <v>4</v>
      </c>
      <c r="V598">
        <v>47</v>
      </c>
      <c r="W598" t="s">
        <v>429</v>
      </c>
      <c r="X598">
        <v>5</v>
      </c>
      <c r="Y598">
        <v>4</v>
      </c>
      <c r="Z598">
        <v>3</v>
      </c>
      <c r="AA598">
        <v>10</v>
      </c>
      <c r="AD598" t="s">
        <v>1151</v>
      </c>
      <c r="AE598">
        <v>1224</v>
      </c>
      <c r="AF598" t="s">
        <v>680</v>
      </c>
    </row>
    <row r="599" spans="1:32" x14ac:dyDescent="0.25">
      <c r="A599" s="18" t="s">
        <v>127</v>
      </c>
      <c r="B599" s="21" t="s">
        <v>2491</v>
      </c>
      <c r="C599" s="36" t="str">
        <f>VLOOKUP(X599, method!$A$1:$B$15, 2, 0)</f>
        <v>中後</v>
      </c>
      <c r="D599">
        <v>7</v>
      </c>
      <c r="E599" s="141" t="str">
        <f t="shared" si="18"/>
        <v>忠</v>
      </c>
      <c r="F599" s="141">
        <f>COUNTIF($B$2:B599,B599)</f>
        <v>9</v>
      </c>
      <c r="G599" s="141" t="str">
        <f t="shared" si="19"/>
        <v/>
      </c>
      <c r="I599">
        <v>5</v>
      </c>
      <c r="J599" s="58" t="s">
        <v>2503</v>
      </c>
      <c r="K599" s="73" t="s">
        <v>452</v>
      </c>
      <c r="L599" s="25" t="s">
        <v>54</v>
      </c>
      <c r="N599">
        <v>124</v>
      </c>
      <c r="P599">
        <v>21</v>
      </c>
      <c r="Q599" t="s">
        <v>899</v>
      </c>
      <c r="R599" s="31" t="s">
        <v>420</v>
      </c>
      <c r="S599">
        <v>1000</v>
      </c>
      <c r="T599" s="33" t="s">
        <v>427</v>
      </c>
      <c r="U599">
        <v>4</v>
      </c>
      <c r="V599">
        <v>49</v>
      </c>
      <c r="W599" t="s">
        <v>441</v>
      </c>
      <c r="X599">
        <v>10</v>
      </c>
      <c r="Y599">
        <v>8</v>
      </c>
      <c r="Z599">
        <v>7</v>
      </c>
      <c r="AD599" t="s">
        <v>1152</v>
      </c>
      <c r="AE599">
        <v>1224</v>
      </c>
      <c r="AF599" t="s">
        <v>624</v>
      </c>
    </row>
    <row r="600" spans="1:32" x14ac:dyDescent="0.25">
      <c r="A600" s="18" t="s">
        <v>127</v>
      </c>
      <c r="B600" s="21" t="s">
        <v>2491</v>
      </c>
      <c r="C600" s="38" t="str">
        <f>VLOOKUP(X600, method!$A$1:$B$15, 2, 0)</f>
        <v>留後</v>
      </c>
      <c r="D600">
        <v>11</v>
      </c>
      <c r="E600" s="141" t="str">
        <f t="shared" si="18"/>
        <v>忠</v>
      </c>
      <c r="F600" s="141">
        <f>COUNTIF($B$2:B600,B600)</f>
        <v>10</v>
      </c>
      <c r="G600" s="141" t="str">
        <f t="shared" si="19"/>
        <v/>
      </c>
      <c r="I600">
        <v>5</v>
      </c>
      <c r="J600" s="58" t="s">
        <v>2503</v>
      </c>
      <c r="K600" s="81" t="s">
        <v>869</v>
      </c>
      <c r="L600" s="25" t="s">
        <v>54</v>
      </c>
      <c r="N600">
        <v>128</v>
      </c>
      <c r="P600">
        <v>60</v>
      </c>
      <c r="Q600" t="s">
        <v>538</v>
      </c>
      <c r="R600" t="s">
        <v>501</v>
      </c>
      <c r="S600" s="40">
        <v>1200</v>
      </c>
      <c r="T600" s="33" t="s">
        <v>417</v>
      </c>
      <c r="U600">
        <v>4</v>
      </c>
      <c r="V600">
        <v>50</v>
      </c>
      <c r="W600" t="s">
        <v>441</v>
      </c>
      <c r="X600">
        <v>11</v>
      </c>
      <c r="Y600">
        <v>11</v>
      </c>
      <c r="Z600">
        <v>11</v>
      </c>
      <c r="AD600" t="s">
        <v>442</v>
      </c>
      <c r="AE600">
        <v>1240</v>
      </c>
      <c r="AF600" t="s">
        <v>624</v>
      </c>
    </row>
    <row r="601" spans="1:32" x14ac:dyDescent="0.25">
      <c r="A601" s="18" t="s">
        <v>127</v>
      </c>
      <c r="B601" s="21" t="s">
        <v>2491</v>
      </c>
      <c r="C601" s="36" t="str">
        <f>VLOOKUP(X601, method!$A$1:$B$15, 2, 0)</f>
        <v>中後</v>
      </c>
      <c r="D601">
        <v>6</v>
      </c>
      <c r="E601" s="141" t="str">
        <f t="shared" si="18"/>
        <v>忠</v>
      </c>
      <c r="F601" s="141">
        <f>COUNTIF($B$2:B601,B601)</f>
        <v>11</v>
      </c>
      <c r="G601" s="141" t="str">
        <f t="shared" si="19"/>
        <v/>
      </c>
      <c r="I601">
        <v>8</v>
      </c>
      <c r="J601" s="58" t="s">
        <v>2503</v>
      </c>
      <c r="K601" s="64" t="s">
        <v>150</v>
      </c>
      <c r="L601" s="25" t="s">
        <v>54</v>
      </c>
      <c r="N601">
        <v>127</v>
      </c>
      <c r="P601">
        <v>61</v>
      </c>
      <c r="Q601" t="s">
        <v>583</v>
      </c>
      <c r="R601" s="32" t="s">
        <v>432</v>
      </c>
      <c r="S601" s="40">
        <v>1200</v>
      </c>
      <c r="T601" s="33" t="s">
        <v>417</v>
      </c>
      <c r="U601">
        <v>4</v>
      </c>
      <c r="V601">
        <v>52</v>
      </c>
      <c r="W601" t="s">
        <v>519</v>
      </c>
      <c r="X601">
        <v>8</v>
      </c>
      <c r="Y601">
        <v>8</v>
      </c>
      <c r="Z601">
        <v>6</v>
      </c>
      <c r="AD601" t="s">
        <v>1153</v>
      </c>
      <c r="AE601">
        <v>1225</v>
      </c>
      <c r="AF601" t="s">
        <v>624</v>
      </c>
    </row>
    <row r="602" spans="1:32" x14ac:dyDescent="0.25">
      <c r="A602" s="18" t="s">
        <v>127</v>
      </c>
      <c r="B602" s="21" t="s">
        <v>2491</v>
      </c>
      <c r="C602" s="36" t="str">
        <f>VLOOKUP(X602, method!$A$1:$B$15, 2, 0)</f>
        <v>中後</v>
      </c>
      <c r="D602">
        <v>11</v>
      </c>
      <c r="E602" s="141" t="str">
        <f t="shared" si="18"/>
        <v>忠</v>
      </c>
      <c r="F602" s="141">
        <f>COUNTIF($B$2:B602,B602)</f>
        <v>12</v>
      </c>
      <c r="G602" s="141" t="str">
        <f t="shared" si="19"/>
        <v/>
      </c>
      <c r="I602">
        <v>8</v>
      </c>
      <c r="J602" s="58" t="s">
        <v>2503</v>
      </c>
      <c r="K602" s="65" t="s">
        <v>167</v>
      </c>
      <c r="L602" s="25" t="s">
        <v>54</v>
      </c>
      <c r="N602">
        <v>132</v>
      </c>
      <c r="P602">
        <v>123</v>
      </c>
      <c r="Q602" t="s">
        <v>1154</v>
      </c>
      <c r="R602" t="s">
        <v>479</v>
      </c>
      <c r="S602" s="40">
        <v>1200</v>
      </c>
      <c r="T602" s="33" t="s">
        <v>427</v>
      </c>
      <c r="U602">
        <v>4</v>
      </c>
      <c r="V602">
        <v>52</v>
      </c>
      <c r="W602" t="s">
        <v>1155</v>
      </c>
      <c r="X602">
        <v>8</v>
      </c>
      <c r="Y602">
        <v>9</v>
      </c>
      <c r="Z602">
        <v>11</v>
      </c>
      <c r="AD602" t="s">
        <v>514</v>
      </c>
      <c r="AE602">
        <v>1253</v>
      </c>
      <c r="AF602" t="s">
        <v>624</v>
      </c>
    </row>
    <row r="603" spans="1:32" x14ac:dyDescent="0.25">
      <c r="A603" s="19" t="s">
        <v>177</v>
      </c>
      <c r="B603" s="22" t="s">
        <v>178</v>
      </c>
      <c r="C603" s="38" t="str">
        <f>VLOOKUP(X603, method!$A$1:$B$15, 2, 0)</f>
        <v>留後</v>
      </c>
      <c r="D603">
        <v>9</v>
      </c>
      <c r="E603" s="141" t="str">
        <f t="shared" si="18"/>
        <v/>
      </c>
      <c r="F603" s="141">
        <f>COUNTIF($B$2:B603,B603)</f>
        <v>1</v>
      </c>
      <c r="G603" s="141" t="str">
        <f t="shared" si="19"/>
        <v/>
      </c>
      <c r="H603">
        <v>10</v>
      </c>
      <c r="I603">
        <v>5</v>
      </c>
      <c r="J603" s="48" t="s">
        <v>26</v>
      </c>
      <c r="K603" s="48" t="s">
        <v>26</v>
      </c>
      <c r="L603" s="24" t="s">
        <v>179</v>
      </c>
      <c r="M603">
        <v>135</v>
      </c>
      <c r="N603">
        <v>119</v>
      </c>
      <c r="O603">
        <v>9.8000000000000007</v>
      </c>
      <c r="P603">
        <v>47</v>
      </c>
      <c r="Q603" t="s">
        <v>1156</v>
      </c>
      <c r="R603" t="s">
        <v>508</v>
      </c>
      <c r="S603">
        <v>1600</v>
      </c>
      <c r="T603" s="33" t="s">
        <v>417</v>
      </c>
      <c r="U603">
        <v>3</v>
      </c>
      <c r="V603">
        <v>62</v>
      </c>
      <c r="W603">
        <v>7</v>
      </c>
      <c r="X603">
        <v>12</v>
      </c>
      <c r="Y603">
        <v>11</v>
      </c>
      <c r="Z603">
        <v>7</v>
      </c>
      <c r="AA603">
        <v>9</v>
      </c>
      <c r="AD603" t="s">
        <v>1157</v>
      </c>
      <c r="AE603">
        <v>1035</v>
      </c>
      <c r="AF603" t="s">
        <v>46</v>
      </c>
    </row>
    <row r="604" spans="1:32" x14ac:dyDescent="0.25">
      <c r="A604" s="19" t="s">
        <v>177</v>
      </c>
      <c r="B604" s="22" t="s">
        <v>178</v>
      </c>
      <c r="C604" s="36" t="str">
        <f>VLOOKUP(X604, method!$A$1:$B$15, 2, 0)</f>
        <v>中後</v>
      </c>
      <c r="D604">
        <v>9</v>
      </c>
      <c r="E604" s="141" t="str">
        <f t="shared" si="18"/>
        <v/>
      </c>
      <c r="F604" s="141">
        <f>COUNTIF($B$2:B604,B604)</f>
        <v>2</v>
      </c>
      <c r="G604" s="141" t="str">
        <f t="shared" si="19"/>
        <v/>
      </c>
      <c r="H604">
        <v>10</v>
      </c>
      <c r="I604">
        <v>2</v>
      </c>
      <c r="J604" s="48" t="s">
        <v>26</v>
      </c>
      <c r="K604" s="62" t="s">
        <v>120</v>
      </c>
      <c r="L604" s="24" t="s">
        <v>179</v>
      </c>
      <c r="M604">
        <v>135</v>
      </c>
      <c r="N604">
        <v>121</v>
      </c>
      <c r="O604">
        <v>9.8000000000000007</v>
      </c>
      <c r="P604">
        <v>13</v>
      </c>
      <c r="Q604" t="s">
        <v>524</v>
      </c>
      <c r="R604" s="32" t="s">
        <v>416</v>
      </c>
      <c r="S604" s="41">
        <v>1650</v>
      </c>
      <c r="T604" s="33" t="s">
        <v>427</v>
      </c>
      <c r="U604">
        <v>3</v>
      </c>
      <c r="V604">
        <v>64</v>
      </c>
      <c r="W604">
        <v>3</v>
      </c>
      <c r="X604">
        <v>8</v>
      </c>
      <c r="Y604">
        <v>10</v>
      </c>
      <c r="Z604">
        <v>11</v>
      </c>
      <c r="AA604">
        <v>9</v>
      </c>
      <c r="AD604" t="s">
        <v>877</v>
      </c>
      <c r="AE604">
        <v>1025</v>
      </c>
      <c r="AF604" t="s">
        <v>46</v>
      </c>
    </row>
    <row r="605" spans="1:32" x14ac:dyDescent="0.25">
      <c r="A605" s="19" t="s">
        <v>177</v>
      </c>
      <c r="B605" s="22" t="s">
        <v>178</v>
      </c>
      <c r="C605" s="36" t="str">
        <f>VLOOKUP(X605, method!$A$1:$B$15, 2, 0)</f>
        <v>中後</v>
      </c>
      <c r="D605">
        <v>12</v>
      </c>
      <c r="E605" s="141" t="str">
        <f t="shared" si="18"/>
        <v/>
      </c>
      <c r="F605" s="141">
        <f>COUNTIF($B$2:B605,B605)</f>
        <v>3</v>
      </c>
      <c r="G605" s="141" t="str">
        <f t="shared" si="19"/>
        <v/>
      </c>
      <c r="H605">
        <v>10</v>
      </c>
      <c r="I605">
        <v>2</v>
      </c>
      <c r="J605" s="48" t="s">
        <v>26</v>
      </c>
      <c r="K605" s="62" t="s">
        <v>120</v>
      </c>
      <c r="L605" s="24" t="s">
        <v>179</v>
      </c>
      <c r="M605">
        <v>135</v>
      </c>
      <c r="N605">
        <v>118</v>
      </c>
      <c r="O605">
        <v>9.8000000000000007</v>
      </c>
      <c r="P605">
        <v>20</v>
      </c>
      <c r="Q605" t="s">
        <v>658</v>
      </c>
      <c r="R605" t="s">
        <v>457</v>
      </c>
      <c r="S605" s="41">
        <v>1650</v>
      </c>
      <c r="T605" s="33" t="s">
        <v>417</v>
      </c>
      <c r="U605">
        <v>3</v>
      </c>
      <c r="V605">
        <v>66</v>
      </c>
      <c r="W605" t="s">
        <v>490</v>
      </c>
      <c r="X605">
        <v>8</v>
      </c>
      <c r="Y605">
        <v>9</v>
      </c>
      <c r="Z605">
        <v>11</v>
      </c>
      <c r="AA605">
        <v>12</v>
      </c>
      <c r="AD605" t="s">
        <v>1158</v>
      </c>
      <c r="AE605">
        <v>1028</v>
      </c>
      <c r="AF605" t="s">
        <v>46</v>
      </c>
    </row>
    <row r="606" spans="1:32" x14ac:dyDescent="0.25">
      <c r="A606" s="19" t="s">
        <v>177</v>
      </c>
      <c r="B606" s="22" t="s">
        <v>178</v>
      </c>
      <c r="C606" s="37" t="str">
        <f>VLOOKUP(X606, method!$A$1:$B$15, 2, 0)</f>
        <v>中前</v>
      </c>
      <c r="D606" s="30">
        <v>4</v>
      </c>
      <c r="E606" s="141" t="str">
        <f t="shared" si="18"/>
        <v/>
      </c>
      <c r="F606" s="141">
        <f>COUNTIF($B$2:B606,B606)</f>
        <v>4</v>
      </c>
      <c r="G606" s="141" t="str">
        <f t="shared" si="19"/>
        <v/>
      </c>
      <c r="H606">
        <v>10</v>
      </c>
      <c r="I606">
        <v>6</v>
      </c>
      <c r="J606" s="48" t="s">
        <v>26</v>
      </c>
      <c r="K606" s="48" t="s">
        <v>26</v>
      </c>
      <c r="L606" s="24" t="s">
        <v>179</v>
      </c>
      <c r="M606">
        <v>135</v>
      </c>
      <c r="N606">
        <v>122</v>
      </c>
      <c r="O606">
        <v>9.8000000000000007</v>
      </c>
      <c r="P606">
        <v>25</v>
      </c>
      <c r="Q606" t="s">
        <v>425</v>
      </c>
      <c r="R606" s="32" t="s">
        <v>426</v>
      </c>
      <c r="S606" s="41">
        <v>1650</v>
      </c>
      <c r="T606" s="33" t="s">
        <v>427</v>
      </c>
      <c r="U606">
        <v>3</v>
      </c>
      <c r="V606">
        <v>67</v>
      </c>
      <c r="W606" s="12" t="s">
        <v>552</v>
      </c>
      <c r="X606">
        <v>7</v>
      </c>
      <c r="Y606">
        <v>6</v>
      </c>
      <c r="Z606">
        <v>5</v>
      </c>
      <c r="AA606">
        <v>4</v>
      </c>
      <c r="AD606" t="s">
        <v>1159</v>
      </c>
      <c r="AE606">
        <v>1028</v>
      </c>
      <c r="AF606" t="s">
        <v>46</v>
      </c>
    </row>
    <row r="607" spans="1:32" x14ac:dyDescent="0.25">
      <c r="A607" s="19" t="s">
        <v>177</v>
      </c>
      <c r="B607" s="22" t="s">
        <v>178</v>
      </c>
      <c r="C607" s="37" t="str">
        <f>VLOOKUP(X607, method!$A$1:$B$15, 2, 0)</f>
        <v>中前</v>
      </c>
      <c r="D607">
        <v>7</v>
      </c>
      <c r="E607" s="141" t="str">
        <f t="shared" si="18"/>
        <v/>
      </c>
      <c r="F607" s="141">
        <f>COUNTIF($B$2:B607,B607)</f>
        <v>5</v>
      </c>
      <c r="G607" s="141" t="str">
        <f t="shared" si="19"/>
        <v/>
      </c>
      <c r="H607">
        <v>10</v>
      </c>
      <c r="I607">
        <v>3</v>
      </c>
      <c r="J607" s="48" t="s">
        <v>26</v>
      </c>
      <c r="K607" s="50" t="s">
        <v>565</v>
      </c>
      <c r="L607" s="24" t="s">
        <v>179</v>
      </c>
      <c r="M607">
        <v>135</v>
      </c>
      <c r="N607">
        <v>123</v>
      </c>
      <c r="O607">
        <v>9.8000000000000007</v>
      </c>
      <c r="P607">
        <v>13</v>
      </c>
      <c r="Q607" t="s">
        <v>428</v>
      </c>
      <c r="R607" s="31" t="s">
        <v>420</v>
      </c>
      <c r="S607" s="41">
        <v>1650</v>
      </c>
      <c r="T607" s="33" t="s">
        <v>427</v>
      </c>
      <c r="U607">
        <v>3</v>
      </c>
      <c r="V607">
        <v>68</v>
      </c>
      <c r="W607" t="s">
        <v>441</v>
      </c>
      <c r="X607">
        <v>5</v>
      </c>
      <c r="Y607">
        <v>5</v>
      </c>
      <c r="Z607">
        <v>5</v>
      </c>
      <c r="AA607">
        <v>7</v>
      </c>
      <c r="AD607" t="s">
        <v>923</v>
      </c>
      <c r="AE607">
        <v>1027</v>
      </c>
      <c r="AF607" t="s">
        <v>46</v>
      </c>
    </row>
    <row r="608" spans="1:32" x14ac:dyDescent="0.25">
      <c r="A608" s="19" t="s">
        <v>177</v>
      </c>
      <c r="B608" s="22" t="s">
        <v>178</v>
      </c>
      <c r="C608" s="37" t="str">
        <f>VLOOKUP(X608, method!$A$1:$B$15, 2, 0)</f>
        <v>中前</v>
      </c>
      <c r="D608">
        <v>9</v>
      </c>
      <c r="E608" s="141" t="str">
        <f t="shared" si="18"/>
        <v/>
      </c>
      <c r="F608" s="141">
        <f>COUNTIF($B$2:B608,B608)</f>
        <v>6</v>
      </c>
      <c r="G608" s="141" t="str">
        <f t="shared" si="19"/>
        <v/>
      </c>
      <c r="H608">
        <v>10</v>
      </c>
      <c r="I608">
        <v>5</v>
      </c>
      <c r="J608" s="48" t="s">
        <v>26</v>
      </c>
      <c r="K608" s="53" t="s">
        <v>53</v>
      </c>
      <c r="L608" s="24" t="s">
        <v>179</v>
      </c>
      <c r="M608">
        <v>135</v>
      </c>
      <c r="N608">
        <v>123</v>
      </c>
      <c r="O608">
        <v>9.8000000000000007</v>
      </c>
      <c r="P608">
        <v>14</v>
      </c>
      <c r="Q608" t="s">
        <v>547</v>
      </c>
      <c r="R608" s="32" t="s">
        <v>432</v>
      </c>
      <c r="S608" s="41">
        <v>1650</v>
      </c>
      <c r="T608" s="33" t="s">
        <v>417</v>
      </c>
      <c r="U608">
        <v>3</v>
      </c>
      <c r="V608">
        <v>68</v>
      </c>
      <c r="W608" t="s">
        <v>453</v>
      </c>
      <c r="X608">
        <v>5</v>
      </c>
      <c r="Y608">
        <v>6</v>
      </c>
      <c r="Z608">
        <v>6</v>
      </c>
      <c r="AA608">
        <v>9</v>
      </c>
      <c r="AD608" t="s">
        <v>246</v>
      </c>
      <c r="AE608">
        <v>1010</v>
      </c>
      <c r="AF608" t="s">
        <v>46</v>
      </c>
    </row>
    <row r="609" spans="1:32" x14ac:dyDescent="0.25">
      <c r="A609" s="19" t="s">
        <v>177</v>
      </c>
      <c r="B609" s="22" t="s">
        <v>178</v>
      </c>
      <c r="C609" s="37" t="str">
        <f>VLOOKUP(X609, method!$A$1:$B$15, 2, 0)</f>
        <v>中前</v>
      </c>
      <c r="D609" s="28">
        <v>3</v>
      </c>
      <c r="E609" s="140" t="str">
        <f t="shared" si="18"/>
        <v/>
      </c>
      <c r="F609" s="140">
        <f>COUNTIF($B$2:B609,B609)</f>
        <v>7</v>
      </c>
      <c r="G609" s="140" t="str">
        <f t="shared" si="19"/>
        <v/>
      </c>
      <c r="H609">
        <v>10</v>
      </c>
      <c r="I609">
        <v>3</v>
      </c>
      <c r="J609" s="48" t="s">
        <v>26</v>
      </c>
      <c r="K609" s="53" t="s">
        <v>53</v>
      </c>
      <c r="L609" s="24" t="s">
        <v>179</v>
      </c>
      <c r="M609">
        <v>135</v>
      </c>
      <c r="N609">
        <v>126</v>
      </c>
      <c r="O609">
        <v>9.8000000000000007</v>
      </c>
      <c r="P609">
        <v>11</v>
      </c>
      <c r="Q609" t="s">
        <v>433</v>
      </c>
      <c r="R609" s="32" t="s">
        <v>416</v>
      </c>
      <c r="S609" s="41">
        <v>1650</v>
      </c>
      <c r="T609" s="33" t="s">
        <v>427</v>
      </c>
      <c r="U609">
        <v>3</v>
      </c>
      <c r="V609">
        <v>67</v>
      </c>
      <c r="W609" s="12" t="s">
        <v>423</v>
      </c>
      <c r="X609">
        <v>6</v>
      </c>
      <c r="Y609">
        <v>6</v>
      </c>
      <c r="Z609">
        <v>5</v>
      </c>
      <c r="AA609">
        <v>3</v>
      </c>
      <c r="AD609" t="s">
        <v>1160</v>
      </c>
      <c r="AE609">
        <v>1013</v>
      </c>
      <c r="AF609" t="s">
        <v>46</v>
      </c>
    </row>
    <row r="610" spans="1:32" x14ac:dyDescent="0.25">
      <c r="A610" s="19" t="s">
        <v>177</v>
      </c>
      <c r="B610" s="22" t="s">
        <v>178</v>
      </c>
      <c r="C610" s="36" t="str">
        <f>VLOOKUP(X610, method!$A$1:$B$15, 2, 0)</f>
        <v>中後</v>
      </c>
      <c r="D610">
        <v>9</v>
      </c>
      <c r="E610" s="141" t="str">
        <f t="shared" si="18"/>
        <v/>
      </c>
      <c r="F610" s="141">
        <f>COUNTIF($B$2:B610,B610)</f>
        <v>8</v>
      </c>
      <c r="G610" s="141" t="str">
        <f t="shared" si="19"/>
        <v/>
      </c>
      <c r="H610">
        <v>10</v>
      </c>
      <c r="I610">
        <v>3</v>
      </c>
      <c r="J610" s="48" t="s">
        <v>26</v>
      </c>
      <c r="K610" s="53" t="s">
        <v>53</v>
      </c>
      <c r="L610" s="24" t="s">
        <v>179</v>
      </c>
      <c r="M610">
        <v>135</v>
      </c>
      <c r="N610">
        <v>125</v>
      </c>
      <c r="O610">
        <v>9.8000000000000007</v>
      </c>
      <c r="P610">
        <v>17</v>
      </c>
      <c r="Q610" t="s">
        <v>437</v>
      </c>
      <c r="R610" s="32" t="s">
        <v>432</v>
      </c>
      <c r="S610" s="41">
        <v>1650</v>
      </c>
      <c r="T610" s="34" t="s">
        <v>438</v>
      </c>
      <c r="U610">
        <v>3</v>
      </c>
      <c r="V610">
        <v>67</v>
      </c>
      <c r="W610" t="s">
        <v>490</v>
      </c>
      <c r="X610">
        <v>8</v>
      </c>
      <c r="Y610">
        <v>6</v>
      </c>
      <c r="Z610">
        <v>5</v>
      </c>
      <c r="AA610">
        <v>9</v>
      </c>
      <c r="AD610" t="s">
        <v>582</v>
      </c>
      <c r="AE610">
        <v>1008</v>
      </c>
      <c r="AF610" t="s">
        <v>46</v>
      </c>
    </row>
    <row r="611" spans="1:32" x14ac:dyDescent="0.25">
      <c r="A611" s="19" t="s">
        <v>177</v>
      </c>
      <c r="B611" s="22" t="s">
        <v>178</v>
      </c>
      <c r="C611" s="38" t="str">
        <f>VLOOKUP(X611, method!$A$1:$B$15, 2, 0)</f>
        <v>留後</v>
      </c>
      <c r="D611" s="28">
        <v>1</v>
      </c>
      <c r="E611" s="140" t="str">
        <f t="shared" si="18"/>
        <v/>
      </c>
      <c r="F611" s="140">
        <f>COUNTIF($B$2:B611,B611)</f>
        <v>9</v>
      </c>
      <c r="G611" s="140" t="str">
        <f t="shared" si="19"/>
        <v/>
      </c>
      <c r="H611">
        <v>10</v>
      </c>
      <c r="I611">
        <v>11</v>
      </c>
      <c r="J611" s="48" t="s">
        <v>26</v>
      </c>
      <c r="K611" s="53" t="s">
        <v>53</v>
      </c>
      <c r="L611" s="24" t="s">
        <v>179</v>
      </c>
      <c r="M611">
        <v>135</v>
      </c>
      <c r="N611">
        <v>135</v>
      </c>
      <c r="O611">
        <v>9.8000000000000007</v>
      </c>
      <c r="P611">
        <v>20</v>
      </c>
      <c r="Q611" t="s">
        <v>443</v>
      </c>
      <c r="R611" s="32" t="s">
        <v>426</v>
      </c>
      <c r="S611">
        <v>1800</v>
      </c>
      <c r="T611" s="33" t="s">
        <v>427</v>
      </c>
      <c r="U611">
        <v>4</v>
      </c>
      <c r="V611">
        <v>60</v>
      </c>
      <c r="W611" s="12" t="s">
        <v>423</v>
      </c>
      <c r="X611">
        <v>12</v>
      </c>
      <c r="Y611">
        <v>12</v>
      </c>
      <c r="Z611">
        <v>12</v>
      </c>
      <c r="AA611">
        <v>12</v>
      </c>
      <c r="AB611">
        <v>1</v>
      </c>
      <c r="AD611" t="s">
        <v>1161</v>
      </c>
      <c r="AE611">
        <v>1027</v>
      </c>
      <c r="AF611" t="s">
        <v>46</v>
      </c>
    </row>
    <row r="612" spans="1:32" x14ac:dyDescent="0.25">
      <c r="A612" s="19" t="s">
        <v>177</v>
      </c>
      <c r="B612" s="22" t="s">
        <v>178</v>
      </c>
      <c r="C612" s="38" t="str">
        <f>VLOOKUP(X612, method!$A$1:$B$15, 2, 0)</f>
        <v>留後</v>
      </c>
      <c r="D612" s="28">
        <v>1</v>
      </c>
      <c r="E612" s="140" t="str">
        <f t="shared" si="18"/>
        <v/>
      </c>
      <c r="F612" s="140">
        <f>COUNTIF($B$2:B612,B612)</f>
        <v>10</v>
      </c>
      <c r="G612" s="140" t="str">
        <f t="shared" si="19"/>
        <v/>
      </c>
      <c r="H612">
        <v>10</v>
      </c>
      <c r="I612">
        <v>10</v>
      </c>
      <c r="J612" s="48" t="s">
        <v>26</v>
      </c>
      <c r="K612" s="55" t="s">
        <v>64</v>
      </c>
      <c r="L612" s="24" t="s">
        <v>179</v>
      </c>
      <c r="M612">
        <v>135</v>
      </c>
      <c r="N612">
        <v>133</v>
      </c>
      <c r="O612">
        <v>9.8000000000000007</v>
      </c>
      <c r="P612">
        <v>3.6</v>
      </c>
      <c r="Q612" t="s">
        <v>515</v>
      </c>
      <c r="R612" s="32" t="s">
        <v>432</v>
      </c>
      <c r="S612">
        <v>1800</v>
      </c>
      <c r="T612" s="33" t="s">
        <v>427</v>
      </c>
      <c r="U612">
        <v>4</v>
      </c>
      <c r="V612">
        <v>55</v>
      </c>
      <c r="W612" s="12" t="s">
        <v>581</v>
      </c>
      <c r="X612">
        <v>11</v>
      </c>
      <c r="Y612">
        <v>11</v>
      </c>
      <c r="Z612">
        <v>11</v>
      </c>
      <c r="AA612">
        <v>8</v>
      </c>
      <c r="AB612">
        <v>1</v>
      </c>
      <c r="AD612" t="s">
        <v>1162</v>
      </c>
      <c r="AE612">
        <v>1034</v>
      </c>
      <c r="AF612" t="s">
        <v>46</v>
      </c>
    </row>
    <row r="613" spans="1:32" x14ac:dyDescent="0.25">
      <c r="A613" s="19" t="s">
        <v>177</v>
      </c>
      <c r="B613" s="22" t="s">
        <v>178</v>
      </c>
      <c r="C613" s="36" t="str">
        <f>VLOOKUP(X613, method!$A$1:$B$15, 2, 0)</f>
        <v>中後</v>
      </c>
      <c r="D613" s="28">
        <v>2</v>
      </c>
      <c r="E613" s="140" t="str">
        <f t="shared" si="18"/>
        <v/>
      </c>
      <c r="F613" s="140">
        <f>COUNTIF($B$2:B613,B613)</f>
        <v>11</v>
      </c>
      <c r="G613" s="140" t="str">
        <f t="shared" si="19"/>
        <v/>
      </c>
      <c r="H613">
        <v>10</v>
      </c>
      <c r="I613">
        <v>5</v>
      </c>
      <c r="J613" s="48" t="s">
        <v>26</v>
      </c>
      <c r="K613" s="53" t="s">
        <v>53</v>
      </c>
      <c r="L613" s="24" t="s">
        <v>179</v>
      </c>
      <c r="M613">
        <v>135</v>
      </c>
      <c r="N613">
        <v>129</v>
      </c>
      <c r="O613">
        <v>9.8000000000000007</v>
      </c>
      <c r="P613">
        <v>4.5</v>
      </c>
      <c r="Q613" t="s">
        <v>445</v>
      </c>
      <c r="R613" s="32" t="s">
        <v>426</v>
      </c>
      <c r="S613" s="41">
        <v>1650</v>
      </c>
      <c r="T613" s="33" t="s">
        <v>427</v>
      </c>
      <c r="U613">
        <v>4</v>
      </c>
      <c r="V613">
        <v>54</v>
      </c>
      <c r="W613" s="12" t="s">
        <v>446</v>
      </c>
      <c r="X613">
        <v>8</v>
      </c>
      <c r="Y613">
        <v>8</v>
      </c>
      <c r="Z613">
        <v>6</v>
      </c>
      <c r="AA613">
        <v>2</v>
      </c>
      <c r="AD613" t="s">
        <v>180</v>
      </c>
      <c r="AE613">
        <v>1041</v>
      </c>
      <c r="AF613" t="s">
        <v>46</v>
      </c>
    </row>
    <row r="614" spans="1:32" x14ac:dyDescent="0.25">
      <c r="A614" s="19" t="s">
        <v>177</v>
      </c>
      <c r="B614" s="22" t="s">
        <v>178</v>
      </c>
      <c r="C614" s="38" t="str">
        <f>VLOOKUP(X614, method!$A$1:$B$15, 2, 0)</f>
        <v>留後</v>
      </c>
      <c r="D614" s="30">
        <v>5</v>
      </c>
      <c r="E614" s="141" t="str">
        <f t="shared" si="18"/>
        <v/>
      </c>
      <c r="F614" s="141">
        <f>COUNTIF($B$2:B614,B614)</f>
        <v>12</v>
      </c>
      <c r="G614" s="141" t="str">
        <f t="shared" si="19"/>
        <v/>
      </c>
      <c r="H614">
        <v>10</v>
      </c>
      <c r="I614">
        <v>12</v>
      </c>
      <c r="J614" s="48" t="s">
        <v>26</v>
      </c>
      <c r="K614" s="62" t="s">
        <v>120</v>
      </c>
      <c r="L614" s="24" t="s">
        <v>179</v>
      </c>
      <c r="M614">
        <v>135</v>
      </c>
      <c r="N614">
        <v>131</v>
      </c>
      <c r="O614">
        <v>9.8000000000000007</v>
      </c>
      <c r="P614">
        <v>20</v>
      </c>
      <c r="Q614" t="s">
        <v>899</v>
      </c>
      <c r="R614" s="31" t="s">
        <v>420</v>
      </c>
      <c r="S614" s="41">
        <v>1650</v>
      </c>
      <c r="T614" s="33" t="s">
        <v>427</v>
      </c>
      <c r="U614">
        <v>4</v>
      </c>
      <c r="V614">
        <v>56</v>
      </c>
      <c r="W614" s="12" t="s">
        <v>549</v>
      </c>
      <c r="X614">
        <v>12</v>
      </c>
      <c r="Y614">
        <v>12</v>
      </c>
      <c r="Z614">
        <v>12</v>
      </c>
      <c r="AA614">
        <v>5</v>
      </c>
      <c r="AD614" t="s">
        <v>1163</v>
      </c>
      <c r="AE614">
        <v>1039</v>
      </c>
      <c r="AF614" t="s">
        <v>46</v>
      </c>
    </row>
    <row r="615" spans="1:32" x14ac:dyDescent="0.25">
      <c r="A615" s="19" t="s">
        <v>177</v>
      </c>
      <c r="B615" s="22" t="s">
        <v>178</v>
      </c>
      <c r="C615" s="36" t="str">
        <f>VLOOKUP(X615, method!$A$1:$B$15, 2, 0)</f>
        <v>中後</v>
      </c>
      <c r="D615">
        <v>7</v>
      </c>
      <c r="E615" s="141" t="str">
        <f t="shared" si="18"/>
        <v/>
      </c>
      <c r="F615" s="141">
        <f>COUNTIF($B$2:B615,B615)</f>
        <v>13</v>
      </c>
      <c r="G615" s="141" t="str">
        <f t="shared" si="19"/>
        <v/>
      </c>
      <c r="H615">
        <v>10</v>
      </c>
      <c r="I615">
        <v>6</v>
      </c>
      <c r="J615" s="48" t="s">
        <v>26</v>
      </c>
      <c r="K615" s="84" t="s">
        <v>1142</v>
      </c>
      <c r="L615" s="24" t="s">
        <v>179</v>
      </c>
      <c r="M615">
        <v>135</v>
      </c>
      <c r="N615">
        <v>133</v>
      </c>
      <c r="O615">
        <v>9.8000000000000007</v>
      </c>
      <c r="P615">
        <v>12</v>
      </c>
      <c r="Q615" t="s">
        <v>518</v>
      </c>
      <c r="R615" s="32" t="s">
        <v>416</v>
      </c>
      <c r="S615" s="41">
        <v>1650</v>
      </c>
      <c r="T615" s="33" t="s">
        <v>417</v>
      </c>
      <c r="U615">
        <v>4</v>
      </c>
      <c r="V615">
        <v>58</v>
      </c>
      <c r="W615" t="s">
        <v>484</v>
      </c>
      <c r="X615">
        <v>8</v>
      </c>
      <c r="Y615">
        <v>8</v>
      </c>
      <c r="Z615">
        <v>8</v>
      </c>
      <c r="AA615">
        <v>7</v>
      </c>
      <c r="AD615" t="s">
        <v>1164</v>
      </c>
      <c r="AE615">
        <v>1043</v>
      </c>
      <c r="AF615" t="s">
        <v>46</v>
      </c>
    </row>
    <row r="616" spans="1:32" x14ac:dyDescent="0.25">
      <c r="A616" s="19" t="s">
        <v>177</v>
      </c>
      <c r="B616" s="22" t="s">
        <v>178</v>
      </c>
      <c r="C616" s="35" t="str">
        <f>VLOOKUP(X616, method!$A$1:$B$15, 2, 0)</f>
        <v>放頭</v>
      </c>
      <c r="D616">
        <v>6</v>
      </c>
      <c r="E616" s="141" t="str">
        <f t="shared" si="18"/>
        <v/>
      </c>
      <c r="F616" s="141">
        <f>COUNTIF($B$2:B616,B616)</f>
        <v>14</v>
      </c>
      <c r="G616" s="141" t="str">
        <f t="shared" si="19"/>
        <v/>
      </c>
      <c r="H616">
        <v>10</v>
      </c>
      <c r="I616">
        <v>7</v>
      </c>
      <c r="J616" s="48" t="s">
        <v>26</v>
      </c>
      <c r="K616" s="55" t="s">
        <v>64</v>
      </c>
      <c r="L616" s="24" t="s">
        <v>179</v>
      </c>
      <c r="M616">
        <v>135</v>
      </c>
      <c r="N616">
        <v>135</v>
      </c>
      <c r="O616">
        <v>9.8000000000000007</v>
      </c>
      <c r="P616">
        <v>4</v>
      </c>
      <c r="Q616" t="s">
        <v>583</v>
      </c>
      <c r="R616" s="32" t="s">
        <v>432</v>
      </c>
      <c r="S616" s="41">
        <v>1650</v>
      </c>
      <c r="T616" s="33" t="s">
        <v>417</v>
      </c>
      <c r="U616">
        <v>4</v>
      </c>
      <c r="V616">
        <v>59</v>
      </c>
      <c r="W616" s="12" t="s">
        <v>549</v>
      </c>
      <c r="X616">
        <v>3</v>
      </c>
      <c r="Y616">
        <v>4</v>
      </c>
      <c r="Z616">
        <v>4</v>
      </c>
      <c r="AA616">
        <v>6</v>
      </c>
      <c r="AD616" t="s">
        <v>1165</v>
      </c>
      <c r="AE616">
        <v>1033</v>
      </c>
      <c r="AF616" t="s">
        <v>46</v>
      </c>
    </row>
    <row r="617" spans="1:32" x14ac:dyDescent="0.25">
      <c r="A617" s="19" t="s">
        <v>177</v>
      </c>
      <c r="B617" s="22" t="s">
        <v>178</v>
      </c>
      <c r="C617" s="38" t="str">
        <f>VLOOKUP(X617, method!$A$1:$B$15, 2, 0)</f>
        <v>留後</v>
      </c>
      <c r="D617" s="28">
        <v>3</v>
      </c>
      <c r="E617" s="140" t="str">
        <f t="shared" si="18"/>
        <v/>
      </c>
      <c r="F617" s="140">
        <f>COUNTIF($B$2:B617,B617)</f>
        <v>15</v>
      </c>
      <c r="G617" s="140" t="str">
        <f t="shared" si="19"/>
        <v/>
      </c>
      <c r="H617">
        <v>10</v>
      </c>
      <c r="I617">
        <v>12</v>
      </c>
      <c r="J617" s="48" t="s">
        <v>26</v>
      </c>
      <c r="K617" s="62" t="s">
        <v>120</v>
      </c>
      <c r="L617" s="24" t="s">
        <v>179</v>
      </c>
      <c r="M617">
        <v>135</v>
      </c>
      <c r="N617">
        <v>135</v>
      </c>
      <c r="O617">
        <v>9.8000000000000007</v>
      </c>
      <c r="P617">
        <v>48</v>
      </c>
      <c r="Q617" t="s">
        <v>649</v>
      </c>
      <c r="R617" s="32" t="s">
        <v>426</v>
      </c>
      <c r="S617" s="41">
        <v>1650</v>
      </c>
      <c r="T617" s="33" t="s">
        <v>417</v>
      </c>
      <c r="U617">
        <v>4</v>
      </c>
      <c r="V617">
        <v>58</v>
      </c>
      <c r="W617" s="12" t="s">
        <v>581</v>
      </c>
      <c r="X617">
        <v>12</v>
      </c>
      <c r="Y617">
        <v>12</v>
      </c>
      <c r="Z617">
        <v>12</v>
      </c>
      <c r="AA617">
        <v>3</v>
      </c>
      <c r="AD617" t="s">
        <v>1166</v>
      </c>
      <c r="AE617">
        <v>1023</v>
      </c>
      <c r="AF617" t="s">
        <v>46</v>
      </c>
    </row>
    <row r="618" spans="1:32" x14ac:dyDescent="0.25">
      <c r="A618" s="19" t="s">
        <v>177</v>
      </c>
      <c r="B618" s="22" t="s">
        <v>178</v>
      </c>
      <c r="C618" s="35" t="str">
        <f>VLOOKUP(X618, method!$A$1:$B$15, 2, 0)</f>
        <v>放頭</v>
      </c>
      <c r="D618">
        <v>11</v>
      </c>
      <c r="E618" s="141" t="str">
        <f t="shared" si="18"/>
        <v/>
      </c>
      <c r="F618" s="141">
        <f>COUNTIF($B$2:B618,B618)</f>
        <v>16</v>
      </c>
      <c r="G618" s="141" t="str">
        <f t="shared" si="19"/>
        <v/>
      </c>
      <c r="H618">
        <v>10</v>
      </c>
      <c r="I618">
        <v>7</v>
      </c>
      <c r="J618" s="48" t="s">
        <v>26</v>
      </c>
      <c r="K618" s="74" t="s">
        <v>404</v>
      </c>
      <c r="L618" s="24" t="s">
        <v>179</v>
      </c>
      <c r="M618">
        <v>135</v>
      </c>
      <c r="N618">
        <v>135</v>
      </c>
      <c r="O618">
        <v>9.8000000000000007</v>
      </c>
      <c r="P618">
        <v>10</v>
      </c>
      <c r="Q618" t="s">
        <v>588</v>
      </c>
      <c r="R618" s="32" t="s">
        <v>416</v>
      </c>
      <c r="S618" s="41">
        <v>1650</v>
      </c>
      <c r="T618" s="34" t="s">
        <v>438</v>
      </c>
      <c r="U618">
        <v>4</v>
      </c>
      <c r="V618">
        <v>58</v>
      </c>
      <c r="W618" t="s">
        <v>688</v>
      </c>
      <c r="X618">
        <v>1</v>
      </c>
      <c r="Y618">
        <v>2</v>
      </c>
      <c r="Z618">
        <v>1</v>
      </c>
      <c r="AA618">
        <v>11</v>
      </c>
      <c r="AD618" t="s">
        <v>1167</v>
      </c>
      <c r="AE618">
        <v>1024</v>
      </c>
      <c r="AF618" t="s">
        <v>46</v>
      </c>
    </row>
    <row r="619" spans="1:32" x14ac:dyDescent="0.25">
      <c r="A619" s="19" t="s">
        <v>177</v>
      </c>
      <c r="B619" s="22" t="s">
        <v>178</v>
      </c>
      <c r="C619" s="35" t="str">
        <f>VLOOKUP(X619, method!$A$1:$B$15, 2, 0)</f>
        <v>放頭</v>
      </c>
      <c r="D619" s="28">
        <v>2</v>
      </c>
      <c r="E619" s="140" t="str">
        <f t="shared" si="18"/>
        <v/>
      </c>
      <c r="F619" s="140">
        <f>COUNTIF($B$2:B619,B619)</f>
        <v>17</v>
      </c>
      <c r="G619" s="140" t="str">
        <f t="shared" si="19"/>
        <v/>
      </c>
      <c r="H619">
        <v>10</v>
      </c>
      <c r="I619">
        <v>3</v>
      </c>
      <c r="J619" s="48" t="s">
        <v>26</v>
      </c>
      <c r="K619" s="62" t="s">
        <v>120</v>
      </c>
      <c r="L619" s="24" t="s">
        <v>179</v>
      </c>
      <c r="M619">
        <v>135</v>
      </c>
      <c r="N619">
        <v>131</v>
      </c>
      <c r="O619">
        <v>9.8000000000000007</v>
      </c>
      <c r="P619">
        <v>35</v>
      </c>
      <c r="Q619" t="s">
        <v>934</v>
      </c>
      <c r="R619" s="32" t="s">
        <v>426</v>
      </c>
      <c r="S619" s="41">
        <v>1650</v>
      </c>
      <c r="T619" s="33" t="s">
        <v>417</v>
      </c>
      <c r="U619">
        <v>4</v>
      </c>
      <c r="V619">
        <v>57</v>
      </c>
      <c r="W619" s="12" t="s">
        <v>654</v>
      </c>
      <c r="X619">
        <v>3</v>
      </c>
      <c r="Y619">
        <v>4</v>
      </c>
      <c r="Z619">
        <v>3</v>
      </c>
      <c r="AA619">
        <v>2</v>
      </c>
      <c r="AD619" t="s">
        <v>1168</v>
      </c>
      <c r="AE619">
        <v>1020</v>
      </c>
      <c r="AF619" t="s">
        <v>46</v>
      </c>
    </row>
    <row r="620" spans="1:32" x14ac:dyDescent="0.25">
      <c r="A620" s="19" t="s">
        <v>177</v>
      </c>
      <c r="B620" s="22" t="s">
        <v>178</v>
      </c>
      <c r="C620" s="36" t="str">
        <f>VLOOKUP(X620, method!$A$1:$B$15, 2, 0)</f>
        <v>中後</v>
      </c>
      <c r="D620">
        <v>12</v>
      </c>
      <c r="E620" s="141" t="str">
        <f t="shared" si="18"/>
        <v/>
      </c>
      <c r="F620" s="141">
        <f>COUNTIF($B$2:B620,B620)</f>
        <v>18</v>
      </c>
      <c r="G620" s="141" t="str">
        <f t="shared" si="19"/>
        <v/>
      </c>
      <c r="H620">
        <v>10</v>
      </c>
      <c r="I620">
        <v>12</v>
      </c>
      <c r="J620" s="48" t="s">
        <v>26</v>
      </c>
      <c r="K620" s="50" t="s">
        <v>565</v>
      </c>
      <c r="L620" s="24" t="s">
        <v>179</v>
      </c>
      <c r="M620">
        <v>135</v>
      </c>
      <c r="N620">
        <v>133</v>
      </c>
      <c r="O620">
        <v>9.8000000000000007</v>
      </c>
      <c r="P620">
        <v>60</v>
      </c>
      <c r="Q620" t="s">
        <v>699</v>
      </c>
      <c r="R620" t="s">
        <v>483</v>
      </c>
      <c r="S620">
        <v>1400</v>
      </c>
      <c r="T620" s="33" t="s">
        <v>427</v>
      </c>
      <c r="U620">
        <v>4</v>
      </c>
      <c r="V620">
        <v>59</v>
      </c>
      <c r="W620" t="s">
        <v>753</v>
      </c>
      <c r="X620">
        <v>9</v>
      </c>
      <c r="Y620">
        <v>9</v>
      </c>
      <c r="Z620">
        <v>8</v>
      </c>
      <c r="AA620">
        <v>12</v>
      </c>
      <c r="AD620" t="s">
        <v>994</v>
      </c>
      <c r="AE620">
        <v>1012</v>
      </c>
      <c r="AF620" t="s">
        <v>46</v>
      </c>
    </row>
    <row r="621" spans="1:32" x14ac:dyDescent="0.25">
      <c r="A621" s="19" t="s">
        <v>177</v>
      </c>
      <c r="B621" s="22" t="s">
        <v>178</v>
      </c>
      <c r="C621" s="37" t="str">
        <f>VLOOKUP(X621, method!$A$1:$B$15, 2, 0)</f>
        <v>中前</v>
      </c>
      <c r="D621">
        <v>6</v>
      </c>
      <c r="E621" s="141" t="str">
        <f t="shared" si="18"/>
        <v/>
      </c>
      <c r="F621" s="141">
        <f>COUNTIF($B$2:B621,B621)</f>
        <v>19</v>
      </c>
      <c r="G621" s="141" t="str">
        <f t="shared" si="19"/>
        <v/>
      </c>
      <c r="H621">
        <v>10</v>
      </c>
      <c r="I621">
        <v>3</v>
      </c>
      <c r="J621" s="48" t="s">
        <v>26</v>
      </c>
      <c r="K621" s="78" t="s">
        <v>687</v>
      </c>
      <c r="L621" s="24" t="s">
        <v>179</v>
      </c>
      <c r="M621">
        <v>135</v>
      </c>
      <c r="N621">
        <v>125</v>
      </c>
      <c r="O621">
        <v>9.8000000000000007</v>
      </c>
      <c r="P621">
        <v>51</v>
      </c>
      <c r="Q621" t="s">
        <v>834</v>
      </c>
      <c r="R621" t="s">
        <v>465</v>
      </c>
      <c r="S621">
        <v>1400</v>
      </c>
      <c r="T621" s="33" t="s">
        <v>427</v>
      </c>
      <c r="U621">
        <v>4</v>
      </c>
      <c r="V621">
        <v>60</v>
      </c>
      <c r="W621" t="s">
        <v>589</v>
      </c>
      <c r="X621">
        <v>4</v>
      </c>
      <c r="Y621">
        <v>5</v>
      </c>
      <c r="Z621">
        <v>3</v>
      </c>
      <c r="AA621">
        <v>6</v>
      </c>
      <c r="AD621" t="s">
        <v>1169</v>
      </c>
      <c r="AE621">
        <v>1029</v>
      </c>
      <c r="AF621" t="s">
        <v>46</v>
      </c>
    </row>
    <row r="622" spans="1:32" x14ac:dyDescent="0.25">
      <c r="A622" s="19" t="s">
        <v>177</v>
      </c>
      <c r="B622" s="22" t="s">
        <v>178</v>
      </c>
      <c r="C622" s="38" t="str">
        <f>VLOOKUP(X622, method!$A$1:$B$15, 2, 0)</f>
        <v>留後</v>
      </c>
      <c r="D622">
        <v>9</v>
      </c>
      <c r="E622" s="141" t="str">
        <f t="shared" si="18"/>
        <v/>
      </c>
      <c r="F622" s="141">
        <f>COUNTIF($B$2:B622,B622)</f>
        <v>20</v>
      </c>
      <c r="G622" s="141" t="str">
        <f t="shared" si="19"/>
        <v/>
      </c>
      <c r="H622">
        <v>10</v>
      </c>
      <c r="I622">
        <v>8</v>
      </c>
      <c r="J622" s="48" t="s">
        <v>26</v>
      </c>
      <c r="K622" s="62" t="s">
        <v>120</v>
      </c>
      <c r="L622" s="24" t="s">
        <v>179</v>
      </c>
      <c r="M622">
        <v>135</v>
      </c>
      <c r="N622">
        <v>121</v>
      </c>
      <c r="O622">
        <v>9.8000000000000007</v>
      </c>
      <c r="P622">
        <v>124</v>
      </c>
      <c r="Q622" t="s">
        <v>836</v>
      </c>
      <c r="R622" t="s">
        <v>508</v>
      </c>
      <c r="S622">
        <v>1400</v>
      </c>
      <c r="T622" s="33" t="s">
        <v>427</v>
      </c>
      <c r="U622">
        <v>3</v>
      </c>
      <c r="V622">
        <v>64</v>
      </c>
      <c r="W622" t="s">
        <v>505</v>
      </c>
      <c r="X622">
        <v>11</v>
      </c>
      <c r="Y622">
        <v>13</v>
      </c>
      <c r="Z622">
        <v>13</v>
      </c>
      <c r="AA622">
        <v>9</v>
      </c>
      <c r="AD622" t="s">
        <v>1170</v>
      </c>
      <c r="AE622">
        <v>1055</v>
      </c>
      <c r="AF622" t="s">
        <v>46</v>
      </c>
    </row>
    <row r="623" spans="1:32" x14ac:dyDescent="0.25">
      <c r="A623" s="19" t="s">
        <v>177</v>
      </c>
      <c r="B623" s="22" t="s">
        <v>178</v>
      </c>
      <c r="C623" s="36" t="str">
        <f>VLOOKUP(X623, method!$A$1:$B$15, 2, 0)</f>
        <v>中後</v>
      </c>
      <c r="D623">
        <v>11</v>
      </c>
      <c r="E623" s="141" t="str">
        <f t="shared" si="18"/>
        <v/>
      </c>
      <c r="F623" s="141">
        <f>COUNTIF($B$2:B623,B623)</f>
        <v>21</v>
      </c>
      <c r="G623" s="141" t="str">
        <f t="shared" si="19"/>
        <v/>
      </c>
      <c r="H623">
        <v>10</v>
      </c>
      <c r="I623">
        <v>13</v>
      </c>
      <c r="J623" s="48" t="s">
        <v>26</v>
      </c>
      <c r="K623" s="50" t="s">
        <v>565</v>
      </c>
      <c r="L623" s="24" t="s">
        <v>179</v>
      </c>
      <c r="M623">
        <v>135</v>
      </c>
      <c r="N623">
        <v>121</v>
      </c>
      <c r="O623">
        <v>9.8000000000000007</v>
      </c>
      <c r="P623">
        <v>57</v>
      </c>
      <c r="Q623" t="s">
        <v>790</v>
      </c>
      <c r="R623" t="s">
        <v>483</v>
      </c>
      <c r="S623">
        <v>1400</v>
      </c>
      <c r="T623" s="33" t="s">
        <v>417</v>
      </c>
      <c r="U623">
        <v>3</v>
      </c>
      <c r="V623">
        <v>66</v>
      </c>
      <c r="W623">
        <v>10</v>
      </c>
      <c r="X623">
        <v>10</v>
      </c>
      <c r="Y623">
        <v>12</v>
      </c>
      <c r="Z623">
        <v>14</v>
      </c>
      <c r="AA623">
        <v>11</v>
      </c>
      <c r="AD623" t="s">
        <v>1083</v>
      </c>
      <c r="AE623">
        <v>1059</v>
      </c>
      <c r="AF623" t="s">
        <v>46</v>
      </c>
    </row>
    <row r="624" spans="1:32" x14ac:dyDescent="0.25">
      <c r="A624" s="19" t="s">
        <v>177</v>
      </c>
      <c r="B624" s="22" t="s">
        <v>178</v>
      </c>
      <c r="C624" s="36" t="str">
        <f>VLOOKUP(X624, method!$A$1:$B$15, 2, 0)</f>
        <v>中後</v>
      </c>
      <c r="D624">
        <v>8</v>
      </c>
      <c r="E624" s="141" t="str">
        <f t="shared" si="18"/>
        <v/>
      </c>
      <c r="F624" s="141">
        <f>COUNTIF($B$2:B624,B624)</f>
        <v>22</v>
      </c>
      <c r="G624" s="141" t="str">
        <f t="shared" si="19"/>
        <v/>
      </c>
      <c r="H624">
        <v>10</v>
      </c>
      <c r="I624">
        <v>3</v>
      </c>
      <c r="J624" s="48" t="s">
        <v>26</v>
      </c>
      <c r="K624" s="62" t="s">
        <v>120</v>
      </c>
      <c r="L624" s="24" t="s">
        <v>179</v>
      </c>
      <c r="M624">
        <v>135</v>
      </c>
      <c r="N624">
        <v>126</v>
      </c>
      <c r="O624">
        <v>9.8000000000000007</v>
      </c>
      <c r="P624">
        <v>118</v>
      </c>
      <c r="Q624" t="s">
        <v>1171</v>
      </c>
      <c r="R624" t="s">
        <v>477</v>
      </c>
      <c r="S624">
        <v>1400</v>
      </c>
      <c r="T624" s="33" t="s">
        <v>427</v>
      </c>
      <c r="U624">
        <v>3</v>
      </c>
      <c r="V624">
        <v>68</v>
      </c>
      <c r="W624" t="s">
        <v>453</v>
      </c>
      <c r="X624">
        <v>9</v>
      </c>
      <c r="Y624">
        <v>8</v>
      </c>
      <c r="Z624">
        <v>11</v>
      </c>
      <c r="AA624">
        <v>8</v>
      </c>
      <c r="AD624" t="s">
        <v>1172</v>
      </c>
      <c r="AE624">
        <v>1063</v>
      </c>
      <c r="AF624" t="s">
        <v>46</v>
      </c>
    </row>
    <row r="625" spans="1:32" x14ac:dyDescent="0.25">
      <c r="A625" s="19" t="s">
        <v>177</v>
      </c>
      <c r="B625" s="22" t="s">
        <v>178</v>
      </c>
      <c r="C625" s="36" t="str">
        <f>VLOOKUP(X625, method!$A$1:$B$15, 2, 0)</f>
        <v>中後</v>
      </c>
      <c r="D625">
        <v>13</v>
      </c>
      <c r="E625" s="141" t="str">
        <f t="shared" si="18"/>
        <v/>
      </c>
      <c r="F625" s="141">
        <f>COUNTIF($B$2:B625,B625)</f>
        <v>23</v>
      </c>
      <c r="G625" s="141" t="str">
        <f t="shared" si="19"/>
        <v/>
      </c>
      <c r="H625">
        <v>10</v>
      </c>
      <c r="I625">
        <v>7</v>
      </c>
      <c r="J625" s="48" t="s">
        <v>26</v>
      </c>
      <c r="K625" s="74" t="s">
        <v>404</v>
      </c>
      <c r="L625" s="24" t="s">
        <v>179</v>
      </c>
      <c r="M625">
        <v>135</v>
      </c>
      <c r="N625">
        <v>124</v>
      </c>
      <c r="O625">
        <v>9.8000000000000007</v>
      </c>
      <c r="P625">
        <v>40</v>
      </c>
      <c r="Q625" t="s">
        <v>1173</v>
      </c>
      <c r="R625" t="s">
        <v>483</v>
      </c>
      <c r="S625">
        <v>1400</v>
      </c>
      <c r="T625" s="34" t="s">
        <v>755</v>
      </c>
      <c r="U625">
        <v>3</v>
      </c>
      <c r="V625">
        <v>68</v>
      </c>
      <c r="W625" t="s">
        <v>643</v>
      </c>
      <c r="X625">
        <v>10</v>
      </c>
      <c r="Y625">
        <v>9</v>
      </c>
      <c r="Z625">
        <v>10</v>
      </c>
      <c r="AA625">
        <v>13</v>
      </c>
      <c r="AD625" t="s">
        <v>1174</v>
      </c>
      <c r="AE625">
        <v>1049</v>
      </c>
      <c r="AF625" t="s">
        <v>639</v>
      </c>
    </row>
    <row r="626" spans="1:32" x14ac:dyDescent="0.25">
      <c r="A626" s="19" t="s">
        <v>177</v>
      </c>
      <c r="B626" s="23" t="s">
        <v>182</v>
      </c>
      <c r="C626" s="37" t="str">
        <f>VLOOKUP(X626, method!$A$1:$B$15, 2, 0)</f>
        <v>中前</v>
      </c>
      <c r="D626" s="30">
        <v>5</v>
      </c>
      <c r="E626" s="141" t="str">
        <f t="shared" si="18"/>
        <v/>
      </c>
      <c r="F626" s="141">
        <f>COUNTIF($B$2:B626,B626)</f>
        <v>1</v>
      </c>
      <c r="G626" s="141" t="str">
        <f t="shared" si="19"/>
        <v/>
      </c>
      <c r="H626">
        <v>11</v>
      </c>
      <c r="I626">
        <v>6</v>
      </c>
      <c r="J626" s="55" t="s">
        <v>64</v>
      </c>
      <c r="K626" s="55" t="s">
        <v>64</v>
      </c>
      <c r="L626" s="27" t="s">
        <v>65</v>
      </c>
      <c r="M626">
        <v>133</v>
      </c>
      <c r="N626">
        <v>135</v>
      </c>
      <c r="O626">
        <v>11</v>
      </c>
      <c r="P626">
        <v>10</v>
      </c>
      <c r="Q626" t="s">
        <v>415</v>
      </c>
      <c r="R626" s="32" t="s">
        <v>416</v>
      </c>
      <c r="S626" s="41">
        <v>1650</v>
      </c>
      <c r="T626" s="33" t="s">
        <v>417</v>
      </c>
      <c r="U626">
        <v>4</v>
      </c>
      <c r="V626">
        <v>60</v>
      </c>
      <c r="W626" t="s">
        <v>435</v>
      </c>
      <c r="X626">
        <v>6</v>
      </c>
      <c r="Y626">
        <v>7</v>
      </c>
      <c r="Z626">
        <v>6</v>
      </c>
      <c r="AA626">
        <v>5</v>
      </c>
      <c r="AD626" t="s">
        <v>102</v>
      </c>
      <c r="AE626">
        <v>1204</v>
      </c>
      <c r="AF626" t="s">
        <v>46</v>
      </c>
    </row>
    <row r="627" spans="1:32" x14ac:dyDescent="0.25">
      <c r="A627" s="19" t="s">
        <v>177</v>
      </c>
      <c r="B627" s="23" t="s">
        <v>182</v>
      </c>
      <c r="C627" s="37" t="str">
        <f>VLOOKUP(X627, method!$A$1:$B$15, 2, 0)</f>
        <v>中前</v>
      </c>
      <c r="D627">
        <v>10</v>
      </c>
      <c r="E627" s="141" t="str">
        <f t="shared" si="18"/>
        <v/>
      </c>
      <c r="F627" s="141">
        <f>COUNTIF($B$2:B627,B627)</f>
        <v>2</v>
      </c>
      <c r="G627" s="141" t="str">
        <f t="shared" si="19"/>
        <v/>
      </c>
      <c r="H627">
        <v>11</v>
      </c>
      <c r="I627">
        <v>9</v>
      </c>
      <c r="J627" s="55" t="s">
        <v>64</v>
      </c>
      <c r="K627" s="64" t="s">
        <v>150</v>
      </c>
      <c r="L627" s="27" t="s">
        <v>65</v>
      </c>
      <c r="M627">
        <v>133</v>
      </c>
      <c r="N627">
        <v>119</v>
      </c>
      <c r="O627">
        <v>11</v>
      </c>
      <c r="P627">
        <v>45</v>
      </c>
      <c r="Q627" t="s">
        <v>496</v>
      </c>
      <c r="R627" s="32" t="s">
        <v>432</v>
      </c>
      <c r="S627">
        <v>1800</v>
      </c>
      <c r="T627" s="33" t="s">
        <v>427</v>
      </c>
      <c r="U627">
        <v>3</v>
      </c>
      <c r="V627">
        <v>62</v>
      </c>
      <c r="W627" t="s">
        <v>435</v>
      </c>
      <c r="X627">
        <v>7</v>
      </c>
      <c r="Y627">
        <v>8</v>
      </c>
      <c r="Z627">
        <v>9</v>
      </c>
      <c r="AA627">
        <v>11</v>
      </c>
      <c r="AB627">
        <v>10</v>
      </c>
      <c r="AD627" t="s">
        <v>1175</v>
      </c>
      <c r="AE627">
        <v>1184</v>
      </c>
      <c r="AF627" t="s">
        <v>46</v>
      </c>
    </row>
    <row r="628" spans="1:32" x14ac:dyDescent="0.25">
      <c r="A628" s="19" t="s">
        <v>177</v>
      </c>
      <c r="B628" s="23" t="s">
        <v>182</v>
      </c>
      <c r="C628" s="36" t="str">
        <f>VLOOKUP(X628, method!$A$1:$B$15, 2, 0)</f>
        <v>中後</v>
      </c>
      <c r="D628">
        <v>10</v>
      </c>
      <c r="E628" s="141" t="str">
        <f t="shared" si="18"/>
        <v/>
      </c>
      <c r="F628" s="141">
        <f>COUNTIF($B$2:B628,B628)</f>
        <v>3</v>
      </c>
      <c r="G628" s="141" t="str">
        <f t="shared" si="19"/>
        <v/>
      </c>
      <c r="H628">
        <v>11</v>
      </c>
      <c r="I628">
        <v>8</v>
      </c>
      <c r="J628" s="55" t="s">
        <v>64</v>
      </c>
      <c r="K628" s="66" t="s">
        <v>173</v>
      </c>
      <c r="L628" s="27" t="s">
        <v>65</v>
      </c>
      <c r="M628">
        <v>133</v>
      </c>
      <c r="N628">
        <v>120</v>
      </c>
      <c r="O628">
        <v>11</v>
      </c>
      <c r="P628">
        <v>42</v>
      </c>
      <c r="Q628" t="s">
        <v>656</v>
      </c>
      <c r="R628" s="32" t="s">
        <v>426</v>
      </c>
      <c r="S628" s="41">
        <v>1650</v>
      </c>
      <c r="T628" s="33" t="s">
        <v>427</v>
      </c>
      <c r="U628">
        <v>3</v>
      </c>
      <c r="V628">
        <v>64</v>
      </c>
      <c r="W628" t="s">
        <v>474</v>
      </c>
      <c r="X628">
        <v>9</v>
      </c>
      <c r="Y628">
        <v>10</v>
      </c>
      <c r="Z628">
        <v>11</v>
      </c>
      <c r="AA628">
        <v>10</v>
      </c>
      <c r="AD628" t="s">
        <v>949</v>
      </c>
      <c r="AE628">
        <v>1207</v>
      </c>
      <c r="AF628" t="s">
        <v>46</v>
      </c>
    </row>
    <row r="629" spans="1:32" x14ac:dyDescent="0.25">
      <c r="A629" s="19" t="s">
        <v>177</v>
      </c>
      <c r="B629" s="23" t="s">
        <v>182</v>
      </c>
      <c r="C629" s="36" t="str">
        <f>VLOOKUP(X629, method!$A$1:$B$15, 2, 0)</f>
        <v>中後</v>
      </c>
      <c r="D629">
        <v>7</v>
      </c>
      <c r="E629" s="141" t="str">
        <f t="shared" si="18"/>
        <v/>
      </c>
      <c r="F629" s="141">
        <f>COUNTIF($B$2:B629,B629)</f>
        <v>4</v>
      </c>
      <c r="G629" s="141" t="str">
        <f t="shared" si="19"/>
        <v/>
      </c>
      <c r="H629">
        <v>11</v>
      </c>
      <c r="I629">
        <v>5</v>
      </c>
      <c r="J629" s="55" t="s">
        <v>64</v>
      </c>
      <c r="K629" s="67" t="s">
        <v>195</v>
      </c>
      <c r="L629" s="27" t="s">
        <v>65</v>
      </c>
      <c r="M629">
        <v>133</v>
      </c>
      <c r="N629">
        <v>125</v>
      </c>
      <c r="O629">
        <v>11</v>
      </c>
      <c r="P629">
        <v>24</v>
      </c>
      <c r="Q629" t="s">
        <v>422</v>
      </c>
      <c r="R629" s="31" t="s">
        <v>420</v>
      </c>
      <c r="S629" s="41">
        <v>1650</v>
      </c>
      <c r="T629" s="33" t="s">
        <v>417</v>
      </c>
      <c r="U629">
        <v>3</v>
      </c>
      <c r="V629">
        <v>66</v>
      </c>
      <c r="W629" t="s">
        <v>474</v>
      </c>
      <c r="X629">
        <v>9</v>
      </c>
      <c r="Y629">
        <v>9</v>
      </c>
      <c r="Z629">
        <v>10</v>
      </c>
      <c r="AA629">
        <v>7</v>
      </c>
      <c r="AD629" t="s">
        <v>925</v>
      </c>
      <c r="AE629">
        <v>1207</v>
      </c>
      <c r="AF629" t="s">
        <v>46</v>
      </c>
    </row>
    <row r="630" spans="1:32" x14ac:dyDescent="0.25">
      <c r="A630" s="19" t="s">
        <v>177</v>
      </c>
      <c r="B630" s="23" t="s">
        <v>182</v>
      </c>
      <c r="C630" s="37" t="str">
        <f>VLOOKUP(X630, method!$A$1:$B$15, 2, 0)</f>
        <v>中前</v>
      </c>
      <c r="D630">
        <v>7</v>
      </c>
      <c r="E630" s="141" t="str">
        <f t="shared" si="18"/>
        <v/>
      </c>
      <c r="F630" s="141">
        <f>COUNTIF($B$2:B630,B630)</f>
        <v>5</v>
      </c>
      <c r="G630" s="141" t="str">
        <f t="shared" si="19"/>
        <v/>
      </c>
      <c r="H630">
        <v>11</v>
      </c>
      <c r="I630">
        <v>2</v>
      </c>
      <c r="J630" s="55" t="s">
        <v>64</v>
      </c>
      <c r="K630" s="67" t="s">
        <v>195</v>
      </c>
      <c r="L630" s="27" t="s">
        <v>65</v>
      </c>
      <c r="M630">
        <v>133</v>
      </c>
      <c r="N630">
        <v>122</v>
      </c>
      <c r="O630">
        <v>11</v>
      </c>
      <c r="P630">
        <v>12</v>
      </c>
      <c r="Q630" t="s">
        <v>547</v>
      </c>
      <c r="R630" s="32" t="s">
        <v>432</v>
      </c>
      <c r="S630" s="41">
        <v>1650</v>
      </c>
      <c r="T630" s="33" t="s">
        <v>417</v>
      </c>
      <c r="U630">
        <v>3</v>
      </c>
      <c r="V630">
        <v>67</v>
      </c>
      <c r="W630" t="s">
        <v>441</v>
      </c>
      <c r="X630">
        <v>4</v>
      </c>
      <c r="Y630">
        <v>3</v>
      </c>
      <c r="Z630">
        <v>4</v>
      </c>
      <c r="AA630">
        <v>7</v>
      </c>
      <c r="AD630" t="s">
        <v>1067</v>
      </c>
      <c r="AE630">
        <v>1192</v>
      </c>
      <c r="AF630" t="s">
        <v>46</v>
      </c>
    </row>
    <row r="631" spans="1:32" x14ac:dyDescent="0.25">
      <c r="A631" s="19" t="s">
        <v>177</v>
      </c>
      <c r="B631" s="23" t="s">
        <v>182</v>
      </c>
      <c r="C631" s="38" t="str">
        <f>VLOOKUP(X631, method!$A$1:$B$15, 2, 0)</f>
        <v>留後</v>
      </c>
      <c r="D631">
        <v>13</v>
      </c>
      <c r="E631" s="141" t="str">
        <f t="shared" si="18"/>
        <v/>
      </c>
      <c r="F631" s="141">
        <f>COUNTIF($B$2:B631,B631)</f>
        <v>6</v>
      </c>
      <c r="G631" s="141" t="str">
        <f t="shared" si="19"/>
        <v/>
      </c>
      <c r="H631">
        <v>11</v>
      </c>
      <c r="I631">
        <v>6</v>
      </c>
      <c r="J631" s="55" t="s">
        <v>64</v>
      </c>
      <c r="K631" s="67" t="s">
        <v>195</v>
      </c>
      <c r="L631" s="27" t="s">
        <v>65</v>
      </c>
      <c r="M631">
        <v>133</v>
      </c>
      <c r="N631">
        <v>129</v>
      </c>
      <c r="O631">
        <v>11</v>
      </c>
      <c r="P631">
        <v>63</v>
      </c>
      <c r="Q631" t="s">
        <v>884</v>
      </c>
      <c r="R631" t="s">
        <v>457</v>
      </c>
      <c r="S631" s="41">
        <v>1650</v>
      </c>
      <c r="T631" s="34" t="s">
        <v>671</v>
      </c>
      <c r="U631">
        <v>3</v>
      </c>
      <c r="V631">
        <v>70</v>
      </c>
      <c r="W631" t="s">
        <v>694</v>
      </c>
      <c r="X631">
        <v>12</v>
      </c>
      <c r="Y631">
        <v>13</v>
      </c>
      <c r="Z631">
        <v>14</v>
      </c>
      <c r="AA631">
        <v>13</v>
      </c>
      <c r="AD631" t="s">
        <v>1176</v>
      </c>
      <c r="AE631">
        <v>1185</v>
      </c>
      <c r="AF631" t="s">
        <v>46</v>
      </c>
    </row>
    <row r="632" spans="1:32" x14ac:dyDescent="0.25">
      <c r="A632" s="19" t="s">
        <v>177</v>
      </c>
      <c r="B632" s="23" t="s">
        <v>182</v>
      </c>
      <c r="C632" s="37" t="str">
        <f>VLOOKUP(X632, method!$A$1:$B$15, 2, 0)</f>
        <v>中前</v>
      </c>
      <c r="D632">
        <v>7</v>
      </c>
      <c r="E632" s="141" t="str">
        <f t="shared" si="18"/>
        <v/>
      </c>
      <c r="F632" s="141">
        <f>COUNTIF($B$2:B632,B632)</f>
        <v>7</v>
      </c>
      <c r="G632" s="141" t="str">
        <f t="shared" si="19"/>
        <v/>
      </c>
      <c r="H632">
        <v>11</v>
      </c>
      <c r="I632">
        <v>2</v>
      </c>
      <c r="J632" s="55" t="s">
        <v>64</v>
      </c>
      <c r="K632" s="67" t="s">
        <v>195</v>
      </c>
      <c r="L632" s="27" t="s">
        <v>65</v>
      </c>
      <c r="M632">
        <v>133</v>
      </c>
      <c r="N632">
        <v>132</v>
      </c>
      <c r="O632">
        <v>11</v>
      </c>
      <c r="P632">
        <v>16</v>
      </c>
      <c r="Q632" t="s">
        <v>551</v>
      </c>
      <c r="R632" s="31" t="s">
        <v>420</v>
      </c>
      <c r="S632" s="41">
        <v>1650</v>
      </c>
      <c r="T632" s="33" t="s">
        <v>427</v>
      </c>
      <c r="U632">
        <v>3</v>
      </c>
      <c r="V632">
        <v>72</v>
      </c>
      <c r="W632" s="12">
        <v>2</v>
      </c>
      <c r="X632">
        <v>7</v>
      </c>
      <c r="Y632">
        <v>7</v>
      </c>
      <c r="Z632">
        <v>8</v>
      </c>
      <c r="AA632">
        <v>7</v>
      </c>
      <c r="AD632" t="s">
        <v>1177</v>
      </c>
      <c r="AE632">
        <v>1182</v>
      </c>
      <c r="AF632" t="s">
        <v>46</v>
      </c>
    </row>
    <row r="633" spans="1:32" x14ac:dyDescent="0.25">
      <c r="A633" s="19" t="s">
        <v>177</v>
      </c>
      <c r="B633" s="23" t="s">
        <v>182</v>
      </c>
      <c r="C633" s="38" t="str">
        <f>VLOOKUP(X633, method!$A$1:$B$15, 2, 0)</f>
        <v>留後</v>
      </c>
      <c r="D633">
        <v>12</v>
      </c>
      <c r="E633" s="141" t="str">
        <f t="shared" si="18"/>
        <v/>
      </c>
      <c r="F633" s="141">
        <f>COUNTIF($B$2:B633,B633)</f>
        <v>8</v>
      </c>
      <c r="G633" s="141" t="str">
        <f t="shared" si="19"/>
        <v/>
      </c>
      <c r="H633">
        <v>11</v>
      </c>
      <c r="I633">
        <v>14</v>
      </c>
      <c r="J633" s="55" t="s">
        <v>64</v>
      </c>
      <c r="K633" s="68" t="s">
        <v>316</v>
      </c>
      <c r="L633" s="27" t="s">
        <v>65</v>
      </c>
      <c r="M633">
        <v>133</v>
      </c>
      <c r="N633">
        <v>125</v>
      </c>
      <c r="O633">
        <v>11</v>
      </c>
      <c r="P633">
        <v>92</v>
      </c>
      <c r="Q633" t="s">
        <v>527</v>
      </c>
      <c r="R633" t="s">
        <v>479</v>
      </c>
      <c r="S633">
        <v>1600</v>
      </c>
      <c r="T633" s="33" t="s">
        <v>427</v>
      </c>
      <c r="U633">
        <v>3</v>
      </c>
      <c r="V633">
        <v>74</v>
      </c>
      <c r="W633" t="s">
        <v>505</v>
      </c>
      <c r="X633">
        <v>14</v>
      </c>
      <c r="Y633">
        <v>13</v>
      </c>
      <c r="Z633">
        <v>14</v>
      </c>
      <c r="AA633">
        <v>12</v>
      </c>
      <c r="AD633" t="s">
        <v>1178</v>
      </c>
      <c r="AE633">
        <v>1179</v>
      </c>
      <c r="AF633" t="s">
        <v>46</v>
      </c>
    </row>
    <row r="634" spans="1:32" x14ac:dyDescent="0.25">
      <c r="A634" s="19" t="s">
        <v>177</v>
      </c>
      <c r="B634" s="23" t="s">
        <v>182</v>
      </c>
      <c r="C634" s="37" t="str">
        <f>VLOOKUP(X634, method!$A$1:$B$15, 2, 0)</f>
        <v>中前</v>
      </c>
      <c r="D634">
        <v>9</v>
      </c>
      <c r="E634" s="141" t="str">
        <f t="shared" si="18"/>
        <v/>
      </c>
      <c r="F634" s="141">
        <f>COUNTIF($B$2:B634,B634)</f>
        <v>9</v>
      </c>
      <c r="G634" s="141" t="str">
        <f t="shared" si="19"/>
        <v/>
      </c>
      <c r="H634">
        <v>11</v>
      </c>
      <c r="I634">
        <v>3</v>
      </c>
      <c r="J634" s="55" t="s">
        <v>64</v>
      </c>
      <c r="K634" s="67" t="s">
        <v>195</v>
      </c>
      <c r="L634" s="27" t="s">
        <v>65</v>
      </c>
      <c r="M634">
        <v>133</v>
      </c>
      <c r="N634">
        <v>131</v>
      </c>
      <c r="O634">
        <v>11</v>
      </c>
      <c r="P634">
        <v>16</v>
      </c>
      <c r="Q634" t="s">
        <v>858</v>
      </c>
      <c r="R634" s="31" t="s">
        <v>420</v>
      </c>
      <c r="S634" s="41">
        <v>1650</v>
      </c>
      <c r="T634" s="33" t="s">
        <v>427</v>
      </c>
      <c r="U634">
        <v>3</v>
      </c>
      <c r="V634">
        <v>76</v>
      </c>
      <c r="W634" t="s">
        <v>533</v>
      </c>
      <c r="X634">
        <v>4</v>
      </c>
      <c r="Y634">
        <v>4</v>
      </c>
      <c r="Z634">
        <v>3</v>
      </c>
      <c r="AA634">
        <v>9</v>
      </c>
      <c r="AD634" t="s">
        <v>1067</v>
      </c>
      <c r="AE634">
        <v>1170</v>
      </c>
      <c r="AF634" t="s">
        <v>46</v>
      </c>
    </row>
    <row r="635" spans="1:32" x14ac:dyDescent="0.25">
      <c r="A635" s="19" t="s">
        <v>177</v>
      </c>
      <c r="B635" s="23" t="s">
        <v>182</v>
      </c>
      <c r="C635" s="36" t="str">
        <f>VLOOKUP(X635, method!$A$1:$B$15, 2, 0)</f>
        <v>中後</v>
      </c>
      <c r="D635">
        <v>11</v>
      </c>
      <c r="E635" s="141" t="str">
        <f t="shared" si="18"/>
        <v/>
      </c>
      <c r="F635" s="141">
        <f>COUNTIF($B$2:B635,B635)</f>
        <v>10</v>
      </c>
      <c r="G635" s="141" t="str">
        <f t="shared" si="19"/>
        <v/>
      </c>
      <c r="H635">
        <v>11</v>
      </c>
      <c r="I635">
        <v>6</v>
      </c>
      <c r="J635" s="55" t="s">
        <v>64</v>
      </c>
      <c r="K635" s="85" t="s">
        <v>1179</v>
      </c>
      <c r="L635" s="27" t="s">
        <v>65</v>
      </c>
      <c r="M635">
        <v>133</v>
      </c>
      <c r="N635">
        <v>122</v>
      </c>
      <c r="O635">
        <v>11</v>
      </c>
      <c r="P635">
        <v>20</v>
      </c>
      <c r="Q635" t="s">
        <v>647</v>
      </c>
      <c r="R635" t="s">
        <v>483</v>
      </c>
      <c r="S635">
        <v>2000</v>
      </c>
      <c r="T635" s="33" t="s">
        <v>427</v>
      </c>
      <c r="U635">
        <v>2</v>
      </c>
      <c r="V635">
        <v>78</v>
      </c>
      <c r="W635" t="s">
        <v>490</v>
      </c>
      <c r="X635">
        <v>8</v>
      </c>
      <c r="Y635">
        <v>8</v>
      </c>
      <c r="Z635">
        <v>8</v>
      </c>
      <c r="AA635">
        <v>10</v>
      </c>
      <c r="AB635">
        <v>11</v>
      </c>
      <c r="AD635" t="s">
        <v>1180</v>
      </c>
      <c r="AE635">
        <v>1187</v>
      </c>
      <c r="AF635" t="s">
        <v>46</v>
      </c>
    </row>
    <row r="636" spans="1:32" x14ac:dyDescent="0.25">
      <c r="A636" s="19" t="s">
        <v>177</v>
      </c>
      <c r="B636" s="23" t="s">
        <v>182</v>
      </c>
      <c r="C636" s="36" t="str">
        <f>VLOOKUP(X636, method!$A$1:$B$15, 2, 0)</f>
        <v>中後</v>
      </c>
      <c r="D636" s="30">
        <v>4</v>
      </c>
      <c r="E636" s="141" t="str">
        <f t="shared" si="18"/>
        <v/>
      </c>
      <c r="F636" s="141">
        <f>COUNTIF($B$2:B636,B636)</f>
        <v>11</v>
      </c>
      <c r="G636" s="141" t="str">
        <f t="shared" si="19"/>
        <v/>
      </c>
      <c r="H636">
        <v>11</v>
      </c>
      <c r="I636">
        <v>4</v>
      </c>
      <c r="J636" s="55" t="s">
        <v>64</v>
      </c>
      <c r="K636" s="55" t="s">
        <v>64</v>
      </c>
      <c r="L636" s="27" t="s">
        <v>65</v>
      </c>
      <c r="M636">
        <v>133</v>
      </c>
      <c r="N636">
        <v>135</v>
      </c>
      <c r="O636">
        <v>11</v>
      </c>
      <c r="P636">
        <v>7</v>
      </c>
      <c r="Q636" t="s">
        <v>583</v>
      </c>
      <c r="R636" s="32" t="s">
        <v>432</v>
      </c>
      <c r="S636">
        <v>1800</v>
      </c>
      <c r="T636" s="33" t="s">
        <v>417</v>
      </c>
      <c r="U636">
        <v>3</v>
      </c>
      <c r="V636">
        <v>79</v>
      </c>
      <c r="W636" s="12" t="s">
        <v>552</v>
      </c>
      <c r="X636">
        <v>9</v>
      </c>
      <c r="Y636">
        <v>11</v>
      </c>
      <c r="Z636">
        <v>11</v>
      </c>
      <c r="AA636">
        <v>10</v>
      </c>
      <c r="AB636">
        <v>4</v>
      </c>
      <c r="AD636" t="s">
        <v>1181</v>
      </c>
      <c r="AE636">
        <v>1188</v>
      </c>
      <c r="AF636" t="s">
        <v>46</v>
      </c>
    </row>
    <row r="637" spans="1:32" x14ac:dyDescent="0.25">
      <c r="A637" s="19" t="s">
        <v>177</v>
      </c>
      <c r="B637" s="23" t="s">
        <v>182</v>
      </c>
      <c r="C637" s="37" t="str">
        <f>VLOOKUP(X637, method!$A$1:$B$15, 2, 0)</f>
        <v>中前</v>
      </c>
      <c r="D637" s="30">
        <v>5</v>
      </c>
      <c r="E637" s="141" t="str">
        <f t="shared" si="18"/>
        <v/>
      </c>
      <c r="F637" s="141">
        <f>COUNTIF($B$2:B637,B637)</f>
        <v>12</v>
      </c>
      <c r="G637" s="141" t="str">
        <f t="shared" si="19"/>
        <v/>
      </c>
      <c r="H637">
        <v>11</v>
      </c>
      <c r="I637">
        <v>5</v>
      </c>
      <c r="J637" s="55" t="s">
        <v>64</v>
      </c>
      <c r="K637" s="68" t="s">
        <v>316</v>
      </c>
      <c r="L637" s="27" t="s">
        <v>65</v>
      </c>
      <c r="M637">
        <v>133</v>
      </c>
      <c r="N637">
        <v>128</v>
      </c>
      <c r="O637">
        <v>11</v>
      </c>
      <c r="P637">
        <v>7.4</v>
      </c>
      <c r="Q637" t="s">
        <v>591</v>
      </c>
      <c r="R637" s="32" t="s">
        <v>432</v>
      </c>
      <c r="S637">
        <v>1800</v>
      </c>
      <c r="T637" s="33" t="s">
        <v>417</v>
      </c>
      <c r="U637">
        <v>3</v>
      </c>
      <c r="V637">
        <v>79</v>
      </c>
      <c r="W637" s="12" t="s">
        <v>552</v>
      </c>
      <c r="X637">
        <v>6</v>
      </c>
      <c r="Y637">
        <v>6</v>
      </c>
      <c r="Z637">
        <v>6</v>
      </c>
      <c r="AA637">
        <v>7</v>
      </c>
      <c r="AB637">
        <v>5</v>
      </c>
      <c r="AD637" t="s">
        <v>1182</v>
      </c>
      <c r="AE637">
        <v>1192</v>
      </c>
      <c r="AF637" t="s">
        <v>46</v>
      </c>
    </row>
    <row r="638" spans="1:32" x14ac:dyDescent="0.25">
      <c r="A638" s="19" t="s">
        <v>177</v>
      </c>
      <c r="B638" s="23" t="s">
        <v>182</v>
      </c>
      <c r="C638" s="37" t="str">
        <f>VLOOKUP(X638, method!$A$1:$B$15, 2, 0)</f>
        <v>中前</v>
      </c>
      <c r="D638" s="30">
        <v>4</v>
      </c>
      <c r="E638" s="141" t="str">
        <f t="shared" si="18"/>
        <v/>
      </c>
      <c r="F638" s="141">
        <f>COUNTIF($B$2:B638,B638)</f>
        <v>13</v>
      </c>
      <c r="G638" s="141" t="str">
        <f t="shared" si="19"/>
        <v/>
      </c>
      <c r="H638">
        <v>11</v>
      </c>
      <c r="I638">
        <v>3</v>
      </c>
      <c r="J638" s="55" t="s">
        <v>64</v>
      </c>
      <c r="K638" s="55" t="s">
        <v>64</v>
      </c>
      <c r="L638" s="27" t="s">
        <v>65</v>
      </c>
      <c r="M638">
        <v>133</v>
      </c>
      <c r="N638">
        <v>135</v>
      </c>
      <c r="O638">
        <v>11</v>
      </c>
      <c r="P638">
        <v>2.1</v>
      </c>
      <c r="Q638" t="s">
        <v>1104</v>
      </c>
      <c r="R638" s="32" t="s">
        <v>416</v>
      </c>
      <c r="S638">
        <v>1800</v>
      </c>
      <c r="T638" s="33" t="s">
        <v>417</v>
      </c>
      <c r="U638">
        <v>3</v>
      </c>
      <c r="V638">
        <v>79</v>
      </c>
      <c r="W638" s="12" t="s">
        <v>471</v>
      </c>
      <c r="X638">
        <v>6</v>
      </c>
      <c r="Y638">
        <v>6</v>
      </c>
      <c r="Z638">
        <v>5</v>
      </c>
      <c r="AA638">
        <v>6</v>
      </c>
      <c r="AB638">
        <v>4</v>
      </c>
      <c r="AD638" t="s">
        <v>1183</v>
      </c>
      <c r="AE638">
        <v>1184</v>
      </c>
      <c r="AF638" t="s">
        <v>46</v>
      </c>
    </row>
    <row r="639" spans="1:32" x14ac:dyDescent="0.25">
      <c r="A639" s="19" t="s">
        <v>177</v>
      </c>
      <c r="B639" s="23" t="s">
        <v>182</v>
      </c>
      <c r="C639" s="36" t="str">
        <f>VLOOKUP(X639, method!$A$1:$B$15, 2, 0)</f>
        <v>中後</v>
      </c>
      <c r="D639" s="28">
        <v>1</v>
      </c>
      <c r="E639" s="140" t="str">
        <f t="shared" si="18"/>
        <v/>
      </c>
      <c r="F639" s="140">
        <f>COUNTIF($B$2:B639,B639)</f>
        <v>14</v>
      </c>
      <c r="G639" s="140" t="str">
        <f t="shared" si="19"/>
        <v/>
      </c>
      <c r="H639">
        <v>11</v>
      </c>
      <c r="I639">
        <v>2</v>
      </c>
      <c r="J639" s="55" t="s">
        <v>64</v>
      </c>
      <c r="K639" s="55" t="s">
        <v>64</v>
      </c>
      <c r="L639" s="27" t="s">
        <v>65</v>
      </c>
      <c r="M639">
        <v>133</v>
      </c>
      <c r="N639">
        <v>129</v>
      </c>
      <c r="O639">
        <v>11</v>
      </c>
      <c r="P639">
        <v>3.4</v>
      </c>
      <c r="Q639" t="s">
        <v>470</v>
      </c>
      <c r="R639" s="32" t="s">
        <v>416</v>
      </c>
      <c r="S639" s="41">
        <v>1650</v>
      </c>
      <c r="T639" s="33" t="s">
        <v>417</v>
      </c>
      <c r="U639">
        <v>3</v>
      </c>
      <c r="V639">
        <v>72</v>
      </c>
      <c r="W639" s="12" t="s">
        <v>539</v>
      </c>
      <c r="X639">
        <v>9</v>
      </c>
      <c r="Y639">
        <v>7</v>
      </c>
      <c r="Z639">
        <v>3</v>
      </c>
      <c r="AA639">
        <v>1</v>
      </c>
      <c r="AD639" t="s">
        <v>183</v>
      </c>
      <c r="AE639">
        <v>1181</v>
      </c>
      <c r="AF639" t="s">
        <v>46</v>
      </c>
    </row>
    <row r="640" spans="1:32" x14ac:dyDescent="0.25">
      <c r="A640" s="19" t="s">
        <v>177</v>
      </c>
      <c r="B640" s="23" t="s">
        <v>182</v>
      </c>
      <c r="C640" s="37" t="str">
        <f>VLOOKUP(X640, method!$A$1:$B$15, 2, 0)</f>
        <v>中前</v>
      </c>
      <c r="D640">
        <v>6</v>
      </c>
      <c r="E640" s="141" t="str">
        <f t="shared" si="18"/>
        <v/>
      </c>
      <c r="F640" s="141">
        <f>COUNTIF($B$2:B640,B640)</f>
        <v>15</v>
      </c>
      <c r="G640" s="141" t="str">
        <f t="shared" si="19"/>
        <v/>
      </c>
      <c r="H640">
        <v>11</v>
      </c>
      <c r="I640">
        <v>6</v>
      </c>
      <c r="J640" s="55" t="s">
        <v>64</v>
      </c>
      <c r="K640" s="55" t="s">
        <v>64</v>
      </c>
      <c r="L640" s="27" t="s">
        <v>65</v>
      </c>
      <c r="M640">
        <v>133</v>
      </c>
      <c r="N640">
        <v>128</v>
      </c>
      <c r="O640">
        <v>11</v>
      </c>
      <c r="P640">
        <v>3.2</v>
      </c>
      <c r="Q640" t="s">
        <v>600</v>
      </c>
      <c r="R640" s="32" t="s">
        <v>416</v>
      </c>
      <c r="S640">
        <v>1800</v>
      </c>
      <c r="T640" s="33" t="s">
        <v>417</v>
      </c>
      <c r="U640">
        <v>3</v>
      </c>
      <c r="V640">
        <v>72</v>
      </c>
      <c r="W640" t="s">
        <v>533</v>
      </c>
      <c r="X640">
        <v>4</v>
      </c>
      <c r="Y640">
        <v>5</v>
      </c>
      <c r="Z640">
        <v>5</v>
      </c>
      <c r="AA640">
        <v>5</v>
      </c>
      <c r="AB640">
        <v>6</v>
      </c>
      <c r="AD640" t="s">
        <v>1184</v>
      </c>
      <c r="AE640">
        <v>1182</v>
      </c>
      <c r="AF640" t="s">
        <v>46</v>
      </c>
    </row>
    <row r="641" spans="1:32" x14ac:dyDescent="0.25">
      <c r="A641" s="19" t="s">
        <v>177</v>
      </c>
      <c r="B641" s="23" t="s">
        <v>182</v>
      </c>
      <c r="C641" s="37" t="str">
        <f>VLOOKUP(X641, method!$A$1:$B$15, 2, 0)</f>
        <v>中前</v>
      </c>
      <c r="D641" s="28">
        <v>3</v>
      </c>
      <c r="E641" s="140" t="str">
        <f t="shared" si="18"/>
        <v/>
      </c>
      <c r="F641" s="140">
        <f>COUNTIF($B$2:B641,B641)</f>
        <v>16</v>
      </c>
      <c r="G641" s="140" t="str">
        <f t="shared" si="19"/>
        <v/>
      </c>
      <c r="H641">
        <v>11</v>
      </c>
      <c r="I641">
        <v>1</v>
      </c>
      <c r="J641" s="55" t="s">
        <v>64</v>
      </c>
      <c r="K641" s="54" t="s">
        <v>58</v>
      </c>
      <c r="L641" s="27" t="s">
        <v>65</v>
      </c>
      <c r="M641">
        <v>133</v>
      </c>
      <c r="N641">
        <v>127</v>
      </c>
      <c r="O641">
        <v>11</v>
      </c>
      <c r="P641">
        <v>3.3</v>
      </c>
      <c r="Q641" t="s">
        <v>602</v>
      </c>
      <c r="R641" s="32" t="s">
        <v>426</v>
      </c>
      <c r="S641">
        <v>1800</v>
      </c>
      <c r="T641" s="33" t="s">
        <v>417</v>
      </c>
      <c r="U641">
        <v>3</v>
      </c>
      <c r="V641">
        <v>71</v>
      </c>
      <c r="W641" s="12" t="s">
        <v>423</v>
      </c>
      <c r="X641">
        <v>4</v>
      </c>
      <c r="Y641">
        <v>5</v>
      </c>
      <c r="Z641">
        <v>5</v>
      </c>
      <c r="AA641">
        <v>6</v>
      </c>
      <c r="AB641">
        <v>3</v>
      </c>
      <c r="AD641" t="s">
        <v>1185</v>
      </c>
      <c r="AE641">
        <v>1164</v>
      </c>
      <c r="AF641" t="s">
        <v>46</v>
      </c>
    </row>
    <row r="642" spans="1:32" x14ac:dyDescent="0.25">
      <c r="A642" s="19" t="s">
        <v>177</v>
      </c>
      <c r="B642" s="23" t="s">
        <v>182</v>
      </c>
      <c r="C642" s="38" t="str">
        <f>VLOOKUP(X642, method!$A$1:$B$15, 2, 0)</f>
        <v>留後</v>
      </c>
      <c r="D642" s="30">
        <v>4</v>
      </c>
      <c r="E642" s="141" t="str">
        <f t="shared" ref="E642:E705" si="20">IF(COUNTIFS($B:$B,B642,$F:$F,"&lt;="&amp;5,$D:$D,"&lt;="&amp;5)&gt;=3,"忠","")</f>
        <v/>
      </c>
      <c r="F642" s="141">
        <f>COUNTIF($B$2:B642,B642)</f>
        <v>17</v>
      </c>
      <c r="G642" s="141" t="str">
        <f t="shared" ref="G642:G705" si="21">IF(F642&lt;=5,
    IF(COUNTIFS($B:$B,TRIM($B642),$F:$F,"&lt;=5",$AC:$AC,"&lt;&gt;"&amp;LOOKUP(1,0/((TRIM($B:$B)=TRIM($B642))*($F:$F=1)),$AC:$AC))&gt;0,
    "倉",""),
"")</f>
        <v/>
      </c>
      <c r="H642">
        <v>11</v>
      </c>
      <c r="I642">
        <v>7</v>
      </c>
      <c r="J642" s="55" t="s">
        <v>64</v>
      </c>
      <c r="K642" s="52" t="s">
        <v>49</v>
      </c>
      <c r="L642" s="27" t="s">
        <v>65</v>
      </c>
      <c r="M642">
        <v>133</v>
      </c>
      <c r="N642">
        <v>126</v>
      </c>
      <c r="O642">
        <v>11</v>
      </c>
      <c r="P642">
        <v>11</v>
      </c>
      <c r="Q642" t="s">
        <v>489</v>
      </c>
      <c r="R642" s="31" t="s">
        <v>420</v>
      </c>
      <c r="S642" s="41">
        <v>1650</v>
      </c>
      <c r="T642" s="33" t="s">
        <v>417</v>
      </c>
      <c r="U642">
        <v>3</v>
      </c>
      <c r="V642">
        <v>71</v>
      </c>
      <c r="W642" s="12" t="s">
        <v>423</v>
      </c>
      <c r="X642">
        <v>11</v>
      </c>
      <c r="Y642">
        <v>10</v>
      </c>
      <c r="Z642">
        <v>10</v>
      </c>
      <c r="AA642">
        <v>4</v>
      </c>
      <c r="AD642" t="s">
        <v>1186</v>
      </c>
      <c r="AE642">
        <v>1163</v>
      </c>
      <c r="AF642" t="s">
        <v>46</v>
      </c>
    </row>
    <row r="643" spans="1:32" x14ac:dyDescent="0.25">
      <c r="A643" s="19" t="s">
        <v>177</v>
      </c>
      <c r="B643" s="23" t="s">
        <v>182</v>
      </c>
      <c r="C643" s="36" t="str">
        <f>VLOOKUP(X643, method!$A$1:$B$15, 2, 0)</f>
        <v>中後</v>
      </c>
      <c r="D643">
        <v>12</v>
      </c>
      <c r="E643" s="141" t="str">
        <f t="shared" si="20"/>
        <v/>
      </c>
      <c r="F643" s="141">
        <f>COUNTIF($B$2:B643,B643)</f>
        <v>18</v>
      </c>
      <c r="G643" s="141" t="str">
        <f t="shared" si="21"/>
        <v/>
      </c>
      <c r="H643">
        <v>11</v>
      </c>
      <c r="I643">
        <v>2</v>
      </c>
      <c r="J643" s="55" t="s">
        <v>64</v>
      </c>
      <c r="K643" s="55" t="s">
        <v>64</v>
      </c>
      <c r="L643" s="27" t="s">
        <v>65</v>
      </c>
      <c r="M643">
        <v>133</v>
      </c>
      <c r="N643">
        <v>128</v>
      </c>
      <c r="O643">
        <v>11</v>
      </c>
      <c r="P643">
        <v>2.9</v>
      </c>
      <c r="Q643" t="s">
        <v>607</v>
      </c>
      <c r="R643" t="s">
        <v>501</v>
      </c>
      <c r="S643">
        <v>2000</v>
      </c>
      <c r="T643" s="33" t="s">
        <v>417</v>
      </c>
      <c r="U643">
        <v>3</v>
      </c>
      <c r="V643">
        <v>71</v>
      </c>
      <c r="W643" t="s">
        <v>1187</v>
      </c>
      <c r="X643">
        <v>8</v>
      </c>
      <c r="Y643">
        <v>9</v>
      </c>
      <c r="Z643">
        <v>3</v>
      </c>
      <c r="AA643">
        <v>3</v>
      </c>
      <c r="AB643">
        <v>12</v>
      </c>
      <c r="AD643" t="s">
        <v>1188</v>
      </c>
      <c r="AE643">
        <v>1169</v>
      </c>
      <c r="AF643" t="s">
        <v>46</v>
      </c>
    </row>
    <row r="644" spans="1:32" x14ac:dyDescent="0.25">
      <c r="A644" s="19" t="s">
        <v>177</v>
      </c>
      <c r="B644" s="23" t="s">
        <v>182</v>
      </c>
      <c r="C644" s="37" t="str">
        <f>VLOOKUP(X644, method!$A$1:$B$15, 2, 0)</f>
        <v>中前</v>
      </c>
      <c r="D644" s="28">
        <v>1</v>
      </c>
      <c r="E644" s="140" t="str">
        <f t="shared" si="20"/>
        <v/>
      </c>
      <c r="F644" s="140">
        <f>COUNTIF($B$2:B644,B644)</f>
        <v>19</v>
      </c>
      <c r="G644" s="140" t="str">
        <f t="shared" si="21"/>
        <v/>
      </c>
      <c r="H644">
        <v>11</v>
      </c>
      <c r="I644">
        <v>4</v>
      </c>
      <c r="J644" s="55" t="s">
        <v>64</v>
      </c>
      <c r="K644" s="66" t="s">
        <v>173</v>
      </c>
      <c r="L644" s="27" t="s">
        <v>65</v>
      </c>
      <c r="M644">
        <v>133</v>
      </c>
      <c r="N644">
        <v>119</v>
      </c>
      <c r="O644">
        <v>11</v>
      </c>
      <c r="P644">
        <v>4.7</v>
      </c>
      <c r="Q644" t="s">
        <v>1189</v>
      </c>
      <c r="R644" s="32" t="s">
        <v>416</v>
      </c>
      <c r="S644">
        <v>1800</v>
      </c>
      <c r="T644" s="33" t="s">
        <v>417</v>
      </c>
      <c r="U644">
        <v>3</v>
      </c>
      <c r="V644">
        <v>64</v>
      </c>
      <c r="W644" s="12" t="s">
        <v>418</v>
      </c>
      <c r="X644">
        <v>4</v>
      </c>
      <c r="Y644">
        <v>5</v>
      </c>
      <c r="Z644">
        <v>6</v>
      </c>
      <c r="AA644">
        <v>3</v>
      </c>
      <c r="AB644">
        <v>1</v>
      </c>
      <c r="AD644" t="s">
        <v>954</v>
      </c>
      <c r="AE644">
        <v>1166</v>
      </c>
      <c r="AF644" t="s">
        <v>46</v>
      </c>
    </row>
    <row r="645" spans="1:32" x14ac:dyDescent="0.25">
      <c r="A645" s="19" t="s">
        <v>177</v>
      </c>
      <c r="B645" s="23" t="s">
        <v>182</v>
      </c>
      <c r="C645" s="37" t="str">
        <f>VLOOKUP(X645, method!$A$1:$B$15, 2, 0)</f>
        <v>中前</v>
      </c>
      <c r="D645" s="28">
        <v>1</v>
      </c>
      <c r="E645" s="140" t="str">
        <f t="shared" si="20"/>
        <v/>
      </c>
      <c r="F645" s="140">
        <f>COUNTIF($B$2:B645,B645)</f>
        <v>20</v>
      </c>
      <c r="G645" s="140" t="str">
        <f t="shared" si="21"/>
        <v/>
      </c>
      <c r="H645">
        <v>11</v>
      </c>
      <c r="I645">
        <v>9</v>
      </c>
      <c r="J645" s="55" t="s">
        <v>64</v>
      </c>
      <c r="K645" s="55" t="s">
        <v>64</v>
      </c>
      <c r="L645" s="27" t="s">
        <v>65</v>
      </c>
      <c r="M645">
        <v>133</v>
      </c>
      <c r="N645">
        <v>133</v>
      </c>
      <c r="O645">
        <v>11</v>
      </c>
      <c r="P645">
        <v>6.6</v>
      </c>
      <c r="Q645" t="s">
        <v>763</v>
      </c>
      <c r="R645" s="32" t="s">
        <v>432</v>
      </c>
      <c r="S645" s="41">
        <v>1650</v>
      </c>
      <c r="T645" s="33" t="s">
        <v>417</v>
      </c>
      <c r="U645">
        <v>4</v>
      </c>
      <c r="V645">
        <v>57</v>
      </c>
      <c r="W645" s="12" t="s">
        <v>539</v>
      </c>
      <c r="X645">
        <v>5</v>
      </c>
      <c r="Y645">
        <v>4</v>
      </c>
      <c r="Z645">
        <v>4</v>
      </c>
      <c r="AA645">
        <v>1</v>
      </c>
      <c r="AD645" t="s">
        <v>666</v>
      </c>
      <c r="AE645">
        <v>1160</v>
      </c>
      <c r="AF645" t="s">
        <v>46</v>
      </c>
    </row>
    <row r="646" spans="1:32" x14ac:dyDescent="0.25">
      <c r="A646" s="19" t="s">
        <v>177</v>
      </c>
      <c r="B646" s="23" t="s">
        <v>182</v>
      </c>
      <c r="C646" s="38" t="str">
        <f>VLOOKUP(X646, method!$A$1:$B$15, 2, 0)</f>
        <v>留後</v>
      </c>
      <c r="D646">
        <v>11</v>
      </c>
      <c r="E646" s="141" t="str">
        <f t="shared" si="20"/>
        <v/>
      </c>
      <c r="F646" s="141">
        <f>COUNTIF($B$2:B646,B646)</f>
        <v>21</v>
      </c>
      <c r="G646" s="141" t="str">
        <f t="shared" si="21"/>
        <v/>
      </c>
      <c r="H646">
        <v>11</v>
      </c>
      <c r="I646">
        <v>11</v>
      </c>
      <c r="J646" s="55" t="s">
        <v>64</v>
      </c>
      <c r="K646" s="55" t="s">
        <v>64</v>
      </c>
      <c r="L646" s="27" t="s">
        <v>65</v>
      </c>
      <c r="M646">
        <v>133</v>
      </c>
      <c r="N646">
        <v>135</v>
      </c>
      <c r="O646">
        <v>11</v>
      </c>
      <c r="P646">
        <v>3.8</v>
      </c>
      <c r="Q646" t="s">
        <v>1028</v>
      </c>
      <c r="R646" t="s">
        <v>465</v>
      </c>
      <c r="S646">
        <v>1400</v>
      </c>
      <c r="T646" s="33" t="s">
        <v>417</v>
      </c>
      <c r="U646">
        <v>4</v>
      </c>
      <c r="V646">
        <v>57</v>
      </c>
      <c r="W646" t="s">
        <v>502</v>
      </c>
      <c r="X646">
        <v>14</v>
      </c>
      <c r="Y646">
        <v>13</v>
      </c>
      <c r="Z646">
        <v>12</v>
      </c>
      <c r="AA646">
        <v>11</v>
      </c>
      <c r="AD646" t="s">
        <v>1190</v>
      </c>
      <c r="AE646">
        <v>1135</v>
      </c>
      <c r="AF646" t="s">
        <v>46</v>
      </c>
    </row>
    <row r="647" spans="1:32" x14ac:dyDescent="0.25">
      <c r="A647" s="19" t="s">
        <v>177</v>
      </c>
      <c r="B647" s="23" t="s">
        <v>182</v>
      </c>
      <c r="C647" s="38" t="str">
        <f>VLOOKUP(X647, method!$A$1:$B$15, 2, 0)</f>
        <v>留後</v>
      </c>
      <c r="D647" s="28">
        <v>1</v>
      </c>
      <c r="E647" s="140" t="str">
        <f t="shared" si="20"/>
        <v/>
      </c>
      <c r="F647" s="140">
        <f>COUNTIF($B$2:B647,B647)</f>
        <v>22</v>
      </c>
      <c r="G647" s="140" t="str">
        <f t="shared" si="21"/>
        <v/>
      </c>
      <c r="H647">
        <v>11</v>
      </c>
      <c r="I647">
        <v>11</v>
      </c>
      <c r="J647" s="55" t="s">
        <v>64</v>
      </c>
      <c r="K647" s="55" t="s">
        <v>64</v>
      </c>
      <c r="L647" s="27" t="s">
        <v>65</v>
      </c>
      <c r="M647">
        <v>133</v>
      </c>
      <c r="N647">
        <v>127</v>
      </c>
      <c r="O647">
        <v>11</v>
      </c>
      <c r="P647">
        <v>6.9</v>
      </c>
      <c r="Q647" t="s">
        <v>1030</v>
      </c>
      <c r="R647" t="s">
        <v>465</v>
      </c>
      <c r="S647">
        <v>1400</v>
      </c>
      <c r="T647" s="33" t="s">
        <v>417</v>
      </c>
      <c r="U647">
        <v>4</v>
      </c>
      <c r="V647">
        <v>51</v>
      </c>
      <c r="W647" s="12" t="s">
        <v>654</v>
      </c>
      <c r="X647">
        <v>11</v>
      </c>
      <c r="Y647">
        <v>9</v>
      </c>
      <c r="Z647">
        <v>10</v>
      </c>
      <c r="AA647">
        <v>1</v>
      </c>
      <c r="AD647" t="s">
        <v>1191</v>
      </c>
      <c r="AE647">
        <v>1133</v>
      </c>
      <c r="AF647" t="s">
        <v>46</v>
      </c>
    </row>
    <row r="648" spans="1:32" x14ac:dyDescent="0.25">
      <c r="A648" s="19" t="s">
        <v>177</v>
      </c>
      <c r="B648" s="23" t="s">
        <v>182</v>
      </c>
      <c r="C648" s="37" t="str">
        <f>VLOOKUP(X648, method!$A$1:$B$15, 2, 0)</f>
        <v>中前</v>
      </c>
      <c r="D648" s="30">
        <v>4</v>
      </c>
      <c r="E648" s="141" t="str">
        <f t="shared" si="20"/>
        <v/>
      </c>
      <c r="F648" s="141">
        <f>COUNTIF($B$2:B648,B648)</f>
        <v>23</v>
      </c>
      <c r="G648" s="141" t="str">
        <f t="shared" si="21"/>
        <v/>
      </c>
      <c r="H648">
        <v>11</v>
      </c>
      <c r="I648">
        <v>1</v>
      </c>
      <c r="J648" s="55" t="s">
        <v>64</v>
      </c>
      <c r="K648" s="55" t="s">
        <v>64</v>
      </c>
      <c r="L648" s="27" t="s">
        <v>65</v>
      </c>
      <c r="M648">
        <v>133</v>
      </c>
      <c r="N648">
        <v>126</v>
      </c>
      <c r="O648">
        <v>11</v>
      </c>
      <c r="P648">
        <v>13</v>
      </c>
      <c r="Q648" t="s">
        <v>847</v>
      </c>
      <c r="R648" t="s">
        <v>508</v>
      </c>
      <c r="S648">
        <v>1400</v>
      </c>
      <c r="T648" s="33" t="s">
        <v>417</v>
      </c>
      <c r="U648">
        <v>4</v>
      </c>
      <c r="V648">
        <v>51</v>
      </c>
      <c r="W648" s="12" t="s">
        <v>418</v>
      </c>
      <c r="X648">
        <v>6</v>
      </c>
      <c r="Y648">
        <v>4</v>
      </c>
      <c r="Z648">
        <v>6</v>
      </c>
      <c r="AA648">
        <v>4</v>
      </c>
      <c r="AD648" t="s">
        <v>1192</v>
      </c>
      <c r="AE648">
        <v>1168</v>
      </c>
      <c r="AF648" t="s">
        <v>572</v>
      </c>
    </row>
    <row r="649" spans="1:32" x14ac:dyDescent="0.25">
      <c r="A649" s="19" t="s">
        <v>177</v>
      </c>
      <c r="B649" s="24" t="s">
        <v>185</v>
      </c>
      <c r="C649" s="36" t="str">
        <f>VLOOKUP(X649, method!$A$1:$B$15, 2, 0)</f>
        <v>中後</v>
      </c>
      <c r="D649" s="28">
        <v>2</v>
      </c>
      <c r="E649" s="140" t="str">
        <f t="shared" si="20"/>
        <v>忠</v>
      </c>
      <c r="F649" s="140">
        <f>COUNTIF($B$2:B649,B649)</f>
        <v>1</v>
      </c>
      <c r="G649" s="140" t="str">
        <f t="shared" si="21"/>
        <v/>
      </c>
      <c r="H649">
        <v>2</v>
      </c>
      <c r="I649">
        <v>3</v>
      </c>
      <c r="J649" s="52" t="s">
        <v>49</v>
      </c>
      <c r="K649" s="52" t="s">
        <v>49</v>
      </c>
      <c r="L649" s="18" t="s">
        <v>76</v>
      </c>
      <c r="M649">
        <v>131</v>
      </c>
      <c r="N649">
        <v>131</v>
      </c>
      <c r="O649">
        <v>5.5</v>
      </c>
      <c r="P649">
        <v>3.4</v>
      </c>
      <c r="Q649" t="s">
        <v>653</v>
      </c>
      <c r="R649" s="31" t="s">
        <v>420</v>
      </c>
      <c r="S649" s="41">
        <v>1650</v>
      </c>
      <c r="T649" s="33" t="s">
        <v>417</v>
      </c>
      <c r="U649">
        <v>4</v>
      </c>
      <c r="V649">
        <v>56</v>
      </c>
      <c r="W649" s="12" t="s">
        <v>471</v>
      </c>
      <c r="X649">
        <v>9</v>
      </c>
      <c r="Y649">
        <v>10</v>
      </c>
      <c r="Z649">
        <v>11</v>
      </c>
      <c r="AA649">
        <v>2</v>
      </c>
      <c r="AD649" t="s">
        <v>1193</v>
      </c>
      <c r="AE649">
        <v>1054</v>
      </c>
      <c r="AF649" t="s">
        <v>46</v>
      </c>
    </row>
    <row r="650" spans="1:32" x14ac:dyDescent="0.25">
      <c r="A650" s="19" t="s">
        <v>177</v>
      </c>
      <c r="B650" s="24" t="s">
        <v>185</v>
      </c>
      <c r="C650" s="36" t="str">
        <f>VLOOKUP(X650, method!$A$1:$B$15, 2, 0)</f>
        <v>中後</v>
      </c>
      <c r="D650" s="28">
        <v>1</v>
      </c>
      <c r="E650" s="140" t="str">
        <f t="shared" si="20"/>
        <v>忠</v>
      </c>
      <c r="F650" s="140">
        <f>COUNTIF($B$2:B650,B650)</f>
        <v>2</v>
      </c>
      <c r="G650" s="140" t="str">
        <f t="shared" si="21"/>
        <v/>
      </c>
      <c r="H650">
        <v>2</v>
      </c>
      <c r="I650">
        <v>9</v>
      </c>
      <c r="J650" s="52" t="s">
        <v>49</v>
      </c>
      <c r="K650" s="52" t="s">
        <v>49</v>
      </c>
      <c r="L650" s="18" t="s">
        <v>76</v>
      </c>
      <c r="M650">
        <v>131</v>
      </c>
      <c r="N650">
        <v>124</v>
      </c>
      <c r="O650">
        <v>5.5</v>
      </c>
      <c r="P650">
        <v>7.7</v>
      </c>
      <c r="Q650" t="s">
        <v>419</v>
      </c>
      <c r="R650" s="31" t="s">
        <v>420</v>
      </c>
      <c r="S650" s="41">
        <v>1650</v>
      </c>
      <c r="T650" s="33" t="s">
        <v>417</v>
      </c>
      <c r="U650">
        <v>4</v>
      </c>
      <c r="V650">
        <v>49</v>
      </c>
      <c r="W650" s="12" t="s">
        <v>418</v>
      </c>
      <c r="X650">
        <v>8</v>
      </c>
      <c r="Y650">
        <v>8</v>
      </c>
      <c r="Z650">
        <v>7</v>
      </c>
      <c r="AA650">
        <v>1</v>
      </c>
      <c r="AD650" t="s">
        <v>928</v>
      </c>
      <c r="AE650">
        <v>1048</v>
      </c>
      <c r="AF650" t="s">
        <v>46</v>
      </c>
    </row>
    <row r="651" spans="1:32" x14ac:dyDescent="0.25">
      <c r="A651" s="19" t="s">
        <v>177</v>
      </c>
      <c r="B651" s="24" t="s">
        <v>185</v>
      </c>
      <c r="C651" s="36" t="str">
        <f>VLOOKUP(X651, method!$A$1:$B$15, 2, 0)</f>
        <v>中後</v>
      </c>
      <c r="D651" s="30">
        <v>4</v>
      </c>
      <c r="E651" s="141" t="str">
        <f t="shared" si="20"/>
        <v>忠</v>
      </c>
      <c r="F651" s="141">
        <f>COUNTIF($B$2:B651,B651)</f>
        <v>3</v>
      </c>
      <c r="G651" s="141" t="str">
        <f t="shared" si="21"/>
        <v/>
      </c>
      <c r="H651">
        <v>2</v>
      </c>
      <c r="I651">
        <v>6</v>
      </c>
      <c r="J651" s="52" t="s">
        <v>49</v>
      </c>
      <c r="K651" s="52" t="s">
        <v>49</v>
      </c>
      <c r="L651" s="18" t="s">
        <v>76</v>
      </c>
      <c r="M651">
        <v>131</v>
      </c>
      <c r="N651">
        <v>125</v>
      </c>
      <c r="O651">
        <v>5.5</v>
      </c>
      <c r="P651">
        <v>8.6999999999999993</v>
      </c>
      <c r="Q651" t="s">
        <v>658</v>
      </c>
      <c r="R651" t="s">
        <v>457</v>
      </c>
      <c r="S651" s="41">
        <v>1650</v>
      </c>
      <c r="T651" s="33" t="s">
        <v>417</v>
      </c>
      <c r="U651">
        <v>4</v>
      </c>
      <c r="V651">
        <v>49</v>
      </c>
      <c r="W651" s="12" t="s">
        <v>539</v>
      </c>
      <c r="X651">
        <v>9</v>
      </c>
      <c r="Y651">
        <v>9</v>
      </c>
      <c r="Z651">
        <v>7</v>
      </c>
      <c r="AA651">
        <v>4</v>
      </c>
      <c r="AD651" t="s">
        <v>1194</v>
      </c>
      <c r="AE651">
        <v>1047</v>
      </c>
      <c r="AF651" t="s">
        <v>46</v>
      </c>
    </row>
    <row r="652" spans="1:32" x14ac:dyDescent="0.25">
      <c r="A652" s="19" t="s">
        <v>177</v>
      </c>
      <c r="B652" s="24" t="s">
        <v>185</v>
      </c>
      <c r="C652" s="38" t="str">
        <f>VLOOKUP(X652, method!$A$1:$B$15, 2, 0)</f>
        <v>留後</v>
      </c>
      <c r="D652" s="30">
        <v>5</v>
      </c>
      <c r="E652" s="141" t="str">
        <f t="shared" si="20"/>
        <v>忠</v>
      </c>
      <c r="F652" s="141">
        <f>COUNTIF($B$2:B652,B652)</f>
        <v>4</v>
      </c>
      <c r="G652" s="141" t="str">
        <f t="shared" si="21"/>
        <v/>
      </c>
      <c r="H652">
        <v>2</v>
      </c>
      <c r="I652">
        <v>10</v>
      </c>
      <c r="J652" s="52" t="s">
        <v>49</v>
      </c>
      <c r="K652" s="61" t="s">
        <v>106</v>
      </c>
      <c r="L652" s="18" t="s">
        <v>76</v>
      </c>
      <c r="M652">
        <v>131</v>
      </c>
      <c r="N652">
        <v>128</v>
      </c>
      <c r="O652">
        <v>5.5</v>
      </c>
      <c r="P652">
        <v>9.8000000000000007</v>
      </c>
      <c r="Q652" t="s">
        <v>853</v>
      </c>
      <c r="R652" s="32" t="s">
        <v>432</v>
      </c>
      <c r="S652" s="41">
        <v>1650</v>
      </c>
      <c r="T652" s="33" t="s">
        <v>427</v>
      </c>
      <c r="U652">
        <v>4</v>
      </c>
      <c r="V652">
        <v>51</v>
      </c>
      <c r="W652" t="s">
        <v>453</v>
      </c>
      <c r="X652">
        <v>11</v>
      </c>
      <c r="Y652">
        <v>11</v>
      </c>
      <c r="Z652">
        <v>10</v>
      </c>
      <c r="AA652">
        <v>5</v>
      </c>
      <c r="AD652" t="s">
        <v>1195</v>
      </c>
      <c r="AE652">
        <v>1040</v>
      </c>
      <c r="AF652" t="s">
        <v>46</v>
      </c>
    </row>
    <row r="653" spans="1:32" x14ac:dyDescent="0.25">
      <c r="A653" s="19" t="s">
        <v>177</v>
      </c>
      <c r="B653" s="24" t="s">
        <v>185</v>
      </c>
      <c r="C653" s="35" t="str">
        <f>VLOOKUP(X653, method!$A$1:$B$15, 2, 0)</f>
        <v>放頭</v>
      </c>
      <c r="D653" s="30">
        <v>5</v>
      </c>
      <c r="E653" s="141" t="str">
        <f t="shared" si="20"/>
        <v>忠</v>
      </c>
      <c r="F653" s="141">
        <f>COUNTIF($B$2:B653,B653)</f>
        <v>5</v>
      </c>
      <c r="G653" s="141" t="str">
        <f t="shared" si="21"/>
        <v/>
      </c>
      <c r="H653">
        <v>2</v>
      </c>
      <c r="I653">
        <v>9</v>
      </c>
      <c r="J653" s="52" t="s">
        <v>49</v>
      </c>
      <c r="K653" s="61" t="s">
        <v>106</v>
      </c>
      <c r="L653" s="18" t="s">
        <v>76</v>
      </c>
      <c r="M653">
        <v>131</v>
      </c>
      <c r="N653">
        <v>129</v>
      </c>
      <c r="O653">
        <v>5.5</v>
      </c>
      <c r="P653">
        <v>8.3000000000000007</v>
      </c>
      <c r="Q653" t="s">
        <v>882</v>
      </c>
      <c r="R653" t="s">
        <v>457</v>
      </c>
      <c r="S653" s="41">
        <v>1650</v>
      </c>
      <c r="T653" s="34" t="s">
        <v>671</v>
      </c>
      <c r="U653">
        <v>4</v>
      </c>
      <c r="V653">
        <v>53</v>
      </c>
      <c r="W653" t="s">
        <v>533</v>
      </c>
      <c r="X653">
        <v>2</v>
      </c>
      <c r="Y653">
        <v>2</v>
      </c>
      <c r="Z653">
        <v>2</v>
      </c>
      <c r="AA653">
        <v>5</v>
      </c>
      <c r="AD653" t="s">
        <v>948</v>
      </c>
      <c r="AE653">
        <v>1037</v>
      </c>
      <c r="AF653" t="s">
        <v>46</v>
      </c>
    </row>
    <row r="654" spans="1:32" x14ac:dyDescent="0.25">
      <c r="A654" s="19" t="s">
        <v>177</v>
      </c>
      <c r="B654" s="24" t="s">
        <v>185</v>
      </c>
      <c r="C654" s="38" t="str">
        <f>VLOOKUP(X654, method!$A$1:$B$15, 2, 0)</f>
        <v>留後</v>
      </c>
      <c r="D654">
        <v>7</v>
      </c>
      <c r="E654" s="141" t="str">
        <f t="shared" si="20"/>
        <v>忠</v>
      </c>
      <c r="F654" s="141">
        <f>COUNTIF($B$2:B654,B654)</f>
        <v>6</v>
      </c>
      <c r="G654" s="141" t="str">
        <f t="shared" si="21"/>
        <v/>
      </c>
      <c r="H654">
        <v>2</v>
      </c>
      <c r="I654">
        <v>10</v>
      </c>
      <c r="J654" s="52" t="s">
        <v>49</v>
      </c>
      <c r="K654" s="61" t="s">
        <v>106</v>
      </c>
      <c r="L654" s="18" t="s">
        <v>76</v>
      </c>
      <c r="M654">
        <v>131</v>
      </c>
      <c r="N654">
        <v>132</v>
      </c>
      <c r="O654">
        <v>5.5</v>
      </c>
      <c r="P654">
        <v>15</v>
      </c>
      <c r="Q654" t="s">
        <v>431</v>
      </c>
      <c r="R654" s="32" t="s">
        <v>432</v>
      </c>
      <c r="S654" s="41">
        <v>1650</v>
      </c>
      <c r="T654" s="33" t="s">
        <v>427</v>
      </c>
      <c r="U654">
        <v>4</v>
      </c>
      <c r="V654">
        <v>57</v>
      </c>
      <c r="W654" t="s">
        <v>474</v>
      </c>
      <c r="X654">
        <v>11</v>
      </c>
      <c r="Y654">
        <v>11</v>
      </c>
      <c r="Z654">
        <v>10</v>
      </c>
      <c r="AA654">
        <v>7</v>
      </c>
      <c r="AD654" t="s">
        <v>1196</v>
      </c>
      <c r="AE654">
        <v>1041</v>
      </c>
      <c r="AF654" t="s">
        <v>46</v>
      </c>
    </row>
    <row r="655" spans="1:32" x14ac:dyDescent="0.25">
      <c r="A655" s="19" t="s">
        <v>177</v>
      </c>
      <c r="B655" s="24" t="s">
        <v>185</v>
      </c>
      <c r="C655" s="37" t="str">
        <f>VLOOKUP(X655, method!$A$1:$B$15, 2, 0)</f>
        <v>中前</v>
      </c>
      <c r="D655">
        <v>10</v>
      </c>
      <c r="E655" s="141" t="str">
        <f t="shared" si="20"/>
        <v>忠</v>
      </c>
      <c r="F655" s="141">
        <f>COUNTIF($B$2:B655,B655)</f>
        <v>7</v>
      </c>
      <c r="G655" s="141" t="str">
        <f t="shared" si="21"/>
        <v/>
      </c>
      <c r="H655">
        <v>2</v>
      </c>
      <c r="I655">
        <v>5</v>
      </c>
      <c r="J655" s="52" t="s">
        <v>49</v>
      </c>
      <c r="K655" s="49" t="s">
        <v>31</v>
      </c>
      <c r="L655" s="18" t="s">
        <v>76</v>
      </c>
      <c r="M655">
        <v>131</v>
      </c>
      <c r="N655">
        <v>135</v>
      </c>
      <c r="O655">
        <v>5.5</v>
      </c>
      <c r="P655">
        <v>3</v>
      </c>
      <c r="Q655" t="s">
        <v>551</v>
      </c>
      <c r="R655" s="31" t="s">
        <v>420</v>
      </c>
      <c r="S655" s="41">
        <v>1650</v>
      </c>
      <c r="T655" s="33" t="s">
        <v>427</v>
      </c>
      <c r="U655">
        <v>4</v>
      </c>
      <c r="V655">
        <v>59</v>
      </c>
      <c r="W655" t="s">
        <v>1197</v>
      </c>
      <c r="X655">
        <v>4</v>
      </c>
      <c r="Y655">
        <v>4</v>
      </c>
      <c r="Z655">
        <v>3</v>
      </c>
      <c r="AA655">
        <v>10</v>
      </c>
      <c r="AD655" t="s">
        <v>1198</v>
      </c>
      <c r="AE655">
        <v>1050</v>
      </c>
      <c r="AF655" t="s">
        <v>46</v>
      </c>
    </row>
    <row r="656" spans="1:32" x14ac:dyDescent="0.25">
      <c r="A656" s="19" t="s">
        <v>177</v>
      </c>
      <c r="B656" s="24" t="s">
        <v>185</v>
      </c>
      <c r="C656" s="35" t="str">
        <f>VLOOKUP(X656, method!$A$1:$B$15, 2, 0)</f>
        <v>放頭</v>
      </c>
      <c r="D656" s="28">
        <v>3</v>
      </c>
      <c r="E656" s="140" t="str">
        <f t="shared" si="20"/>
        <v>忠</v>
      </c>
      <c r="F656" s="140">
        <f>COUNTIF($B$2:B656,B656)</f>
        <v>8</v>
      </c>
      <c r="G656" s="140" t="str">
        <f t="shared" si="21"/>
        <v/>
      </c>
      <c r="H656">
        <v>2</v>
      </c>
      <c r="I656">
        <v>8</v>
      </c>
      <c r="J656" s="52" t="s">
        <v>49</v>
      </c>
      <c r="K656" s="53" t="s">
        <v>53</v>
      </c>
      <c r="L656" s="18" t="s">
        <v>76</v>
      </c>
      <c r="M656">
        <v>131</v>
      </c>
      <c r="N656">
        <v>135</v>
      </c>
      <c r="O656">
        <v>5.5</v>
      </c>
      <c r="P656">
        <v>5.4</v>
      </c>
      <c r="Q656" t="s">
        <v>670</v>
      </c>
      <c r="R656" t="s">
        <v>457</v>
      </c>
      <c r="S656">
        <v>1800</v>
      </c>
      <c r="T656" s="34" t="s">
        <v>671</v>
      </c>
      <c r="U656">
        <v>4</v>
      </c>
      <c r="V656">
        <v>60</v>
      </c>
      <c r="W656" t="s">
        <v>589</v>
      </c>
      <c r="X656">
        <v>3</v>
      </c>
      <c r="Y656">
        <v>3</v>
      </c>
      <c r="Z656">
        <v>2</v>
      </c>
      <c r="AA656">
        <v>1</v>
      </c>
      <c r="AB656">
        <v>3</v>
      </c>
      <c r="AD656" t="s">
        <v>1199</v>
      </c>
      <c r="AE656">
        <v>1043</v>
      </c>
      <c r="AF656" t="s">
        <v>46</v>
      </c>
    </row>
    <row r="657" spans="1:32" x14ac:dyDescent="0.25">
      <c r="A657" s="19" t="s">
        <v>177</v>
      </c>
      <c r="B657" s="24" t="s">
        <v>185</v>
      </c>
      <c r="C657" s="37" t="str">
        <f>VLOOKUP(X657, method!$A$1:$B$15, 2, 0)</f>
        <v>中前</v>
      </c>
      <c r="D657">
        <v>10</v>
      </c>
      <c r="E657" s="141" t="str">
        <f t="shared" si="20"/>
        <v>忠</v>
      </c>
      <c r="F657" s="141">
        <f>COUNTIF($B$2:B657,B657)</f>
        <v>9</v>
      </c>
      <c r="G657" s="141" t="str">
        <f t="shared" si="21"/>
        <v/>
      </c>
      <c r="H657">
        <v>2</v>
      </c>
      <c r="I657">
        <v>9</v>
      </c>
      <c r="J657" s="52" t="s">
        <v>49</v>
      </c>
      <c r="K657" s="62" t="s">
        <v>120</v>
      </c>
      <c r="L657" s="18" t="s">
        <v>76</v>
      </c>
      <c r="M657">
        <v>131</v>
      </c>
      <c r="N657">
        <v>118</v>
      </c>
      <c r="O657">
        <v>5.5</v>
      </c>
      <c r="P657">
        <v>20</v>
      </c>
      <c r="Q657" t="s">
        <v>580</v>
      </c>
      <c r="R657" s="32" t="s">
        <v>432</v>
      </c>
      <c r="S657" s="41">
        <v>1650</v>
      </c>
      <c r="T657" s="33" t="s">
        <v>417</v>
      </c>
      <c r="U657">
        <v>3</v>
      </c>
      <c r="V657">
        <v>62</v>
      </c>
      <c r="W657" t="s">
        <v>533</v>
      </c>
      <c r="X657">
        <v>7</v>
      </c>
      <c r="Y657">
        <v>7</v>
      </c>
      <c r="Z657">
        <v>8</v>
      </c>
      <c r="AA657">
        <v>10</v>
      </c>
      <c r="AD657" t="s">
        <v>1200</v>
      </c>
      <c r="AE657">
        <v>1044</v>
      </c>
      <c r="AF657" t="s">
        <v>46</v>
      </c>
    </row>
    <row r="658" spans="1:32" x14ac:dyDescent="0.25">
      <c r="A658" s="19" t="s">
        <v>177</v>
      </c>
      <c r="B658" s="24" t="s">
        <v>185</v>
      </c>
      <c r="C658" s="37" t="str">
        <f>VLOOKUP(X658, method!$A$1:$B$15, 2, 0)</f>
        <v>中前</v>
      </c>
      <c r="D658">
        <v>6</v>
      </c>
      <c r="E658" s="141" t="str">
        <f t="shared" si="20"/>
        <v>忠</v>
      </c>
      <c r="F658" s="141">
        <f>COUNTIF($B$2:B658,B658)</f>
        <v>10</v>
      </c>
      <c r="G658" s="141" t="str">
        <f t="shared" si="21"/>
        <v/>
      </c>
      <c r="H658">
        <v>2</v>
      </c>
      <c r="I658">
        <v>5</v>
      </c>
      <c r="J658" s="52" t="s">
        <v>49</v>
      </c>
      <c r="K658" s="62" t="s">
        <v>120</v>
      </c>
      <c r="L658" s="18" t="s">
        <v>76</v>
      </c>
      <c r="M658">
        <v>131</v>
      </c>
      <c r="N658">
        <v>119</v>
      </c>
      <c r="O658">
        <v>5.5</v>
      </c>
      <c r="P658">
        <v>8.5</v>
      </c>
      <c r="Q658" t="s">
        <v>691</v>
      </c>
      <c r="R658" s="31" t="s">
        <v>420</v>
      </c>
      <c r="S658" s="41">
        <v>1650</v>
      </c>
      <c r="T658" s="33" t="s">
        <v>417</v>
      </c>
      <c r="U658">
        <v>3</v>
      </c>
      <c r="V658">
        <v>63</v>
      </c>
      <c r="W658" s="12" t="s">
        <v>539</v>
      </c>
      <c r="X658">
        <v>6</v>
      </c>
      <c r="Y658">
        <v>5</v>
      </c>
      <c r="Z658">
        <v>6</v>
      </c>
      <c r="AA658">
        <v>6</v>
      </c>
      <c r="AD658" t="s">
        <v>1201</v>
      </c>
      <c r="AE658">
        <v>1050</v>
      </c>
      <c r="AF658" t="s">
        <v>46</v>
      </c>
    </row>
    <row r="659" spans="1:32" x14ac:dyDescent="0.25">
      <c r="A659" s="19" t="s">
        <v>177</v>
      </c>
      <c r="B659" s="24" t="s">
        <v>185</v>
      </c>
      <c r="C659" s="36" t="str">
        <f>VLOOKUP(X659, method!$A$1:$B$15, 2, 0)</f>
        <v>中後</v>
      </c>
      <c r="D659">
        <v>9</v>
      </c>
      <c r="E659" s="141" t="str">
        <f t="shared" si="20"/>
        <v>忠</v>
      </c>
      <c r="F659" s="141">
        <f>COUNTIF($B$2:B659,B659)</f>
        <v>11</v>
      </c>
      <c r="G659" s="141" t="str">
        <f t="shared" si="21"/>
        <v/>
      </c>
      <c r="H659">
        <v>2</v>
      </c>
      <c r="I659">
        <v>7</v>
      </c>
      <c r="J659" s="52" t="s">
        <v>49</v>
      </c>
      <c r="K659" s="61" t="s">
        <v>106</v>
      </c>
      <c r="L659" s="18" t="s">
        <v>76</v>
      </c>
      <c r="M659">
        <v>131</v>
      </c>
      <c r="N659">
        <v>125</v>
      </c>
      <c r="O659">
        <v>5.5</v>
      </c>
      <c r="P659">
        <v>7.4</v>
      </c>
      <c r="Q659" t="s">
        <v>649</v>
      </c>
      <c r="R659" s="32" t="s">
        <v>426</v>
      </c>
      <c r="S659" s="41">
        <v>1650</v>
      </c>
      <c r="T659" s="33" t="s">
        <v>417</v>
      </c>
      <c r="U659">
        <v>3</v>
      </c>
      <c r="V659">
        <v>65</v>
      </c>
      <c r="W659">
        <v>4</v>
      </c>
      <c r="X659">
        <v>9</v>
      </c>
      <c r="Y659">
        <v>9</v>
      </c>
      <c r="Z659">
        <v>7</v>
      </c>
      <c r="AA659">
        <v>9</v>
      </c>
      <c r="AD659" t="s">
        <v>1202</v>
      </c>
      <c r="AE659">
        <v>1048</v>
      </c>
      <c r="AF659" t="s">
        <v>46</v>
      </c>
    </row>
    <row r="660" spans="1:32" x14ac:dyDescent="0.25">
      <c r="A660" s="19" t="s">
        <v>177</v>
      </c>
      <c r="B660" s="24" t="s">
        <v>185</v>
      </c>
      <c r="C660" s="36" t="str">
        <f>VLOOKUP(X660, method!$A$1:$B$15, 2, 0)</f>
        <v>中後</v>
      </c>
      <c r="D660">
        <v>8</v>
      </c>
      <c r="E660" s="141" t="str">
        <f t="shared" si="20"/>
        <v>忠</v>
      </c>
      <c r="F660" s="141">
        <f>COUNTIF($B$2:B660,B660)</f>
        <v>12</v>
      </c>
      <c r="G660" s="141" t="str">
        <f t="shared" si="21"/>
        <v/>
      </c>
      <c r="H660">
        <v>2</v>
      </c>
      <c r="I660">
        <v>9</v>
      </c>
      <c r="J660" s="52" t="s">
        <v>49</v>
      </c>
      <c r="K660" s="61" t="s">
        <v>106</v>
      </c>
      <c r="L660" s="18" t="s">
        <v>76</v>
      </c>
      <c r="M660">
        <v>131</v>
      </c>
      <c r="N660">
        <v>122</v>
      </c>
      <c r="O660">
        <v>5.5</v>
      </c>
      <c r="P660">
        <v>5.8</v>
      </c>
      <c r="Q660" t="s">
        <v>718</v>
      </c>
      <c r="R660" s="31" t="s">
        <v>420</v>
      </c>
      <c r="S660" s="41">
        <v>1650</v>
      </c>
      <c r="T660" s="33" t="s">
        <v>417</v>
      </c>
      <c r="U660">
        <v>3</v>
      </c>
      <c r="V660">
        <v>65</v>
      </c>
      <c r="W660">
        <v>3</v>
      </c>
      <c r="X660">
        <v>9</v>
      </c>
      <c r="Y660">
        <v>9</v>
      </c>
      <c r="Z660">
        <v>5</v>
      </c>
      <c r="AA660">
        <v>8</v>
      </c>
      <c r="AD660" t="s">
        <v>1193</v>
      </c>
      <c r="AE660">
        <v>1055</v>
      </c>
      <c r="AF660" t="s">
        <v>46</v>
      </c>
    </row>
    <row r="661" spans="1:32" x14ac:dyDescent="0.25">
      <c r="A661" s="19" t="s">
        <v>177</v>
      </c>
      <c r="B661" s="24" t="s">
        <v>185</v>
      </c>
      <c r="C661" s="37" t="str">
        <f>VLOOKUP(X661, method!$A$1:$B$15, 2, 0)</f>
        <v>中前</v>
      </c>
      <c r="D661" s="28">
        <v>2</v>
      </c>
      <c r="E661" s="140" t="str">
        <f t="shared" si="20"/>
        <v>忠</v>
      </c>
      <c r="F661" s="140">
        <f>COUNTIF($B$2:B661,B661)</f>
        <v>13</v>
      </c>
      <c r="G661" s="140" t="str">
        <f t="shared" si="21"/>
        <v/>
      </c>
      <c r="H661">
        <v>2</v>
      </c>
      <c r="I661">
        <v>6</v>
      </c>
      <c r="J661" s="52" t="s">
        <v>49</v>
      </c>
      <c r="K661" s="61" t="s">
        <v>106</v>
      </c>
      <c r="L661" s="18" t="s">
        <v>76</v>
      </c>
      <c r="M661">
        <v>131</v>
      </c>
      <c r="N661">
        <v>120</v>
      </c>
      <c r="O661">
        <v>5.5</v>
      </c>
      <c r="P661">
        <v>16</v>
      </c>
      <c r="Q661" t="s">
        <v>592</v>
      </c>
      <c r="R661" s="31" t="s">
        <v>420</v>
      </c>
      <c r="S661" s="41">
        <v>1650</v>
      </c>
      <c r="T661" s="33" t="s">
        <v>427</v>
      </c>
      <c r="U661">
        <v>3</v>
      </c>
      <c r="V661">
        <v>63</v>
      </c>
      <c r="W661" s="12" t="s">
        <v>581</v>
      </c>
      <c r="X661">
        <v>7</v>
      </c>
      <c r="Y661">
        <v>7</v>
      </c>
      <c r="Z661">
        <v>7</v>
      </c>
      <c r="AA661">
        <v>2</v>
      </c>
      <c r="AD661" t="s">
        <v>186</v>
      </c>
      <c r="AE661">
        <v>1045</v>
      </c>
      <c r="AF661" t="s">
        <v>46</v>
      </c>
    </row>
    <row r="662" spans="1:32" x14ac:dyDescent="0.25">
      <c r="A662" s="19" t="s">
        <v>177</v>
      </c>
      <c r="B662" s="24" t="s">
        <v>185</v>
      </c>
      <c r="C662" s="38" t="str">
        <f>VLOOKUP(X662, method!$A$1:$B$15, 2, 0)</f>
        <v>留後</v>
      </c>
      <c r="D662" s="30">
        <v>5</v>
      </c>
      <c r="E662" s="141" t="str">
        <f t="shared" si="20"/>
        <v>忠</v>
      </c>
      <c r="F662" s="141">
        <f>COUNTIF($B$2:B662,B662)</f>
        <v>14</v>
      </c>
      <c r="G662" s="141" t="str">
        <f t="shared" si="21"/>
        <v/>
      </c>
      <c r="H662">
        <v>2</v>
      </c>
      <c r="I662">
        <v>7</v>
      </c>
      <c r="J662" s="52" t="s">
        <v>49</v>
      </c>
      <c r="K662" s="61" t="s">
        <v>106</v>
      </c>
      <c r="L662" s="18" t="s">
        <v>76</v>
      </c>
      <c r="M662">
        <v>131</v>
      </c>
      <c r="N662">
        <v>121</v>
      </c>
      <c r="O662">
        <v>5.5</v>
      </c>
      <c r="P662">
        <v>22</v>
      </c>
      <c r="Q662" t="s">
        <v>470</v>
      </c>
      <c r="R662" s="32" t="s">
        <v>416</v>
      </c>
      <c r="S662" s="41">
        <v>1650</v>
      </c>
      <c r="T662" s="33" t="s">
        <v>417</v>
      </c>
      <c r="U662">
        <v>3</v>
      </c>
      <c r="V662">
        <v>64</v>
      </c>
      <c r="W662" t="s">
        <v>441</v>
      </c>
      <c r="X662">
        <v>11</v>
      </c>
      <c r="Y662">
        <v>12</v>
      </c>
      <c r="Z662">
        <v>8</v>
      </c>
      <c r="AA662">
        <v>5</v>
      </c>
      <c r="AD662" t="s">
        <v>1009</v>
      </c>
      <c r="AE662">
        <v>1055</v>
      </c>
      <c r="AF662" t="s">
        <v>46</v>
      </c>
    </row>
    <row r="663" spans="1:32" x14ac:dyDescent="0.25">
      <c r="A663" s="19" t="s">
        <v>177</v>
      </c>
      <c r="B663" s="24" t="s">
        <v>185</v>
      </c>
      <c r="C663" s="38" t="str">
        <f>VLOOKUP(X663, method!$A$1:$B$15, 2, 0)</f>
        <v>留後</v>
      </c>
      <c r="D663">
        <v>8</v>
      </c>
      <c r="E663" s="141" t="str">
        <f t="shared" si="20"/>
        <v>忠</v>
      </c>
      <c r="F663" s="141">
        <f>COUNTIF($B$2:B663,B663)</f>
        <v>15</v>
      </c>
      <c r="G663" s="141" t="str">
        <f t="shared" si="21"/>
        <v/>
      </c>
      <c r="H663">
        <v>2</v>
      </c>
      <c r="I663">
        <v>6</v>
      </c>
      <c r="J663" s="52" t="s">
        <v>49</v>
      </c>
      <c r="K663" s="62" t="s">
        <v>120</v>
      </c>
      <c r="L663" s="18" t="s">
        <v>76</v>
      </c>
      <c r="M663">
        <v>131</v>
      </c>
      <c r="N663">
        <v>119</v>
      </c>
      <c r="O663">
        <v>5.5</v>
      </c>
      <c r="P663">
        <v>20</v>
      </c>
      <c r="Q663" t="s">
        <v>750</v>
      </c>
      <c r="R663" s="32" t="s">
        <v>432</v>
      </c>
      <c r="S663" s="41">
        <v>1650</v>
      </c>
      <c r="T663" s="33" t="s">
        <v>417</v>
      </c>
      <c r="U663">
        <v>3</v>
      </c>
      <c r="V663">
        <v>65</v>
      </c>
      <c r="W663" t="s">
        <v>589</v>
      </c>
      <c r="X663">
        <v>11</v>
      </c>
      <c r="Y663">
        <v>11</v>
      </c>
      <c r="Z663">
        <v>11</v>
      </c>
      <c r="AA663">
        <v>8</v>
      </c>
      <c r="AD663" t="s">
        <v>1203</v>
      </c>
      <c r="AE663">
        <v>1043</v>
      </c>
      <c r="AF663" t="s">
        <v>46</v>
      </c>
    </row>
    <row r="664" spans="1:32" x14ac:dyDescent="0.25">
      <c r="A664" s="19" t="s">
        <v>177</v>
      </c>
      <c r="B664" s="24" t="s">
        <v>185</v>
      </c>
      <c r="C664" s="38" t="str">
        <f>VLOOKUP(X664, method!$A$1:$B$15, 2, 0)</f>
        <v>留後</v>
      </c>
      <c r="D664" s="30">
        <v>4</v>
      </c>
      <c r="E664" s="141" t="str">
        <f t="shared" si="20"/>
        <v>忠</v>
      </c>
      <c r="F664" s="141">
        <f>COUNTIF($B$2:B664,B664)</f>
        <v>16</v>
      </c>
      <c r="G664" s="141" t="str">
        <f t="shared" si="21"/>
        <v/>
      </c>
      <c r="H664">
        <v>2</v>
      </c>
      <c r="I664">
        <v>10</v>
      </c>
      <c r="J664" s="52" t="s">
        <v>49</v>
      </c>
      <c r="K664" s="62" t="s">
        <v>120</v>
      </c>
      <c r="L664" s="18" t="s">
        <v>76</v>
      </c>
      <c r="M664">
        <v>131</v>
      </c>
      <c r="N664">
        <v>118</v>
      </c>
      <c r="O664">
        <v>5.5</v>
      </c>
      <c r="P664">
        <v>43</v>
      </c>
      <c r="Q664" t="s">
        <v>595</v>
      </c>
      <c r="R664" s="32" t="s">
        <v>432</v>
      </c>
      <c r="S664" s="41">
        <v>1650</v>
      </c>
      <c r="T664" s="33" t="s">
        <v>417</v>
      </c>
      <c r="U664">
        <v>3</v>
      </c>
      <c r="V664">
        <v>65</v>
      </c>
      <c r="W664" s="12" t="s">
        <v>471</v>
      </c>
      <c r="X664">
        <v>11</v>
      </c>
      <c r="Y664">
        <v>11</v>
      </c>
      <c r="Z664">
        <v>3</v>
      </c>
      <c r="AA664">
        <v>4</v>
      </c>
      <c r="AD664" t="s">
        <v>1204</v>
      </c>
      <c r="AE664">
        <v>1036</v>
      </c>
      <c r="AF664" t="s">
        <v>46</v>
      </c>
    </row>
    <row r="665" spans="1:32" x14ac:dyDescent="0.25">
      <c r="A665" s="19" t="s">
        <v>177</v>
      </c>
      <c r="B665" s="24" t="s">
        <v>185</v>
      </c>
      <c r="C665" s="36" t="str">
        <f>VLOOKUP(X665, method!$A$1:$B$15, 2, 0)</f>
        <v>中後</v>
      </c>
      <c r="D665">
        <v>11</v>
      </c>
      <c r="E665" s="141" t="str">
        <f t="shared" si="20"/>
        <v>忠</v>
      </c>
      <c r="F665" s="141">
        <f>COUNTIF($B$2:B665,B665)</f>
        <v>17</v>
      </c>
      <c r="G665" s="141" t="str">
        <f t="shared" si="21"/>
        <v/>
      </c>
      <c r="H665">
        <v>2</v>
      </c>
      <c r="I665">
        <v>7</v>
      </c>
      <c r="J665" s="52" t="s">
        <v>49</v>
      </c>
      <c r="K665" s="61" t="s">
        <v>106</v>
      </c>
      <c r="L665" s="18" t="s">
        <v>76</v>
      </c>
      <c r="M665">
        <v>131</v>
      </c>
      <c r="N665">
        <v>126</v>
      </c>
      <c r="O665">
        <v>5.5</v>
      </c>
      <c r="P665">
        <v>27</v>
      </c>
      <c r="Q665" t="s">
        <v>1014</v>
      </c>
      <c r="R665" s="31" t="s">
        <v>420</v>
      </c>
      <c r="S665" s="41">
        <v>1650</v>
      </c>
      <c r="T665" s="33" t="s">
        <v>417</v>
      </c>
      <c r="U665">
        <v>3</v>
      </c>
      <c r="V665">
        <v>66</v>
      </c>
      <c r="W665" t="s">
        <v>589</v>
      </c>
      <c r="X665">
        <v>8</v>
      </c>
      <c r="Y665">
        <v>8</v>
      </c>
      <c r="Z665">
        <v>8</v>
      </c>
      <c r="AA665">
        <v>11</v>
      </c>
      <c r="AD665" t="s">
        <v>1205</v>
      </c>
      <c r="AE665">
        <v>1038</v>
      </c>
      <c r="AF665" t="s">
        <v>46</v>
      </c>
    </row>
    <row r="666" spans="1:32" x14ac:dyDescent="0.25">
      <c r="A666" s="19" t="s">
        <v>177</v>
      </c>
      <c r="B666" s="24" t="s">
        <v>185</v>
      </c>
      <c r="C666" s="38" t="str">
        <f>VLOOKUP(X666, method!$A$1:$B$15, 2, 0)</f>
        <v>留後</v>
      </c>
      <c r="D666">
        <v>8</v>
      </c>
      <c r="E666" s="141" t="str">
        <f t="shared" si="20"/>
        <v>忠</v>
      </c>
      <c r="F666" s="141">
        <f>COUNTIF($B$2:B666,B666)</f>
        <v>18</v>
      </c>
      <c r="G666" s="141" t="str">
        <f t="shared" si="21"/>
        <v/>
      </c>
      <c r="H666">
        <v>2</v>
      </c>
      <c r="I666">
        <v>11</v>
      </c>
      <c r="J666" s="52" t="s">
        <v>49</v>
      </c>
      <c r="K666" s="61" t="s">
        <v>106</v>
      </c>
      <c r="L666" s="18" t="s">
        <v>76</v>
      </c>
      <c r="M666">
        <v>131</v>
      </c>
      <c r="N666">
        <v>122</v>
      </c>
      <c r="O666">
        <v>5.5</v>
      </c>
      <c r="P666">
        <v>40</v>
      </c>
      <c r="Q666" t="s">
        <v>1206</v>
      </c>
      <c r="R666" s="32" t="s">
        <v>426</v>
      </c>
      <c r="S666" s="41">
        <v>1650</v>
      </c>
      <c r="T666" s="33" t="s">
        <v>417</v>
      </c>
      <c r="U666">
        <v>3</v>
      </c>
      <c r="V666">
        <v>66</v>
      </c>
      <c r="W666">
        <v>5</v>
      </c>
      <c r="X666">
        <v>11</v>
      </c>
      <c r="Y666">
        <v>11</v>
      </c>
      <c r="Z666">
        <v>9</v>
      </c>
      <c r="AA666">
        <v>8</v>
      </c>
      <c r="AD666" t="s">
        <v>950</v>
      </c>
      <c r="AE666">
        <v>1027</v>
      </c>
      <c r="AF666" t="s">
        <v>46</v>
      </c>
    </row>
    <row r="667" spans="1:32" x14ac:dyDescent="0.25">
      <c r="A667" s="19" t="s">
        <v>177</v>
      </c>
      <c r="B667" s="24" t="s">
        <v>185</v>
      </c>
      <c r="C667" s="37" t="str">
        <f>VLOOKUP(X667, method!$A$1:$B$15, 2, 0)</f>
        <v>中前</v>
      </c>
      <c r="D667">
        <v>6</v>
      </c>
      <c r="E667" s="141" t="str">
        <f t="shared" si="20"/>
        <v>忠</v>
      </c>
      <c r="F667" s="141">
        <f>COUNTIF($B$2:B667,B667)</f>
        <v>19</v>
      </c>
      <c r="G667" s="141" t="str">
        <f t="shared" si="21"/>
        <v/>
      </c>
      <c r="H667">
        <v>2</v>
      </c>
      <c r="I667">
        <v>6</v>
      </c>
      <c r="J667" s="52" t="s">
        <v>49</v>
      </c>
      <c r="K667" s="61" t="s">
        <v>106</v>
      </c>
      <c r="L667" s="18" t="s">
        <v>76</v>
      </c>
      <c r="M667">
        <v>131</v>
      </c>
      <c r="N667">
        <v>121</v>
      </c>
      <c r="O667">
        <v>5.5</v>
      </c>
      <c r="P667">
        <v>7.3</v>
      </c>
      <c r="Q667" t="s">
        <v>1018</v>
      </c>
      <c r="R667" s="32" t="s">
        <v>432</v>
      </c>
      <c r="S667" s="41">
        <v>1650</v>
      </c>
      <c r="T667" s="34" t="s">
        <v>438</v>
      </c>
      <c r="U667">
        <v>3</v>
      </c>
      <c r="V667">
        <v>66</v>
      </c>
      <c r="W667" t="s">
        <v>513</v>
      </c>
      <c r="X667">
        <v>5</v>
      </c>
      <c r="Y667">
        <v>5</v>
      </c>
      <c r="Z667">
        <v>6</v>
      </c>
      <c r="AA667">
        <v>6</v>
      </c>
      <c r="AD667" t="s">
        <v>1011</v>
      </c>
      <c r="AE667">
        <v>1027</v>
      </c>
      <c r="AF667" t="s">
        <v>46</v>
      </c>
    </row>
    <row r="668" spans="1:32" x14ac:dyDescent="0.25">
      <c r="A668" s="19" t="s">
        <v>177</v>
      </c>
      <c r="B668" s="24" t="s">
        <v>185</v>
      </c>
      <c r="C668" s="38" t="str">
        <f>VLOOKUP(X668, method!$A$1:$B$15, 2, 0)</f>
        <v>留後</v>
      </c>
      <c r="D668" s="28">
        <v>1</v>
      </c>
      <c r="E668" s="140" t="str">
        <f t="shared" si="20"/>
        <v>忠</v>
      </c>
      <c r="F668" s="140">
        <f>COUNTIF($B$2:B668,B668)</f>
        <v>20</v>
      </c>
      <c r="G668" s="140" t="str">
        <f t="shared" si="21"/>
        <v/>
      </c>
      <c r="H668">
        <v>2</v>
      </c>
      <c r="I668">
        <v>12</v>
      </c>
      <c r="J668" s="52" t="s">
        <v>49</v>
      </c>
      <c r="K668" s="61" t="s">
        <v>106</v>
      </c>
      <c r="L668" s="18" t="s">
        <v>76</v>
      </c>
      <c r="M668">
        <v>131</v>
      </c>
      <c r="N668">
        <v>135</v>
      </c>
      <c r="O668">
        <v>5.5</v>
      </c>
      <c r="P668">
        <v>38</v>
      </c>
      <c r="Q668" t="s">
        <v>489</v>
      </c>
      <c r="R668" s="31" t="s">
        <v>420</v>
      </c>
      <c r="S668" s="41">
        <v>1650</v>
      </c>
      <c r="T668" s="33" t="s">
        <v>417</v>
      </c>
      <c r="U668">
        <v>4</v>
      </c>
      <c r="V668">
        <v>60</v>
      </c>
      <c r="W668" s="12" t="s">
        <v>446</v>
      </c>
      <c r="X668">
        <v>12</v>
      </c>
      <c r="Y668">
        <v>12</v>
      </c>
      <c r="Z668">
        <v>8</v>
      </c>
      <c r="AA668">
        <v>1</v>
      </c>
      <c r="AD668" t="s">
        <v>642</v>
      </c>
      <c r="AE668">
        <v>1018</v>
      </c>
      <c r="AF668" t="s">
        <v>46</v>
      </c>
    </row>
    <row r="669" spans="1:32" x14ac:dyDescent="0.25">
      <c r="A669" s="19" t="s">
        <v>177</v>
      </c>
      <c r="B669" s="24" t="s">
        <v>185</v>
      </c>
      <c r="C669" s="36" t="str">
        <f>VLOOKUP(X669, method!$A$1:$B$15, 2, 0)</f>
        <v>中後</v>
      </c>
      <c r="D669">
        <v>8</v>
      </c>
      <c r="E669" s="141" t="str">
        <f t="shared" si="20"/>
        <v>忠</v>
      </c>
      <c r="F669" s="141">
        <f>COUNTIF($B$2:B669,B669)</f>
        <v>21</v>
      </c>
      <c r="G669" s="141" t="str">
        <f t="shared" si="21"/>
        <v/>
      </c>
      <c r="H669">
        <v>2</v>
      </c>
      <c r="I669">
        <v>9</v>
      </c>
      <c r="J669" s="52" t="s">
        <v>49</v>
      </c>
      <c r="K669" s="61" t="s">
        <v>106</v>
      </c>
      <c r="L669" s="18" t="s">
        <v>76</v>
      </c>
      <c r="M669">
        <v>131</v>
      </c>
      <c r="N669">
        <v>118</v>
      </c>
      <c r="O669">
        <v>5.5</v>
      </c>
      <c r="P669">
        <v>42</v>
      </c>
      <c r="Q669" t="s">
        <v>1207</v>
      </c>
      <c r="R669" s="32" t="s">
        <v>426</v>
      </c>
      <c r="S669" s="41">
        <v>1650</v>
      </c>
      <c r="T669" s="33" t="s">
        <v>417</v>
      </c>
      <c r="U669">
        <v>3</v>
      </c>
      <c r="V669">
        <v>61</v>
      </c>
      <c r="W669" s="12" t="s">
        <v>552</v>
      </c>
      <c r="X669">
        <v>10</v>
      </c>
      <c r="Y669">
        <v>10</v>
      </c>
      <c r="Z669">
        <v>10</v>
      </c>
      <c r="AA669">
        <v>8</v>
      </c>
      <c r="AD669" t="s">
        <v>598</v>
      </c>
      <c r="AE669">
        <v>1017</v>
      </c>
      <c r="AF669" t="s">
        <v>639</v>
      </c>
    </row>
    <row r="670" spans="1:32" x14ac:dyDescent="0.25">
      <c r="A670" s="19" t="s">
        <v>177</v>
      </c>
      <c r="B670" s="24" t="s">
        <v>185</v>
      </c>
      <c r="C670" s="37" t="str">
        <f>VLOOKUP(X670, method!$A$1:$B$15, 2, 0)</f>
        <v>中前</v>
      </c>
      <c r="D670">
        <v>9</v>
      </c>
      <c r="E670" s="141" t="str">
        <f t="shared" si="20"/>
        <v>忠</v>
      </c>
      <c r="F670" s="141">
        <f>COUNTIF($B$2:B670,B670)</f>
        <v>22</v>
      </c>
      <c r="G670" s="141" t="str">
        <f t="shared" si="21"/>
        <v/>
      </c>
      <c r="H670">
        <v>2</v>
      </c>
      <c r="I670">
        <v>6</v>
      </c>
      <c r="J670" s="52" t="s">
        <v>49</v>
      </c>
      <c r="K670" s="61" t="s">
        <v>106</v>
      </c>
      <c r="L670" s="18" t="s">
        <v>76</v>
      </c>
      <c r="M670">
        <v>131</v>
      </c>
      <c r="N670">
        <v>115</v>
      </c>
      <c r="O670">
        <v>5.5</v>
      </c>
      <c r="P670">
        <v>21</v>
      </c>
      <c r="Q670" t="s">
        <v>812</v>
      </c>
      <c r="R670" s="32" t="s">
        <v>426</v>
      </c>
      <c r="S670" s="41">
        <v>1650</v>
      </c>
      <c r="T670" s="33" t="s">
        <v>417</v>
      </c>
      <c r="U670">
        <v>3</v>
      </c>
      <c r="V670">
        <v>63</v>
      </c>
      <c r="W670">
        <v>6</v>
      </c>
      <c r="X670">
        <v>4</v>
      </c>
      <c r="Y670">
        <v>4</v>
      </c>
      <c r="Z670">
        <v>4</v>
      </c>
      <c r="AA670">
        <v>9</v>
      </c>
      <c r="AD670" t="s">
        <v>1208</v>
      </c>
      <c r="AE670">
        <v>1016</v>
      </c>
      <c r="AF670" t="s">
        <v>624</v>
      </c>
    </row>
    <row r="671" spans="1:32" x14ac:dyDescent="0.25">
      <c r="A671" s="19" t="s">
        <v>177</v>
      </c>
      <c r="B671" s="24" t="s">
        <v>185</v>
      </c>
      <c r="C671" s="37" t="str">
        <f>VLOOKUP(X671, method!$A$1:$B$15, 2, 0)</f>
        <v>中前</v>
      </c>
      <c r="D671">
        <v>6</v>
      </c>
      <c r="E671" s="141" t="str">
        <f t="shared" si="20"/>
        <v>忠</v>
      </c>
      <c r="F671" s="141">
        <f>COUNTIF($B$2:B671,B671)</f>
        <v>23</v>
      </c>
      <c r="G671" s="141" t="str">
        <f t="shared" si="21"/>
        <v/>
      </c>
      <c r="H671">
        <v>2</v>
      </c>
      <c r="I671">
        <v>1</v>
      </c>
      <c r="J671" s="52" t="s">
        <v>49</v>
      </c>
      <c r="K671" s="61" t="s">
        <v>106</v>
      </c>
      <c r="L671" s="18" t="s">
        <v>76</v>
      </c>
      <c r="M671">
        <v>131</v>
      </c>
      <c r="N671">
        <v>123</v>
      </c>
      <c r="O671">
        <v>5.5</v>
      </c>
      <c r="P671">
        <v>11</v>
      </c>
      <c r="Q671" t="s">
        <v>1209</v>
      </c>
      <c r="R671" s="31" t="s">
        <v>420</v>
      </c>
      <c r="S671">
        <v>1200</v>
      </c>
      <c r="T671" s="33" t="s">
        <v>417</v>
      </c>
      <c r="U671">
        <v>3</v>
      </c>
      <c r="V671">
        <v>63</v>
      </c>
      <c r="W671" t="s">
        <v>474</v>
      </c>
      <c r="X671">
        <v>5</v>
      </c>
      <c r="Y671">
        <v>5</v>
      </c>
      <c r="Z671">
        <v>6</v>
      </c>
      <c r="AD671" t="s">
        <v>601</v>
      </c>
      <c r="AE671">
        <v>1011</v>
      </c>
      <c r="AF671" t="s">
        <v>624</v>
      </c>
    </row>
    <row r="672" spans="1:32" x14ac:dyDescent="0.25">
      <c r="A672" s="19" t="s">
        <v>177</v>
      </c>
      <c r="B672" s="25" t="s">
        <v>188</v>
      </c>
      <c r="C672" s="35" t="str">
        <f>VLOOKUP(X672, method!$A$1:$B$15, 2, 0)</f>
        <v>放頭</v>
      </c>
      <c r="D672">
        <v>10</v>
      </c>
      <c r="E672" s="141" t="str">
        <f t="shared" si="20"/>
        <v/>
      </c>
      <c r="F672" s="141">
        <f>COUNTIF($B$2:B672,B672)</f>
        <v>1</v>
      </c>
      <c r="G672" s="141" t="str">
        <f t="shared" si="21"/>
        <v/>
      </c>
      <c r="H672">
        <v>8</v>
      </c>
      <c r="I672">
        <v>3</v>
      </c>
      <c r="J672" s="64" t="s">
        <v>150</v>
      </c>
      <c r="K672" s="50" t="s">
        <v>565</v>
      </c>
      <c r="L672" s="21" t="s">
        <v>168</v>
      </c>
      <c r="M672">
        <v>130</v>
      </c>
      <c r="N672">
        <v>130</v>
      </c>
      <c r="P672">
        <v>8.1999999999999993</v>
      </c>
      <c r="Q672" t="s">
        <v>415</v>
      </c>
      <c r="R672" s="32" t="s">
        <v>416</v>
      </c>
      <c r="S672" s="41">
        <v>1650</v>
      </c>
      <c r="T672" s="33" t="s">
        <v>417</v>
      </c>
      <c r="U672">
        <v>4</v>
      </c>
      <c r="V672">
        <v>57</v>
      </c>
      <c r="W672" t="s">
        <v>429</v>
      </c>
      <c r="X672">
        <v>1</v>
      </c>
      <c r="Y672">
        <v>1</v>
      </c>
      <c r="Z672">
        <v>1</v>
      </c>
      <c r="AA672">
        <v>10</v>
      </c>
      <c r="AD672" t="s">
        <v>189</v>
      </c>
      <c r="AE672">
        <v>1151</v>
      </c>
      <c r="AF672" t="s">
        <v>141</v>
      </c>
    </row>
    <row r="673" spans="1:32" x14ac:dyDescent="0.25">
      <c r="A673" s="19" t="s">
        <v>177</v>
      </c>
      <c r="B673" s="25" t="s">
        <v>188</v>
      </c>
      <c r="C673" s="36" t="str">
        <f>VLOOKUP(X673, method!$A$1:$B$15, 2, 0)</f>
        <v>中後</v>
      </c>
      <c r="D673">
        <v>10</v>
      </c>
      <c r="E673" s="141" t="str">
        <f t="shared" si="20"/>
        <v/>
      </c>
      <c r="F673" s="141">
        <f>COUNTIF($B$2:B673,B673)</f>
        <v>2</v>
      </c>
      <c r="G673" s="141" t="str">
        <f t="shared" si="21"/>
        <v/>
      </c>
      <c r="H673">
        <v>8</v>
      </c>
      <c r="I673">
        <v>10</v>
      </c>
      <c r="J673" s="64" t="s">
        <v>150</v>
      </c>
      <c r="K673" s="50" t="s">
        <v>565</v>
      </c>
      <c r="L673" s="21" t="s">
        <v>168</v>
      </c>
      <c r="M673">
        <v>130</v>
      </c>
      <c r="N673">
        <v>133</v>
      </c>
      <c r="P673">
        <v>20</v>
      </c>
      <c r="Q673" t="s">
        <v>1065</v>
      </c>
      <c r="R673" t="s">
        <v>479</v>
      </c>
      <c r="S673">
        <v>1400</v>
      </c>
      <c r="T673" s="33" t="s">
        <v>417</v>
      </c>
      <c r="U673">
        <v>4</v>
      </c>
      <c r="V673">
        <v>59</v>
      </c>
      <c r="W673">
        <v>9</v>
      </c>
      <c r="X673">
        <v>8</v>
      </c>
      <c r="Y673">
        <v>8</v>
      </c>
      <c r="Z673">
        <v>9</v>
      </c>
      <c r="AA673">
        <v>10</v>
      </c>
      <c r="AD673" t="s">
        <v>1210</v>
      </c>
      <c r="AE673">
        <v>1148</v>
      </c>
      <c r="AF673" t="s">
        <v>141</v>
      </c>
    </row>
    <row r="674" spans="1:32" x14ac:dyDescent="0.25">
      <c r="A674" s="19" t="s">
        <v>177</v>
      </c>
      <c r="B674" s="25" t="s">
        <v>188</v>
      </c>
      <c r="C674" s="36" t="str">
        <f>VLOOKUP(X674, method!$A$1:$B$15, 2, 0)</f>
        <v>中後</v>
      </c>
      <c r="D674">
        <v>11</v>
      </c>
      <c r="E674" s="141" t="str">
        <f t="shared" si="20"/>
        <v/>
      </c>
      <c r="F674" s="141">
        <f>COUNTIF($B$2:B674,B674)</f>
        <v>3</v>
      </c>
      <c r="G674" s="141" t="str">
        <f t="shared" si="21"/>
        <v/>
      </c>
      <c r="H674">
        <v>8</v>
      </c>
      <c r="I674">
        <v>7</v>
      </c>
      <c r="J674" s="64" t="s">
        <v>150</v>
      </c>
      <c r="K674" s="55" t="s">
        <v>64</v>
      </c>
      <c r="L674" s="21" t="s">
        <v>168</v>
      </c>
      <c r="M674">
        <v>130</v>
      </c>
      <c r="N674">
        <v>135</v>
      </c>
      <c r="P674">
        <v>11</v>
      </c>
      <c r="Q674" t="s">
        <v>656</v>
      </c>
      <c r="R674" s="32" t="s">
        <v>426</v>
      </c>
      <c r="S674">
        <v>1200</v>
      </c>
      <c r="T674" s="33" t="s">
        <v>427</v>
      </c>
      <c r="U674">
        <v>4</v>
      </c>
      <c r="V674">
        <v>60</v>
      </c>
      <c r="W674">
        <v>6</v>
      </c>
      <c r="X674">
        <v>8</v>
      </c>
      <c r="Y674">
        <v>3</v>
      </c>
      <c r="Z674">
        <v>11</v>
      </c>
      <c r="AD674" t="s">
        <v>1211</v>
      </c>
      <c r="AE674">
        <v>1155</v>
      </c>
      <c r="AF674" t="s">
        <v>1212</v>
      </c>
    </row>
    <row r="675" spans="1:32" x14ac:dyDescent="0.25">
      <c r="A675" s="19" t="s">
        <v>177</v>
      </c>
      <c r="B675" s="25" t="s">
        <v>188</v>
      </c>
      <c r="C675" s="35" t="str">
        <f>VLOOKUP(X675, method!$A$1:$B$15, 2, 0)</f>
        <v>放頭</v>
      </c>
      <c r="D675" s="30">
        <v>4</v>
      </c>
      <c r="E675" s="141" t="str">
        <f t="shared" si="20"/>
        <v/>
      </c>
      <c r="F675" s="141">
        <f>COUNTIF($B$2:B675,B675)</f>
        <v>4</v>
      </c>
      <c r="G675" s="141" t="str">
        <f t="shared" si="21"/>
        <v/>
      </c>
      <c r="H675">
        <v>8</v>
      </c>
      <c r="I675">
        <v>3</v>
      </c>
      <c r="J675" s="64" t="s">
        <v>150</v>
      </c>
      <c r="K675" s="50" t="s">
        <v>565</v>
      </c>
      <c r="L675" s="21" t="s">
        <v>168</v>
      </c>
      <c r="M675">
        <v>130</v>
      </c>
      <c r="N675">
        <v>133</v>
      </c>
      <c r="P675">
        <v>2.7</v>
      </c>
      <c r="Q675" t="s">
        <v>498</v>
      </c>
      <c r="R675" t="s">
        <v>479</v>
      </c>
      <c r="S675">
        <v>1400</v>
      </c>
      <c r="T675" s="33" t="s">
        <v>427</v>
      </c>
      <c r="U675">
        <v>4</v>
      </c>
      <c r="V675">
        <v>60</v>
      </c>
      <c r="W675" s="12" t="s">
        <v>539</v>
      </c>
      <c r="X675">
        <v>3</v>
      </c>
      <c r="Y675">
        <v>4</v>
      </c>
      <c r="Z675">
        <v>4</v>
      </c>
      <c r="AA675">
        <v>4</v>
      </c>
      <c r="AD675" t="s">
        <v>1213</v>
      </c>
      <c r="AE675">
        <v>1149</v>
      </c>
      <c r="AF675" t="s">
        <v>46</v>
      </c>
    </row>
    <row r="676" spans="1:32" x14ac:dyDescent="0.25">
      <c r="A676" s="19" t="s">
        <v>177</v>
      </c>
      <c r="B676" s="25" t="s">
        <v>188</v>
      </c>
      <c r="C676" s="37" t="str">
        <f>VLOOKUP(X676, method!$A$1:$B$15, 2, 0)</f>
        <v>中前</v>
      </c>
      <c r="D676" s="30">
        <v>4</v>
      </c>
      <c r="E676" s="141" t="str">
        <f t="shared" si="20"/>
        <v/>
      </c>
      <c r="F676" s="141">
        <f>COUNTIF($B$2:B676,B676)</f>
        <v>5</v>
      </c>
      <c r="G676" s="141" t="str">
        <f t="shared" si="21"/>
        <v/>
      </c>
      <c r="H676">
        <v>8</v>
      </c>
      <c r="I676">
        <v>10</v>
      </c>
      <c r="J676" s="64" t="s">
        <v>150</v>
      </c>
      <c r="K676" s="50" t="s">
        <v>565</v>
      </c>
      <c r="L676" s="21" t="s">
        <v>168</v>
      </c>
      <c r="M676">
        <v>130</v>
      </c>
      <c r="N676">
        <v>133</v>
      </c>
      <c r="P676">
        <v>8.1999999999999993</v>
      </c>
      <c r="Q676" t="s">
        <v>500</v>
      </c>
      <c r="R676" t="s">
        <v>501</v>
      </c>
      <c r="S676">
        <v>1400</v>
      </c>
      <c r="T676" s="33" t="s">
        <v>427</v>
      </c>
      <c r="U676">
        <v>4</v>
      </c>
      <c r="V676">
        <v>60</v>
      </c>
      <c r="W676" s="12" t="s">
        <v>418</v>
      </c>
      <c r="X676">
        <v>5</v>
      </c>
      <c r="Y676">
        <v>5</v>
      </c>
      <c r="Z676">
        <v>5</v>
      </c>
      <c r="AA676">
        <v>4</v>
      </c>
      <c r="AD676" t="s">
        <v>1214</v>
      </c>
      <c r="AE676">
        <v>1153</v>
      </c>
      <c r="AF676" t="s">
        <v>1215</v>
      </c>
    </row>
    <row r="677" spans="1:32" x14ac:dyDescent="0.25">
      <c r="A677" s="19" t="s">
        <v>177</v>
      </c>
      <c r="B677" s="25" t="s">
        <v>188</v>
      </c>
      <c r="C677" s="37" t="str">
        <f>VLOOKUP(X677, method!$A$1:$B$15, 2, 0)</f>
        <v>中前</v>
      </c>
      <c r="D677">
        <v>6</v>
      </c>
      <c r="E677" s="141" t="str">
        <f t="shared" si="20"/>
        <v/>
      </c>
      <c r="F677" s="141">
        <f>COUNTIF($B$2:B677,B677)</f>
        <v>6</v>
      </c>
      <c r="G677" s="141" t="str">
        <f t="shared" si="21"/>
        <v/>
      </c>
      <c r="H677">
        <v>8</v>
      </c>
      <c r="I677">
        <v>4</v>
      </c>
      <c r="J677" s="64" t="s">
        <v>150</v>
      </c>
      <c r="K677" s="50" t="s">
        <v>565</v>
      </c>
      <c r="L677" s="25" t="s">
        <v>1216</v>
      </c>
      <c r="M677">
        <v>130</v>
      </c>
      <c r="N677">
        <v>133</v>
      </c>
      <c r="P677">
        <v>4</v>
      </c>
      <c r="Q677" t="s">
        <v>1086</v>
      </c>
      <c r="R677" t="s">
        <v>483</v>
      </c>
      <c r="S677">
        <v>1400</v>
      </c>
      <c r="T677" s="33" t="s">
        <v>427</v>
      </c>
      <c r="U677">
        <v>4</v>
      </c>
      <c r="V677">
        <v>60</v>
      </c>
      <c r="W677">
        <v>3</v>
      </c>
      <c r="X677">
        <v>4</v>
      </c>
      <c r="Y677">
        <v>5</v>
      </c>
      <c r="Z677">
        <v>6</v>
      </c>
      <c r="AA677">
        <v>6</v>
      </c>
      <c r="AD677" t="s">
        <v>921</v>
      </c>
      <c r="AE677">
        <v>1165</v>
      </c>
      <c r="AF677" t="s">
        <v>141</v>
      </c>
    </row>
    <row r="678" spans="1:32" x14ac:dyDescent="0.25">
      <c r="A678" s="19" t="s">
        <v>177</v>
      </c>
      <c r="B678" s="25" t="s">
        <v>188</v>
      </c>
      <c r="C678" s="37" t="str">
        <f>VLOOKUP(X678, method!$A$1:$B$15, 2, 0)</f>
        <v>中前</v>
      </c>
      <c r="D678" s="28">
        <v>1</v>
      </c>
      <c r="E678" s="140" t="str">
        <f t="shared" si="20"/>
        <v/>
      </c>
      <c r="F678" s="140">
        <f>COUNTIF($B$2:B678,B678)</f>
        <v>7</v>
      </c>
      <c r="G678" s="140" t="str">
        <f t="shared" si="21"/>
        <v/>
      </c>
      <c r="H678">
        <v>8</v>
      </c>
      <c r="I678">
        <v>6</v>
      </c>
      <c r="J678" s="64" t="s">
        <v>150</v>
      </c>
      <c r="K678" s="50" t="s">
        <v>565</v>
      </c>
      <c r="L678" s="25" t="s">
        <v>1216</v>
      </c>
      <c r="M678">
        <v>130</v>
      </c>
      <c r="N678">
        <v>125</v>
      </c>
      <c r="P678">
        <v>5.6</v>
      </c>
      <c r="Q678" t="s">
        <v>1088</v>
      </c>
      <c r="R678" t="s">
        <v>483</v>
      </c>
      <c r="S678">
        <v>1400</v>
      </c>
      <c r="T678" s="33" t="s">
        <v>417</v>
      </c>
      <c r="U678">
        <v>4</v>
      </c>
      <c r="V678">
        <v>53</v>
      </c>
      <c r="W678" s="12" t="s">
        <v>539</v>
      </c>
      <c r="X678">
        <v>4</v>
      </c>
      <c r="Y678">
        <v>6</v>
      </c>
      <c r="Z678">
        <v>4</v>
      </c>
      <c r="AA678">
        <v>1</v>
      </c>
      <c r="AD678" t="s">
        <v>1217</v>
      </c>
      <c r="AE678">
        <v>1164</v>
      </c>
      <c r="AF678" t="s">
        <v>141</v>
      </c>
    </row>
    <row r="679" spans="1:32" x14ac:dyDescent="0.25">
      <c r="A679" s="19" t="s">
        <v>177</v>
      </c>
      <c r="B679" s="25" t="s">
        <v>188</v>
      </c>
      <c r="C679" s="35" t="str">
        <f>VLOOKUP(X679, method!$A$1:$B$15, 2, 0)</f>
        <v>放頭</v>
      </c>
      <c r="D679" s="28">
        <v>2</v>
      </c>
      <c r="E679" s="140" t="str">
        <f t="shared" si="20"/>
        <v/>
      </c>
      <c r="F679" s="140">
        <f>COUNTIF($B$2:B679,B679)</f>
        <v>8</v>
      </c>
      <c r="G679" s="140" t="str">
        <f t="shared" si="21"/>
        <v/>
      </c>
      <c r="H679">
        <v>8</v>
      </c>
      <c r="I679">
        <v>4</v>
      </c>
      <c r="J679" s="64" t="s">
        <v>150</v>
      </c>
      <c r="K679" s="50" t="s">
        <v>565</v>
      </c>
      <c r="L679" s="25" t="s">
        <v>1216</v>
      </c>
      <c r="M679">
        <v>130</v>
      </c>
      <c r="N679">
        <v>125</v>
      </c>
      <c r="P679">
        <v>16</v>
      </c>
      <c r="Q679" t="s">
        <v>708</v>
      </c>
      <c r="R679" t="s">
        <v>477</v>
      </c>
      <c r="S679">
        <v>1400</v>
      </c>
      <c r="T679" s="33" t="s">
        <v>417</v>
      </c>
      <c r="U679">
        <v>4</v>
      </c>
      <c r="V679">
        <v>52</v>
      </c>
      <c r="W679" s="12" t="s">
        <v>539</v>
      </c>
      <c r="X679">
        <v>2</v>
      </c>
      <c r="Y679">
        <v>5</v>
      </c>
      <c r="Z679">
        <v>2</v>
      </c>
      <c r="AA679">
        <v>2</v>
      </c>
      <c r="AD679" t="s">
        <v>1218</v>
      </c>
      <c r="AE679">
        <v>1156</v>
      </c>
      <c r="AF679" t="s">
        <v>141</v>
      </c>
    </row>
    <row r="680" spans="1:32" x14ac:dyDescent="0.25">
      <c r="A680" s="19" t="s">
        <v>177</v>
      </c>
      <c r="B680" s="25" t="s">
        <v>188</v>
      </c>
      <c r="C680" s="38" t="str">
        <f>VLOOKUP(X680, method!$A$1:$B$15, 2, 0)</f>
        <v>留後</v>
      </c>
      <c r="D680">
        <v>8</v>
      </c>
      <c r="E680" s="141" t="str">
        <f t="shared" si="20"/>
        <v/>
      </c>
      <c r="F680" s="141">
        <f>COUNTIF($B$2:B680,B680)</f>
        <v>9</v>
      </c>
      <c r="G680" s="141" t="str">
        <f t="shared" si="21"/>
        <v/>
      </c>
      <c r="H680">
        <v>8</v>
      </c>
      <c r="I680">
        <v>8</v>
      </c>
      <c r="J680" s="64" t="s">
        <v>150</v>
      </c>
      <c r="K680" s="50" t="s">
        <v>565</v>
      </c>
      <c r="L680" s="25" t="s">
        <v>1216</v>
      </c>
      <c r="M680">
        <v>130</v>
      </c>
      <c r="N680">
        <v>129</v>
      </c>
      <c r="P680">
        <v>17</v>
      </c>
      <c r="Q680" t="s">
        <v>1070</v>
      </c>
      <c r="R680" t="s">
        <v>508</v>
      </c>
      <c r="S680">
        <v>1400</v>
      </c>
      <c r="T680" s="33" t="s">
        <v>417</v>
      </c>
      <c r="U680">
        <v>4</v>
      </c>
      <c r="V680">
        <v>54</v>
      </c>
      <c r="W680" t="s">
        <v>533</v>
      </c>
      <c r="X680">
        <v>11</v>
      </c>
      <c r="Y680">
        <v>9</v>
      </c>
      <c r="Z680">
        <v>9</v>
      </c>
      <c r="AA680">
        <v>8</v>
      </c>
      <c r="AD680" t="s">
        <v>1219</v>
      </c>
      <c r="AE680">
        <v>1159</v>
      </c>
      <c r="AF680" t="s">
        <v>141</v>
      </c>
    </row>
    <row r="681" spans="1:32" x14ac:dyDescent="0.25">
      <c r="A681" s="19" t="s">
        <v>177</v>
      </c>
      <c r="B681" s="25" t="s">
        <v>188</v>
      </c>
      <c r="C681" s="35" t="str">
        <f>VLOOKUP(X681, method!$A$1:$B$15, 2, 0)</f>
        <v>放頭</v>
      </c>
      <c r="D681">
        <v>9</v>
      </c>
      <c r="E681" s="141" t="str">
        <f t="shared" si="20"/>
        <v/>
      </c>
      <c r="F681" s="141">
        <f>COUNTIF($B$2:B681,B681)</f>
        <v>10</v>
      </c>
      <c r="G681" s="141" t="str">
        <f t="shared" si="21"/>
        <v/>
      </c>
      <c r="H681">
        <v>8</v>
      </c>
      <c r="I681">
        <v>14</v>
      </c>
      <c r="J681" s="64" t="s">
        <v>150</v>
      </c>
      <c r="K681" s="78" t="s">
        <v>687</v>
      </c>
      <c r="L681" s="25" t="s">
        <v>1216</v>
      </c>
      <c r="M681">
        <v>130</v>
      </c>
      <c r="N681">
        <v>123</v>
      </c>
      <c r="P681">
        <v>15</v>
      </c>
      <c r="Q681" t="s">
        <v>822</v>
      </c>
      <c r="R681" t="s">
        <v>501</v>
      </c>
      <c r="S681">
        <v>1400</v>
      </c>
      <c r="T681" s="33" t="s">
        <v>417</v>
      </c>
      <c r="U681">
        <v>4</v>
      </c>
      <c r="V681">
        <v>56</v>
      </c>
      <c r="W681">
        <v>4</v>
      </c>
      <c r="X681">
        <v>2</v>
      </c>
      <c r="Y681">
        <v>2</v>
      </c>
      <c r="Z681">
        <v>1</v>
      </c>
      <c r="AA681">
        <v>9</v>
      </c>
      <c r="AD681" t="s">
        <v>1220</v>
      </c>
      <c r="AE681">
        <v>1159</v>
      </c>
      <c r="AF681" t="s">
        <v>141</v>
      </c>
    </row>
    <row r="682" spans="1:32" x14ac:dyDescent="0.25">
      <c r="A682" s="19" t="s">
        <v>177</v>
      </c>
      <c r="B682" s="25" t="s">
        <v>188</v>
      </c>
      <c r="C682" s="37" t="str">
        <f>VLOOKUP(X682, method!$A$1:$B$15, 2, 0)</f>
        <v>中前</v>
      </c>
      <c r="D682">
        <v>8</v>
      </c>
      <c r="E682" s="141" t="str">
        <f t="shared" si="20"/>
        <v/>
      </c>
      <c r="F682" s="141">
        <f>COUNTIF($B$2:B682,B682)</f>
        <v>11</v>
      </c>
      <c r="G682" s="141" t="str">
        <f t="shared" si="21"/>
        <v/>
      </c>
      <c r="H682">
        <v>8</v>
      </c>
      <c r="I682">
        <v>10</v>
      </c>
      <c r="J682" s="64" t="s">
        <v>150</v>
      </c>
      <c r="K682" s="78" t="s">
        <v>687</v>
      </c>
      <c r="L682" s="25" t="s">
        <v>1216</v>
      </c>
      <c r="M682">
        <v>130</v>
      </c>
      <c r="N682">
        <v>125</v>
      </c>
      <c r="P682">
        <v>7.6</v>
      </c>
      <c r="Q682" t="s">
        <v>1221</v>
      </c>
      <c r="R682" t="s">
        <v>479</v>
      </c>
      <c r="S682">
        <v>1400</v>
      </c>
      <c r="T682" s="34" t="s">
        <v>438</v>
      </c>
      <c r="U682">
        <v>4</v>
      </c>
      <c r="V682">
        <v>58</v>
      </c>
      <c r="W682" t="s">
        <v>484</v>
      </c>
      <c r="X682">
        <v>4</v>
      </c>
      <c r="Y682">
        <v>2</v>
      </c>
      <c r="Z682">
        <v>1</v>
      </c>
      <c r="AA682">
        <v>8</v>
      </c>
      <c r="AD682" t="s">
        <v>1222</v>
      </c>
      <c r="AE682">
        <v>1150</v>
      </c>
      <c r="AF682" t="s">
        <v>141</v>
      </c>
    </row>
    <row r="683" spans="1:32" x14ac:dyDescent="0.25">
      <c r="A683" s="19" t="s">
        <v>177</v>
      </c>
      <c r="B683" s="25" t="s">
        <v>188</v>
      </c>
      <c r="C683" s="35" t="str">
        <f>VLOOKUP(X683, method!$A$1:$B$15, 2, 0)</f>
        <v>放頭</v>
      </c>
      <c r="D683">
        <v>7</v>
      </c>
      <c r="E683" s="141" t="str">
        <f t="shared" si="20"/>
        <v/>
      </c>
      <c r="F683" s="141">
        <f>COUNTIF($B$2:B683,B683)</f>
        <v>12</v>
      </c>
      <c r="G683" s="141" t="str">
        <f t="shared" si="21"/>
        <v/>
      </c>
      <c r="H683">
        <v>8</v>
      </c>
      <c r="I683">
        <v>3</v>
      </c>
      <c r="J683" s="64" t="s">
        <v>150</v>
      </c>
      <c r="K683" s="50" t="s">
        <v>565</v>
      </c>
      <c r="L683" s="25" t="s">
        <v>1216</v>
      </c>
      <c r="M683">
        <v>130</v>
      </c>
      <c r="N683">
        <v>133</v>
      </c>
      <c r="P683">
        <v>3.7</v>
      </c>
      <c r="Q683" t="s">
        <v>715</v>
      </c>
      <c r="R683" t="s">
        <v>508</v>
      </c>
      <c r="S683">
        <v>1400</v>
      </c>
      <c r="T683" s="33" t="s">
        <v>417</v>
      </c>
      <c r="U683">
        <v>4</v>
      </c>
      <c r="V683">
        <v>60</v>
      </c>
      <c r="W683" t="s">
        <v>474</v>
      </c>
      <c r="X683">
        <v>2</v>
      </c>
      <c r="Y683">
        <v>2</v>
      </c>
      <c r="Z683">
        <v>2</v>
      </c>
      <c r="AA683">
        <v>7</v>
      </c>
      <c r="AD683" t="s">
        <v>1223</v>
      </c>
      <c r="AE683">
        <v>1153</v>
      </c>
      <c r="AF683" t="s">
        <v>141</v>
      </c>
    </row>
    <row r="684" spans="1:32" x14ac:dyDescent="0.25">
      <c r="A684" s="19" t="s">
        <v>177</v>
      </c>
      <c r="B684" s="25" t="s">
        <v>188</v>
      </c>
      <c r="C684" s="37" t="str">
        <f>VLOOKUP(X684, method!$A$1:$B$15, 2, 0)</f>
        <v>中前</v>
      </c>
      <c r="D684">
        <v>14</v>
      </c>
      <c r="E684" s="141" t="str">
        <f t="shared" si="20"/>
        <v/>
      </c>
      <c r="F684" s="141">
        <f>COUNTIF($B$2:B684,B684)</f>
        <v>13</v>
      </c>
      <c r="G684" s="141" t="str">
        <f t="shared" si="21"/>
        <v/>
      </c>
      <c r="H684">
        <v>8</v>
      </c>
      <c r="I684">
        <v>12</v>
      </c>
      <c r="J684" s="64" t="s">
        <v>150</v>
      </c>
      <c r="K684" s="67" t="s">
        <v>195</v>
      </c>
      <c r="L684" s="25" t="s">
        <v>1216</v>
      </c>
      <c r="M684">
        <v>130</v>
      </c>
      <c r="N684">
        <v>135</v>
      </c>
      <c r="P684">
        <v>14</v>
      </c>
      <c r="Q684" t="s">
        <v>647</v>
      </c>
      <c r="R684" t="s">
        <v>483</v>
      </c>
      <c r="S684">
        <v>1400</v>
      </c>
      <c r="T684" s="33" t="s">
        <v>417</v>
      </c>
      <c r="U684">
        <v>4</v>
      </c>
      <c r="V684">
        <v>60</v>
      </c>
      <c r="W684">
        <v>9</v>
      </c>
      <c r="X684">
        <v>6</v>
      </c>
      <c r="Y684">
        <v>2</v>
      </c>
      <c r="Z684">
        <v>2</v>
      </c>
      <c r="AA684">
        <v>14</v>
      </c>
      <c r="AD684" t="s">
        <v>1224</v>
      </c>
      <c r="AE684">
        <v>1154</v>
      </c>
      <c r="AF684" t="s">
        <v>141</v>
      </c>
    </row>
    <row r="685" spans="1:32" x14ac:dyDescent="0.25">
      <c r="A685" s="19" t="s">
        <v>177</v>
      </c>
      <c r="B685" s="25" t="s">
        <v>188</v>
      </c>
      <c r="C685" s="35" t="str">
        <f>VLOOKUP(X685, method!$A$1:$B$15, 2, 0)</f>
        <v>放頭</v>
      </c>
      <c r="D685" s="28">
        <v>2</v>
      </c>
      <c r="E685" s="140" t="str">
        <f t="shared" si="20"/>
        <v/>
      </c>
      <c r="F685" s="140">
        <f>COUNTIF($B$2:B685,B685)</f>
        <v>14</v>
      </c>
      <c r="G685" s="140" t="str">
        <f t="shared" si="21"/>
        <v/>
      </c>
      <c r="H685">
        <v>8</v>
      </c>
      <c r="I685">
        <v>10</v>
      </c>
      <c r="J685" s="64" t="s">
        <v>150</v>
      </c>
      <c r="K685" s="67" t="s">
        <v>195</v>
      </c>
      <c r="L685" s="25" t="s">
        <v>1216</v>
      </c>
      <c r="M685">
        <v>130</v>
      </c>
      <c r="N685">
        <v>134</v>
      </c>
      <c r="P685">
        <v>10</v>
      </c>
      <c r="Q685" t="s">
        <v>675</v>
      </c>
      <c r="R685" t="s">
        <v>508</v>
      </c>
      <c r="S685">
        <v>1400</v>
      </c>
      <c r="T685" s="33" t="s">
        <v>417</v>
      </c>
      <c r="U685">
        <v>4</v>
      </c>
      <c r="V685">
        <v>59</v>
      </c>
      <c r="W685" s="12" t="s">
        <v>423</v>
      </c>
      <c r="X685">
        <v>2</v>
      </c>
      <c r="Y685">
        <v>1</v>
      </c>
      <c r="Z685">
        <v>1</v>
      </c>
      <c r="AA685">
        <v>2</v>
      </c>
      <c r="AD685" t="s">
        <v>1225</v>
      </c>
      <c r="AE685">
        <v>1148</v>
      </c>
      <c r="AF685" t="s">
        <v>141</v>
      </c>
    </row>
    <row r="686" spans="1:32" x14ac:dyDescent="0.25">
      <c r="A686" s="19" t="s">
        <v>177</v>
      </c>
      <c r="B686" s="25" t="s">
        <v>188</v>
      </c>
      <c r="C686" s="35" t="str">
        <f>VLOOKUP(X686, method!$A$1:$B$15, 2, 0)</f>
        <v>放頭</v>
      </c>
      <c r="D686">
        <v>12</v>
      </c>
      <c r="E686" s="141" t="str">
        <f t="shared" si="20"/>
        <v/>
      </c>
      <c r="F686" s="141">
        <f>COUNTIF($B$2:B686,B686)</f>
        <v>15</v>
      </c>
      <c r="G686" s="141" t="str">
        <f t="shared" si="21"/>
        <v/>
      </c>
      <c r="H686">
        <v>8</v>
      </c>
      <c r="I686">
        <v>3</v>
      </c>
      <c r="J686" s="64" t="s">
        <v>150</v>
      </c>
      <c r="K686" s="61" t="s">
        <v>106</v>
      </c>
      <c r="L686" s="25" t="s">
        <v>1216</v>
      </c>
      <c r="M686">
        <v>130</v>
      </c>
      <c r="N686">
        <v>120</v>
      </c>
      <c r="P686">
        <v>14</v>
      </c>
      <c r="Q686" t="s">
        <v>462</v>
      </c>
      <c r="R686" t="s">
        <v>457</v>
      </c>
      <c r="S686" s="41">
        <v>1650</v>
      </c>
      <c r="T686" s="33" t="s">
        <v>417</v>
      </c>
      <c r="U686">
        <v>3</v>
      </c>
      <c r="V686">
        <v>61</v>
      </c>
      <c r="W686" t="s">
        <v>561</v>
      </c>
      <c r="X686">
        <v>1</v>
      </c>
      <c r="Y686">
        <v>1</v>
      </c>
      <c r="Z686">
        <v>1</v>
      </c>
      <c r="AA686">
        <v>12</v>
      </c>
      <c r="AD686" t="s">
        <v>1226</v>
      </c>
      <c r="AE686">
        <v>1145</v>
      </c>
      <c r="AF686" t="s">
        <v>141</v>
      </c>
    </row>
    <row r="687" spans="1:32" x14ac:dyDescent="0.25">
      <c r="A687" s="19" t="s">
        <v>177</v>
      </c>
      <c r="B687" s="25" t="s">
        <v>188</v>
      </c>
      <c r="C687" s="35" t="str">
        <f>VLOOKUP(X687, method!$A$1:$B$15, 2, 0)</f>
        <v>放頭</v>
      </c>
      <c r="D687">
        <v>11</v>
      </c>
      <c r="E687" s="141" t="str">
        <f t="shared" si="20"/>
        <v/>
      </c>
      <c r="F687" s="141">
        <f>COUNTIF($B$2:B687,B687)</f>
        <v>16</v>
      </c>
      <c r="G687" s="141" t="str">
        <f t="shared" si="21"/>
        <v/>
      </c>
      <c r="H687">
        <v>8</v>
      </c>
      <c r="I687">
        <v>14</v>
      </c>
      <c r="J687" s="64" t="s">
        <v>150</v>
      </c>
      <c r="K687" s="72" t="s">
        <v>434</v>
      </c>
      <c r="L687" s="25" t="s">
        <v>1216</v>
      </c>
      <c r="M687">
        <v>130</v>
      </c>
      <c r="N687">
        <v>118</v>
      </c>
      <c r="P687">
        <v>46</v>
      </c>
      <c r="Q687" t="s">
        <v>464</v>
      </c>
      <c r="R687" t="s">
        <v>465</v>
      </c>
      <c r="S687">
        <v>1600</v>
      </c>
      <c r="T687" s="33" t="s">
        <v>427</v>
      </c>
      <c r="U687">
        <v>3</v>
      </c>
      <c r="V687">
        <v>63</v>
      </c>
      <c r="W687" t="s">
        <v>502</v>
      </c>
      <c r="X687">
        <v>1</v>
      </c>
      <c r="Y687">
        <v>1</v>
      </c>
      <c r="Z687">
        <v>1</v>
      </c>
      <c r="AA687">
        <v>11</v>
      </c>
      <c r="AD687" t="s">
        <v>1227</v>
      </c>
      <c r="AE687">
        <v>1142</v>
      </c>
      <c r="AF687" t="s">
        <v>141</v>
      </c>
    </row>
    <row r="688" spans="1:32" x14ac:dyDescent="0.25">
      <c r="A688" s="19" t="s">
        <v>177</v>
      </c>
      <c r="B688" s="25" t="s">
        <v>188</v>
      </c>
      <c r="C688" s="35" t="str">
        <f>VLOOKUP(X688, method!$A$1:$B$15, 2, 0)</f>
        <v>放頭</v>
      </c>
      <c r="D688">
        <v>6</v>
      </c>
      <c r="E688" s="141" t="str">
        <f t="shared" si="20"/>
        <v/>
      </c>
      <c r="F688" s="141">
        <f>COUNTIF($B$2:B688,B688)</f>
        <v>17</v>
      </c>
      <c r="G688" s="141" t="str">
        <f t="shared" si="21"/>
        <v/>
      </c>
      <c r="H688">
        <v>8</v>
      </c>
      <c r="I688">
        <v>10</v>
      </c>
      <c r="J688" s="64" t="s">
        <v>150</v>
      </c>
      <c r="K688" s="50" t="s">
        <v>565</v>
      </c>
      <c r="L688" s="25" t="s">
        <v>1216</v>
      </c>
      <c r="M688">
        <v>130</v>
      </c>
      <c r="N688">
        <v>119</v>
      </c>
      <c r="P688">
        <v>40</v>
      </c>
      <c r="Q688" t="s">
        <v>720</v>
      </c>
      <c r="R688" t="s">
        <v>501</v>
      </c>
      <c r="S688">
        <v>1600</v>
      </c>
      <c r="T688" s="33" t="s">
        <v>427</v>
      </c>
      <c r="U688">
        <v>3</v>
      </c>
      <c r="V688">
        <v>64</v>
      </c>
      <c r="W688" s="12" t="s">
        <v>471</v>
      </c>
      <c r="X688">
        <v>1</v>
      </c>
      <c r="Y688">
        <v>1</v>
      </c>
      <c r="Z688">
        <v>1</v>
      </c>
      <c r="AA688">
        <v>6</v>
      </c>
      <c r="AD688" t="s">
        <v>579</v>
      </c>
      <c r="AE688">
        <v>1132</v>
      </c>
      <c r="AF688" t="s">
        <v>141</v>
      </c>
    </row>
    <row r="689" spans="1:32" x14ac:dyDescent="0.25">
      <c r="A689" s="19" t="s">
        <v>177</v>
      </c>
      <c r="B689" s="25" t="s">
        <v>188</v>
      </c>
      <c r="C689" s="36" t="str">
        <f>VLOOKUP(X689, method!$A$1:$B$15, 2, 0)</f>
        <v>中後</v>
      </c>
      <c r="D689">
        <v>8</v>
      </c>
      <c r="E689" s="141" t="str">
        <f t="shared" si="20"/>
        <v/>
      </c>
      <c r="F689" s="141">
        <f>COUNTIF($B$2:B689,B689)</f>
        <v>18</v>
      </c>
      <c r="G689" s="141" t="str">
        <f t="shared" si="21"/>
        <v/>
      </c>
      <c r="H689">
        <v>8</v>
      </c>
      <c r="I689">
        <v>1</v>
      </c>
      <c r="J689" s="64" t="s">
        <v>150</v>
      </c>
      <c r="K689" s="50" t="s">
        <v>565</v>
      </c>
      <c r="L689" s="25" t="s">
        <v>1216</v>
      </c>
      <c r="M689">
        <v>130</v>
      </c>
      <c r="N689">
        <v>120</v>
      </c>
      <c r="P689">
        <v>13</v>
      </c>
      <c r="Q689" t="s">
        <v>1154</v>
      </c>
      <c r="R689" t="s">
        <v>479</v>
      </c>
      <c r="S689">
        <v>1400</v>
      </c>
      <c r="T689" s="33" t="s">
        <v>427</v>
      </c>
      <c r="U689">
        <v>3</v>
      </c>
      <c r="V689">
        <v>66</v>
      </c>
      <c r="W689" t="s">
        <v>484</v>
      </c>
      <c r="X689">
        <v>10</v>
      </c>
      <c r="Y689">
        <v>7</v>
      </c>
      <c r="Z689">
        <v>7</v>
      </c>
      <c r="AA689">
        <v>8</v>
      </c>
      <c r="AD689" t="s">
        <v>587</v>
      </c>
      <c r="AE689">
        <v>1129</v>
      </c>
      <c r="AF689" t="s">
        <v>141</v>
      </c>
    </row>
    <row r="690" spans="1:32" x14ac:dyDescent="0.25">
      <c r="A690" s="19" t="s">
        <v>177</v>
      </c>
      <c r="B690" s="25" t="s">
        <v>188</v>
      </c>
      <c r="C690" s="37" t="str">
        <f>VLOOKUP(X690, method!$A$1:$B$15, 2, 0)</f>
        <v>中前</v>
      </c>
      <c r="D690">
        <v>10</v>
      </c>
      <c r="E690" s="141" t="str">
        <f t="shared" si="20"/>
        <v/>
      </c>
      <c r="F690" s="141">
        <f>COUNTIF($B$2:B690,B690)</f>
        <v>19</v>
      </c>
      <c r="G690" s="141" t="str">
        <f t="shared" si="21"/>
        <v/>
      </c>
      <c r="H690">
        <v>8</v>
      </c>
      <c r="I690">
        <v>7</v>
      </c>
      <c r="J690" s="64" t="s">
        <v>150</v>
      </c>
      <c r="K690" s="63" t="s">
        <v>140</v>
      </c>
      <c r="L690" s="25" t="s">
        <v>1216</v>
      </c>
      <c r="M690">
        <v>130</v>
      </c>
      <c r="N690">
        <v>122</v>
      </c>
      <c r="P690">
        <v>21</v>
      </c>
      <c r="Q690" t="s">
        <v>834</v>
      </c>
      <c r="R690" t="s">
        <v>465</v>
      </c>
      <c r="S690">
        <v>1400</v>
      </c>
      <c r="T690" s="33" t="s">
        <v>427</v>
      </c>
      <c r="U690">
        <v>3</v>
      </c>
      <c r="V690">
        <v>67</v>
      </c>
      <c r="W690" t="s">
        <v>589</v>
      </c>
      <c r="X690">
        <v>4</v>
      </c>
      <c r="Y690">
        <v>5</v>
      </c>
      <c r="Z690">
        <v>5</v>
      </c>
      <c r="AA690">
        <v>10</v>
      </c>
      <c r="AD690" t="s">
        <v>1228</v>
      </c>
      <c r="AE690">
        <v>1138</v>
      </c>
      <c r="AF690" t="s">
        <v>141</v>
      </c>
    </row>
    <row r="691" spans="1:32" x14ac:dyDescent="0.25">
      <c r="A691" s="19" t="s">
        <v>177</v>
      </c>
      <c r="B691" s="25" t="s">
        <v>188</v>
      </c>
      <c r="C691" s="37" t="str">
        <f>VLOOKUP(X691, method!$A$1:$B$15, 2, 0)</f>
        <v>中前</v>
      </c>
      <c r="D691" s="30">
        <v>5</v>
      </c>
      <c r="E691" s="141" t="str">
        <f t="shared" si="20"/>
        <v/>
      </c>
      <c r="F691" s="141">
        <f>COUNTIF($B$2:B691,B691)</f>
        <v>20</v>
      </c>
      <c r="G691" s="141" t="str">
        <f t="shared" si="21"/>
        <v/>
      </c>
      <c r="H691">
        <v>8</v>
      </c>
      <c r="I691">
        <v>6</v>
      </c>
      <c r="J691" s="64" t="s">
        <v>150</v>
      </c>
      <c r="K691" s="50" t="s">
        <v>565</v>
      </c>
      <c r="L691" s="25" t="s">
        <v>1216</v>
      </c>
      <c r="M691">
        <v>130</v>
      </c>
      <c r="N691">
        <v>122</v>
      </c>
      <c r="P691">
        <v>15</v>
      </c>
      <c r="Q691" t="s">
        <v>757</v>
      </c>
      <c r="R691" t="s">
        <v>479</v>
      </c>
      <c r="S691">
        <v>1600</v>
      </c>
      <c r="T691" s="33" t="s">
        <v>417</v>
      </c>
      <c r="U691">
        <v>3</v>
      </c>
      <c r="V691">
        <v>69</v>
      </c>
      <c r="W691">
        <v>3</v>
      </c>
      <c r="X691">
        <v>4</v>
      </c>
      <c r="Y691">
        <v>5</v>
      </c>
      <c r="Z691">
        <v>5</v>
      </c>
      <c r="AA691">
        <v>5</v>
      </c>
      <c r="AD691" t="s">
        <v>1229</v>
      </c>
      <c r="AE691">
        <v>1140</v>
      </c>
      <c r="AF691" t="s">
        <v>141</v>
      </c>
    </row>
    <row r="692" spans="1:32" x14ac:dyDescent="0.25">
      <c r="A692" s="19" t="s">
        <v>177</v>
      </c>
      <c r="B692" s="25" t="s">
        <v>188</v>
      </c>
      <c r="C692" s="36" t="str">
        <f>VLOOKUP(X692, method!$A$1:$B$15, 2, 0)</f>
        <v>中後</v>
      </c>
      <c r="D692">
        <v>10</v>
      </c>
      <c r="E692" s="141" t="str">
        <f t="shared" si="20"/>
        <v/>
      </c>
      <c r="F692" s="141">
        <f>COUNTIF($B$2:B692,B692)</f>
        <v>21</v>
      </c>
      <c r="G692" s="141" t="str">
        <f t="shared" si="21"/>
        <v/>
      </c>
      <c r="H692">
        <v>8</v>
      </c>
      <c r="I692">
        <v>10</v>
      </c>
      <c r="J692" s="64" t="s">
        <v>150</v>
      </c>
      <c r="K692" s="50" t="s">
        <v>565</v>
      </c>
      <c r="L692" s="25" t="s">
        <v>1216</v>
      </c>
      <c r="M692">
        <v>130</v>
      </c>
      <c r="N692">
        <v>125</v>
      </c>
      <c r="P692">
        <v>18</v>
      </c>
      <c r="Q692" t="s">
        <v>964</v>
      </c>
      <c r="R692" t="s">
        <v>479</v>
      </c>
      <c r="S692">
        <v>1400</v>
      </c>
      <c r="T692" s="33" t="s">
        <v>417</v>
      </c>
      <c r="U692">
        <v>3</v>
      </c>
      <c r="V692">
        <v>70</v>
      </c>
      <c r="W692" t="s">
        <v>516</v>
      </c>
      <c r="X692">
        <v>9</v>
      </c>
      <c r="Y692">
        <v>11</v>
      </c>
      <c r="Z692">
        <v>12</v>
      </c>
      <c r="AA692">
        <v>10</v>
      </c>
      <c r="AD692" t="s">
        <v>1230</v>
      </c>
      <c r="AE692">
        <v>1142</v>
      </c>
      <c r="AF692" t="s">
        <v>141</v>
      </c>
    </row>
    <row r="693" spans="1:32" x14ac:dyDescent="0.25">
      <c r="A693" s="19" t="s">
        <v>177</v>
      </c>
      <c r="B693" s="25" t="s">
        <v>188</v>
      </c>
      <c r="C693" s="37" t="str">
        <f>VLOOKUP(X693, method!$A$1:$B$15, 2, 0)</f>
        <v>中前</v>
      </c>
      <c r="D693">
        <v>6</v>
      </c>
      <c r="E693" s="141" t="str">
        <f t="shared" si="20"/>
        <v/>
      </c>
      <c r="F693" s="141">
        <f>COUNTIF($B$2:B693,B693)</f>
        <v>22</v>
      </c>
      <c r="G693" s="141" t="str">
        <f t="shared" si="21"/>
        <v/>
      </c>
      <c r="H693">
        <v>8</v>
      </c>
      <c r="I693">
        <v>10</v>
      </c>
      <c r="J693" s="64" t="s">
        <v>150</v>
      </c>
      <c r="K693" s="50" t="s">
        <v>565</v>
      </c>
      <c r="L693" s="25" t="s">
        <v>1216</v>
      </c>
      <c r="M693">
        <v>130</v>
      </c>
      <c r="N693">
        <v>128</v>
      </c>
      <c r="P693">
        <v>25</v>
      </c>
      <c r="Q693" t="s">
        <v>605</v>
      </c>
      <c r="R693" t="s">
        <v>483</v>
      </c>
      <c r="S693">
        <v>1400</v>
      </c>
      <c r="T693" s="33" t="s">
        <v>427</v>
      </c>
      <c r="U693">
        <v>3</v>
      </c>
      <c r="V693">
        <v>70</v>
      </c>
      <c r="W693" s="12" t="s">
        <v>539</v>
      </c>
      <c r="X693">
        <v>4</v>
      </c>
      <c r="Y693">
        <v>3</v>
      </c>
      <c r="Z693">
        <v>3</v>
      </c>
      <c r="AA693">
        <v>6</v>
      </c>
      <c r="AD693" t="s">
        <v>1213</v>
      </c>
      <c r="AE693">
        <v>1135</v>
      </c>
      <c r="AF693" t="s">
        <v>141</v>
      </c>
    </row>
    <row r="694" spans="1:32" x14ac:dyDescent="0.25">
      <c r="A694" s="19" t="s">
        <v>177</v>
      </c>
      <c r="B694" s="25" t="s">
        <v>188</v>
      </c>
      <c r="C694" s="35" t="str">
        <f>VLOOKUP(X694, method!$A$1:$B$15, 2, 0)</f>
        <v>放頭</v>
      </c>
      <c r="D694" s="30">
        <v>4</v>
      </c>
      <c r="E694" s="141" t="str">
        <f t="shared" si="20"/>
        <v/>
      </c>
      <c r="F694" s="141">
        <f>COUNTIF($B$2:B694,B694)</f>
        <v>23</v>
      </c>
      <c r="G694" s="141" t="str">
        <f t="shared" si="21"/>
        <v/>
      </c>
      <c r="H694">
        <v>8</v>
      </c>
      <c r="I694">
        <v>13</v>
      </c>
      <c r="J694" s="64" t="s">
        <v>150</v>
      </c>
      <c r="K694" s="50" t="s">
        <v>565</v>
      </c>
      <c r="L694" s="25" t="s">
        <v>1216</v>
      </c>
      <c r="M694">
        <v>130</v>
      </c>
      <c r="N694">
        <v>125</v>
      </c>
      <c r="P694">
        <v>6.8</v>
      </c>
      <c r="Q694" t="s">
        <v>1050</v>
      </c>
      <c r="R694" t="s">
        <v>465</v>
      </c>
      <c r="S694">
        <v>1400</v>
      </c>
      <c r="T694" s="33" t="s">
        <v>417</v>
      </c>
      <c r="U694">
        <v>3</v>
      </c>
      <c r="V694">
        <v>70</v>
      </c>
      <c r="W694" s="12" t="s">
        <v>418</v>
      </c>
      <c r="X694">
        <v>3</v>
      </c>
      <c r="Y694">
        <v>1</v>
      </c>
      <c r="Z694">
        <v>1</v>
      </c>
      <c r="AA694">
        <v>4</v>
      </c>
      <c r="AD694" t="s">
        <v>499</v>
      </c>
      <c r="AE694">
        <v>1146</v>
      </c>
      <c r="AF694" t="s">
        <v>141</v>
      </c>
    </row>
    <row r="695" spans="1:32" x14ac:dyDescent="0.25">
      <c r="A695" s="19" t="s">
        <v>177</v>
      </c>
      <c r="B695" s="25" t="s">
        <v>188</v>
      </c>
      <c r="C695" s="37" t="str">
        <f>VLOOKUP(X695, method!$A$1:$B$15, 2, 0)</f>
        <v>中前</v>
      </c>
      <c r="D695">
        <v>9</v>
      </c>
      <c r="E695" s="141" t="str">
        <f t="shared" si="20"/>
        <v/>
      </c>
      <c r="F695" s="141">
        <f>COUNTIF($B$2:B695,B695)</f>
        <v>24</v>
      </c>
      <c r="G695" s="141" t="str">
        <f t="shared" si="21"/>
        <v/>
      </c>
      <c r="H695">
        <v>8</v>
      </c>
      <c r="I695">
        <v>14</v>
      </c>
      <c r="J695" s="64" t="s">
        <v>150</v>
      </c>
      <c r="K695" s="50" t="s">
        <v>565</v>
      </c>
      <c r="L695" s="25" t="s">
        <v>1216</v>
      </c>
      <c r="M695">
        <v>130</v>
      </c>
      <c r="N695">
        <v>125</v>
      </c>
      <c r="P695">
        <v>11</v>
      </c>
      <c r="Q695" t="s">
        <v>813</v>
      </c>
      <c r="R695" t="s">
        <v>465</v>
      </c>
      <c r="S695">
        <v>1400</v>
      </c>
      <c r="T695" s="33" t="s">
        <v>417</v>
      </c>
      <c r="U695">
        <v>3</v>
      </c>
      <c r="V695">
        <v>70</v>
      </c>
      <c r="W695" s="12" t="s">
        <v>549</v>
      </c>
      <c r="X695">
        <v>4</v>
      </c>
      <c r="Y695">
        <v>2</v>
      </c>
      <c r="Z695">
        <v>2</v>
      </c>
      <c r="AA695">
        <v>9</v>
      </c>
      <c r="AD695" t="s">
        <v>1231</v>
      </c>
      <c r="AE695">
        <v>1154</v>
      </c>
      <c r="AF695" t="s">
        <v>141</v>
      </c>
    </row>
    <row r="696" spans="1:32" x14ac:dyDescent="0.25">
      <c r="A696" s="19" t="s">
        <v>177</v>
      </c>
      <c r="B696" s="25" t="s">
        <v>188</v>
      </c>
      <c r="C696" s="35" t="str">
        <f>VLOOKUP(X696, method!$A$1:$B$15, 2, 0)</f>
        <v>放頭</v>
      </c>
      <c r="D696" s="28">
        <v>1</v>
      </c>
      <c r="E696" s="140" t="str">
        <f t="shared" si="20"/>
        <v/>
      </c>
      <c r="F696" s="140">
        <f>COUNTIF($B$2:B696,B696)</f>
        <v>25</v>
      </c>
      <c r="G696" s="140" t="str">
        <f t="shared" si="21"/>
        <v/>
      </c>
      <c r="H696">
        <v>8</v>
      </c>
      <c r="I696">
        <v>6</v>
      </c>
      <c r="J696" s="64" t="s">
        <v>150</v>
      </c>
      <c r="K696" s="50" t="s">
        <v>565</v>
      </c>
      <c r="L696" s="25" t="s">
        <v>1216</v>
      </c>
      <c r="M696">
        <v>130</v>
      </c>
      <c r="N696">
        <v>121</v>
      </c>
      <c r="P696">
        <v>6.5</v>
      </c>
      <c r="Q696" t="s">
        <v>1026</v>
      </c>
      <c r="R696" t="s">
        <v>483</v>
      </c>
      <c r="S696">
        <v>1400</v>
      </c>
      <c r="T696" s="33" t="s">
        <v>417</v>
      </c>
      <c r="U696">
        <v>3</v>
      </c>
      <c r="V696">
        <v>64</v>
      </c>
      <c r="W696" s="12" t="s">
        <v>446</v>
      </c>
      <c r="X696">
        <v>2</v>
      </c>
      <c r="Y696">
        <v>2</v>
      </c>
      <c r="Z696">
        <v>2</v>
      </c>
      <c r="AA696">
        <v>1</v>
      </c>
      <c r="AD696" t="s">
        <v>1192</v>
      </c>
      <c r="AE696">
        <v>1154</v>
      </c>
      <c r="AF696" t="s">
        <v>141</v>
      </c>
    </row>
    <row r="697" spans="1:32" x14ac:dyDescent="0.25">
      <c r="A697" s="19" t="s">
        <v>177</v>
      </c>
      <c r="B697" s="25" t="s">
        <v>188</v>
      </c>
      <c r="C697" s="35" t="str">
        <f>VLOOKUP(X697, method!$A$1:$B$15, 2, 0)</f>
        <v>放頭</v>
      </c>
      <c r="D697" s="28">
        <v>1</v>
      </c>
      <c r="E697" s="140" t="str">
        <f t="shared" si="20"/>
        <v/>
      </c>
      <c r="F697" s="140">
        <f>COUNTIF($B$2:B697,B697)</f>
        <v>26</v>
      </c>
      <c r="G697" s="140" t="str">
        <f t="shared" si="21"/>
        <v/>
      </c>
      <c r="H697">
        <v>8</v>
      </c>
      <c r="I697">
        <v>11</v>
      </c>
      <c r="J697" s="64" t="s">
        <v>150</v>
      </c>
      <c r="K697" s="50" t="s">
        <v>565</v>
      </c>
      <c r="L697" s="25" t="s">
        <v>1216</v>
      </c>
      <c r="M697">
        <v>130</v>
      </c>
      <c r="N697">
        <v>132</v>
      </c>
      <c r="P697">
        <v>7</v>
      </c>
      <c r="Q697" t="s">
        <v>843</v>
      </c>
      <c r="R697" t="s">
        <v>508</v>
      </c>
      <c r="S697">
        <v>1400</v>
      </c>
      <c r="T697" s="33" t="s">
        <v>417</v>
      </c>
      <c r="U697">
        <v>4</v>
      </c>
      <c r="V697">
        <v>58</v>
      </c>
      <c r="W697" s="12" t="s">
        <v>418</v>
      </c>
      <c r="X697">
        <v>2</v>
      </c>
      <c r="Y697">
        <v>1</v>
      </c>
      <c r="Z697">
        <v>1</v>
      </c>
      <c r="AA697">
        <v>1</v>
      </c>
      <c r="AD697" t="s">
        <v>1220</v>
      </c>
      <c r="AE697">
        <v>1148</v>
      </c>
      <c r="AF697" t="s">
        <v>141</v>
      </c>
    </row>
    <row r="698" spans="1:32" x14ac:dyDescent="0.25">
      <c r="A698" s="19" t="s">
        <v>177</v>
      </c>
      <c r="B698" s="25" t="s">
        <v>188</v>
      </c>
      <c r="C698" s="35" t="str">
        <f>VLOOKUP(X698, method!$A$1:$B$15, 2, 0)</f>
        <v>放頭</v>
      </c>
      <c r="D698" s="28">
        <v>1</v>
      </c>
      <c r="E698" s="140" t="str">
        <f t="shared" si="20"/>
        <v/>
      </c>
      <c r="F698" s="140">
        <f>COUNTIF($B$2:B698,B698)</f>
        <v>27</v>
      </c>
      <c r="G698" s="140" t="str">
        <f t="shared" si="21"/>
        <v/>
      </c>
      <c r="H698">
        <v>8</v>
      </c>
      <c r="I698">
        <v>7</v>
      </c>
      <c r="J698" s="64" t="s">
        <v>150</v>
      </c>
      <c r="K698" s="50" t="s">
        <v>565</v>
      </c>
      <c r="L698" s="25" t="s">
        <v>1216</v>
      </c>
      <c r="M698">
        <v>130</v>
      </c>
      <c r="N698">
        <v>127</v>
      </c>
      <c r="P698">
        <v>19</v>
      </c>
      <c r="Q698" t="s">
        <v>845</v>
      </c>
      <c r="R698" t="s">
        <v>501</v>
      </c>
      <c r="S698">
        <v>1400</v>
      </c>
      <c r="T698" s="33" t="s">
        <v>417</v>
      </c>
      <c r="U698">
        <v>4</v>
      </c>
      <c r="V698">
        <v>53</v>
      </c>
      <c r="W698" s="12" t="s">
        <v>446</v>
      </c>
      <c r="X698">
        <v>2</v>
      </c>
      <c r="Y698">
        <v>4</v>
      </c>
      <c r="Z698">
        <v>4</v>
      </c>
      <c r="AA698">
        <v>1</v>
      </c>
      <c r="AD698" t="s">
        <v>1232</v>
      </c>
      <c r="AE698">
        <v>1135</v>
      </c>
      <c r="AF698" t="s">
        <v>141</v>
      </c>
    </row>
    <row r="699" spans="1:32" x14ac:dyDescent="0.25">
      <c r="A699" s="19" t="s">
        <v>177</v>
      </c>
      <c r="B699" s="25" t="s">
        <v>188</v>
      </c>
      <c r="C699" s="36" t="str">
        <f>VLOOKUP(X699, method!$A$1:$B$15, 2, 0)</f>
        <v>中後</v>
      </c>
      <c r="D699" s="30">
        <v>5</v>
      </c>
      <c r="E699" s="141" t="str">
        <f t="shared" si="20"/>
        <v/>
      </c>
      <c r="F699" s="141">
        <f>COUNTIF($B$2:B699,B699)</f>
        <v>28</v>
      </c>
      <c r="G699" s="141" t="str">
        <f t="shared" si="21"/>
        <v/>
      </c>
      <c r="H699">
        <v>8</v>
      </c>
      <c r="I699">
        <v>6</v>
      </c>
      <c r="J699" s="64" t="s">
        <v>150</v>
      </c>
      <c r="K699" s="50" t="s">
        <v>565</v>
      </c>
      <c r="L699" s="25" t="s">
        <v>1216</v>
      </c>
      <c r="M699">
        <v>130</v>
      </c>
      <c r="N699">
        <v>128</v>
      </c>
      <c r="P699">
        <v>14</v>
      </c>
      <c r="Q699" t="s">
        <v>847</v>
      </c>
      <c r="R699" t="s">
        <v>508</v>
      </c>
      <c r="S699">
        <v>1200</v>
      </c>
      <c r="T699" s="33" t="s">
        <v>417</v>
      </c>
      <c r="U699">
        <v>4</v>
      </c>
      <c r="V699">
        <v>54</v>
      </c>
      <c r="W699" s="12">
        <v>2</v>
      </c>
      <c r="X699">
        <v>8</v>
      </c>
      <c r="Y699">
        <v>7</v>
      </c>
      <c r="Z699">
        <v>5</v>
      </c>
      <c r="AD699" t="s">
        <v>164</v>
      </c>
      <c r="AE699">
        <v>1139</v>
      </c>
      <c r="AF699" t="s">
        <v>141</v>
      </c>
    </row>
    <row r="700" spans="1:32" x14ac:dyDescent="0.25">
      <c r="A700" s="19" t="s">
        <v>177</v>
      </c>
      <c r="B700" s="26" t="s">
        <v>191</v>
      </c>
      <c r="C700" s="38" t="str">
        <f>VLOOKUP(X700, method!$A$1:$B$15, 2, 0)</f>
        <v>留後</v>
      </c>
      <c r="D700">
        <v>10</v>
      </c>
      <c r="E700" s="141" t="str">
        <f t="shared" si="20"/>
        <v/>
      </c>
      <c r="F700" s="141">
        <f>COUNTIF($B$2:B700,B700)</f>
        <v>1</v>
      </c>
      <c r="G700" s="141" t="str">
        <f t="shared" si="21"/>
        <v/>
      </c>
      <c r="H700">
        <v>6</v>
      </c>
      <c r="I700">
        <v>11</v>
      </c>
      <c r="J700" s="60" t="s">
        <v>90</v>
      </c>
      <c r="K700" s="55" t="s">
        <v>64</v>
      </c>
      <c r="L700" s="19" t="s">
        <v>81</v>
      </c>
      <c r="M700">
        <v>128</v>
      </c>
      <c r="N700">
        <v>129</v>
      </c>
      <c r="O700">
        <v>20</v>
      </c>
      <c r="P700">
        <v>19</v>
      </c>
      <c r="Q700" t="s">
        <v>496</v>
      </c>
      <c r="R700" s="32" t="s">
        <v>432</v>
      </c>
      <c r="S700" s="41">
        <v>1650</v>
      </c>
      <c r="T700" s="33" t="s">
        <v>427</v>
      </c>
      <c r="U700">
        <v>4</v>
      </c>
      <c r="V700">
        <v>53</v>
      </c>
      <c r="W700" t="s">
        <v>519</v>
      </c>
      <c r="X700">
        <v>11</v>
      </c>
      <c r="Y700">
        <v>10</v>
      </c>
      <c r="Z700">
        <v>9</v>
      </c>
      <c r="AA700">
        <v>10</v>
      </c>
      <c r="AD700" t="s">
        <v>1233</v>
      </c>
      <c r="AE700">
        <v>1048</v>
      </c>
      <c r="AF700" t="s">
        <v>46</v>
      </c>
    </row>
    <row r="701" spans="1:32" x14ac:dyDescent="0.25">
      <c r="A701" s="19" t="s">
        <v>177</v>
      </c>
      <c r="B701" s="26" t="s">
        <v>191</v>
      </c>
      <c r="C701" s="38" t="str">
        <f>VLOOKUP(X701, method!$A$1:$B$15, 2, 0)</f>
        <v>留後</v>
      </c>
      <c r="D701">
        <v>6</v>
      </c>
      <c r="E701" s="141" t="str">
        <f t="shared" si="20"/>
        <v/>
      </c>
      <c r="F701" s="141">
        <f>COUNTIF($B$2:B701,B701)</f>
        <v>2</v>
      </c>
      <c r="G701" s="141" t="str">
        <f t="shared" si="21"/>
        <v/>
      </c>
      <c r="H701">
        <v>6</v>
      </c>
      <c r="I701">
        <v>9</v>
      </c>
      <c r="J701" s="60" t="s">
        <v>90</v>
      </c>
      <c r="K701" s="50" t="s">
        <v>565</v>
      </c>
      <c r="L701" s="19" t="s">
        <v>81</v>
      </c>
      <c r="M701">
        <v>128</v>
      </c>
      <c r="N701">
        <v>128</v>
      </c>
      <c r="O701">
        <v>20</v>
      </c>
      <c r="P701">
        <v>30</v>
      </c>
      <c r="Q701" t="s">
        <v>425</v>
      </c>
      <c r="R701" s="32" t="s">
        <v>426</v>
      </c>
      <c r="S701" s="41">
        <v>1650</v>
      </c>
      <c r="T701" s="33" t="s">
        <v>427</v>
      </c>
      <c r="U701">
        <v>4</v>
      </c>
      <c r="V701">
        <v>55</v>
      </c>
      <c r="W701">
        <v>5</v>
      </c>
      <c r="X701">
        <v>11</v>
      </c>
      <c r="Y701">
        <v>11</v>
      </c>
      <c r="Z701">
        <v>11</v>
      </c>
      <c r="AA701">
        <v>6</v>
      </c>
      <c r="AD701" t="s">
        <v>192</v>
      </c>
      <c r="AE701">
        <v>1047</v>
      </c>
      <c r="AF701" t="s">
        <v>46</v>
      </c>
    </row>
    <row r="702" spans="1:32" x14ac:dyDescent="0.25">
      <c r="A702" s="19" t="s">
        <v>177</v>
      </c>
      <c r="B702" s="26" t="s">
        <v>191</v>
      </c>
      <c r="C702" s="36" t="str">
        <f>VLOOKUP(X702, method!$A$1:$B$15, 2, 0)</f>
        <v>中後</v>
      </c>
      <c r="D702">
        <v>9</v>
      </c>
      <c r="E702" s="141" t="str">
        <f t="shared" si="20"/>
        <v/>
      </c>
      <c r="F702" s="141">
        <f>COUNTIF($B$2:B702,B702)</f>
        <v>3</v>
      </c>
      <c r="G702" s="141" t="str">
        <f t="shared" si="21"/>
        <v/>
      </c>
      <c r="H702">
        <v>6</v>
      </c>
      <c r="I702">
        <v>7</v>
      </c>
      <c r="J702" s="60" t="s">
        <v>90</v>
      </c>
      <c r="K702" s="61" t="s">
        <v>106</v>
      </c>
      <c r="L702" s="19" t="s">
        <v>81</v>
      </c>
      <c r="M702">
        <v>128</v>
      </c>
      <c r="N702">
        <v>132</v>
      </c>
      <c r="O702">
        <v>20</v>
      </c>
      <c r="P702">
        <v>10</v>
      </c>
      <c r="Q702" t="s">
        <v>662</v>
      </c>
      <c r="R702" t="s">
        <v>477</v>
      </c>
      <c r="S702">
        <v>1400</v>
      </c>
      <c r="T702" s="33" t="s">
        <v>427</v>
      </c>
      <c r="U702">
        <v>4</v>
      </c>
      <c r="V702">
        <v>56</v>
      </c>
      <c r="W702" t="s">
        <v>519</v>
      </c>
      <c r="X702">
        <v>8</v>
      </c>
      <c r="Y702">
        <v>10</v>
      </c>
      <c r="Z702">
        <v>11</v>
      </c>
      <c r="AA702">
        <v>9</v>
      </c>
      <c r="AD702" t="s">
        <v>1234</v>
      </c>
      <c r="AE702">
        <v>1044</v>
      </c>
      <c r="AF702" t="s">
        <v>46</v>
      </c>
    </row>
    <row r="703" spans="1:32" x14ac:dyDescent="0.25">
      <c r="A703" s="19" t="s">
        <v>177</v>
      </c>
      <c r="B703" s="26" t="s">
        <v>191</v>
      </c>
      <c r="C703" s="37" t="str">
        <f>VLOOKUP(X703, method!$A$1:$B$15, 2, 0)</f>
        <v>中前</v>
      </c>
      <c r="D703" s="28">
        <v>3</v>
      </c>
      <c r="E703" s="140" t="str">
        <f t="shared" si="20"/>
        <v/>
      </c>
      <c r="F703" s="140">
        <f>COUNTIF($B$2:B703,B703)</f>
        <v>4</v>
      </c>
      <c r="G703" s="140" t="str">
        <f t="shared" si="21"/>
        <v/>
      </c>
      <c r="H703">
        <v>6</v>
      </c>
      <c r="I703">
        <v>1</v>
      </c>
      <c r="J703" s="60" t="s">
        <v>90</v>
      </c>
      <c r="K703" s="50" t="s">
        <v>565</v>
      </c>
      <c r="L703" s="19" t="s">
        <v>81</v>
      </c>
      <c r="M703">
        <v>128</v>
      </c>
      <c r="N703">
        <v>129</v>
      </c>
      <c r="O703">
        <v>20</v>
      </c>
      <c r="P703">
        <v>14</v>
      </c>
      <c r="Q703" t="s">
        <v>706</v>
      </c>
      <c r="R703" t="s">
        <v>479</v>
      </c>
      <c r="S703">
        <v>1400</v>
      </c>
      <c r="T703" s="33" t="s">
        <v>427</v>
      </c>
      <c r="U703">
        <v>4</v>
      </c>
      <c r="V703">
        <v>56</v>
      </c>
      <c r="W703" s="12">
        <v>1</v>
      </c>
      <c r="X703">
        <v>6</v>
      </c>
      <c r="Y703">
        <v>7</v>
      </c>
      <c r="Z703">
        <v>7</v>
      </c>
      <c r="AA703">
        <v>3</v>
      </c>
      <c r="AD703" t="s">
        <v>1235</v>
      </c>
      <c r="AE703">
        <v>1024</v>
      </c>
      <c r="AF703" t="s">
        <v>46</v>
      </c>
    </row>
    <row r="704" spans="1:32" x14ac:dyDescent="0.25">
      <c r="A704" s="19" t="s">
        <v>177</v>
      </c>
      <c r="B704" s="26" t="s">
        <v>191</v>
      </c>
      <c r="C704" s="36" t="str">
        <f>VLOOKUP(X704, method!$A$1:$B$15, 2, 0)</f>
        <v>中後</v>
      </c>
      <c r="D704" s="28">
        <v>2</v>
      </c>
      <c r="E704" s="140" t="str">
        <f t="shared" si="20"/>
        <v/>
      </c>
      <c r="F704" s="140">
        <f>COUNTIF($B$2:B704,B704)</f>
        <v>5</v>
      </c>
      <c r="G704" s="140" t="str">
        <f t="shared" si="21"/>
        <v/>
      </c>
      <c r="H704">
        <v>6</v>
      </c>
      <c r="I704">
        <v>6</v>
      </c>
      <c r="J704" s="60" t="s">
        <v>90</v>
      </c>
      <c r="K704" s="63" t="s">
        <v>140</v>
      </c>
      <c r="L704" s="19" t="s">
        <v>81</v>
      </c>
      <c r="M704">
        <v>128</v>
      </c>
      <c r="N704">
        <v>134</v>
      </c>
      <c r="O704">
        <v>20</v>
      </c>
      <c r="P704">
        <v>21</v>
      </c>
      <c r="Q704" t="s">
        <v>551</v>
      </c>
      <c r="R704" s="31" t="s">
        <v>420</v>
      </c>
      <c r="S704" s="41">
        <v>1650</v>
      </c>
      <c r="T704" s="33" t="s">
        <v>427</v>
      </c>
      <c r="U704">
        <v>4</v>
      </c>
      <c r="V704">
        <v>56</v>
      </c>
      <c r="W704" s="12" t="s">
        <v>549</v>
      </c>
      <c r="X704">
        <v>8</v>
      </c>
      <c r="Y704">
        <v>8</v>
      </c>
      <c r="Z704">
        <v>9</v>
      </c>
      <c r="AA704">
        <v>2</v>
      </c>
      <c r="AD704" t="s">
        <v>1236</v>
      </c>
      <c r="AE704">
        <v>1043</v>
      </c>
      <c r="AF704" t="s">
        <v>46</v>
      </c>
    </row>
    <row r="705" spans="1:32" x14ac:dyDescent="0.25">
      <c r="A705" s="19" t="s">
        <v>177</v>
      </c>
      <c r="B705" s="26" t="s">
        <v>191</v>
      </c>
      <c r="C705" s="35" t="str">
        <f>VLOOKUP(X705, method!$A$1:$B$15, 2, 0)</f>
        <v>放頭</v>
      </c>
      <c r="D705">
        <v>8</v>
      </c>
      <c r="E705" s="141" t="str">
        <f t="shared" si="20"/>
        <v/>
      </c>
      <c r="F705" s="141">
        <f>COUNTIF($B$2:B705,B705)</f>
        <v>6</v>
      </c>
      <c r="G705" s="141" t="str">
        <f t="shared" si="21"/>
        <v/>
      </c>
      <c r="H705">
        <v>6</v>
      </c>
      <c r="I705">
        <v>5</v>
      </c>
      <c r="J705" s="60" t="s">
        <v>90</v>
      </c>
      <c r="K705" s="72" t="s">
        <v>434</v>
      </c>
      <c r="L705" s="19" t="s">
        <v>81</v>
      </c>
      <c r="M705">
        <v>128</v>
      </c>
      <c r="N705">
        <v>133</v>
      </c>
      <c r="O705">
        <v>20</v>
      </c>
      <c r="P705">
        <v>28</v>
      </c>
      <c r="Q705" t="s">
        <v>886</v>
      </c>
      <c r="R705" t="s">
        <v>483</v>
      </c>
      <c r="S705">
        <v>1400</v>
      </c>
      <c r="T705" s="33" t="s">
        <v>417</v>
      </c>
      <c r="U705">
        <v>4</v>
      </c>
      <c r="V705">
        <v>57</v>
      </c>
      <c r="W705" t="s">
        <v>490</v>
      </c>
      <c r="X705">
        <v>2</v>
      </c>
      <c r="Y705">
        <v>4</v>
      </c>
      <c r="Z705">
        <v>3</v>
      </c>
      <c r="AA705">
        <v>8</v>
      </c>
      <c r="AD705" t="s">
        <v>1237</v>
      </c>
      <c r="AE705">
        <v>1050</v>
      </c>
      <c r="AF705" t="s">
        <v>46</v>
      </c>
    </row>
    <row r="706" spans="1:32" x14ac:dyDescent="0.25">
      <c r="A706" s="19" t="s">
        <v>177</v>
      </c>
      <c r="B706" s="26" t="s">
        <v>191</v>
      </c>
      <c r="C706" s="38" t="str">
        <f>VLOOKUP(X706, method!$A$1:$B$15, 2, 0)</f>
        <v>留後</v>
      </c>
      <c r="D706">
        <v>8</v>
      </c>
      <c r="E706" s="141" t="str">
        <f t="shared" ref="E706:E769" si="22">IF(COUNTIFS($B:$B,B706,$F:$F,"&lt;="&amp;5,$D:$D,"&lt;="&amp;5)&gt;=3,"忠","")</f>
        <v/>
      </c>
      <c r="F706" s="141">
        <f>COUNTIF($B$2:B706,B706)</f>
        <v>7</v>
      </c>
      <c r="G706" s="141" t="str">
        <f t="shared" ref="G706:G769" si="23">IF(F706&lt;=5,
    IF(COUNTIFS($B:$B,TRIM($B706),$F:$F,"&lt;=5",$AC:$AC,"&lt;&gt;"&amp;LOOKUP(1,0/((TRIM($B:$B)=TRIM($B706))*($F:$F=1)),$AC:$AC))&gt;0,
    "倉",""),
"")</f>
        <v/>
      </c>
      <c r="H706">
        <v>6</v>
      </c>
      <c r="I706">
        <v>10</v>
      </c>
      <c r="J706" s="60" t="s">
        <v>90</v>
      </c>
      <c r="K706" s="85" t="s">
        <v>1179</v>
      </c>
      <c r="L706" s="19" t="s">
        <v>81</v>
      </c>
      <c r="M706">
        <v>128</v>
      </c>
      <c r="N706">
        <v>132</v>
      </c>
      <c r="O706">
        <v>20</v>
      </c>
      <c r="P706">
        <v>42</v>
      </c>
      <c r="Q706" t="s">
        <v>529</v>
      </c>
      <c r="R706" t="s">
        <v>483</v>
      </c>
      <c r="S706">
        <v>1400</v>
      </c>
      <c r="T706" s="33" t="s">
        <v>417</v>
      </c>
      <c r="U706">
        <v>4</v>
      </c>
      <c r="V706">
        <v>57</v>
      </c>
      <c r="W706" t="s">
        <v>513</v>
      </c>
      <c r="X706">
        <v>11</v>
      </c>
      <c r="Y706">
        <v>12</v>
      </c>
      <c r="Z706">
        <v>12</v>
      </c>
      <c r="AA706">
        <v>8</v>
      </c>
      <c r="AD706" t="s">
        <v>1238</v>
      </c>
      <c r="AE706">
        <v>1046</v>
      </c>
      <c r="AF706" t="s">
        <v>46</v>
      </c>
    </row>
    <row r="707" spans="1:32" x14ac:dyDescent="0.25">
      <c r="A707" s="19" t="s">
        <v>177</v>
      </c>
      <c r="B707" s="26" t="s">
        <v>191</v>
      </c>
      <c r="C707" s="38" t="str">
        <f>VLOOKUP(X707, method!$A$1:$B$15, 2, 0)</f>
        <v>留後</v>
      </c>
      <c r="D707">
        <v>9</v>
      </c>
      <c r="E707" s="141" t="str">
        <f t="shared" si="22"/>
        <v/>
      </c>
      <c r="F707" s="141">
        <f>COUNTIF($B$2:B707,B707)</f>
        <v>8</v>
      </c>
      <c r="G707" s="141" t="str">
        <f t="shared" si="23"/>
        <v/>
      </c>
      <c r="H707">
        <v>6</v>
      </c>
      <c r="I707">
        <v>12</v>
      </c>
      <c r="J707" s="60" t="s">
        <v>90</v>
      </c>
      <c r="K707" s="86" t="s">
        <v>1239</v>
      </c>
      <c r="L707" s="19" t="s">
        <v>81</v>
      </c>
      <c r="M707">
        <v>128</v>
      </c>
      <c r="N707">
        <v>132</v>
      </c>
      <c r="O707">
        <v>20</v>
      </c>
      <c r="P707">
        <v>14</v>
      </c>
      <c r="Q707" t="s">
        <v>558</v>
      </c>
      <c r="R707" t="s">
        <v>483</v>
      </c>
      <c r="S707">
        <v>1400</v>
      </c>
      <c r="T707" s="33" t="s">
        <v>427</v>
      </c>
      <c r="U707">
        <v>4</v>
      </c>
      <c r="V707">
        <v>57</v>
      </c>
      <c r="W707" t="s">
        <v>453</v>
      </c>
      <c r="X707">
        <v>14</v>
      </c>
      <c r="Y707">
        <v>14</v>
      </c>
      <c r="Z707">
        <v>13</v>
      </c>
      <c r="AA707">
        <v>9</v>
      </c>
      <c r="AD707" t="s">
        <v>1240</v>
      </c>
      <c r="AE707">
        <v>1054</v>
      </c>
      <c r="AF707" t="s">
        <v>46</v>
      </c>
    </row>
    <row r="708" spans="1:32" x14ac:dyDescent="0.25">
      <c r="A708" s="19" t="s">
        <v>177</v>
      </c>
      <c r="B708" s="26" t="s">
        <v>191</v>
      </c>
      <c r="C708" s="37" t="str">
        <f>VLOOKUP(X708, method!$A$1:$B$15, 2, 0)</f>
        <v>中前</v>
      </c>
      <c r="D708" s="28">
        <v>2</v>
      </c>
      <c r="E708" s="140" t="str">
        <f t="shared" si="22"/>
        <v/>
      </c>
      <c r="F708" s="140">
        <f>COUNTIF($B$2:B708,B708)</f>
        <v>9</v>
      </c>
      <c r="G708" s="140" t="str">
        <f t="shared" si="23"/>
        <v/>
      </c>
      <c r="H708">
        <v>6</v>
      </c>
      <c r="I708">
        <v>1</v>
      </c>
      <c r="J708" s="60" t="s">
        <v>90</v>
      </c>
      <c r="K708" s="55" t="s">
        <v>64</v>
      </c>
      <c r="L708" s="19" t="s">
        <v>81</v>
      </c>
      <c r="M708">
        <v>128</v>
      </c>
      <c r="N708">
        <v>131</v>
      </c>
      <c r="O708">
        <v>20</v>
      </c>
      <c r="P708">
        <v>4.5</v>
      </c>
      <c r="Q708" t="s">
        <v>578</v>
      </c>
      <c r="R708" t="s">
        <v>479</v>
      </c>
      <c r="S708">
        <v>1400</v>
      </c>
      <c r="T708" s="33" t="s">
        <v>427</v>
      </c>
      <c r="U708">
        <v>4</v>
      </c>
      <c r="V708">
        <v>56</v>
      </c>
      <c r="W708" s="12">
        <v>1</v>
      </c>
      <c r="X708">
        <v>6</v>
      </c>
      <c r="Y708">
        <v>6</v>
      </c>
      <c r="Z708">
        <v>7</v>
      </c>
      <c r="AA708">
        <v>2</v>
      </c>
      <c r="AD708" t="s">
        <v>1241</v>
      </c>
      <c r="AE708">
        <v>1046</v>
      </c>
      <c r="AF708" t="s">
        <v>46</v>
      </c>
    </row>
    <row r="709" spans="1:32" x14ac:dyDescent="0.25">
      <c r="A709" s="19" t="s">
        <v>177</v>
      </c>
      <c r="B709" s="26" t="s">
        <v>191</v>
      </c>
      <c r="C709" s="38" t="str">
        <f>VLOOKUP(X709, method!$A$1:$B$15, 2, 0)</f>
        <v>留後</v>
      </c>
      <c r="D709" s="28">
        <v>1</v>
      </c>
      <c r="E709" s="140" t="str">
        <f t="shared" si="22"/>
        <v/>
      </c>
      <c r="F709" s="140">
        <f>COUNTIF($B$2:B709,B709)</f>
        <v>10</v>
      </c>
      <c r="G709" s="140" t="str">
        <f t="shared" si="23"/>
        <v/>
      </c>
      <c r="H709">
        <v>6</v>
      </c>
      <c r="I709">
        <v>7</v>
      </c>
      <c r="J709" s="60" t="s">
        <v>90</v>
      </c>
      <c r="K709" s="85" t="s">
        <v>1179</v>
      </c>
      <c r="L709" s="19" t="s">
        <v>81</v>
      </c>
      <c r="M709">
        <v>128</v>
      </c>
      <c r="N709">
        <v>125</v>
      </c>
      <c r="O709">
        <v>20</v>
      </c>
      <c r="P709">
        <v>9.3000000000000007</v>
      </c>
      <c r="Q709" t="s">
        <v>647</v>
      </c>
      <c r="R709" t="s">
        <v>483</v>
      </c>
      <c r="S709">
        <v>1400</v>
      </c>
      <c r="T709" s="33" t="s">
        <v>417</v>
      </c>
      <c r="U709">
        <v>4</v>
      </c>
      <c r="V709">
        <v>50</v>
      </c>
      <c r="W709" s="12" t="s">
        <v>989</v>
      </c>
      <c r="X709">
        <v>12</v>
      </c>
      <c r="Y709">
        <v>13</v>
      </c>
      <c r="Z709">
        <v>9</v>
      </c>
      <c r="AA709">
        <v>1</v>
      </c>
      <c r="AD709" t="s">
        <v>1242</v>
      </c>
      <c r="AE709">
        <v>1038</v>
      </c>
      <c r="AF709" t="s">
        <v>46</v>
      </c>
    </row>
    <row r="710" spans="1:32" x14ac:dyDescent="0.25">
      <c r="A710" s="19" t="s">
        <v>177</v>
      </c>
      <c r="B710" s="26" t="s">
        <v>191</v>
      </c>
      <c r="C710" s="36" t="str">
        <f>VLOOKUP(X710, method!$A$1:$B$15, 2, 0)</f>
        <v>中後</v>
      </c>
      <c r="D710" s="30">
        <v>5</v>
      </c>
      <c r="E710" s="141" t="str">
        <f t="shared" si="22"/>
        <v/>
      </c>
      <c r="F710" s="141">
        <f>COUNTIF($B$2:B710,B710)</f>
        <v>11</v>
      </c>
      <c r="G710" s="141" t="str">
        <f t="shared" si="23"/>
        <v/>
      </c>
      <c r="H710">
        <v>6</v>
      </c>
      <c r="I710">
        <v>13</v>
      </c>
      <c r="J710" s="60" t="s">
        <v>90</v>
      </c>
      <c r="K710" s="55" t="s">
        <v>64</v>
      </c>
      <c r="L710" s="19" t="s">
        <v>81</v>
      </c>
      <c r="M710">
        <v>128</v>
      </c>
      <c r="N710">
        <v>127</v>
      </c>
      <c r="O710">
        <v>20</v>
      </c>
      <c r="P710">
        <v>6.8</v>
      </c>
      <c r="Q710" t="s">
        <v>459</v>
      </c>
      <c r="R710" t="s">
        <v>501</v>
      </c>
      <c r="S710">
        <v>1400</v>
      </c>
      <c r="T710" s="33" t="s">
        <v>417</v>
      </c>
      <c r="U710">
        <v>4</v>
      </c>
      <c r="V710">
        <v>52</v>
      </c>
      <c r="W710" t="s">
        <v>484</v>
      </c>
      <c r="X710">
        <v>10</v>
      </c>
      <c r="Y710">
        <v>12</v>
      </c>
      <c r="Z710">
        <v>11</v>
      </c>
      <c r="AA710">
        <v>5</v>
      </c>
      <c r="AD710" t="s">
        <v>1243</v>
      </c>
      <c r="AE710">
        <v>1026</v>
      </c>
      <c r="AF710" t="s">
        <v>46</v>
      </c>
    </row>
    <row r="711" spans="1:32" x14ac:dyDescent="0.25">
      <c r="A711" s="19" t="s">
        <v>177</v>
      </c>
      <c r="B711" s="26" t="s">
        <v>191</v>
      </c>
      <c r="C711" s="38" t="str">
        <f>VLOOKUP(X711, method!$A$1:$B$15, 2, 0)</f>
        <v>留後</v>
      </c>
      <c r="D711">
        <v>9</v>
      </c>
      <c r="E711" s="141" t="str">
        <f t="shared" si="22"/>
        <v/>
      </c>
      <c r="F711" s="141">
        <f>COUNTIF($B$2:B711,B711)</f>
        <v>12</v>
      </c>
      <c r="G711" s="141" t="str">
        <f t="shared" si="23"/>
        <v/>
      </c>
      <c r="H711">
        <v>6</v>
      </c>
      <c r="I711">
        <v>9</v>
      </c>
      <c r="J711" s="60" t="s">
        <v>90</v>
      </c>
      <c r="K711" s="49" t="s">
        <v>31</v>
      </c>
      <c r="L711" s="19" t="s">
        <v>81</v>
      </c>
      <c r="M711">
        <v>128</v>
      </c>
      <c r="N711">
        <v>127</v>
      </c>
      <c r="O711">
        <v>20</v>
      </c>
      <c r="P711">
        <v>2.1</v>
      </c>
      <c r="Q711" t="s">
        <v>720</v>
      </c>
      <c r="R711" t="s">
        <v>501</v>
      </c>
      <c r="S711">
        <v>1400</v>
      </c>
      <c r="T711" s="33" t="s">
        <v>427</v>
      </c>
      <c r="U711">
        <v>4</v>
      </c>
      <c r="V711">
        <v>52</v>
      </c>
      <c r="W711" t="s">
        <v>516</v>
      </c>
      <c r="X711">
        <v>12</v>
      </c>
      <c r="Y711">
        <v>12</v>
      </c>
      <c r="Z711">
        <v>10</v>
      </c>
      <c r="AA711">
        <v>9</v>
      </c>
      <c r="AD711" t="s">
        <v>1032</v>
      </c>
      <c r="AE711">
        <v>1023</v>
      </c>
      <c r="AF711" t="s">
        <v>46</v>
      </c>
    </row>
    <row r="712" spans="1:32" x14ac:dyDescent="0.25">
      <c r="A712" s="19" t="s">
        <v>177</v>
      </c>
      <c r="B712" s="26" t="s">
        <v>191</v>
      </c>
      <c r="C712" s="38" t="str">
        <f>VLOOKUP(X712, method!$A$1:$B$15, 2, 0)</f>
        <v>留後</v>
      </c>
      <c r="D712" s="28">
        <v>2</v>
      </c>
      <c r="E712" s="140" t="str">
        <f t="shared" si="22"/>
        <v/>
      </c>
      <c r="F712" s="140">
        <f>COUNTIF($B$2:B712,B712)</f>
        <v>13</v>
      </c>
      <c r="G712" s="140" t="str">
        <f t="shared" si="23"/>
        <v/>
      </c>
      <c r="H712">
        <v>6</v>
      </c>
      <c r="I712">
        <v>12</v>
      </c>
      <c r="J712" s="60" t="s">
        <v>90</v>
      </c>
      <c r="K712" s="47" t="s">
        <v>504</v>
      </c>
      <c r="L712" s="19" t="s">
        <v>81</v>
      </c>
      <c r="M712">
        <v>128</v>
      </c>
      <c r="N712">
        <v>122</v>
      </c>
      <c r="O712">
        <v>20</v>
      </c>
      <c r="P712">
        <v>8.1999999999999993</v>
      </c>
      <c r="Q712" t="s">
        <v>832</v>
      </c>
      <c r="R712" t="s">
        <v>508</v>
      </c>
      <c r="S712">
        <v>1400</v>
      </c>
      <c r="T712" s="33" t="s">
        <v>417</v>
      </c>
      <c r="U712">
        <v>4</v>
      </c>
      <c r="V712">
        <v>50</v>
      </c>
      <c r="W712" s="12" t="s">
        <v>654</v>
      </c>
      <c r="X712">
        <v>12</v>
      </c>
      <c r="Y712">
        <v>12</v>
      </c>
      <c r="Z712">
        <v>12</v>
      </c>
      <c r="AA712">
        <v>2</v>
      </c>
      <c r="AD712" t="s">
        <v>1237</v>
      </c>
      <c r="AE712">
        <v>1021</v>
      </c>
      <c r="AF712" t="s">
        <v>46</v>
      </c>
    </row>
    <row r="713" spans="1:32" x14ac:dyDescent="0.25">
      <c r="A713" s="19" t="s">
        <v>177</v>
      </c>
      <c r="B713" s="26" t="s">
        <v>191</v>
      </c>
      <c r="C713" s="36" t="str">
        <f>VLOOKUP(X713, method!$A$1:$B$15, 2, 0)</f>
        <v>中後</v>
      </c>
      <c r="D713" s="30">
        <v>4</v>
      </c>
      <c r="E713" s="141" t="str">
        <f t="shared" si="22"/>
        <v/>
      </c>
      <c r="F713" s="141">
        <f>COUNTIF($B$2:B713,B713)</f>
        <v>14</v>
      </c>
      <c r="G713" s="141" t="str">
        <f t="shared" si="23"/>
        <v/>
      </c>
      <c r="H713">
        <v>6</v>
      </c>
      <c r="I713">
        <v>13</v>
      </c>
      <c r="J713" s="60" t="s">
        <v>90</v>
      </c>
      <c r="K713" s="47" t="s">
        <v>504</v>
      </c>
      <c r="L713" s="19" t="s">
        <v>81</v>
      </c>
      <c r="M713">
        <v>128</v>
      </c>
      <c r="N713">
        <v>122</v>
      </c>
      <c r="O713">
        <v>20</v>
      </c>
      <c r="P713">
        <v>6.8</v>
      </c>
      <c r="Q713" t="s">
        <v>993</v>
      </c>
      <c r="R713" t="s">
        <v>483</v>
      </c>
      <c r="S713">
        <v>1400</v>
      </c>
      <c r="T713" s="34" t="s">
        <v>438</v>
      </c>
      <c r="U713">
        <v>4</v>
      </c>
      <c r="V713">
        <v>50</v>
      </c>
      <c r="W713" t="s">
        <v>441</v>
      </c>
      <c r="X713">
        <v>10</v>
      </c>
      <c r="Y713">
        <v>8</v>
      </c>
      <c r="Z713">
        <v>7</v>
      </c>
      <c r="AA713">
        <v>4</v>
      </c>
      <c r="AD713" t="s">
        <v>1244</v>
      </c>
      <c r="AE713">
        <v>1030</v>
      </c>
      <c r="AF713" t="s">
        <v>46</v>
      </c>
    </row>
    <row r="714" spans="1:32" x14ac:dyDescent="0.25">
      <c r="A714" s="19" t="s">
        <v>177</v>
      </c>
      <c r="B714" s="26" t="s">
        <v>191</v>
      </c>
      <c r="C714" s="36" t="str">
        <f>VLOOKUP(X714, method!$A$1:$B$15, 2, 0)</f>
        <v>中後</v>
      </c>
      <c r="D714" s="28">
        <v>2</v>
      </c>
      <c r="E714" s="140" t="str">
        <f t="shared" si="22"/>
        <v/>
      </c>
      <c r="F714" s="140">
        <f>COUNTIF($B$2:B714,B714)</f>
        <v>15</v>
      </c>
      <c r="G714" s="140" t="str">
        <f t="shared" si="23"/>
        <v/>
      </c>
      <c r="H714">
        <v>6</v>
      </c>
      <c r="I714">
        <v>4</v>
      </c>
      <c r="J714" s="60" t="s">
        <v>90</v>
      </c>
      <c r="K714" s="55" t="s">
        <v>64</v>
      </c>
      <c r="L714" s="19" t="s">
        <v>81</v>
      </c>
      <c r="M714">
        <v>128</v>
      </c>
      <c r="N714">
        <v>125</v>
      </c>
      <c r="O714">
        <v>20</v>
      </c>
      <c r="P714">
        <v>3</v>
      </c>
      <c r="Q714" t="s">
        <v>476</v>
      </c>
      <c r="R714" t="s">
        <v>477</v>
      </c>
      <c r="S714">
        <v>1400</v>
      </c>
      <c r="T714" s="33" t="s">
        <v>417</v>
      </c>
      <c r="U714">
        <v>4</v>
      </c>
      <c r="V714">
        <v>49</v>
      </c>
      <c r="W714" s="12" t="s">
        <v>584</v>
      </c>
      <c r="X714">
        <v>8</v>
      </c>
      <c r="Y714">
        <v>8</v>
      </c>
      <c r="Z714">
        <v>8</v>
      </c>
      <c r="AA714">
        <v>2</v>
      </c>
      <c r="AD714" t="s">
        <v>1228</v>
      </c>
      <c r="AE714">
        <v>1031</v>
      </c>
      <c r="AF714" t="s">
        <v>46</v>
      </c>
    </row>
    <row r="715" spans="1:32" x14ac:dyDescent="0.25">
      <c r="A715" s="19" t="s">
        <v>177</v>
      </c>
      <c r="B715" s="26" t="s">
        <v>191</v>
      </c>
      <c r="C715" s="38" t="str">
        <f>VLOOKUP(X715, method!$A$1:$B$15, 2, 0)</f>
        <v>留後</v>
      </c>
      <c r="D715" s="28">
        <v>2</v>
      </c>
      <c r="E715" s="140" t="str">
        <f t="shared" si="22"/>
        <v/>
      </c>
      <c r="F715" s="140">
        <f>COUNTIF($B$2:B715,B715)</f>
        <v>16</v>
      </c>
      <c r="G715" s="140" t="str">
        <f t="shared" si="23"/>
        <v/>
      </c>
      <c r="H715">
        <v>6</v>
      </c>
      <c r="I715">
        <v>2</v>
      </c>
      <c r="J715" s="60" t="s">
        <v>90</v>
      </c>
      <c r="K715" s="55" t="s">
        <v>64</v>
      </c>
      <c r="L715" s="19" t="s">
        <v>81</v>
      </c>
      <c r="M715">
        <v>128</v>
      </c>
      <c r="N715">
        <v>125</v>
      </c>
      <c r="O715">
        <v>20</v>
      </c>
      <c r="P715">
        <v>3.9</v>
      </c>
      <c r="Q715" t="s">
        <v>478</v>
      </c>
      <c r="R715" t="s">
        <v>479</v>
      </c>
      <c r="S715">
        <v>1400</v>
      </c>
      <c r="T715" s="34" t="s">
        <v>480</v>
      </c>
      <c r="U715">
        <v>4</v>
      </c>
      <c r="V715">
        <v>49</v>
      </c>
      <c r="W715" s="12" t="s">
        <v>549</v>
      </c>
      <c r="X715">
        <v>13</v>
      </c>
      <c r="Y715">
        <v>8</v>
      </c>
      <c r="Z715">
        <v>5</v>
      </c>
      <c r="AA715">
        <v>2</v>
      </c>
      <c r="AD715" t="s">
        <v>780</v>
      </c>
      <c r="AE715">
        <v>1029</v>
      </c>
      <c r="AF715" t="s">
        <v>46</v>
      </c>
    </row>
    <row r="716" spans="1:32" x14ac:dyDescent="0.25">
      <c r="A716" s="19" t="s">
        <v>177</v>
      </c>
      <c r="B716" s="26" t="s">
        <v>191</v>
      </c>
      <c r="C716" s="36" t="str">
        <f>VLOOKUP(X716, method!$A$1:$B$15, 2, 0)</f>
        <v>中後</v>
      </c>
      <c r="D716" s="28">
        <v>2</v>
      </c>
      <c r="E716" s="140" t="str">
        <f t="shared" si="22"/>
        <v/>
      </c>
      <c r="F716" s="140">
        <f>COUNTIF($B$2:B716,B716)</f>
        <v>17</v>
      </c>
      <c r="G716" s="140" t="str">
        <f t="shared" si="23"/>
        <v/>
      </c>
      <c r="H716">
        <v>6</v>
      </c>
      <c r="I716">
        <v>11</v>
      </c>
      <c r="J716" s="60" t="s">
        <v>90</v>
      </c>
      <c r="K716" s="72" t="s">
        <v>434</v>
      </c>
      <c r="L716" s="19" t="s">
        <v>81</v>
      </c>
      <c r="M716">
        <v>128</v>
      </c>
      <c r="N716">
        <v>125</v>
      </c>
      <c r="O716">
        <v>20</v>
      </c>
      <c r="P716">
        <v>9</v>
      </c>
      <c r="Q716" t="s">
        <v>482</v>
      </c>
      <c r="R716" t="s">
        <v>483</v>
      </c>
      <c r="S716">
        <v>1400</v>
      </c>
      <c r="T716" s="33" t="s">
        <v>417</v>
      </c>
      <c r="U716">
        <v>4</v>
      </c>
      <c r="V716">
        <v>49</v>
      </c>
      <c r="W716" s="12" t="s">
        <v>418</v>
      </c>
      <c r="X716">
        <v>8</v>
      </c>
      <c r="Y716">
        <v>7</v>
      </c>
      <c r="Z716">
        <v>6</v>
      </c>
      <c r="AA716">
        <v>2</v>
      </c>
      <c r="AD716" t="s">
        <v>1245</v>
      </c>
      <c r="AE716">
        <v>1026</v>
      </c>
      <c r="AF716" t="s">
        <v>46</v>
      </c>
    </row>
    <row r="717" spans="1:32" x14ac:dyDescent="0.25">
      <c r="A717" s="19" t="s">
        <v>177</v>
      </c>
      <c r="B717" s="26" t="s">
        <v>191</v>
      </c>
      <c r="C717" s="36" t="str">
        <f>VLOOKUP(X717, method!$A$1:$B$15, 2, 0)</f>
        <v>中後</v>
      </c>
      <c r="D717" s="30">
        <v>4</v>
      </c>
      <c r="E717" s="141" t="str">
        <f t="shared" si="22"/>
        <v/>
      </c>
      <c r="F717" s="141">
        <f>COUNTIF($B$2:B717,B717)</f>
        <v>18</v>
      </c>
      <c r="G717" s="141" t="str">
        <f t="shared" si="23"/>
        <v/>
      </c>
      <c r="H717">
        <v>6</v>
      </c>
      <c r="I717">
        <v>13</v>
      </c>
      <c r="J717" s="60" t="s">
        <v>90</v>
      </c>
      <c r="K717" s="72" t="s">
        <v>434</v>
      </c>
      <c r="L717" s="19" t="s">
        <v>81</v>
      </c>
      <c r="M717">
        <v>128</v>
      </c>
      <c r="N717">
        <v>126</v>
      </c>
      <c r="O717">
        <v>20</v>
      </c>
      <c r="P717">
        <v>22</v>
      </c>
      <c r="Q717" t="s">
        <v>1173</v>
      </c>
      <c r="R717" t="s">
        <v>483</v>
      </c>
      <c r="S717">
        <v>1400</v>
      </c>
      <c r="T717" s="34" t="s">
        <v>755</v>
      </c>
      <c r="U717">
        <v>4</v>
      </c>
      <c r="V717">
        <v>51</v>
      </c>
      <c r="W717" t="s">
        <v>453</v>
      </c>
      <c r="X717">
        <v>8</v>
      </c>
      <c r="Y717">
        <v>11</v>
      </c>
      <c r="Z717">
        <v>11</v>
      </c>
      <c r="AA717">
        <v>4</v>
      </c>
      <c r="AD717" t="s">
        <v>1246</v>
      </c>
      <c r="AE717">
        <v>1025</v>
      </c>
      <c r="AF717" t="s">
        <v>46</v>
      </c>
    </row>
    <row r="718" spans="1:32" x14ac:dyDescent="0.25">
      <c r="A718" s="19" t="s">
        <v>177</v>
      </c>
      <c r="B718" s="26" t="s">
        <v>191</v>
      </c>
      <c r="C718" s="38" t="str">
        <f>VLOOKUP(X718, method!$A$1:$B$15, 2, 0)</f>
        <v>留後</v>
      </c>
      <c r="D718" s="28">
        <v>3</v>
      </c>
      <c r="E718" s="140" t="str">
        <f t="shared" si="22"/>
        <v/>
      </c>
      <c r="F718" s="140">
        <f>COUNTIF($B$2:B718,B718)</f>
        <v>19</v>
      </c>
      <c r="G718" s="140" t="str">
        <f t="shared" si="23"/>
        <v/>
      </c>
      <c r="H718">
        <v>6</v>
      </c>
      <c r="I718">
        <v>10</v>
      </c>
      <c r="J718" s="60" t="s">
        <v>90</v>
      </c>
      <c r="K718" s="72" t="s">
        <v>434</v>
      </c>
      <c r="L718" s="19" t="s">
        <v>81</v>
      </c>
      <c r="M718">
        <v>128</v>
      </c>
      <c r="N718">
        <v>127</v>
      </c>
      <c r="O718">
        <v>20</v>
      </c>
      <c r="P718">
        <v>87</v>
      </c>
      <c r="Q718" t="s">
        <v>1020</v>
      </c>
      <c r="R718" t="s">
        <v>465</v>
      </c>
      <c r="S718">
        <v>1400</v>
      </c>
      <c r="T718" s="33" t="s">
        <v>417</v>
      </c>
      <c r="U718">
        <v>4</v>
      </c>
      <c r="V718">
        <v>52</v>
      </c>
      <c r="W718" s="12" t="s">
        <v>471</v>
      </c>
      <c r="X718">
        <v>12</v>
      </c>
      <c r="Y718">
        <v>12</v>
      </c>
      <c r="Z718">
        <v>9</v>
      </c>
      <c r="AA718">
        <v>3</v>
      </c>
      <c r="AD718" t="s">
        <v>978</v>
      </c>
      <c r="AE718">
        <v>1015</v>
      </c>
      <c r="AF718" t="s">
        <v>46</v>
      </c>
    </row>
    <row r="719" spans="1:32" x14ac:dyDescent="0.25">
      <c r="A719" s="19" t="s">
        <v>177</v>
      </c>
      <c r="B719" s="26" t="s">
        <v>191</v>
      </c>
      <c r="C719" s="37" t="str">
        <f>VLOOKUP(X719, method!$A$1:$B$15, 2, 0)</f>
        <v>中前</v>
      </c>
      <c r="D719">
        <v>7</v>
      </c>
      <c r="E719" s="141" t="str">
        <f t="shared" si="22"/>
        <v/>
      </c>
      <c r="F719" s="141">
        <f>COUNTIF($B$2:B719,B719)</f>
        <v>20</v>
      </c>
      <c r="G719" s="141" t="str">
        <f t="shared" si="23"/>
        <v/>
      </c>
      <c r="H719">
        <v>6</v>
      </c>
      <c r="I719">
        <v>1</v>
      </c>
      <c r="J719" s="60" t="s">
        <v>90</v>
      </c>
      <c r="K719" s="54" t="s">
        <v>58</v>
      </c>
      <c r="L719" s="19" t="s">
        <v>81</v>
      </c>
      <c r="M719">
        <v>128</v>
      </c>
      <c r="N719">
        <v>129</v>
      </c>
      <c r="O719">
        <v>20</v>
      </c>
      <c r="P719">
        <v>60</v>
      </c>
      <c r="Q719" t="s">
        <v>810</v>
      </c>
      <c r="R719" t="s">
        <v>508</v>
      </c>
      <c r="S719">
        <v>1200</v>
      </c>
      <c r="T719" s="33" t="s">
        <v>417</v>
      </c>
      <c r="U719">
        <v>4</v>
      </c>
      <c r="V719">
        <v>54</v>
      </c>
      <c r="W719" t="s">
        <v>533</v>
      </c>
      <c r="X719">
        <v>6</v>
      </c>
      <c r="Y719">
        <v>7</v>
      </c>
      <c r="Z719">
        <v>7</v>
      </c>
      <c r="AD719" t="s">
        <v>608</v>
      </c>
      <c r="AE719">
        <v>1034</v>
      </c>
      <c r="AF719" t="s">
        <v>46</v>
      </c>
    </row>
    <row r="720" spans="1:32" x14ac:dyDescent="0.25">
      <c r="A720" s="19" t="s">
        <v>177</v>
      </c>
      <c r="B720" s="26" t="s">
        <v>191</v>
      </c>
      <c r="C720" s="38" t="str">
        <f>VLOOKUP(X720, method!$A$1:$B$15, 2, 0)</f>
        <v>留後</v>
      </c>
      <c r="D720">
        <v>8</v>
      </c>
      <c r="E720" s="141" t="str">
        <f t="shared" si="22"/>
        <v/>
      </c>
      <c r="F720" s="141">
        <f>COUNTIF($B$2:B720,B720)</f>
        <v>21</v>
      </c>
      <c r="G720" s="141" t="str">
        <f t="shared" si="23"/>
        <v/>
      </c>
      <c r="H720">
        <v>6</v>
      </c>
      <c r="I720">
        <v>12</v>
      </c>
      <c r="J720" s="60" t="s">
        <v>90</v>
      </c>
      <c r="K720" s="53" t="s">
        <v>53</v>
      </c>
      <c r="L720" s="19" t="s">
        <v>81</v>
      </c>
      <c r="M720">
        <v>128</v>
      </c>
      <c r="N720">
        <v>132</v>
      </c>
      <c r="O720">
        <v>20</v>
      </c>
      <c r="P720">
        <v>73</v>
      </c>
      <c r="Q720" t="s">
        <v>840</v>
      </c>
      <c r="R720" t="s">
        <v>483</v>
      </c>
      <c r="S720">
        <v>1400</v>
      </c>
      <c r="T720" s="33" t="s">
        <v>417</v>
      </c>
      <c r="U720">
        <v>4</v>
      </c>
      <c r="V720">
        <v>56</v>
      </c>
      <c r="W720">
        <v>4</v>
      </c>
      <c r="X720">
        <v>11</v>
      </c>
      <c r="Y720">
        <v>11</v>
      </c>
      <c r="Z720">
        <v>8</v>
      </c>
      <c r="AA720">
        <v>8</v>
      </c>
      <c r="AD720" t="s">
        <v>1083</v>
      </c>
      <c r="AE720">
        <v>1031</v>
      </c>
      <c r="AF720" t="s">
        <v>639</v>
      </c>
    </row>
    <row r="721" spans="1:32" x14ac:dyDescent="0.25">
      <c r="A721" s="19" t="s">
        <v>177</v>
      </c>
      <c r="B721" s="26" t="s">
        <v>191</v>
      </c>
      <c r="C721" s="36" t="str">
        <f>VLOOKUP(X721, method!$A$1:$B$15, 2, 0)</f>
        <v>中後</v>
      </c>
      <c r="D721">
        <v>7</v>
      </c>
      <c r="E721" s="141" t="str">
        <f t="shared" si="22"/>
        <v/>
      </c>
      <c r="F721" s="141">
        <f>COUNTIF($B$2:B721,B721)</f>
        <v>22</v>
      </c>
      <c r="G721" s="141" t="str">
        <f t="shared" si="23"/>
        <v/>
      </c>
      <c r="H721">
        <v>6</v>
      </c>
      <c r="I721">
        <v>8</v>
      </c>
      <c r="J721" s="60" t="s">
        <v>90</v>
      </c>
      <c r="K721" s="50" t="s">
        <v>565</v>
      </c>
      <c r="L721" s="25" t="s">
        <v>1216</v>
      </c>
      <c r="M721">
        <v>128</v>
      </c>
      <c r="N721">
        <v>132</v>
      </c>
      <c r="O721">
        <v>20</v>
      </c>
      <c r="P721">
        <v>25</v>
      </c>
      <c r="Q721" t="s">
        <v>1247</v>
      </c>
      <c r="R721" t="s">
        <v>483</v>
      </c>
      <c r="S721">
        <v>1400</v>
      </c>
      <c r="T721" s="34" t="s">
        <v>438</v>
      </c>
      <c r="U721">
        <v>4</v>
      </c>
      <c r="V721">
        <v>58</v>
      </c>
      <c r="W721">
        <v>5</v>
      </c>
      <c r="X721">
        <v>10</v>
      </c>
      <c r="Y721">
        <v>10</v>
      </c>
      <c r="Z721">
        <v>10</v>
      </c>
      <c r="AA721">
        <v>7</v>
      </c>
      <c r="AD721" t="s">
        <v>1248</v>
      </c>
      <c r="AE721">
        <v>1022</v>
      </c>
      <c r="AF721" t="s">
        <v>624</v>
      </c>
    </row>
    <row r="722" spans="1:32" x14ac:dyDescent="0.25">
      <c r="A722" s="19" t="s">
        <v>177</v>
      </c>
      <c r="B722" s="27" t="s">
        <v>194</v>
      </c>
      <c r="C722" s="38" t="str">
        <f>VLOOKUP(X722, method!$A$1:$B$15, 2, 0)</f>
        <v>留後</v>
      </c>
      <c r="D722">
        <v>12</v>
      </c>
      <c r="E722" s="141" t="str">
        <f t="shared" si="22"/>
        <v>忠</v>
      </c>
      <c r="F722" s="141">
        <f>COUNTIF($B$2:B722,B722)</f>
        <v>1</v>
      </c>
      <c r="G722" s="141" t="str">
        <f t="shared" si="23"/>
        <v/>
      </c>
      <c r="H722">
        <v>9</v>
      </c>
      <c r="I722">
        <v>12</v>
      </c>
      <c r="J722" s="67" t="s">
        <v>195</v>
      </c>
      <c r="K722" s="67" t="s">
        <v>195</v>
      </c>
      <c r="L722" s="19" t="s">
        <v>32</v>
      </c>
      <c r="M722">
        <v>123</v>
      </c>
      <c r="N722">
        <v>123</v>
      </c>
      <c r="O722">
        <v>4.3</v>
      </c>
      <c r="P722">
        <v>4.4000000000000004</v>
      </c>
      <c r="Q722" t="s">
        <v>653</v>
      </c>
      <c r="R722" s="31" t="s">
        <v>420</v>
      </c>
      <c r="S722">
        <v>1800</v>
      </c>
      <c r="T722" s="33" t="s">
        <v>417</v>
      </c>
      <c r="U722">
        <v>4</v>
      </c>
      <c r="V722">
        <v>48</v>
      </c>
      <c r="W722" t="s">
        <v>429</v>
      </c>
      <c r="X722">
        <v>11</v>
      </c>
      <c r="Y722">
        <v>11</v>
      </c>
      <c r="Z722">
        <v>12</v>
      </c>
      <c r="AA722">
        <v>11</v>
      </c>
      <c r="AB722">
        <v>12</v>
      </c>
      <c r="AD722" t="s">
        <v>1249</v>
      </c>
      <c r="AE722">
        <v>1130</v>
      </c>
      <c r="AF722" t="s">
        <v>17</v>
      </c>
    </row>
    <row r="723" spans="1:32" x14ac:dyDescent="0.25">
      <c r="A723" s="19" t="s">
        <v>177</v>
      </c>
      <c r="B723" s="27" t="s">
        <v>194</v>
      </c>
      <c r="C723" s="36" t="str">
        <f>VLOOKUP(X723, method!$A$1:$B$15, 2, 0)</f>
        <v>中後</v>
      </c>
      <c r="D723" s="28">
        <v>2</v>
      </c>
      <c r="E723" s="140" t="str">
        <f t="shared" si="22"/>
        <v>忠</v>
      </c>
      <c r="F723" s="140">
        <f>COUNTIF($B$2:B723,B723)</f>
        <v>2</v>
      </c>
      <c r="G723" s="140" t="str">
        <f t="shared" si="23"/>
        <v/>
      </c>
      <c r="H723">
        <v>9</v>
      </c>
      <c r="I723">
        <v>9</v>
      </c>
      <c r="J723" s="67" t="s">
        <v>195</v>
      </c>
      <c r="K723" s="67" t="s">
        <v>195</v>
      </c>
      <c r="L723" s="19" t="s">
        <v>32</v>
      </c>
      <c r="M723">
        <v>123</v>
      </c>
      <c r="N723">
        <v>122</v>
      </c>
      <c r="O723">
        <v>4.3</v>
      </c>
      <c r="P723">
        <v>4.5999999999999996</v>
      </c>
      <c r="Q723" t="s">
        <v>524</v>
      </c>
      <c r="R723" s="32" t="s">
        <v>416</v>
      </c>
      <c r="S723" s="41">
        <v>1650</v>
      </c>
      <c r="T723" s="33" t="s">
        <v>427</v>
      </c>
      <c r="U723">
        <v>4</v>
      </c>
      <c r="V723">
        <v>47</v>
      </c>
      <c r="W723" s="12" t="s">
        <v>654</v>
      </c>
      <c r="X723">
        <v>10</v>
      </c>
      <c r="Y723">
        <v>9</v>
      </c>
      <c r="Z723">
        <v>9</v>
      </c>
      <c r="AA723">
        <v>2</v>
      </c>
      <c r="AD723" t="s">
        <v>1250</v>
      </c>
      <c r="AE723">
        <v>1129</v>
      </c>
      <c r="AF723" t="s">
        <v>262</v>
      </c>
    </row>
    <row r="724" spans="1:32" x14ac:dyDescent="0.25">
      <c r="A724" s="19" t="s">
        <v>177</v>
      </c>
      <c r="B724" s="27" t="s">
        <v>194</v>
      </c>
      <c r="C724" s="38" t="str">
        <f>VLOOKUP(X724, method!$A$1:$B$15, 2, 0)</f>
        <v>留後</v>
      </c>
      <c r="D724" s="30">
        <v>4</v>
      </c>
      <c r="E724" s="141" t="str">
        <f t="shared" si="22"/>
        <v>忠</v>
      </c>
      <c r="F724" s="141">
        <f>COUNTIF($B$2:B724,B724)</f>
        <v>3</v>
      </c>
      <c r="G724" s="141" t="str">
        <f t="shared" si="23"/>
        <v/>
      </c>
      <c r="H724">
        <v>9</v>
      </c>
      <c r="I724">
        <v>10</v>
      </c>
      <c r="J724" s="67" t="s">
        <v>195</v>
      </c>
      <c r="K724" s="67" t="s">
        <v>195</v>
      </c>
      <c r="L724" s="19" t="s">
        <v>32</v>
      </c>
      <c r="M724">
        <v>123</v>
      </c>
      <c r="N724">
        <v>122</v>
      </c>
      <c r="O724">
        <v>4.3</v>
      </c>
      <c r="P724">
        <v>2.8</v>
      </c>
      <c r="Q724" t="s">
        <v>656</v>
      </c>
      <c r="R724" s="32" t="s">
        <v>426</v>
      </c>
      <c r="S724" s="41">
        <v>1650</v>
      </c>
      <c r="T724" s="33" t="s">
        <v>427</v>
      </c>
      <c r="U724">
        <v>4</v>
      </c>
      <c r="V724">
        <v>47</v>
      </c>
      <c r="W724" s="12" t="s">
        <v>418</v>
      </c>
      <c r="X724">
        <v>12</v>
      </c>
      <c r="Y724">
        <v>12</v>
      </c>
      <c r="Z724">
        <v>11</v>
      </c>
      <c r="AA724">
        <v>4</v>
      </c>
      <c r="AD724" t="s">
        <v>1251</v>
      </c>
      <c r="AE724">
        <v>1132</v>
      </c>
      <c r="AF724" t="s">
        <v>46</v>
      </c>
    </row>
    <row r="725" spans="1:32" x14ac:dyDescent="0.25">
      <c r="A725" s="19" t="s">
        <v>177</v>
      </c>
      <c r="B725" s="27" t="s">
        <v>194</v>
      </c>
      <c r="C725" s="36" t="str">
        <f>VLOOKUP(X725, method!$A$1:$B$15, 2, 0)</f>
        <v>中後</v>
      </c>
      <c r="D725" s="28">
        <v>2</v>
      </c>
      <c r="E725" s="140" t="str">
        <f t="shared" si="22"/>
        <v>忠</v>
      </c>
      <c r="F725" s="140">
        <f>COUNTIF($B$2:B725,B725)</f>
        <v>4</v>
      </c>
      <c r="G725" s="140" t="str">
        <f t="shared" si="23"/>
        <v/>
      </c>
      <c r="H725">
        <v>9</v>
      </c>
      <c r="I725">
        <v>3</v>
      </c>
      <c r="J725" s="67" t="s">
        <v>195</v>
      </c>
      <c r="K725" s="67" t="s">
        <v>195</v>
      </c>
      <c r="L725" s="19" t="s">
        <v>32</v>
      </c>
      <c r="M725">
        <v>123</v>
      </c>
      <c r="N725">
        <v>121</v>
      </c>
      <c r="O725">
        <v>4.3</v>
      </c>
      <c r="P725">
        <v>3.8</v>
      </c>
      <c r="Q725" t="s">
        <v>425</v>
      </c>
      <c r="R725" s="32" t="s">
        <v>426</v>
      </c>
      <c r="S725" s="41">
        <v>1650</v>
      </c>
      <c r="T725" s="33" t="s">
        <v>427</v>
      </c>
      <c r="U725">
        <v>4</v>
      </c>
      <c r="V725">
        <v>45</v>
      </c>
      <c r="W725" s="12" t="s">
        <v>539</v>
      </c>
      <c r="X725">
        <v>8</v>
      </c>
      <c r="Y725">
        <v>7</v>
      </c>
      <c r="Z725">
        <v>6</v>
      </c>
      <c r="AA725">
        <v>2</v>
      </c>
      <c r="AD725" t="s">
        <v>196</v>
      </c>
      <c r="AE725">
        <v>1119</v>
      </c>
      <c r="AF725" t="s">
        <v>46</v>
      </c>
    </row>
    <row r="726" spans="1:32" x14ac:dyDescent="0.25">
      <c r="A726" s="19" t="s">
        <v>177</v>
      </c>
      <c r="B726" s="27" t="s">
        <v>194</v>
      </c>
      <c r="C726" s="38" t="str">
        <f>VLOOKUP(X726, method!$A$1:$B$15, 2, 0)</f>
        <v>留後</v>
      </c>
      <c r="D726" s="28">
        <v>2</v>
      </c>
      <c r="E726" s="140" t="str">
        <f t="shared" si="22"/>
        <v>忠</v>
      </c>
      <c r="F726" s="140">
        <f>COUNTIF($B$2:B726,B726)</f>
        <v>5</v>
      </c>
      <c r="G726" s="140" t="str">
        <f t="shared" si="23"/>
        <v/>
      </c>
      <c r="H726">
        <v>9</v>
      </c>
      <c r="I726">
        <v>12</v>
      </c>
      <c r="J726" s="67" t="s">
        <v>195</v>
      </c>
      <c r="K726" s="67" t="s">
        <v>195</v>
      </c>
      <c r="L726" s="19" t="s">
        <v>32</v>
      </c>
      <c r="M726">
        <v>123</v>
      </c>
      <c r="N726">
        <v>121</v>
      </c>
      <c r="O726">
        <v>4.3</v>
      </c>
      <c r="P726">
        <v>18</v>
      </c>
      <c r="Q726" t="s">
        <v>433</v>
      </c>
      <c r="R726" s="32" t="s">
        <v>416</v>
      </c>
      <c r="S726" s="41">
        <v>1650</v>
      </c>
      <c r="T726" s="33" t="s">
        <v>427</v>
      </c>
      <c r="U726">
        <v>4</v>
      </c>
      <c r="V726">
        <v>46</v>
      </c>
      <c r="W726" s="12" t="s">
        <v>418</v>
      </c>
      <c r="X726">
        <v>12</v>
      </c>
      <c r="Y726">
        <v>12</v>
      </c>
      <c r="Z726">
        <v>12</v>
      </c>
      <c r="AA726">
        <v>2</v>
      </c>
      <c r="AD726" t="s">
        <v>1252</v>
      </c>
      <c r="AE726">
        <v>1106</v>
      </c>
      <c r="AF726" t="s">
        <v>46</v>
      </c>
    </row>
    <row r="727" spans="1:32" x14ac:dyDescent="0.25">
      <c r="A727" s="19" t="s">
        <v>177</v>
      </c>
      <c r="B727" s="27" t="s">
        <v>194</v>
      </c>
      <c r="C727" s="36" t="str">
        <f>VLOOKUP(X727, method!$A$1:$B$15, 2, 0)</f>
        <v>中後</v>
      </c>
      <c r="D727">
        <v>6</v>
      </c>
      <c r="E727" s="141" t="str">
        <f t="shared" si="22"/>
        <v>忠</v>
      </c>
      <c r="F727" s="141">
        <f>COUNTIF($B$2:B727,B727)</f>
        <v>6</v>
      </c>
      <c r="G727" s="141" t="str">
        <f t="shared" si="23"/>
        <v/>
      </c>
      <c r="H727">
        <v>9</v>
      </c>
      <c r="I727">
        <v>8</v>
      </c>
      <c r="J727" s="67" t="s">
        <v>195</v>
      </c>
      <c r="K727" s="63" t="s">
        <v>140</v>
      </c>
      <c r="L727" s="19" t="s">
        <v>32</v>
      </c>
      <c r="M727">
        <v>123</v>
      </c>
      <c r="N727">
        <v>123</v>
      </c>
      <c r="O727">
        <v>4.3</v>
      </c>
      <c r="P727">
        <v>8.4</v>
      </c>
      <c r="Q727" t="s">
        <v>510</v>
      </c>
      <c r="R727" s="32" t="s">
        <v>426</v>
      </c>
      <c r="S727" s="41">
        <v>1650</v>
      </c>
      <c r="T727" s="33" t="s">
        <v>427</v>
      </c>
      <c r="U727">
        <v>4</v>
      </c>
      <c r="V727">
        <v>48</v>
      </c>
      <c r="W727" t="s">
        <v>484</v>
      </c>
      <c r="X727">
        <v>9</v>
      </c>
      <c r="Y727">
        <v>10</v>
      </c>
      <c r="Z727">
        <v>10</v>
      </c>
      <c r="AA727">
        <v>6</v>
      </c>
      <c r="AD727" t="s">
        <v>1253</v>
      </c>
      <c r="AE727">
        <v>1100</v>
      </c>
      <c r="AF727" t="s">
        <v>46</v>
      </c>
    </row>
    <row r="728" spans="1:32" x14ac:dyDescent="0.25">
      <c r="A728" s="19" t="s">
        <v>177</v>
      </c>
      <c r="B728" s="27" t="s">
        <v>194</v>
      </c>
      <c r="C728" s="35" t="str">
        <f>VLOOKUP(X728, method!$A$1:$B$15, 2, 0)</f>
        <v>放頭</v>
      </c>
      <c r="D728">
        <v>7</v>
      </c>
      <c r="E728" s="141" t="str">
        <f t="shared" si="22"/>
        <v>忠</v>
      </c>
      <c r="F728" s="141">
        <f>COUNTIF($B$2:B728,B728)</f>
        <v>7</v>
      </c>
      <c r="G728" s="141" t="str">
        <f t="shared" si="23"/>
        <v/>
      </c>
      <c r="H728">
        <v>9</v>
      </c>
      <c r="I728">
        <v>4</v>
      </c>
      <c r="J728" s="67" t="s">
        <v>195</v>
      </c>
      <c r="K728" s="67" t="s">
        <v>195</v>
      </c>
      <c r="L728" s="19" t="s">
        <v>32</v>
      </c>
      <c r="M728">
        <v>123</v>
      </c>
      <c r="N728">
        <v>127</v>
      </c>
      <c r="O728">
        <v>4.3</v>
      </c>
      <c r="P728">
        <v>15</v>
      </c>
      <c r="Q728" t="s">
        <v>1070</v>
      </c>
      <c r="R728" t="s">
        <v>508</v>
      </c>
      <c r="S728">
        <v>1400</v>
      </c>
      <c r="T728" s="33" t="s">
        <v>417</v>
      </c>
      <c r="U728">
        <v>4</v>
      </c>
      <c r="V728">
        <v>50</v>
      </c>
      <c r="W728" t="s">
        <v>533</v>
      </c>
      <c r="X728">
        <v>1</v>
      </c>
      <c r="Y728">
        <v>1</v>
      </c>
      <c r="Z728">
        <v>1</v>
      </c>
      <c r="AA728">
        <v>7</v>
      </c>
      <c r="AD728" t="s">
        <v>1254</v>
      </c>
      <c r="AE728">
        <v>1109</v>
      </c>
      <c r="AF728" t="s">
        <v>46</v>
      </c>
    </row>
    <row r="729" spans="1:32" x14ac:dyDescent="0.25">
      <c r="A729" s="19" t="s">
        <v>177</v>
      </c>
      <c r="B729" s="27" t="s">
        <v>194</v>
      </c>
      <c r="C729" s="36" t="str">
        <f>VLOOKUP(X729, method!$A$1:$B$15, 2, 0)</f>
        <v>中後</v>
      </c>
      <c r="D729">
        <v>6</v>
      </c>
      <c r="E729" s="141" t="str">
        <f t="shared" si="22"/>
        <v>忠</v>
      </c>
      <c r="F729" s="141">
        <f>COUNTIF($B$2:B729,B729)</f>
        <v>8</v>
      </c>
      <c r="G729" s="141" t="str">
        <f t="shared" si="23"/>
        <v/>
      </c>
      <c r="H729">
        <v>9</v>
      </c>
      <c r="I729">
        <v>10</v>
      </c>
      <c r="J729" s="67" t="s">
        <v>195</v>
      </c>
      <c r="K729" s="67" t="s">
        <v>195</v>
      </c>
      <c r="L729" s="19" t="s">
        <v>32</v>
      </c>
      <c r="M729">
        <v>123</v>
      </c>
      <c r="N729">
        <v>129</v>
      </c>
      <c r="O729">
        <v>4.3</v>
      </c>
      <c r="P729">
        <v>21</v>
      </c>
      <c r="Q729" t="s">
        <v>889</v>
      </c>
      <c r="R729" t="s">
        <v>479</v>
      </c>
      <c r="S729">
        <v>1400</v>
      </c>
      <c r="T729" s="33" t="s">
        <v>427</v>
      </c>
      <c r="U729">
        <v>4</v>
      </c>
      <c r="V729">
        <v>52</v>
      </c>
      <c r="W729">
        <v>4</v>
      </c>
      <c r="X729">
        <v>10</v>
      </c>
      <c r="Y729">
        <v>10</v>
      </c>
      <c r="Z729">
        <v>12</v>
      </c>
      <c r="AA729">
        <v>6</v>
      </c>
      <c r="AD729" t="s">
        <v>1255</v>
      </c>
      <c r="AE729">
        <v>1119</v>
      </c>
      <c r="AF729" t="s">
        <v>46</v>
      </c>
    </row>
    <row r="730" spans="1:32" x14ac:dyDescent="0.25">
      <c r="A730" s="19" t="s">
        <v>177</v>
      </c>
      <c r="B730" s="27" t="s">
        <v>194</v>
      </c>
      <c r="C730" s="36" t="str">
        <f>VLOOKUP(X730, method!$A$1:$B$15, 2, 0)</f>
        <v>中後</v>
      </c>
      <c r="D730" s="30">
        <v>5</v>
      </c>
      <c r="E730" s="141" t="str">
        <f t="shared" si="22"/>
        <v>忠</v>
      </c>
      <c r="F730" s="141">
        <f>COUNTIF($B$2:B730,B730)</f>
        <v>9</v>
      </c>
      <c r="G730" s="141" t="str">
        <f t="shared" si="23"/>
        <v/>
      </c>
      <c r="H730">
        <v>9</v>
      </c>
      <c r="I730">
        <v>9</v>
      </c>
      <c r="J730" s="67" t="s">
        <v>195</v>
      </c>
      <c r="K730" s="67" t="s">
        <v>195</v>
      </c>
      <c r="L730" s="19" t="s">
        <v>32</v>
      </c>
      <c r="M730">
        <v>123</v>
      </c>
      <c r="N730">
        <v>127</v>
      </c>
      <c r="O730">
        <v>4.3</v>
      </c>
      <c r="P730">
        <v>107</v>
      </c>
      <c r="Q730" t="s">
        <v>532</v>
      </c>
      <c r="R730" t="s">
        <v>465</v>
      </c>
      <c r="S730">
        <v>1200</v>
      </c>
      <c r="T730" s="33" t="s">
        <v>417</v>
      </c>
      <c r="U730">
        <v>4</v>
      </c>
      <c r="V730">
        <v>52</v>
      </c>
      <c r="W730" t="s">
        <v>435</v>
      </c>
      <c r="X730">
        <v>9</v>
      </c>
      <c r="Y730">
        <v>8</v>
      </c>
      <c r="Z730">
        <v>5</v>
      </c>
      <c r="AD730" t="s">
        <v>620</v>
      </c>
      <c r="AE730">
        <v>1116</v>
      </c>
      <c r="AF730" t="s">
        <v>639</v>
      </c>
    </row>
    <row r="731" spans="1:32" x14ac:dyDescent="0.25">
      <c r="A731" s="19" t="s">
        <v>177</v>
      </c>
      <c r="B731" s="16" t="s">
        <v>198</v>
      </c>
      <c r="C731" s="35" t="str">
        <f>VLOOKUP(X731, method!$A$1:$B$15, 2, 0)</f>
        <v>放頭</v>
      </c>
      <c r="D731" s="30">
        <v>5</v>
      </c>
      <c r="E731" s="141" t="str">
        <f t="shared" si="22"/>
        <v/>
      </c>
      <c r="F731" s="141">
        <f>COUNTIF($B$2:B731,B731)</f>
        <v>1</v>
      </c>
      <c r="G731" s="141" t="str">
        <f t="shared" si="23"/>
        <v/>
      </c>
      <c r="H731">
        <v>12</v>
      </c>
      <c r="I731">
        <v>8</v>
      </c>
      <c r="J731" s="47" t="s">
        <v>504</v>
      </c>
      <c r="K731" s="47" t="s">
        <v>504</v>
      </c>
      <c r="L731" s="18" t="s">
        <v>27</v>
      </c>
      <c r="M731">
        <v>121</v>
      </c>
      <c r="N731">
        <v>122</v>
      </c>
      <c r="O731">
        <v>10</v>
      </c>
      <c r="P731">
        <v>43</v>
      </c>
      <c r="Q731" t="s">
        <v>653</v>
      </c>
      <c r="R731" s="31" t="s">
        <v>420</v>
      </c>
      <c r="S731">
        <v>1800</v>
      </c>
      <c r="T731" s="33" t="s">
        <v>417</v>
      </c>
      <c r="U731">
        <v>4</v>
      </c>
      <c r="V731">
        <v>49</v>
      </c>
      <c r="W731" s="12" t="s">
        <v>539</v>
      </c>
      <c r="X731">
        <v>1</v>
      </c>
      <c r="Y731">
        <v>1</v>
      </c>
      <c r="Z731">
        <v>1</v>
      </c>
      <c r="AA731">
        <v>1</v>
      </c>
      <c r="AB731">
        <v>5</v>
      </c>
      <c r="AD731" t="s">
        <v>1256</v>
      </c>
      <c r="AE731">
        <v>1096</v>
      </c>
      <c r="AF731" t="s">
        <v>17</v>
      </c>
    </row>
    <row r="732" spans="1:32" x14ac:dyDescent="0.25">
      <c r="A732" s="19" t="s">
        <v>177</v>
      </c>
      <c r="B732" s="16" t="s">
        <v>198</v>
      </c>
      <c r="C732" s="36" t="str">
        <f>VLOOKUP(X732, method!$A$1:$B$15, 2, 0)</f>
        <v>中後</v>
      </c>
      <c r="D732">
        <v>9</v>
      </c>
      <c r="E732" s="141" t="str">
        <f t="shared" si="22"/>
        <v/>
      </c>
      <c r="F732" s="141">
        <f>COUNTIF($B$2:B732,B732)</f>
        <v>2</v>
      </c>
      <c r="G732" s="141" t="str">
        <f t="shared" si="23"/>
        <v/>
      </c>
      <c r="H732">
        <v>12</v>
      </c>
      <c r="I732">
        <v>8</v>
      </c>
      <c r="J732" s="47" t="s">
        <v>504</v>
      </c>
      <c r="K732" s="80" t="s">
        <v>406</v>
      </c>
      <c r="L732" s="18" t="s">
        <v>27</v>
      </c>
      <c r="M732">
        <v>121</v>
      </c>
      <c r="N732">
        <v>127</v>
      </c>
      <c r="O732">
        <v>10</v>
      </c>
      <c r="P732">
        <v>26</v>
      </c>
      <c r="Q732" t="s">
        <v>496</v>
      </c>
      <c r="R732" s="32" t="s">
        <v>432</v>
      </c>
      <c r="S732" s="41">
        <v>1650</v>
      </c>
      <c r="T732" s="33" t="s">
        <v>427</v>
      </c>
      <c r="U732">
        <v>4</v>
      </c>
      <c r="V732">
        <v>51</v>
      </c>
      <c r="W732" t="s">
        <v>533</v>
      </c>
      <c r="X732">
        <v>8</v>
      </c>
      <c r="Y732">
        <v>9</v>
      </c>
      <c r="Z732">
        <v>10</v>
      </c>
      <c r="AA732">
        <v>9</v>
      </c>
      <c r="AD732" t="s">
        <v>922</v>
      </c>
      <c r="AE732">
        <v>1104</v>
      </c>
      <c r="AF732" t="s">
        <v>17</v>
      </c>
    </row>
    <row r="733" spans="1:32" x14ac:dyDescent="0.25">
      <c r="A733" s="19" t="s">
        <v>177</v>
      </c>
      <c r="B733" s="16" t="s">
        <v>198</v>
      </c>
      <c r="C733" s="36" t="str">
        <f>VLOOKUP(X733, method!$A$1:$B$15, 2, 0)</f>
        <v>中後</v>
      </c>
      <c r="D733">
        <v>11</v>
      </c>
      <c r="E733" s="141" t="str">
        <f t="shared" si="22"/>
        <v/>
      </c>
      <c r="F733" s="141">
        <f>COUNTIF($B$2:B733,B733)</f>
        <v>3</v>
      </c>
      <c r="G733" s="141" t="str">
        <f t="shared" si="23"/>
        <v/>
      </c>
      <c r="H733">
        <v>12</v>
      </c>
      <c r="I733">
        <v>9</v>
      </c>
      <c r="J733" s="47" t="s">
        <v>504</v>
      </c>
      <c r="K733" s="47" t="s">
        <v>504</v>
      </c>
      <c r="L733" s="18" t="s">
        <v>27</v>
      </c>
      <c r="M733">
        <v>121</v>
      </c>
      <c r="N733">
        <v>126</v>
      </c>
      <c r="O733">
        <v>10</v>
      </c>
      <c r="P733">
        <v>27</v>
      </c>
      <c r="Q733" t="s">
        <v>422</v>
      </c>
      <c r="R733" s="31" t="s">
        <v>420</v>
      </c>
      <c r="S733" s="41">
        <v>1650</v>
      </c>
      <c r="T733" s="33" t="s">
        <v>417</v>
      </c>
      <c r="U733">
        <v>4</v>
      </c>
      <c r="V733">
        <v>53</v>
      </c>
      <c r="W733" t="s">
        <v>1155</v>
      </c>
      <c r="X733">
        <v>9</v>
      </c>
      <c r="Y733">
        <v>11</v>
      </c>
      <c r="Z733">
        <v>12</v>
      </c>
      <c r="AA733">
        <v>11</v>
      </c>
      <c r="AD733" t="s">
        <v>1257</v>
      </c>
      <c r="AE733">
        <v>1095</v>
      </c>
      <c r="AF733" t="s">
        <v>17</v>
      </c>
    </row>
    <row r="734" spans="1:32" x14ac:dyDescent="0.25">
      <c r="A734" s="19" t="s">
        <v>177</v>
      </c>
      <c r="B734" s="16" t="s">
        <v>198</v>
      </c>
      <c r="C734" s="37" t="str">
        <f>VLOOKUP(X734, method!$A$1:$B$15, 2, 0)</f>
        <v>中前</v>
      </c>
      <c r="D734">
        <v>12</v>
      </c>
      <c r="E734" s="141" t="str">
        <f t="shared" si="22"/>
        <v/>
      </c>
      <c r="F734" s="141">
        <f>COUNTIF($B$2:B734,B734)</f>
        <v>4</v>
      </c>
      <c r="G734" s="141" t="str">
        <f t="shared" si="23"/>
        <v/>
      </c>
      <c r="H734">
        <v>12</v>
      </c>
      <c r="I734">
        <v>8</v>
      </c>
      <c r="J734" s="47" t="s">
        <v>504</v>
      </c>
      <c r="K734" s="47" t="s">
        <v>504</v>
      </c>
      <c r="L734" s="18" t="s">
        <v>27</v>
      </c>
      <c r="M734">
        <v>121</v>
      </c>
      <c r="N734">
        <v>129</v>
      </c>
      <c r="O734">
        <v>10</v>
      </c>
      <c r="P734">
        <v>43</v>
      </c>
      <c r="Q734" t="s">
        <v>682</v>
      </c>
      <c r="R734" t="s">
        <v>479</v>
      </c>
      <c r="S734">
        <v>1400</v>
      </c>
      <c r="T734" s="33" t="s">
        <v>427</v>
      </c>
      <c r="U734">
        <v>4</v>
      </c>
      <c r="V734">
        <v>55</v>
      </c>
      <c r="W734" t="s">
        <v>468</v>
      </c>
      <c r="X734">
        <v>6</v>
      </c>
      <c r="Y734">
        <v>8</v>
      </c>
      <c r="Z734">
        <v>9</v>
      </c>
      <c r="AA734">
        <v>12</v>
      </c>
      <c r="AD734" t="s">
        <v>1258</v>
      </c>
      <c r="AE734">
        <v>1097</v>
      </c>
      <c r="AF734" t="s">
        <v>17</v>
      </c>
    </row>
    <row r="735" spans="1:32" x14ac:dyDescent="0.25">
      <c r="A735" s="19" t="s">
        <v>177</v>
      </c>
      <c r="B735" s="16" t="s">
        <v>198</v>
      </c>
      <c r="C735" s="35" t="str">
        <f>VLOOKUP(X735, method!$A$1:$B$15, 2, 0)</f>
        <v>放頭</v>
      </c>
      <c r="D735">
        <v>11</v>
      </c>
      <c r="E735" s="141" t="str">
        <f t="shared" si="22"/>
        <v/>
      </c>
      <c r="F735" s="141">
        <f>COUNTIF($B$2:B735,B735)</f>
        <v>5</v>
      </c>
      <c r="G735" s="141" t="str">
        <f t="shared" si="23"/>
        <v/>
      </c>
      <c r="H735">
        <v>12</v>
      </c>
      <c r="I735">
        <v>10</v>
      </c>
      <c r="J735" s="47" t="s">
        <v>504</v>
      </c>
      <c r="K735" s="49" t="s">
        <v>31</v>
      </c>
      <c r="L735" s="18" t="s">
        <v>27</v>
      </c>
      <c r="M735">
        <v>121</v>
      </c>
      <c r="N735">
        <v>133</v>
      </c>
      <c r="O735">
        <v>10</v>
      </c>
      <c r="P735">
        <v>10</v>
      </c>
      <c r="Q735" t="s">
        <v>777</v>
      </c>
      <c r="R735" s="31" t="s">
        <v>420</v>
      </c>
      <c r="S735">
        <v>1800</v>
      </c>
      <c r="T735" s="33" t="s">
        <v>427</v>
      </c>
      <c r="U735">
        <v>4</v>
      </c>
      <c r="V735">
        <v>57</v>
      </c>
      <c r="W735">
        <v>7</v>
      </c>
      <c r="X735">
        <v>3</v>
      </c>
      <c r="Y735">
        <v>3</v>
      </c>
      <c r="Z735">
        <v>5</v>
      </c>
      <c r="AA735">
        <v>5</v>
      </c>
      <c r="AB735">
        <v>11</v>
      </c>
      <c r="AD735" t="s">
        <v>1259</v>
      </c>
      <c r="AE735">
        <v>1086</v>
      </c>
      <c r="AF735" t="s">
        <v>17</v>
      </c>
    </row>
    <row r="736" spans="1:32" x14ac:dyDescent="0.25">
      <c r="A736" s="19" t="s">
        <v>177</v>
      </c>
      <c r="B736" s="16" t="s">
        <v>198</v>
      </c>
      <c r="C736" s="37" t="str">
        <f>VLOOKUP(X736, method!$A$1:$B$15, 2, 0)</f>
        <v>中前</v>
      </c>
      <c r="D736">
        <v>11</v>
      </c>
      <c r="E736" s="141" t="str">
        <f t="shared" si="22"/>
        <v/>
      </c>
      <c r="F736" s="141">
        <f>COUNTIF($B$2:B736,B736)</f>
        <v>6</v>
      </c>
      <c r="G736" s="141" t="str">
        <f t="shared" si="23"/>
        <v/>
      </c>
      <c r="H736">
        <v>12</v>
      </c>
      <c r="I736">
        <v>8</v>
      </c>
      <c r="J736" s="47" t="s">
        <v>504</v>
      </c>
      <c r="K736" s="47" t="s">
        <v>504</v>
      </c>
      <c r="L736" s="18" t="s">
        <v>27</v>
      </c>
      <c r="M736">
        <v>121</v>
      </c>
      <c r="N736">
        <v>132</v>
      </c>
      <c r="O736">
        <v>10</v>
      </c>
      <c r="P736">
        <v>11</v>
      </c>
      <c r="Q736" t="s">
        <v>433</v>
      </c>
      <c r="R736" s="32" t="s">
        <v>416</v>
      </c>
      <c r="S736" s="41">
        <v>1650</v>
      </c>
      <c r="T736" s="33" t="s">
        <v>427</v>
      </c>
      <c r="U736">
        <v>4</v>
      </c>
      <c r="V736">
        <v>59</v>
      </c>
      <c r="W736" t="s">
        <v>487</v>
      </c>
      <c r="X736">
        <v>7</v>
      </c>
      <c r="Y736">
        <v>9</v>
      </c>
      <c r="Z736">
        <v>11</v>
      </c>
      <c r="AA736">
        <v>11</v>
      </c>
      <c r="AD736" t="s">
        <v>1260</v>
      </c>
      <c r="AE736">
        <v>1088</v>
      </c>
      <c r="AF736" t="s">
        <v>17</v>
      </c>
    </row>
    <row r="737" spans="1:32" x14ac:dyDescent="0.25">
      <c r="A737" s="19" t="s">
        <v>177</v>
      </c>
      <c r="B737" s="16" t="s">
        <v>198</v>
      </c>
      <c r="C737" s="35" t="str">
        <f>VLOOKUP(X737, method!$A$1:$B$15, 2, 0)</f>
        <v>放頭</v>
      </c>
      <c r="D737" s="30">
        <v>4</v>
      </c>
      <c r="E737" s="141" t="str">
        <f t="shared" si="22"/>
        <v/>
      </c>
      <c r="F737" s="141">
        <f>COUNTIF($B$2:B737,B737)</f>
        <v>7</v>
      </c>
      <c r="G737" s="141" t="str">
        <f t="shared" si="23"/>
        <v/>
      </c>
      <c r="H737">
        <v>12</v>
      </c>
      <c r="I737">
        <v>10</v>
      </c>
      <c r="J737" s="47" t="s">
        <v>504</v>
      </c>
      <c r="K737" s="47" t="s">
        <v>504</v>
      </c>
      <c r="L737" s="18" t="s">
        <v>27</v>
      </c>
      <c r="M737">
        <v>121</v>
      </c>
      <c r="N737">
        <v>113</v>
      </c>
      <c r="O737">
        <v>10</v>
      </c>
      <c r="P737">
        <v>17</v>
      </c>
      <c r="Q737" t="s">
        <v>437</v>
      </c>
      <c r="R737" s="32" t="s">
        <v>432</v>
      </c>
      <c r="S737">
        <v>1800</v>
      </c>
      <c r="T737" s="34" t="s">
        <v>438</v>
      </c>
      <c r="U737">
        <v>3</v>
      </c>
      <c r="V737">
        <v>60</v>
      </c>
      <c r="W737" s="12" t="s">
        <v>552</v>
      </c>
      <c r="X737">
        <v>2</v>
      </c>
      <c r="Y737">
        <v>2</v>
      </c>
      <c r="Z737">
        <v>2</v>
      </c>
      <c r="AA737">
        <v>2</v>
      </c>
      <c r="AB737">
        <v>4</v>
      </c>
      <c r="AD737" t="s">
        <v>1261</v>
      </c>
      <c r="AE737">
        <v>1089</v>
      </c>
      <c r="AF737" t="s">
        <v>17</v>
      </c>
    </row>
    <row r="738" spans="1:32" x14ac:dyDescent="0.25">
      <c r="A738" s="19" t="s">
        <v>177</v>
      </c>
      <c r="B738" s="16" t="s">
        <v>198</v>
      </c>
      <c r="C738" s="35" t="str">
        <f>VLOOKUP(X738, method!$A$1:$B$15, 2, 0)</f>
        <v>放頭</v>
      </c>
      <c r="D738">
        <v>9</v>
      </c>
      <c r="E738" s="141" t="str">
        <f t="shared" si="22"/>
        <v/>
      </c>
      <c r="F738" s="141">
        <f>COUNTIF($B$2:B738,B738)</f>
        <v>8</v>
      </c>
      <c r="G738" s="141" t="str">
        <f t="shared" si="23"/>
        <v/>
      </c>
      <c r="H738">
        <v>12</v>
      </c>
      <c r="I738">
        <v>9</v>
      </c>
      <c r="J738" s="47" t="s">
        <v>504</v>
      </c>
      <c r="K738" s="47" t="s">
        <v>504</v>
      </c>
      <c r="L738" s="18" t="s">
        <v>27</v>
      </c>
      <c r="M738">
        <v>121</v>
      </c>
      <c r="N738">
        <v>112</v>
      </c>
      <c r="O738">
        <v>10</v>
      </c>
      <c r="P738">
        <v>12</v>
      </c>
      <c r="Q738" t="s">
        <v>555</v>
      </c>
      <c r="R738" s="32" t="s">
        <v>416</v>
      </c>
      <c r="S738">
        <v>1800</v>
      </c>
      <c r="T738" s="33" t="s">
        <v>417</v>
      </c>
      <c r="U738">
        <v>3</v>
      </c>
      <c r="V738">
        <v>60</v>
      </c>
      <c r="W738" t="s">
        <v>516</v>
      </c>
      <c r="X738">
        <v>2</v>
      </c>
      <c r="Y738">
        <v>3</v>
      </c>
      <c r="Z738">
        <v>3</v>
      </c>
      <c r="AA738">
        <v>4</v>
      </c>
      <c r="AB738">
        <v>9</v>
      </c>
      <c r="AD738" t="s">
        <v>1162</v>
      </c>
      <c r="AE738">
        <v>1087</v>
      </c>
      <c r="AF738" t="s">
        <v>17</v>
      </c>
    </row>
    <row r="739" spans="1:32" x14ac:dyDescent="0.25">
      <c r="A739" s="19" t="s">
        <v>177</v>
      </c>
      <c r="B739" s="16" t="s">
        <v>198</v>
      </c>
      <c r="C739" s="37" t="str">
        <f>VLOOKUP(X739, method!$A$1:$B$15, 2, 0)</f>
        <v>中前</v>
      </c>
      <c r="D739">
        <v>7</v>
      </c>
      <c r="E739" s="141" t="str">
        <f t="shared" si="22"/>
        <v/>
      </c>
      <c r="F739" s="141">
        <f>COUNTIF($B$2:B739,B739)</f>
        <v>9</v>
      </c>
      <c r="G739" s="141" t="str">
        <f t="shared" si="23"/>
        <v/>
      </c>
      <c r="H739">
        <v>12</v>
      </c>
      <c r="I739">
        <v>10</v>
      </c>
      <c r="J739" s="47" t="s">
        <v>504</v>
      </c>
      <c r="K739" s="47" t="s">
        <v>504</v>
      </c>
      <c r="L739" s="18" t="s">
        <v>27</v>
      </c>
      <c r="M739">
        <v>121</v>
      </c>
      <c r="N739">
        <v>113</v>
      </c>
      <c r="O739">
        <v>10</v>
      </c>
      <c r="P739">
        <v>3.3</v>
      </c>
      <c r="Q739" t="s">
        <v>515</v>
      </c>
      <c r="R739" s="32" t="s">
        <v>432</v>
      </c>
      <c r="S739" s="41">
        <v>1650</v>
      </c>
      <c r="T739" s="33" t="s">
        <v>427</v>
      </c>
      <c r="U739">
        <v>3</v>
      </c>
      <c r="V739">
        <v>60</v>
      </c>
      <c r="W739">
        <v>5</v>
      </c>
      <c r="X739">
        <v>4</v>
      </c>
      <c r="Y739">
        <v>5</v>
      </c>
      <c r="Z739">
        <v>6</v>
      </c>
      <c r="AA739">
        <v>7</v>
      </c>
      <c r="AD739" t="s">
        <v>1202</v>
      </c>
      <c r="AE739">
        <v>1096</v>
      </c>
      <c r="AF739" t="s">
        <v>17</v>
      </c>
    </row>
    <row r="740" spans="1:32" x14ac:dyDescent="0.25">
      <c r="A740" s="19" t="s">
        <v>177</v>
      </c>
      <c r="B740" s="16" t="s">
        <v>198</v>
      </c>
      <c r="C740" s="35" t="str">
        <f>VLOOKUP(X740, method!$A$1:$B$15, 2, 0)</f>
        <v>放頭</v>
      </c>
      <c r="D740" s="28">
        <v>1</v>
      </c>
      <c r="E740" s="140" t="str">
        <f t="shared" si="22"/>
        <v/>
      </c>
      <c r="F740" s="140">
        <f>COUNTIF($B$2:B740,B740)</f>
        <v>10</v>
      </c>
      <c r="G740" s="140" t="str">
        <f t="shared" si="23"/>
        <v/>
      </c>
      <c r="H740">
        <v>12</v>
      </c>
      <c r="I740">
        <v>11</v>
      </c>
      <c r="J740" s="47" t="s">
        <v>504</v>
      </c>
      <c r="K740" s="47" t="s">
        <v>504</v>
      </c>
      <c r="L740" s="18" t="s">
        <v>27</v>
      </c>
      <c r="M740">
        <v>121</v>
      </c>
      <c r="N740">
        <v>124</v>
      </c>
      <c r="O740">
        <v>10</v>
      </c>
      <c r="P740">
        <v>5.6</v>
      </c>
      <c r="Q740" t="s">
        <v>448</v>
      </c>
      <c r="R740" s="32" t="s">
        <v>432</v>
      </c>
      <c r="S740" s="41">
        <v>1650</v>
      </c>
      <c r="T740" s="33" t="s">
        <v>427</v>
      </c>
      <c r="U740">
        <v>4</v>
      </c>
      <c r="V740">
        <v>52</v>
      </c>
      <c r="W740" s="12" t="s">
        <v>552</v>
      </c>
      <c r="X740">
        <v>2</v>
      </c>
      <c r="Y740">
        <v>2</v>
      </c>
      <c r="Z740">
        <v>2</v>
      </c>
      <c r="AA740">
        <v>1</v>
      </c>
      <c r="AD740" t="s">
        <v>199</v>
      </c>
      <c r="AE740">
        <v>1093</v>
      </c>
      <c r="AF740" t="s">
        <v>17</v>
      </c>
    </row>
    <row r="741" spans="1:32" x14ac:dyDescent="0.25">
      <c r="A741" s="19" t="s">
        <v>177</v>
      </c>
      <c r="B741" s="16" t="s">
        <v>198</v>
      </c>
      <c r="C741" s="35" t="str">
        <f>VLOOKUP(X741, method!$A$1:$B$15, 2, 0)</f>
        <v>放頭</v>
      </c>
      <c r="D741" s="28">
        <v>3</v>
      </c>
      <c r="E741" s="140" t="str">
        <f t="shared" si="22"/>
        <v/>
      </c>
      <c r="F741" s="140">
        <f>COUNTIF($B$2:B741,B741)</f>
        <v>11</v>
      </c>
      <c r="G741" s="140" t="str">
        <f t="shared" si="23"/>
        <v/>
      </c>
      <c r="H741">
        <v>12</v>
      </c>
      <c r="I741">
        <v>12</v>
      </c>
      <c r="J741" s="47" t="s">
        <v>504</v>
      </c>
      <c r="K741" s="59" t="s">
        <v>85</v>
      </c>
      <c r="L741" s="18" t="s">
        <v>27</v>
      </c>
      <c r="M741">
        <v>121</v>
      </c>
      <c r="N741">
        <v>126</v>
      </c>
      <c r="O741">
        <v>10</v>
      </c>
      <c r="P741">
        <v>12</v>
      </c>
      <c r="Q741" t="s">
        <v>518</v>
      </c>
      <c r="R741" s="32" t="s">
        <v>416</v>
      </c>
      <c r="S741" s="41">
        <v>1650</v>
      </c>
      <c r="T741" s="33" t="s">
        <v>417</v>
      </c>
      <c r="U741">
        <v>4</v>
      </c>
      <c r="V741">
        <v>51</v>
      </c>
      <c r="W741" s="12" t="s">
        <v>654</v>
      </c>
      <c r="X741">
        <v>2</v>
      </c>
      <c r="Y741">
        <v>3</v>
      </c>
      <c r="Z741">
        <v>3</v>
      </c>
      <c r="AA741">
        <v>3</v>
      </c>
      <c r="AD741" t="s">
        <v>918</v>
      </c>
      <c r="AE741">
        <v>1088</v>
      </c>
      <c r="AF741" t="s">
        <v>17</v>
      </c>
    </row>
    <row r="742" spans="1:32" x14ac:dyDescent="0.25">
      <c r="A742" s="19" t="s">
        <v>177</v>
      </c>
      <c r="B742" s="16" t="s">
        <v>198</v>
      </c>
      <c r="C742" s="36" t="str">
        <f>VLOOKUP(X742, method!$A$1:$B$15, 2, 0)</f>
        <v>中後</v>
      </c>
      <c r="D742" s="28">
        <v>3</v>
      </c>
      <c r="E742" s="140" t="str">
        <f t="shared" si="22"/>
        <v/>
      </c>
      <c r="F742" s="140">
        <f>COUNTIF($B$2:B742,B742)</f>
        <v>12</v>
      </c>
      <c r="G742" s="140" t="str">
        <f t="shared" si="23"/>
        <v/>
      </c>
      <c r="H742">
        <v>12</v>
      </c>
      <c r="I742">
        <v>4</v>
      </c>
      <c r="J742" s="47" t="s">
        <v>504</v>
      </c>
      <c r="K742" s="47" t="s">
        <v>504</v>
      </c>
      <c r="L742" s="18" t="s">
        <v>27</v>
      </c>
      <c r="M742">
        <v>121</v>
      </c>
      <c r="N742">
        <v>125</v>
      </c>
      <c r="O742">
        <v>10</v>
      </c>
      <c r="P742">
        <v>5.9</v>
      </c>
      <c r="Q742" t="s">
        <v>901</v>
      </c>
      <c r="R742" s="32" t="s">
        <v>416</v>
      </c>
      <c r="S742" s="41">
        <v>1650</v>
      </c>
      <c r="T742" s="33" t="s">
        <v>417</v>
      </c>
      <c r="U742">
        <v>4</v>
      </c>
      <c r="V742">
        <v>51</v>
      </c>
      <c r="W742" s="12" t="s">
        <v>418</v>
      </c>
      <c r="X742">
        <v>8</v>
      </c>
      <c r="Y742">
        <v>9</v>
      </c>
      <c r="Z742">
        <v>9</v>
      </c>
      <c r="AA742">
        <v>3</v>
      </c>
      <c r="AD742" t="s">
        <v>1262</v>
      </c>
      <c r="AE742">
        <v>1080</v>
      </c>
      <c r="AF742" t="s">
        <v>17</v>
      </c>
    </row>
    <row r="743" spans="1:32" x14ac:dyDescent="0.25">
      <c r="A743" s="19" t="s">
        <v>177</v>
      </c>
      <c r="B743" s="16" t="s">
        <v>198</v>
      </c>
      <c r="C743" s="35" t="str">
        <f>VLOOKUP(X743, method!$A$1:$B$15, 2, 0)</f>
        <v>放頭</v>
      </c>
      <c r="D743" s="28">
        <v>3</v>
      </c>
      <c r="E743" s="140" t="str">
        <f t="shared" si="22"/>
        <v/>
      </c>
      <c r="F743" s="140">
        <f>COUNTIF($B$2:B743,B743)</f>
        <v>13</v>
      </c>
      <c r="G743" s="140" t="str">
        <f t="shared" si="23"/>
        <v/>
      </c>
      <c r="H743">
        <v>12</v>
      </c>
      <c r="I743">
        <v>1</v>
      </c>
      <c r="J743" s="47" t="s">
        <v>504</v>
      </c>
      <c r="K743" s="50" t="s">
        <v>565</v>
      </c>
      <c r="L743" s="18" t="s">
        <v>27</v>
      </c>
      <c r="M743">
        <v>121</v>
      </c>
      <c r="N743">
        <v>123</v>
      </c>
      <c r="O743">
        <v>10</v>
      </c>
      <c r="P743">
        <v>14</v>
      </c>
      <c r="Q743" t="s">
        <v>583</v>
      </c>
      <c r="R743" s="32" t="s">
        <v>432</v>
      </c>
      <c r="S743" s="41">
        <v>1650</v>
      </c>
      <c r="T743" s="33" t="s">
        <v>417</v>
      </c>
      <c r="U743">
        <v>4</v>
      </c>
      <c r="V743">
        <v>50</v>
      </c>
      <c r="W743" s="12" t="s">
        <v>423</v>
      </c>
      <c r="X743">
        <v>3</v>
      </c>
      <c r="Y743">
        <v>4</v>
      </c>
      <c r="Z743">
        <v>4</v>
      </c>
      <c r="AA743">
        <v>3</v>
      </c>
      <c r="AD743" t="s">
        <v>1263</v>
      </c>
      <c r="AE743">
        <v>1076</v>
      </c>
      <c r="AF743" t="s">
        <v>17</v>
      </c>
    </row>
    <row r="744" spans="1:32" x14ac:dyDescent="0.25">
      <c r="A744" s="19" t="s">
        <v>177</v>
      </c>
      <c r="B744" s="16" t="s">
        <v>198</v>
      </c>
      <c r="C744" s="35" t="str">
        <f>VLOOKUP(X744, method!$A$1:$B$15, 2, 0)</f>
        <v>放頭</v>
      </c>
      <c r="D744" s="28">
        <v>1</v>
      </c>
      <c r="E744" s="140" t="str">
        <f t="shared" si="22"/>
        <v/>
      </c>
      <c r="F744" s="140">
        <f>COUNTIF($B$2:B744,B744)</f>
        <v>14</v>
      </c>
      <c r="G744" s="140" t="str">
        <f t="shared" si="23"/>
        <v/>
      </c>
      <c r="H744">
        <v>12</v>
      </c>
      <c r="I744">
        <v>7</v>
      </c>
      <c r="J744" s="47" t="s">
        <v>504</v>
      </c>
      <c r="K744" s="47" t="s">
        <v>504</v>
      </c>
      <c r="L744" s="18" t="s">
        <v>27</v>
      </c>
      <c r="M744">
        <v>121</v>
      </c>
      <c r="N744">
        <v>119</v>
      </c>
      <c r="O744">
        <v>10</v>
      </c>
      <c r="P744">
        <v>96</v>
      </c>
      <c r="Q744" t="s">
        <v>718</v>
      </c>
      <c r="R744" s="31" t="s">
        <v>420</v>
      </c>
      <c r="S744" s="41">
        <v>1650</v>
      </c>
      <c r="T744" s="33" t="s">
        <v>417</v>
      </c>
      <c r="U744">
        <v>4</v>
      </c>
      <c r="V744">
        <v>45</v>
      </c>
      <c r="W744" s="12" t="s">
        <v>446</v>
      </c>
      <c r="X744">
        <v>1</v>
      </c>
      <c r="Y744">
        <v>1</v>
      </c>
      <c r="Z744">
        <v>2</v>
      </c>
      <c r="AA744">
        <v>1</v>
      </c>
      <c r="AD744" t="s">
        <v>1264</v>
      </c>
      <c r="AE744">
        <v>1077</v>
      </c>
      <c r="AF744" t="s">
        <v>569</v>
      </c>
    </row>
    <row r="745" spans="1:32" x14ac:dyDescent="0.25">
      <c r="A745" s="19" t="s">
        <v>177</v>
      </c>
      <c r="B745" s="16" t="s">
        <v>198</v>
      </c>
      <c r="C745" s="37" t="str">
        <f>VLOOKUP(X745, method!$A$1:$B$15, 2, 0)</f>
        <v>中前</v>
      </c>
      <c r="D745">
        <v>11</v>
      </c>
      <c r="E745" s="141" t="str">
        <f t="shared" si="22"/>
        <v/>
      </c>
      <c r="F745" s="141">
        <f>COUNTIF($B$2:B745,B745)</f>
        <v>15</v>
      </c>
      <c r="G745" s="141" t="str">
        <f t="shared" si="23"/>
        <v/>
      </c>
      <c r="H745">
        <v>12</v>
      </c>
      <c r="I745">
        <v>3</v>
      </c>
      <c r="J745" s="47" t="s">
        <v>504</v>
      </c>
      <c r="K745" s="64" t="s">
        <v>150</v>
      </c>
      <c r="L745" s="18" t="s">
        <v>27</v>
      </c>
      <c r="M745">
        <v>121</v>
      </c>
      <c r="N745">
        <v>122</v>
      </c>
      <c r="O745">
        <v>10</v>
      </c>
      <c r="P745">
        <v>79</v>
      </c>
      <c r="Q745" t="s">
        <v>631</v>
      </c>
      <c r="R745" t="s">
        <v>501</v>
      </c>
      <c r="S745">
        <v>1400</v>
      </c>
      <c r="T745" s="33" t="s">
        <v>417</v>
      </c>
      <c r="U745">
        <v>4</v>
      </c>
      <c r="V745">
        <v>47</v>
      </c>
      <c r="W745" t="s">
        <v>738</v>
      </c>
      <c r="X745">
        <v>5</v>
      </c>
      <c r="Y745">
        <v>7</v>
      </c>
      <c r="Z745">
        <v>10</v>
      </c>
      <c r="AA745">
        <v>11</v>
      </c>
      <c r="AD745" t="s">
        <v>1210</v>
      </c>
      <c r="AE745">
        <v>1075</v>
      </c>
      <c r="AF745" t="s">
        <v>46</v>
      </c>
    </row>
    <row r="746" spans="1:32" x14ac:dyDescent="0.25">
      <c r="A746" s="19" t="s">
        <v>177</v>
      </c>
      <c r="B746" s="16" t="s">
        <v>198</v>
      </c>
      <c r="C746" s="36" t="str">
        <f>VLOOKUP(X746, method!$A$1:$B$15, 2, 0)</f>
        <v>中後</v>
      </c>
      <c r="D746">
        <v>10</v>
      </c>
      <c r="E746" s="141" t="str">
        <f t="shared" si="22"/>
        <v/>
      </c>
      <c r="F746" s="141">
        <f>COUNTIF($B$2:B746,B746)</f>
        <v>16</v>
      </c>
      <c r="G746" s="141" t="str">
        <f t="shared" si="23"/>
        <v/>
      </c>
      <c r="H746">
        <v>12</v>
      </c>
      <c r="I746">
        <v>10</v>
      </c>
      <c r="J746" s="47" t="s">
        <v>504</v>
      </c>
      <c r="K746" s="73" t="s">
        <v>452</v>
      </c>
      <c r="L746" s="18" t="s">
        <v>27</v>
      </c>
      <c r="M746">
        <v>121</v>
      </c>
      <c r="N746">
        <v>125</v>
      </c>
      <c r="O746">
        <v>10</v>
      </c>
      <c r="P746">
        <v>73</v>
      </c>
      <c r="Q746" t="s">
        <v>748</v>
      </c>
      <c r="R746" t="s">
        <v>479</v>
      </c>
      <c r="S746">
        <v>1200</v>
      </c>
      <c r="T746" s="33" t="s">
        <v>427</v>
      </c>
      <c r="U746">
        <v>4</v>
      </c>
      <c r="V746">
        <v>49</v>
      </c>
      <c r="W746">
        <v>7</v>
      </c>
      <c r="X746">
        <v>9</v>
      </c>
      <c r="Y746">
        <v>12</v>
      </c>
      <c r="Z746">
        <v>10</v>
      </c>
      <c r="AD746" t="s">
        <v>1265</v>
      </c>
      <c r="AE746">
        <v>1088</v>
      </c>
      <c r="AF746" t="s">
        <v>572</v>
      </c>
    </row>
    <row r="747" spans="1:32" x14ac:dyDescent="0.25">
      <c r="A747" s="19" t="s">
        <v>177</v>
      </c>
      <c r="B747" s="16" t="s">
        <v>198</v>
      </c>
      <c r="C747" s="36" t="str">
        <f>VLOOKUP(X747, method!$A$1:$B$15, 2, 0)</f>
        <v>中後</v>
      </c>
      <c r="D747">
        <v>8</v>
      </c>
      <c r="E747" s="141" t="str">
        <f t="shared" si="22"/>
        <v/>
      </c>
      <c r="F747" s="141">
        <f>COUNTIF($B$2:B747,B747)</f>
        <v>17</v>
      </c>
      <c r="G747" s="141" t="str">
        <f t="shared" si="23"/>
        <v/>
      </c>
      <c r="H747">
        <v>12</v>
      </c>
      <c r="I747">
        <v>5</v>
      </c>
      <c r="J747" s="47" t="s">
        <v>504</v>
      </c>
      <c r="K747" s="73" t="s">
        <v>452</v>
      </c>
      <c r="L747" s="19" t="s">
        <v>32</v>
      </c>
      <c r="M747">
        <v>121</v>
      </c>
      <c r="N747">
        <v>127</v>
      </c>
      <c r="O747">
        <v>10</v>
      </c>
      <c r="P747">
        <v>97</v>
      </c>
      <c r="Q747" t="s">
        <v>637</v>
      </c>
      <c r="R747" t="s">
        <v>501</v>
      </c>
      <c r="S747">
        <v>1200</v>
      </c>
      <c r="T747" s="33" t="s">
        <v>417</v>
      </c>
      <c r="U747">
        <v>4</v>
      </c>
      <c r="V747">
        <v>51</v>
      </c>
      <c r="W747" t="s">
        <v>453</v>
      </c>
      <c r="X747">
        <v>9</v>
      </c>
      <c r="Y747">
        <v>9</v>
      </c>
      <c r="Z747">
        <v>8</v>
      </c>
      <c r="AD747" t="s">
        <v>1266</v>
      </c>
      <c r="AE747">
        <v>1110</v>
      </c>
      <c r="AF747" t="s">
        <v>569</v>
      </c>
    </row>
    <row r="748" spans="1:32" x14ac:dyDescent="0.25">
      <c r="A748" s="19" t="s">
        <v>177</v>
      </c>
      <c r="B748" s="16" t="s">
        <v>198</v>
      </c>
      <c r="C748" s="37" t="str">
        <f>VLOOKUP(X748, method!$A$1:$B$15, 2, 0)</f>
        <v>中前</v>
      </c>
      <c r="D748">
        <v>11</v>
      </c>
      <c r="E748" s="141" t="str">
        <f t="shared" si="22"/>
        <v/>
      </c>
      <c r="F748" s="141">
        <f>COUNTIF($B$2:B748,B748)</f>
        <v>18</v>
      </c>
      <c r="G748" s="141" t="str">
        <f t="shared" si="23"/>
        <v/>
      </c>
      <c r="H748">
        <v>12</v>
      </c>
      <c r="I748">
        <v>4</v>
      </c>
      <c r="J748" s="47" t="s">
        <v>504</v>
      </c>
      <c r="K748" s="72" t="s">
        <v>434</v>
      </c>
      <c r="L748" s="19" t="s">
        <v>32</v>
      </c>
      <c r="M748">
        <v>121</v>
      </c>
      <c r="N748">
        <v>134</v>
      </c>
      <c r="O748">
        <v>10</v>
      </c>
      <c r="P748">
        <v>62</v>
      </c>
      <c r="Q748" t="s">
        <v>602</v>
      </c>
      <c r="R748" s="32" t="s">
        <v>426</v>
      </c>
      <c r="S748" s="41">
        <v>1650</v>
      </c>
      <c r="T748" s="33" t="s">
        <v>417</v>
      </c>
      <c r="U748">
        <v>4</v>
      </c>
      <c r="V748">
        <v>56</v>
      </c>
      <c r="W748" t="s">
        <v>1267</v>
      </c>
      <c r="X748">
        <v>4</v>
      </c>
      <c r="Y748">
        <v>4</v>
      </c>
      <c r="Z748">
        <v>8</v>
      </c>
      <c r="AA748">
        <v>11</v>
      </c>
      <c r="AD748" t="s">
        <v>1268</v>
      </c>
      <c r="AE748">
        <v>1099</v>
      </c>
      <c r="AF748" t="s">
        <v>572</v>
      </c>
    </row>
    <row r="749" spans="1:32" x14ac:dyDescent="0.25">
      <c r="A749" s="19" t="s">
        <v>177</v>
      </c>
      <c r="B749" s="16" t="s">
        <v>198</v>
      </c>
      <c r="C749" s="35" t="str">
        <f>VLOOKUP(X749, method!$A$1:$B$15, 2, 0)</f>
        <v>放頭</v>
      </c>
      <c r="D749">
        <v>12</v>
      </c>
      <c r="E749" s="141" t="str">
        <f t="shared" si="22"/>
        <v/>
      </c>
      <c r="F749" s="141">
        <f>COUNTIF($B$2:B749,B749)</f>
        <v>19</v>
      </c>
      <c r="G749" s="141" t="str">
        <f t="shared" si="23"/>
        <v/>
      </c>
      <c r="H749">
        <v>12</v>
      </c>
      <c r="I749">
        <v>6</v>
      </c>
      <c r="J749" s="47" t="s">
        <v>504</v>
      </c>
      <c r="K749" s="67" t="s">
        <v>195</v>
      </c>
      <c r="L749" s="19" t="s">
        <v>32</v>
      </c>
      <c r="M749">
        <v>121</v>
      </c>
      <c r="N749">
        <v>134</v>
      </c>
      <c r="O749">
        <v>10</v>
      </c>
      <c r="P749">
        <v>94</v>
      </c>
      <c r="Q749" t="s">
        <v>489</v>
      </c>
      <c r="R749" s="31" t="s">
        <v>420</v>
      </c>
      <c r="S749" s="41">
        <v>1650</v>
      </c>
      <c r="T749" s="33" t="s">
        <v>417</v>
      </c>
      <c r="U749">
        <v>4</v>
      </c>
      <c r="V749">
        <v>59</v>
      </c>
      <c r="W749" t="s">
        <v>721</v>
      </c>
      <c r="X749">
        <v>1</v>
      </c>
      <c r="Y749">
        <v>1</v>
      </c>
      <c r="Z749">
        <v>1</v>
      </c>
      <c r="AA749">
        <v>12</v>
      </c>
      <c r="AD749" t="s">
        <v>1269</v>
      </c>
      <c r="AE749">
        <v>1107</v>
      </c>
      <c r="AF749" t="s">
        <v>17</v>
      </c>
    </row>
    <row r="750" spans="1:32" x14ac:dyDescent="0.25">
      <c r="A750" s="19" t="s">
        <v>177</v>
      </c>
      <c r="B750" s="16" t="s">
        <v>198</v>
      </c>
      <c r="C750" s="37" t="str">
        <f>VLOOKUP(X750, method!$A$1:$B$15, 2, 0)</f>
        <v>中前</v>
      </c>
      <c r="D750">
        <v>13</v>
      </c>
      <c r="E750" s="141" t="str">
        <f t="shared" si="22"/>
        <v/>
      </c>
      <c r="F750" s="141">
        <f>COUNTIF($B$2:B750,B750)</f>
        <v>20</v>
      </c>
      <c r="G750" s="141" t="str">
        <f t="shared" si="23"/>
        <v/>
      </c>
      <c r="H750">
        <v>12</v>
      </c>
      <c r="I750">
        <v>4</v>
      </c>
      <c r="J750" s="47" t="s">
        <v>504</v>
      </c>
      <c r="K750" s="66" t="s">
        <v>173</v>
      </c>
      <c r="L750" s="19" t="s">
        <v>32</v>
      </c>
      <c r="M750">
        <v>121</v>
      </c>
      <c r="N750">
        <v>121</v>
      </c>
      <c r="O750">
        <v>10</v>
      </c>
      <c r="P750">
        <v>203</v>
      </c>
      <c r="Q750" t="s">
        <v>605</v>
      </c>
      <c r="R750" t="s">
        <v>483</v>
      </c>
      <c r="S750">
        <v>1400</v>
      </c>
      <c r="T750" s="33" t="s">
        <v>427</v>
      </c>
      <c r="U750">
        <v>3</v>
      </c>
      <c r="V750">
        <v>61</v>
      </c>
      <c r="W750" t="s">
        <v>487</v>
      </c>
      <c r="X750">
        <v>6</v>
      </c>
      <c r="Y750">
        <v>6</v>
      </c>
      <c r="Z750">
        <v>13</v>
      </c>
      <c r="AA750">
        <v>13</v>
      </c>
      <c r="AD750" t="s">
        <v>623</v>
      </c>
      <c r="AE750">
        <v>1099</v>
      </c>
      <c r="AF750" t="s">
        <v>17</v>
      </c>
    </row>
    <row r="751" spans="1:32" x14ac:dyDescent="0.25">
      <c r="A751" s="19" t="s">
        <v>177</v>
      </c>
      <c r="B751" s="16" t="s">
        <v>198</v>
      </c>
      <c r="C751" s="36" t="str">
        <f>VLOOKUP(X751, method!$A$1:$B$15, 2, 0)</f>
        <v>中後</v>
      </c>
      <c r="D751">
        <v>8</v>
      </c>
      <c r="E751" s="141" t="str">
        <f t="shared" si="22"/>
        <v/>
      </c>
      <c r="F751" s="141">
        <f>COUNTIF($B$2:B751,B751)</f>
        <v>21</v>
      </c>
      <c r="G751" s="141" t="str">
        <f t="shared" si="23"/>
        <v/>
      </c>
      <c r="H751">
        <v>12</v>
      </c>
      <c r="I751">
        <v>6</v>
      </c>
      <c r="J751" s="47" t="s">
        <v>504</v>
      </c>
      <c r="K751" s="66" t="s">
        <v>173</v>
      </c>
      <c r="L751" s="19" t="s">
        <v>32</v>
      </c>
      <c r="M751">
        <v>121</v>
      </c>
      <c r="N751">
        <v>122</v>
      </c>
      <c r="O751">
        <v>10</v>
      </c>
      <c r="P751">
        <v>63</v>
      </c>
      <c r="Q751" t="s">
        <v>761</v>
      </c>
      <c r="R751" s="31" t="s">
        <v>420</v>
      </c>
      <c r="S751">
        <v>1200</v>
      </c>
      <c r="T751" s="33" t="s">
        <v>417</v>
      </c>
      <c r="U751">
        <v>3</v>
      </c>
      <c r="V751">
        <v>63</v>
      </c>
      <c r="W751">
        <v>8</v>
      </c>
      <c r="X751">
        <v>9</v>
      </c>
      <c r="Y751">
        <v>9</v>
      </c>
      <c r="Z751">
        <v>8</v>
      </c>
      <c r="AD751" t="s">
        <v>1270</v>
      </c>
      <c r="AE751">
        <v>1103</v>
      </c>
      <c r="AF751" t="s">
        <v>17</v>
      </c>
    </row>
    <row r="752" spans="1:32" x14ac:dyDescent="0.25">
      <c r="A752" s="19" t="s">
        <v>177</v>
      </c>
      <c r="B752" s="16" t="s">
        <v>198</v>
      </c>
      <c r="C752" s="38" t="str">
        <f>VLOOKUP(X752, method!$A$1:$B$15, 2, 0)</f>
        <v>留後</v>
      </c>
      <c r="D752">
        <v>11</v>
      </c>
      <c r="E752" s="141" t="str">
        <f t="shared" si="22"/>
        <v/>
      </c>
      <c r="F752" s="141">
        <f>COUNTIF($B$2:B752,B752)</f>
        <v>22</v>
      </c>
      <c r="G752" s="141" t="str">
        <f t="shared" si="23"/>
        <v/>
      </c>
      <c r="H752">
        <v>12</v>
      </c>
      <c r="I752">
        <v>6</v>
      </c>
      <c r="J752" s="47" t="s">
        <v>504</v>
      </c>
      <c r="K752" s="66" t="s">
        <v>173</v>
      </c>
      <c r="L752" s="19" t="s">
        <v>32</v>
      </c>
      <c r="M752">
        <v>121</v>
      </c>
      <c r="N752">
        <v>123</v>
      </c>
      <c r="O752">
        <v>10</v>
      </c>
      <c r="P752">
        <v>88</v>
      </c>
      <c r="Q752" t="s">
        <v>840</v>
      </c>
      <c r="R752" t="s">
        <v>483</v>
      </c>
      <c r="S752">
        <v>1200</v>
      </c>
      <c r="T752" s="33" t="s">
        <v>417</v>
      </c>
      <c r="U752">
        <v>3</v>
      </c>
      <c r="V752">
        <v>63</v>
      </c>
      <c r="W752" t="s">
        <v>522</v>
      </c>
      <c r="X752">
        <v>13</v>
      </c>
      <c r="Y752">
        <v>13</v>
      </c>
      <c r="Z752">
        <v>11</v>
      </c>
      <c r="AD752" t="s">
        <v>458</v>
      </c>
      <c r="AE752">
        <v>1087</v>
      </c>
      <c r="AF752" t="s">
        <v>521</v>
      </c>
    </row>
    <row r="753" spans="1:32" x14ac:dyDescent="0.25">
      <c r="A753" s="19" t="s">
        <v>177</v>
      </c>
      <c r="B753" s="17" t="s">
        <v>201</v>
      </c>
      <c r="C753" s="36" t="str">
        <f>VLOOKUP(X753, method!$A$1:$B$15, 2, 0)</f>
        <v>中後</v>
      </c>
      <c r="D753" s="28">
        <v>3</v>
      </c>
      <c r="E753" s="140" t="str">
        <f t="shared" si="22"/>
        <v/>
      </c>
      <c r="F753" s="140">
        <f>COUNTIF($B$2:B753,B753)</f>
        <v>1</v>
      </c>
      <c r="G753" s="140" t="str">
        <f t="shared" si="23"/>
        <v/>
      </c>
      <c r="H753">
        <v>4</v>
      </c>
      <c r="I753">
        <v>1</v>
      </c>
      <c r="J753" s="49" t="s">
        <v>31</v>
      </c>
      <c r="K753" s="51" t="s">
        <v>43</v>
      </c>
      <c r="L753" s="20" t="s">
        <v>121</v>
      </c>
      <c r="M753">
        <v>122</v>
      </c>
      <c r="N753">
        <v>123</v>
      </c>
      <c r="O753">
        <v>13</v>
      </c>
      <c r="P753">
        <v>32</v>
      </c>
      <c r="Q753" t="s">
        <v>564</v>
      </c>
      <c r="R753" s="32" t="s">
        <v>432</v>
      </c>
      <c r="S753" s="41">
        <v>1650</v>
      </c>
      <c r="T753" s="33" t="s">
        <v>417</v>
      </c>
      <c r="U753">
        <v>4</v>
      </c>
      <c r="V753">
        <v>48</v>
      </c>
      <c r="W753" s="12" t="s">
        <v>552</v>
      </c>
      <c r="X753">
        <v>8</v>
      </c>
      <c r="Y753">
        <v>8</v>
      </c>
      <c r="Z753">
        <v>8</v>
      </c>
      <c r="AA753">
        <v>3</v>
      </c>
      <c r="AD753" t="s">
        <v>202</v>
      </c>
      <c r="AE753">
        <v>1046</v>
      </c>
      <c r="AF753" t="s">
        <v>624</v>
      </c>
    </row>
    <row r="754" spans="1:32" x14ac:dyDescent="0.25">
      <c r="A754" s="19" t="s">
        <v>177</v>
      </c>
      <c r="B754" s="17" t="s">
        <v>201</v>
      </c>
      <c r="C754" s="36" t="str">
        <f>VLOOKUP(X754, method!$A$1:$B$15, 2, 0)</f>
        <v>中後</v>
      </c>
      <c r="D754">
        <v>8</v>
      </c>
      <c r="E754" s="141" t="str">
        <f t="shared" si="22"/>
        <v/>
      </c>
      <c r="F754" s="141">
        <f>COUNTIF($B$2:B754,B754)</f>
        <v>2</v>
      </c>
      <c r="G754" s="141" t="str">
        <f t="shared" si="23"/>
        <v/>
      </c>
      <c r="H754">
        <v>4</v>
      </c>
      <c r="I754">
        <v>4</v>
      </c>
      <c r="J754" s="49" t="s">
        <v>31</v>
      </c>
      <c r="K754" s="49" t="s">
        <v>31</v>
      </c>
      <c r="L754" s="20" t="s">
        <v>121</v>
      </c>
      <c r="M754">
        <v>122</v>
      </c>
      <c r="N754">
        <v>127</v>
      </c>
      <c r="O754">
        <v>13</v>
      </c>
      <c r="P754">
        <v>8.1999999999999993</v>
      </c>
      <c r="Q754" t="s">
        <v>853</v>
      </c>
      <c r="R754" s="32" t="s">
        <v>432</v>
      </c>
      <c r="S754">
        <v>1200</v>
      </c>
      <c r="T754" s="33" t="s">
        <v>427</v>
      </c>
      <c r="U754">
        <v>4</v>
      </c>
      <c r="V754">
        <v>50</v>
      </c>
      <c r="W754">
        <v>4</v>
      </c>
      <c r="X754">
        <v>10</v>
      </c>
      <c r="Y754">
        <v>10</v>
      </c>
      <c r="Z754">
        <v>8</v>
      </c>
      <c r="AD754" t="s">
        <v>717</v>
      </c>
      <c r="AE754">
        <v>1020</v>
      </c>
      <c r="AF754" t="s">
        <v>624</v>
      </c>
    </row>
    <row r="755" spans="1:32" x14ac:dyDescent="0.25">
      <c r="A755" s="19" t="s">
        <v>177</v>
      </c>
      <c r="B755" s="17" t="s">
        <v>201</v>
      </c>
      <c r="C755" s="38" t="str">
        <f>VLOOKUP(X755, method!$A$1:$B$15, 2, 0)</f>
        <v>留後</v>
      </c>
      <c r="D755">
        <v>7</v>
      </c>
      <c r="E755" s="141" t="str">
        <f t="shared" si="22"/>
        <v/>
      </c>
      <c r="F755" s="141">
        <f>COUNTIF($B$2:B755,B755)</f>
        <v>3</v>
      </c>
      <c r="G755" s="141" t="str">
        <f t="shared" si="23"/>
        <v/>
      </c>
      <c r="H755">
        <v>4</v>
      </c>
      <c r="I755">
        <v>1</v>
      </c>
      <c r="J755" s="49" t="s">
        <v>31</v>
      </c>
      <c r="K755" s="66" t="s">
        <v>173</v>
      </c>
      <c r="L755" s="20" t="s">
        <v>121</v>
      </c>
      <c r="M755">
        <v>122</v>
      </c>
      <c r="N755">
        <v>126</v>
      </c>
      <c r="O755">
        <v>13</v>
      </c>
      <c r="P755">
        <v>48</v>
      </c>
      <c r="Q755" t="s">
        <v>682</v>
      </c>
      <c r="R755" t="s">
        <v>479</v>
      </c>
      <c r="S755">
        <v>1000</v>
      </c>
      <c r="T755" s="33" t="s">
        <v>417</v>
      </c>
      <c r="U755">
        <v>4</v>
      </c>
      <c r="V755">
        <v>51</v>
      </c>
      <c r="W755" t="s">
        <v>474</v>
      </c>
      <c r="X755">
        <v>13</v>
      </c>
      <c r="Y755">
        <v>13</v>
      </c>
      <c r="Z755">
        <v>7</v>
      </c>
      <c r="AD755" t="s">
        <v>1271</v>
      </c>
      <c r="AE755">
        <v>1019</v>
      </c>
      <c r="AF755" t="s">
        <v>624</v>
      </c>
    </row>
    <row r="756" spans="1:32" x14ac:dyDescent="0.25">
      <c r="A756" s="19" t="s">
        <v>177</v>
      </c>
      <c r="B756" s="17" t="s">
        <v>201</v>
      </c>
      <c r="C756" s="38" t="str">
        <f>VLOOKUP(X756, method!$A$1:$B$15, 2, 0)</f>
        <v>留後</v>
      </c>
      <c r="D756" s="30">
        <v>4</v>
      </c>
      <c r="E756" s="141" t="str">
        <f t="shared" si="22"/>
        <v/>
      </c>
      <c r="F756" s="141">
        <f>COUNTIF($B$2:B756,B756)</f>
        <v>4</v>
      </c>
      <c r="G756" s="141" t="str">
        <f t="shared" si="23"/>
        <v/>
      </c>
      <c r="H756">
        <v>4</v>
      </c>
      <c r="I756">
        <v>7</v>
      </c>
      <c r="J756" s="49" t="s">
        <v>31</v>
      </c>
      <c r="K756" s="66" t="s">
        <v>173</v>
      </c>
      <c r="L756" s="20" t="s">
        <v>121</v>
      </c>
      <c r="M756">
        <v>122</v>
      </c>
      <c r="N756">
        <v>128</v>
      </c>
      <c r="O756">
        <v>13</v>
      </c>
      <c r="P756">
        <v>60</v>
      </c>
      <c r="Q756" t="s">
        <v>437</v>
      </c>
      <c r="R756" s="32" t="s">
        <v>432</v>
      </c>
      <c r="S756">
        <v>1200</v>
      </c>
      <c r="T756" s="34" t="s">
        <v>438</v>
      </c>
      <c r="U756">
        <v>4</v>
      </c>
      <c r="V756">
        <v>52</v>
      </c>
      <c r="W756" t="s">
        <v>513</v>
      </c>
      <c r="X756">
        <v>12</v>
      </c>
      <c r="Y756">
        <v>12</v>
      </c>
      <c r="Z756">
        <v>4</v>
      </c>
      <c r="AD756" t="s">
        <v>659</v>
      </c>
      <c r="AE756">
        <v>1023</v>
      </c>
      <c r="AF756" t="s">
        <v>624</v>
      </c>
    </row>
    <row r="757" spans="1:32" x14ac:dyDescent="0.25">
      <c r="A757" s="19" t="s">
        <v>177</v>
      </c>
      <c r="B757" s="18" t="s">
        <v>204</v>
      </c>
      <c r="C757" s="37" t="str">
        <f>VLOOKUP(X757, method!$A$1:$B$15, 2, 0)</f>
        <v>中前</v>
      </c>
      <c r="D757">
        <v>10</v>
      </c>
      <c r="E757" s="141" t="str">
        <f t="shared" si="22"/>
        <v/>
      </c>
      <c r="F757" s="141">
        <f>COUNTIF($B$2:B757,B757)</f>
        <v>1</v>
      </c>
      <c r="G757" s="141" t="str">
        <f t="shared" si="23"/>
        <v/>
      </c>
      <c r="H757">
        <v>1</v>
      </c>
      <c r="I757">
        <v>2</v>
      </c>
      <c r="J757" s="62" t="s">
        <v>120</v>
      </c>
      <c r="K757" s="80" t="s">
        <v>406</v>
      </c>
      <c r="L757" s="17" t="s">
        <v>91</v>
      </c>
      <c r="M757">
        <v>121</v>
      </c>
      <c r="N757">
        <v>123</v>
      </c>
      <c r="O757">
        <v>16</v>
      </c>
      <c r="P757">
        <v>12</v>
      </c>
      <c r="Q757" t="s">
        <v>653</v>
      </c>
      <c r="R757" s="31" t="s">
        <v>420</v>
      </c>
      <c r="S757" s="41">
        <v>1650</v>
      </c>
      <c r="T757" s="33" t="s">
        <v>417</v>
      </c>
      <c r="U757">
        <v>4</v>
      </c>
      <c r="V757">
        <v>48</v>
      </c>
      <c r="W757">
        <v>5</v>
      </c>
      <c r="X757">
        <v>5</v>
      </c>
      <c r="Y757">
        <v>7</v>
      </c>
      <c r="Z757">
        <v>6</v>
      </c>
      <c r="AA757">
        <v>10</v>
      </c>
      <c r="AD757" t="s">
        <v>1272</v>
      </c>
      <c r="AE757">
        <v>1137</v>
      </c>
      <c r="AF757" t="s">
        <v>727</v>
      </c>
    </row>
    <row r="758" spans="1:32" x14ac:dyDescent="0.25">
      <c r="A758" s="19" t="s">
        <v>177</v>
      </c>
      <c r="B758" s="18" t="s">
        <v>204</v>
      </c>
      <c r="C758" s="37" t="str">
        <f>VLOOKUP(X758, method!$A$1:$B$15, 2, 0)</f>
        <v>中前</v>
      </c>
      <c r="D758">
        <v>8</v>
      </c>
      <c r="E758" s="141" t="str">
        <f t="shared" si="22"/>
        <v/>
      </c>
      <c r="F758" s="141">
        <f>COUNTIF($B$2:B758,B758)</f>
        <v>2</v>
      </c>
      <c r="G758" s="141" t="str">
        <f t="shared" si="23"/>
        <v/>
      </c>
      <c r="H758">
        <v>1</v>
      </c>
      <c r="I758">
        <v>1</v>
      </c>
      <c r="J758" s="62" t="s">
        <v>120</v>
      </c>
      <c r="K758" s="74" t="s">
        <v>404</v>
      </c>
      <c r="L758" s="17" t="s">
        <v>91</v>
      </c>
      <c r="M758">
        <v>121</v>
      </c>
      <c r="N758">
        <v>125</v>
      </c>
      <c r="O758">
        <v>16</v>
      </c>
      <c r="P758">
        <v>4.7</v>
      </c>
      <c r="Q758" t="s">
        <v>419</v>
      </c>
      <c r="R758" s="31" t="s">
        <v>420</v>
      </c>
      <c r="S758" s="41">
        <v>1650</v>
      </c>
      <c r="T758" s="33" t="s">
        <v>417</v>
      </c>
      <c r="U758">
        <v>4</v>
      </c>
      <c r="V758">
        <v>50</v>
      </c>
      <c r="W758" t="s">
        <v>453</v>
      </c>
      <c r="X758">
        <v>4</v>
      </c>
      <c r="Y758">
        <v>5</v>
      </c>
      <c r="Z758">
        <v>5</v>
      </c>
      <c r="AA758">
        <v>8</v>
      </c>
      <c r="AD758" t="s">
        <v>1195</v>
      </c>
      <c r="AE758">
        <v>1130</v>
      </c>
      <c r="AF758" t="s">
        <v>141</v>
      </c>
    </row>
    <row r="759" spans="1:32" x14ac:dyDescent="0.25">
      <c r="A759" s="19" t="s">
        <v>177</v>
      </c>
      <c r="B759" s="18" t="s">
        <v>204</v>
      </c>
      <c r="C759" s="36" t="str">
        <f>VLOOKUP(X759, method!$A$1:$B$15, 2, 0)</f>
        <v>中後</v>
      </c>
      <c r="D759">
        <v>7</v>
      </c>
      <c r="E759" s="141" t="str">
        <f t="shared" si="22"/>
        <v/>
      </c>
      <c r="F759" s="141">
        <f>COUNTIF($B$2:B759,B759)</f>
        <v>3</v>
      </c>
      <c r="G759" s="141" t="str">
        <f t="shared" si="23"/>
        <v/>
      </c>
      <c r="H759">
        <v>1</v>
      </c>
      <c r="I759">
        <v>10</v>
      </c>
      <c r="J759" s="62" t="s">
        <v>120</v>
      </c>
      <c r="K759" s="49" t="s">
        <v>31</v>
      </c>
      <c r="L759" s="17" t="s">
        <v>91</v>
      </c>
      <c r="M759">
        <v>121</v>
      </c>
      <c r="N759">
        <v>130</v>
      </c>
      <c r="O759">
        <v>16</v>
      </c>
      <c r="P759">
        <v>12</v>
      </c>
      <c r="Q759" t="s">
        <v>656</v>
      </c>
      <c r="R759" s="32" t="s">
        <v>426</v>
      </c>
      <c r="S759" s="41">
        <v>1650</v>
      </c>
      <c r="T759" s="33" t="s">
        <v>427</v>
      </c>
      <c r="U759">
        <v>4</v>
      </c>
      <c r="V759">
        <v>51</v>
      </c>
      <c r="W759" t="s">
        <v>505</v>
      </c>
      <c r="X759">
        <v>10</v>
      </c>
      <c r="Y759">
        <v>10</v>
      </c>
      <c r="Z759">
        <v>12</v>
      </c>
      <c r="AA759">
        <v>7</v>
      </c>
      <c r="AD759" t="s">
        <v>183</v>
      </c>
      <c r="AE759">
        <v>1120</v>
      </c>
      <c r="AF759" t="s">
        <v>141</v>
      </c>
    </row>
    <row r="760" spans="1:32" x14ac:dyDescent="0.25">
      <c r="A760" s="19" t="s">
        <v>177</v>
      </c>
      <c r="B760" s="18" t="s">
        <v>204</v>
      </c>
      <c r="C760" s="36" t="str">
        <f>VLOOKUP(X760, method!$A$1:$B$15, 2, 0)</f>
        <v>中後</v>
      </c>
      <c r="D760">
        <v>7</v>
      </c>
      <c r="E760" s="141" t="str">
        <f t="shared" si="22"/>
        <v/>
      </c>
      <c r="F760" s="141">
        <f>COUNTIF($B$2:B760,B760)</f>
        <v>4</v>
      </c>
      <c r="G760" s="141" t="str">
        <f t="shared" si="23"/>
        <v/>
      </c>
      <c r="H760">
        <v>1</v>
      </c>
      <c r="I760">
        <v>10</v>
      </c>
      <c r="J760" s="62" t="s">
        <v>120</v>
      </c>
      <c r="K760" s="62" t="s">
        <v>120</v>
      </c>
      <c r="L760" s="17" t="s">
        <v>91</v>
      </c>
      <c r="M760">
        <v>121</v>
      </c>
      <c r="N760">
        <v>128</v>
      </c>
      <c r="O760">
        <v>16</v>
      </c>
      <c r="P760">
        <v>12</v>
      </c>
      <c r="Q760" t="s">
        <v>853</v>
      </c>
      <c r="R760" s="32" t="s">
        <v>432</v>
      </c>
      <c r="S760" s="41">
        <v>1650</v>
      </c>
      <c r="T760" s="33" t="s">
        <v>427</v>
      </c>
      <c r="U760">
        <v>4</v>
      </c>
      <c r="V760">
        <v>51</v>
      </c>
      <c r="W760" t="s">
        <v>441</v>
      </c>
      <c r="X760">
        <v>8</v>
      </c>
      <c r="Y760">
        <v>3</v>
      </c>
      <c r="Z760">
        <v>1</v>
      </c>
      <c r="AA760">
        <v>7</v>
      </c>
      <c r="AD760" t="s">
        <v>990</v>
      </c>
      <c r="AE760">
        <v>1113</v>
      </c>
      <c r="AF760" t="s">
        <v>141</v>
      </c>
    </row>
    <row r="761" spans="1:32" x14ac:dyDescent="0.25">
      <c r="A761" s="19" t="s">
        <v>177</v>
      </c>
      <c r="B761" s="18" t="s">
        <v>204</v>
      </c>
      <c r="C761" s="35" t="str">
        <f>VLOOKUP(X761, method!$A$1:$B$15, 2, 0)</f>
        <v>放頭</v>
      </c>
      <c r="D761" s="30">
        <v>4</v>
      </c>
      <c r="E761" s="141" t="str">
        <f t="shared" si="22"/>
        <v/>
      </c>
      <c r="F761" s="141">
        <f>COUNTIF($B$2:B761,B761)</f>
        <v>5</v>
      </c>
      <c r="G761" s="141" t="str">
        <f t="shared" si="23"/>
        <v/>
      </c>
      <c r="H761">
        <v>1</v>
      </c>
      <c r="I761">
        <v>8</v>
      </c>
      <c r="J761" s="62" t="s">
        <v>120</v>
      </c>
      <c r="K761" s="56" t="s">
        <v>69</v>
      </c>
      <c r="L761" s="17" t="s">
        <v>91</v>
      </c>
      <c r="M761">
        <v>121</v>
      </c>
      <c r="N761">
        <v>126</v>
      </c>
      <c r="O761">
        <v>16</v>
      </c>
      <c r="P761">
        <v>7.9</v>
      </c>
      <c r="Q761" t="s">
        <v>431</v>
      </c>
      <c r="R761" s="32" t="s">
        <v>432</v>
      </c>
      <c r="S761" s="41">
        <v>1650</v>
      </c>
      <c r="T761" s="33" t="s">
        <v>427</v>
      </c>
      <c r="U761">
        <v>4</v>
      </c>
      <c r="V761">
        <v>51</v>
      </c>
      <c r="W761" s="12" t="s">
        <v>471</v>
      </c>
      <c r="X761">
        <v>2</v>
      </c>
      <c r="Y761">
        <v>2</v>
      </c>
      <c r="Z761">
        <v>2</v>
      </c>
      <c r="AA761">
        <v>4</v>
      </c>
      <c r="AD761" t="s">
        <v>205</v>
      </c>
      <c r="AE761">
        <v>1118</v>
      </c>
      <c r="AF761" t="s">
        <v>141</v>
      </c>
    </row>
    <row r="762" spans="1:32" x14ac:dyDescent="0.25">
      <c r="A762" s="19" t="s">
        <v>177</v>
      </c>
      <c r="B762" s="18" t="s">
        <v>204</v>
      </c>
      <c r="C762" s="37" t="str">
        <f>VLOOKUP(X762, method!$A$1:$B$15, 2, 0)</f>
        <v>中前</v>
      </c>
      <c r="D762" s="28">
        <v>1</v>
      </c>
      <c r="E762" s="140" t="str">
        <f t="shared" si="22"/>
        <v/>
      </c>
      <c r="F762" s="140">
        <f>COUNTIF($B$2:B762,B762)</f>
        <v>6</v>
      </c>
      <c r="G762" s="140" t="str">
        <f t="shared" si="23"/>
        <v/>
      </c>
      <c r="H762">
        <v>1</v>
      </c>
      <c r="I762">
        <v>2</v>
      </c>
      <c r="J762" s="62" t="s">
        <v>120</v>
      </c>
      <c r="K762" s="56" t="s">
        <v>69</v>
      </c>
      <c r="L762" s="17" t="s">
        <v>91</v>
      </c>
      <c r="M762">
        <v>121</v>
      </c>
      <c r="N762">
        <v>121</v>
      </c>
      <c r="O762">
        <v>16</v>
      </c>
      <c r="P762">
        <v>6.9</v>
      </c>
      <c r="Q762" t="s">
        <v>551</v>
      </c>
      <c r="R762" s="31" t="s">
        <v>420</v>
      </c>
      <c r="S762" s="41">
        <v>1650</v>
      </c>
      <c r="T762" s="33" t="s">
        <v>427</v>
      </c>
      <c r="U762">
        <v>4</v>
      </c>
      <c r="V762">
        <v>43</v>
      </c>
      <c r="W762" s="12" t="s">
        <v>549</v>
      </c>
      <c r="X762">
        <v>4</v>
      </c>
      <c r="Y762">
        <v>4</v>
      </c>
      <c r="Z762">
        <v>3</v>
      </c>
      <c r="AA762">
        <v>1</v>
      </c>
      <c r="AD762" t="s">
        <v>1273</v>
      </c>
      <c r="AE762">
        <v>1119</v>
      </c>
      <c r="AF762" t="s">
        <v>141</v>
      </c>
    </row>
    <row r="763" spans="1:32" x14ac:dyDescent="0.25">
      <c r="A763" s="19" t="s">
        <v>177</v>
      </c>
      <c r="B763" s="18" t="s">
        <v>204</v>
      </c>
      <c r="C763" s="35" t="str">
        <f>VLOOKUP(X763, method!$A$1:$B$15, 2, 0)</f>
        <v>放頭</v>
      </c>
      <c r="D763">
        <v>9</v>
      </c>
      <c r="E763" s="141" t="str">
        <f t="shared" si="22"/>
        <v/>
      </c>
      <c r="F763" s="141">
        <f>COUNTIF($B$2:B763,B763)</f>
        <v>7</v>
      </c>
      <c r="G763" s="141" t="str">
        <f t="shared" si="23"/>
        <v/>
      </c>
      <c r="H763">
        <v>1</v>
      </c>
      <c r="I763">
        <v>2</v>
      </c>
      <c r="J763" s="62" t="s">
        <v>120</v>
      </c>
      <c r="K763" s="62" t="s">
        <v>120</v>
      </c>
      <c r="L763" s="17" t="s">
        <v>91</v>
      </c>
      <c r="M763">
        <v>121</v>
      </c>
      <c r="N763">
        <v>121</v>
      </c>
      <c r="O763">
        <v>16</v>
      </c>
      <c r="P763">
        <v>13</v>
      </c>
      <c r="Q763" t="s">
        <v>886</v>
      </c>
      <c r="R763" t="s">
        <v>483</v>
      </c>
      <c r="S763">
        <v>1600</v>
      </c>
      <c r="T763" s="33" t="s">
        <v>417</v>
      </c>
      <c r="U763">
        <v>4</v>
      </c>
      <c r="V763">
        <v>45</v>
      </c>
      <c r="W763" t="s">
        <v>643</v>
      </c>
      <c r="X763">
        <v>3</v>
      </c>
      <c r="Y763">
        <v>5</v>
      </c>
      <c r="Z763">
        <v>7</v>
      </c>
      <c r="AA763">
        <v>9</v>
      </c>
      <c r="AD763" t="s">
        <v>1089</v>
      </c>
      <c r="AE763">
        <v>1111</v>
      </c>
      <c r="AF763" t="s">
        <v>1274</v>
      </c>
    </row>
    <row r="764" spans="1:32" x14ac:dyDescent="0.25">
      <c r="A764" s="19" t="s">
        <v>177</v>
      </c>
      <c r="B764" s="18" t="s">
        <v>204</v>
      </c>
      <c r="C764" s="37" t="str">
        <f>VLOOKUP(X764, method!$A$1:$B$15, 2, 0)</f>
        <v>中前</v>
      </c>
      <c r="D764" s="30">
        <v>4</v>
      </c>
      <c r="E764" s="141" t="str">
        <f t="shared" si="22"/>
        <v/>
      </c>
      <c r="F764" s="141">
        <f>COUNTIF($B$2:B764,B764)</f>
        <v>8</v>
      </c>
      <c r="G764" s="141" t="str">
        <f t="shared" si="23"/>
        <v/>
      </c>
      <c r="H764">
        <v>1</v>
      </c>
      <c r="I764">
        <v>4</v>
      </c>
      <c r="J764" s="62" t="s">
        <v>120</v>
      </c>
      <c r="K764" s="62" t="s">
        <v>120</v>
      </c>
      <c r="L764" s="17" t="s">
        <v>91</v>
      </c>
      <c r="M764">
        <v>121</v>
      </c>
      <c r="N764">
        <v>123</v>
      </c>
      <c r="O764">
        <v>16</v>
      </c>
      <c r="P764">
        <v>12</v>
      </c>
      <c r="Q764" t="s">
        <v>555</v>
      </c>
      <c r="R764" s="32" t="s">
        <v>416</v>
      </c>
      <c r="S764" s="41">
        <v>1650</v>
      </c>
      <c r="T764" s="33" t="s">
        <v>417</v>
      </c>
      <c r="U764">
        <v>4</v>
      </c>
      <c r="V764">
        <v>47</v>
      </c>
      <c r="W764" s="12" t="s">
        <v>552</v>
      </c>
      <c r="X764">
        <v>6</v>
      </c>
      <c r="Y764">
        <v>6</v>
      </c>
      <c r="Z764">
        <v>5</v>
      </c>
      <c r="AA764">
        <v>4</v>
      </c>
      <c r="AD764" t="s">
        <v>927</v>
      </c>
      <c r="AE764">
        <v>1109</v>
      </c>
      <c r="AF764" t="s">
        <v>803</v>
      </c>
    </row>
    <row r="765" spans="1:32" x14ac:dyDescent="0.25">
      <c r="A765" s="19" t="s">
        <v>177</v>
      </c>
      <c r="B765" s="18" t="s">
        <v>204</v>
      </c>
      <c r="C765" s="38" t="str">
        <f>VLOOKUP(X765, method!$A$1:$B$15, 2, 0)</f>
        <v>留後</v>
      </c>
      <c r="D765">
        <v>7</v>
      </c>
      <c r="E765" s="141" t="str">
        <f t="shared" si="22"/>
        <v/>
      </c>
      <c r="F765" s="141">
        <f>COUNTIF($B$2:B765,B765)</f>
        <v>9</v>
      </c>
      <c r="G765" s="141" t="str">
        <f t="shared" si="23"/>
        <v/>
      </c>
      <c r="H765">
        <v>1</v>
      </c>
      <c r="I765">
        <v>10</v>
      </c>
      <c r="J765" s="62" t="s">
        <v>120</v>
      </c>
      <c r="K765" s="62" t="s">
        <v>120</v>
      </c>
      <c r="L765" s="17" t="s">
        <v>91</v>
      </c>
      <c r="M765">
        <v>121</v>
      </c>
      <c r="N765">
        <v>124</v>
      </c>
      <c r="O765">
        <v>16</v>
      </c>
      <c r="P765">
        <v>13</v>
      </c>
      <c r="Q765" t="s">
        <v>448</v>
      </c>
      <c r="R765" s="32" t="s">
        <v>432</v>
      </c>
      <c r="S765" s="41">
        <v>1650</v>
      </c>
      <c r="T765" s="33" t="s">
        <v>427</v>
      </c>
      <c r="U765">
        <v>4</v>
      </c>
      <c r="V765">
        <v>49</v>
      </c>
      <c r="W765" t="s">
        <v>429</v>
      </c>
      <c r="X765">
        <v>11</v>
      </c>
      <c r="Y765">
        <v>10</v>
      </c>
      <c r="Z765">
        <v>10</v>
      </c>
      <c r="AA765">
        <v>7</v>
      </c>
      <c r="AD765" t="s">
        <v>1000</v>
      </c>
      <c r="AE765">
        <v>1111</v>
      </c>
      <c r="AF765" t="s">
        <v>141</v>
      </c>
    </row>
    <row r="766" spans="1:32" x14ac:dyDescent="0.25">
      <c r="A766" s="19" t="s">
        <v>177</v>
      </c>
      <c r="B766" s="18" t="s">
        <v>204</v>
      </c>
      <c r="C766" s="35" t="str">
        <f>VLOOKUP(X766, method!$A$1:$B$15, 2, 0)</f>
        <v>放頭</v>
      </c>
      <c r="D766" s="30">
        <v>5</v>
      </c>
      <c r="E766" s="141" t="str">
        <f t="shared" si="22"/>
        <v/>
      </c>
      <c r="F766" s="141">
        <f>COUNTIF($B$2:B766,B766)</f>
        <v>10</v>
      </c>
      <c r="G766" s="141" t="str">
        <f t="shared" si="23"/>
        <v/>
      </c>
      <c r="H766">
        <v>1</v>
      </c>
      <c r="I766">
        <v>5</v>
      </c>
      <c r="J766" s="62" t="s">
        <v>120</v>
      </c>
      <c r="K766" s="62" t="s">
        <v>120</v>
      </c>
      <c r="L766" s="17" t="s">
        <v>91</v>
      </c>
      <c r="M766">
        <v>121</v>
      </c>
      <c r="N766">
        <v>129</v>
      </c>
      <c r="O766">
        <v>16</v>
      </c>
      <c r="P766">
        <v>14</v>
      </c>
      <c r="Q766" t="s">
        <v>580</v>
      </c>
      <c r="R766" s="32" t="s">
        <v>432</v>
      </c>
      <c r="S766">
        <v>1800</v>
      </c>
      <c r="T766" s="33" t="s">
        <v>417</v>
      </c>
      <c r="U766">
        <v>4</v>
      </c>
      <c r="V766">
        <v>51</v>
      </c>
      <c r="W766" s="12" t="s">
        <v>552</v>
      </c>
      <c r="X766">
        <v>3</v>
      </c>
      <c r="Y766">
        <v>4</v>
      </c>
      <c r="Z766">
        <v>4</v>
      </c>
      <c r="AA766">
        <v>4</v>
      </c>
      <c r="AB766">
        <v>5</v>
      </c>
      <c r="AD766" t="s">
        <v>1275</v>
      </c>
      <c r="AE766">
        <v>1121</v>
      </c>
      <c r="AF766" t="s">
        <v>141</v>
      </c>
    </row>
    <row r="767" spans="1:32" x14ac:dyDescent="0.25">
      <c r="A767" s="19" t="s">
        <v>177</v>
      </c>
      <c r="B767" s="18" t="s">
        <v>204</v>
      </c>
      <c r="C767" s="36" t="str">
        <f>VLOOKUP(X767, method!$A$1:$B$15, 2, 0)</f>
        <v>中後</v>
      </c>
      <c r="D767">
        <v>8</v>
      </c>
      <c r="E767" s="141" t="str">
        <f t="shared" si="22"/>
        <v/>
      </c>
      <c r="F767" s="141">
        <f>COUNTIF($B$2:B767,B767)</f>
        <v>11</v>
      </c>
      <c r="G767" s="141" t="str">
        <f t="shared" si="23"/>
        <v/>
      </c>
      <c r="H767">
        <v>1</v>
      </c>
      <c r="I767">
        <v>12</v>
      </c>
      <c r="J767" s="62" t="s">
        <v>120</v>
      </c>
      <c r="K767" s="62" t="s">
        <v>120</v>
      </c>
      <c r="L767" s="17" t="s">
        <v>91</v>
      </c>
      <c r="M767">
        <v>121</v>
      </c>
      <c r="N767">
        <v>130</v>
      </c>
      <c r="O767">
        <v>16</v>
      </c>
      <c r="P767">
        <v>18</v>
      </c>
      <c r="Q767" t="s">
        <v>901</v>
      </c>
      <c r="R767" s="32" t="s">
        <v>416</v>
      </c>
      <c r="S767" s="41">
        <v>1650</v>
      </c>
      <c r="T767" s="33" t="s">
        <v>417</v>
      </c>
      <c r="U767">
        <v>4</v>
      </c>
      <c r="V767">
        <v>53</v>
      </c>
      <c r="W767" t="s">
        <v>589</v>
      </c>
      <c r="X767">
        <v>9</v>
      </c>
      <c r="Y767">
        <v>7</v>
      </c>
      <c r="Z767">
        <v>7</v>
      </c>
      <c r="AA767">
        <v>8</v>
      </c>
      <c r="AD767" t="s">
        <v>1168</v>
      </c>
      <c r="AE767">
        <v>1128</v>
      </c>
      <c r="AF767" t="s">
        <v>141</v>
      </c>
    </row>
    <row r="768" spans="1:32" x14ac:dyDescent="0.25">
      <c r="A768" s="19" t="s">
        <v>177</v>
      </c>
      <c r="B768" s="18" t="s">
        <v>204</v>
      </c>
      <c r="C768" s="37" t="str">
        <f>VLOOKUP(X768, method!$A$1:$B$15, 2, 0)</f>
        <v>中前</v>
      </c>
      <c r="D768" s="28">
        <v>3</v>
      </c>
      <c r="E768" s="140" t="str">
        <f t="shared" si="22"/>
        <v/>
      </c>
      <c r="F768" s="140">
        <f>COUNTIF($B$2:B768,B768)</f>
        <v>12</v>
      </c>
      <c r="G768" s="140" t="str">
        <f t="shared" si="23"/>
        <v/>
      </c>
      <c r="H768">
        <v>1</v>
      </c>
      <c r="I768">
        <v>3</v>
      </c>
      <c r="J768" s="62" t="s">
        <v>120</v>
      </c>
      <c r="K768" s="62" t="s">
        <v>120</v>
      </c>
      <c r="L768" s="17" t="s">
        <v>91</v>
      </c>
      <c r="M768">
        <v>121</v>
      </c>
      <c r="N768">
        <v>129</v>
      </c>
      <c r="O768">
        <v>16</v>
      </c>
      <c r="P768">
        <v>14</v>
      </c>
      <c r="Q768" t="s">
        <v>583</v>
      </c>
      <c r="R768" s="32" t="s">
        <v>432</v>
      </c>
      <c r="S768" s="41">
        <v>1650</v>
      </c>
      <c r="T768" s="33" t="s">
        <v>417</v>
      </c>
      <c r="U768">
        <v>4</v>
      </c>
      <c r="V768">
        <v>53</v>
      </c>
      <c r="W768" s="12" t="s">
        <v>539</v>
      </c>
      <c r="X768">
        <v>6</v>
      </c>
      <c r="Y768">
        <v>7</v>
      </c>
      <c r="Z768">
        <v>7</v>
      </c>
      <c r="AA768">
        <v>3</v>
      </c>
      <c r="AD768" t="s">
        <v>1276</v>
      </c>
      <c r="AE768">
        <v>1118</v>
      </c>
      <c r="AF768" t="s">
        <v>141</v>
      </c>
    </row>
    <row r="769" spans="1:32" x14ac:dyDescent="0.25">
      <c r="A769" s="19" t="s">
        <v>177</v>
      </c>
      <c r="B769" s="18" t="s">
        <v>204</v>
      </c>
      <c r="C769" s="35" t="str">
        <f>VLOOKUP(X769, method!$A$1:$B$15, 2, 0)</f>
        <v>放頭</v>
      </c>
      <c r="D769">
        <v>10</v>
      </c>
      <c r="E769" s="141" t="str">
        <f t="shared" si="22"/>
        <v/>
      </c>
      <c r="F769" s="141">
        <f>COUNTIF($B$2:B769,B769)</f>
        <v>13</v>
      </c>
      <c r="G769" s="141" t="str">
        <f t="shared" si="23"/>
        <v/>
      </c>
      <c r="H769">
        <v>1</v>
      </c>
      <c r="I769">
        <v>9</v>
      </c>
      <c r="J769" s="62" t="s">
        <v>120</v>
      </c>
      <c r="K769" s="49" t="s">
        <v>31</v>
      </c>
      <c r="L769" s="17" t="s">
        <v>91</v>
      </c>
      <c r="M769">
        <v>121</v>
      </c>
      <c r="N769">
        <v>130</v>
      </c>
      <c r="O769">
        <v>16</v>
      </c>
      <c r="P769">
        <v>9.5</v>
      </c>
      <c r="Q769" t="s">
        <v>649</v>
      </c>
      <c r="R769" s="32" t="s">
        <v>426</v>
      </c>
      <c r="S769" s="41">
        <v>1650</v>
      </c>
      <c r="T769" s="33" t="s">
        <v>417</v>
      </c>
      <c r="U769">
        <v>4</v>
      </c>
      <c r="V769">
        <v>55</v>
      </c>
      <c r="W769" t="s">
        <v>490</v>
      </c>
      <c r="X769">
        <v>2</v>
      </c>
      <c r="Y769">
        <v>2</v>
      </c>
      <c r="Z769">
        <v>2</v>
      </c>
      <c r="AA769">
        <v>10</v>
      </c>
      <c r="AD769" t="s">
        <v>1198</v>
      </c>
      <c r="AE769">
        <v>1122</v>
      </c>
      <c r="AF769" t="s">
        <v>141</v>
      </c>
    </row>
    <row r="770" spans="1:32" x14ac:dyDescent="0.25">
      <c r="A770" s="19" t="s">
        <v>177</v>
      </c>
      <c r="B770" s="18" t="s">
        <v>204</v>
      </c>
      <c r="C770" s="35" t="str">
        <f>VLOOKUP(X770, method!$A$1:$B$15, 2, 0)</f>
        <v>放頭</v>
      </c>
      <c r="D770" s="28">
        <v>3</v>
      </c>
      <c r="E770" s="140" t="str">
        <f t="shared" ref="E770:E833" si="24">IF(COUNTIFS($B:$B,B770,$F:$F,"&lt;="&amp;5,$D:$D,"&lt;="&amp;5)&gt;=3,"忠","")</f>
        <v/>
      </c>
      <c r="F770" s="140">
        <f>COUNTIF($B$2:B770,B770)</f>
        <v>14</v>
      </c>
      <c r="G770" s="140" t="str">
        <f t="shared" ref="G770:G833" si="25">IF(F770&lt;=5,
    IF(COUNTIFS($B:$B,TRIM($B770),$F:$F,"&lt;=5",$AC:$AC,"&lt;&gt;"&amp;LOOKUP(1,0/((TRIM($B:$B)=TRIM($B770))*($F:$F=1)),$AC:$AC))&gt;0,
    "倉",""),
"")</f>
        <v/>
      </c>
      <c r="H770">
        <v>1</v>
      </c>
      <c r="I770">
        <v>4</v>
      </c>
      <c r="J770" s="62" t="s">
        <v>120</v>
      </c>
      <c r="K770" s="62" t="s">
        <v>120</v>
      </c>
      <c r="L770" s="17" t="s">
        <v>91</v>
      </c>
      <c r="M770">
        <v>121</v>
      </c>
      <c r="N770">
        <v>133</v>
      </c>
      <c r="O770">
        <v>16</v>
      </c>
      <c r="P770">
        <v>10</v>
      </c>
      <c r="Q770" t="s">
        <v>588</v>
      </c>
      <c r="R770" s="32" t="s">
        <v>416</v>
      </c>
      <c r="S770" s="41">
        <v>1650</v>
      </c>
      <c r="T770" s="34" t="s">
        <v>438</v>
      </c>
      <c r="U770">
        <v>4</v>
      </c>
      <c r="V770">
        <v>55</v>
      </c>
      <c r="W770" s="12">
        <v>1</v>
      </c>
      <c r="X770">
        <v>3</v>
      </c>
      <c r="Y770">
        <v>3</v>
      </c>
      <c r="Z770">
        <v>3</v>
      </c>
      <c r="AA770">
        <v>3</v>
      </c>
      <c r="AD770" t="s">
        <v>1277</v>
      </c>
      <c r="AE770">
        <v>1101</v>
      </c>
      <c r="AF770" t="s">
        <v>141</v>
      </c>
    </row>
    <row r="771" spans="1:32" x14ac:dyDescent="0.25">
      <c r="A771" s="19" t="s">
        <v>177</v>
      </c>
      <c r="B771" s="18" t="s">
        <v>204</v>
      </c>
      <c r="C771" s="36" t="str">
        <f>VLOOKUP(X771, method!$A$1:$B$15, 2, 0)</f>
        <v>中後</v>
      </c>
      <c r="D771" s="30">
        <v>4</v>
      </c>
      <c r="E771" s="141" t="str">
        <f t="shared" si="24"/>
        <v/>
      </c>
      <c r="F771" s="141">
        <f>COUNTIF($B$2:B771,B771)</f>
        <v>15</v>
      </c>
      <c r="G771" s="141" t="str">
        <f t="shared" si="25"/>
        <v/>
      </c>
      <c r="H771">
        <v>1</v>
      </c>
      <c r="I771">
        <v>10</v>
      </c>
      <c r="J771" s="62" t="s">
        <v>120</v>
      </c>
      <c r="K771" s="62" t="s">
        <v>120</v>
      </c>
      <c r="L771" s="17" t="s">
        <v>91</v>
      </c>
      <c r="M771">
        <v>121</v>
      </c>
      <c r="N771">
        <v>129</v>
      </c>
      <c r="O771">
        <v>16</v>
      </c>
      <c r="P771">
        <v>43</v>
      </c>
      <c r="Q771" t="s">
        <v>1278</v>
      </c>
      <c r="R771" s="31" t="s">
        <v>420</v>
      </c>
      <c r="S771" s="41">
        <v>1650</v>
      </c>
      <c r="T771" s="33" t="s">
        <v>417</v>
      </c>
      <c r="U771">
        <v>4</v>
      </c>
      <c r="V771">
        <v>56</v>
      </c>
      <c r="W771" s="12" t="s">
        <v>552</v>
      </c>
      <c r="X771">
        <v>8</v>
      </c>
      <c r="Y771">
        <v>9</v>
      </c>
      <c r="Z771">
        <v>9</v>
      </c>
      <c r="AA771">
        <v>4</v>
      </c>
      <c r="AD771" t="s">
        <v>981</v>
      </c>
      <c r="AE771">
        <v>1105</v>
      </c>
      <c r="AF771" t="s">
        <v>141</v>
      </c>
    </row>
    <row r="772" spans="1:32" x14ac:dyDescent="0.25">
      <c r="A772" s="19" t="s">
        <v>177</v>
      </c>
      <c r="B772" s="18" t="s">
        <v>204</v>
      </c>
      <c r="C772" s="37" t="str">
        <f>VLOOKUP(X772, method!$A$1:$B$15, 2, 0)</f>
        <v>中前</v>
      </c>
      <c r="D772">
        <v>8</v>
      </c>
      <c r="E772" s="141" t="str">
        <f t="shared" si="24"/>
        <v/>
      </c>
      <c r="F772" s="141">
        <f>COUNTIF($B$2:B772,B772)</f>
        <v>16</v>
      </c>
      <c r="G772" s="141" t="str">
        <f t="shared" si="25"/>
        <v/>
      </c>
      <c r="H772">
        <v>1</v>
      </c>
      <c r="I772">
        <v>3</v>
      </c>
      <c r="J772" s="62" t="s">
        <v>120</v>
      </c>
      <c r="K772" s="64" t="s">
        <v>150</v>
      </c>
      <c r="L772" s="17" t="s">
        <v>91</v>
      </c>
      <c r="M772">
        <v>121</v>
      </c>
      <c r="N772">
        <v>134</v>
      </c>
      <c r="O772">
        <v>16</v>
      </c>
      <c r="P772">
        <v>27</v>
      </c>
      <c r="Q772" t="s">
        <v>470</v>
      </c>
      <c r="R772" s="32" t="s">
        <v>416</v>
      </c>
      <c r="S772" s="41">
        <v>1650</v>
      </c>
      <c r="T772" s="33" t="s">
        <v>417</v>
      </c>
      <c r="U772">
        <v>4</v>
      </c>
      <c r="V772">
        <v>58</v>
      </c>
      <c r="W772">
        <v>5</v>
      </c>
      <c r="X772">
        <v>4</v>
      </c>
      <c r="Y772">
        <v>5</v>
      </c>
      <c r="Z772">
        <v>6</v>
      </c>
      <c r="AA772">
        <v>8</v>
      </c>
      <c r="AD772" t="s">
        <v>1279</v>
      </c>
      <c r="AE772">
        <v>1087</v>
      </c>
      <c r="AF772" t="s">
        <v>141</v>
      </c>
    </row>
    <row r="773" spans="1:32" x14ac:dyDescent="0.25">
      <c r="A773" s="19" t="s">
        <v>177</v>
      </c>
      <c r="B773" s="18" t="s">
        <v>204</v>
      </c>
      <c r="C773" s="35" t="str">
        <f>VLOOKUP(X773, method!$A$1:$B$15, 2, 0)</f>
        <v>放頭</v>
      </c>
      <c r="D773">
        <v>8</v>
      </c>
      <c r="E773" s="141" t="str">
        <f t="shared" si="24"/>
        <v/>
      </c>
      <c r="F773" s="141">
        <f>COUNTIF($B$2:B773,B773)</f>
        <v>17</v>
      </c>
      <c r="G773" s="141" t="str">
        <f t="shared" si="25"/>
        <v/>
      </c>
      <c r="H773">
        <v>1</v>
      </c>
      <c r="I773">
        <v>8</v>
      </c>
      <c r="J773" s="62" t="s">
        <v>120</v>
      </c>
      <c r="K773" s="64" t="s">
        <v>150</v>
      </c>
      <c r="L773" s="17" t="s">
        <v>91</v>
      </c>
      <c r="M773">
        <v>121</v>
      </c>
      <c r="N773">
        <v>135</v>
      </c>
      <c r="O773">
        <v>16</v>
      </c>
      <c r="P773">
        <v>32</v>
      </c>
      <c r="Q773" t="s">
        <v>834</v>
      </c>
      <c r="R773" t="s">
        <v>465</v>
      </c>
      <c r="S773">
        <v>1600</v>
      </c>
      <c r="T773" s="33" t="s">
        <v>427</v>
      </c>
      <c r="U773">
        <v>4</v>
      </c>
      <c r="V773">
        <v>60</v>
      </c>
      <c r="W773" t="s">
        <v>505</v>
      </c>
      <c r="X773">
        <v>3</v>
      </c>
      <c r="Y773">
        <v>2</v>
      </c>
      <c r="Z773">
        <v>2</v>
      </c>
      <c r="AA773">
        <v>8</v>
      </c>
      <c r="AD773" t="s">
        <v>1280</v>
      </c>
      <c r="AE773">
        <v>1087</v>
      </c>
      <c r="AF773" t="s">
        <v>1281</v>
      </c>
    </row>
    <row r="774" spans="1:32" x14ac:dyDescent="0.25">
      <c r="A774" s="19" t="s">
        <v>177</v>
      </c>
      <c r="B774" s="18" t="s">
        <v>204</v>
      </c>
      <c r="C774" s="35" t="str">
        <f>VLOOKUP(X774, method!$A$1:$B$15, 2, 0)</f>
        <v>放頭</v>
      </c>
      <c r="D774">
        <v>11</v>
      </c>
      <c r="E774" s="141" t="str">
        <f t="shared" si="24"/>
        <v/>
      </c>
      <c r="F774" s="141">
        <f>COUNTIF($B$2:B774,B774)</f>
        <v>18</v>
      </c>
      <c r="G774" s="141" t="str">
        <f t="shared" si="25"/>
        <v/>
      </c>
      <c r="H774">
        <v>1</v>
      </c>
      <c r="I774">
        <v>7</v>
      </c>
      <c r="J774" s="62" t="s">
        <v>120</v>
      </c>
      <c r="K774" s="62" t="s">
        <v>120</v>
      </c>
      <c r="L774" s="17" t="s">
        <v>91</v>
      </c>
      <c r="M774">
        <v>121</v>
      </c>
      <c r="N774">
        <v>116</v>
      </c>
      <c r="O774">
        <v>16</v>
      </c>
      <c r="P774">
        <v>23</v>
      </c>
      <c r="Q774" t="s">
        <v>723</v>
      </c>
      <c r="R774" t="s">
        <v>483</v>
      </c>
      <c r="S774">
        <v>1600</v>
      </c>
      <c r="T774" s="33" t="s">
        <v>417</v>
      </c>
      <c r="U774">
        <v>3</v>
      </c>
      <c r="V774">
        <v>61</v>
      </c>
      <c r="W774">
        <v>12</v>
      </c>
      <c r="X774">
        <v>2</v>
      </c>
      <c r="Y774">
        <v>3</v>
      </c>
      <c r="Z774">
        <v>7</v>
      </c>
      <c r="AA774">
        <v>11</v>
      </c>
      <c r="AD774" t="s">
        <v>967</v>
      </c>
      <c r="AE774">
        <v>1115</v>
      </c>
      <c r="AF774" t="s">
        <v>87</v>
      </c>
    </row>
    <row r="775" spans="1:32" x14ac:dyDescent="0.25">
      <c r="A775" s="19" t="s">
        <v>177</v>
      </c>
      <c r="B775" s="18" t="s">
        <v>204</v>
      </c>
      <c r="C775" s="37" t="str">
        <f>VLOOKUP(X775, method!$A$1:$B$15, 2, 0)</f>
        <v>中前</v>
      </c>
      <c r="D775" s="30">
        <v>5</v>
      </c>
      <c r="E775" s="141" t="str">
        <f t="shared" si="24"/>
        <v/>
      </c>
      <c r="F775" s="141">
        <f>COUNTIF($B$2:B775,B775)</f>
        <v>19</v>
      </c>
      <c r="G775" s="141" t="str">
        <f t="shared" si="25"/>
        <v/>
      </c>
      <c r="H775">
        <v>1</v>
      </c>
      <c r="I775">
        <v>4</v>
      </c>
      <c r="J775" s="62" t="s">
        <v>120</v>
      </c>
      <c r="K775" s="62" t="s">
        <v>120</v>
      </c>
      <c r="L775" s="17" t="s">
        <v>91</v>
      </c>
      <c r="M775">
        <v>121</v>
      </c>
      <c r="N775">
        <v>118</v>
      </c>
      <c r="O775">
        <v>16</v>
      </c>
      <c r="P775">
        <v>63</v>
      </c>
      <c r="Q775" t="s">
        <v>476</v>
      </c>
      <c r="R775" t="s">
        <v>477</v>
      </c>
      <c r="S775">
        <v>1600</v>
      </c>
      <c r="T775" s="33" t="s">
        <v>417</v>
      </c>
      <c r="U775">
        <v>3</v>
      </c>
      <c r="V775">
        <v>61</v>
      </c>
      <c r="W775" s="12" t="s">
        <v>539</v>
      </c>
      <c r="X775">
        <v>4</v>
      </c>
      <c r="Y775">
        <v>5</v>
      </c>
      <c r="Z775">
        <v>5</v>
      </c>
      <c r="AA775">
        <v>5</v>
      </c>
      <c r="AD775" t="s">
        <v>1282</v>
      </c>
      <c r="AE775">
        <v>1108</v>
      </c>
      <c r="AF775" t="s">
        <v>87</v>
      </c>
    </row>
    <row r="776" spans="1:32" x14ac:dyDescent="0.25">
      <c r="A776" s="19" t="s">
        <v>177</v>
      </c>
      <c r="B776" s="18" t="s">
        <v>204</v>
      </c>
      <c r="C776" s="36" t="str">
        <f>VLOOKUP(X776, method!$A$1:$B$15, 2, 0)</f>
        <v>中後</v>
      </c>
      <c r="D776">
        <v>10</v>
      </c>
      <c r="E776" s="141" t="str">
        <f t="shared" si="24"/>
        <v/>
      </c>
      <c r="F776" s="141">
        <f>COUNTIF($B$2:B776,B776)</f>
        <v>20</v>
      </c>
      <c r="G776" s="141" t="str">
        <f t="shared" si="25"/>
        <v/>
      </c>
      <c r="H776">
        <v>1</v>
      </c>
      <c r="I776">
        <v>11</v>
      </c>
      <c r="J776" s="62" t="s">
        <v>120</v>
      </c>
      <c r="K776" s="72" t="s">
        <v>434</v>
      </c>
      <c r="L776" s="17" t="s">
        <v>91</v>
      </c>
      <c r="M776">
        <v>121</v>
      </c>
      <c r="N776">
        <v>120</v>
      </c>
      <c r="O776">
        <v>16</v>
      </c>
      <c r="P776">
        <v>110</v>
      </c>
      <c r="Q776" t="s">
        <v>486</v>
      </c>
      <c r="R776" t="s">
        <v>457</v>
      </c>
      <c r="S776">
        <v>1200</v>
      </c>
      <c r="T776" s="33" t="s">
        <v>417</v>
      </c>
      <c r="U776">
        <v>3</v>
      </c>
      <c r="V776">
        <v>63</v>
      </c>
      <c r="W776" t="s">
        <v>1283</v>
      </c>
      <c r="X776">
        <v>9</v>
      </c>
      <c r="Y776">
        <v>11</v>
      </c>
      <c r="Z776">
        <v>10</v>
      </c>
      <c r="AD776" t="s">
        <v>1284</v>
      </c>
      <c r="AE776">
        <v>1120</v>
      </c>
      <c r="AF776" t="s">
        <v>680</v>
      </c>
    </row>
    <row r="777" spans="1:32" x14ac:dyDescent="0.25">
      <c r="A777" s="19" t="s">
        <v>177</v>
      </c>
      <c r="B777" s="18" t="s">
        <v>204</v>
      </c>
      <c r="C777" s="37" t="str">
        <f>VLOOKUP(X777, method!$A$1:$B$15, 2, 0)</f>
        <v>中前</v>
      </c>
      <c r="D777">
        <v>11</v>
      </c>
      <c r="E777" s="141" t="str">
        <f t="shared" si="24"/>
        <v/>
      </c>
      <c r="F777" s="141">
        <f>COUNTIF($B$2:B777,B777)</f>
        <v>21</v>
      </c>
      <c r="G777" s="141" t="str">
        <f t="shared" si="25"/>
        <v/>
      </c>
      <c r="H777">
        <v>1</v>
      </c>
      <c r="I777">
        <v>6</v>
      </c>
      <c r="J777" s="62" t="s">
        <v>120</v>
      </c>
      <c r="K777" s="72" t="s">
        <v>434</v>
      </c>
      <c r="L777" s="17" t="s">
        <v>91</v>
      </c>
      <c r="M777">
        <v>121</v>
      </c>
      <c r="N777">
        <v>120</v>
      </c>
      <c r="O777">
        <v>16</v>
      </c>
      <c r="P777">
        <v>91</v>
      </c>
      <c r="Q777" t="s">
        <v>964</v>
      </c>
      <c r="R777" t="s">
        <v>479</v>
      </c>
      <c r="S777">
        <v>1400</v>
      </c>
      <c r="T777" s="33" t="s">
        <v>417</v>
      </c>
      <c r="U777">
        <v>3</v>
      </c>
      <c r="V777">
        <v>63</v>
      </c>
      <c r="W777" t="s">
        <v>522</v>
      </c>
      <c r="X777">
        <v>5</v>
      </c>
      <c r="Y777">
        <v>6</v>
      </c>
      <c r="Z777">
        <v>6</v>
      </c>
      <c r="AA777">
        <v>11</v>
      </c>
      <c r="AD777" t="s">
        <v>1246</v>
      </c>
      <c r="AE777">
        <v>1143</v>
      </c>
      <c r="AF777" t="s">
        <v>624</v>
      </c>
    </row>
    <row r="778" spans="1:32" x14ac:dyDescent="0.25">
      <c r="A778" s="19" t="s">
        <v>177</v>
      </c>
      <c r="B778" s="19" t="s">
        <v>208</v>
      </c>
      <c r="C778" s="38" t="str">
        <f>VLOOKUP(X778, method!$A$1:$B$15, 2, 0)</f>
        <v>留後</v>
      </c>
      <c r="D778">
        <v>14</v>
      </c>
      <c r="E778" s="141" t="str">
        <f t="shared" si="24"/>
        <v>忠</v>
      </c>
      <c r="F778" s="141">
        <f>COUNTIF($B$2:B778,B778)</f>
        <v>1</v>
      </c>
      <c r="G778" s="141" t="str">
        <f t="shared" si="25"/>
        <v/>
      </c>
      <c r="H778">
        <v>7</v>
      </c>
      <c r="I778">
        <v>14</v>
      </c>
      <c r="J778" s="50" t="s">
        <v>565</v>
      </c>
      <c r="K778" s="60" t="s">
        <v>90</v>
      </c>
      <c r="L778" s="20" t="s">
        <v>39</v>
      </c>
      <c r="M778">
        <v>118</v>
      </c>
      <c r="N778">
        <v>120</v>
      </c>
      <c r="P778">
        <v>43</v>
      </c>
      <c r="Q778" t="s">
        <v>1285</v>
      </c>
      <c r="R778" t="s">
        <v>479</v>
      </c>
      <c r="S778">
        <v>1400</v>
      </c>
      <c r="T778" s="33" t="s">
        <v>427</v>
      </c>
      <c r="U778">
        <v>4</v>
      </c>
      <c r="V778">
        <v>45</v>
      </c>
      <c r="W778" t="s">
        <v>1286</v>
      </c>
      <c r="X778">
        <v>14</v>
      </c>
      <c r="Y778">
        <v>13</v>
      </c>
      <c r="Z778">
        <v>14</v>
      </c>
      <c r="AA778">
        <v>14</v>
      </c>
      <c r="AD778" t="s">
        <v>1287</v>
      </c>
      <c r="AE778">
        <v>1049</v>
      </c>
      <c r="AF778" t="s">
        <v>17</v>
      </c>
    </row>
    <row r="779" spans="1:32" x14ac:dyDescent="0.25">
      <c r="A779" s="19" t="s">
        <v>177</v>
      </c>
      <c r="B779" s="19" t="s">
        <v>208</v>
      </c>
      <c r="C779" s="37" t="str">
        <f>VLOOKUP(X779, method!$A$1:$B$15, 2, 0)</f>
        <v>中前</v>
      </c>
      <c r="D779" s="28">
        <v>1</v>
      </c>
      <c r="E779" s="140" t="str">
        <f t="shared" si="24"/>
        <v>忠</v>
      </c>
      <c r="F779" s="140">
        <f>COUNTIF($B$2:B779,B779)</f>
        <v>2</v>
      </c>
      <c r="G779" s="140" t="str">
        <f t="shared" si="25"/>
        <v/>
      </c>
      <c r="H779">
        <v>7</v>
      </c>
      <c r="I779">
        <v>1</v>
      </c>
      <c r="J779" s="50" t="s">
        <v>565</v>
      </c>
      <c r="K779" s="50" t="s">
        <v>565</v>
      </c>
      <c r="L779" s="20" t="s">
        <v>39</v>
      </c>
      <c r="M779">
        <v>118</v>
      </c>
      <c r="N779">
        <v>132</v>
      </c>
      <c r="P779">
        <v>3.8</v>
      </c>
      <c r="Q779" t="s">
        <v>419</v>
      </c>
      <c r="R779" s="31" t="s">
        <v>420</v>
      </c>
      <c r="S779" s="41">
        <v>1650</v>
      </c>
      <c r="T779" s="33" t="s">
        <v>417</v>
      </c>
      <c r="U779">
        <v>5</v>
      </c>
      <c r="V779">
        <v>39</v>
      </c>
      <c r="W779" s="12" t="s">
        <v>654</v>
      </c>
      <c r="X779">
        <v>6</v>
      </c>
      <c r="Y779">
        <v>5</v>
      </c>
      <c r="Z779">
        <v>4</v>
      </c>
      <c r="AA779">
        <v>1</v>
      </c>
      <c r="AD779" t="s">
        <v>1263</v>
      </c>
      <c r="AE779">
        <v>1045</v>
      </c>
      <c r="AF779" t="s">
        <v>17</v>
      </c>
    </row>
    <row r="780" spans="1:32" x14ac:dyDescent="0.25">
      <c r="A780" s="19" t="s">
        <v>177</v>
      </c>
      <c r="B780" s="19" t="s">
        <v>208</v>
      </c>
      <c r="C780" s="37" t="str">
        <f>VLOOKUP(X780, method!$A$1:$B$15, 2, 0)</f>
        <v>中前</v>
      </c>
      <c r="D780" s="28">
        <v>2</v>
      </c>
      <c r="E780" s="140" t="str">
        <f t="shared" si="24"/>
        <v>忠</v>
      </c>
      <c r="F780" s="140">
        <f>COUNTIF($B$2:B780,B780)</f>
        <v>3</v>
      </c>
      <c r="G780" s="140" t="str">
        <f t="shared" si="25"/>
        <v/>
      </c>
      <c r="H780">
        <v>7</v>
      </c>
      <c r="I780">
        <v>5</v>
      </c>
      <c r="J780" s="50" t="s">
        <v>565</v>
      </c>
      <c r="K780" s="50" t="s">
        <v>565</v>
      </c>
      <c r="L780" s="20" t="s">
        <v>39</v>
      </c>
      <c r="M780">
        <v>118</v>
      </c>
      <c r="N780">
        <v>130</v>
      </c>
      <c r="P780">
        <v>3.7</v>
      </c>
      <c r="Q780" t="s">
        <v>496</v>
      </c>
      <c r="R780" s="32" t="s">
        <v>432</v>
      </c>
      <c r="S780" s="41">
        <v>1650</v>
      </c>
      <c r="T780" s="33" t="s">
        <v>417</v>
      </c>
      <c r="U780">
        <v>5</v>
      </c>
      <c r="V780">
        <v>37</v>
      </c>
      <c r="W780" s="12" t="s">
        <v>581</v>
      </c>
      <c r="X780">
        <v>6</v>
      </c>
      <c r="Y780">
        <v>6</v>
      </c>
      <c r="Z780">
        <v>5</v>
      </c>
      <c r="AA780">
        <v>2</v>
      </c>
      <c r="AD780" t="s">
        <v>95</v>
      </c>
      <c r="AE780">
        <v>1049</v>
      </c>
      <c r="AF780" t="s">
        <v>17</v>
      </c>
    </row>
    <row r="781" spans="1:32" x14ac:dyDescent="0.25">
      <c r="A781" s="19" t="s">
        <v>177</v>
      </c>
      <c r="B781" s="19" t="s">
        <v>208</v>
      </c>
      <c r="C781" s="37" t="str">
        <f>VLOOKUP(X781, method!$A$1:$B$15, 2, 0)</f>
        <v>中前</v>
      </c>
      <c r="D781" s="28">
        <v>1</v>
      </c>
      <c r="E781" s="140" t="str">
        <f t="shared" si="24"/>
        <v>忠</v>
      </c>
      <c r="F781" s="140">
        <f>COUNTIF($B$2:B781,B781)</f>
        <v>4</v>
      </c>
      <c r="G781" s="140" t="str">
        <f t="shared" si="25"/>
        <v/>
      </c>
      <c r="H781">
        <v>7</v>
      </c>
      <c r="I781">
        <v>5</v>
      </c>
      <c r="J781" s="50" t="s">
        <v>565</v>
      </c>
      <c r="K781" s="50" t="s">
        <v>565</v>
      </c>
      <c r="L781" s="20" t="s">
        <v>39</v>
      </c>
      <c r="M781">
        <v>118</v>
      </c>
      <c r="N781">
        <v>123</v>
      </c>
      <c r="P781">
        <v>9.9</v>
      </c>
      <c r="Q781" t="s">
        <v>853</v>
      </c>
      <c r="R781" s="32" t="s">
        <v>432</v>
      </c>
      <c r="S781" s="41">
        <v>1650</v>
      </c>
      <c r="T781" s="33" t="s">
        <v>427</v>
      </c>
      <c r="U781">
        <v>5</v>
      </c>
      <c r="V781">
        <v>28</v>
      </c>
      <c r="W781" t="s">
        <v>474</v>
      </c>
      <c r="X781">
        <v>7</v>
      </c>
      <c r="Y781">
        <v>7</v>
      </c>
      <c r="Z781">
        <v>7</v>
      </c>
      <c r="AA781">
        <v>1</v>
      </c>
      <c r="AD781" t="s">
        <v>209</v>
      </c>
      <c r="AE781">
        <v>1049</v>
      </c>
      <c r="AF781" t="s">
        <v>17</v>
      </c>
    </row>
    <row r="782" spans="1:32" x14ac:dyDescent="0.25">
      <c r="A782" s="19" t="s">
        <v>177</v>
      </c>
      <c r="B782" s="19" t="s">
        <v>208</v>
      </c>
      <c r="C782" s="36" t="str">
        <f>VLOOKUP(X782, method!$A$1:$B$15, 2, 0)</f>
        <v>中後</v>
      </c>
      <c r="D782">
        <v>8</v>
      </c>
      <c r="E782" s="141" t="str">
        <f t="shared" si="24"/>
        <v>忠</v>
      </c>
      <c r="F782" s="141">
        <f>COUNTIF($B$2:B782,B782)</f>
        <v>5</v>
      </c>
      <c r="G782" s="141" t="str">
        <f t="shared" si="25"/>
        <v/>
      </c>
      <c r="H782">
        <v>7</v>
      </c>
      <c r="I782">
        <v>9</v>
      </c>
      <c r="J782" s="50" t="s">
        <v>565</v>
      </c>
      <c r="K782" s="51" t="s">
        <v>43</v>
      </c>
      <c r="L782" s="20" t="s">
        <v>39</v>
      </c>
      <c r="M782">
        <v>118</v>
      </c>
      <c r="N782">
        <v>125</v>
      </c>
      <c r="P782">
        <v>28</v>
      </c>
      <c r="Q782" t="s">
        <v>682</v>
      </c>
      <c r="R782" t="s">
        <v>479</v>
      </c>
      <c r="S782">
        <v>1600</v>
      </c>
      <c r="T782" s="33" t="s">
        <v>417</v>
      </c>
      <c r="U782">
        <v>5</v>
      </c>
      <c r="V782">
        <v>30</v>
      </c>
      <c r="W782" t="s">
        <v>533</v>
      </c>
      <c r="X782">
        <v>10</v>
      </c>
      <c r="Y782">
        <v>12</v>
      </c>
      <c r="Z782">
        <v>11</v>
      </c>
      <c r="AA782">
        <v>8</v>
      </c>
      <c r="AD782" t="s">
        <v>1288</v>
      </c>
      <c r="AE782">
        <v>1050</v>
      </c>
      <c r="AF782" t="s">
        <v>17</v>
      </c>
    </row>
    <row r="783" spans="1:32" x14ac:dyDescent="0.25">
      <c r="A783" s="19" t="s">
        <v>177</v>
      </c>
      <c r="B783" s="19" t="s">
        <v>208</v>
      </c>
      <c r="C783" s="36" t="str">
        <f>VLOOKUP(X783, method!$A$1:$B$15, 2, 0)</f>
        <v>中後</v>
      </c>
      <c r="D783" s="30">
        <v>4</v>
      </c>
      <c r="E783" s="141" t="str">
        <f t="shared" si="24"/>
        <v>忠</v>
      </c>
      <c r="F783" s="141">
        <f>COUNTIF($B$2:B783,B783)</f>
        <v>6</v>
      </c>
      <c r="G783" s="141" t="str">
        <f t="shared" si="25"/>
        <v/>
      </c>
      <c r="H783">
        <v>7</v>
      </c>
      <c r="I783">
        <v>9</v>
      </c>
      <c r="J783" s="50" t="s">
        <v>565</v>
      </c>
      <c r="K783" s="53" t="s">
        <v>53</v>
      </c>
      <c r="L783" s="20" t="s">
        <v>39</v>
      </c>
      <c r="M783">
        <v>118</v>
      </c>
      <c r="N783">
        <v>126</v>
      </c>
      <c r="P783">
        <v>13</v>
      </c>
      <c r="Q783" t="s">
        <v>664</v>
      </c>
      <c r="R783" t="s">
        <v>483</v>
      </c>
      <c r="S783">
        <v>1600</v>
      </c>
      <c r="T783" s="33" t="s">
        <v>417</v>
      </c>
      <c r="U783">
        <v>5</v>
      </c>
      <c r="V783">
        <v>31</v>
      </c>
      <c r="W783" t="s">
        <v>435</v>
      </c>
      <c r="X783">
        <v>10</v>
      </c>
      <c r="Y783">
        <v>9</v>
      </c>
      <c r="Z783">
        <v>7</v>
      </c>
      <c r="AA783">
        <v>4</v>
      </c>
      <c r="AD783" t="s">
        <v>714</v>
      </c>
      <c r="AE783">
        <v>1051</v>
      </c>
      <c r="AF783" t="s">
        <v>17</v>
      </c>
    </row>
    <row r="784" spans="1:32" x14ac:dyDescent="0.25">
      <c r="A784" s="19" t="s">
        <v>177</v>
      </c>
      <c r="B784" s="19" t="s">
        <v>208</v>
      </c>
      <c r="C784" s="37" t="str">
        <f>VLOOKUP(X784, method!$A$1:$B$15, 2, 0)</f>
        <v>中前</v>
      </c>
      <c r="D784">
        <v>9</v>
      </c>
      <c r="E784" s="141" t="str">
        <f t="shared" si="24"/>
        <v>忠</v>
      </c>
      <c r="F784" s="141">
        <f>COUNTIF($B$2:B784,B784)</f>
        <v>7</v>
      </c>
      <c r="G784" s="141" t="str">
        <f t="shared" si="25"/>
        <v/>
      </c>
      <c r="H784">
        <v>7</v>
      </c>
      <c r="I784">
        <v>4</v>
      </c>
      <c r="J784" s="50" t="s">
        <v>565</v>
      </c>
      <c r="K784" s="51" t="s">
        <v>43</v>
      </c>
      <c r="L784" s="20" t="s">
        <v>39</v>
      </c>
      <c r="M784">
        <v>118</v>
      </c>
      <c r="N784">
        <v>131</v>
      </c>
      <c r="P784">
        <v>10</v>
      </c>
      <c r="Q784" t="s">
        <v>1086</v>
      </c>
      <c r="R784" t="s">
        <v>483</v>
      </c>
      <c r="S784">
        <v>1400</v>
      </c>
      <c r="T784" s="33" t="s">
        <v>427</v>
      </c>
      <c r="U784">
        <v>5</v>
      </c>
      <c r="V784">
        <v>36</v>
      </c>
      <c r="W784" t="s">
        <v>513</v>
      </c>
      <c r="X784">
        <v>6</v>
      </c>
      <c r="Y784">
        <v>6</v>
      </c>
      <c r="Z784">
        <v>7</v>
      </c>
      <c r="AA784">
        <v>9</v>
      </c>
      <c r="AD784" t="s">
        <v>1289</v>
      </c>
      <c r="AE784">
        <v>1040</v>
      </c>
      <c r="AF784" t="s">
        <v>17</v>
      </c>
    </row>
    <row r="785" spans="1:32" x14ac:dyDescent="0.25">
      <c r="A785" s="19" t="s">
        <v>177</v>
      </c>
      <c r="B785" s="19" t="s">
        <v>208</v>
      </c>
      <c r="C785" s="36" t="str">
        <f>VLOOKUP(X785, method!$A$1:$B$15, 2, 0)</f>
        <v>中後</v>
      </c>
      <c r="D785" s="28">
        <v>3</v>
      </c>
      <c r="E785" s="140" t="str">
        <f t="shared" si="24"/>
        <v>忠</v>
      </c>
      <c r="F785" s="140">
        <f>COUNTIF($B$2:B785,B785)</f>
        <v>8</v>
      </c>
      <c r="G785" s="140" t="str">
        <f t="shared" si="25"/>
        <v/>
      </c>
      <c r="H785">
        <v>7</v>
      </c>
      <c r="I785">
        <v>7</v>
      </c>
      <c r="J785" s="50" t="s">
        <v>565</v>
      </c>
      <c r="K785" s="53" t="s">
        <v>53</v>
      </c>
      <c r="L785" s="20" t="s">
        <v>39</v>
      </c>
      <c r="M785">
        <v>118</v>
      </c>
      <c r="N785">
        <v>131</v>
      </c>
      <c r="P785">
        <v>12</v>
      </c>
      <c r="Q785" t="s">
        <v>706</v>
      </c>
      <c r="R785" t="s">
        <v>479</v>
      </c>
      <c r="S785">
        <v>1600</v>
      </c>
      <c r="T785" s="33" t="s">
        <v>427</v>
      </c>
      <c r="U785">
        <v>5</v>
      </c>
      <c r="V785">
        <v>36</v>
      </c>
      <c r="W785" s="12" t="s">
        <v>471</v>
      </c>
      <c r="X785">
        <v>9</v>
      </c>
      <c r="Y785">
        <v>9</v>
      </c>
      <c r="Z785">
        <v>8</v>
      </c>
      <c r="AA785">
        <v>3</v>
      </c>
      <c r="AD785" t="s">
        <v>1290</v>
      </c>
      <c r="AE785">
        <v>1040</v>
      </c>
      <c r="AF785" t="s">
        <v>17</v>
      </c>
    </row>
    <row r="786" spans="1:32" x14ac:dyDescent="0.25">
      <c r="A786" s="19" t="s">
        <v>177</v>
      </c>
      <c r="B786" s="19" t="s">
        <v>208</v>
      </c>
      <c r="C786" s="37" t="str">
        <f>VLOOKUP(X786, method!$A$1:$B$15, 2, 0)</f>
        <v>中前</v>
      </c>
      <c r="D786" s="28">
        <v>3</v>
      </c>
      <c r="E786" s="140" t="str">
        <f t="shared" si="24"/>
        <v>忠</v>
      </c>
      <c r="F786" s="140">
        <f>COUNTIF($B$2:B786,B786)</f>
        <v>9</v>
      </c>
      <c r="G786" s="140" t="str">
        <f t="shared" si="25"/>
        <v/>
      </c>
      <c r="H786">
        <v>7</v>
      </c>
      <c r="I786">
        <v>3</v>
      </c>
      <c r="J786" s="50" t="s">
        <v>565</v>
      </c>
      <c r="K786" s="53" t="s">
        <v>53</v>
      </c>
      <c r="L786" s="20" t="s">
        <v>39</v>
      </c>
      <c r="M786">
        <v>118</v>
      </c>
      <c r="N786">
        <v>131</v>
      </c>
      <c r="P786">
        <v>20</v>
      </c>
      <c r="Q786" t="s">
        <v>955</v>
      </c>
      <c r="R786" t="s">
        <v>479</v>
      </c>
      <c r="S786">
        <v>1600</v>
      </c>
      <c r="T786" s="33" t="s">
        <v>417</v>
      </c>
      <c r="U786">
        <v>5</v>
      </c>
      <c r="V786">
        <v>36</v>
      </c>
      <c r="W786" s="12" t="s">
        <v>418</v>
      </c>
      <c r="X786">
        <v>7</v>
      </c>
      <c r="Y786">
        <v>7</v>
      </c>
      <c r="Z786">
        <v>5</v>
      </c>
      <c r="AA786">
        <v>3</v>
      </c>
      <c r="AD786" t="s">
        <v>1291</v>
      </c>
      <c r="AE786">
        <v>1041</v>
      </c>
      <c r="AF786" t="s">
        <v>17</v>
      </c>
    </row>
    <row r="787" spans="1:32" x14ac:dyDescent="0.25">
      <c r="A787" s="19" t="s">
        <v>177</v>
      </c>
      <c r="B787" s="19" t="s">
        <v>208</v>
      </c>
      <c r="C787" s="36" t="str">
        <f>VLOOKUP(X787, method!$A$1:$B$15, 2, 0)</f>
        <v>中後</v>
      </c>
      <c r="D787">
        <v>6</v>
      </c>
      <c r="E787" s="141" t="str">
        <f t="shared" si="24"/>
        <v>忠</v>
      </c>
      <c r="F787" s="141">
        <f>COUNTIF($B$2:B787,B787)</f>
        <v>10</v>
      </c>
      <c r="G787" s="141" t="str">
        <f t="shared" si="25"/>
        <v/>
      </c>
      <c r="H787">
        <v>7</v>
      </c>
      <c r="I787">
        <v>8</v>
      </c>
      <c r="J787" s="50" t="s">
        <v>565</v>
      </c>
      <c r="K787" s="47" t="s">
        <v>504</v>
      </c>
      <c r="L787" s="20" t="s">
        <v>39</v>
      </c>
      <c r="M787">
        <v>118</v>
      </c>
      <c r="N787">
        <v>130</v>
      </c>
      <c r="P787">
        <v>24</v>
      </c>
      <c r="Q787" t="s">
        <v>440</v>
      </c>
      <c r="R787" s="32" t="s">
        <v>416</v>
      </c>
      <c r="S787" s="41">
        <v>1650</v>
      </c>
      <c r="T787" s="33" t="s">
        <v>427</v>
      </c>
      <c r="U787">
        <v>5</v>
      </c>
      <c r="V787">
        <v>38</v>
      </c>
      <c r="W787" t="s">
        <v>474</v>
      </c>
      <c r="X787">
        <v>10</v>
      </c>
      <c r="Y787">
        <v>10</v>
      </c>
      <c r="Z787">
        <v>11</v>
      </c>
      <c r="AA787">
        <v>6</v>
      </c>
      <c r="AD787" t="s">
        <v>1204</v>
      </c>
      <c r="AE787">
        <v>1045</v>
      </c>
      <c r="AF787" t="s">
        <v>661</v>
      </c>
    </row>
    <row r="788" spans="1:32" x14ac:dyDescent="0.25">
      <c r="A788" s="19" t="s">
        <v>177</v>
      </c>
      <c r="B788" s="19" t="s">
        <v>208</v>
      </c>
      <c r="C788" s="37" t="str">
        <f>VLOOKUP(X788, method!$A$1:$B$15, 2, 0)</f>
        <v>中前</v>
      </c>
      <c r="D788">
        <v>6</v>
      </c>
      <c r="E788" s="141" t="str">
        <f t="shared" si="24"/>
        <v>忠</v>
      </c>
      <c r="F788" s="141">
        <f>COUNTIF($B$2:B788,B788)</f>
        <v>11</v>
      </c>
      <c r="G788" s="141" t="str">
        <f t="shared" si="25"/>
        <v/>
      </c>
      <c r="H788">
        <v>7</v>
      </c>
      <c r="I788">
        <v>4</v>
      </c>
      <c r="J788" s="50" t="s">
        <v>565</v>
      </c>
      <c r="K788" s="56" t="s">
        <v>69</v>
      </c>
      <c r="L788" s="20" t="s">
        <v>39</v>
      </c>
      <c r="M788">
        <v>118</v>
      </c>
      <c r="N788">
        <v>135</v>
      </c>
      <c r="P788">
        <v>15</v>
      </c>
      <c r="Q788" t="s">
        <v>555</v>
      </c>
      <c r="R788" s="32" t="s">
        <v>416</v>
      </c>
      <c r="S788">
        <v>1800</v>
      </c>
      <c r="T788" s="33" t="s">
        <v>417</v>
      </c>
      <c r="U788">
        <v>5</v>
      </c>
      <c r="V788">
        <v>40</v>
      </c>
      <c r="W788" t="s">
        <v>513</v>
      </c>
      <c r="X788">
        <v>4</v>
      </c>
      <c r="Y788">
        <v>4</v>
      </c>
      <c r="Z788">
        <v>5</v>
      </c>
      <c r="AA788">
        <v>5</v>
      </c>
      <c r="AB788">
        <v>6</v>
      </c>
      <c r="AD788" t="s">
        <v>1292</v>
      </c>
      <c r="AE788">
        <v>1058</v>
      </c>
      <c r="AF788" t="s">
        <v>1293</v>
      </c>
    </row>
    <row r="789" spans="1:32" x14ac:dyDescent="0.25">
      <c r="A789" s="19" t="s">
        <v>177</v>
      </c>
      <c r="B789" s="19" t="s">
        <v>208</v>
      </c>
      <c r="C789" s="38" t="str">
        <f>VLOOKUP(X789, method!$A$1:$B$15, 2, 0)</f>
        <v>留後</v>
      </c>
      <c r="D789">
        <v>8</v>
      </c>
      <c r="E789" s="141" t="str">
        <f t="shared" si="24"/>
        <v>忠</v>
      </c>
      <c r="F789" s="141">
        <f>COUNTIF($B$2:B789,B789)</f>
        <v>12</v>
      </c>
      <c r="G789" s="141" t="str">
        <f t="shared" si="25"/>
        <v/>
      </c>
      <c r="H789">
        <v>7</v>
      </c>
      <c r="I789">
        <v>12</v>
      </c>
      <c r="J789" s="50" t="s">
        <v>565</v>
      </c>
      <c r="K789" s="56" t="s">
        <v>69</v>
      </c>
      <c r="L789" s="20" t="s">
        <v>39</v>
      </c>
      <c r="M789">
        <v>118</v>
      </c>
      <c r="N789">
        <v>118</v>
      </c>
      <c r="P789">
        <v>26</v>
      </c>
      <c r="Q789" t="s">
        <v>824</v>
      </c>
      <c r="R789" t="s">
        <v>457</v>
      </c>
      <c r="S789" s="41">
        <v>1650</v>
      </c>
      <c r="T789" s="33" t="s">
        <v>417</v>
      </c>
      <c r="U789">
        <v>4</v>
      </c>
      <c r="V789">
        <v>42</v>
      </c>
      <c r="W789" t="s">
        <v>522</v>
      </c>
      <c r="X789">
        <v>12</v>
      </c>
      <c r="Y789">
        <v>12</v>
      </c>
      <c r="Z789">
        <v>11</v>
      </c>
      <c r="AA789">
        <v>8</v>
      </c>
      <c r="AD789" t="s">
        <v>1294</v>
      </c>
      <c r="AE789">
        <v>1054</v>
      </c>
      <c r="AF789" t="s">
        <v>1295</v>
      </c>
    </row>
    <row r="790" spans="1:32" x14ac:dyDescent="0.25">
      <c r="A790" s="19" t="s">
        <v>177</v>
      </c>
      <c r="B790" s="19" t="s">
        <v>208</v>
      </c>
      <c r="C790" s="36" t="str">
        <f>VLOOKUP(X790, method!$A$1:$B$15, 2, 0)</f>
        <v>中後</v>
      </c>
      <c r="D790">
        <v>11</v>
      </c>
      <c r="E790" s="141" t="str">
        <f t="shared" si="24"/>
        <v>忠</v>
      </c>
      <c r="F790" s="141">
        <f>COUNTIF($B$2:B790,B790)</f>
        <v>13</v>
      </c>
      <c r="G790" s="141" t="str">
        <f t="shared" si="25"/>
        <v/>
      </c>
      <c r="H790">
        <v>7</v>
      </c>
      <c r="I790">
        <v>4</v>
      </c>
      <c r="J790" s="50" t="s">
        <v>565</v>
      </c>
      <c r="K790" s="56" t="s">
        <v>69</v>
      </c>
      <c r="L790" s="20" t="s">
        <v>39</v>
      </c>
      <c r="M790">
        <v>118</v>
      </c>
      <c r="N790">
        <v>121</v>
      </c>
      <c r="P790">
        <v>16</v>
      </c>
      <c r="Q790" t="s">
        <v>578</v>
      </c>
      <c r="R790" t="s">
        <v>479</v>
      </c>
      <c r="S790">
        <v>1800</v>
      </c>
      <c r="T790" s="33" t="s">
        <v>427</v>
      </c>
      <c r="U790">
        <v>4</v>
      </c>
      <c r="V790">
        <v>44</v>
      </c>
      <c r="W790" t="s">
        <v>721</v>
      </c>
      <c r="X790">
        <v>8</v>
      </c>
      <c r="Y790">
        <v>7</v>
      </c>
      <c r="Z790">
        <v>4</v>
      </c>
      <c r="AA790">
        <v>3</v>
      </c>
      <c r="AB790">
        <v>11</v>
      </c>
      <c r="AD790" t="s">
        <v>1296</v>
      </c>
      <c r="AE790">
        <v>1052</v>
      </c>
      <c r="AF790" t="s">
        <v>17</v>
      </c>
    </row>
    <row r="791" spans="1:32" x14ac:dyDescent="0.25">
      <c r="A791" s="19" t="s">
        <v>177</v>
      </c>
      <c r="B791" s="19" t="s">
        <v>208</v>
      </c>
      <c r="C791" s="37" t="str">
        <f>VLOOKUP(X791, method!$A$1:$B$15, 2, 0)</f>
        <v>中前</v>
      </c>
      <c r="D791" s="30">
        <v>4</v>
      </c>
      <c r="E791" s="141" t="str">
        <f t="shared" si="24"/>
        <v>忠</v>
      </c>
      <c r="F791" s="141">
        <f>COUNTIF($B$2:B791,B791)</f>
        <v>14</v>
      </c>
      <c r="G791" s="141" t="str">
        <f t="shared" si="25"/>
        <v/>
      </c>
      <c r="H791">
        <v>7</v>
      </c>
      <c r="I791">
        <v>3</v>
      </c>
      <c r="J791" s="50" t="s">
        <v>565</v>
      </c>
      <c r="K791" s="77" t="s">
        <v>648</v>
      </c>
      <c r="L791" s="20" t="s">
        <v>39</v>
      </c>
      <c r="M791">
        <v>118</v>
      </c>
      <c r="N791">
        <v>120</v>
      </c>
      <c r="P791">
        <v>15</v>
      </c>
      <c r="Q791" t="s">
        <v>583</v>
      </c>
      <c r="R791" s="32" t="s">
        <v>432</v>
      </c>
      <c r="S791" s="41">
        <v>1650</v>
      </c>
      <c r="T791" s="33" t="s">
        <v>417</v>
      </c>
      <c r="U791">
        <v>4</v>
      </c>
      <c r="V791">
        <v>45</v>
      </c>
      <c r="W791" s="12" t="s">
        <v>471</v>
      </c>
      <c r="X791">
        <v>5</v>
      </c>
      <c r="Y791">
        <v>5</v>
      </c>
      <c r="Z791">
        <v>5</v>
      </c>
      <c r="AA791">
        <v>4</v>
      </c>
      <c r="AD791" t="s">
        <v>983</v>
      </c>
      <c r="AE791">
        <v>1053</v>
      </c>
      <c r="AF791" t="s">
        <v>17</v>
      </c>
    </row>
    <row r="792" spans="1:32" x14ac:dyDescent="0.25">
      <c r="A792" s="19" t="s">
        <v>177</v>
      </c>
      <c r="B792" s="19" t="s">
        <v>208</v>
      </c>
      <c r="C792" s="36" t="str">
        <f>VLOOKUP(X792, method!$A$1:$B$15, 2, 0)</f>
        <v>中後</v>
      </c>
      <c r="D792">
        <v>10</v>
      </c>
      <c r="E792" s="141" t="str">
        <f t="shared" si="24"/>
        <v>忠</v>
      </c>
      <c r="F792" s="141">
        <f>COUNTIF($B$2:B792,B792)</f>
        <v>15</v>
      </c>
      <c r="G792" s="141" t="str">
        <f t="shared" si="25"/>
        <v/>
      </c>
      <c r="H792">
        <v>7</v>
      </c>
      <c r="I792">
        <v>7</v>
      </c>
      <c r="J792" s="50" t="s">
        <v>565</v>
      </c>
      <c r="K792" s="54" t="s">
        <v>58</v>
      </c>
      <c r="L792" s="20" t="s">
        <v>39</v>
      </c>
      <c r="M792">
        <v>118</v>
      </c>
      <c r="N792">
        <v>125</v>
      </c>
      <c r="P792">
        <v>17</v>
      </c>
      <c r="Q792" t="s">
        <v>718</v>
      </c>
      <c r="R792" s="31" t="s">
        <v>420</v>
      </c>
      <c r="S792">
        <v>1800</v>
      </c>
      <c r="T792" s="33" t="s">
        <v>417</v>
      </c>
      <c r="U792">
        <v>4</v>
      </c>
      <c r="V792">
        <v>47</v>
      </c>
      <c r="W792">
        <v>6</v>
      </c>
      <c r="X792">
        <v>10</v>
      </c>
      <c r="Y792">
        <v>10</v>
      </c>
      <c r="Z792">
        <v>11</v>
      </c>
      <c r="AA792">
        <v>11</v>
      </c>
      <c r="AB792">
        <v>10</v>
      </c>
      <c r="AD792" t="s">
        <v>1297</v>
      </c>
      <c r="AE792">
        <v>1062</v>
      </c>
      <c r="AF792" t="s">
        <v>17</v>
      </c>
    </row>
    <row r="793" spans="1:32" x14ac:dyDescent="0.25">
      <c r="A793" s="19" t="s">
        <v>177</v>
      </c>
      <c r="B793" s="19" t="s">
        <v>208</v>
      </c>
      <c r="C793" s="36" t="str">
        <f>VLOOKUP(X793, method!$A$1:$B$15, 2, 0)</f>
        <v>中後</v>
      </c>
      <c r="D793" s="30">
        <v>4</v>
      </c>
      <c r="E793" s="141" t="str">
        <f t="shared" si="24"/>
        <v>忠</v>
      </c>
      <c r="F793" s="141">
        <f>COUNTIF($B$2:B793,B793)</f>
        <v>16</v>
      </c>
      <c r="G793" s="141" t="str">
        <f t="shared" si="25"/>
        <v/>
      </c>
      <c r="H793">
        <v>7</v>
      </c>
      <c r="I793">
        <v>2</v>
      </c>
      <c r="J793" s="50" t="s">
        <v>565</v>
      </c>
      <c r="K793" s="54" t="s">
        <v>58</v>
      </c>
      <c r="L793" s="20" t="s">
        <v>39</v>
      </c>
      <c r="M793">
        <v>118</v>
      </c>
      <c r="N793">
        <v>126</v>
      </c>
      <c r="P793">
        <v>13</v>
      </c>
      <c r="Q793" t="s">
        <v>588</v>
      </c>
      <c r="R793" s="32" t="s">
        <v>416</v>
      </c>
      <c r="S793" s="41">
        <v>1650</v>
      </c>
      <c r="T793" s="34" t="s">
        <v>438</v>
      </c>
      <c r="U793">
        <v>4</v>
      </c>
      <c r="V793">
        <v>49</v>
      </c>
      <c r="W793" s="12" t="s">
        <v>549</v>
      </c>
      <c r="X793">
        <v>8</v>
      </c>
      <c r="Y793">
        <v>8</v>
      </c>
      <c r="Z793">
        <v>9</v>
      </c>
      <c r="AA793">
        <v>4</v>
      </c>
      <c r="AD793" t="s">
        <v>1067</v>
      </c>
      <c r="AE793">
        <v>1052</v>
      </c>
      <c r="AF793" t="s">
        <v>661</v>
      </c>
    </row>
    <row r="794" spans="1:32" x14ac:dyDescent="0.25">
      <c r="A794" s="19" t="s">
        <v>177</v>
      </c>
      <c r="B794" s="19" t="s">
        <v>208</v>
      </c>
      <c r="C794" s="37" t="str">
        <f>VLOOKUP(X794, method!$A$1:$B$15, 2, 0)</f>
        <v>中前</v>
      </c>
      <c r="D794">
        <v>7</v>
      </c>
      <c r="E794" s="141" t="str">
        <f t="shared" si="24"/>
        <v>忠</v>
      </c>
      <c r="F794" s="141">
        <f>COUNTIF($B$2:B794,B794)</f>
        <v>17</v>
      </c>
      <c r="G794" s="141" t="str">
        <f t="shared" si="25"/>
        <v/>
      </c>
      <c r="H794">
        <v>7</v>
      </c>
      <c r="I794">
        <v>8</v>
      </c>
      <c r="J794" s="50" t="s">
        <v>565</v>
      </c>
      <c r="K794" s="52" t="s">
        <v>49</v>
      </c>
      <c r="L794" s="20" t="s">
        <v>39</v>
      </c>
      <c r="M794">
        <v>118</v>
      </c>
      <c r="N794">
        <v>128</v>
      </c>
      <c r="P794">
        <v>7.6</v>
      </c>
      <c r="Q794" t="s">
        <v>591</v>
      </c>
      <c r="R794" s="32" t="s">
        <v>432</v>
      </c>
      <c r="S794" s="41">
        <v>1650</v>
      </c>
      <c r="T794" s="33" t="s">
        <v>417</v>
      </c>
      <c r="U794">
        <v>4</v>
      </c>
      <c r="V794">
        <v>51</v>
      </c>
      <c r="W794">
        <v>4</v>
      </c>
      <c r="X794">
        <v>7</v>
      </c>
      <c r="Y794">
        <v>7</v>
      </c>
      <c r="Z794">
        <v>6</v>
      </c>
      <c r="AA794">
        <v>7</v>
      </c>
      <c r="AD794" t="s">
        <v>893</v>
      </c>
      <c r="AE794">
        <v>1070</v>
      </c>
      <c r="AF794" t="s">
        <v>141</v>
      </c>
    </row>
    <row r="795" spans="1:32" x14ac:dyDescent="0.25">
      <c r="A795" s="19" t="s">
        <v>177</v>
      </c>
      <c r="B795" s="19" t="s">
        <v>208</v>
      </c>
      <c r="C795" s="38" t="str">
        <f>VLOOKUP(X795, method!$A$1:$B$15, 2, 0)</f>
        <v>留後</v>
      </c>
      <c r="D795">
        <v>6</v>
      </c>
      <c r="E795" s="141" t="str">
        <f t="shared" si="24"/>
        <v>忠</v>
      </c>
      <c r="F795" s="141">
        <f>COUNTIF($B$2:B795,B795)</f>
        <v>18</v>
      </c>
      <c r="G795" s="141" t="str">
        <f t="shared" si="25"/>
        <v/>
      </c>
      <c r="H795">
        <v>7</v>
      </c>
      <c r="I795">
        <v>6</v>
      </c>
      <c r="J795" s="50" t="s">
        <v>565</v>
      </c>
      <c r="K795" s="52" t="s">
        <v>49</v>
      </c>
      <c r="L795" s="20" t="s">
        <v>39</v>
      </c>
      <c r="M795">
        <v>118</v>
      </c>
      <c r="N795">
        <v>129</v>
      </c>
      <c r="P795">
        <v>84</v>
      </c>
      <c r="Q795" t="s">
        <v>592</v>
      </c>
      <c r="R795" s="31" t="s">
        <v>420</v>
      </c>
      <c r="S795" s="41">
        <v>1650</v>
      </c>
      <c r="T795" s="33" t="s">
        <v>417</v>
      </c>
      <c r="U795">
        <v>4</v>
      </c>
      <c r="V795">
        <v>52</v>
      </c>
      <c r="W795" s="12" t="s">
        <v>552</v>
      </c>
      <c r="X795">
        <v>11</v>
      </c>
      <c r="Y795">
        <v>11</v>
      </c>
      <c r="Z795">
        <v>6</v>
      </c>
      <c r="AA795">
        <v>6</v>
      </c>
      <c r="AD795" t="s">
        <v>1202</v>
      </c>
      <c r="AE795">
        <v>1058</v>
      </c>
      <c r="AF795" t="s">
        <v>1298</v>
      </c>
    </row>
    <row r="796" spans="1:32" x14ac:dyDescent="0.25">
      <c r="A796" s="19" t="s">
        <v>177</v>
      </c>
      <c r="B796" s="19" t="s">
        <v>208</v>
      </c>
      <c r="C796" s="38" t="str">
        <f>VLOOKUP(X796, method!$A$1:$B$15, 2, 0)</f>
        <v>留後</v>
      </c>
      <c r="D796">
        <v>14</v>
      </c>
      <c r="E796" s="141" t="str">
        <f t="shared" si="24"/>
        <v>忠</v>
      </c>
      <c r="F796" s="141">
        <f>COUNTIF($B$2:B796,B796)</f>
        <v>19</v>
      </c>
      <c r="G796" s="141" t="str">
        <f t="shared" si="25"/>
        <v/>
      </c>
      <c r="H796">
        <v>7</v>
      </c>
      <c r="I796">
        <v>12</v>
      </c>
      <c r="J796" s="50" t="s">
        <v>565</v>
      </c>
      <c r="K796" s="57" t="s">
        <v>326</v>
      </c>
      <c r="L796" s="17" t="s">
        <v>91</v>
      </c>
      <c r="M796">
        <v>118</v>
      </c>
      <c r="N796">
        <v>130</v>
      </c>
      <c r="P796">
        <v>201</v>
      </c>
      <c r="Q796" t="s">
        <v>790</v>
      </c>
      <c r="R796" t="s">
        <v>483</v>
      </c>
      <c r="S796">
        <v>1400</v>
      </c>
      <c r="T796" s="33" t="s">
        <v>427</v>
      </c>
      <c r="U796">
        <v>4</v>
      </c>
      <c r="V796">
        <v>57</v>
      </c>
      <c r="W796">
        <v>17</v>
      </c>
      <c r="X796">
        <v>13</v>
      </c>
      <c r="Y796">
        <v>11</v>
      </c>
      <c r="Z796">
        <v>11</v>
      </c>
      <c r="AA796">
        <v>14</v>
      </c>
      <c r="AD796" t="s">
        <v>1299</v>
      </c>
      <c r="AE796">
        <v>1045</v>
      </c>
      <c r="AF796" t="s">
        <v>213</v>
      </c>
    </row>
    <row r="797" spans="1:32" x14ac:dyDescent="0.25">
      <c r="A797" s="19" t="s">
        <v>177</v>
      </c>
      <c r="B797" s="19" t="s">
        <v>208</v>
      </c>
      <c r="C797" s="36" t="str">
        <f>VLOOKUP(X797, method!$A$1:$B$15, 2, 0)</f>
        <v>中後</v>
      </c>
      <c r="D797">
        <v>12</v>
      </c>
      <c r="E797" s="141" t="str">
        <f t="shared" si="24"/>
        <v>忠</v>
      </c>
      <c r="F797" s="141">
        <f>COUNTIF($B$2:B797,B797)</f>
        <v>20</v>
      </c>
      <c r="G797" s="141" t="str">
        <f t="shared" si="25"/>
        <v/>
      </c>
      <c r="H797">
        <v>7</v>
      </c>
      <c r="I797">
        <v>7</v>
      </c>
      <c r="J797" s="50" t="s">
        <v>565</v>
      </c>
      <c r="K797" s="68" t="s">
        <v>316</v>
      </c>
      <c r="L797" s="17" t="s">
        <v>91</v>
      </c>
      <c r="M797">
        <v>118</v>
      </c>
      <c r="N797">
        <v>124</v>
      </c>
      <c r="P797">
        <v>85</v>
      </c>
      <c r="Q797" t="s">
        <v>1018</v>
      </c>
      <c r="R797" s="32" t="s">
        <v>432</v>
      </c>
      <c r="S797" s="41">
        <v>1650</v>
      </c>
      <c r="T797" s="34" t="s">
        <v>438</v>
      </c>
      <c r="U797">
        <v>4</v>
      </c>
      <c r="V797">
        <v>59</v>
      </c>
      <c r="W797" t="s">
        <v>1300</v>
      </c>
      <c r="X797">
        <v>9</v>
      </c>
      <c r="Y797">
        <v>9</v>
      </c>
      <c r="Z797">
        <v>12</v>
      </c>
      <c r="AA797">
        <v>12</v>
      </c>
      <c r="AD797" t="s">
        <v>1301</v>
      </c>
      <c r="AE797">
        <v>1034</v>
      </c>
      <c r="AF797" t="s">
        <v>161</v>
      </c>
    </row>
    <row r="798" spans="1:32" x14ac:dyDescent="0.25">
      <c r="A798" s="19" t="s">
        <v>177</v>
      </c>
      <c r="B798" s="19" t="s">
        <v>208</v>
      </c>
      <c r="C798" s="38" t="str">
        <f>VLOOKUP(X798, method!$A$1:$B$15, 2, 0)</f>
        <v>留後</v>
      </c>
      <c r="D798">
        <v>11</v>
      </c>
      <c r="E798" s="141" t="str">
        <f t="shared" si="24"/>
        <v>忠</v>
      </c>
      <c r="F798" s="141">
        <f>COUNTIF($B$2:B798,B798)</f>
        <v>21</v>
      </c>
      <c r="G798" s="141" t="str">
        <f t="shared" si="25"/>
        <v/>
      </c>
      <c r="H798">
        <v>7</v>
      </c>
      <c r="I798">
        <v>9</v>
      </c>
      <c r="J798" s="50" t="s">
        <v>565</v>
      </c>
      <c r="K798" s="57" t="s">
        <v>326</v>
      </c>
      <c r="L798" s="17" t="s">
        <v>91</v>
      </c>
      <c r="M798">
        <v>118</v>
      </c>
      <c r="N798">
        <v>117</v>
      </c>
      <c r="P798">
        <v>231</v>
      </c>
      <c r="Q798" t="s">
        <v>964</v>
      </c>
      <c r="R798" t="s">
        <v>479</v>
      </c>
      <c r="S798">
        <v>1200</v>
      </c>
      <c r="T798" s="33" t="s">
        <v>417</v>
      </c>
      <c r="U798">
        <v>3</v>
      </c>
      <c r="V798">
        <v>61</v>
      </c>
      <c r="W798">
        <v>12</v>
      </c>
      <c r="X798">
        <v>11</v>
      </c>
      <c r="Y798">
        <v>12</v>
      </c>
      <c r="Z798">
        <v>11</v>
      </c>
      <c r="AD798" t="s">
        <v>1126</v>
      </c>
      <c r="AE798">
        <v>1041</v>
      </c>
      <c r="AF798" t="s">
        <v>161</v>
      </c>
    </row>
    <row r="799" spans="1:32" x14ac:dyDescent="0.25">
      <c r="A799" s="19" t="s">
        <v>177</v>
      </c>
      <c r="B799" s="19" t="s">
        <v>208</v>
      </c>
      <c r="C799" s="37" t="str">
        <f>VLOOKUP(X799, method!$A$1:$B$15, 2, 0)</f>
        <v>中前</v>
      </c>
      <c r="D799">
        <v>8</v>
      </c>
      <c r="E799" s="141" t="str">
        <f t="shared" si="24"/>
        <v>忠</v>
      </c>
      <c r="F799" s="141">
        <f>COUNTIF($B$2:B799,B799)</f>
        <v>22</v>
      </c>
      <c r="G799" s="141" t="str">
        <f t="shared" si="25"/>
        <v/>
      </c>
      <c r="H799">
        <v>7</v>
      </c>
      <c r="I799">
        <v>2</v>
      </c>
      <c r="J799" s="50" t="s">
        <v>565</v>
      </c>
      <c r="K799" s="62" t="s">
        <v>120</v>
      </c>
      <c r="L799" s="17" t="s">
        <v>91</v>
      </c>
      <c r="M799">
        <v>118</v>
      </c>
      <c r="N799">
        <v>120</v>
      </c>
      <c r="P799">
        <v>102</v>
      </c>
      <c r="Q799" t="s">
        <v>792</v>
      </c>
      <c r="R799" t="s">
        <v>501</v>
      </c>
      <c r="S799">
        <v>1200</v>
      </c>
      <c r="T799" s="33" t="s">
        <v>417</v>
      </c>
      <c r="U799">
        <v>3</v>
      </c>
      <c r="V799">
        <v>63</v>
      </c>
      <c r="W799" t="s">
        <v>725</v>
      </c>
      <c r="X799">
        <v>7</v>
      </c>
      <c r="Y799">
        <v>7</v>
      </c>
      <c r="Z799">
        <v>8</v>
      </c>
      <c r="AD799" t="s">
        <v>1063</v>
      </c>
      <c r="AE799">
        <v>1039</v>
      </c>
      <c r="AF799" t="s">
        <v>450</v>
      </c>
    </row>
    <row r="800" spans="1:32" x14ac:dyDescent="0.25">
      <c r="A800" s="19" t="s">
        <v>177</v>
      </c>
      <c r="B800" s="19" t="s">
        <v>208</v>
      </c>
      <c r="C800" s="36" t="str">
        <f>VLOOKUP(X800, method!$A$1:$B$15, 2, 0)</f>
        <v>中後</v>
      </c>
      <c r="D800">
        <v>10</v>
      </c>
      <c r="E800" s="141" t="str">
        <f t="shared" si="24"/>
        <v>忠</v>
      </c>
      <c r="F800" s="141">
        <f>COUNTIF($B$2:B800,B800)</f>
        <v>23</v>
      </c>
      <c r="G800" s="141" t="str">
        <f t="shared" si="25"/>
        <v/>
      </c>
      <c r="H800">
        <v>7</v>
      </c>
      <c r="I800">
        <v>7</v>
      </c>
      <c r="J800" s="50" t="s">
        <v>565</v>
      </c>
      <c r="K800" s="57" t="s">
        <v>326</v>
      </c>
      <c r="L800" s="17" t="s">
        <v>91</v>
      </c>
      <c r="M800">
        <v>118</v>
      </c>
      <c r="N800">
        <v>119</v>
      </c>
      <c r="P800">
        <v>145</v>
      </c>
      <c r="Q800" t="s">
        <v>810</v>
      </c>
      <c r="R800" t="s">
        <v>508</v>
      </c>
      <c r="S800">
        <v>1200</v>
      </c>
      <c r="T800" s="33" t="s">
        <v>417</v>
      </c>
      <c r="U800">
        <v>3</v>
      </c>
      <c r="V800">
        <v>63</v>
      </c>
      <c r="W800" t="s">
        <v>505</v>
      </c>
      <c r="X800">
        <v>8</v>
      </c>
      <c r="Y800">
        <v>10</v>
      </c>
      <c r="Z800">
        <v>10</v>
      </c>
      <c r="AD800" t="s">
        <v>612</v>
      </c>
      <c r="AE800">
        <v>1050</v>
      </c>
      <c r="AF800" t="s">
        <v>624</v>
      </c>
    </row>
    <row r="801" spans="1:32" x14ac:dyDescent="0.25">
      <c r="A801" s="19" t="s">
        <v>177</v>
      </c>
      <c r="B801" s="20" t="s">
        <v>211</v>
      </c>
      <c r="C801" s="38" t="str">
        <f>VLOOKUP(X801, method!$A$1:$B$15, 2, 0)</f>
        <v>留後</v>
      </c>
      <c r="D801">
        <v>8</v>
      </c>
      <c r="E801" s="141" t="str">
        <f t="shared" si="24"/>
        <v/>
      </c>
      <c r="F801" s="141">
        <f>COUNTIF($B$2:B801,B801)</f>
        <v>1</v>
      </c>
      <c r="G801" s="141" t="str">
        <f t="shared" si="25"/>
        <v/>
      </c>
      <c r="H801">
        <v>5</v>
      </c>
      <c r="I801">
        <v>8</v>
      </c>
      <c r="J801" s="59" t="s">
        <v>85</v>
      </c>
      <c r="K801" s="59" t="s">
        <v>85</v>
      </c>
      <c r="L801" s="25" t="s">
        <v>54</v>
      </c>
      <c r="M801">
        <v>118</v>
      </c>
      <c r="N801">
        <v>120</v>
      </c>
      <c r="O801">
        <v>8</v>
      </c>
      <c r="P801">
        <v>54</v>
      </c>
      <c r="Q801" t="s">
        <v>651</v>
      </c>
      <c r="R801" t="s">
        <v>501</v>
      </c>
      <c r="S801">
        <v>1600</v>
      </c>
      <c r="T801" s="33" t="s">
        <v>417</v>
      </c>
      <c r="U801">
        <v>4</v>
      </c>
      <c r="V801">
        <v>45</v>
      </c>
      <c r="W801">
        <v>4</v>
      </c>
      <c r="X801">
        <v>11</v>
      </c>
      <c r="Y801">
        <v>11</v>
      </c>
      <c r="Z801">
        <v>11</v>
      </c>
      <c r="AA801">
        <v>8</v>
      </c>
      <c r="AD801" t="s">
        <v>1302</v>
      </c>
      <c r="AE801">
        <v>1125</v>
      </c>
      <c r="AF801" t="s">
        <v>161</v>
      </c>
    </row>
    <row r="802" spans="1:32" x14ac:dyDescent="0.25">
      <c r="A802" s="19" t="s">
        <v>177</v>
      </c>
      <c r="B802" s="20" t="s">
        <v>211</v>
      </c>
      <c r="C802" s="37" t="str">
        <f>VLOOKUP(X802, method!$A$1:$B$15, 2, 0)</f>
        <v>中前</v>
      </c>
      <c r="D802">
        <v>11</v>
      </c>
      <c r="E802" s="141" t="str">
        <f t="shared" si="24"/>
        <v/>
      </c>
      <c r="F802" s="141">
        <f>COUNTIF($B$2:B802,B802)</f>
        <v>2</v>
      </c>
      <c r="G802" s="141" t="str">
        <f t="shared" si="25"/>
        <v/>
      </c>
      <c r="H802">
        <v>5</v>
      </c>
      <c r="I802">
        <v>7</v>
      </c>
      <c r="J802" s="59" t="s">
        <v>85</v>
      </c>
      <c r="K802" s="54" t="s">
        <v>58</v>
      </c>
      <c r="L802" s="25" t="s">
        <v>54</v>
      </c>
      <c r="M802">
        <v>118</v>
      </c>
      <c r="N802">
        <v>124</v>
      </c>
      <c r="O802">
        <v>8</v>
      </c>
      <c r="P802">
        <v>36</v>
      </c>
      <c r="Q802" t="s">
        <v>728</v>
      </c>
      <c r="R802" t="s">
        <v>508</v>
      </c>
      <c r="S802">
        <v>1600</v>
      </c>
      <c r="T802" s="33" t="s">
        <v>417</v>
      </c>
      <c r="U802">
        <v>4</v>
      </c>
      <c r="V802">
        <v>47</v>
      </c>
      <c r="W802" t="s">
        <v>453</v>
      </c>
      <c r="X802">
        <v>5</v>
      </c>
      <c r="Y802">
        <v>6</v>
      </c>
      <c r="Z802">
        <v>8</v>
      </c>
      <c r="AA802">
        <v>11</v>
      </c>
      <c r="AD802" t="s">
        <v>1303</v>
      </c>
      <c r="AE802">
        <v>1118</v>
      </c>
      <c r="AF802" t="s">
        <v>450</v>
      </c>
    </row>
    <row r="803" spans="1:32" x14ac:dyDescent="0.25">
      <c r="A803" s="19" t="s">
        <v>177</v>
      </c>
      <c r="B803" s="20" t="s">
        <v>211</v>
      </c>
      <c r="C803" s="37" t="str">
        <f>VLOOKUP(X803, method!$A$1:$B$15, 2, 0)</f>
        <v>中前</v>
      </c>
      <c r="D803" s="30">
        <v>5</v>
      </c>
      <c r="E803" s="141" t="str">
        <f t="shared" si="24"/>
        <v/>
      </c>
      <c r="F803" s="141">
        <f>COUNTIF($B$2:B803,B803)</f>
        <v>3</v>
      </c>
      <c r="G803" s="141" t="str">
        <f t="shared" si="25"/>
        <v/>
      </c>
      <c r="H803">
        <v>5</v>
      </c>
      <c r="I803">
        <v>3</v>
      </c>
      <c r="J803" s="59" t="s">
        <v>85</v>
      </c>
      <c r="K803" s="67" t="s">
        <v>195</v>
      </c>
      <c r="L803" s="25" t="s">
        <v>54</v>
      </c>
      <c r="M803">
        <v>118</v>
      </c>
      <c r="N803">
        <v>126</v>
      </c>
      <c r="O803">
        <v>8</v>
      </c>
      <c r="P803">
        <v>3.7</v>
      </c>
      <c r="Q803" t="s">
        <v>656</v>
      </c>
      <c r="R803" s="32" t="s">
        <v>426</v>
      </c>
      <c r="S803" s="41">
        <v>1650</v>
      </c>
      <c r="T803" s="33" t="s">
        <v>427</v>
      </c>
      <c r="U803">
        <v>4</v>
      </c>
      <c r="V803">
        <v>47</v>
      </c>
      <c r="W803" t="s">
        <v>519</v>
      </c>
      <c r="X803">
        <v>7</v>
      </c>
      <c r="Y803">
        <v>8</v>
      </c>
      <c r="Z803">
        <v>7</v>
      </c>
      <c r="AA803">
        <v>5</v>
      </c>
      <c r="AD803" t="s">
        <v>212</v>
      </c>
      <c r="AE803">
        <v>1130</v>
      </c>
      <c r="AF803" t="s">
        <v>624</v>
      </c>
    </row>
    <row r="804" spans="1:32" x14ac:dyDescent="0.25">
      <c r="A804" s="19" t="s">
        <v>177</v>
      </c>
      <c r="B804" s="20" t="s">
        <v>211</v>
      </c>
      <c r="C804" s="36" t="str">
        <f>VLOOKUP(X804, method!$A$1:$B$15, 2, 0)</f>
        <v>中後</v>
      </c>
      <c r="D804" s="28">
        <v>2</v>
      </c>
      <c r="E804" s="140" t="str">
        <f t="shared" si="24"/>
        <v/>
      </c>
      <c r="F804" s="140">
        <f>COUNTIF($B$2:B804,B804)</f>
        <v>4</v>
      </c>
      <c r="G804" s="140" t="str">
        <f t="shared" si="25"/>
        <v/>
      </c>
      <c r="H804">
        <v>5</v>
      </c>
      <c r="I804">
        <v>11</v>
      </c>
      <c r="J804" s="59" t="s">
        <v>85</v>
      </c>
      <c r="K804" s="67" t="s">
        <v>195</v>
      </c>
      <c r="L804" s="25" t="s">
        <v>54</v>
      </c>
      <c r="M804">
        <v>118</v>
      </c>
      <c r="N804">
        <v>121</v>
      </c>
      <c r="O804">
        <v>8</v>
      </c>
      <c r="P804">
        <v>19</v>
      </c>
      <c r="Q804" t="s">
        <v>422</v>
      </c>
      <c r="R804" s="31" t="s">
        <v>420</v>
      </c>
      <c r="S804" s="41">
        <v>1650</v>
      </c>
      <c r="T804" s="33" t="s">
        <v>417</v>
      </c>
      <c r="U804">
        <v>4</v>
      </c>
      <c r="V804">
        <v>46</v>
      </c>
      <c r="W804" s="12" t="s">
        <v>423</v>
      </c>
      <c r="X804">
        <v>8</v>
      </c>
      <c r="Y804">
        <v>8</v>
      </c>
      <c r="Z804">
        <v>8</v>
      </c>
      <c r="AA804">
        <v>2</v>
      </c>
      <c r="AD804" t="s">
        <v>1004</v>
      </c>
      <c r="AE804">
        <v>1112</v>
      </c>
      <c r="AF804" t="s">
        <v>624</v>
      </c>
    </row>
    <row r="805" spans="1:32" x14ac:dyDescent="0.25">
      <c r="A805" s="19" t="s">
        <v>177</v>
      </c>
      <c r="B805" s="20" t="s">
        <v>211</v>
      </c>
      <c r="C805" s="37" t="str">
        <f>VLOOKUP(X805, method!$A$1:$B$15, 2, 0)</f>
        <v>中前</v>
      </c>
      <c r="D805">
        <v>6</v>
      </c>
      <c r="E805" s="141" t="str">
        <f t="shared" si="24"/>
        <v/>
      </c>
      <c r="F805" s="141">
        <f>COUNTIF($B$2:B805,B805)</f>
        <v>5</v>
      </c>
      <c r="G805" s="141" t="str">
        <f t="shared" si="25"/>
        <v/>
      </c>
      <c r="H805">
        <v>5</v>
      </c>
      <c r="I805">
        <v>4</v>
      </c>
      <c r="J805" s="59" t="s">
        <v>85</v>
      </c>
      <c r="K805" s="49" t="s">
        <v>31</v>
      </c>
      <c r="L805" s="25" t="s">
        <v>54</v>
      </c>
      <c r="M805">
        <v>118</v>
      </c>
      <c r="N805">
        <v>124</v>
      </c>
      <c r="O805">
        <v>8</v>
      </c>
      <c r="P805">
        <v>15</v>
      </c>
      <c r="Q805" t="s">
        <v>682</v>
      </c>
      <c r="R805" t="s">
        <v>479</v>
      </c>
      <c r="S805">
        <v>1400</v>
      </c>
      <c r="T805" s="33" t="s">
        <v>427</v>
      </c>
      <c r="U805">
        <v>4</v>
      </c>
      <c r="V805">
        <v>48</v>
      </c>
      <c r="W805" t="s">
        <v>435</v>
      </c>
      <c r="X805">
        <v>4</v>
      </c>
      <c r="Y805">
        <v>4</v>
      </c>
      <c r="Z805">
        <v>4</v>
      </c>
      <c r="AA805">
        <v>6</v>
      </c>
      <c r="AD805" t="s">
        <v>1304</v>
      </c>
      <c r="AE805">
        <v>1103</v>
      </c>
      <c r="AF805" t="s">
        <v>624</v>
      </c>
    </row>
    <row r="806" spans="1:32" x14ac:dyDescent="0.25">
      <c r="A806" s="19" t="s">
        <v>177</v>
      </c>
      <c r="B806" s="20" t="s">
        <v>211</v>
      </c>
      <c r="C806" s="38" t="str">
        <f>VLOOKUP(X806, method!$A$1:$B$15, 2, 0)</f>
        <v>留後</v>
      </c>
      <c r="D806">
        <v>9</v>
      </c>
      <c r="E806" s="141" t="str">
        <f t="shared" si="24"/>
        <v/>
      </c>
      <c r="F806" s="141">
        <f>COUNTIF($B$2:B806,B806)</f>
        <v>6</v>
      </c>
      <c r="G806" s="141" t="str">
        <f t="shared" si="25"/>
        <v/>
      </c>
      <c r="H806">
        <v>5</v>
      </c>
      <c r="I806">
        <v>9</v>
      </c>
      <c r="J806" s="59" t="s">
        <v>85</v>
      </c>
      <c r="K806" s="63" t="s">
        <v>140</v>
      </c>
      <c r="L806" s="25" t="s">
        <v>54</v>
      </c>
      <c r="M806">
        <v>118</v>
      </c>
      <c r="N806">
        <v>128</v>
      </c>
      <c r="O806">
        <v>8</v>
      </c>
      <c r="P806">
        <v>31</v>
      </c>
      <c r="Q806" t="s">
        <v>662</v>
      </c>
      <c r="R806" t="s">
        <v>477</v>
      </c>
      <c r="S806">
        <v>1200</v>
      </c>
      <c r="T806" s="33" t="s">
        <v>427</v>
      </c>
      <c r="U806">
        <v>4</v>
      </c>
      <c r="V806">
        <v>48</v>
      </c>
      <c r="W806" t="s">
        <v>484</v>
      </c>
      <c r="X806">
        <v>11</v>
      </c>
      <c r="Y806">
        <v>10</v>
      </c>
      <c r="Z806">
        <v>9</v>
      </c>
      <c r="AD806" t="s">
        <v>373</v>
      </c>
      <c r="AE806">
        <v>1094</v>
      </c>
      <c r="AF806" t="s">
        <v>624</v>
      </c>
    </row>
    <row r="807" spans="1:32" x14ac:dyDescent="0.25">
      <c r="A807" s="19" t="s">
        <v>177</v>
      </c>
      <c r="B807" s="20" t="s">
        <v>211</v>
      </c>
      <c r="C807" s="38" t="str">
        <f>VLOOKUP(X807, method!$A$1:$B$15, 2, 0)</f>
        <v>留後</v>
      </c>
      <c r="D807">
        <v>7</v>
      </c>
      <c r="E807" s="141" t="str">
        <f t="shared" si="24"/>
        <v/>
      </c>
      <c r="F807" s="141">
        <f>COUNTIF($B$2:B807,B807)</f>
        <v>7</v>
      </c>
      <c r="G807" s="141" t="str">
        <f t="shared" si="25"/>
        <v/>
      </c>
      <c r="H807">
        <v>5</v>
      </c>
      <c r="I807">
        <v>4</v>
      </c>
      <c r="J807" s="59" t="s">
        <v>85</v>
      </c>
      <c r="K807" s="73" t="s">
        <v>452</v>
      </c>
      <c r="L807" s="25" t="s">
        <v>54</v>
      </c>
      <c r="M807">
        <v>118</v>
      </c>
      <c r="N807">
        <v>125</v>
      </c>
      <c r="O807">
        <v>8</v>
      </c>
      <c r="P807">
        <v>33</v>
      </c>
      <c r="Q807" t="s">
        <v>884</v>
      </c>
      <c r="R807" t="s">
        <v>477</v>
      </c>
      <c r="S807">
        <v>1200</v>
      </c>
      <c r="T807" s="33" t="s">
        <v>417</v>
      </c>
      <c r="U807">
        <v>4</v>
      </c>
      <c r="V807">
        <v>50</v>
      </c>
      <c r="W807" t="s">
        <v>484</v>
      </c>
      <c r="X807">
        <v>13</v>
      </c>
      <c r="Y807">
        <v>9</v>
      </c>
      <c r="Z807">
        <v>7</v>
      </c>
      <c r="AD807" t="s">
        <v>804</v>
      </c>
      <c r="AE807">
        <v>1069</v>
      </c>
      <c r="AF807" t="s">
        <v>624</v>
      </c>
    </row>
    <row r="808" spans="1:32" x14ac:dyDescent="0.25">
      <c r="A808" s="19" t="s">
        <v>177</v>
      </c>
      <c r="B808" s="20" t="s">
        <v>211</v>
      </c>
      <c r="C808" s="38" t="str">
        <f>VLOOKUP(X808, method!$A$1:$B$15, 2, 0)</f>
        <v>留後</v>
      </c>
      <c r="D808">
        <v>13</v>
      </c>
      <c r="E808" s="141" t="str">
        <f t="shared" si="24"/>
        <v/>
      </c>
      <c r="F808" s="141">
        <f>COUNTIF($B$2:B808,B808)</f>
        <v>8</v>
      </c>
      <c r="G808" s="141" t="str">
        <f t="shared" si="25"/>
        <v/>
      </c>
      <c r="H808">
        <v>5</v>
      </c>
      <c r="I808">
        <v>5</v>
      </c>
      <c r="J808" s="59" t="s">
        <v>85</v>
      </c>
      <c r="K808" s="84" t="s">
        <v>1142</v>
      </c>
      <c r="L808" s="25" t="s">
        <v>54</v>
      </c>
      <c r="M808">
        <v>118</v>
      </c>
      <c r="N808">
        <v>129</v>
      </c>
      <c r="O808">
        <v>8</v>
      </c>
      <c r="P808">
        <v>54</v>
      </c>
      <c r="Q808" t="s">
        <v>1221</v>
      </c>
      <c r="R808" t="s">
        <v>479</v>
      </c>
      <c r="S808">
        <v>1400</v>
      </c>
      <c r="T808" s="34" t="s">
        <v>438</v>
      </c>
      <c r="U808">
        <v>4</v>
      </c>
      <c r="V808">
        <v>52</v>
      </c>
      <c r="W808" t="s">
        <v>1187</v>
      </c>
      <c r="X808">
        <v>11</v>
      </c>
      <c r="Y808">
        <v>9</v>
      </c>
      <c r="Z808">
        <v>11</v>
      </c>
      <c r="AA808">
        <v>13</v>
      </c>
      <c r="AD808" t="s">
        <v>1305</v>
      </c>
      <c r="AE808">
        <v>1079</v>
      </c>
      <c r="AF808" t="s">
        <v>624</v>
      </c>
    </row>
    <row r="809" spans="1:32" x14ac:dyDescent="0.25">
      <c r="A809" s="19" t="s">
        <v>177</v>
      </c>
      <c r="B809" s="20" t="s">
        <v>211</v>
      </c>
      <c r="C809" s="37" t="str">
        <f>VLOOKUP(X809, method!$A$1:$B$15, 2, 0)</f>
        <v>中前</v>
      </c>
      <c r="D809">
        <v>9</v>
      </c>
      <c r="E809" s="141" t="str">
        <f t="shared" si="24"/>
        <v/>
      </c>
      <c r="F809" s="141">
        <f>COUNTIF($B$2:B809,B809)</f>
        <v>9</v>
      </c>
      <c r="G809" s="141" t="str">
        <f t="shared" si="25"/>
        <v/>
      </c>
      <c r="H809">
        <v>5</v>
      </c>
      <c r="I809">
        <v>13</v>
      </c>
      <c r="J809" s="59" t="s">
        <v>85</v>
      </c>
      <c r="K809" s="55" t="s">
        <v>64</v>
      </c>
      <c r="L809" s="25" t="s">
        <v>54</v>
      </c>
      <c r="M809">
        <v>118</v>
      </c>
      <c r="N809">
        <v>127</v>
      </c>
      <c r="O809">
        <v>8</v>
      </c>
      <c r="P809">
        <v>48</v>
      </c>
      <c r="Q809" t="s">
        <v>578</v>
      </c>
      <c r="R809" t="s">
        <v>479</v>
      </c>
      <c r="S809">
        <v>1400</v>
      </c>
      <c r="T809" s="33" t="s">
        <v>427</v>
      </c>
      <c r="U809">
        <v>4</v>
      </c>
      <c r="V809">
        <v>52</v>
      </c>
      <c r="W809" t="s">
        <v>589</v>
      </c>
      <c r="X809">
        <v>6</v>
      </c>
      <c r="Y809">
        <v>7</v>
      </c>
      <c r="Z809">
        <v>7</v>
      </c>
      <c r="AA809">
        <v>9</v>
      </c>
      <c r="AD809" t="s">
        <v>1306</v>
      </c>
      <c r="AE809">
        <v>1110</v>
      </c>
      <c r="AF809" t="s">
        <v>624</v>
      </c>
    </row>
    <row r="810" spans="1:32" x14ac:dyDescent="0.25">
      <c r="A810" s="19" t="s">
        <v>177</v>
      </c>
      <c r="B810" s="21" t="s">
        <v>215</v>
      </c>
      <c r="C810" s="36" t="str">
        <f>VLOOKUP(X810, method!$A$1:$B$15, 2, 0)</f>
        <v>中後</v>
      </c>
      <c r="D810" s="28">
        <v>2</v>
      </c>
      <c r="E810" s="140" t="str">
        <f t="shared" si="24"/>
        <v>忠</v>
      </c>
      <c r="F810" s="140">
        <f>COUNTIF($B$2:B810,B810)</f>
        <v>1</v>
      </c>
      <c r="G810" s="140" t="str">
        <f t="shared" si="25"/>
        <v/>
      </c>
      <c r="H810">
        <v>3</v>
      </c>
      <c r="I810">
        <v>7</v>
      </c>
      <c r="J810" s="63" t="s">
        <v>140</v>
      </c>
      <c r="K810" s="63" t="s">
        <v>140</v>
      </c>
      <c r="L810" s="26" t="s">
        <v>59</v>
      </c>
      <c r="M810">
        <v>116</v>
      </c>
      <c r="N810">
        <v>118</v>
      </c>
      <c r="O810">
        <v>10</v>
      </c>
      <c r="P810">
        <v>21</v>
      </c>
      <c r="Q810" t="s">
        <v>415</v>
      </c>
      <c r="R810" s="32" t="s">
        <v>416</v>
      </c>
      <c r="S810" s="41">
        <v>1650</v>
      </c>
      <c r="T810" s="33" t="s">
        <v>417</v>
      </c>
      <c r="U810">
        <v>4</v>
      </c>
      <c r="V810">
        <v>41</v>
      </c>
      <c r="W810">
        <v>3</v>
      </c>
      <c r="X810">
        <v>9</v>
      </c>
      <c r="Y810">
        <v>8</v>
      </c>
      <c r="Z810">
        <v>7</v>
      </c>
      <c r="AA810">
        <v>2</v>
      </c>
      <c r="AD810" t="s">
        <v>1000</v>
      </c>
      <c r="AE810">
        <v>1164</v>
      </c>
      <c r="AF810" t="s">
        <v>141</v>
      </c>
    </row>
    <row r="811" spans="1:32" x14ac:dyDescent="0.25">
      <c r="A811" s="19" t="s">
        <v>177</v>
      </c>
      <c r="B811" s="21" t="s">
        <v>215</v>
      </c>
      <c r="C811" s="35" t="str">
        <f>VLOOKUP(X811, method!$A$1:$B$15, 2, 0)</f>
        <v>放頭</v>
      </c>
      <c r="D811" s="28">
        <v>1</v>
      </c>
      <c r="E811" s="140" t="str">
        <f t="shared" si="24"/>
        <v>忠</v>
      </c>
      <c r="F811" s="140">
        <f>COUNTIF($B$2:B811,B811)</f>
        <v>2</v>
      </c>
      <c r="G811" s="140" t="str">
        <f t="shared" si="25"/>
        <v/>
      </c>
      <c r="H811">
        <v>3</v>
      </c>
      <c r="I811">
        <v>4</v>
      </c>
      <c r="J811" s="63" t="s">
        <v>140</v>
      </c>
      <c r="K811" s="55" t="s">
        <v>64</v>
      </c>
      <c r="L811" s="26" t="s">
        <v>59</v>
      </c>
      <c r="M811">
        <v>116</v>
      </c>
      <c r="N811">
        <v>131</v>
      </c>
      <c r="O811">
        <v>10</v>
      </c>
      <c r="P811">
        <v>13</v>
      </c>
      <c r="Q811" t="s">
        <v>431</v>
      </c>
      <c r="R811" s="32" t="s">
        <v>432</v>
      </c>
      <c r="S811" s="41">
        <v>1650</v>
      </c>
      <c r="T811" s="33" t="s">
        <v>427</v>
      </c>
      <c r="U811">
        <v>5</v>
      </c>
      <c r="V811">
        <v>36</v>
      </c>
      <c r="W811" s="12" t="s">
        <v>581</v>
      </c>
      <c r="X811">
        <v>1</v>
      </c>
      <c r="Y811">
        <v>1</v>
      </c>
      <c r="Z811">
        <v>1</v>
      </c>
      <c r="AA811">
        <v>1</v>
      </c>
      <c r="AD811" t="s">
        <v>216</v>
      </c>
      <c r="AE811">
        <v>1146</v>
      </c>
      <c r="AF811" t="s">
        <v>141</v>
      </c>
    </row>
    <row r="812" spans="1:32" x14ac:dyDescent="0.25">
      <c r="A812" s="19" t="s">
        <v>177</v>
      </c>
      <c r="B812" s="21" t="s">
        <v>215</v>
      </c>
      <c r="C812" s="35" t="str">
        <f>VLOOKUP(X812, method!$A$1:$B$15, 2, 0)</f>
        <v>放頭</v>
      </c>
      <c r="D812">
        <v>6</v>
      </c>
      <c r="E812" s="141" t="str">
        <f t="shared" si="24"/>
        <v>忠</v>
      </c>
      <c r="F812" s="141">
        <f>COUNTIF($B$2:B812,B812)</f>
        <v>3</v>
      </c>
      <c r="G812" s="141" t="str">
        <f t="shared" si="25"/>
        <v/>
      </c>
      <c r="H812">
        <v>3</v>
      </c>
      <c r="I812">
        <v>7</v>
      </c>
      <c r="J812" s="63" t="s">
        <v>140</v>
      </c>
      <c r="K812" s="63" t="s">
        <v>140</v>
      </c>
      <c r="L812" s="26" t="s">
        <v>59</v>
      </c>
      <c r="M812">
        <v>116</v>
      </c>
      <c r="N812">
        <v>134</v>
      </c>
      <c r="O812">
        <v>10</v>
      </c>
      <c r="P812">
        <v>18</v>
      </c>
      <c r="Q812" t="s">
        <v>551</v>
      </c>
      <c r="R812" s="31" t="s">
        <v>420</v>
      </c>
      <c r="S812" s="41">
        <v>1650</v>
      </c>
      <c r="T812" s="33" t="s">
        <v>427</v>
      </c>
      <c r="U812">
        <v>5</v>
      </c>
      <c r="V812">
        <v>38</v>
      </c>
      <c r="W812" s="12" t="s">
        <v>552</v>
      </c>
      <c r="X812">
        <v>1</v>
      </c>
      <c r="Y812">
        <v>1</v>
      </c>
      <c r="Z812">
        <v>1</v>
      </c>
      <c r="AA812">
        <v>6</v>
      </c>
      <c r="AD812" t="s">
        <v>1000</v>
      </c>
      <c r="AE812">
        <v>1148</v>
      </c>
      <c r="AF812" t="s">
        <v>141</v>
      </c>
    </row>
    <row r="813" spans="1:32" x14ac:dyDescent="0.25">
      <c r="A813" s="19" t="s">
        <v>177</v>
      </c>
      <c r="B813" s="21" t="s">
        <v>215</v>
      </c>
      <c r="C813" s="38" t="str">
        <f>VLOOKUP(X813, method!$A$1:$B$15, 2, 0)</f>
        <v>留後</v>
      </c>
      <c r="D813">
        <v>7</v>
      </c>
      <c r="E813" s="141" t="str">
        <f t="shared" si="24"/>
        <v>忠</v>
      </c>
      <c r="F813" s="141">
        <f>COUNTIF($B$2:B813,B813)</f>
        <v>4</v>
      </c>
      <c r="G813" s="141" t="str">
        <f t="shared" si="25"/>
        <v/>
      </c>
      <c r="H813">
        <v>3</v>
      </c>
      <c r="I813">
        <v>11</v>
      </c>
      <c r="J813" s="63" t="s">
        <v>140</v>
      </c>
      <c r="K813" s="61" t="s">
        <v>106</v>
      </c>
      <c r="L813" s="26" t="s">
        <v>59</v>
      </c>
      <c r="M813">
        <v>116</v>
      </c>
      <c r="N813">
        <v>116</v>
      </c>
      <c r="O813">
        <v>10</v>
      </c>
      <c r="P813">
        <v>25</v>
      </c>
      <c r="Q813" t="s">
        <v>896</v>
      </c>
      <c r="R813" s="31" t="s">
        <v>420</v>
      </c>
      <c r="S813">
        <v>1200</v>
      </c>
      <c r="T813" s="33" t="s">
        <v>427</v>
      </c>
      <c r="U813">
        <v>4</v>
      </c>
      <c r="V813">
        <v>40</v>
      </c>
      <c r="W813" t="s">
        <v>441</v>
      </c>
      <c r="X813">
        <v>12</v>
      </c>
      <c r="Y813">
        <v>11</v>
      </c>
      <c r="Z813">
        <v>7</v>
      </c>
      <c r="AD813" t="s">
        <v>593</v>
      </c>
      <c r="AE813">
        <v>1155</v>
      </c>
      <c r="AF813" t="s">
        <v>141</v>
      </c>
    </row>
    <row r="814" spans="1:32" x14ac:dyDescent="0.25">
      <c r="A814" s="19" t="s">
        <v>177</v>
      </c>
      <c r="B814" s="21" t="s">
        <v>215</v>
      </c>
      <c r="C814" s="36" t="str">
        <f>VLOOKUP(X814, method!$A$1:$B$15, 2, 0)</f>
        <v>中後</v>
      </c>
      <c r="D814" s="30">
        <v>5</v>
      </c>
      <c r="E814" s="141" t="str">
        <f t="shared" si="24"/>
        <v>忠</v>
      </c>
      <c r="F814" s="141">
        <f>COUNTIF($B$2:B814,B814)</f>
        <v>5</v>
      </c>
      <c r="G814" s="141" t="str">
        <f t="shared" si="25"/>
        <v/>
      </c>
      <c r="H814">
        <v>3</v>
      </c>
      <c r="I814">
        <v>7</v>
      </c>
      <c r="J814" s="63" t="s">
        <v>140</v>
      </c>
      <c r="K814" s="56" t="s">
        <v>69</v>
      </c>
      <c r="L814" s="26" t="s">
        <v>59</v>
      </c>
      <c r="M814">
        <v>116</v>
      </c>
      <c r="N814">
        <v>116</v>
      </c>
      <c r="O814">
        <v>10</v>
      </c>
      <c r="P814">
        <v>12</v>
      </c>
      <c r="Q814" t="s">
        <v>445</v>
      </c>
      <c r="R814" s="32" t="s">
        <v>426</v>
      </c>
      <c r="S814">
        <v>1200</v>
      </c>
      <c r="T814" s="33" t="s">
        <v>427</v>
      </c>
      <c r="U814">
        <v>4</v>
      </c>
      <c r="V814">
        <v>40</v>
      </c>
      <c r="W814" s="12">
        <v>2</v>
      </c>
      <c r="X814">
        <v>9</v>
      </c>
      <c r="Y814">
        <v>9</v>
      </c>
      <c r="Z814">
        <v>5</v>
      </c>
      <c r="AD814" t="s">
        <v>846</v>
      </c>
      <c r="AE814">
        <v>1158</v>
      </c>
      <c r="AF814" t="s">
        <v>1307</v>
      </c>
    </row>
    <row r="815" spans="1:32" x14ac:dyDescent="0.25">
      <c r="A815" s="19" t="s">
        <v>177</v>
      </c>
      <c r="B815" s="21" t="s">
        <v>215</v>
      </c>
      <c r="C815" s="38" t="str">
        <f>VLOOKUP(X815, method!$A$1:$B$15, 2, 0)</f>
        <v>留後</v>
      </c>
      <c r="D815">
        <v>11</v>
      </c>
      <c r="E815" s="141" t="str">
        <f t="shared" si="24"/>
        <v>忠</v>
      </c>
      <c r="F815" s="141">
        <f>COUNTIF($B$2:B815,B815)</f>
        <v>6</v>
      </c>
      <c r="G815" s="141" t="str">
        <f t="shared" si="25"/>
        <v/>
      </c>
      <c r="H815">
        <v>3</v>
      </c>
      <c r="I815">
        <v>5</v>
      </c>
      <c r="J815" s="63" t="s">
        <v>140</v>
      </c>
      <c r="K815" s="59" t="s">
        <v>85</v>
      </c>
      <c r="L815" s="26" t="s">
        <v>59</v>
      </c>
      <c r="M815">
        <v>116</v>
      </c>
      <c r="N815">
        <v>117</v>
      </c>
      <c r="O815">
        <v>10</v>
      </c>
      <c r="P815">
        <v>69</v>
      </c>
      <c r="Q815" t="s">
        <v>536</v>
      </c>
      <c r="R815" t="s">
        <v>483</v>
      </c>
      <c r="S815">
        <v>1400</v>
      </c>
      <c r="T815" s="33" t="s">
        <v>417</v>
      </c>
      <c r="U815">
        <v>4</v>
      </c>
      <c r="V815">
        <v>42</v>
      </c>
      <c r="W815" t="s">
        <v>533</v>
      </c>
      <c r="X815">
        <v>12</v>
      </c>
      <c r="Y815">
        <v>9</v>
      </c>
      <c r="Z815">
        <v>11</v>
      </c>
      <c r="AA815">
        <v>11</v>
      </c>
      <c r="AD815" t="s">
        <v>1308</v>
      </c>
      <c r="AE815">
        <v>1151</v>
      </c>
      <c r="AF815" t="s">
        <v>1309</v>
      </c>
    </row>
    <row r="816" spans="1:32" x14ac:dyDescent="0.25">
      <c r="A816" s="19" t="s">
        <v>177</v>
      </c>
      <c r="B816" s="21" t="s">
        <v>215</v>
      </c>
      <c r="C816" s="36" t="str">
        <f>VLOOKUP(X816, method!$A$1:$B$15, 2, 0)</f>
        <v>中後</v>
      </c>
      <c r="D816">
        <v>10</v>
      </c>
      <c r="E816" s="141" t="str">
        <f t="shared" si="24"/>
        <v>忠</v>
      </c>
      <c r="F816" s="141">
        <f>COUNTIF($B$2:B816,B816)</f>
        <v>7</v>
      </c>
      <c r="G816" s="141" t="str">
        <f t="shared" si="25"/>
        <v/>
      </c>
      <c r="H816">
        <v>3</v>
      </c>
      <c r="I816">
        <v>12</v>
      </c>
      <c r="J816" s="63" t="s">
        <v>140</v>
      </c>
      <c r="K816" s="54" t="s">
        <v>58</v>
      </c>
      <c r="L816" s="26" t="s">
        <v>59</v>
      </c>
      <c r="M816">
        <v>116</v>
      </c>
      <c r="N816">
        <v>122</v>
      </c>
      <c r="O816">
        <v>10</v>
      </c>
      <c r="P816">
        <v>43</v>
      </c>
      <c r="Q816" t="s">
        <v>538</v>
      </c>
      <c r="R816" t="s">
        <v>501</v>
      </c>
      <c r="S816">
        <v>1200</v>
      </c>
      <c r="T816" s="33" t="s">
        <v>417</v>
      </c>
      <c r="U816">
        <v>4</v>
      </c>
      <c r="V816">
        <v>44</v>
      </c>
      <c r="W816" s="12" t="s">
        <v>549</v>
      </c>
      <c r="X816">
        <v>10</v>
      </c>
      <c r="Y816">
        <v>10</v>
      </c>
      <c r="Z816">
        <v>10</v>
      </c>
      <c r="AD816" t="s">
        <v>707</v>
      </c>
      <c r="AE816">
        <v>1152</v>
      </c>
      <c r="AF816" t="s">
        <v>1309</v>
      </c>
    </row>
    <row r="817" spans="1:32" x14ac:dyDescent="0.25">
      <c r="A817" s="19" t="s">
        <v>177</v>
      </c>
      <c r="B817" s="21" t="s">
        <v>215</v>
      </c>
      <c r="C817" s="36" t="str">
        <f>VLOOKUP(X817, method!$A$1:$B$15, 2, 0)</f>
        <v>中後</v>
      </c>
      <c r="D817" s="30">
        <v>5</v>
      </c>
      <c r="E817" s="141" t="str">
        <f t="shared" si="24"/>
        <v>忠</v>
      </c>
      <c r="F817" s="141">
        <f>COUNTIF($B$2:B817,B817)</f>
        <v>8</v>
      </c>
      <c r="G817" s="141" t="str">
        <f t="shared" si="25"/>
        <v/>
      </c>
      <c r="H817">
        <v>3</v>
      </c>
      <c r="I817">
        <v>11</v>
      </c>
      <c r="J817" s="63" t="s">
        <v>140</v>
      </c>
      <c r="K817" s="77" t="s">
        <v>648</v>
      </c>
      <c r="L817" s="26" t="s">
        <v>59</v>
      </c>
      <c r="M817">
        <v>116</v>
      </c>
      <c r="N817">
        <v>120</v>
      </c>
      <c r="O817">
        <v>10</v>
      </c>
      <c r="P817">
        <v>14</v>
      </c>
      <c r="Q817" t="s">
        <v>583</v>
      </c>
      <c r="R817" s="32" t="s">
        <v>432</v>
      </c>
      <c r="S817">
        <v>1200</v>
      </c>
      <c r="T817" s="33" t="s">
        <v>417</v>
      </c>
      <c r="U817">
        <v>4</v>
      </c>
      <c r="V817">
        <v>44</v>
      </c>
      <c r="W817" s="12" t="s">
        <v>418</v>
      </c>
      <c r="X817">
        <v>10</v>
      </c>
      <c r="Y817">
        <v>9</v>
      </c>
      <c r="Z817">
        <v>5</v>
      </c>
      <c r="AD817" t="s">
        <v>1310</v>
      </c>
      <c r="AE817">
        <v>1169</v>
      </c>
      <c r="AF817" t="s">
        <v>1309</v>
      </c>
    </row>
    <row r="818" spans="1:32" x14ac:dyDescent="0.25">
      <c r="A818" s="19" t="s">
        <v>177</v>
      </c>
      <c r="B818" s="21" t="s">
        <v>215</v>
      </c>
      <c r="C818" s="35" t="str">
        <f>VLOOKUP(X818, method!$A$1:$B$15, 2, 0)</f>
        <v>放頭</v>
      </c>
      <c r="D818" s="28">
        <v>2</v>
      </c>
      <c r="E818" s="140" t="str">
        <f t="shared" si="24"/>
        <v>忠</v>
      </c>
      <c r="F818" s="140">
        <f>COUNTIF($B$2:B818,B818)</f>
        <v>9</v>
      </c>
      <c r="G818" s="140" t="str">
        <f t="shared" si="25"/>
        <v/>
      </c>
      <c r="H818">
        <v>3</v>
      </c>
      <c r="I818">
        <v>2</v>
      </c>
      <c r="J818" s="63" t="s">
        <v>140</v>
      </c>
      <c r="K818" s="77" t="s">
        <v>648</v>
      </c>
      <c r="L818" s="26" t="s">
        <v>59</v>
      </c>
      <c r="M818">
        <v>116</v>
      </c>
      <c r="N818">
        <v>118</v>
      </c>
      <c r="O818">
        <v>10</v>
      </c>
      <c r="P818">
        <v>6</v>
      </c>
      <c r="Q818" t="s">
        <v>718</v>
      </c>
      <c r="R818" s="31" t="s">
        <v>420</v>
      </c>
      <c r="S818">
        <v>1200</v>
      </c>
      <c r="T818" s="33" t="s">
        <v>417</v>
      </c>
      <c r="U818">
        <v>4</v>
      </c>
      <c r="V818">
        <v>43</v>
      </c>
      <c r="W818" s="12">
        <v>1</v>
      </c>
      <c r="X818">
        <v>3</v>
      </c>
      <c r="Y818">
        <v>3</v>
      </c>
      <c r="Z818">
        <v>2</v>
      </c>
      <c r="AD818" t="s">
        <v>829</v>
      </c>
      <c r="AE818">
        <v>1160</v>
      </c>
      <c r="AF818" t="s">
        <v>1311</v>
      </c>
    </row>
    <row r="819" spans="1:32" x14ac:dyDescent="0.25">
      <c r="A819" s="19" t="s">
        <v>177</v>
      </c>
      <c r="B819" s="21" t="s">
        <v>215</v>
      </c>
      <c r="C819" s="37" t="str">
        <f>VLOOKUP(X819, method!$A$1:$B$15, 2, 0)</f>
        <v>中前</v>
      </c>
      <c r="D819" s="30">
        <v>5</v>
      </c>
      <c r="E819" s="141" t="str">
        <f t="shared" si="24"/>
        <v>忠</v>
      </c>
      <c r="F819" s="141">
        <f>COUNTIF($B$2:B819,B819)</f>
        <v>10</v>
      </c>
      <c r="G819" s="141" t="str">
        <f t="shared" si="25"/>
        <v/>
      </c>
      <c r="H819">
        <v>3</v>
      </c>
      <c r="I819">
        <v>5</v>
      </c>
      <c r="J819" s="63" t="s">
        <v>140</v>
      </c>
      <c r="K819" s="61" t="s">
        <v>106</v>
      </c>
      <c r="L819" s="26" t="s">
        <v>59</v>
      </c>
      <c r="M819">
        <v>116</v>
      </c>
      <c r="N819">
        <v>121</v>
      </c>
      <c r="O819">
        <v>10</v>
      </c>
      <c r="P819">
        <v>5.3</v>
      </c>
      <c r="Q819" t="s">
        <v>1278</v>
      </c>
      <c r="R819" s="31" t="s">
        <v>420</v>
      </c>
      <c r="S819">
        <v>1200</v>
      </c>
      <c r="T819" s="33" t="s">
        <v>417</v>
      </c>
      <c r="U819">
        <v>4</v>
      </c>
      <c r="V819">
        <v>45</v>
      </c>
      <c r="W819" s="12" t="s">
        <v>549</v>
      </c>
      <c r="X819">
        <v>5</v>
      </c>
      <c r="Y819">
        <v>5</v>
      </c>
      <c r="Z819">
        <v>5</v>
      </c>
      <c r="AD819" t="s">
        <v>732</v>
      </c>
      <c r="AE819">
        <v>1175</v>
      </c>
      <c r="AF819" t="s">
        <v>1312</v>
      </c>
    </row>
    <row r="820" spans="1:32" x14ac:dyDescent="0.25">
      <c r="A820" s="19" t="s">
        <v>177</v>
      </c>
      <c r="B820" s="21" t="s">
        <v>215</v>
      </c>
      <c r="C820" s="37" t="str">
        <f>VLOOKUP(X820, method!$A$1:$B$15, 2, 0)</f>
        <v>中前</v>
      </c>
      <c r="D820" s="30">
        <v>4</v>
      </c>
      <c r="E820" s="141" t="str">
        <f t="shared" si="24"/>
        <v>忠</v>
      </c>
      <c r="F820" s="141">
        <f>COUNTIF($B$2:B820,B820)</f>
        <v>11</v>
      </c>
      <c r="G820" s="141" t="str">
        <f t="shared" si="25"/>
        <v/>
      </c>
      <c r="H820">
        <v>3</v>
      </c>
      <c r="I820">
        <v>1</v>
      </c>
      <c r="J820" s="63" t="s">
        <v>140</v>
      </c>
      <c r="K820" s="56" t="s">
        <v>69</v>
      </c>
      <c r="L820" s="26" t="s">
        <v>59</v>
      </c>
      <c r="M820">
        <v>116</v>
      </c>
      <c r="N820">
        <v>121</v>
      </c>
      <c r="O820">
        <v>10</v>
      </c>
      <c r="P820">
        <v>2.7</v>
      </c>
      <c r="Q820" t="s">
        <v>592</v>
      </c>
      <c r="R820" s="31" t="s">
        <v>420</v>
      </c>
      <c r="S820">
        <v>1200</v>
      </c>
      <c r="T820" s="33" t="s">
        <v>427</v>
      </c>
      <c r="U820">
        <v>4</v>
      </c>
      <c r="V820">
        <v>45</v>
      </c>
      <c r="W820" s="12" t="s">
        <v>471</v>
      </c>
      <c r="X820">
        <v>5</v>
      </c>
      <c r="Y820">
        <v>5</v>
      </c>
      <c r="Z820">
        <v>4</v>
      </c>
      <c r="AD820" t="s">
        <v>828</v>
      </c>
      <c r="AE820">
        <v>1175</v>
      </c>
      <c r="AF820" t="s">
        <v>1312</v>
      </c>
    </row>
    <row r="821" spans="1:32" x14ac:dyDescent="0.25">
      <c r="A821" s="19" t="s">
        <v>177</v>
      </c>
      <c r="B821" s="21" t="s">
        <v>215</v>
      </c>
      <c r="C821" s="36" t="str">
        <f>VLOOKUP(X821, method!$A$1:$B$15, 2, 0)</f>
        <v>中後</v>
      </c>
      <c r="D821" s="28">
        <v>2</v>
      </c>
      <c r="E821" s="140" t="str">
        <f t="shared" si="24"/>
        <v>忠</v>
      </c>
      <c r="F821" s="140">
        <f>COUNTIF($B$2:B821,B821)</f>
        <v>12</v>
      </c>
      <c r="G821" s="140" t="str">
        <f t="shared" si="25"/>
        <v/>
      </c>
      <c r="H821">
        <v>3</v>
      </c>
      <c r="I821">
        <v>4</v>
      </c>
      <c r="J821" s="63" t="s">
        <v>140</v>
      </c>
      <c r="K821" s="61" t="s">
        <v>106</v>
      </c>
      <c r="L821" s="26" t="s">
        <v>59</v>
      </c>
      <c r="M821">
        <v>116</v>
      </c>
      <c r="N821">
        <v>118</v>
      </c>
      <c r="O821">
        <v>10</v>
      </c>
      <c r="P821">
        <v>12</v>
      </c>
      <c r="Q821" t="s">
        <v>470</v>
      </c>
      <c r="R821" s="32" t="s">
        <v>416</v>
      </c>
      <c r="S821">
        <v>1200</v>
      </c>
      <c r="T821" s="33" t="s">
        <v>417</v>
      </c>
      <c r="U821">
        <v>4</v>
      </c>
      <c r="V821">
        <v>43</v>
      </c>
      <c r="W821" s="12" t="s">
        <v>654</v>
      </c>
      <c r="X821">
        <v>8</v>
      </c>
      <c r="Y821">
        <v>8</v>
      </c>
      <c r="Z821">
        <v>2</v>
      </c>
      <c r="AD821" t="s">
        <v>1313</v>
      </c>
      <c r="AE821">
        <v>1165</v>
      </c>
      <c r="AF821" t="s">
        <v>1312</v>
      </c>
    </row>
    <row r="822" spans="1:32" x14ac:dyDescent="0.25">
      <c r="A822" s="19" t="s">
        <v>177</v>
      </c>
      <c r="B822" s="21" t="s">
        <v>215</v>
      </c>
      <c r="C822" s="37" t="str">
        <f>VLOOKUP(X822, method!$A$1:$B$15, 2, 0)</f>
        <v>中前</v>
      </c>
      <c r="D822" s="28">
        <v>3</v>
      </c>
      <c r="E822" s="140" t="str">
        <f t="shared" si="24"/>
        <v>忠</v>
      </c>
      <c r="F822" s="140">
        <f>COUNTIF($B$2:B822,B822)</f>
        <v>13</v>
      </c>
      <c r="G822" s="140" t="str">
        <f t="shared" si="25"/>
        <v/>
      </c>
      <c r="H822">
        <v>3</v>
      </c>
      <c r="I822">
        <v>4</v>
      </c>
      <c r="J822" s="63" t="s">
        <v>140</v>
      </c>
      <c r="K822" s="61" t="s">
        <v>106</v>
      </c>
      <c r="L822" s="26" t="s">
        <v>59</v>
      </c>
      <c r="M822">
        <v>116</v>
      </c>
      <c r="N822">
        <v>118</v>
      </c>
      <c r="O822">
        <v>10</v>
      </c>
      <c r="P822">
        <v>20</v>
      </c>
      <c r="Q822" t="s">
        <v>1010</v>
      </c>
      <c r="R822" s="31" t="s">
        <v>420</v>
      </c>
      <c r="S822">
        <v>1200</v>
      </c>
      <c r="T822" s="33" t="s">
        <v>417</v>
      </c>
      <c r="U822">
        <v>4</v>
      </c>
      <c r="V822">
        <v>43</v>
      </c>
      <c r="W822" t="s">
        <v>441</v>
      </c>
      <c r="X822">
        <v>4</v>
      </c>
      <c r="Y822">
        <v>3</v>
      </c>
      <c r="Z822">
        <v>3</v>
      </c>
      <c r="AD822" t="s">
        <v>710</v>
      </c>
      <c r="AE822">
        <v>1173</v>
      </c>
      <c r="AF822" t="s">
        <v>1312</v>
      </c>
    </row>
    <row r="823" spans="1:32" x14ac:dyDescent="0.25">
      <c r="A823" s="19" t="s">
        <v>177</v>
      </c>
      <c r="B823" s="21" t="s">
        <v>215</v>
      </c>
      <c r="C823" s="38" t="str">
        <f>VLOOKUP(X823, method!$A$1:$B$15, 2, 0)</f>
        <v>留後</v>
      </c>
      <c r="D823">
        <v>10</v>
      </c>
      <c r="E823" s="141" t="str">
        <f t="shared" si="24"/>
        <v>忠</v>
      </c>
      <c r="F823" s="141">
        <f>COUNTIF($B$2:B823,B823)</f>
        <v>14</v>
      </c>
      <c r="G823" s="141" t="str">
        <f t="shared" si="25"/>
        <v/>
      </c>
      <c r="H823">
        <v>3</v>
      </c>
      <c r="I823">
        <v>12</v>
      </c>
      <c r="J823" s="63" t="s">
        <v>140</v>
      </c>
      <c r="K823" s="76" t="s">
        <v>407</v>
      </c>
      <c r="L823" s="26" t="s">
        <v>59</v>
      </c>
      <c r="M823">
        <v>116</v>
      </c>
      <c r="N823">
        <v>120</v>
      </c>
      <c r="O823">
        <v>10</v>
      </c>
      <c r="P823">
        <v>40</v>
      </c>
      <c r="Q823" t="s">
        <v>478</v>
      </c>
      <c r="R823" t="s">
        <v>479</v>
      </c>
      <c r="S823">
        <v>1200</v>
      </c>
      <c r="T823" s="34" t="s">
        <v>480</v>
      </c>
      <c r="U823">
        <v>4</v>
      </c>
      <c r="V823">
        <v>45</v>
      </c>
      <c r="W823">
        <v>7</v>
      </c>
      <c r="X823">
        <v>12</v>
      </c>
      <c r="Y823">
        <v>11</v>
      </c>
      <c r="Z823">
        <v>10</v>
      </c>
      <c r="AD823" t="s">
        <v>659</v>
      </c>
      <c r="AE823">
        <v>1167</v>
      </c>
      <c r="AF823" t="s">
        <v>1312</v>
      </c>
    </row>
    <row r="824" spans="1:32" x14ac:dyDescent="0.25">
      <c r="A824" s="19" t="s">
        <v>177</v>
      </c>
      <c r="B824" s="21" t="s">
        <v>215</v>
      </c>
      <c r="C824" s="37" t="str">
        <f>VLOOKUP(X824, method!$A$1:$B$15, 2, 0)</f>
        <v>中前</v>
      </c>
      <c r="D824">
        <v>7</v>
      </c>
      <c r="E824" s="141" t="str">
        <f t="shared" si="24"/>
        <v>忠</v>
      </c>
      <c r="F824" s="141">
        <f>COUNTIF($B$2:B824,B824)</f>
        <v>15</v>
      </c>
      <c r="G824" s="141" t="str">
        <f t="shared" si="25"/>
        <v/>
      </c>
      <c r="H824">
        <v>3</v>
      </c>
      <c r="I824">
        <v>6</v>
      </c>
      <c r="J824" s="63" t="s">
        <v>140</v>
      </c>
      <c r="K824" s="76" t="s">
        <v>407</v>
      </c>
      <c r="L824" s="26" t="s">
        <v>59</v>
      </c>
      <c r="M824">
        <v>116</v>
      </c>
      <c r="N824">
        <v>122</v>
      </c>
      <c r="O824">
        <v>10</v>
      </c>
      <c r="P824">
        <v>8.1999999999999993</v>
      </c>
      <c r="Q824" t="s">
        <v>1206</v>
      </c>
      <c r="R824" s="32" t="s">
        <v>426</v>
      </c>
      <c r="S824">
        <v>1200</v>
      </c>
      <c r="T824" s="33" t="s">
        <v>417</v>
      </c>
      <c r="U824">
        <v>4</v>
      </c>
      <c r="V824">
        <v>46</v>
      </c>
      <c r="W824" t="s">
        <v>435</v>
      </c>
      <c r="X824">
        <v>7</v>
      </c>
      <c r="Y824">
        <v>7</v>
      </c>
      <c r="Z824">
        <v>7</v>
      </c>
      <c r="AD824" t="s">
        <v>1211</v>
      </c>
      <c r="AE824">
        <v>1158</v>
      </c>
      <c r="AF824" t="s">
        <v>1312</v>
      </c>
    </row>
    <row r="825" spans="1:32" x14ac:dyDescent="0.25">
      <c r="A825" s="19" t="s">
        <v>177</v>
      </c>
      <c r="B825" s="21" t="s">
        <v>215</v>
      </c>
      <c r="C825" s="37" t="str">
        <f>VLOOKUP(X825, method!$A$1:$B$15, 2, 0)</f>
        <v>中前</v>
      </c>
      <c r="D825" s="28">
        <v>3</v>
      </c>
      <c r="E825" s="140" t="str">
        <f t="shared" si="24"/>
        <v>忠</v>
      </c>
      <c r="F825" s="140">
        <f>COUNTIF($B$2:B825,B825)</f>
        <v>16</v>
      </c>
      <c r="G825" s="140" t="str">
        <f t="shared" si="25"/>
        <v/>
      </c>
      <c r="H825">
        <v>3</v>
      </c>
      <c r="I825">
        <v>8</v>
      </c>
      <c r="J825" s="63" t="s">
        <v>140</v>
      </c>
      <c r="K825" s="76" t="s">
        <v>407</v>
      </c>
      <c r="L825" s="26" t="s">
        <v>59</v>
      </c>
      <c r="M825">
        <v>116</v>
      </c>
      <c r="N825">
        <v>123</v>
      </c>
      <c r="O825">
        <v>10</v>
      </c>
      <c r="P825">
        <v>12</v>
      </c>
      <c r="Q825" t="s">
        <v>1018</v>
      </c>
      <c r="R825" s="32" t="s">
        <v>432</v>
      </c>
      <c r="S825">
        <v>1200</v>
      </c>
      <c r="T825" s="34" t="s">
        <v>438</v>
      </c>
      <c r="U825">
        <v>4</v>
      </c>
      <c r="V825">
        <v>46</v>
      </c>
      <c r="W825" s="12" t="s">
        <v>418</v>
      </c>
      <c r="X825">
        <v>6</v>
      </c>
      <c r="Y825">
        <v>6</v>
      </c>
      <c r="Z825">
        <v>3</v>
      </c>
      <c r="AD825" t="s">
        <v>1310</v>
      </c>
      <c r="AE825">
        <v>1135</v>
      </c>
      <c r="AF825" t="s">
        <v>1312</v>
      </c>
    </row>
    <row r="826" spans="1:32" x14ac:dyDescent="0.25">
      <c r="A826" s="19" t="s">
        <v>177</v>
      </c>
      <c r="B826" s="21" t="s">
        <v>215</v>
      </c>
      <c r="C826" s="38" t="str">
        <f>VLOOKUP(X826, method!$A$1:$B$15, 2, 0)</f>
        <v>留後</v>
      </c>
      <c r="D826">
        <v>6</v>
      </c>
      <c r="E826" s="141" t="str">
        <f t="shared" si="24"/>
        <v>忠</v>
      </c>
      <c r="F826" s="141">
        <f>COUNTIF($B$2:B826,B826)</f>
        <v>17</v>
      </c>
      <c r="G826" s="141" t="str">
        <f t="shared" si="25"/>
        <v/>
      </c>
      <c r="H826">
        <v>3</v>
      </c>
      <c r="I826">
        <v>7</v>
      </c>
      <c r="J826" s="63" t="s">
        <v>140</v>
      </c>
      <c r="K826" s="73" t="s">
        <v>452</v>
      </c>
      <c r="L826" s="26" t="s">
        <v>59</v>
      </c>
      <c r="M826">
        <v>116</v>
      </c>
      <c r="N826">
        <v>123</v>
      </c>
      <c r="O826">
        <v>10</v>
      </c>
      <c r="P826">
        <v>20</v>
      </c>
      <c r="Q826" t="s">
        <v>1189</v>
      </c>
      <c r="R826" s="32" t="s">
        <v>416</v>
      </c>
      <c r="S826">
        <v>1200</v>
      </c>
      <c r="T826" s="33" t="s">
        <v>417</v>
      </c>
      <c r="U826">
        <v>4</v>
      </c>
      <c r="V826">
        <v>46</v>
      </c>
      <c r="W826" s="12" t="s">
        <v>552</v>
      </c>
      <c r="X826">
        <v>11</v>
      </c>
      <c r="Y826">
        <v>12</v>
      </c>
      <c r="Z826">
        <v>6</v>
      </c>
      <c r="AD826" t="s">
        <v>1314</v>
      </c>
      <c r="AE826">
        <v>1147</v>
      </c>
      <c r="AF826" t="s">
        <v>1312</v>
      </c>
    </row>
    <row r="827" spans="1:32" x14ac:dyDescent="0.25">
      <c r="A827" s="19" t="s">
        <v>177</v>
      </c>
      <c r="B827" s="21" t="s">
        <v>215</v>
      </c>
      <c r="C827" s="37" t="str">
        <f>VLOOKUP(X827, method!$A$1:$B$15, 2, 0)</f>
        <v>中前</v>
      </c>
      <c r="D827">
        <v>10</v>
      </c>
      <c r="E827" s="141" t="str">
        <f t="shared" si="24"/>
        <v>忠</v>
      </c>
      <c r="F827" s="141">
        <f>COUNTIF($B$2:B827,B827)</f>
        <v>18</v>
      </c>
      <c r="G827" s="141" t="str">
        <f t="shared" si="25"/>
        <v/>
      </c>
      <c r="H827">
        <v>3</v>
      </c>
      <c r="I827">
        <v>2</v>
      </c>
      <c r="J827" s="63" t="s">
        <v>140</v>
      </c>
      <c r="K827" s="56" t="s">
        <v>69</v>
      </c>
      <c r="L827" s="26" t="s">
        <v>59</v>
      </c>
      <c r="M827">
        <v>116</v>
      </c>
      <c r="N827">
        <v>123</v>
      </c>
      <c r="O827">
        <v>10</v>
      </c>
      <c r="P827">
        <v>3</v>
      </c>
      <c r="Q827" t="s">
        <v>611</v>
      </c>
      <c r="R827" s="32" t="s">
        <v>416</v>
      </c>
      <c r="S827">
        <v>1200</v>
      </c>
      <c r="T827" s="33" t="s">
        <v>417</v>
      </c>
      <c r="U827">
        <v>4</v>
      </c>
      <c r="V827">
        <v>46</v>
      </c>
      <c r="W827" t="s">
        <v>474</v>
      </c>
      <c r="X827">
        <v>6</v>
      </c>
      <c r="Y827">
        <v>7</v>
      </c>
      <c r="Z827">
        <v>10</v>
      </c>
      <c r="AD827" t="s">
        <v>809</v>
      </c>
      <c r="AE827">
        <v>1142</v>
      </c>
      <c r="AF827" t="s">
        <v>1312</v>
      </c>
    </row>
    <row r="828" spans="1:32" x14ac:dyDescent="0.25">
      <c r="A828" s="19" t="s">
        <v>177</v>
      </c>
      <c r="B828" s="21" t="s">
        <v>215</v>
      </c>
      <c r="C828" s="37" t="str">
        <f>VLOOKUP(X828, method!$A$1:$B$15, 2, 0)</f>
        <v>中前</v>
      </c>
      <c r="D828" s="28">
        <v>1</v>
      </c>
      <c r="E828" s="140" t="str">
        <f t="shared" si="24"/>
        <v>忠</v>
      </c>
      <c r="F828" s="140">
        <f>COUNTIF($B$2:B828,B828)</f>
        <v>19</v>
      </c>
      <c r="G828" s="140" t="str">
        <f t="shared" si="25"/>
        <v/>
      </c>
      <c r="H828">
        <v>3</v>
      </c>
      <c r="I828">
        <v>4</v>
      </c>
      <c r="J828" s="63" t="s">
        <v>140</v>
      </c>
      <c r="K828" s="56" t="s">
        <v>69</v>
      </c>
      <c r="L828" s="26" t="s">
        <v>59</v>
      </c>
      <c r="M828">
        <v>116</v>
      </c>
      <c r="N828">
        <v>116</v>
      </c>
      <c r="O828">
        <v>10</v>
      </c>
      <c r="P828">
        <v>5.8</v>
      </c>
      <c r="Q828" t="s">
        <v>765</v>
      </c>
      <c r="R828" s="32" t="s">
        <v>432</v>
      </c>
      <c r="S828">
        <v>1200</v>
      </c>
      <c r="T828" s="33" t="s">
        <v>417</v>
      </c>
      <c r="U828">
        <v>4</v>
      </c>
      <c r="V828">
        <v>41</v>
      </c>
      <c r="W828" s="12" t="s">
        <v>539</v>
      </c>
      <c r="X828">
        <v>6</v>
      </c>
      <c r="Y828">
        <v>5</v>
      </c>
      <c r="Z828">
        <v>1</v>
      </c>
      <c r="AD828" t="s">
        <v>1097</v>
      </c>
      <c r="AE828">
        <v>1132</v>
      </c>
      <c r="AF828" t="s">
        <v>1312</v>
      </c>
    </row>
    <row r="829" spans="1:32" x14ac:dyDescent="0.25">
      <c r="A829" s="19" t="s">
        <v>177</v>
      </c>
      <c r="B829" s="21" t="s">
        <v>215</v>
      </c>
      <c r="C829" s="36" t="str">
        <f>VLOOKUP(X829, method!$A$1:$B$15, 2, 0)</f>
        <v>中後</v>
      </c>
      <c r="D829" s="28">
        <v>2</v>
      </c>
      <c r="E829" s="140" t="str">
        <f t="shared" si="24"/>
        <v>忠</v>
      </c>
      <c r="F829" s="140">
        <f>COUNTIF($B$2:B829,B829)</f>
        <v>20</v>
      </c>
      <c r="G829" s="140" t="str">
        <f t="shared" si="25"/>
        <v/>
      </c>
      <c r="H829">
        <v>3</v>
      </c>
      <c r="I829">
        <v>9</v>
      </c>
      <c r="J829" s="63" t="s">
        <v>140</v>
      </c>
      <c r="K829" s="56" t="s">
        <v>69</v>
      </c>
      <c r="L829" s="26" t="s">
        <v>59</v>
      </c>
      <c r="M829">
        <v>116</v>
      </c>
      <c r="N829">
        <v>116</v>
      </c>
      <c r="O829">
        <v>10</v>
      </c>
      <c r="P829">
        <v>20</v>
      </c>
      <c r="Q829" t="s">
        <v>767</v>
      </c>
      <c r="R829" s="31" t="s">
        <v>420</v>
      </c>
      <c r="S829">
        <v>1200</v>
      </c>
      <c r="T829" s="33" t="s">
        <v>417</v>
      </c>
      <c r="U829">
        <v>4</v>
      </c>
      <c r="V829">
        <v>41</v>
      </c>
      <c r="W829" s="12">
        <v>2</v>
      </c>
      <c r="X829">
        <v>10</v>
      </c>
      <c r="Y829">
        <v>9</v>
      </c>
      <c r="Z829">
        <v>2</v>
      </c>
      <c r="AD829" t="s">
        <v>1315</v>
      </c>
      <c r="AE829">
        <v>1138</v>
      </c>
      <c r="AF829" t="s">
        <v>1312</v>
      </c>
    </row>
    <row r="830" spans="1:32" x14ac:dyDescent="0.25">
      <c r="A830" s="19" t="s">
        <v>177</v>
      </c>
      <c r="B830" s="21" t="s">
        <v>215</v>
      </c>
      <c r="C830" s="36" t="str">
        <f>VLOOKUP(X830, method!$A$1:$B$15, 2, 0)</f>
        <v>中後</v>
      </c>
      <c r="D830">
        <v>10</v>
      </c>
      <c r="E830" s="141" t="str">
        <f t="shared" si="24"/>
        <v>忠</v>
      </c>
      <c r="F830" s="141">
        <f>COUNTIF($B$2:B830,B830)</f>
        <v>21</v>
      </c>
      <c r="G830" s="141" t="str">
        <f t="shared" si="25"/>
        <v/>
      </c>
      <c r="H830">
        <v>3</v>
      </c>
      <c r="I830">
        <v>11</v>
      </c>
      <c r="J830" s="63" t="s">
        <v>140</v>
      </c>
      <c r="K830" s="76" t="s">
        <v>407</v>
      </c>
      <c r="L830" s="26" t="s">
        <v>59</v>
      </c>
      <c r="M830">
        <v>116</v>
      </c>
      <c r="N830">
        <v>121</v>
      </c>
      <c r="O830">
        <v>10</v>
      </c>
      <c r="P830">
        <v>16</v>
      </c>
      <c r="Q830" t="s">
        <v>616</v>
      </c>
      <c r="R830" s="32" t="s">
        <v>432</v>
      </c>
      <c r="S830" s="41">
        <v>1650</v>
      </c>
      <c r="T830" s="33" t="s">
        <v>417</v>
      </c>
      <c r="U830">
        <v>4</v>
      </c>
      <c r="V830">
        <v>43</v>
      </c>
      <c r="W830" t="s">
        <v>589</v>
      </c>
      <c r="X830">
        <v>10</v>
      </c>
      <c r="Y830">
        <v>10</v>
      </c>
      <c r="Z830">
        <v>10</v>
      </c>
      <c r="AA830">
        <v>10</v>
      </c>
      <c r="AD830" t="s">
        <v>1186</v>
      </c>
      <c r="AE830">
        <v>1136</v>
      </c>
      <c r="AF830" t="s">
        <v>1312</v>
      </c>
    </row>
    <row r="831" spans="1:32" x14ac:dyDescent="0.25">
      <c r="A831" s="19" t="s">
        <v>177</v>
      </c>
      <c r="B831" s="21" t="s">
        <v>215</v>
      </c>
      <c r="C831" s="36" t="str">
        <f>VLOOKUP(X831, method!$A$1:$B$15, 2, 0)</f>
        <v>中後</v>
      </c>
      <c r="D831">
        <v>6</v>
      </c>
      <c r="E831" s="141" t="str">
        <f t="shared" si="24"/>
        <v>忠</v>
      </c>
      <c r="F831" s="141">
        <f>COUNTIF($B$2:B831,B831)</f>
        <v>22</v>
      </c>
      <c r="G831" s="141" t="str">
        <f t="shared" si="25"/>
        <v/>
      </c>
      <c r="H831">
        <v>3</v>
      </c>
      <c r="I831">
        <v>8</v>
      </c>
      <c r="J831" s="63" t="s">
        <v>140</v>
      </c>
      <c r="K831" s="76" t="s">
        <v>407</v>
      </c>
      <c r="L831" s="26" t="s">
        <v>59</v>
      </c>
      <c r="M831">
        <v>116</v>
      </c>
      <c r="N831">
        <v>119</v>
      </c>
      <c r="O831">
        <v>10</v>
      </c>
      <c r="P831">
        <v>10</v>
      </c>
      <c r="Q831" t="s">
        <v>770</v>
      </c>
      <c r="R831" s="32" t="s">
        <v>432</v>
      </c>
      <c r="S831">
        <v>1200</v>
      </c>
      <c r="T831" s="33" t="s">
        <v>417</v>
      </c>
      <c r="U831">
        <v>4</v>
      </c>
      <c r="V831">
        <v>44</v>
      </c>
      <c r="W831" t="s">
        <v>474</v>
      </c>
      <c r="X831">
        <v>10</v>
      </c>
      <c r="Y831">
        <v>9</v>
      </c>
      <c r="Z831">
        <v>6</v>
      </c>
      <c r="AD831" t="s">
        <v>1153</v>
      </c>
      <c r="AE831">
        <v>1135</v>
      </c>
      <c r="AF831" t="s">
        <v>1312</v>
      </c>
    </row>
    <row r="832" spans="1:32" x14ac:dyDescent="0.25">
      <c r="A832" s="19" t="s">
        <v>177</v>
      </c>
      <c r="B832" s="21" t="s">
        <v>215</v>
      </c>
      <c r="C832" s="36" t="str">
        <f>VLOOKUP(X832, method!$A$1:$B$15, 2, 0)</f>
        <v>中後</v>
      </c>
      <c r="D832" s="30">
        <v>4</v>
      </c>
      <c r="E832" s="141" t="str">
        <f t="shared" si="24"/>
        <v>忠</v>
      </c>
      <c r="F832" s="141">
        <f>COUNTIF($B$2:B832,B832)</f>
        <v>23</v>
      </c>
      <c r="G832" s="141" t="str">
        <f t="shared" si="25"/>
        <v/>
      </c>
      <c r="H832">
        <v>3</v>
      </c>
      <c r="I832">
        <v>8</v>
      </c>
      <c r="J832" s="63" t="s">
        <v>140</v>
      </c>
      <c r="K832" s="76" t="s">
        <v>407</v>
      </c>
      <c r="L832" s="26" t="s">
        <v>59</v>
      </c>
      <c r="M832">
        <v>116</v>
      </c>
      <c r="N832">
        <v>119</v>
      </c>
      <c r="O832">
        <v>10</v>
      </c>
      <c r="P832">
        <v>31</v>
      </c>
      <c r="Q832" t="s">
        <v>1316</v>
      </c>
      <c r="R832" s="32" t="s">
        <v>432</v>
      </c>
      <c r="S832">
        <v>1200</v>
      </c>
      <c r="T832" s="33" t="s">
        <v>417</v>
      </c>
      <c r="U832">
        <v>4</v>
      </c>
      <c r="V832">
        <v>44</v>
      </c>
      <c r="W832" s="12" t="s">
        <v>446</v>
      </c>
      <c r="X832">
        <v>10</v>
      </c>
      <c r="Y832">
        <v>10</v>
      </c>
      <c r="Z832">
        <v>4</v>
      </c>
      <c r="AD832" t="s">
        <v>733</v>
      </c>
      <c r="AE832">
        <v>1119</v>
      </c>
      <c r="AF832" t="s">
        <v>1317</v>
      </c>
    </row>
    <row r="833" spans="1:32" x14ac:dyDescent="0.25">
      <c r="A833" s="19" t="s">
        <v>177</v>
      </c>
      <c r="B833" s="19" t="s">
        <v>2489</v>
      </c>
      <c r="C833" s="37" t="str">
        <f>VLOOKUP(X833, method!$A$1:$B$15, 2, 0)</f>
        <v>中前</v>
      </c>
      <c r="D833">
        <v>10</v>
      </c>
      <c r="E833" s="141" t="str">
        <f t="shared" si="24"/>
        <v/>
      </c>
      <c r="F833" s="141">
        <f>COUNTIF($B$2:B833,B833)</f>
        <v>15</v>
      </c>
      <c r="G833" s="141" t="str">
        <f t="shared" si="25"/>
        <v/>
      </c>
      <c r="I833">
        <v>7</v>
      </c>
      <c r="J833" s="58" t="s">
        <v>2503</v>
      </c>
      <c r="K833" s="61" t="s">
        <v>106</v>
      </c>
      <c r="L833" s="19" t="s">
        <v>81</v>
      </c>
      <c r="N833">
        <v>123</v>
      </c>
      <c r="O833">
        <v>16</v>
      </c>
      <c r="P833">
        <v>18</v>
      </c>
      <c r="Q833" t="s">
        <v>651</v>
      </c>
      <c r="R833" t="s">
        <v>501</v>
      </c>
      <c r="S833">
        <v>1600</v>
      </c>
      <c r="T833" s="33" t="s">
        <v>417</v>
      </c>
      <c r="U833">
        <v>4</v>
      </c>
      <c r="V833">
        <v>48</v>
      </c>
      <c r="W833" t="s">
        <v>490</v>
      </c>
      <c r="X833">
        <v>7</v>
      </c>
      <c r="Y833">
        <v>5</v>
      </c>
      <c r="Z833">
        <v>7</v>
      </c>
      <c r="AA833">
        <v>10</v>
      </c>
      <c r="AD833" t="s">
        <v>1082</v>
      </c>
      <c r="AE833">
        <v>1180</v>
      </c>
      <c r="AF833" t="s">
        <v>17</v>
      </c>
    </row>
    <row r="834" spans="1:32" x14ac:dyDescent="0.25">
      <c r="A834" s="19" t="s">
        <v>177</v>
      </c>
      <c r="B834" s="19" t="s">
        <v>2489</v>
      </c>
      <c r="C834" s="37" t="str">
        <f>VLOOKUP(X834, method!$A$1:$B$15, 2, 0)</f>
        <v>中前</v>
      </c>
      <c r="D834">
        <v>9</v>
      </c>
      <c r="E834" s="141" t="str">
        <f t="shared" ref="E834:E897" si="26">IF(COUNTIFS($B:$B,B834,$F:$F,"&lt;="&amp;5,$D:$D,"&lt;="&amp;5)&gt;=3,"忠","")</f>
        <v/>
      </c>
      <c r="F834" s="141">
        <f>COUNTIF($B$2:B834,B834)</f>
        <v>16</v>
      </c>
      <c r="G834" s="141" t="str">
        <f t="shared" ref="G834:G897" si="27">IF(F834&lt;=5,
    IF(COUNTIFS($B:$B,TRIM($B834),$F:$F,"&lt;=5",$AC:$AC,"&lt;&gt;"&amp;LOOKUP(1,0/((TRIM($B:$B)=TRIM($B834))*($F:$F=1)),$AC:$AC))&gt;0,
    "倉",""),
"")</f>
        <v/>
      </c>
      <c r="I834">
        <v>12</v>
      </c>
      <c r="J834" s="58" t="s">
        <v>2503</v>
      </c>
      <c r="K834" s="61" t="s">
        <v>106</v>
      </c>
      <c r="L834" s="19" t="s">
        <v>81</v>
      </c>
      <c r="N834">
        <v>126</v>
      </c>
      <c r="O834">
        <v>16</v>
      </c>
      <c r="P834">
        <v>13</v>
      </c>
      <c r="Q834" t="s">
        <v>1065</v>
      </c>
      <c r="R834" t="s">
        <v>479</v>
      </c>
      <c r="S834">
        <v>1400</v>
      </c>
      <c r="T834" s="33" t="s">
        <v>417</v>
      </c>
      <c r="U834">
        <v>4</v>
      </c>
      <c r="V834">
        <v>50</v>
      </c>
      <c r="W834">
        <v>8</v>
      </c>
      <c r="X834">
        <v>4</v>
      </c>
      <c r="Y834">
        <v>4</v>
      </c>
      <c r="Z834">
        <v>8</v>
      </c>
      <c r="AA834">
        <v>9</v>
      </c>
      <c r="AD834" t="s">
        <v>1083</v>
      </c>
      <c r="AE834">
        <v>1160</v>
      </c>
      <c r="AF834" t="s">
        <v>17</v>
      </c>
    </row>
    <row r="835" spans="1:32" x14ac:dyDescent="0.25">
      <c r="A835" s="19" t="s">
        <v>177</v>
      </c>
      <c r="B835" s="19" t="s">
        <v>2489</v>
      </c>
      <c r="C835" s="35" t="str">
        <f>VLOOKUP(X835, method!$A$1:$B$15, 2, 0)</f>
        <v>放頭</v>
      </c>
      <c r="D835" s="30">
        <v>5</v>
      </c>
      <c r="E835" s="141" t="str">
        <f t="shared" si="26"/>
        <v/>
      </c>
      <c r="F835" s="141">
        <f>COUNTIF($B$2:B835,B835)</f>
        <v>17</v>
      </c>
      <c r="G835" s="141" t="str">
        <f t="shared" si="27"/>
        <v/>
      </c>
      <c r="I835">
        <v>9</v>
      </c>
      <c r="J835" s="58" t="s">
        <v>2503</v>
      </c>
      <c r="K835" s="61" t="s">
        <v>106</v>
      </c>
      <c r="L835" s="19" t="s">
        <v>81</v>
      </c>
      <c r="N835">
        <v>126</v>
      </c>
      <c r="O835">
        <v>16</v>
      </c>
      <c r="P835">
        <v>14</v>
      </c>
      <c r="Q835" t="s">
        <v>496</v>
      </c>
      <c r="R835" s="32" t="s">
        <v>432</v>
      </c>
      <c r="S835" s="41">
        <v>1650</v>
      </c>
      <c r="T835" s="33" t="s">
        <v>427</v>
      </c>
      <c r="U835">
        <v>4</v>
      </c>
      <c r="V835">
        <v>50</v>
      </c>
      <c r="W835" s="12" t="s">
        <v>418</v>
      </c>
      <c r="X835">
        <v>2</v>
      </c>
      <c r="Y835">
        <v>2</v>
      </c>
      <c r="Z835">
        <v>2</v>
      </c>
      <c r="AA835">
        <v>5</v>
      </c>
      <c r="AD835" t="s">
        <v>113</v>
      </c>
      <c r="AE835">
        <v>1158</v>
      </c>
      <c r="AF835" t="s">
        <v>17</v>
      </c>
    </row>
    <row r="836" spans="1:32" x14ac:dyDescent="0.25">
      <c r="A836" s="19" t="s">
        <v>177</v>
      </c>
      <c r="B836" s="19" t="s">
        <v>2489</v>
      </c>
      <c r="C836" s="35" t="str">
        <f>VLOOKUP(X836, method!$A$1:$B$15, 2, 0)</f>
        <v>放頭</v>
      </c>
      <c r="D836" s="28">
        <v>2</v>
      </c>
      <c r="E836" s="140" t="str">
        <f t="shared" si="26"/>
        <v/>
      </c>
      <c r="F836" s="140">
        <f>COUNTIF($B$2:B836,B836)</f>
        <v>18</v>
      </c>
      <c r="G836" s="140" t="str">
        <f t="shared" si="27"/>
        <v/>
      </c>
      <c r="I836">
        <v>7</v>
      </c>
      <c r="J836" s="58" t="s">
        <v>2503</v>
      </c>
      <c r="K836" s="61" t="s">
        <v>106</v>
      </c>
      <c r="L836" s="19" t="s">
        <v>81</v>
      </c>
      <c r="N836">
        <v>124</v>
      </c>
      <c r="O836">
        <v>16</v>
      </c>
      <c r="P836">
        <v>26</v>
      </c>
      <c r="Q836" t="s">
        <v>951</v>
      </c>
      <c r="R836" t="s">
        <v>483</v>
      </c>
      <c r="S836">
        <v>1400</v>
      </c>
      <c r="T836" s="33" t="s">
        <v>427</v>
      </c>
      <c r="U836">
        <v>4</v>
      </c>
      <c r="V836">
        <v>49</v>
      </c>
      <c r="W836" s="12" t="s">
        <v>423</v>
      </c>
      <c r="X836">
        <v>3</v>
      </c>
      <c r="Y836">
        <v>4</v>
      </c>
      <c r="Z836">
        <v>4</v>
      </c>
      <c r="AA836">
        <v>2</v>
      </c>
      <c r="AD836" t="s">
        <v>1084</v>
      </c>
      <c r="AE836">
        <v>1160</v>
      </c>
      <c r="AF836" t="s">
        <v>17</v>
      </c>
    </row>
    <row r="837" spans="1:32" x14ac:dyDescent="0.25">
      <c r="A837" s="19" t="s">
        <v>177</v>
      </c>
      <c r="B837" s="19" t="s">
        <v>2489</v>
      </c>
      <c r="C837" s="37" t="str">
        <f>VLOOKUP(X837, method!$A$1:$B$15, 2, 0)</f>
        <v>中前</v>
      </c>
      <c r="D837">
        <v>10</v>
      </c>
      <c r="E837" s="141" t="str">
        <f t="shared" si="26"/>
        <v/>
      </c>
      <c r="F837" s="141">
        <f>COUNTIF($B$2:B837,B837)</f>
        <v>19</v>
      </c>
      <c r="G837" s="141" t="str">
        <f t="shared" si="27"/>
        <v/>
      </c>
      <c r="I837">
        <v>11</v>
      </c>
      <c r="J837" s="58" t="s">
        <v>2503</v>
      </c>
      <c r="K837" s="61" t="s">
        <v>106</v>
      </c>
      <c r="L837" s="19" t="s">
        <v>81</v>
      </c>
      <c r="N837">
        <v>127</v>
      </c>
      <c r="O837">
        <v>16</v>
      </c>
      <c r="P837">
        <v>36</v>
      </c>
      <c r="Q837" t="s">
        <v>682</v>
      </c>
      <c r="R837" t="s">
        <v>479</v>
      </c>
      <c r="S837">
        <v>1200</v>
      </c>
      <c r="T837" s="33" t="s">
        <v>427</v>
      </c>
      <c r="U837">
        <v>4</v>
      </c>
      <c r="V837">
        <v>51</v>
      </c>
      <c r="W837" t="s">
        <v>516</v>
      </c>
      <c r="X837">
        <v>6</v>
      </c>
      <c r="Y837">
        <v>8</v>
      </c>
      <c r="Z837">
        <v>10</v>
      </c>
      <c r="AD837" t="s">
        <v>1085</v>
      </c>
      <c r="AE837">
        <v>1166</v>
      </c>
      <c r="AF837" t="s">
        <v>17</v>
      </c>
    </row>
    <row r="838" spans="1:32" x14ac:dyDescent="0.25">
      <c r="A838" s="19" t="s">
        <v>177</v>
      </c>
      <c r="B838" s="19" t="s">
        <v>2489</v>
      </c>
      <c r="C838" s="37" t="str">
        <f>VLOOKUP(X838, method!$A$1:$B$15, 2, 0)</f>
        <v>中前</v>
      </c>
      <c r="D838" s="28">
        <v>3</v>
      </c>
      <c r="E838" s="140" t="str">
        <f t="shared" si="26"/>
        <v/>
      </c>
      <c r="F838" s="140">
        <f>COUNTIF($B$2:B838,B838)</f>
        <v>20</v>
      </c>
      <c r="G838" s="140" t="str">
        <f t="shared" si="27"/>
        <v/>
      </c>
      <c r="I838">
        <v>4</v>
      </c>
      <c r="J838" s="58" t="s">
        <v>2503</v>
      </c>
      <c r="K838" s="47" t="s">
        <v>504</v>
      </c>
      <c r="L838" s="19" t="s">
        <v>81</v>
      </c>
      <c r="N838">
        <v>125</v>
      </c>
      <c r="O838">
        <v>16</v>
      </c>
      <c r="P838">
        <v>9.6999999999999993</v>
      </c>
      <c r="Q838" t="s">
        <v>1086</v>
      </c>
      <c r="R838" t="s">
        <v>483</v>
      </c>
      <c r="S838">
        <v>1600</v>
      </c>
      <c r="T838" s="33" t="s">
        <v>427</v>
      </c>
      <c r="U838">
        <v>4</v>
      </c>
      <c r="V838">
        <v>52</v>
      </c>
      <c r="W838" s="12">
        <v>1</v>
      </c>
      <c r="X838">
        <v>7</v>
      </c>
      <c r="Y838">
        <v>9</v>
      </c>
      <c r="Z838">
        <v>9</v>
      </c>
      <c r="AA838">
        <v>3</v>
      </c>
      <c r="AD838" t="s">
        <v>1087</v>
      </c>
      <c r="AE838">
        <v>1155</v>
      </c>
      <c r="AF838" t="s">
        <v>17</v>
      </c>
    </row>
    <row r="839" spans="1:32" x14ac:dyDescent="0.25">
      <c r="A839" s="19" t="s">
        <v>177</v>
      </c>
      <c r="B839" s="19" t="s">
        <v>2489</v>
      </c>
      <c r="C839" s="37" t="str">
        <f>VLOOKUP(X839, method!$A$1:$B$15, 2, 0)</f>
        <v>中前</v>
      </c>
      <c r="D839" s="30">
        <v>4</v>
      </c>
      <c r="E839" s="141" t="str">
        <f t="shared" si="26"/>
        <v/>
      </c>
      <c r="F839" s="141">
        <f>COUNTIF($B$2:B839,B839)</f>
        <v>21</v>
      </c>
      <c r="G839" s="141" t="str">
        <f t="shared" si="27"/>
        <v/>
      </c>
      <c r="I839">
        <v>6</v>
      </c>
      <c r="J839" s="58" t="s">
        <v>2503</v>
      </c>
      <c r="K839" s="47" t="s">
        <v>504</v>
      </c>
      <c r="L839" s="19" t="s">
        <v>81</v>
      </c>
      <c r="N839">
        <v>124</v>
      </c>
      <c r="O839">
        <v>16</v>
      </c>
      <c r="P839">
        <v>102</v>
      </c>
      <c r="Q839" t="s">
        <v>1088</v>
      </c>
      <c r="R839" t="s">
        <v>483</v>
      </c>
      <c r="S839">
        <v>1600</v>
      </c>
      <c r="T839" s="33" t="s">
        <v>417</v>
      </c>
      <c r="U839">
        <v>4</v>
      </c>
      <c r="V839">
        <v>51</v>
      </c>
      <c r="W839" s="12" t="s">
        <v>446</v>
      </c>
      <c r="X839">
        <v>5</v>
      </c>
      <c r="Y839">
        <v>5</v>
      </c>
      <c r="Z839">
        <v>5</v>
      </c>
      <c r="AA839">
        <v>4</v>
      </c>
      <c r="AD839" t="s">
        <v>1089</v>
      </c>
      <c r="AE839">
        <v>1149</v>
      </c>
      <c r="AF839" t="s">
        <v>1090</v>
      </c>
    </row>
    <row r="840" spans="1:32" x14ac:dyDescent="0.25">
      <c r="A840" s="19" t="s">
        <v>177</v>
      </c>
      <c r="B840" s="19" t="s">
        <v>2489</v>
      </c>
      <c r="C840" s="38" t="str">
        <f>VLOOKUP(X840, method!$A$1:$B$15, 2, 0)</f>
        <v>留後</v>
      </c>
      <c r="D840">
        <v>10</v>
      </c>
      <c r="E840" s="141" t="str">
        <f t="shared" si="26"/>
        <v/>
      </c>
      <c r="F840" s="141">
        <f>COUNTIF($B$2:B840,B840)</f>
        <v>22</v>
      </c>
      <c r="G840" s="141" t="str">
        <f t="shared" si="27"/>
        <v/>
      </c>
      <c r="I840">
        <v>10</v>
      </c>
      <c r="J840" s="58" t="s">
        <v>2503</v>
      </c>
      <c r="K840" s="47" t="s">
        <v>504</v>
      </c>
      <c r="L840" s="19" t="s">
        <v>81</v>
      </c>
      <c r="N840">
        <v>126</v>
      </c>
      <c r="O840">
        <v>16</v>
      </c>
      <c r="P840">
        <v>65</v>
      </c>
      <c r="Q840" t="s">
        <v>748</v>
      </c>
      <c r="R840" t="s">
        <v>479</v>
      </c>
      <c r="S840">
        <v>1600</v>
      </c>
      <c r="T840" s="33" t="s">
        <v>427</v>
      </c>
      <c r="U840">
        <v>4</v>
      </c>
      <c r="V840">
        <v>53</v>
      </c>
      <c r="W840" t="s">
        <v>505</v>
      </c>
      <c r="X840">
        <v>12</v>
      </c>
      <c r="Y840">
        <v>13</v>
      </c>
      <c r="Z840">
        <v>11</v>
      </c>
      <c r="AA840">
        <v>10</v>
      </c>
      <c r="AD840" t="s">
        <v>1092</v>
      </c>
      <c r="AE840">
        <v>1128</v>
      </c>
      <c r="AF840" t="s">
        <v>141</v>
      </c>
    </row>
    <row r="841" spans="1:32" x14ac:dyDescent="0.25">
      <c r="A841" s="19" t="s">
        <v>177</v>
      </c>
      <c r="B841" s="19" t="s">
        <v>2489</v>
      </c>
      <c r="C841" s="38" t="str">
        <f>VLOOKUP(X841, method!$A$1:$B$15, 2, 0)</f>
        <v>留後</v>
      </c>
      <c r="D841">
        <v>6</v>
      </c>
      <c r="E841" s="141" t="str">
        <f t="shared" si="26"/>
        <v/>
      </c>
      <c r="F841" s="141">
        <f>COUNTIF($B$2:B841,B841)</f>
        <v>23</v>
      </c>
      <c r="G841" s="141" t="str">
        <f t="shared" si="27"/>
        <v/>
      </c>
      <c r="I841">
        <v>11</v>
      </c>
      <c r="J841" s="58" t="s">
        <v>2503</v>
      </c>
      <c r="K841" s="47" t="s">
        <v>504</v>
      </c>
      <c r="L841" s="19" t="s">
        <v>81</v>
      </c>
      <c r="N841">
        <v>126</v>
      </c>
      <c r="O841">
        <v>16</v>
      </c>
      <c r="P841">
        <v>44</v>
      </c>
      <c r="Q841" t="s">
        <v>832</v>
      </c>
      <c r="R841" t="s">
        <v>508</v>
      </c>
      <c r="S841">
        <v>1400</v>
      </c>
      <c r="T841" s="33" t="s">
        <v>417</v>
      </c>
      <c r="U841">
        <v>4</v>
      </c>
      <c r="V841">
        <v>54</v>
      </c>
      <c r="W841" t="s">
        <v>589</v>
      </c>
      <c r="X841">
        <v>12</v>
      </c>
      <c r="Y841">
        <v>12</v>
      </c>
      <c r="Z841">
        <v>12</v>
      </c>
      <c r="AA841">
        <v>6</v>
      </c>
      <c r="AD841" t="s">
        <v>526</v>
      </c>
      <c r="AE841">
        <v>1114</v>
      </c>
      <c r="AF841" t="s">
        <v>141</v>
      </c>
    </row>
    <row r="842" spans="1:32" x14ac:dyDescent="0.25">
      <c r="A842" s="19" t="s">
        <v>177</v>
      </c>
      <c r="B842" s="19" t="s">
        <v>2489</v>
      </c>
      <c r="C842" s="38" t="str">
        <f>VLOOKUP(X842, method!$A$1:$B$15, 2, 0)</f>
        <v>留後</v>
      </c>
      <c r="D842" s="28">
        <v>3</v>
      </c>
      <c r="E842" s="140" t="str">
        <f t="shared" si="26"/>
        <v/>
      </c>
      <c r="F842" s="140">
        <f>COUNTIF($B$2:B842,B842)</f>
        <v>24</v>
      </c>
      <c r="G842" s="140" t="str">
        <f t="shared" si="27"/>
        <v/>
      </c>
      <c r="I842">
        <v>11</v>
      </c>
      <c r="J842" s="58" t="s">
        <v>2503</v>
      </c>
      <c r="K842" s="47" t="s">
        <v>504</v>
      </c>
      <c r="L842" s="19" t="s">
        <v>81</v>
      </c>
      <c r="N842">
        <v>123</v>
      </c>
      <c r="O842">
        <v>16</v>
      </c>
      <c r="P842">
        <v>138</v>
      </c>
      <c r="Q842" t="s">
        <v>836</v>
      </c>
      <c r="R842" t="s">
        <v>508</v>
      </c>
      <c r="S842">
        <v>1200</v>
      </c>
      <c r="T842" s="33" t="s">
        <v>427</v>
      </c>
      <c r="U842" t="s">
        <v>638</v>
      </c>
      <c r="V842" t="s">
        <v>624</v>
      </c>
      <c r="W842" s="12" t="s">
        <v>446</v>
      </c>
      <c r="X842">
        <v>12</v>
      </c>
      <c r="Y842">
        <v>11</v>
      </c>
      <c r="Z842">
        <v>3</v>
      </c>
      <c r="AD842" t="s">
        <v>1093</v>
      </c>
      <c r="AE842">
        <v>1131</v>
      </c>
      <c r="AF842" t="s">
        <v>141</v>
      </c>
    </row>
    <row r="843" spans="1:32" x14ac:dyDescent="0.25">
      <c r="A843" s="19" t="s">
        <v>177</v>
      </c>
      <c r="B843" s="19" t="s">
        <v>2489</v>
      </c>
      <c r="C843" s="38" t="str">
        <f>VLOOKUP(X843, method!$A$1:$B$15, 2, 0)</f>
        <v>留後</v>
      </c>
      <c r="D843">
        <v>7</v>
      </c>
      <c r="E843" s="141" t="str">
        <f t="shared" si="26"/>
        <v/>
      </c>
      <c r="F843" s="141">
        <f>COUNTIF($B$2:B843,B843)</f>
        <v>25</v>
      </c>
      <c r="G843" s="141" t="str">
        <f t="shared" si="27"/>
        <v/>
      </c>
      <c r="I843">
        <v>8</v>
      </c>
      <c r="J843" s="58" t="s">
        <v>2503</v>
      </c>
      <c r="K843" s="47" t="s">
        <v>504</v>
      </c>
      <c r="L843" s="19" t="s">
        <v>81</v>
      </c>
      <c r="N843">
        <v>123</v>
      </c>
      <c r="O843">
        <v>16</v>
      </c>
      <c r="P843">
        <v>85</v>
      </c>
      <c r="Q843" t="s">
        <v>478</v>
      </c>
      <c r="R843" t="s">
        <v>479</v>
      </c>
      <c r="S843">
        <v>1000</v>
      </c>
      <c r="T843" s="34" t="s">
        <v>755</v>
      </c>
      <c r="U843" t="s">
        <v>638</v>
      </c>
      <c r="V843" t="s">
        <v>624</v>
      </c>
      <c r="W843" t="s">
        <v>643</v>
      </c>
      <c r="X843">
        <v>13</v>
      </c>
      <c r="Y843">
        <v>14</v>
      </c>
      <c r="Z843">
        <v>7</v>
      </c>
      <c r="AD843" t="s">
        <v>1094</v>
      </c>
      <c r="AE843">
        <v>1131</v>
      </c>
      <c r="AF843" t="s">
        <v>141</v>
      </c>
    </row>
    <row r="844" spans="1:32" x14ac:dyDescent="0.25">
      <c r="A844" s="19" t="s">
        <v>177</v>
      </c>
      <c r="B844" s="19" t="s">
        <v>2489</v>
      </c>
      <c r="C844" s="36" t="str">
        <f>VLOOKUP(X844, method!$A$1:$B$15, 2, 0)</f>
        <v>中後</v>
      </c>
      <c r="D844">
        <v>9</v>
      </c>
      <c r="E844" s="141" t="str">
        <f t="shared" si="26"/>
        <v/>
      </c>
      <c r="F844" s="141">
        <f>COUNTIF($B$2:B844,B844)</f>
        <v>26</v>
      </c>
      <c r="G844" s="141" t="str">
        <f t="shared" si="27"/>
        <v/>
      </c>
      <c r="I844">
        <v>8</v>
      </c>
      <c r="J844" s="58" t="s">
        <v>2503</v>
      </c>
      <c r="K844" s="47" t="s">
        <v>504</v>
      </c>
      <c r="L844" s="19" t="s">
        <v>81</v>
      </c>
      <c r="N844">
        <v>123</v>
      </c>
      <c r="O844">
        <v>16</v>
      </c>
      <c r="P844">
        <v>159</v>
      </c>
      <c r="Q844" t="s">
        <v>482</v>
      </c>
      <c r="R844" t="s">
        <v>483</v>
      </c>
      <c r="S844">
        <v>1200</v>
      </c>
      <c r="T844" s="33" t="s">
        <v>417</v>
      </c>
      <c r="U844" t="s">
        <v>638</v>
      </c>
      <c r="V844" t="s">
        <v>624</v>
      </c>
      <c r="W844" t="s">
        <v>474</v>
      </c>
      <c r="X844">
        <v>8</v>
      </c>
      <c r="Y844">
        <v>9</v>
      </c>
      <c r="Z844">
        <v>9</v>
      </c>
      <c r="AD844" t="s">
        <v>593</v>
      </c>
      <c r="AE844">
        <v>1117</v>
      </c>
      <c r="AF844" t="s">
        <v>141</v>
      </c>
    </row>
    <row r="845" spans="1:32" x14ac:dyDescent="0.25">
      <c r="A845" s="19" t="s">
        <v>177</v>
      </c>
      <c r="B845" s="19" t="s">
        <v>2489</v>
      </c>
      <c r="C845" s="37" t="str">
        <f>VLOOKUP(X845, method!$A$1:$B$15, 2, 0)</f>
        <v>中前</v>
      </c>
      <c r="D845">
        <v>6</v>
      </c>
      <c r="E845" s="141" t="str">
        <f t="shared" si="26"/>
        <v/>
      </c>
      <c r="F845" s="141">
        <f>COUNTIF($B$2:B845,B845)</f>
        <v>27</v>
      </c>
      <c r="G845" s="141" t="str">
        <f t="shared" si="27"/>
        <v/>
      </c>
      <c r="I845">
        <v>8</v>
      </c>
      <c r="J845" s="58" t="s">
        <v>2503</v>
      </c>
      <c r="K845" s="67" t="s">
        <v>195</v>
      </c>
      <c r="L845" s="19" t="s">
        <v>81</v>
      </c>
      <c r="N845">
        <v>126</v>
      </c>
      <c r="O845">
        <v>16</v>
      </c>
      <c r="P845">
        <v>80</v>
      </c>
      <c r="Q845" t="s">
        <v>486</v>
      </c>
      <c r="R845" t="s">
        <v>477</v>
      </c>
      <c r="S845">
        <v>1000</v>
      </c>
      <c r="T845" s="34" t="s">
        <v>438</v>
      </c>
      <c r="U845" t="s">
        <v>638</v>
      </c>
      <c r="V845" t="s">
        <v>624</v>
      </c>
      <c r="W845" t="s">
        <v>513</v>
      </c>
      <c r="X845">
        <v>6</v>
      </c>
      <c r="Y845">
        <v>7</v>
      </c>
      <c r="Z845">
        <v>6</v>
      </c>
      <c r="AD845" t="s">
        <v>1095</v>
      </c>
      <c r="AE845">
        <v>1122</v>
      </c>
      <c r="AF845" t="s">
        <v>125</v>
      </c>
    </row>
    <row r="846" spans="1:32" x14ac:dyDescent="0.25">
      <c r="A846" s="19" t="s">
        <v>177</v>
      </c>
      <c r="B846" s="19" t="s">
        <v>2489</v>
      </c>
      <c r="C846" s="36" t="str">
        <f>VLOOKUP(X846, method!$A$1:$B$15, 2, 0)</f>
        <v>中後</v>
      </c>
      <c r="D846">
        <v>8</v>
      </c>
      <c r="E846" s="141" t="str">
        <f t="shared" si="26"/>
        <v/>
      </c>
      <c r="F846" s="141">
        <f>COUNTIF($B$2:B846,B846)</f>
        <v>28</v>
      </c>
      <c r="G846" s="141" t="str">
        <f t="shared" si="27"/>
        <v/>
      </c>
      <c r="I846">
        <v>9</v>
      </c>
      <c r="J846" s="58" t="s">
        <v>2503</v>
      </c>
      <c r="K846" s="67" t="s">
        <v>195</v>
      </c>
      <c r="L846" s="19" t="s">
        <v>81</v>
      </c>
      <c r="N846">
        <v>126</v>
      </c>
      <c r="O846">
        <v>16</v>
      </c>
      <c r="P846">
        <v>42</v>
      </c>
      <c r="Q846" t="s">
        <v>1081</v>
      </c>
      <c r="R846" t="s">
        <v>508</v>
      </c>
      <c r="S846">
        <v>1000</v>
      </c>
      <c r="T846" s="33" t="s">
        <v>417</v>
      </c>
      <c r="U846" t="s">
        <v>638</v>
      </c>
      <c r="V846" t="s">
        <v>624</v>
      </c>
      <c r="W846" t="s">
        <v>533</v>
      </c>
      <c r="X846">
        <v>8</v>
      </c>
      <c r="Y846">
        <v>9</v>
      </c>
      <c r="Z846">
        <v>8</v>
      </c>
      <c r="AD846" t="s">
        <v>544</v>
      </c>
      <c r="AE846">
        <v>1130</v>
      </c>
      <c r="AF846" t="s">
        <v>639</v>
      </c>
    </row>
    <row r="847" spans="1:32" x14ac:dyDescent="0.25">
      <c r="A847" s="19" t="s">
        <v>177</v>
      </c>
      <c r="B847" s="22" t="s">
        <v>2492</v>
      </c>
      <c r="C847" s="35" t="str">
        <f>VLOOKUP(X847, method!$A$1:$B$15, 2, 0)</f>
        <v>放頭</v>
      </c>
      <c r="D847">
        <v>6</v>
      </c>
      <c r="E847" s="141" t="str">
        <f t="shared" si="26"/>
        <v/>
      </c>
      <c r="F847" s="141">
        <f>COUNTIF($B$2:B847,B847)</f>
        <v>1</v>
      </c>
      <c r="G847" s="141" t="str">
        <f t="shared" si="27"/>
        <v/>
      </c>
      <c r="I847">
        <v>5</v>
      </c>
      <c r="J847" s="58" t="s">
        <v>2503</v>
      </c>
      <c r="K847" s="64" t="s">
        <v>150</v>
      </c>
      <c r="L847" s="22" t="s">
        <v>147</v>
      </c>
      <c r="N847">
        <v>132</v>
      </c>
      <c r="O847">
        <v>18</v>
      </c>
      <c r="P847">
        <v>45</v>
      </c>
      <c r="Q847" t="s">
        <v>1156</v>
      </c>
      <c r="R847" t="s">
        <v>508</v>
      </c>
      <c r="S847">
        <v>1400</v>
      </c>
      <c r="T847" s="33" t="s">
        <v>417</v>
      </c>
      <c r="U847">
        <v>4</v>
      </c>
      <c r="V847">
        <v>57</v>
      </c>
      <c r="W847" t="s">
        <v>519</v>
      </c>
      <c r="X847">
        <v>1</v>
      </c>
      <c r="Y847">
        <v>1</v>
      </c>
      <c r="Z847">
        <v>1</v>
      </c>
      <c r="AA847">
        <v>6</v>
      </c>
      <c r="AD847" t="s">
        <v>1318</v>
      </c>
      <c r="AE847">
        <v>1133</v>
      </c>
      <c r="AF847" t="s">
        <v>99</v>
      </c>
    </row>
    <row r="848" spans="1:32" x14ac:dyDescent="0.25">
      <c r="A848" s="19" t="s">
        <v>177</v>
      </c>
      <c r="B848" s="22" t="s">
        <v>2492</v>
      </c>
      <c r="C848" s="35" t="str">
        <f>VLOOKUP(X848, method!$A$1:$B$15, 2, 0)</f>
        <v>放頭</v>
      </c>
      <c r="D848">
        <v>9</v>
      </c>
      <c r="E848" s="141" t="str">
        <f t="shared" si="26"/>
        <v/>
      </c>
      <c r="F848" s="141">
        <f>COUNTIF($B$2:B848,B848)</f>
        <v>2</v>
      </c>
      <c r="G848" s="141" t="str">
        <f t="shared" si="27"/>
        <v/>
      </c>
      <c r="I848">
        <v>2</v>
      </c>
      <c r="J848" s="58" t="s">
        <v>2503</v>
      </c>
      <c r="K848" s="55" t="s">
        <v>64</v>
      </c>
      <c r="L848" s="22" t="s">
        <v>147</v>
      </c>
      <c r="N848">
        <v>135</v>
      </c>
      <c r="O848">
        <v>18</v>
      </c>
      <c r="P848">
        <v>6.5</v>
      </c>
      <c r="Q848" t="s">
        <v>653</v>
      </c>
      <c r="R848" s="31" t="s">
        <v>420</v>
      </c>
      <c r="S848">
        <v>1200</v>
      </c>
      <c r="T848" s="33" t="s">
        <v>417</v>
      </c>
      <c r="U848">
        <v>4</v>
      </c>
      <c r="V848">
        <v>59</v>
      </c>
      <c r="W848" t="s">
        <v>441</v>
      </c>
      <c r="X848">
        <v>3</v>
      </c>
      <c r="Y848">
        <v>4</v>
      </c>
      <c r="Z848">
        <v>9</v>
      </c>
      <c r="AD848" t="s">
        <v>646</v>
      </c>
      <c r="AE848">
        <v>1139</v>
      </c>
      <c r="AF848" t="s">
        <v>99</v>
      </c>
    </row>
    <row r="849" spans="1:32" x14ac:dyDescent="0.25">
      <c r="A849" s="19" t="s">
        <v>177</v>
      </c>
      <c r="B849" s="22" t="s">
        <v>2492</v>
      </c>
      <c r="C849" s="36" t="str">
        <f>VLOOKUP(X849, method!$A$1:$B$15, 2, 0)</f>
        <v>中後</v>
      </c>
      <c r="D849">
        <v>12</v>
      </c>
      <c r="E849" s="141" t="str">
        <f t="shared" si="26"/>
        <v/>
      </c>
      <c r="F849" s="141">
        <f>COUNTIF($B$2:B849,B849)</f>
        <v>3</v>
      </c>
      <c r="G849" s="141" t="str">
        <f t="shared" si="27"/>
        <v/>
      </c>
      <c r="I849">
        <v>10</v>
      </c>
      <c r="J849" s="58" t="s">
        <v>2503</v>
      </c>
      <c r="K849" s="47" t="s">
        <v>504</v>
      </c>
      <c r="L849" s="22" t="s">
        <v>147</v>
      </c>
      <c r="N849">
        <v>119</v>
      </c>
      <c r="O849">
        <v>18</v>
      </c>
      <c r="P849">
        <v>23</v>
      </c>
      <c r="Q849" t="s">
        <v>524</v>
      </c>
      <c r="R849" s="32" t="s">
        <v>416</v>
      </c>
      <c r="S849">
        <v>1200</v>
      </c>
      <c r="T849" s="33" t="s">
        <v>427</v>
      </c>
      <c r="U849">
        <v>3</v>
      </c>
      <c r="V849">
        <v>61</v>
      </c>
      <c r="W849" t="s">
        <v>474</v>
      </c>
      <c r="X849">
        <v>10</v>
      </c>
      <c r="Y849">
        <v>8</v>
      </c>
      <c r="Z849">
        <v>12</v>
      </c>
      <c r="AD849" t="s">
        <v>1063</v>
      </c>
      <c r="AE849">
        <v>1133</v>
      </c>
      <c r="AF849" t="s">
        <v>99</v>
      </c>
    </row>
    <row r="850" spans="1:32" x14ac:dyDescent="0.25">
      <c r="A850" s="19" t="s">
        <v>177</v>
      </c>
      <c r="B850" s="22" t="s">
        <v>2492</v>
      </c>
      <c r="C850" s="35" t="str">
        <f>VLOOKUP(X850, method!$A$1:$B$15, 2, 0)</f>
        <v>放頭</v>
      </c>
      <c r="D850">
        <v>6</v>
      </c>
      <c r="E850" s="141" t="str">
        <f t="shared" si="26"/>
        <v/>
      </c>
      <c r="F850" s="141">
        <f>COUNTIF($B$2:B850,B850)</f>
        <v>4</v>
      </c>
      <c r="G850" s="141" t="str">
        <f t="shared" si="27"/>
        <v/>
      </c>
      <c r="I850">
        <v>12</v>
      </c>
      <c r="J850" s="58" t="s">
        <v>2503</v>
      </c>
      <c r="K850" s="47" t="s">
        <v>504</v>
      </c>
      <c r="L850" s="22" t="s">
        <v>147</v>
      </c>
      <c r="N850">
        <v>115</v>
      </c>
      <c r="O850">
        <v>18</v>
      </c>
      <c r="P850">
        <v>71</v>
      </c>
      <c r="Q850" t="s">
        <v>706</v>
      </c>
      <c r="R850" t="s">
        <v>479</v>
      </c>
      <c r="S850">
        <v>1200</v>
      </c>
      <c r="T850" s="33" t="s">
        <v>427</v>
      </c>
      <c r="U850">
        <v>3</v>
      </c>
      <c r="V850">
        <v>62</v>
      </c>
      <c r="W850" s="12">
        <v>2</v>
      </c>
      <c r="X850">
        <v>1</v>
      </c>
      <c r="Y850">
        <v>1</v>
      </c>
      <c r="Z850">
        <v>6</v>
      </c>
      <c r="AD850" t="s">
        <v>1319</v>
      </c>
      <c r="AE850">
        <v>1131</v>
      </c>
      <c r="AF850" t="s">
        <v>99</v>
      </c>
    </row>
    <row r="851" spans="1:32" x14ac:dyDescent="0.25">
      <c r="A851" s="19" t="s">
        <v>177</v>
      </c>
      <c r="B851" s="22" t="s">
        <v>2492</v>
      </c>
      <c r="C851" s="37" t="str">
        <f>VLOOKUP(X851, method!$A$1:$B$15, 2, 0)</f>
        <v>中前</v>
      </c>
      <c r="D851">
        <v>6</v>
      </c>
      <c r="E851" s="141" t="str">
        <f t="shared" si="26"/>
        <v/>
      </c>
      <c r="F851" s="141">
        <f>COUNTIF($B$2:B851,B851)</f>
        <v>5</v>
      </c>
      <c r="G851" s="141" t="str">
        <f t="shared" si="27"/>
        <v/>
      </c>
      <c r="I851">
        <v>6</v>
      </c>
      <c r="J851" s="58" t="s">
        <v>2503</v>
      </c>
      <c r="K851" s="59" t="s">
        <v>85</v>
      </c>
      <c r="L851" s="22" t="s">
        <v>147</v>
      </c>
      <c r="N851">
        <v>118</v>
      </c>
      <c r="O851">
        <v>18</v>
      </c>
      <c r="P851">
        <v>108</v>
      </c>
      <c r="Q851" t="s">
        <v>955</v>
      </c>
      <c r="R851" t="s">
        <v>457</v>
      </c>
      <c r="S851">
        <v>1200</v>
      </c>
      <c r="T851" s="34" t="s">
        <v>1098</v>
      </c>
      <c r="U851">
        <v>3</v>
      </c>
      <c r="V851">
        <v>63</v>
      </c>
      <c r="W851">
        <v>3</v>
      </c>
      <c r="X851">
        <v>6</v>
      </c>
      <c r="Y851">
        <v>3</v>
      </c>
      <c r="Z851">
        <v>6</v>
      </c>
      <c r="AD851" t="s">
        <v>1320</v>
      </c>
      <c r="AE851">
        <v>1137</v>
      </c>
      <c r="AF851" t="s">
        <v>99</v>
      </c>
    </row>
    <row r="852" spans="1:32" x14ac:dyDescent="0.25">
      <c r="A852" s="19" t="s">
        <v>177</v>
      </c>
      <c r="B852" s="22" t="s">
        <v>2492</v>
      </c>
      <c r="C852" s="37" t="str">
        <f>VLOOKUP(X852, method!$A$1:$B$15, 2, 0)</f>
        <v>中前</v>
      </c>
      <c r="D852">
        <v>11</v>
      </c>
      <c r="E852" s="141" t="str">
        <f t="shared" si="26"/>
        <v/>
      </c>
      <c r="F852" s="141">
        <f>COUNTIF($B$2:B852,B852)</f>
        <v>6</v>
      </c>
      <c r="G852" s="141" t="str">
        <f t="shared" si="27"/>
        <v/>
      </c>
      <c r="I852">
        <v>2</v>
      </c>
      <c r="J852" s="58" t="s">
        <v>2503</v>
      </c>
      <c r="K852" s="62" t="s">
        <v>120</v>
      </c>
      <c r="L852" s="22" t="s">
        <v>147</v>
      </c>
      <c r="N852">
        <v>119</v>
      </c>
      <c r="O852">
        <v>18</v>
      </c>
      <c r="P852">
        <v>43</v>
      </c>
      <c r="Q852" t="s">
        <v>886</v>
      </c>
      <c r="R852" t="s">
        <v>483</v>
      </c>
      <c r="S852">
        <v>1000</v>
      </c>
      <c r="T852" s="33" t="s">
        <v>417</v>
      </c>
      <c r="U852">
        <v>3</v>
      </c>
      <c r="V852">
        <v>63</v>
      </c>
      <c r="W852" t="s">
        <v>519</v>
      </c>
      <c r="X852">
        <v>4</v>
      </c>
      <c r="Y852">
        <v>5</v>
      </c>
      <c r="Z852">
        <v>11</v>
      </c>
      <c r="AD852" t="s">
        <v>1321</v>
      </c>
      <c r="AE852">
        <v>1116</v>
      </c>
      <c r="AF852" t="s">
        <v>99</v>
      </c>
    </row>
    <row r="853" spans="1:32" x14ac:dyDescent="0.25">
      <c r="A853" s="19" t="s">
        <v>177</v>
      </c>
      <c r="B853" s="22" t="s">
        <v>2492</v>
      </c>
      <c r="C853" s="35" t="str">
        <f>VLOOKUP(X853, method!$A$1:$B$15, 2, 0)</f>
        <v>放頭</v>
      </c>
      <c r="D853">
        <v>10</v>
      </c>
      <c r="E853" s="141" t="str">
        <f t="shared" si="26"/>
        <v/>
      </c>
      <c r="F853" s="141">
        <f>COUNTIF($B$2:B853,B853)</f>
        <v>7</v>
      </c>
      <c r="G853" s="141" t="str">
        <f t="shared" si="27"/>
        <v/>
      </c>
      <c r="I853">
        <v>3</v>
      </c>
      <c r="J853" s="58" t="s">
        <v>2503</v>
      </c>
      <c r="K853" s="50" t="s">
        <v>565</v>
      </c>
      <c r="L853" s="22" t="s">
        <v>147</v>
      </c>
      <c r="N853">
        <v>121</v>
      </c>
      <c r="O853">
        <v>18</v>
      </c>
      <c r="P853">
        <v>10</v>
      </c>
      <c r="Q853" t="s">
        <v>896</v>
      </c>
      <c r="R853" s="31" t="s">
        <v>420</v>
      </c>
      <c r="S853">
        <v>1200</v>
      </c>
      <c r="T853" s="33" t="s">
        <v>427</v>
      </c>
      <c r="U853">
        <v>3</v>
      </c>
      <c r="V853">
        <v>63</v>
      </c>
      <c r="W853" t="s">
        <v>519</v>
      </c>
      <c r="X853">
        <v>2</v>
      </c>
      <c r="Y853">
        <v>4</v>
      </c>
      <c r="Z853">
        <v>10</v>
      </c>
      <c r="AD853" t="s">
        <v>66</v>
      </c>
      <c r="AE853">
        <v>1122</v>
      </c>
      <c r="AF853" t="s">
        <v>99</v>
      </c>
    </row>
    <row r="854" spans="1:32" x14ac:dyDescent="0.25">
      <c r="A854" s="19" t="s">
        <v>177</v>
      </c>
      <c r="B854" s="22" t="s">
        <v>2492</v>
      </c>
      <c r="C854" s="35" t="str">
        <f>VLOOKUP(X854, method!$A$1:$B$15, 2, 0)</f>
        <v>放頭</v>
      </c>
      <c r="D854" s="28">
        <v>1</v>
      </c>
      <c r="E854" s="140" t="str">
        <f t="shared" si="26"/>
        <v/>
      </c>
      <c r="F854" s="140">
        <f>COUNTIF($B$2:B854,B854)</f>
        <v>8</v>
      </c>
      <c r="G854" s="140" t="str">
        <f t="shared" si="27"/>
        <v/>
      </c>
      <c r="I854">
        <v>4</v>
      </c>
      <c r="J854" s="58" t="s">
        <v>2503</v>
      </c>
      <c r="K854" s="50" t="s">
        <v>565</v>
      </c>
      <c r="L854" s="22" t="s">
        <v>147</v>
      </c>
      <c r="N854">
        <v>132</v>
      </c>
      <c r="O854">
        <v>18</v>
      </c>
      <c r="P854">
        <v>10</v>
      </c>
      <c r="Q854" t="s">
        <v>515</v>
      </c>
      <c r="R854" s="32" t="s">
        <v>432</v>
      </c>
      <c r="S854">
        <v>1200</v>
      </c>
      <c r="T854" s="33" t="s">
        <v>427</v>
      </c>
      <c r="U854">
        <v>4</v>
      </c>
      <c r="V854">
        <v>57</v>
      </c>
      <c r="W854" s="12" t="s">
        <v>446</v>
      </c>
      <c r="X854">
        <v>1</v>
      </c>
      <c r="Y854">
        <v>1</v>
      </c>
      <c r="Z854">
        <v>1</v>
      </c>
      <c r="AD854" t="s">
        <v>1096</v>
      </c>
      <c r="AE854">
        <v>1121</v>
      </c>
      <c r="AF854" t="s">
        <v>99</v>
      </c>
    </row>
    <row r="855" spans="1:32" x14ac:dyDescent="0.25">
      <c r="A855" s="19" t="s">
        <v>177</v>
      </c>
      <c r="B855" s="22" t="s">
        <v>2492</v>
      </c>
      <c r="C855" s="36" t="str">
        <f>VLOOKUP(X855, method!$A$1:$B$15, 2, 0)</f>
        <v>中後</v>
      </c>
      <c r="D855">
        <v>10</v>
      </c>
      <c r="E855" s="141" t="str">
        <f t="shared" si="26"/>
        <v/>
      </c>
      <c r="F855" s="141">
        <f>COUNTIF($B$2:B855,B855)</f>
        <v>9</v>
      </c>
      <c r="G855" s="141" t="str">
        <f t="shared" si="27"/>
        <v/>
      </c>
      <c r="I855">
        <v>8</v>
      </c>
      <c r="J855" s="58" t="s">
        <v>2503</v>
      </c>
      <c r="K855" s="68" t="s">
        <v>316</v>
      </c>
      <c r="L855" s="22" t="s">
        <v>147</v>
      </c>
      <c r="N855">
        <v>126</v>
      </c>
      <c r="O855">
        <v>18</v>
      </c>
      <c r="P855">
        <v>11</v>
      </c>
      <c r="Q855" t="s">
        <v>899</v>
      </c>
      <c r="R855" s="31" t="s">
        <v>420</v>
      </c>
      <c r="S855">
        <v>1000</v>
      </c>
      <c r="T855" s="33" t="s">
        <v>427</v>
      </c>
      <c r="U855">
        <v>4</v>
      </c>
      <c r="V855">
        <v>58</v>
      </c>
      <c r="W855" t="s">
        <v>435</v>
      </c>
      <c r="X855">
        <v>9</v>
      </c>
      <c r="Y855">
        <v>10</v>
      </c>
      <c r="Z855">
        <v>10</v>
      </c>
      <c r="AD855" t="s">
        <v>1322</v>
      </c>
      <c r="AE855">
        <v>1122</v>
      </c>
      <c r="AF855" t="s">
        <v>99</v>
      </c>
    </row>
    <row r="856" spans="1:32" x14ac:dyDescent="0.25">
      <c r="A856" s="19" t="s">
        <v>177</v>
      </c>
      <c r="B856" s="22" t="s">
        <v>2492</v>
      </c>
      <c r="C856" s="35" t="str">
        <f>VLOOKUP(X856, method!$A$1:$B$15, 2, 0)</f>
        <v>放頭</v>
      </c>
      <c r="D856" s="30">
        <v>5</v>
      </c>
      <c r="E856" s="141" t="str">
        <f t="shared" si="26"/>
        <v/>
      </c>
      <c r="F856" s="141">
        <f>COUNTIF($B$2:B856,B856)</f>
        <v>10</v>
      </c>
      <c r="G856" s="141" t="str">
        <f t="shared" si="27"/>
        <v/>
      </c>
      <c r="I856">
        <v>2</v>
      </c>
      <c r="J856" s="58" t="s">
        <v>2503</v>
      </c>
      <c r="K856" s="78" t="s">
        <v>687</v>
      </c>
      <c r="L856" s="22" t="s">
        <v>147</v>
      </c>
      <c r="N856">
        <v>124</v>
      </c>
      <c r="O856">
        <v>18</v>
      </c>
      <c r="P856">
        <v>7.4</v>
      </c>
      <c r="Q856" t="s">
        <v>715</v>
      </c>
      <c r="R856" t="s">
        <v>508</v>
      </c>
      <c r="S856">
        <v>1200</v>
      </c>
      <c r="T856" s="33" t="s">
        <v>417</v>
      </c>
      <c r="U856">
        <v>4</v>
      </c>
      <c r="V856">
        <v>58</v>
      </c>
      <c r="W856" s="12">
        <v>2</v>
      </c>
      <c r="X856">
        <v>1</v>
      </c>
      <c r="Y856">
        <v>1</v>
      </c>
      <c r="Z856">
        <v>5</v>
      </c>
      <c r="AD856" t="s">
        <v>1323</v>
      </c>
      <c r="AE856">
        <v>1123</v>
      </c>
      <c r="AF856" t="s">
        <v>1324</v>
      </c>
    </row>
    <row r="857" spans="1:32" x14ac:dyDescent="0.25">
      <c r="A857" s="19" t="s">
        <v>177</v>
      </c>
      <c r="B857" s="22" t="s">
        <v>2492</v>
      </c>
      <c r="C857" s="35" t="str">
        <f>VLOOKUP(X857, method!$A$1:$B$15, 2, 0)</f>
        <v>放頭</v>
      </c>
      <c r="D857" s="30">
        <v>5</v>
      </c>
      <c r="E857" s="141" t="str">
        <f t="shared" si="26"/>
        <v/>
      </c>
      <c r="F857" s="141">
        <f>COUNTIF($B$2:B857,B857)</f>
        <v>11</v>
      </c>
      <c r="G857" s="141" t="str">
        <f t="shared" si="27"/>
        <v/>
      </c>
      <c r="I857">
        <v>7</v>
      </c>
      <c r="J857" s="58" t="s">
        <v>2503</v>
      </c>
      <c r="K857" s="49" t="s">
        <v>31</v>
      </c>
      <c r="L857" s="22" t="s">
        <v>147</v>
      </c>
      <c r="N857">
        <v>134</v>
      </c>
      <c r="O857">
        <v>18</v>
      </c>
      <c r="P857">
        <v>2.6</v>
      </c>
      <c r="Q857" t="s">
        <v>691</v>
      </c>
      <c r="R857" s="31" t="s">
        <v>420</v>
      </c>
      <c r="S857">
        <v>1200</v>
      </c>
      <c r="T857" s="33" t="s">
        <v>417</v>
      </c>
      <c r="U857">
        <v>4</v>
      </c>
      <c r="V857">
        <v>58</v>
      </c>
      <c r="W857" s="12" t="s">
        <v>471</v>
      </c>
      <c r="X857">
        <v>1</v>
      </c>
      <c r="Y857">
        <v>1</v>
      </c>
      <c r="Z857">
        <v>5</v>
      </c>
      <c r="AD857" t="s">
        <v>488</v>
      </c>
      <c r="AE857">
        <v>1129</v>
      </c>
      <c r="AF857" t="s">
        <v>103</v>
      </c>
    </row>
    <row r="858" spans="1:32" x14ac:dyDescent="0.25">
      <c r="A858" s="19" t="s">
        <v>177</v>
      </c>
      <c r="B858" s="22" t="s">
        <v>2492</v>
      </c>
      <c r="C858" s="35" t="str">
        <f>VLOOKUP(X858, method!$A$1:$B$15, 2, 0)</f>
        <v>放頭</v>
      </c>
      <c r="D858" s="28">
        <v>1</v>
      </c>
      <c r="E858" s="140" t="str">
        <f t="shared" si="26"/>
        <v/>
      </c>
      <c r="F858" s="140">
        <f>COUNTIF($B$2:B858,B858)</f>
        <v>12</v>
      </c>
      <c r="G858" s="140" t="str">
        <f t="shared" si="27"/>
        <v/>
      </c>
      <c r="I858">
        <v>2</v>
      </c>
      <c r="J858" s="58" t="s">
        <v>2503</v>
      </c>
      <c r="K858" s="49" t="s">
        <v>31</v>
      </c>
      <c r="L858" s="22" t="s">
        <v>147</v>
      </c>
      <c r="N858">
        <v>127</v>
      </c>
      <c r="O858">
        <v>18</v>
      </c>
      <c r="P858">
        <v>2.4</v>
      </c>
      <c r="Q858" t="s">
        <v>649</v>
      </c>
      <c r="R858" s="32" t="s">
        <v>426</v>
      </c>
      <c r="S858">
        <v>1200</v>
      </c>
      <c r="T858" s="33" t="s">
        <v>417</v>
      </c>
      <c r="U858">
        <v>4</v>
      </c>
      <c r="V858">
        <v>50</v>
      </c>
      <c r="W858" s="12" t="s">
        <v>471</v>
      </c>
      <c r="X858">
        <v>1</v>
      </c>
      <c r="Y858">
        <v>1</v>
      </c>
      <c r="Z858">
        <v>1</v>
      </c>
      <c r="AD858" t="s">
        <v>1325</v>
      </c>
      <c r="AE858">
        <v>1135</v>
      </c>
      <c r="AF858" t="s">
        <v>103</v>
      </c>
    </row>
    <row r="859" spans="1:32" x14ac:dyDescent="0.25">
      <c r="A859" s="19" t="s">
        <v>177</v>
      </c>
      <c r="B859" s="22" t="s">
        <v>2492</v>
      </c>
      <c r="C859" s="35" t="str">
        <f>VLOOKUP(X859, method!$A$1:$B$15, 2, 0)</f>
        <v>放頭</v>
      </c>
      <c r="D859" s="28">
        <v>3</v>
      </c>
      <c r="E859" s="140" t="str">
        <f t="shared" si="26"/>
        <v/>
      </c>
      <c r="F859" s="140">
        <f>COUNTIF($B$2:B859,B859)</f>
        <v>13</v>
      </c>
      <c r="G859" s="140" t="str">
        <f t="shared" si="27"/>
        <v/>
      </c>
      <c r="I859">
        <v>11</v>
      </c>
      <c r="J859" s="58" t="s">
        <v>2503</v>
      </c>
      <c r="K859" s="49" t="s">
        <v>31</v>
      </c>
      <c r="L859" s="22" t="s">
        <v>147</v>
      </c>
      <c r="N859">
        <v>125</v>
      </c>
      <c r="O859">
        <v>18</v>
      </c>
      <c r="P859">
        <v>14</v>
      </c>
      <c r="Q859" t="s">
        <v>746</v>
      </c>
      <c r="R859" s="32" t="s">
        <v>426</v>
      </c>
      <c r="S859">
        <v>1200</v>
      </c>
      <c r="T859" s="33" t="s">
        <v>417</v>
      </c>
      <c r="U859">
        <v>4</v>
      </c>
      <c r="V859">
        <v>49</v>
      </c>
      <c r="W859" s="12" t="s">
        <v>446</v>
      </c>
      <c r="X859">
        <v>2</v>
      </c>
      <c r="Y859">
        <v>1</v>
      </c>
      <c r="Z859">
        <v>3</v>
      </c>
      <c r="AD859" t="s">
        <v>540</v>
      </c>
      <c r="AE859">
        <v>1143</v>
      </c>
      <c r="AF859" t="s">
        <v>103</v>
      </c>
    </row>
    <row r="860" spans="1:32" x14ac:dyDescent="0.25">
      <c r="A860" s="19" t="s">
        <v>177</v>
      </c>
      <c r="B860" s="22" t="s">
        <v>2492</v>
      </c>
      <c r="C860" s="38" t="str">
        <f>VLOOKUP(X860, method!$A$1:$B$15, 2, 0)</f>
        <v>留後</v>
      </c>
      <c r="D860">
        <v>12</v>
      </c>
      <c r="E860" s="141" t="str">
        <f t="shared" si="26"/>
        <v/>
      </c>
      <c r="F860" s="141">
        <f>COUNTIF($B$2:B860,B860)</f>
        <v>14</v>
      </c>
      <c r="G860" s="141" t="str">
        <f t="shared" si="27"/>
        <v/>
      </c>
      <c r="I860">
        <v>11</v>
      </c>
      <c r="J860" s="58" t="s">
        <v>2503</v>
      </c>
      <c r="K860" s="59" t="s">
        <v>85</v>
      </c>
      <c r="L860" s="22" t="s">
        <v>147</v>
      </c>
      <c r="N860">
        <v>129</v>
      </c>
      <c r="O860">
        <v>18</v>
      </c>
      <c r="P860">
        <v>15</v>
      </c>
      <c r="Q860" t="s">
        <v>464</v>
      </c>
      <c r="R860" t="s">
        <v>465</v>
      </c>
      <c r="S860">
        <v>1200</v>
      </c>
      <c r="T860" s="33" t="s">
        <v>417</v>
      </c>
      <c r="U860" t="s">
        <v>635</v>
      </c>
      <c r="V860">
        <v>51</v>
      </c>
      <c r="W860">
        <v>6</v>
      </c>
      <c r="X860">
        <v>11</v>
      </c>
      <c r="Y860">
        <v>11</v>
      </c>
      <c r="Z860">
        <v>12</v>
      </c>
      <c r="AD860" t="s">
        <v>762</v>
      </c>
      <c r="AE860">
        <v>1138</v>
      </c>
      <c r="AF860" t="s">
        <v>103</v>
      </c>
    </row>
    <row r="861" spans="1:32" x14ac:dyDescent="0.25">
      <c r="A861" s="19" t="s">
        <v>177</v>
      </c>
      <c r="B861" s="22" t="s">
        <v>2492</v>
      </c>
      <c r="C861" s="37" t="str">
        <f>VLOOKUP(X861, method!$A$1:$B$15, 2, 0)</f>
        <v>中前</v>
      </c>
      <c r="D861">
        <v>6</v>
      </c>
      <c r="E861" s="141" t="str">
        <f t="shared" si="26"/>
        <v/>
      </c>
      <c r="F861" s="141">
        <f>COUNTIF($B$2:B861,B861)</f>
        <v>15</v>
      </c>
      <c r="G861" s="141" t="str">
        <f t="shared" si="27"/>
        <v/>
      </c>
      <c r="I861">
        <v>10</v>
      </c>
      <c r="J861" s="58" t="s">
        <v>2503</v>
      </c>
      <c r="K861" s="47" t="s">
        <v>504</v>
      </c>
      <c r="L861" s="22" t="s">
        <v>147</v>
      </c>
      <c r="N861">
        <v>123</v>
      </c>
      <c r="O861">
        <v>18</v>
      </c>
      <c r="P861">
        <v>5.4</v>
      </c>
      <c r="Q861" t="s">
        <v>634</v>
      </c>
      <c r="R861" t="s">
        <v>465</v>
      </c>
      <c r="S861">
        <v>1200</v>
      </c>
      <c r="T861" s="33" t="s">
        <v>427</v>
      </c>
      <c r="U861" t="s">
        <v>635</v>
      </c>
      <c r="V861">
        <v>52</v>
      </c>
      <c r="W861" s="12" t="s">
        <v>471</v>
      </c>
      <c r="X861">
        <v>5</v>
      </c>
      <c r="Y861">
        <v>7</v>
      </c>
      <c r="Z861">
        <v>6</v>
      </c>
      <c r="AD861" t="s">
        <v>463</v>
      </c>
      <c r="AE861">
        <v>1122</v>
      </c>
      <c r="AF861" t="s">
        <v>103</v>
      </c>
    </row>
    <row r="862" spans="1:32" x14ac:dyDescent="0.25">
      <c r="A862" s="19" t="s">
        <v>177</v>
      </c>
      <c r="B862" s="22" t="s">
        <v>2492</v>
      </c>
      <c r="C862" s="35" t="str">
        <f>VLOOKUP(X862, method!$A$1:$B$15, 2, 0)</f>
        <v>放頭</v>
      </c>
      <c r="D862" s="28">
        <v>3</v>
      </c>
      <c r="E862" s="140" t="str">
        <f t="shared" si="26"/>
        <v/>
      </c>
      <c r="F862" s="140">
        <f>COUNTIF($B$2:B862,B862)</f>
        <v>16</v>
      </c>
      <c r="G862" s="140" t="str">
        <f t="shared" si="27"/>
        <v/>
      </c>
      <c r="I862">
        <v>8</v>
      </c>
      <c r="J862" s="58" t="s">
        <v>2503</v>
      </c>
      <c r="K862" s="47" t="s">
        <v>504</v>
      </c>
      <c r="L862" s="22" t="s">
        <v>147</v>
      </c>
      <c r="N862">
        <v>125</v>
      </c>
      <c r="O862">
        <v>18</v>
      </c>
      <c r="P862">
        <v>13</v>
      </c>
      <c r="Q862" t="s">
        <v>637</v>
      </c>
      <c r="R862" t="s">
        <v>501</v>
      </c>
      <c r="S862">
        <v>1200</v>
      </c>
      <c r="T862" s="33" t="s">
        <v>417</v>
      </c>
      <c r="U862" t="s">
        <v>635</v>
      </c>
      <c r="V862">
        <v>52</v>
      </c>
      <c r="W862" s="12" t="s">
        <v>539</v>
      </c>
      <c r="X862">
        <v>1</v>
      </c>
      <c r="Y862">
        <v>1</v>
      </c>
      <c r="Z862">
        <v>3</v>
      </c>
      <c r="AD862" t="s">
        <v>646</v>
      </c>
      <c r="AE862">
        <v>1124</v>
      </c>
      <c r="AF862" t="s">
        <v>968</v>
      </c>
    </row>
    <row r="863" spans="1:32" x14ac:dyDescent="0.25">
      <c r="A863" s="20" t="s">
        <v>218</v>
      </c>
      <c r="B863" s="23" t="s">
        <v>219</v>
      </c>
      <c r="C863" s="36" t="str">
        <f>VLOOKUP(X863, method!$A$1:$B$15, 2, 0)</f>
        <v>中後</v>
      </c>
      <c r="D863">
        <v>10</v>
      </c>
      <c r="E863" s="141" t="str">
        <f t="shared" si="26"/>
        <v/>
      </c>
      <c r="F863" s="141">
        <f>COUNTIF($B$2:B863,B863)</f>
        <v>1</v>
      </c>
      <c r="G863" s="141" t="str">
        <f t="shared" si="27"/>
        <v/>
      </c>
      <c r="H863">
        <v>5</v>
      </c>
      <c r="I863">
        <v>5</v>
      </c>
      <c r="J863" s="52" t="s">
        <v>49</v>
      </c>
      <c r="K863" s="52" t="s">
        <v>49</v>
      </c>
      <c r="L863" s="23" t="s">
        <v>154</v>
      </c>
      <c r="M863">
        <v>135</v>
      </c>
      <c r="N863">
        <v>122</v>
      </c>
      <c r="O863">
        <v>17</v>
      </c>
      <c r="P863">
        <v>6.1</v>
      </c>
      <c r="Q863" t="s">
        <v>564</v>
      </c>
      <c r="R863" s="32" t="s">
        <v>432</v>
      </c>
      <c r="S863">
        <v>1800</v>
      </c>
      <c r="T863" s="33" t="s">
        <v>417</v>
      </c>
      <c r="U863">
        <v>2</v>
      </c>
      <c r="V863">
        <v>82</v>
      </c>
      <c r="W863" t="s">
        <v>505</v>
      </c>
      <c r="X863">
        <v>8</v>
      </c>
      <c r="Y863">
        <v>9</v>
      </c>
      <c r="Z863">
        <v>10</v>
      </c>
      <c r="AA863">
        <v>10</v>
      </c>
      <c r="AB863">
        <v>10</v>
      </c>
      <c r="AD863" t="s">
        <v>1326</v>
      </c>
      <c r="AE863">
        <v>1116</v>
      </c>
      <c r="AF863" t="s">
        <v>624</v>
      </c>
    </row>
    <row r="864" spans="1:32" x14ac:dyDescent="0.25">
      <c r="A864" s="20" t="s">
        <v>218</v>
      </c>
      <c r="B864" s="23" t="s">
        <v>219</v>
      </c>
      <c r="C864" s="36" t="str">
        <f>VLOOKUP(X864, method!$A$1:$B$15, 2, 0)</f>
        <v>中後</v>
      </c>
      <c r="D864" s="28">
        <v>1</v>
      </c>
      <c r="E864" s="140" t="str">
        <f t="shared" si="26"/>
        <v/>
      </c>
      <c r="F864" s="140">
        <f>COUNTIF($B$2:B864,B864)</f>
        <v>2</v>
      </c>
      <c r="G864" s="140" t="str">
        <f t="shared" si="27"/>
        <v/>
      </c>
      <c r="H864">
        <v>5</v>
      </c>
      <c r="I864">
        <v>4</v>
      </c>
      <c r="J864" s="52" t="s">
        <v>49</v>
      </c>
      <c r="K864" s="52" t="s">
        <v>49</v>
      </c>
      <c r="L864" s="23" t="s">
        <v>154</v>
      </c>
      <c r="M864">
        <v>135</v>
      </c>
      <c r="N864">
        <v>132</v>
      </c>
      <c r="O864">
        <v>17</v>
      </c>
      <c r="P864">
        <v>14</v>
      </c>
      <c r="Q864" t="s">
        <v>524</v>
      </c>
      <c r="R864" s="32" t="s">
        <v>416</v>
      </c>
      <c r="S864" s="41">
        <v>1650</v>
      </c>
      <c r="T864" s="33" t="s">
        <v>427</v>
      </c>
      <c r="U864">
        <v>3</v>
      </c>
      <c r="V864">
        <v>75</v>
      </c>
      <c r="W864" s="12" t="s">
        <v>423</v>
      </c>
      <c r="X864">
        <v>10</v>
      </c>
      <c r="Y864">
        <v>8</v>
      </c>
      <c r="Z864">
        <v>8</v>
      </c>
      <c r="AA864">
        <v>1</v>
      </c>
      <c r="AD864" t="s">
        <v>220</v>
      </c>
      <c r="AE864">
        <v>1114</v>
      </c>
      <c r="AF864" t="s">
        <v>624</v>
      </c>
    </row>
    <row r="865" spans="1:32" x14ac:dyDescent="0.25">
      <c r="A865" s="20" t="s">
        <v>218</v>
      </c>
      <c r="B865" s="23" t="s">
        <v>219</v>
      </c>
      <c r="C865" s="38" t="str">
        <f>VLOOKUP(X865, method!$A$1:$B$15, 2, 0)</f>
        <v>留後</v>
      </c>
      <c r="D865">
        <v>8</v>
      </c>
      <c r="E865" s="141" t="str">
        <f t="shared" si="26"/>
        <v/>
      </c>
      <c r="F865" s="141">
        <f>COUNTIF($B$2:B865,B865)</f>
        <v>3</v>
      </c>
      <c r="G865" s="141" t="str">
        <f t="shared" si="27"/>
        <v/>
      </c>
      <c r="H865">
        <v>5</v>
      </c>
      <c r="I865">
        <v>2</v>
      </c>
      <c r="J865" s="52" t="s">
        <v>49</v>
      </c>
      <c r="K865" s="52" t="s">
        <v>49</v>
      </c>
      <c r="L865" s="23" t="s">
        <v>154</v>
      </c>
      <c r="M865">
        <v>135</v>
      </c>
      <c r="N865">
        <v>131</v>
      </c>
      <c r="O865">
        <v>17</v>
      </c>
      <c r="P865">
        <v>19</v>
      </c>
      <c r="Q865" t="s">
        <v>974</v>
      </c>
      <c r="R865" t="s">
        <v>479</v>
      </c>
      <c r="S865">
        <v>1400</v>
      </c>
      <c r="T865" s="33" t="s">
        <v>417</v>
      </c>
      <c r="U865">
        <v>3</v>
      </c>
      <c r="V865">
        <v>76</v>
      </c>
      <c r="W865" t="s">
        <v>429</v>
      </c>
      <c r="X865">
        <v>11</v>
      </c>
      <c r="Y865">
        <v>13</v>
      </c>
      <c r="Z865">
        <v>13</v>
      </c>
      <c r="AA865">
        <v>8</v>
      </c>
      <c r="AD865" t="s">
        <v>1327</v>
      </c>
      <c r="AE865">
        <v>1114</v>
      </c>
      <c r="AF865" t="s">
        <v>624</v>
      </c>
    </row>
    <row r="866" spans="1:32" x14ac:dyDescent="0.25">
      <c r="A866" s="20" t="s">
        <v>218</v>
      </c>
      <c r="B866" s="23" t="s">
        <v>219</v>
      </c>
      <c r="C866" s="36" t="str">
        <f>VLOOKUP(X866, method!$A$1:$B$15, 2, 0)</f>
        <v>中後</v>
      </c>
      <c r="D866">
        <v>6</v>
      </c>
      <c r="E866" s="141" t="str">
        <f t="shared" si="26"/>
        <v/>
      </c>
      <c r="F866" s="141">
        <f>COUNTIF($B$2:B866,B866)</f>
        <v>4</v>
      </c>
      <c r="G866" s="141" t="str">
        <f t="shared" si="27"/>
        <v/>
      </c>
      <c r="H866">
        <v>5</v>
      </c>
      <c r="I866">
        <v>7</v>
      </c>
      <c r="J866" s="52" t="s">
        <v>49</v>
      </c>
      <c r="K866" s="52" t="s">
        <v>49</v>
      </c>
      <c r="L866" s="23" t="s">
        <v>154</v>
      </c>
      <c r="M866">
        <v>135</v>
      </c>
      <c r="N866">
        <v>131</v>
      </c>
      <c r="O866">
        <v>17</v>
      </c>
      <c r="P866">
        <v>18</v>
      </c>
      <c r="Q866" t="s">
        <v>500</v>
      </c>
      <c r="R866" t="s">
        <v>501</v>
      </c>
      <c r="S866">
        <v>1200</v>
      </c>
      <c r="T866" s="33" t="s">
        <v>427</v>
      </c>
      <c r="U866">
        <v>3</v>
      </c>
      <c r="V866">
        <v>76</v>
      </c>
      <c r="W866" t="s">
        <v>502</v>
      </c>
      <c r="X866">
        <v>10</v>
      </c>
      <c r="Y866">
        <v>9</v>
      </c>
      <c r="Z866">
        <v>6</v>
      </c>
      <c r="AD866" t="s">
        <v>1328</v>
      </c>
      <c r="AE866">
        <v>1112</v>
      </c>
      <c r="AF866" t="s">
        <v>624</v>
      </c>
    </row>
    <row r="867" spans="1:32" x14ac:dyDescent="0.25">
      <c r="A867" s="20" t="s">
        <v>218</v>
      </c>
      <c r="B867" s="23" t="s">
        <v>219</v>
      </c>
      <c r="C867" s="36" t="str">
        <f>VLOOKUP(X867, method!$A$1:$B$15, 2, 0)</f>
        <v>中後</v>
      </c>
      <c r="D867">
        <v>12</v>
      </c>
      <c r="E867" s="141" t="str">
        <f t="shared" si="26"/>
        <v/>
      </c>
      <c r="F867" s="141">
        <f>COUNTIF($B$2:B867,B867)</f>
        <v>5</v>
      </c>
      <c r="G867" s="141" t="str">
        <f t="shared" si="27"/>
        <v/>
      </c>
      <c r="H867">
        <v>5</v>
      </c>
      <c r="I867">
        <v>8</v>
      </c>
      <c r="J867" s="52" t="s">
        <v>49</v>
      </c>
      <c r="K867" s="49" t="s">
        <v>31</v>
      </c>
      <c r="L867" s="23" t="s">
        <v>154</v>
      </c>
      <c r="M867">
        <v>135</v>
      </c>
      <c r="N867">
        <v>131</v>
      </c>
      <c r="O867">
        <v>17</v>
      </c>
      <c r="P867">
        <v>3.5</v>
      </c>
      <c r="Q867" t="s">
        <v>628</v>
      </c>
      <c r="R867" t="s">
        <v>477</v>
      </c>
      <c r="S867">
        <v>1400</v>
      </c>
      <c r="T867" s="33" t="s">
        <v>427</v>
      </c>
      <c r="U867">
        <v>3</v>
      </c>
      <c r="V867">
        <v>76</v>
      </c>
      <c r="W867" t="s">
        <v>1329</v>
      </c>
      <c r="X867">
        <v>9</v>
      </c>
      <c r="Y867">
        <v>8</v>
      </c>
      <c r="Z867">
        <v>8</v>
      </c>
      <c r="AA867">
        <v>12</v>
      </c>
      <c r="AD867" t="s">
        <v>1330</v>
      </c>
      <c r="AE867">
        <v>1133</v>
      </c>
      <c r="AF867" t="s">
        <v>624</v>
      </c>
    </row>
    <row r="868" spans="1:32" x14ac:dyDescent="0.25">
      <c r="A868" s="20" t="s">
        <v>218</v>
      </c>
      <c r="B868" s="23" t="s">
        <v>219</v>
      </c>
      <c r="C868" s="37" t="str">
        <f>VLOOKUP(X868, method!$A$1:$B$15, 2, 0)</f>
        <v>中前</v>
      </c>
      <c r="D868" s="28">
        <v>3</v>
      </c>
      <c r="E868" s="140" t="str">
        <f t="shared" si="26"/>
        <v/>
      </c>
      <c r="F868" s="140">
        <f>COUNTIF($B$2:B868,B868)</f>
        <v>6</v>
      </c>
      <c r="G868" s="140" t="str">
        <f t="shared" si="27"/>
        <v/>
      </c>
      <c r="H868">
        <v>5</v>
      </c>
      <c r="I868">
        <v>2</v>
      </c>
      <c r="J868" s="52" t="s">
        <v>49</v>
      </c>
      <c r="K868" s="49" t="s">
        <v>31</v>
      </c>
      <c r="L868" s="23" t="s">
        <v>154</v>
      </c>
      <c r="M868">
        <v>135</v>
      </c>
      <c r="N868">
        <v>135</v>
      </c>
      <c r="O868">
        <v>17</v>
      </c>
      <c r="P868">
        <v>1.8</v>
      </c>
      <c r="Q868" t="s">
        <v>822</v>
      </c>
      <c r="R868" t="s">
        <v>501</v>
      </c>
      <c r="S868">
        <v>1400</v>
      </c>
      <c r="T868" s="33" t="s">
        <v>417</v>
      </c>
      <c r="U868">
        <v>3</v>
      </c>
      <c r="V868">
        <v>75</v>
      </c>
      <c r="W868" s="12" t="s">
        <v>423</v>
      </c>
      <c r="X868">
        <v>5</v>
      </c>
      <c r="Y868">
        <v>7</v>
      </c>
      <c r="Z868">
        <v>7</v>
      </c>
      <c r="AA868">
        <v>3</v>
      </c>
      <c r="AD868" t="s">
        <v>1331</v>
      </c>
      <c r="AE868">
        <v>1125</v>
      </c>
      <c r="AF868" t="s">
        <v>624</v>
      </c>
    </row>
    <row r="869" spans="1:32" x14ac:dyDescent="0.25">
      <c r="A869" s="20" t="s">
        <v>218</v>
      </c>
      <c r="B869" s="23" t="s">
        <v>219</v>
      </c>
      <c r="C869" s="36" t="str">
        <f>VLOOKUP(X869, method!$A$1:$B$15, 2, 0)</f>
        <v>中後</v>
      </c>
      <c r="D869" s="28">
        <v>3</v>
      </c>
      <c r="E869" s="140" t="str">
        <f t="shared" si="26"/>
        <v/>
      </c>
      <c r="F869" s="140">
        <f>COUNTIF($B$2:B869,B869)</f>
        <v>7</v>
      </c>
      <c r="G869" s="140" t="str">
        <f t="shared" si="27"/>
        <v/>
      </c>
      <c r="H869">
        <v>5</v>
      </c>
      <c r="I869">
        <v>9</v>
      </c>
      <c r="J869" s="52" t="s">
        <v>49</v>
      </c>
      <c r="K869" s="56" t="s">
        <v>69</v>
      </c>
      <c r="L869" s="23" t="s">
        <v>154</v>
      </c>
      <c r="M869">
        <v>135</v>
      </c>
      <c r="N869">
        <v>132</v>
      </c>
      <c r="O869">
        <v>17</v>
      </c>
      <c r="P869">
        <v>2.7</v>
      </c>
      <c r="Q869" t="s">
        <v>861</v>
      </c>
      <c r="R869" t="s">
        <v>508</v>
      </c>
      <c r="S869">
        <v>1400</v>
      </c>
      <c r="T869" s="33" t="s">
        <v>427</v>
      </c>
      <c r="U869">
        <v>3</v>
      </c>
      <c r="V869">
        <v>73</v>
      </c>
      <c r="W869" s="12" t="s">
        <v>446</v>
      </c>
      <c r="X869">
        <v>10</v>
      </c>
      <c r="Y869">
        <v>9</v>
      </c>
      <c r="Z869">
        <v>9</v>
      </c>
      <c r="AA869">
        <v>3</v>
      </c>
      <c r="AD869" t="s">
        <v>1332</v>
      </c>
      <c r="AE869">
        <v>1139</v>
      </c>
      <c r="AF869" t="s">
        <v>624</v>
      </c>
    </row>
    <row r="870" spans="1:32" x14ac:dyDescent="0.25">
      <c r="A870" s="20" t="s">
        <v>218</v>
      </c>
      <c r="B870" s="23" t="s">
        <v>219</v>
      </c>
      <c r="C870" s="38" t="str">
        <f>VLOOKUP(X870, method!$A$1:$B$15, 2, 0)</f>
        <v>留後</v>
      </c>
      <c r="D870" s="28">
        <v>1</v>
      </c>
      <c r="E870" s="140" t="str">
        <f t="shared" si="26"/>
        <v/>
      </c>
      <c r="F870" s="140">
        <f>COUNTIF($B$2:B870,B870)</f>
        <v>8</v>
      </c>
      <c r="G870" s="140" t="str">
        <f t="shared" si="27"/>
        <v/>
      </c>
      <c r="H870">
        <v>5</v>
      </c>
      <c r="I870">
        <v>11</v>
      </c>
      <c r="J870" s="52" t="s">
        <v>49</v>
      </c>
      <c r="K870" s="52" t="s">
        <v>49</v>
      </c>
      <c r="L870" s="23" t="s">
        <v>154</v>
      </c>
      <c r="M870">
        <v>135</v>
      </c>
      <c r="N870">
        <v>126</v>
      </c>
      <c r="O870">
        <v>17</v>
      </c>
      <c r="P870">
        <v>2.2000000000000002</v>
      </c>
      <c r="Q870" t="s">
        <v>783</v>
      </c>
      <c r="R870" t="s">
        <v>465</v>
      </c>
      <c r="S870">
        <v>1200</v>
      </c>
      <c r="T870" s="33" t="s">
        <v>417</v>
      </c>
      <c r="U870">
        <v>3</v>
      </c>
      <c r="V870">
        <v>66</v>
      </c>
      <c r="W870" s="12" t="s">
        <v>446</v>
      </c>
      <c r="X870">
        <v>12</v>
      </c>
      <c r="Y870">
        <v>11</v>
      </c>
      <c r="Z870">
        <v>1</v>
      </c>
      <c r="AD870" t="s">
        <v>1333</v>
      </c>
      <c r="AE870">
        <v>1137</v>
      </c>
      <c r="AF870" t="s">
        <v>624</v>
      </c>
    </row>
    <row r="871" spans="1:32" x14ac:dyDescent="0.25">
      <c r="A871" s="20" t="s">
        <v>218</v>
      </c>
      <c r="B871" s="23" t="s">
        <v>219</v>
      </c>
      <c r="C871" s="38" t="str">
        <f>VLOOKUP(X871, method!$A$1:$B$15, 2, 0)</f>
        <v>留後</v>
      </c>
      <c r="D871" s="28">
        <v>1</v>
      </c>
      <c r="E871" s="140" t="str">
        <f t="shared" si="26"/>
        <v/>
      </c>
      <c r="F871" s="140">
        <f>COUNTIF($B$2:B871,B871)</f>
        <v>9</v>
      </c>
      <c r="G871" s="140" t="str">
        <f t="shared" si="27"/>
        <v/>
      </c>
      <c r="H871">
        <v>5</v>
      </c>
      <c r="I871">
        <v>10</v>
      </c>
      <c r="J871" s="52" t="s">
        <v>49</v>
      </c>
      <c r="K871" s="52" t="s">
        <v>49</v>
      </c>
      <c r="L871" s="23" t="s">
        <v>154</v>
      </c>
      <c r="M871">
        <v>135</v>
      </c>
      <c r="N871">
        <v>131</v>
      </c>
      <c r="O871">
        <v>17</v>
      </c>
      <c r="P871">
        <v>2.2999999999999998</v>
      </c>
      <c r="Q871" t="s">
        <v>675</v>
      </c>
      <c r="R871" t="s">
        <v>508</v>
      </c>
      <c r="S871">
        <v>1200</v>
      </c>
      <c r="T871" s="33" t="s">
        <v>417</v>
      </c>
      <c r="U871">
        <v>4</v>
      </c>
      <c r="V871">
        <v>58</v>
      </c>
      <c r="W871" s="12" t="s">
        <v>423</v>
      </c>
      <c r="X871">
        <v>12</v>
      </c>
      <c r="Y871">
        <v>9</v>
      </c>
      <c r="Z871">
        <v>1</v>
      </c>
      <c r="AD871" t="s">
        <v>1334</v>
      </c>
      <c r="AE871">
        <v>1142</v>
      </c>
      <c r="AF871" t="s">
        <v>624</v>
      </c>
    </row>
    <row r="872" spans="1:32" x14ac:dyDescent="0.25">
      <c r="A872" s="20" t="s">
        <v>218</v>
      </c>
      <c r="B872" s="23" t="s">
        <v>219</v>
      </c>
      <c r="C872" s="36" t="str">
        <f>VLOOKUP(X872, method!$A$1:$B$15, 2, 0)</f>
        <v>中後</v>
      </c>
      <c r="D872" s="28">
        <v>1</v>
      </c>
      <c r="E872" s="140" t="str">
        <f t="shared" si="26"/>
        <v/>
      </c>
      <c r="F872" s="140">
        <f>COUNTIF($B$2:B872,B872)</f>
        <v>10</v>
      </c>
      <c r="G872" s="140" t="str">
        <f t="shared" si="27"/>
        <v/>
      </c>
      <c r="H872">
        <v>5</v>
      </c>
      <c r="I872">
        <v>12</v>
      </c>
      <c r="J872" s="52" t="s">
        <v>49</v>
      </c>
      <c r="K872" s="52" t="s">
        <v>49</v>
      </c>
      <c r="L872" s="23" t="s">
        <v>154</v>
      </c>
      <c r="M872">
        <v>135</v>
      </c>
      <c r="N872">
        <v>128</v>
      </c>
      <c r="O872">
        <v>17</v>
      </c>
      <c r="P872">
        <v>5</v>
      </c>
      <c r="Q872" t="s">
        <v>462</v>
      </c>
      <c r="R872" t="s">
        <v>479</v>
      </c>
      <c r="S872">
        <v>1200</v>
      </c>
      <c r="T872" s="33" t="s">
        <v>417</v>
      </c>
      <c r="U872">
        <v>4</v>
      </c>
      <c r="V872">
        <v>52</v>
      </c>
      <c r="W872" s="12" t="s">
        <v>446</v>
      </c>
      <c r="X872">
        <v>9</v>
      </c>
      <c r="Y872">
        <v>10</v>
      </c>
      <c r="Z872">
        <v>1</v>
      </c>
      <c r="AD872" t="s">
        <v>45</v>
      </c>
      <c r="AE872">
        <v>1152</v>
      </c>
      <c r="AF872" t="s">
        <v>624</v>
      </c>
    </row>
    <row r="873" spans="1:32" x14ac:dyDescent="0.25">
      <c r="A873" s="20" t="s">
        <v>218</v>
      </c>
      <c r="B873" s="24" t="s">
        <v>222</v>
      </c>
      <c r="C873" s="35" t="str">
        <f>VLOOKUP(X873, method!$A$1:$B$15, 2, 0)</f>
        <v>放頭</v>
      </c>
      <c r="D873">
        <v>7</v>
      </c>
      <c r="E873" s="141" t="str">
        <f t="shared" si="26"/>
        <v/>
      </c>
      <c r="F873" s="141">
        <f>COUNTIF($B$2:B873,B873)</f>
        <v>1</v>
      </c>
      <c r="G873" s="141" t="str">
        <f t="shared" si="27"/>
        <v/>
      </c>
      <c r="H873">
        <v>9</v>
      </c>
      <c r="I873">
        <v>11</v>
      </c>
      <c r="J873" s="64" t="s">
        <v>150</v>
      </c>
      <c r="K873" s="62" t="s">
        <v>120</v>
      </c>
      <c r="L873" s="18" t="s">
        <v>76</v>
      </c>
      <c r="M873">
        <v>133</v>
      </c>
      <c r="N873">
        <v>122</v>
      </c>
      <c r="O873">
        <v>13</v>
      </c>
      <c r="P873">
        <v>24</v>
      </c>
      <c r="Q873" t="s">
        <v>564</v>
      </c>
      <c r="R873" s="32" t="s">
        <v>432</v>
      </c>
      <c r="S873">
        <v>1800</v>
      </c>
      <c r="T873" s="33" t="s">
        <v>417</v>
      </c>
      <c r="U873">
        <v>2</v>
      </c>
      <c r="V873">
        <v>82</v>
      </c>
      <c r="W873" t="s">
        <v>589</v>
      </c>
      <c r="X873">
        <v>2</v>
      </c>
      <c r="Y873">
        <v>2</v>
      </c>
      <c r="Z873">
        <v>4</v>
      </c>
      <c r="AA873">
        <v>4</v>
      </c>
      <c r="AB873">
        <v>7</v>
      </c>
      <c r="AD873" t="s">
        <v>1335</v>
      </c>
      <c r="AE873">
        <v>1168</v>
      </c>
      <c r="AF873" t="s">
        <v>624</v>
      </c>
    </row>
    <row r="874" spans="1:32" x14ac:dyDescent="0.25">
      <c r="A874" s="20" t="s">
        <v>218</v>
      </c>
      <c r="B874" s="24" t="s">
        <v>222</v>
      </c>
      <c r="C874" s="37" t="str">
        <f>VLOOKUP(X874, method!$A$1:$B$15, 2, 0)</f>
        <v>中前</v>
      </c>
      <c r="D874" s="30">
        <v>4</v>
      </c>
      <c r="E874" s="141" t="str">
        <f t="shared" si="26"/>
        <v/>
      </c>
      <c r="F874" s="141">
        <f>COUNTIF($B$2:B874,B874)</f>
        <v>2</v>
      </c>
      <c r="G874" s="141" t="str">
        <f t="shared" si="27"/>
        <v/>
      </c>
      <c r="H874">
        <v>9</v>
      </c>
      <c r="I874">
        <v>4</v>
      </c>
      <c r="J874" s="64" t="s">
        <v>150</v>
      </c>
      <c r="K874" s="62" t="s">
        <v>120</v>
      </c>
      <c r="L874" s="18" t="s">
        <v>76</v>
      </c>
      <c r="M874">
        <v>133</v>
      </c>
      <c r="N874">
        <v>123</v>
      </c>
      <c r="O874">
        <v>13</v>
      </c>
      <c r="P874">
        <v>15</v>
      </c>
      <c r="Q874" t="s">
        <v>496</v>
      </c>
      <c r="R874" s="32" t="s">
        <v>432</v>
      </c>
      <c r="S874" s="41">
        <v>1650</v>
      </c>
      <c r="T874" s="33" t="s">
        <v>427</v>
      </c>
      <c r="U874">
        <v>2</v>
      </c>
      <c r="V874">
        <v>84</v>
      </c>
      <c r="W874">
        <v>3</v>
      </c>
      <c r="X874">
        <v>7</v>
      </c>
      <c r="Y874">
        <v>8</v>
      </c>
      <c r="Z874">
        <v>8</v>
      </c>
      <c r="AA874">
        <v>4</v>
      </c>
      <c r="AD874" t="s">
        <v>223</v>
      </c>
      <c r="AE874">
        <v>1175</v>
      </c>
      <c r="AF874" t="s">
        <v>624</v>
      </c>
    </row>
    <row r="875" spans="1:32" x14ac:dyDescent="0.25">
      <c r="A875" s="20" t="s">
        <v>218</v>
      </c>
      <c r="B875" s="24" t="s">
        <v>222</v>
      </c>
      <c r="C875" s="37" t="str">
        <f>VLOOKUP(X875, method!$A$1:$B$15, 2, 0)</f>
        <v>中前</v>
      </c>
      <c r="D875">
        <v>7</v>
      </c>
      <c r="E875" s="141" t="str">
        <f t="shared" si="26"/>
        <v/>
      </c>
      <c r="F875" s="141">
        <f>COUNTIF($B$2:B875,B875)</f>
        <v>3</v>
      </c>
      <c r="G875" s="141" t="str">
        <f t="shared" si="27"/>
        <v/>
      </c>
      <c r="H875">
        <v>9</v>
      </c>
      <c r="I875">
        <v>4</v>
      </c>
      <c r="J875" s="64" t="s">
        <v>150</v>
      </c>
      <c r="K875" s="62" t="s">
        <v>120</v>
      </c>
      <c r="L875" s="18" t="s">
        <v>76</v>
      </c>
      <c r="M875">
        <v>133</v>
      </c>
      <c r="N875">
        <v>123</v>
      </c>
      <c r="O875">
        <v>13</v>
      </c>
      <c r="P875">
        <v>16</v>
      </c>
      <c r="Q875" t="s">
        <v>500</v>
      </c>
      <c r="R875" t="s">
        <v>457</v>
      </c>
      <c r="S875" s="41">
        <v>1650</v>
      </c>
      <c r="T875" s="34" t="s">
        <v>826</v>
      </c>
      <c r="U875">
        <v>2</v>
      </c>
      <c r="V875">
        <v>85</v>
      </c>
      <c r="W875">
        <v>7</v>
      </c>
      <c r="X875">
        <v>4</v>
      </c>
      <c r="Y875">
        <v>4</v>
      </c>
      <c r="Z875">
        <v>4</v>
      </c>
      <c r="AA875">
        <v>7</v>
      </c>
      <c r="AD875" t="s">
        <v>1336</v>
      </c>
      <c r="AE875">
        <v>1157</v>
      </c>
      <c r="AF875" t="s">
        <v>624</v>
      </c>
    </row>
    <row r="876" spans="1:32" x14ac:dyDescent="0.25">
      <c r="A876" s="20" t="s">
        <v>218</v>
      </c>
      <c r="B876" s="24" t="s">
        <v>222</v>
      </c>
      <c r="C876" s="37" t="str">
        <f>VLOOKUP(X876, method!$A$1:$B$15, 2, 0)</f>
        <v>中前</v>
      </c>
      <c r="D876">
        <v>7</v>
      </c>
      <c r="E876" s="141" t="str">
        <f t="shared" si="26"/>
        <v/>
      </c>
      <c r="F876" s="141">
        <f>COUNTIF($B$2:B876,B876)</f>
        <v>4</v>
      </c>
      <c r="G876" s="141" t="str">
        <f t="shared" si="27"/>
        <v/>
      </c>
      <c r="H876">
        <v>9</v>
      </c>
      <c r="I876">
        <v>5</v>
      </c>
      <c r="J876" s="64" t="s">
        <v>150</v>
      </c>
      <c r="K876" s="68" t="s">
        <v>316</v>
      </c>
      <c r="L876" s="18" t="s">
        <v>76</v>
      </c>
      <c r="M876">
        <v>133</v>
      </c>
      <c r="N876">
        <v>119</v>
      </c>
      <c r="O876">
        <v>13</v>
      </c>
      <c r="P876">
        <v>10</v>
      </c>
      <c r="Q876" t="s">
        <v>428</v>
      </c>
      <c r="R876" s="31" t="s">
        <v>420</v>
      </c>
      <c r="S876" s="41">
        <v>1650</v>
      </c>
      <c r="T876" s="33" t="s">
        <v>427</v>
      </c>
      <c r="U876">
        <v>2</v>
      </c>
      <c r="V876">
        <v>85</v>
      </c>
      <c r="W876">
        <v>5</v>
      </c>
      <c r="X876">
        <v>7</v>
      </c>
      <c r="Y876">
        <v>6</v>
      </c>
      <c r="Z876">
        <v>5</v>
      </c>
      <c r="AA876">
        <v>7</v>
      </c>
      <c r="AD876" t="s">
        <v>1337</v>
      </c>
      <c r="AE876">
        <v>1155</v>
      </c>
      <c r="AF876" t="s">
        <v>624</v>
      </c>
    </row>
    <row r="877" spans="1:32" x14ac:dyDescent="0.25">
      <c r="A877" s="20" t="s">
        <v>218</v>
      </c>
      <c r="B877" s="24" t="s">
        <v>222</v>
      </c>
      <c r="C877" s="35" t="str">
        <f>VLOOKUP(X877, method!$A$1:$B$15, 2, 0)</f>
        <v>放頭</v>
      </c>
      <c r="D877">
        <v>7</v>
      </c>
      <c r="E877" s="141" t="str">
        <f t="shared" si="26"/>
        <v/>
      </c>
      <c r="F877" s="141">
        <f>COUNTIF($B$2:B877,B877)</f>
        <v>5</v>
      </c>
      <c r="G877" s="141" t="str">
        <f t="shared" si="27"/>
        <v/>
      </c>
      <c r="H877">
        <v>9</v>
      </c>
      <c r="I877">
        <v>6</v>
      </c>
      <c r="J877" s="64" t="s">
        <v>150</v>
      </c>
      <c r="K877" s="62" t="s">
        <v>120</v>
      </c>
      <c r="L877" s="18" t="s">
        <v>76</v>
      </c>
      <c r="M877">
        <v>133</v>
      </c>
      <c r="N877">
        <v>115</v>
      </c>
      <c r="O877">
        <v>13</v>
      </c>
      <c r="P877">
        <v>15</v>
      </c>
      <c r="Q877" t="s">
        <v>1086</v>
      </c>
      <c r="R877" t="s">
        <v>483</v>
      </c>
      <c r="S877">
        <v>1600</v>
      </c>
      <c r="T877" s="33" t="s">
        <v>427</v>
      </c>
      <c r="U877">
        <v>1</v>
      </c>
      <c r="V877">
        <v>85</v>
      </c>
      <c r="W877" t="s">
        <v>441</v>
      </c>
      <c r="X877">
        <v>3</v>
      </c>
      <c r="Y877">
        <v>3</v>
      </c>
      <c r="Z877">
        <v>3</v>
      </c>
      <c r="AA877">
        <v>7</v>
      </c>
      <c r="AD877" t="s">
        <v>1338</v>
      </c>
      <c r="AE877">
        <v>1170</v>
      </c>
      <c r="AF877" t="s">
        <v>624</v>
      </c>
    </row>
    <row r="878" spans="1:32" x14ac:dyDescent="0.25">
      <c r="A878" s="20" t="s">
        <v>218</v>
      </c>
      <c r="B878" s="24" t="s">
        <v>222</v>
      </c>
      <c r="C878" s="37" t="str">
        <f>VLOOKUP(X878, method!$A$1:$B$15, 2, 0)</f>
        <v>中前</v>
      </c>
      <c r="D878" s="28">
        <v>1</v>
      </c>
      <c r="E878" s="140" t="str">
        <f t="shared" si="26"/>
        <v/>
      </c>
      <c r="F878" s="140">
        <f>COUNTIF($B$2:B878,B878)</f>
        <v>6</v>
      </c>
      <c r="G878" s="140" t="str">
        <f t="shared" si="27"/>
        <v/>
      </c>
      <c r="H878">
        <v>9</v>
      </c>
      <c r="I878">
        <v>1</v>
      </c>
      <c r="J878" s="64" t="s">
        <v>150</v>
      </c>
      <c r="K878" s="62" t="s">
        <v>120</v>
      </c>
      <c r="L878" s="18" t="s">
        <v>76</v>
      </c>
      <c r="M878">
        <v>133</v>
      </c>
      <c r="N878">
        <v>135</v>
      </c>
      <c r="O878">
        <v>13</v>
      </c>
      <c r="P878">
        <v>7.4</v>
      </c>
      <c r="Q878" t="s">
        <v>437</v>
      </c>
      <c r="R878" s="32" t="s">
        <v>432</v>
      </c>
      <c r="S878" s="41">
        <v>1650</v>
      </c>
      <c r="T878" s="34" t="s">
        <v>438</v>
      </c>
      <c r="U878">
        <v>3</v>
      </c>
      <c r="V878">
        <v>77</v>
      </c>
      <c r="W878" s="12" t="s">
        <v>423</v>
      </c>
      <c r="X878">
        <v>5</v>
      </c>
      <c r="Y878">
        <v>3</v>
      </c>
      <c r="Z878">
        <v>2</v>
      </c>
      <c r="AA878">
        <v>1</v>
      </c>
      <c r="AD878" t="s">
        <v>1339</v>
      </c>
      <c r="AE878">
        <v>1162</v>
      </c>
      <c r="AF878" t="s">
        <v>624</v>
      </c>
    </row>
    <row r="879" spans="1:32" x14ac:dyDescent="0.25">
      <c r="A879" s="20" t="s">
        <v>218</v>
      </c>
      <c r="B879" s="24" t="s">
        <v>222</v>
      </c>
      <c r="C879" s="35" t="str">
        <f>VLOOKUP(X879, method!$A$1:$B$15, 2, 0)</f>
        <v>放頭</v>
      </c>
      <c r="D879" s="28">
        <v>1</v>
      </c>
      <c r="E879" s="140" t="str">
        <f t="shared" si="26"/>
        <v/>
      </c>
      <c r="F879" s="140">
        <f>COUNTIF($B$2:B879,B879)</f>
        <v>7</v>
      </c>
      <c r="G879" s="140" t="str">
        <f t="shared" si="27"/>
        <v/>
      </c>
      <c r="H879">
        <v>9</v>
      </c>
      <c r="I879">
        <v>9</v>
      </c>
      <c r="J879" s="64" t="s">
        <v>150</v>
      </c>
      <c r="K879" s="62" t="s">
        <v>120</v>
      </c>
      <c r="L879" s="18" t="s">
        <v>76</v>
      </c>
      <c r="M879">
        <v>133</v>
      </c>
      <c r="N879">
        <v>126</v>
      </c>
      <c r="O879">
        <v>13</v>
      </c>
      <c r="P879">
        <v>19</v>
      </c>
      <c r="Q879" t="s">
        <v>512</v>
      </c>
      <c r="R879" s="32" t="s">
        <v>432</v>
      </c>
      <c r="S879" s="41">
        <v>1650</v>
      </c>
      <c r="T879" s="33" t="s">
        <v>417</v>
      </c>
      <c r="U879">
        <v>3</v>
      </c>
      <c r="V879">
        <v>71</v>
      </c>
      <c r="W879" s="12" t="s">
        <v>446</v>
      </c>
      <c r="X879">
        <v>2</v>
      </c>
      <c r="Y879">
        <v>2</v>
      </c>
      <c r="Z879">
        <v>2</v>
      </c>
      <c r="AA879">
        <v>1</v>
      </c>
      <c r="AD879" t="s">
        <v>1337</v>
      </c>
      <c r="AE879">
        <v>1151</v>
      </c>
      <c r="AF879" t="s">
        <v>624</v>
      </c>
    </row>
    <row r="880" spans="1:32" x14ac:dyDescent="0.25">
      <c r="A880" s="20" t="s">
        <v>218</v>
      </c>
      <c r="B880" s="24" t="s">
        <v>222</v>
      </c>
      <c r="C880" s="37" t="str">
        <f>VLOOKUP(X880, method!$A$1:$B$15, 2, 0)</f>
        <v>中前</v>
      </c>
      <c r="D880">
        <v>6</v>
      </c>
      <c r="E880" s="141" t="str">
        <f t="shared" si="26"/>
        <v/>
      </c>
      <c r="F880" s="141">
        <f>COUNTIF($B$2:B880,B880)</f>
        <v>8</v>
      </c>
      <c r="G880" s="141" t="str">
        <f t="shared" si="27"/>
        <v/>
      </c>
      <c r="H880">
        <v>9</v>
      </c>
      <c r="I880">
        <v>10</v>
      </c>
      <c r="J880" s="64" t="s">
        <v>150</v>
      </c>
      <c r="K880" s="62" t="s">
        <v>120</v>
      </c>
      <c r="L880" s="18" t="s">
        <v>76</v>
      </c>
      <c r="M880">
        <v>133</v>
      </c>
      <c r="N880">
        <v>131</v>
      </c>
      <c r="O880">
        <v>13</v>
      </c>
      <c r="P880">
        <v>46</v>
      </c>
      <c r="Q880" t="s">
        <v>822</v>
      </c>
      <c r="R880" t="s">
        <v>501</v>
      </c>
      <c r="S880">
        <v>1400</v>
      </c>
      <c r="T880" s="33" t="s">
        <v>417</v>
      </c>
      <c r="U880">
        <v>3</v>
      </c>
      <c r="V880">
        <v>71</v>
      </c>
      <c r="W880" s="12" t="s">
        <v>539</v>
      </c>
      <c r="X880">
        <v>7</v>
      </c>
      <c r="Y880">
        <v>5</v>
      </c>
      <c r="Z880">
        <v>4</v>
      </c>
      <c r="AA880">
        <v>6</v>
      </c>
      <c r="AD880" t="s">
        <v>1340</v>
      </c>
      <c r="AE880">
        <v>1163</v>
      </c>
      <c r="AF880" t="s">
        <v>624</v>
      </c>
    </row>
    <row r="881" spans="1:32" x14ac:dyDescent="0.25">
      <c r="A881" s="20" t="s">
        <v>218</v>
      </c>
      <c r="B881" s="24" t="s">
        <v>222</v>
      </c>
      <c r="C881" s="36" t="str">
        <f>VLOOKUP(X881, method!$A$1:$B$15, 2, 0)</f>
        <v>中後</v>
      </c>
      <c r="D881" s="28">
        <v>3</v>
      </c>
      <c r="E881" s="140" t="str">
        <f t="shared" si="26"/>
        <v/>
      </c>
      <c r="F881" s="140">
        <f>COUNTIF($B$2:B881,B881)</f>
        <v>9</v>
      </c>
      <c r="G881" s="140" t="str">
        <f t="shared" si="27"/>
        <v/>
      </c>
      <c r="H881">
        <v>9</v>
      </c>
      <c r="I881">
        <v>9</v>
      </c>
      <c r="J881" s="64" t="s">
        <v>150</v>
      </c>
      <c r="K881" s="62" t="s">
        <v>120</v>
      </c>
      <c r="L881" s="18" t="s">
        <v>76</v>
      </c>
      <c r="M881">
        <v>133</v>
      </c>
      <c r="N881">
        <v>129</v>
      </c>
      <c r="O881">
        <v>13</v>
      </c>
      <c r="P881">
        <v>64</v>
      </c>
      <c r="Q881" t="s">
        <v>1221</v>
      </c>
      <c r="R881" t="s">
        <v>479</v>
      </c>
      <c r="S881">
        <v>1400</v>
      </c>
      <c r="T881" s="34" t="s">
        <v>438</v>
      </c>
      <c r="U881">
        <v>3</v>
      </c>
      <c r="V881">
        <v>71</v>
      </c>
      <c r="W881" s="12" t="s">
        <v>539</v>
      </c>
      <c r="X881">
        <v>9</v>
      </c>
      <c r="Y881">
        <v>9</v>
      </c>
      <c r="Z881">
        <v>8</v>
      </c>
      <c r="AA881">
        <v>3</v>
      </c>
      <c r="AD881" t="s">
        <v>1341</v>
      </c>
      <c r="AE881">
        <v>1137</v>
      </c>
      <c r="AF881" t="s">
        <v>624</v>
      </c>
    </row>
    <row r="882" spans="1:32" x14ac:dyDescent="0.25">
      <c r="A882" s="20" t="s">
        <v>218</v>
      </c>
      <c r="B882" s="24" t="s">
        <v>222</v>
      </c>
      <c r="C882" s="35" t="str">
        <f>VLOOKUP(X882, method!$A$1:$B$15, 2, 0)</f>
        <v>放頭</v>
      </c>
      <c r="D882">
        <v>8</v>
      </c>
      <c r="E882" s="141" t="str">
        <f t="shared" si="26"/>
        <v/>
      </c>
      <c r="F882" s="141">
        <f>COUNTIF($B$2:B882,B882)</f>
        <v>10</v>
      </c>
      <c r="G882" s="141" t="str">
        <f t="shared" si="27"/>
        <v/>
      </c>
      <c r="H882">
        <v>9</v>
      </c>
      <c r="I882">
        <v>12</v>
      </c>
      <c r="J882" s="64" t="s">
        <v>150</v>
      </c>
      <c r="K882" s="68" t="s">
        <v>316</v>
      </c>
      <c r="L882" s="18" t="s">
        <v>76</v>
      </c>
      <c r="M882">
        <v>133</v>
      </c>
      <c r="N882">
        <v>122</v>
      </c>
      <c r="O882">
        <v>13</v>
      </c>
      <c r="P882">
        <v>103</v>
      </c>
      <c r="Q882" t="s">
        <v>536</v>
      </c>
      <c r="R882" t="s">
        <v>483</v>
      </c>
      <c r="S882">
        <v>1400</v>
      </c>
      <c r="T882" s="33" t="s">
        <v>417</v>
      </c>
      <c r="U882">
        <v>3</v>
      </c>
      <c r="V882">
        <v>73</v>
      </c>
      <c r="W882">
        <v>4</v>
      </c>
      <c r="X882">
        <v>1</v>
      </c>
      <c r="Y882">
        <v>2</v>
      </c>
      <c r="Z882">
        <v>1</v>
      </c>
      <c r="AA882">
        <v>8</v>
      </c>
      <c r="AD882" t="s">
        <v>1342</v>
      </c>
      <c r="AE882">
        <v>1157</v>
      </c>
      <c r="AF882" t="s">
        <v>624</v>
      </c>
    </row>
    <row r="883" spans="1:32" x14ac:dyDescent="0.25">
      <c r="A883" s="20" t="s">
        <v>218</v>
      </c>
      <c r="B883" s="24" t="s">
        <v>222</v>
      </c>
      <c r="C883" s="35" t="str">
        <f>VLOOKUP(X883, method!$A$1:$B$15, 2, 0)</f>
        <v>放頭</v>
      </c>
      <c r="D883">
        <v>12</v>
      </c>
      <c r="E883" s="141" t="str">
        <f t="shared" si="26"/>
        <v/>
      </c>
      <c r="F883" s="141">
        <f>COUNTIF($B$2:B883,B883)</f>
        <v>11</v>
      </c>
      <c r="G883" s="141" t="str">
        <f t="shared" si="27"/>
        <v/>
      </c>
      <c r="H883">
        <v>9</v>
      </c>
      <c r="I883">
        <v>4</v>
      </c>
      <c r="J883" s="64" t="s">
        <v>150</v>
      </c>
      <c r="K883" s="67" t="s">
        <v>195</v>
      </c>
      <c r="L883" s="18" t="s">
        <v>76</v>
      </c>
      <c r="M883">
        <v>133</v>
      </c>
      <c r="N883">
        <v>135</v>
      </c>
      <c r="O883">
        <v>13</v>
      </c>
      <c r="P883">
        <v>53</v>
      </c>
      <c r="Q883" t="s">
        <v>715</v>
      </c>
      <c r="R883" t="s">
        <v>508</v>
      </c>
      <c r="S883">
        <v>1400</v>
      </c>
      <c r="T883" s="33" t="s">
        <v>417</v>
      </c>
      <c r="U883">
        <v>3</v>
      </c>
      <c r="V883">
        <v>76</v>
      </c>
      <c r="W883" t="s">
        <v>487</v>
      </c>
      <c r="X883">
        <v>3</v>
      </c>
      <c r="Y883">
        <v>3</v>
      </c>
      <c r="Z883">
        <v>3</v>
      </c>
      <c r="AA883">
        <v>12</v>
      </c>
      <c r="AD883" t="s">
        <v>1219</v>
      </c>
      <c r="AE883">
        <v>1167</v>
      </c>
      <c r="AF883" t="s">
        <v>624</v>
      </c>
    </row>
    <row r="884" spans="1:32" x14ac:dyDescent="0.25">
      <c r="A884" s="20" t="s">
        <v>218</v>
      </c>
      <c r="B884" s="24" t="s">
        <v>222</v>
      </c>
      <c r="C884" s="35" t="str">
        <f>VLOOKUP(X884, method!$A$1:$B$15, 2, 0)</f>
        <v>放頭</v>
      </c>
      <c r="D884">
        <v>12</v>
      </c>
      <c r="E884" s="141" t="str">
        <f t="shared" si="26"/>
        <v/>
      </c>
      <c r="F884" s="141">
        <f>COUNTIF($B$2:B884,B884)</f>
        <v>12</v>
      </c>
      <c r="G884" s="141" t="str">
        <f t="shared" si="27"/>
        <v/>
      </c>
      <c r="H884">
        <v>9</v>
      </c>
      <c r="I884">
        <v>4</v>
      </c>
      <c r="J884" s="64" t="s">
        <v>150</v>
      </c>
      <c r="K884" s="67" t="s">
        <v>195</v>
      </c>
      <c r="L884" s="18" t="s">
        <v>76</v>
      </c>
      <c r="M884">
        <v>133</v>
      </c>
      <c r="N884">
        <v>135</v>
      </c>
      <c r="O884">
        <v>13</v>
      </c>
      <c r="P884">
        <v>39</v>
      </c>
      <c r="Q884" t="s">
        <v>901</v>
      </c>
      <c r="R884" s="32" t="s">
        <v>416</v>
      </c>
      <c r="S884">
        <v>1800</v>
      </c>
      <c r="T884" s="33" t="s">
        <v>417</v>
      </c>
      <c r="U884">
        <v>3</v>
      </c>
      <c r="V884">
        <v>78</v>
      </c>
      <c r="W884" t="s">
        <v>513</v>
      </c>
      <c r="X884">
        <v>1</v>
      </c>
      <c r="Y884">
        <v>3</v>
      </c>
      <c r="Z884">
        <v>3</v>
      </c>
      <c r="AA884">
        <v>3</v>
      </c>
      <c r="AB884">
        <v>12</v>
      </c>
      <c r="AD884" t="s">
        <v>1343</v>
      </c>
      <c r="AE884">
        <v>1168</v>
      </c>
      <c r="AF884" t="s">
        <v>624</v>
      </c>
    </row>
    <row r="885" spans="1:32" x14ac:dyDescent="0.25">
      <c r="A885" s="20" t="s">
        <v>218</v>
      </c>
      <c r="B885" s="24" t="s">
        <v>222</v>
      </c>
      <c r="C885" s="37" t="str">
        <f>VLOOKUP(X885, method!$A$1:$B$15, 2, 0)</f>
        <v>中前</v>
      </c>
      <c r="D885">
        <v>14</v>
      </c>
      <c r="E885" s="141" t="str">
        <f t="shared" si="26"/>
        <v/>
      </c>
      <c r="F885" s="141">
        <f>COUNTIF($B$2:B885,B885)</f>
        <v>13</v>
      </c>
      <c r="G885" s="141" t="str">
        <f t="shared" si="27"/>
        <v/>
      </c>
      <c r="H885">
        <v>9</v>
      </c>
      <c r="I885">
        <v>9</v>
      </c>
      <c r="J885" s="64" t="s">
        <v>150</v>
      </c>
      <c r="K885" s="64" t="s">
        <v>150</v>
      </c>
      <c r="L885" s="18" t="s">
        <v>76</v>
      </c>
      <c r="M885">
        <v>133</v>
      </c>
      <c r="N885">
        <v>135</v>
      </c>
      <c r="O885">
        <v>13</v>
      </c>
      <c r="P885">
        <v>64</v>
      </c>
      <c r="Q885" t="s">
        <v>744</v>
      </c>
      <c r="R885" t="s">
        <v>479</v>
      </c>
      <c r="S885">
        <v>1400</v>
      </c>
      <c r="T885" s="33" t="s">
        <v>417</v>
      </c>
      <c r="U885">
        <v>3</v>
      </c>
      <c r="V885">
        <v>80</v>
      </c>
      <c r="W885" t="s">
        <v>794</v>
      </c>
      <c r="X885">
        <v>4</v>
      </c>
      <c r="Y885">
        <v>6</v>
      </c>
      <c r="Z885">
        <v>6</v>
      </c>
      <c r="AA885">
        <v>14</v>
      </c>
      <c r="AD885" t="s">
        <v>1344</v>
      </c>
      <c r="AE885">
        <v>1168</v>
      </c>
      <c r="AF885" t="s">
        <v>624</v>
      </c>
    </row>
    <row r="886" spans="1:32" x14ac:dyDescent="0.25">
      <c r="A886" s="20" t="s">
        <v>218</v>
      </c>
      <c r="B886" s="24" t="s">
        <v>222</v>
      </c>
      <c r="C886" s="36" t="str">
        <f>VLOOKUP(X886, method!$A$1:$B$15, 2, 0)</f>
        <v>中後</v>
      </c>
      <c r="D886">
        <v>10</v>
      </c>
      <c r="E886" s="141" t="str">
        <f t="shared" si="26"/>
        <v/>
      </c>
      <c r="F886" s="141">
        <f>COUNTIF($B$2:B886,B886)</f>
        <v>14</v>
      </c>
      <c r="G886" s="141" t="str">
        <f t="shared" si="27"/>
        <v/>
      </c>
      <c r="H886">
        <v>9</v>
      </c>
      <c r="I886">
        <v>12</v>
      </c>
      <c r="J886" s="64" t="s">
        <v>150</v>
      </c>
      <c r="K886" s="61" t="s">
        <v>106</v>
      </c>
      <c r="L886" s="18" t="s">
        <v>76</v>
      </c>
      <c r="M886">
        <v>133</v>
      </c>
      <c r="N886">
        <v>115</v>
      </c>
      <c r="O886">
        <v>13</v>
      </c>
      <c r="P886">
        <v>116</v>
      </c>
      <c r="Q886" t="s">
        <v>868</v>
      </c>
      <c r="R886" t="s">
        <v>483</v>
      </c>
      <c r="S886">
        <v>1400</v>
      </c>
      <c r="T886" s="33" t="s">
        <v>417</v>
      </c>
      <c r="U886">
        <v>2</v>
      </c>
      <c r="V886">
        <v>82</v>
      </c>
      <c r="W886" t="s">
        <v>487</v>
      </c>
      <c r="X886">
        <v>8</v>
      </c>
      <c r="Y886">
        <v>7</v>
      </c>
      <c r="Z886">
        <v>4</v>
      </c>
      <c r="AA886">
        <v>10</v>
      </c>
      <c r="AD886" t="s">
        <v>969</v>
      </c>
      <c r="AE886">
        <v>1155</v>
      </c>
      <c r="AF886" t="s">
        <v>624</v>
      </c>
    </row>
    <row r="887" spans="1:32" x14ac:dyDescent="0.25">
      <c r="A887" s="20" t="s">
        <v>218</v>
      </c>
      <c r="B887" s="24" t="s">
        <v>222</v>
      </c>
      <c r="C887" s="37" t="str">
        <f>VLOOKUP(X887, method!$A$1:$B$15, 2, 0)</f>
        <v>中前</v>
      </c>
      <c r="D887">
        <v>6</v>
      </c>
      <c r="E887" s="141" t="str">
        <f t="shared" si="26"/>
        <v/>
      </c>
      <c r="F887" s="141">
        <f>COUNTIF($B$2:B887,B887)</f>
        <v>15</v>
      </c>
      <c r="G887" s="141" t="str">
        <f t="shared" si="27"/>
        <v/>
      </c>
      <c r="H887">
        <v>9</v>
      </c>
      <c r="I887">
        <v>4</v>
      </c>
      <c r="J887" s="64" t="s">
        <v>150</v>
      </c>
      <c r="K887" s="62" t="s">
        <v>120</v>
      </c>
      <c r="L887" s="18" t="s">
        <v>76</v>
      </c>
      <c r="M887">
        <v>133</v>
      </c>
      <c r="N887">
        <v>122</v>
      </c>
      <c r="O887">
        <v>13</v>
      </c>
      <c r="P887">
        <v>40</v>
      </c>
      <c r="Q887" t="s">
        <v>591</v>
      </c>
      <c r="R887" s="32" t="s">
        <v>432</v>
      </c>
      <c r="S887" s="41">
        <v>1650</v>
      </c>
      <c r="T887" s="33" t="s">
        <v>417</v>
      </c>
      <c r="U887">
        <v>2</v>
      </c>
      <c r="V887">
        <v>84</v>
      </c>
      <c r="W887" s="12" t="s">
        <v>549</v>
      </c>
      <c r="X887">
        <v>6</v>
      </c>
      <c r="Y887">
        <v>5</v>
      </c>
      <c r="Z887">
        <v>6</v>
      </c>
      <c r="AA887">
        <v>6</v>
      </c>
      <c r="AD887" t="s">
        <v>1345</v>
      </c>
      <c r="AE887">
        <v>1154</v>
      </c>
      <c r="AF887" t="s">
        <v>624</v>
      </c>
    </row>
    <row r="888" spans="1:32" x14ac:dyDescent="0.25">
      <c r="A888" s="20" t="s">
        <v>218</v>
      </c>
      <c r="B888" s="24" t="s">
        <v>222</v>
      </c>
      <c r="C888" s="37" t="str">
        <f>VLOOKUP(X888, method!$A$1:$B$15, 2, 0)</f>
        <v>中前</v>
      </c>
      <c r="D888">
        <v>9</v>
      </c>
      <c r="E888" s="141" t="str">
        <f t="shared" si="26"/>
        <v/>
      </c>
      <c r="F888" s="141">
        <f>COUNTIF($B$2:B888,B888)</f>
        <v>16</v>
      </c>
      <c r="G888" s="141" t="str">
        <f t="shared" si="27"/>
        <v/>
      </c>
      <c r="H888">
        <v>9</v>
      </c>
      <c r="I888">
        <v>9</v>
      </c>
      <c r="J888" s="64" t="s">
        <v>150</v>
      </c>
      <c r="K888" s="64" t="s">
        <v>150</v>
      </c>
      <c r="L888" s="18" t="s">
        <v>76</v>
      </c>
      <c r="M888">
        <v>133</v>
      </c>
      <c r="N888">
        <v>121</v>
      </c>
      <c r="O888">
        <v>13</v>
      </c>
      <c r="P888">
        <v>38</v>
      </c>
      <c r="Q888" t="s">
        <v>1154</v>
      </c>
      <c r="R888" t="s">
        <v>479</v>
      </c>
      <c r="S888">
        <v>1400</v>
      </c>
      <c r="T888" s="33" t="s">
        <v>427</v>
      </c>
      <c r="U888">
        <v>2</v>
      </c>
      <c r="V888">
        <v>85</v>
      </c>
      <c r="W888">
        <v>7</v>
      </c>
      <c r="X888">
        <v>5</v>
      </c>
      <c r="Y888">
        <v>3</v>
      </c>
      <c r="Z888">
        <v>3</v>
      </c>
      <c r="AA888">
        <v>9</v>
      </c>
      <c r="AD888" t="s">
        <v>1032</v>
      </c>
      <c r="AE888">
        <v>1149</v>
      </c>
      <c r="AF888" t="s">
        <v>624</v>
      </c>
    </row>
    <row r="889" spans="1:32" x14ac:dyDescent="0.25">
      <c r="A889" s="20" t="s">
        <v>218</v>
      </c>
      <c r="B889" s="24" t="s">
        <v>222</v>
      </c>
      <c r="C889" s="35" t="str">
        <f>VLOOKUP(X889, method!$A$1:$B$15, 2, 0)</f>
        <v>放頭</v>
      </c>
      <c r="D889" s="30">
        <v>4</v>
      </c>
      <c r="E889" s="141" t="str">
        <f t="shared" si="26"/>
        <v/>
      </c>
      <c r="F889" s="141">
        <f>COUNTIF($B$2:B889,B889)</f>
        <v>17</v>
      </c>
      <c r="G889" s="141" t="str">
        <f t="shared" si="27"/>
        <v/>
      </c>
      <c r="H889">
        <v>9</v>
      </c>
      <c r="I889">
        <v>2</v>
      </c>
      <c r="J889" s="64" t="s">
        <v>150</v>
      </c>
      <c r="K889" s="56" t="s">
        <v>69</v>
      </c>
      <c r="L889" s="18" t="s">
        <v>76</v>
      </c>
      <c r="M889">
        <v>133</v>
      </c>
      <c r="N889">
        <v>130</v>
      </c>
      <c r="O889">
        <v>13</v>
      </c>
      <c r="P889">
        <v>42</v>
      </c>
      <c r="Q889" t="s">
        <v>993</v>
      </c>
      <c r="R889" t="s">
        <v>483</v>
      </c>
      <c r="S889">
        <v>1400</v>
      </c>
      <c r="T889" s="33" t="s">
        <v>417</v>
      </c>
      <c r="U889">
        <v>2</v>
      </c>
      <c r="V889">
        <v>85</v>
      </c>
      <c r="W889" t="s">
        <v>435</v>
      </c>
      <c r="X889">
        <v>3</v>
      </c>
      <c r="Y889">
        <v>3</v>
      </c>
      <c r="Z889">
        <v>3</v>
      </c>
      <c r="AA889">
        <v>4</v>
      </c>
      <c r="AD889" t="s">
        <v>1346</v>
      </c>
      <c r="AE889">
        <v>1159</v>
      </c>
      <c r="AF889" t="s">
        <v>624</v>
      </c>
    </row>
    <row r="890" spans="1:32" x14ac:dyDescent="0.25">
      <c r="A890" s="20" t="s">
        <v>218</v>
      </c>
      <c r="B890" s="24" t="s">
        <v>222</v>
      </c>
      <c r="C890" s="37" t="str">
        <f>VLOOKUP(X890, method!$A$1:$B$15, 2, 0)</f>
        <v>中前</v>
      </c>
      <c r="D890">
        <v>9</v>
      </c>
      <c r="E890" s="141" t="str">
        <f t="shared" si="26"/>
        <v/>
      </c>
      <c r="F890" s="141">
        <f>COUNTIF($B$2:B890,B890)</f>
        <v>18</v>
      </c>
      <c r="G890" s="141" t="str">
        <f t="shared" si="27"/>
        <v/>
      </c>
      <c r="H890">
        <v>9</v>
      </c>
      <c r="I890">
        <v>2</v>
      </c>
      <c r="J890" s="64" t="s">
        <v>150</v>
      </c>
      <c r="K890" s="56" t="s">
        <v>69</v>
      </c>
      <c r="L890" s="18" t="s">
        <v>76</v>
      </c>
      <c r="M890">
        <v>133</v>
      </c>
      <c r="N890">
        <v>123</v>
      </c>
      <c r="O890">
        <v>13</v>
      </c>
      <c r="P890">
        <v>13</v>
      </c>
      <c r="Q890" t="s">
        <v>476</v>
      </c>
      <c r="R890" t="s">
        <v>477</v>
      </c>
      <c r="S890">
        <v>1400</v>
      </c>
      <c r="T890" s="33" t="s">
        <v>417</v>
      </c>
      <c r="U890">
        <v>2</v>
      </c>
      <c r="V890">
        <v>85</v>
      </c>
      <c r="W890" t="s">
        <v>721</v>
      </c>
      <c r="X890">
        <v>4</v>
      </c>
      <c r="Y890">
        <v>4</v>
      </c>
      <c r="Z890">
        <v>4</v>
      </c>
      <c r="AA890">
        <v>9</v>
      </c>
      <c r="AD890" t="s">
        <v>885</v>
      </c>
      <c r="AE890">
        <v>1168</v>
      </c>
      <c r="AF890" t="s">
        <v>624</v>
      </c>
    </row>
    <row r="891" spans="1:32" x14ac:dyDescent="0.25">
      <c r="A891" s="20" t="s">
        <v>218</v>
      </c>
      <c r="B891" s="24" t="s">
        <v>222</v>
      </c>
      <c r="C891" s="35" t="str">
        <f>VLOOKUP(X891, method!$A$1:$B$15, 2, 0)</f>
        <v>放頭</v>
      </c>
      <c r="D891" s="28">
        <v>1</v>
      </c>
      <c r="E891" s="140" t="str">
        <f t="shared" si="26"/>
        <v/>
      </c>
      <c r="F891" s="140">
        <f>COUNTIF($B$2:B891,B891)</f>
        <v>19</v>
      </c>
      <c r="G891" s="140" t="str">
        <f t="shared" si="27"/>
        <v/>
      </c>
      <c r="H891">
        <v>9</v>
      </c>
      <c r="I891">
        <v>6</v>
      </c>
      <c r="J891" s="64" t="s">
        <v>150</v>
      </c>
      <c r="K891" s="56" t="s">
        <v>69</v>
      </c>
      <c r="L891" s="18" t="s">
        <v>76</v>
      </c>
      <c r="M891">
        <v>133</v>
      </c>
      <c r="N891">
        <v>119</v>
      </c>
      <c r="O891">
        <v>13</v>
      </c>
      <c r="P891">
        <v>8</v>
      </c>
      <c r="Q891" t="s">
        <v>1171</v>
      </c>
      <c r="R891" t="s">
        <v>477</v>
      </c>
      <c r="S891">
        <v>1400</v>
      </c>
      <c r="T891" s="33" t="s">
        <v>417</v>
      </c>
      <c r="U891">
        <v>2</v>
      </c>
      <c r="V891">
        <v>80</v>
      </c>
      <c r="W891" s="12" t="s">
        <v>654</v>
      </c>
      <c r="X891">
        <v>3</v>
      </c>
      <c r="Y891">
        <v>2</v>
      </c>
      <c r="Z891">
        <v>2</v>
      </c>
      <c r="AA891">
        <v>1</v>
      </c>
      <c r="AD891" t="s">
        <v>1220</v>
      </c>
      <c r="AE891">
        <v>1174</v>
      </c>
      <c r="AF891" t="s">
        <v>624</v>
      </c>
    </row>
    <row r="892" spans="1:32" x14ac:dyDescent="0.25">
      <c r="A892" s="20" t="s">
        <v>218</v>
      </c>
      <c r="B892" s="24" t="s">
        <v>222</v>
      </c>
      <c r="C892" s="37" t="str">
        <f>VLOOKUP(X892, method!$A$1:$B$15, 2, 0)</f>
        <v>中前</v>
      </c>
      <c r="D892">
        <v>10</v>
      </c>
      <c r="E892" s="141" t="str">
        <f t="shared" si="26"/>
        <v/>
      </c>
      <c r="F892" s="141">
        <f>COUNTIF($B$2:B892,B892)</f>
        <v>20</v>
      </c>
      <c r="G892" s="141" t="str">
        <f t="shared" si="27"/>
        <v/>
      </c>
      <c r="H892">
        <v>9</v>
      </c>
      <c r="I892">
        <v>5</v>
      </c>
      <c r="J892" s="64" t="s">
        <v>150</v>
      </c>
      <c r="K892" s="73" t="s">
        <v>452</v>
      </c>
      <c r="L892" s="18" t="s">
        <v>76</v>
      </c>
      <c r="M892">
        <v>133</v>
      </c>
      <c r="N892">
        <v>118</v>
      </c>
      <c r="O892">
        <v>13</v>
      </c>
      <c r="P892">
        <v>66</v>
      </c>
      <c r="Q892" t="s">
        <v>1173</v>
      </c>
      <c r="R892" t="s">
        <v>483</v>
      </c>
      <c r="S892">
        <v>1400</v>
      </c>
      <c r="T892" s="34" t="s">
        <v>755</v>
      </c>
      <c r="U892">
        <v>2</v>
      </c>
      <c r="V892">
        <v>83</v>
      </c>
      <c r="W892" t="s">
        <v>487</v>
      </c>
      <c r="X892">
        <v>5</v>
      </c>
      <c r="Y892">
        <v>7</v>
      </c>
      <c r="Z892">
        <v>9</v>
      </c>
      <c r="AA892">
        <v>10</v>
      </c>
      <c r="AD892" t="s">
        <v>1347</v>
      </c>
      <c r="AE892">
        <v>1161</v>
      </c>
      <c r="AF892" t="s">
        <v>624</v>
      </c>
    </row>
    <row r="893" spans="1:32" x14ac:dyDescent="0.25">
      <c r="A893" s="20" t="s">
        <v>218</v>
      </c>
      <c r="B893" s="24" t="s">
        <v>222</v>
      </c>
      <c r="C893" s="37" t="str">
        <f>VLOOKUP(X893, method!$A$1:$B$15, 2, 0)</f>
        <v>中前</v>
      </c>
      <c r="D893">
        <v>7</v>
      </c>
      <c r="E893" s="141" t="str">
        <f t="shared" si="26"/>
        <v/>
      </c>
      <c r="F893" s="141">
        <f>COUNTIF($B$2:B893,B893)</f>
        <v>21</v>
      </c>
      <c r="G893" s="141" t="str">
        <f t="shared" si="27"/>
        <v/>
      </c>
      <c r="H893">
        <v>9</v>
      </c>
      <c r="I893">
        <v>8</v>
      </c>
      <c r="J893" s="64" t="s">
        <v>150</v>
      </c>
      <c r="K893" s="64" t="s">
        <v>150</v>
      </c>
      <c r="L893" s="18" t="s">
        <v>76</v>
      </c>
      <c r="M893">
        <v>133</v>
      </c>
      <c r="N893">
        <v>120</v>
      </c>
      <c r="O893">
        <v>13</v>
      </c>
      <c r="P893">
        <v>39</v>
      </c>
      <c r="Q893" t="s">
        <v>489</v>
      </c>
      <c r="R893" s="31" t="s">
        <v>420</v>
      </c>
      <c r="S893" s="41">
        <v>1650</v>
      </c>
      <c r="T893" s="33" t="s">
        <v>417</v>
      </c>
      <c r="U893">
        <v>2</v>
      </c>
      <c r="V893">
        <v>85</v>
      </c>
      <c r="W893" t="s">
        <v>453</v>
      </c>
      <c r="X893">
        <v>5</v>
      </c>
      <c r="Y893">
        <v>6</v>
      </c>
      <c r="Z893">
        <v>6</v>
      </c>
      <c r="AA893">
        <v>7</v>
      </c>
      <c r="AD893" t="s">
        <v>932</v>
      </c>
      <c r="AE893">
        <v>1177</v>
      </c>
      <c r="AF893" t="s">
        <v>213</v>
      </c>
    </row>
    <row r="894" spans="1:32" x14ac:dyDescent="0.25">
      <c r="A894" s="20" t="s">
        <v>218</v>
      </c>
      <c r="B894" s="24" t="s">
        <v>222</v>
      </c>
      <c r="C894" s="37" t="str">
        <f>VLOOKUP(X894, method!$A$1:$B$15, 2, 0)</f>
        <v>中前</v>
      </c>
      <c r="D894">
        <v>7</v>
      </c>
      <c r="E894" s="141" t="str">
        <f t="shared" si="26"/>
        <v/>
      </c>
      <c r="F894" s="141">
        <f>COUNTIF($B$2:B894,B894)</f>
        <v>22</v>
      </c>
      <c r="G894" s="141" t="str">
        <f t="shared" si="27"/>
        <v/>
      </c>
      <c r="H894">
        <v>9</v>
      </c>
      <c r="I894">
        <v>4</v>
      </c>
      <c r="J894" s="64" t="s">
        <v>150</v>
      </c>
      <c r="K894" s="64" t="s">
        <v>150</v>
      </c>
      <c r="L894" s="18" t="s">
        <v>76</v>
      </c>
      <c r="M894">
        <v>133</v>
      </c>
      <c r="N894">
        <v>122</v>
      </c>
      <c r="O894">
        <v>13</v>
      </c>
      <c r="P894">
        <v>45</v>
      </c>
      <c r="Q894" t="s">
        <v>1022</v>
      </c>
      <c r="R894" t="s">
        <v>479</v>
      </c>
      <c r="S894">
        <v>1400</v>
      </c>
      <c r="T894" s="33" t="s">
        <v>417</v>
      </c>
      <c r="U894">
        <v>2</v>
      </c>
      <c r="V894">
        <v>87</v>
      </c>
      <c r="W894" t="s">
        <v>435</v>
      </c>
      <c r="X894">
        <v>5</v>
      </c>
      <c r="Y894">
        <v>5</v>
      </c>
      <c r="Z894">
        <v>5</v>
      </c>
      <c r="AA894">
        <v>7</v>
      </c>
      <c r="AD894" t="s">
        <v>1105</v>
      </c>
      <c r="AE894">
        <v>1176</v>
      </c>
      <c r="AF894" t="s">
        <v>161</v>
      </c>
    </row>
    <row r="895" spans="1:32" x14ac:dyDescent="0.25">
      <c r="A895" s="20" t="s">
        <v>218</v>
      </c>
      <c r="B895" s="24" t="s">
        <v>222</v>
      </c>
      <c r="C895" s="35" t="str">
        <f>VLOOKUP(X895, method!$A$1:$B$15, 2, 0)</f>
        <v>放頭</v>
      </c>
      <c r="D895">
        <v>8</v>
      </c>
      <c r="E895" s="141" t="str">
        <f t="shared" si="26"/>
        <v/>
      </c>
      <c r="F895" s="141">
        <f>COUNTIF($B$2:B895,B895)</f>
        <v>23</v>
      </c>
      <c r="G895" s="141" t="str">
        <f t="shared" si="27"/>
        <v/>
      </c>
      <c r="H895">
        <v>9</v>
      </c>
      <c r="I895">
        <v>11</v>
      </c>
      <c r="J895" s="64" t="s">
        <v>150</v>
      </c>
      <c r="K895" s="64" t="s">
        <v>150</v>
      </c>
      <c r="L895" s="18" t="s">
        <v>76</v>
      </c>
      <c r="M895">
        <v>133</v>
      </c>
      <c r="N895">
        <v>129</v>
      </c>
      <c r="O895">
        <v>13</v>
      </c>
      <c r="P895">
        <v>49</v>
      </c>
      <c r="Q895" t="s">
        <v>609</v>
      </c>
      <c r="R895" t="s">
        <v>479</v>
      </c>
      <c r="S895">
        <v>1400</v>
      </c>
      <c r="T895" s="33" t="s">
        <v>417</v>
      </c>
      <c r="U895">
        <v>2</v>
      </c>
      <c r="V895">
        <v>89</v>
      </c>
      <c r="W895" t="s">
        <v>513</v>
      </c>
      <c r="X895">
        <v>2</v>
      </c>
      <c r="Y895">
        <v>2</v>
      </c>
      <c r="Z895">
        <v>2</v>
      </c>
      <c r="AA895">
        <v>8</v>
      </c>
      <c r="AD895" t="s">
        <v>1348</v>
      </c>
      <c r="AE895">
        <v>1180</v>
      </c>
      <c r="AF895" t="s">
        <v>161</v>
      </c>
    </row>
    <row r="896" spans="1:32" x14ac:dyDescent="0.25">
      <c r="A896" s="20" t="s">
        <v>218</v>
      </c>
      <c r="B896" s="24" t="s">
        <v>222</v>
      </c>
      <c r="C896" s="35" t="str">
        <f>VLOOKUP(X896, method!$A$1:$B$15, 2, 0)</f>
        <v>放頭</v>
      </c>
      <c r="D896">
        <v>6</v>
      </c>
      <c r="E896" s="141" t="str">
        <f t="shared" si="26"/>
        <v/>
      </c>
      <c r="F896" s="141">
        <f>COUNTIF($B$2:B896,B896)</f>
        <v>24</v>
      </c>
      <c r="G896" s="141" t="str">
        <f t="shared" si="27"/>
        <v/>
      </c>
      <c r="H896">
        <v>9</v>
      </c>
      <c r="I896">
        <v>1</v>
      </c>
      <c r="J896" s="64" t="s">
        <v>150</v>
      </c>
      <c r="K896" s="47" t="s">
        <v>504</v>
      </c>
      <c r="L896" s="18" t="s">
        <v>76</v>
      </c>
      <c r="M896">
        <v>133</v>
      </c>
      <c r="N896">
        <v>123</v>
      </c>
      <c r="O896">
        <v>13</v>
      </c>
      <c r="P896">
        <v>39</v>
      </c>
      <c r="Q896" t="s">
        <v>1349</v>
      </c>
      <c r="R896" t="s">
        <v>479</v>
      </c>
      <c r="S896">
        <v>1200</v>
      </c>
      <c r="T896" s="33" t="s">
        <v>417</v>
      </c>
      <c r="U896">
        <v>2</v>
      </c>
      <c r="V896">
        <v>91</v>
      </c>
      <c r="W896" t="s">
        <v>513</v>
      </c>
      <c r="X896">
        <v>3</v>
      </c>
      <c r="Y896">
        <v>3</v>
      </c>
      <c r="Z896">
        <v>6</v>
      </c>
      <c r="AD896" t="s">
        <v>1334</v>
      </c>
      <c r="AE896">
        <v>1175</v>
      </c>
      <c r="AF896" t="s">
        <v>1350</v>
      </c>
    </row>
    <row r="897" spans="1:32" x14ac:dyDescent="0.25">
      <c r="A897" s="20" t="s">
        <v>218</v>
      </c>
      <c r="B897" s="24" t="s">
        <v>222</v>
      </c>
      <c r="C897" s="35" t="str">
        <f>VLOOKUP(X897, method!$A$1:$B$15, 2, 0)</f>
        <v>放頭</v>
      </c>
      <c r="D897">
        <v>8</v>
      </c>
      <c r="E897" s="141" t="str">
        <f t="shared" si="26"/>
        <v/>
      </c>
      <c r="F897" s="141">
        <f>COUNTIF($B$2:B897,B897)</f>
        <v>25</v>
      </c>
      <c r="G897" s="141" t="str">
        <f t="shared" si="27"/>
        <v/>
      </c>
      <c r="H897">
        <v>9</v>
      </c>
      <c r="I897">
        <v>1</v>
      </c>
      <c r="J897" s="64" t="s">
        <v>150</v>
      </c>
      <c r="K897" s="64" t="s">
        <v>150</v>
      </c>
      <c r="L897" s="18" t="s">
        <v>76</v>
      </c>
      <c r="M897">
        <v>133</v>
      </c>
      <c r="N897">
        <v>130</v>
      </c>
      <c r="O897">
        <v>13</v>
      </c>
      <c r="P897">
        <v>32</v>
      </c>
      <c r="Q897" t="s">
        <v>1351</v>
      </c>
      <c r="R897" s="32" t="s">
        <v>416</v>
      </c>
      <c r="S897" s="41">
        <v>1650</v>
      </c>
      <c r="T897" s="33" t="s">
        <v>417</v>
      </c>
      <c r="U897">
        <v>2</v>
      </c>
      <c r="V897">
        <v>93</v>
      </c>
      <c r="W897" t="s">
        <v>474</v>
      </c>
      <c r="X897">
        <v>3</v>
      </c>
      <c r="Y897">
        <v>4</v>
      </c>
      <c r="Z897">
        <v>3</v>
      </c>
      <c r="AA897">
        <v>8</v>
      </c>
      <c r="AD897" t="s">
        <v>1352</v>
      </c>
      <c r="AE897">
        <v>1180</v>
      </c>
      <c r="AF897" t="s">
        <v>46</v>
      </c>
    </row>
    <row r="898" spans="1:32" x14ac:dyDescent="0.25">
      <c r="A898" s="20" t="s">
        <v>218</v>
      </c>
      <c r="B898" s="24" t="s">
        <v>222</v>
      </c>
      <c r="C898" s="35" t="str">
        <f>VLOOKUP(X898, method!$A$1:$B$15, 2, 0)</f>
        <v>放頭</v>
      </c>
      <c r="D898">
        <v>6</v>
      </c>
      <c r="E898" s="141" t="str">
        <f t="shared" ref="E898:E961" si="28">IF(COUNTIFS($B:$B,B898,$F:$F,"&lt;="&amp;5,$D:$D,"&lt;="&amp;5)&gt;=3,"忠","")</f>
        <v/>
      </c>
      <c r="F898" s="141">
        <f>COUNTIF($B$2:B898,B898)</f>
        <v>26</v>
      </c>
      <c r="G898" s="141" t="str">
        <f t="shared" ref="G898:G961" si="29">IF(F898&lt;=5,
    IF(COUNTIFS($B:$B,TRIM($B898),$F:$F,"&lt;=5",$AC:$AC,"&lt;&gt;"&amp;LOOKUP(1,0/((TRIM($B:$B)=TRIM($B898))*($F:$F=1)),$AC:$AC))&gt;0,
    "倉",""),
"")</f>
        <v/>
      </c>
      <c r="H898">
        <v>9</v>
      </c>
      <c r="I898">
        <v>6</v>
      </c>
      <c r="J898" s="64" t="s">
        <v>150</v>
      </c>
      <c r="K898" s="64" t="s">
        <v>150</v>
      </c>
      <c r="L898" s="18" t="s">
        <v>76</v>
      </c>
      <c r="M898">
        <v>133</v>
      </c>
      <c r="N898">
        <v>132</v>
      </c>
      <c r="O898">
        <v>13</v>
      </c>
      <c r="P898">
        <v>58</v>
      </c>
      <c r="Q898" t="s">
        <v>769</v>
      </c>
      <c r="R898" s="31" t="s">
        <v>420</v>
      </c>
      <c r="S898" s="41">
        <v>1650</v>
      </c>
      <c r="T898" s="33" t="s">
        <v>417</v>
      </c>
      <c r="U898">
        <v>2</v>
      </c>
      <c r="V898">
        <v>95</v>
      </c>
      <c r="W898">
        <v>3</v>
      </c>
      <c r="X898">
        <v>2</v>
      </c>
      <c r="Y898">
        <v>2</v>
      </c>
      <c r="Z898">
        <v>2</v>
      </c>
      <c r="AA898">
        <v>6</v>
      </c>
      <c r="AD898" t="s">
        <v>1168</v>
      </c>
      <c r="AE898">
        <v>1174</v>
      </c>
      <c r="AF898" t="s">
        <v>46</v>
      </c>
    </row>
    <row r="899" spans="1:32" x14ac:dyDescent="0.25">
      <c r="A899" s="20" t="s">
        <v>218</v>
      </c>
      <c r="B899" s="24" t="s">
        <v>222</v>
      </c>
      <c r="C899" s="37" t="str">
        <f>VLOOKUP(X899, method!$A$1:$B$15, 2, 0)</f>
        <v>中前</v>
      </c>
      <c r="D899">
        <v>14</v>
      </c>
      <c r="E899" s="141" t="str">
        <f t="shared" si="28"/>
        <v/>
      </c>
      <c r="F899" s="141">
        <f>COUNTIF($B$2:B899,B899)</f>
        <v>27</v>
      </c>
      <c r="G899" s="141" t="str">
        <f t="shared" si="29"/>
        <v/>
      </c>
      <c r="H899">
        <v>9</v>
      </c>
      <c r="I899">
        <v>6</v>
      </c>
      <c r="J899" s="64" t="s">
        <v>150</v>
      </c>
      <c r="K899" s="64" t="s">
        <v>150</v>
      </c>
      <c r="L899" s="18" t="s">
        <v>76</v>
      </c>
      <c r="M899">
        <v>133</v>
      </c>
      <c r="N899">
        <v>134</v>
      </c>
      <c r="O899">
        <v>13</v>
      </c>
      <c r="P899">
        <v>40</v>
      </c>
      <c r="Q899" t="s">
        <v>845</v>
      </c>
      <c r="R899" t="s">
        <v>501</v>
      </c>
      <c r="S899">
        <v>1400</v>
      </c>
      <c r="T899" s="33" t="s">
        <v>417</v>
      </c>
      <c r="U899">
        <v>2</v>
      </c>
      <c r="V899">
        <v>97</v>
      </c>
      <c r="W899" t="s">
        <v>1329</v>
      </c>
      <c r="X899">
        <v>4</v>
      </c>
      <c r="Y899">
        <v>3</v>
      </c>
      <c r="Z899">
        <v>2</v>
      </c>
      <c r="AA899">
        <v>14</v>
      </c>
      <c r="AD899" t="s">
        <v>1353</v>
      </c>
      <c r="AE899">
        <v>1174</v>
      </c>
      <c r="AF899" t="s">
        <v>639</v>
      </c>
    </row>
    <row r="900" spans="1:32" x14ac:dyDescent="0.25">
      <c r="A900" s="20" t="s">
        <v>218</v>
      </c>
      <c r="B900" s="25" t="s">
        <v>225</v>
      </c>
      <c r="C900" s="36" t="str">
        <f>VLOOKUP(X900, method!$A$1:$B$15, 2, 0)</f>
        <v>中後</v>
      </c>
      <c r="D900" s="28">
        <v>1</v>
      </c>
      <c r="E900" s="140" t="str">
        <f t="shared" si="28"/>
        <v>忠</v>
      </c>
      <c r="F900" s="140">
        <f>COUNTIF($B$2:B900,B900)</f>
        <v>1</v>
      </c>
      <c r="G900" s="140" t="str">
        <f t="shared" si="29"/>
        <v/>
      </c>
      <c r="H900">
        <v>12</v>
      </c>
      <c r="I900">
        <v>6</v>
      </c>
      <c r="J900" s="55" t="s">
        <v>64</v>
      </c>
      <c r="K900" s="55" t="s">
        <v>64</v>
      </c>
      <c r="L900" s="20" t="s">
        <v>39</v>
      </c>
      <c r="M900">
        <v>132</v>
      </c>
      <c r="N900">
        <v>131</v>
      </c>
      <c r="O900">
        <v>14</v>
      </c>
      <c r="P900">
        <v>3.9</v>
      </c>
      <c r="Q900" t="s">
        <v>564</v>
      </c>
      <c r="R900" s="32" t="s">
        <v>432</v>
      </c>
      <c r="S900" s="41">
        <v>1650</v>
      </c>
      <c r="T900" s="33" t="s">
        <v>417</v>
      </c>
      <c r="U900">
        <v>3</v>
      </c>
      <c r="V900">
        <v>73</v>
      </c>
      <c r="W900" s="12" t="s">
        <v>654</v>
      </c>
      <c r="X900">
        <v>9</v>
      </c>
      <c r="Y900">
        <v>10</v>
      </c>
      <c r="Z900">
        <v>8</v>
      </c>
      <c r="AA900">
        <v>1</v>
      </c>
      <c r="AD900" t="s">
        <v>1354</v>
      </c>
      <c r="AE900">
        <v>1129</v>
      </c>
      <c r="AF900" t="s">
        <v>141</v>
      </c>
    </row>
    <row r="901" spans="1:32" x14ac:dyDescent="0.25">
      <c r="A901" s="20" t="s">
        <v>218</v>
      </c>
      <c r="B901" s="25" t="s">
        <v>225</v>
      </c>
      <c r="C901" s="37" t="str">
        <f>VLOOKUP(X901, method!$A$1:$B$15, 2, 0)</f>
        <v>中前</v>
      </c>
      <c r="D901" s="28">
        <v>2</v>
      </c>
      <c r="E901" s="140" t="str">
        <f t="shared" si="28"/>
        <v>忠</v>
      </c>
      <c r="F901" s="140">
        <f>COUNTIF($B$2:B901,B901)</f>
        <v>2</v>
      </c>
      <c r="G901" s="140" t="str">
        <f t="shared" si="29"/>
        <v/>
      </c>
      <c r="H901">
        <v>12</v>
      </c>
      <c r="I901">
        <v>5</v>
      </c>
      <c r="J901" s="55" t="s">
        <v>64</v>
      </c>
      <c r="K901" s="53" t="s">
        <v>53</v>
      </c>
      <c r="L901" s="20" t="s">
        <v>39</v>
      </c>
      <c r="M901">
        <v>132</v>
      </c>
      <c r="N901">
        <v>128</v>
      </c>
      <c r="O901">
        <v>14</v>
      </c>
      <c r="P901">
        <v>3.7</v>
      </c>
      <c r="Q901" t="s">
        <v>656</v>
      </c>
      <c r="R901" s="32" t="s">
        <v>426</v>
      </c>
      <c r="S901" s="41">
        <v>1650</v>
      </c>
      <c r="T901" s="33" t="s">
        <v>427</v>
      </c>
      <c r="U901">
        <v>3</v>
      </c>
      <c r="V901">
        <v>72</v>
      </c>
      <c r="W901" s="12" t="s">
        <v>654</v>
      </c>
      <c r="X901">
        <v>5</v>
      </c>
      <c r="Y901">
        <v>6</v>
      </c>
      <c r="Z901">
        <v>6</v>
      </c>
      <c r="AA901">
        <v>2</v>
      </c>
      <c r="AD901" t="s">
        <v>226</v>
      </c>
      <c r="AE901">
        <v>1125</v>
      </c>
      <c r="AF901" t="s">
        <v>125</v>
      </c>
    </row>
    <row r="902" spans="1:32" x14ac:dyDescent="0.25">
      <c r="A902" s="20" t="s">
        <v>218</v>
      </c>
      <c r="B902" s="25" t="s">
        <v>225</v>
      </c>
      <c r="C902" s="35" t="str">
        <f>VLOOKUP(X902, method!$A$1:$B$15, 2, 0)</f>
        <v>放頭</v>
      </c>
      <c r="D902" s="28">
        <v>2</v>
      </c>
      <c r="E902" s="140" t="str">
        <f t="shared" si="28"/>
        <v>忠</v>
      </c>
      <c r="F902" s="140">
        <f>COUNTIF($B$2:B902,B902)</f>
        <v>3</v>
      </c>
      <c r="G902" s="140" t="str">
        <f t="shared" si="29"/>
        <v/>
      </c>
      <c r="H902">
        <v>12</v>
      </c>
      <c r="I902">
        <v>4</v>
      </c>
      <c r="J902" s="55" t="s">
        <v>64</v>
      </c>
      <c r="K902" s="53" t="s">
        <v>53</v>
      </c>
      <c r="L902" s="20" t="s">
        <v>39</v>
      </c>
      <c r="M902">
        <v>132</v>
      </c>
      <c r="N902">
        <v>126</v>
      </c>
      <c r="O902">
        <v>14</v>
      </c>
      <c r="P902">
        <v>10</v>
      </c>
      <c r="Q902" t="s">
        <v>570</v>
      </c>
      <c r="R902" t="s">
        <v>465</v>
      </c>
      <c r="S902">
        <v>1400</v>
      </c>
      <c r="T902" s="33" t="s">
        <v>427</v>
      </c>
      <c r="U902">
        <v>3</v>
      </c>
      <c r="V902">
        <v>70</v>
      </c>
      <c r="W902" s="12" t="s">
        <v>581</v>
      </c>
      <c r="X902">
        <v>3</v>
      </c>
      <c r="Y902">
        <v>4</v>
      </c>
      <c r="Z902">
        <v>4</v>
      </c>
      <c r="AA902">
        <v>2</v>
      </c>
      <c r="AD902" t="s">
        <v>1355</v>
      </c>
      <c r="AE902">
        <v>1112</v>
      </c>
      <c r="AF902" t="s">
        <v>572</v>
      </c>
    </row>
    <row r="903" spans="1:32" x14ac:dyDescent="0.25">
      <c r="A903" s="20" t="s">
        <v>218</v>
      </c>
      <c r="B903" s="25" t="s">
        <v>225</v>
      </c>
      <c r="C903" s="36" t="str">
        <f>VLOOKUP(X903, method!$A$1:$B$15, 2, 0)</f>
        <v>中後</v>
      </c>
      <c r="D903">
        <v>9</v>
      </c>
      <c r="E903" s="141" t="str">
        <f t="shared" si="28"/>
        <v>忠</v>
      </c>
      <c r="F903" s="141">
        <f>COUNTIF($B$2:B903,B903)</f>
        <v>4</v>
      </c>
      <c r="G903" s="141" t="str">
        <f t="shared" si="29"/>
        <v/>
      </c>
      <c r="H903">
        <v>12</v>
      </c>
      <c r="I903">
        <v>9</v>
      </c>
      <c r="J903" s="55" t="s">
        <v>64</v>
      </c>
      <c r="K903" s="56" t="s">
        <v>69</v>
      </c>
      <c r="L903" s="20" t="s">
        <v>39</v>
      </c>
      <c r="M903">
        <v>132</v>
      </c>
      <c r="N903">
        <v>126</v>
      </c>
      <c r="O903">
        <v>14</v>
      </c>
      <c r="P903">
        <v>10</v>
      </c>
      <c r="Q903" t="s">
        <v>955</v>
      </c>
      <c r="R903" t="s">
        <v>479</v>
      </c>
      <c r="S903">
        <v>1400</v>
      </c>
      <c r="T903" s="33" t="s">
        <v>417</v>
      </c>
      <c r="U903">
        <v>3</v>
      </c>
      <c r="V903">
        <v>71</v>
      </c>
      <c r="W903" t="s">
        <v>516</v>
      </c>
      <c r="X903">
        <v>9</v>
      </c>
      <c r="Y903">
        <v>10</v>
      </c>
      <c r="Z903">
        <v>9</v>
      </c>
      <c r="AA903">
        <v>9</v>
      </c>
      <c r="AD903" t="s">
        <v>1244</v>
      </c>
      <c r="AE903">
        <v>1120</v>
      </c>
      <c r="AF903" t="s">
        <v>569</v>
      </c>
    </row>
    <row r="904" spans="1:32" x14ac:dyDescent="0.25">
      <c r="A904" s="20" t="s">
        <v>218</v>
      </c>
      <c r="B904" s="25" t="s">
        <v>225</v>
      </c>
      <c r="C904" s="36" t="str">
        <f>VLOOKUP(X904, method!$A$1:$B$15, 2, 0)</f>
        <v>中後</v>
      </c>
      <c r="D904" s="30">
        <v>4</v>
      </c>
      <c r="E904" s="141" t="str">
        <f t="shared" si="28"/>
        <v>忠</v>
      </c>
      <c r="F904" s="141">
        <f>COUNTIF($B$2:B904,B904)</f>
        <v>5</v>
      </c>
      <c r="G904" s="141" t="str">
        <f t="shared" si="29"/>
        <v/>
      </c>
      <c r="H904">
        <v>12</v>
      </c>
      <c r="I904">
        <v>3</v>
      </c>
      <c r="J904" s="55" t="s">
        <v>64</v>
      </c>
      <c r="K904" s="56" t="s">
        <v>69</v>
      </c>
      <c r="L904" s="20" t="s">
        <v>39</v>
      </c>
      <c r="M904">
        <v>132</v>
      </c>
      <c r="N904">
        <v>130</v>
      </c>
      <c r="O904">
        <v>14</v>
      </c>
      <c r="P904">
        <v>5.5</v>
      </c>
      <c r="Q904" t="s">
        <v>529</v>
      </c>
      <c r="R904" t="s">
        <v>483</v>
      </c>
      <c r="S904">
        <v>1400</v>
      </c>
      <c r="T904" s="33" t="s">
        <v>417</v>
      </c>
      <c r="U904">
        <v>3</v>
      </c>
      <c r="V904">
        <v>71</v>
      </c>
      <c r="W904" s="12" t="s">
        <v>471</v>
      </c>
      <c r="X904">
        <v>9</v>
      </c>
      <c r="Y904">
        <v>10</v>
      </c>
      <c r="Z904">
        <v>8</v>
      </c>
      <c r="AA904">
        <v>4</v>
      </c>
      <c r="AD904" t="s">
        <v>1342</v>
      </c>
      <c r="AE904">
        <v>1122</v>
      </c>
      <c r="AF904" t="s">
        <v>572</v>
      </c>
    </row>
    <row r="905" spans="1:32" x14ac:dyDescent="0.25">
      <c r="A905" s="20" t="s">
        <v>218</v>
      </c>
      <c r="B905" s="25" t="s">
        <v>225</v>
      </c>
      <c r="C905" s="38" t="str">
        <f>VLOOKUP(X905, method!$A$1:$B$15, 2, 0)</f>
        <v>留後</v>
      </c>
      <c r="D905" s="28">
        <v>3</v>
      </c>
      <c r="E905" s="140" t="str">
        <f t="shared" si="28"/>
        <v>忠</v>
      </c>
      <c r="F905" s="140">
        <f>COUNTIF($B$2:B905,B905)</f>
        <v>6</v>
      </c>
      <c r="G905" s="140" t="str">
        <f t="shared" si="29"/>
        <v/>
      </c>
      <c r="H905">
        <v>12</v>
      </c>
      <c r="I905">
        <v>12</v>
      </c>
      <c r="J905" s="55" t="s">
        <v>64</v>
      </c>
      <c r="K905" s="49" t="s">
        <v>31</v>
      </c>
      <c r="L905" s="20" t="s">
        <v>39</v>
      </c>
      <c r="M905">
        <v>132</v>
      </c>
      <c r="N905">
        <v>127</v>
      </c>
      <c r="O905">
        <v>14</v>
      </c>
      <c r="P905">
        <v>5.4</v>
      </c>
      <c r="Q905" t="s">
        <v>538</v>
      </c>
      <c r="R905" t="s">
        <v>501</v>
      </c>
      <c r="S905">
        <v>1600</v>
      </c>
      <c r="T905" s="33" t="s">
        <v>417</v>
      </c>
      <c r="U905">
        <v>3</v>
      </c>
      <c r="V905">
        <v>71</v>
      </c>
      <c r="W905" s="12">
        <v>2</v>
      </c>
      <c r="X905">
        <v>12</v>
      </c>
      <c r="Y905">
        <v>11</v>
      </c>
      <c r="Z905">
        <v>9</v>
      </c>
      <c r="AA905">
        <v>3</v>
      </c>
      <c r="AD905" t="s">
        <v>1356</v>
      </c>
      <c r="AE905">
        <v>1129</v>
      </c>
      <c r="AF905" t="s">
        <v>17</v>
      </c>
    </row>
    <row r="906" spans="1:32" x14ac:dyDescent="0.25">
      <c r="A906" s="20" t="s">
        <v>218</v>
      </c>
      <c r="B906" s="25" t="s">
        <v>225</v>
      </c>
      <c r="C906" s="38" t="str">
        <f>VLOOKUP(X906, method!$A$1:$B$15, 2, 0)</f>
        <v>留後</v>
      </c>
      <c r="D906" s="30">
        <v>5</v>
      </c>
      <c r="E906" s="141" t="str">
        <f t="shared" si="28"/>
        <v>忠</v>
      </c>
      <c r="F906" s="141">
        <f>COUNTIF($B$2:B906,B906)</f>
        <v>7</v>
      </c>
      <c r="G906" s="141" t="str">
        <f t="shared" si="29"/>
        <v/>
      </c>
      <c r="H906">
        <v>12</v>
      </c>
      <c r="I906">
        <v>11</v>
      </c>
      <c r="J906" s="55" t="s">
        <v>64</v>
      </c>
      <c r="K906" s="56" t="s">
        <v>69</v>
      </c>
      <c r="L906" s="20" t="s">
        <v>39</v>
      </c>
      <c r="M906">
        <v>132</v>
      </c>
      <c r="N906">
        <v>122</v>
      </c>
      <c r="O906">
        <v>14</v>
      </c>
      <c r="P906">
        <v>12</v>
      </c>
      <c r="Q906" t="s">
        <v>456</v>
      </c>
      <c r="R906" t="s">
        <v>479</v>
      </c>
      <c r="S906">
        <v>1600</v>
      </c>
      <c r="T906" s="33" t="s">
        <v>417</v>
      </c>
      <c r="U906" t="s">
        <v>865</v>
      </c>
      <c r="V906">
        <v>70</v>
      </c>
      <c r="W906" s="12" t="s">
        <v>423</v>
      </c>
      <c r="X906">
        <v>13</v>
      </c>
      <c r="Y906">
        <v>10</v>
      </c>
      <c r="Z906">
        <v>12</v>
      </c>
      <c r="AA906">
        <v>5</v>
      </c>
      <c r="AD906" t="s">
        <v>1357</v>
      </c>
      <c r="AE906">
        <v>1129</v>
      </c>
      <c r="AF906" t="s">
        <v>262</v>
      </c>
    </row>
    <row r="907" spans="1:32" x14ac:dyDescent="0.25">
      <c r="A907" s="20" t="s">
        <v>218</v>
      </c>
      <c r="B907" s="25" t="s">
        <v>225</v>
      </c>
      <c r="C907" s="38" t="str">
        <f>VLOOKUP(X907, method!$A$1:$B$15, 2, 0)</f>
        <v>留後</v>
      </c>
      <c r="D907" s="30">
        <v>5</v>
      </c>
      <c r="E907" s="141" t="str">
        <f t="shared" si="28"/>
        <v>忠</v>
      </c>
      <c r="F907" s="141">
        <f>COUNTIF($B$2:B907,B907)</f>
        <v>8</v>
      </c>
      <c r="G907" s="141" t="str">
        <f t="shared" si="29"/>
        <v/>
      </c>
      <c r="H907">
        <v>12</v>
      </c>
      <c r="I907">
        <v>14</v>
      </c>
      <c r="J907" s="55" t="s">
        <v>64</v>
      </c>
      <c r="K907" s="56" t="s">
        <v>69</v>
      </c>
      <c r="L907" s="20" t="s">
        <v>39</v>
      </c>
      <c r="M907">
        <v>132</v>
      </c>
      <c r="N907">
        <v>125</v>
      </c>
      <c r="O907">
        <v>14</v>
      </c>
      <c r="P907">
        <v>11</v>
      </c>
      <c r="Q907" t="s">
        <v>586</v>
      </c>
      <c r="R907" t="s">
        <v>479</v>
      </c>
      <c r="S907">
        <v>1600</v>
      </c>
      <c r="T907" s="33" t="s">
        <v>417</v>
      </c>
      <c r="U907">
        <v>3</v>
      </c>
      <c r="V907">
        <v>70</v>
      </c>
      <c r="W907" s="12" t="s">
        <v>471</v>
      </c>
      <c r="X907">
        <v>12</v>
      </c>
      <c r="Y907">
        <v>12</v>
      </c>
      <c r="Z907">
        <v>12</v>
      </c>
      <c r="AA907">
        <v>5</v>
      </c>
      <c r="AD907" t="s">
        <v>1358</v>
      </c>
      <c r="AE907">
        <v>1121</v>
      </c>
      <c r="AF907" t="s">
        <v>46</v>
      </c>
    </row>
    <row r="908" spans="1:32" x14ac:dyDescent="0.25">
      <c r="A908" s="20" t="s">
        <v>218</v>
      </c>
      <c r="B908" s="25" t="s">
        <v>225</v>
      </c>
      <c r="C908" s="37" t="str">
        <f>VLOOKUP(X908, method!$A$1:$B$15, 2, 0)</f>
        <v>中前</v>
      </c>
      <c r="D908" s="28">
        <v>1</v>
      </c>
      <c r="E908" s="140" t="str">
        <f t="shared" si="28"/>
        <v>忠</v>
      </c>
      <c r="F908" s="140">
        <f>COUNTIF($B$2:B908,B908)</f>
        <v>9</v>
      </c>
      <c r="G908" s="140" t="str">
        <f t="shared" si="29"/>
        <v/>
      </c>
      <c r="H908">
        <v>12</v>
      </c>
      <c r="I908">
        <v>1</v>
      </c>
      <c r="J908" s="55" t="s">
        <v>64</v>
      </c>
      <c r="K908" s="56" t="s">
        <v>69</v>
      </c>
      <c r="L908" s="20" t="s">
        <v>39</v>
      </c>
      <c r="M908">
        <v>132</v>
      </c>
      <c r="N908">
        <v>122</v>
      </c>
      <c r="O908">
        <v>14</v>
      </c>
      <c r="P908">
        <v>70</v>
      </c>
      <c r="Q908" t="s">
        <v>631</v>
      </c>
      <c r="R908" t="s">
        <v>501</v>
      </c>
      <c r="S908">
        <v>1400</v>
      </c>
      <c r="T908" s="33" t="s">
        <v>417</v>
      </c>
      <c r="U908">
        <v>3</v>
      </c>
      <c r="V908">
        <v>64</v>
      </c>
      <c r="W908" s="12" t="s">
        <v>446</v>
      </c>
      <c r="X908">
        <v>4</v>
      </c>
      <c r="Y908">
        <v>3</v>
      </c>
      <c r="Z908">
        <v>4</v>
      </c>
      <c r="AA908">
        <v>1</v>
      </c>
      <c r="AD908" t="s">
        <v>1359</v>
      </c>
      <c r="AE908">
        <v>1121</v>
      </c>
      <c r="AF908" t="s">
        <v>639</v>
      </c>
    </row>
    <row r="909" spans="1:32" x14ac:dyDescent="0.25">
      <c r="A909" s="20" t="s">
        <v>218</v>
      </c>
      <c r="B909" s="26" t="s">
        <v>228</v>
      </c>
      <c r="C909" s="38" t="str">
        <f>VLOOKUP(X909, method!$A$1:$B$15, 2, 0)</f>
        <v>留後</v>
      </c>
      <c r="D909" s="30">
        <v>5</v>
      </c>
      <c r="E909" s="141" t="str">
        <f t="shared" si="28"/>
        <v>忠</v>
      </c>
      <c r="F909" s="141">
        <f>COUNTIF($B$2:B909,B909)</f>
        <v>1</v>
      </c>
      <c r="G909" s="141" t="str">
        <f t="shared" si="29"/>
        <v/>
      </c>
      <c r="H909">
        <v>7</v>
      </c>
      <c r="I909">
        <v>12</v>
      </c>
      <c r="J909" s="54" t="s">
        <v>58</v>
      </c>
      <c r="K909" s="54" t="s">
        <v>58</v>
      </c>
      <c r="L909" s="16" t="s">
        <v>14</v>
      </c>
      <c r="M909">
        <v>129</v>
      </c>
      <c r="N909">
        <v>131</v>
      </c>
      <c r="O909">
        <v>11</v>
      </c>
      <c r="P909">
        <v>20</v>
      </c>
      <c r="Q909" t="s">
        <v>849</v>
      </c>
      <c r="R909" s="32" t="s">
        <v>432</v>
      </c>
      <c r="S909" s="41">
        <v>1650</v>
      </c>
      <c r="T909" s="33" t="s">
        <v>417</v>
      </c>
      <c r="U909">
        <v>3</v>
      </c>
      <c r="V909">
        <v>76</v>
      </c>
      <c r="W909" s="12">
        <v>2</v>
      </c>
      <c r="X909">
        <v>12</v>
      </c>
      <c r="Y909">
        <v>10</v>
      </c>
      <c r="Z909">
        <v>11</v>
      </c>
      <c r="AA909">
        <v>5</v>
      </c>
      <c r="AD909" t="s">
        <v>246</v>
      </c>
      <c r="AE909">
        <v>1119</v>
      </c>
      <c r="AF909" t="s">
        <v>161</v>
      </c>
    </row>
    <row r="910" spans="1:32" x14ac:dyDescent="0.25">
      <c r="A910" s="20" t="s">
        <v>218</v>
      </c>
      <c r="B910" s="26" t="s">
        <v>228</v>
      </c>
      <c r="C910" s="37" t="str">
        <f>VLOOKUP(X910, method!$A$1:$B$15, 2, 0)</f>
        <v>中前</v>
      </c>
      <c r="D910" s="28">
        <v>1</v>
      </c>
      <c r="E910" s="140" t="str">
        <f t="shared" si="28"/>
        <v>忠</v>
      </c>
      <c r="F910" s="140">
        <f>COUNTIF($B$2:B910,B910)</f>
        <v>2</v>
      </c>
      <c r="G910" s="140" t="str">
        <f t="shared" si="29"/>
        <v/>
      </c>
      <c r="H910">
        <v>7</v>
      </c>
      <c r="I910">
        <v>3</v>
      </c>
      <c r="J910" s="54" t="s">
        <v>58</v>
      </c>
      <c r="K910" s="74" t="s">
        <v>404</v>
      </c>
      <c r="L910" s="16" t="s">
        <v>14</v>
      </c>
      <c r="M910">
        <v>129</v>
      </c>
      <c r="N910">
        <v>127</v>
      </c>
      <c r="O910">
        <v>11</v>
      </c>
      <c r="P910">
        <v>7.2</v>
      </c>
      <c r="Q910" t="s">
        <v>653</v>
      </c>
      <c r="R910" s="31" t="s">
        <v>420</v>
      </c>
      <c r="S910" s="41">
        <v>1650</v>
      </c>
      <c r="T910" s="33" t="s">
        <v>417</v>
      </c>
      <c r="U910">
        <v>3</v>
      </c>
      <c r="V910">
        <v>70</v>
      </c>
      <c r="W910" s="12" t="s">
        <v>423</v>
      </c>
      <c r="X910">
        <v>6</v>
      </c>
      <c r="Y910">
        <v>6</v>
      </c>
      <c r="Z910">
        <v>5</v>
      </c>
      <c r="AA910">
        <v>1</v>
      </c>
      <c r="AD910" t="s">
        <v>906</v>
      </c>
      <c r="AE910">
        <v>1101</v>
      </c>
      <c r="AF910" t="s">
        <v>161</v>
      </c>
    </row>
    <row r="911" spans="1:32" x14ac:dyDescent="0.25">
      <c r="A911" s="20" t="s">
        <v>218</v>
      </c>
      <c r="B911" s="26" t="s">
        <v>228</v>
      </c>
      <c r="C911" s="38" t="str">
        <f>VLOOKUP(X911, method!$A$1:$B$15, 2, 0)</f>
        <v>留後</v>
      </c>
      <c r="D911">
        <v>8</v>
      </c>
      <c r="E911" s="141" t="str">
        <f t="shared" si="28"/>
        <v>忠</v>
      </c>
      <c r="F911" s="141">
        <f>COUNTIF($B$2:B911,B911)</f>
        <v>3</v>
      </c>
      <c r="G911" s="141" t="str">
        <f t="shared" si="29"/>
        <v/>
      </c>
      <c r="H911">
        <v>7</v>
      </c>
      <c r="I911">
        <v>6</v>
      </c>
      <c r="J911" s="54" t="s">
        <v>58</v>
      </c>
      <c r="K911" s="54" t="s">
        <v>58</v>
      </c>
      <c r="L911" s="16" t="s">
        <v>14</v>
      </c>
      <c r="M911">
        <v>129</v>
      </c>
      <c r="N911">
        <v>129</v>
      </c>
      <c r="O911">
        <v>11</v>
      </c>
      <c r="P911">
        <v>7.5</v>
      </c>
      <c r="Q911" t="s">
        <v>524</v>
      </c>
      <c r="R911" s="32" t="s">
        <v>416</v>
      </c>
      <c r="S911" s="41">
        <v>1650</v>
      </c>
      <c r="T911" s="33" t="s">
        <v>427</v>
      </c>
      <c r="U911">
        <v>3</v>
      </c>
      <c r="V911">
        <v>72</v>
      </c>
      <c r="W911">
        <v>3</v>
      </c>
      <c r="X911">
        <v>12</v>
      </c>
      <c r="Y911">
        <v>12</v>
      </c>
      <c r="Z911">
        <v>12</v>
      </c>
      <c r="AA911">
        <v>8</v>
      </c>
      <c r="AD911" t="s">
        <v>1264</v>
      </c>
      <c r="AE911">
        <v>1099</v>
      </c>
      <c r="AF911" t="s">
        <v>161</v>
      </c>
    </row>
    <row r="912" spans="1:32" x14ac:dyDescent="0.25">
      <c r="A912" s="20" t="s">
        <v>218</v>
      </c>
      <c r="B912" s="26" t="s">
        <v>228</v>
      </c>
      <c r="C912" s="38" t="str">
        <f>VLOOKUP(X912, method!$A$1:$B$15, 2, 0)</f>
        <v>留後</v>
      </c>
      <c r="D912" s="30">
        <v>5</v>
      </c>
      <c r="E912" s="141" t="str">
        <f t="shared" si="28"/>
        <v>忠</v>
      </c>
      <c r="F912" s="141">
        <f>COUNTIF($B$2:B912,B912)</f>
        <v>4</v>
      </c>
      <c r="G912" s="141" t="str">
        <f t="shared" si="29"/>
        <v/>
      </c>
      <c r="H912">
        <v>7</v>
      </c>
      <c r="I912">
        <v>10</v>
      </c>
      <c r="J912" s="54" t="s">
        <v>58</v>
      </c>
      <c r="K912" s="54" t="s">
        <v>58</v>
      </c>
      <c r="L912" s="16" t="s">
        <v>14</v>
      </c>
      <c r="M912">
        <v>129</v>
      </c>
      <c r="N912">
        <v>129</v>
      </c>
      <c r="O912">
        <v>11</v>
      </c>
      <c r="P912">
        <v>16</v>
      </c>
      <c r="Q912" t="s">
        <v>496</v>
      </c>
      <c r="R912" s="32" t="s">
        <v>432</v>
      </c>
      <c r="S912">
        <v>1800</v>
      </c>
      <c r="T912" s="33" t="s">
        <v>427</v>
      </c>
      <c r="U912">
        <v>3</v>
      </c>
      <c r="V912">
        <v>72</v>
      </c>
      <c r="W912" s="12" t="s">
        <v>654</v>
      </c>
      <c r="X912">
        <v>11</v>
      </c>
      <c r="Y912">
        <v>10</v>
      </c>
      <c r="Z912">
        <v>8</v>
      </c>
      <c r="AA912">
        <v>8</v>
      </c>
      <c r="AB912">
        <v>5</v>
      </c>
      <c r="AD912" t="s">
        <v>1360</v>
      </c>
      <c r="AE912">
        <v>1093</v>
      </c>
      <c r="AF912" t="s">
        <v>161</v>
      </c>
    </row>
    <row r="913" spans="1:32" x14ac:dyDescent="0.25">
      <c r="A913" s="20" t="s">
        <v>218</v>
      </c>
      <c r="B913" s="26" t="s">
        <v>228</v>
      </c>
      <c r="C913" s="38" t="str">
        <f>VLOOKUP(X913, method!$A$1:$B$15, 2, 0)</f>
        <v>留後</v>
      </c>
      <c r="D913" s="28">
        <v>3</v>
      </c>
      <c r="E913" s="140" t="str">
        <f t="shared" si="28"/>
        <v>忠</v>
      </c>
      <c r="F913" s="140">
        <f>COUNTIF($B$2:B913,B913)</f>
        <v>5</v>
      </c>
      <c r="G913" s="140" t="str">
        <f t="shared" si="29"/>
        <v/>
      </c>
      <c r="H913">
        <v>7</v>
      </c>
      <c r="I913">
        <v>12</v>
      </c>
      <c r="J913" s="54" t="s">
        <v>58</v>
      </c>
      <c r="K913" s="54" t="s">
        <v>58</v>
      </c>
      <c r="L913" s="16" t="s">
        <v>14</v>
      </c>
      <c r="M913">
        <v>129</v>
      </c>
      <c r="N913">
        <v>128</v>
      </c>
      <c r="O913">
        <v>11</v>
      </c>
      <c r="P913">
        <v>16</v>
      </c>
      <c r="Q913" t="s">
        <v>656</v>
      </c>
      <c r="R913" s="32" t="s">
        <v>426</v>
      </c>
      <c r="S913" s="41">
        <v>1650</v>
      </c>
      <c r="T913" s="33" t="s">
        <v>427</v>
      </c>
      <c r="U913">
        <v>3</v>
      </c>
      <c r="V913">
        <v>72</v>
      </c>
      <c r="W913" s="12" t="s">
        <v>423</v>
      </c>
      <c r="X913">
        <v>12</v>
      </c>
      <c r="Y913">
        <v>11</v>
      </c>
      <c r="Z913">
        <v>10</v>
      </c>
      <c r="AA913">
        <v>3</v>
      </c>
      <c r="AD913" t="s">
        <v>1361</v>
      </c>
      <c r="AE913">
        <v>1096</v>
      </c>
      <c r="AF913" t="s">
        <v>161</v>
      </c>
    </row>
    <row r="914" spans="1:32" x14ac:dyDescent="0.25">
      <c r="A914" s="20" t="s">
        <v>218</v>
      </c>
      <c r="B914" s="26" t="s">
        <v>228</v>
      </c>
      <c r="C914" s="38" t="str">
        <f>VLOOKUP(X914, method!$A$1:$B$15, 2, 0)</f>
        <v>留後</v>
      </c>
      <c r="D914" s="28">
        <v>2</v>
      </c>
      <c r="E914" s="140" t="str">
        <f t="shared" si="28"/>
        <v>忠</v>
      </c>
      <c r="F914" s="140">
        <f>COUNTIF($B$2:B914,B914)</f>
        <v>6</v>
      </c>
      <c r="G914" s="140" t="str">
        <f t="shared" si="29"/>
        <v/>
      </c>
      <c r="H914">
        <v>7</v>
      </c>
      <c r="I914">
        <v>9</v>
      </c>
      <c r="J914" s="54" t="s">
        <v>58</v>
      </c>
      <c r="K914" s="54" t="s">
        <v>58</v>
      </c>
      <c r="L914" s="16" t="s">
        <v>14</v>
      </c>
      <c r="M914">
        <v>129</v>
      </c>
      <c r="N914">
        <v>130</v>
      </c>
      <c r="O914">
        <v>11</v>
      </c>
      <c r="P914">
        <v>26</v>
      </c>
      <c r="Q914" t="s">
        <v>422</v>
      </c>
      <c r="R914" s="31" t="s">
        <v>420</v>
      </c>
      <c r="S914" s="41">
        <v>1650</v>
      </c>
      <c r="T914" s="33" t="s">
        <v>417</v>
      </c>
      <c r="U914">
        <v>3</v>
      </c>
      <c r="V914">
        <v>71</v>
      </c>
      <c r="W914" s="12" t="s">
        <v>423</v>
      </c>
      <c r="X914">
        <v>11</v>
      </c>
      <c r="Y914">
        <v>11</v>
      </c>
      <c r="Z914">
        <v>11</v>
      </c>
      <c r="AA914">
        <v>2</v>
      </c>
      <c r="AD914" t="s">
        <v>1362</v>
      </c>
      <c r="AE914">
        <v>1089</v>
      </c>
      <c r="AF914" t="s">
        <v>161</v>
      </c>
    </row>
    <row r="915" spans="1:32" x14ac:dyDescent="0.25">
      <c r="A915" s="20" t="s">
        <v>218</v>
      </c>
      <c r="B915" s="26" t="s">
        <v>228</v>
      </c>
      <c r="C915" s="38" t="str">
        <f>VLOOKUP(X915, method!$A$1:$B$15, 2, 0)</f>
        <v>留後</v>
      </c>
      <c r="D915">
        <v>6</v>
      </c>
      <c r="E915" s="141" t="str">
        <f t="shared" si="28"/>
        <v>忠</v>
      </c>
      <c r="F915" s="141">
        <f>COUNTIF($B$2:B915,B915)</f>
        <v>7</v>
      </c>
      <c r="G915" s="141" t="str">
        <f t="shared" si="29"/>
        <v/>
      </c>
      <c r="H915">
        <v>7</v>
      </c>
      <c r="I915">
        <v>3</v>
      </c>
      <c r="J915" s="54" t="s">
        <v>58</v>
      </c>
      <c r="K915" s="54" t="s">
        <v>58</v>
      </c>
      <c r="L915" s="16" t="s">
        <v>14</v>
      </c>
      <c r="M915">
        <v>129</v>
      </c>
      <c r="N915">
        <v>127</v>
      </c>
      <c r="O915">
        <v>11</v>
      </c>
      <c r="P915">
        <v>37</v>
      </c>
      <c r="Q915" t="s">
        <v>425</v>
      </c>
      <c r="R915" s="32" t="s">
        <v>426</v>
      </c>
      <c r="S915">
        <v>1200</v>
      </c>
      <c r="T915" s="33" t="s">
        <v>427</v>
      </c>
      <c r="U915">
        <v>3</v>
      </c>
      <c r="V915">
        <v>72</v>
      </c>
      <c r="W915" s="12" t="s">
        <v>549</v>
      </c>
      <c r="X915">
        <v>12</v>
      </c>
      <c r="Y915">
        <v>11</v>
      </c>
      <c r="Z915">
        <v>6</v>
      </c>
      <c r="AD915" t="s">
        <v>132</v>
      </c>
      <c r="AE915">
        <v>1088</v>
      </c>
      <c r="AF915" t="s">
        <v>161</v>
      </c>
    </row>
    <row r="916" spans="1:32" x14ac:dyDescent="0.25">
      <c r="A916" s="20" t="s">
        <v>218</v>
      </c>
      <c r="B916" s="26" t="s">
        <v>228</v>
      </c>
      <c r="C916" s="36" t="str">
        <f>VLOOKUP(X916, method!$A$1:$B$15, 2, 0)</f>
        <v>中後</v>
      </c>
      <c r="D916" s="30">
        <v>4</v>
      </c>
      <c r="E916" s="141" t="str">
        <f t="shared" si="28"/>
        <v>忠</v>
      </c>
      <c r="F916" s="141">
        <f>COUNTIF($B$2:B916,B916)</f>
        <v>8</v>
      </c>
      <c r="G916" s="141" t="str">
        <f t="shared" si="29"/>
        <v/>
      </c>
      <c r="H916">
        <v>7</v>
      </c>
      <c r="I916">
        <v>8</v>
      </c>
      <c r="J916" s="54" t="s">
        <v>58</v>
      </c>
      <c r="K916" s="54" t="s">
        <v>58</v>
      </c>
      <c r="L916" s="16" t="s">
        <v>14</v>
      </c>
      <c r="M916">
        <v>129</v>
      </c>
      <c r="N916">
        <v>131</v>
      </c>
      <c r="O916">
        <v>11</v>
      </c>
      <c r="P916">
        <v>20</v>
      </c>
      <c r="Q916" t="s">
        <v>777</v>
      </c>
      <c r="R916" s="31" t="s">
        <v>420</v>
      </c>
      <c r="S916" s="41">
        <v>1650</v>
      </c>
      <c r="T916" s="33" t="s">
        <v>427</v>
      </c>
      <c r="U916">
        <v>3</v>
      </c>
      <c r="V916">
        <v>72</v>
      </c>
      <c r="W916" s="12" t="s">
        <v>418</v>
      </c>
      <c r="X916">
        <v>10</v>
      </c>
      <c r="Y916">
        <v>10</v>
      </c>
      <c r="Z916">
        <v>10</v>
      </c>
      <c r="AA916">
        <v>4</v>
      </c>
      <c r="AD916" t="s">
        <v>229</v>
      </c>
      <c r="AE916">
        <v>1093</v>
      </c>
      <c r="AF916" t="s">
        <v>161</v>
      </c>
    </row>
    <row r="917" spans="1:32" x14ac:dyDescent="0.25">
      <c r="A917" s="20" t="s">
        <v>218</v>
      </c>
      <c r="B917" s="26" t="s">
        <v>228</v>
      </c>
      <c r="C917" s="38" t="str">
        <f>VLOOKUP(X917, method!$A$1:$B$15, 2, 0)</f>
        <v>留後</v>
      </c>
      <c r="D917">
        <v>10</v>
      </c>
      <c r="E917" s="141" t="str">
        <f t="shared" si="28"/>
        <v>忠</v>
      </c>
      <c r="F917" s="141">
        <f>COUNTIF($B$2:B917,B917)</f>
        <v>9</v>
      </c>
      <c r="G917" s="141" t="str">
        <f t="shared" si="29"/>
        <v/>
      </c>
      <c r="H917">
        <v>7</v>
      </c>
      <c r="I917">
        <v>10</v>
      </c>
      <c r="J917" s="54" t="s">
        <v>58</v>
      </c>
      <c r="K917" s="51" t="s">
        <v>43</v>
      </c>
      <c r="L917" s="16" t="s">
        <v>14</v>
      </c>
      <c r="M917">
        <v>129</v>
      </c>
      <c r="N917">
        <v>132</v>
      </c>
      <c r="O917">
        <v>11</v>
      </c>
      <c r="P917">
        <v>17</v>
      </c>
      <c r="Q917" t="s">
        <v>433</v>
      </c>
      <c r="R917" s="32" t="s">
        <v>416</v>
      </c>
      <c r="S917" s="41">
        <v>1650</v>
      </c>
      <c r="T917" s="33" t="s">
        <v>427</v>
      </c>
      <c r="U917">
        <v>3</v>
      </c>
      <c r="V917">
        <v>73</v>
      </c>
      <c r="W917" t="s">
        <v>522</v>
      </c>
      <c r="X917">
        <v>11</v>
      </c>
      <c r="Y917">
        <v>11</v>
      </c>
      <c r="Z917">
        <v>10</v>
      </c>
      <c r="AA917">
        <v>10</v>
      </c>
      <c r="AD917" t="s">
        <v>948</v>
      </c>
      <c r="AE917">
        <v>1097</v>
      </c>
      <c r="AF917" t="s">
        <v>161</v>
      </c>
    </row>
    <row r="918" spans="1:32" x14ac:dyDescent="0.25">
      <c r="A918" s="20" t="s">
        <v>218</v>
      </c>
      <c r="B918" s="26" t="s">
        <v>228</v>
      </c>
      <c r="C918" s="36" t="str">
        <f>VLOOKUP(X918, method!$A$1:$B$15, 2, 0)</f>
        <v>中後</v>
      </c>
      <c r="D918">
        <v>6</v>
      </c>
      <c r="E918" s="141" t="str">
        <f t="shared" si="28"/>
        <v>忠</v>
      </c>
      <c r="F918" s="141">
        <f>COUNTIF($B$2:B918,B918)</f>
        <v>10</v>
      </c>
      <c r="G918" s="141" t="str">
        <f t="shared" si="29"/>
        <v/>
      </c>
      <c r="H918">
        <v>7</v>
      </c>
      <c r="I918">
        <v>3</v>
      </c>
      <c r="J918" s="54" t="s">
        <v>58</v>
      </c>
      <c r="K918" s="54" t="s">
        <v>58</v>
      </c>
      <c r="L918" s="16" t="s">
        <v>14</v>
      </c>
      <c r="M918">
        <v>129</v>
      </c>
      <c r="N918">
        <v>133</v>
      </c>
      <c r="O918">
        <v>11</v>
      </c>
      <c r="P918">
        <v>17</v>
      </c>
      <c r="Q918" t="s">
        <v>551</v>
      </c>
      <c r="R918" s="31" t="s">
        <v>420</v>
      </c>
      <c r="S918" s="41">
        <v>1650</v>
      </c>
      <c r="T918" s="33" t="s">
        <v>427</v>
      </c>
      <c r="U918">
        <v>3</v>
      </c>
      <c r="V918">
        <v>73</v>
      </c>
      <c r="W918" s="12" t="s">
        <v>418</v>
      </c>
      <c r="X918">
        <v>9</v>
      </c>
      <c r="Y918">
        <v>9</v>
      </c>
      <c r="Z918">
        <v>10</v>
      </c>
      <c r="AA918">
        <v>6</v>
      </c>
      <c r="AD918" t="s">
        <v>234</v>
      </c>
      <c r="AE918">
        <v>1098</v>
      </c>
      <c r="AF918" t="s">
        <v>161</v>
      </c>
    </row>
    <row r="919" spans="1:32" x14ac:dyDescent="0.25">
      <c r="A919" s="20" t="s">
        <v>218</v>
      </c>
      <c r="B919" s="26" t="s">
        <v>228</v>
      </c>
      <c r="C919" s="38" t="str">
        <f>VLOOKUP(X919, method!$A$1:$B$15, 2, 0)</f>
        <v>留後</v>
      </c>
      <c r="D919">
        <v>9</v>
      </c>
      <c r="E919" s="141" t="str">
        <f t="shared" si="28"/>
        <v>忠</v>
      </c>
      <c r="F919" s="141">
        <f>COUNTIF($B$2:B919,B919)</f>
        <v>11</v>
      </c>
      <c r="G919" s="141" t="str">
        <f t="shared" si="29"/>
        <v/>
      </c>
      <c r="H919">
        <v>7</v>
      </c>
      <c r="I919">
        <v>9</v>
      </c>
      <c r="J919" s="54" t="s">
        <v>58</v>
      </c>
      <c r="K919" s="54" t="s">
        <v>58</v>
      </c>
      <c r="L919" s="16" t="s">
        <v>14</v>
      </c>
      <c r="M919">
        <v>129</v>
      </c>
      <c r="N919">
        <v>132</v>
      </c>
      <c r="O919">
        <v>11</v>
      </c>
      <c r="P919">
        <v>13</v>
      </c>
      <c r="Q919" t="s">
        <v>440</v>
      </c>
      <c r="R919" s="32" t="s">
        <v>416</v>
      </c>
      <c r="S919" s="41">
        <v>1650</v>
      </c>
      <c r="T919" s="33" t="s">
        <v>427</v>
      </c>
      <c r="U919">
        <v>3</v>
      </c>
      <c r="V919">
        <v>73</v>
      </c>
      <c r="W919" t="s">
        <v>502</v>
      </c>
      <c r="X919">
        <v>11</v>
      </c>
      <c r="Y919">
        <v>11</v>
      </c>
      <c r="Z919">
        <v>11</v>
      </c>
      <c r="AA919">
        <v>9</v>
      </c>
      <c r="AD919" t="s">
        <v>1363</v>
      </c>
      <c r="AE919">
        <v>1090</v>
      </c>
      <c r="AF919" t="s">
        <v>161</v>
      </c>
    </row>
    <row r="920" spans="1:32" x14ac:dyDescent="0.25">
      <c r="A920" s="20" t="s">
        <v>218</v>
      </c>
      <c r="B920" s="26" t="s">
        <v>228</v>
      </c>
      <c r="C920" s="36" t="str">
        <f>VLOOKUP(X920, method!$A$1:$B$15, 2, 0)</f>
        <v>中後</v>
      </c>
      <c r="D920" s="28">
        <v>1</v>
      </c>
      <c r="E920" s="140" t="str">
        <f t="shared" si="28"/>
        <v>忠</v>
      </c>
      <c r="F920" s="140">
        <f>COUNTIF($B$2:B920,B920)</f>
        <v>12</v>
      </c>
      <c r="G920" s="140" t="str">
        <f t="shared" si="29"/>
        <v/>
      </c>
      <c r="H920">
        <v>7</v>
      </c>
      <c r="I920">
        <v>6</v>
      </c>
      <c r="J920" s="54" t="s">
        <v>58</v>
      </c>
      <c r="K920" s="54" t="s">
        <v>58</v>
      </c>
      <c r="L920" s="16" t="s">
        <v>14</v>
      </c>
      <c r="M920">
        <v>129</v>
      </c>
      <c r="N920">
        <v>125</v>
      </c>
      <c r="O920">
        <v>11</v>
      </c>
      <c r="P920">
        <v>17</v>
      </c>
      <c r="Q920" t="s">
        <v>443</v>
      </c>
      <c r="R920" s="32" t="s">
        <v>426</v>
      </c>
      <c r="S920" s="41">
        <v>1650</v>
      </c>
      <c r="T920" s="33" t="s">
        <v>427</v>
      </c>
      <c r="U920">
        <v>3</v>
      </c>
      <c r="V920">
        <v>67</v>
      </c>
      <c r="W920" s="12" t="s">
        <v>654</v>
      </c>
      <c r="X920">
        <v>9</v>
      </c>
      <c r="Y920">
        <v>9</v>
      </c>
      <c r="Z920">
        <v>9</v>
      </c>
      <c r="AA920">
        <v>1</v>
      </c>
      <c r="AD920" t="s">
        <v>1364</v>
      </c>
      <c r="AE920">
        <v>1092</v>
      </c>
      <c r="AF920" t="s">
        <v>161</v>
      </c>
    </row>
    <row r="921" spans="1:32" x14ac:dyDescent="0.25">
      <c r="A921" s="20" t="s">
        <v>218</v>
      </c>
      <c r="B921" s="26" t="s">
        <v>228</v>
      </c>
      <c r="C921" s="37" t="str">
        <f>VLOOKUP(X921, method!$A$1:$B$15, 2, 0)</f>
        <v>中前</v>
      </c>
      <c r="D921" s="28">
        <v>1</v>
      </c>
      <c r="E921" s="140" t="str">
        <f t="shared" si="28"/>
        <v>忠</v>
      </c>
      <c r="F921" s="140">
        <f>COUNTIF($B$2:B921,B921)</f>
        <v>13</v>
      </c>
      <c r="G921" s="140" t="str">
        <f t="shared" si="29"/>
        <v/>
      </c>
      <c r="H921">
        <v>7</v>
      </c>
      <c r="I921">
        <v>1</v>
      </c>
      <c r="J921" s="54" t="s">
        <v>58</v>
      </c>
      <c r="K921" s="54" t="s">
        <v>58</v>
      </c>
      <c r="L921" s="16" t="s">
        <v>14</v>
      </c>
      <c r="M921">
        <v>129</v>
      </c>
      <c r="N921">
        <v>116</v>
      </c>
      <c r="O921">
        <v>11</v>
      </c>
      <c r="P921">
        <v>21</v>
      </c>
      <c r="Q921" t="s">
        <v>858</v>
      </c>
      <c r="R921" s="31" t="s">
        <v>420</v>
      </c>
      <c r="S921" s="41">
        <v>1650</v>
      </c>
      <c r="T921" s="33" t="s">
        <v>427</v>
      </c>
      <c r="U921">
        <v>3</v>
      </c>
      <c r="V921">
        <v>61</v>
      </c>
      <c r="W921" s="12" t="s">
        <v>654</v>
      </c>
      <c r="X921">
        <v>7</v>
      </c>
      <c r="Y921">
        <v>7</v>
      </c>
      <c r="Z921">
        <v>7</v>
      </c>
      <c r="AA921">
        <v>1</v>
      </c>
      <c r="AD921" t="s">
        <v>1365</v>
      </c>
      <c r="AE921">
        <v>1092</v>
      </c>
      <c r="AF921" t="s">
        <v>161</v>
      </c>
    </row>
    <row r="922" spans="1:32" x14ac:dyDescent="0.25">
      <c r="A922" s="20" t="s">
        <v>218</v>
      </c>
      <c r="B922" s="26" t="s">
        <v>228</v>
      </c>
      <c r="C922" s="38" t="str">
        <f>VLOOKUP(X922, method!$A$1:$B$15, 2, 0)</f>
        <v>留後</v>
      </c>
      <c r="D922">
        <v>7</v>
      </c>
      <c r="E922" s="141" t="str">
        <f t="shared" si="28"/>
        <v>忠</v>
      </c>
      <c r="F922" s="141">
        <f>COUNTIF($B$2:B922,B922)</f>
        <v>14</v>
      </c>
      <c r="G922" s="141" t="str">
        <f t="shared" si="29"/>
        <v/>
      </c>
      <c r="H922">
        <v>7</v>
      </c>
      <c r="I922">
        <v>9</v>
      </c>
      <c r="J922" s="54" t="s">
        <v>58</v>
      </c>
      <c r="K922" s="66" t="s">
        <v>173</v>
      </c>
      <c r="L922" s="16" t="s">
        <v>14</v>
      </c>
      <c r="M922">
        <v>129</v>
      </c>
      <c r="N922">
        <v>118</v>
      </c>
      <c r="O922">
        <v>11</v>
      </c>
      <c r="P922">
        <v>31</v>
      </c>
      <c r="Q922" t="s">
        <v>445</v>
      </c>
      <c r="R922" s="32" t="s">
        <v>426</v>
      </c>
      <c r="S922" s="41">
        <v>1650</v>
      </c>
      <c r="T922" s="33" t="s">
        <v>427</v>
      </c>
      <c r="U922">
        <v>3</v>
      </c>
      <c r="V922">
        <v>63</v>
      </c>
      <c r="W922">
        <v>4</v>
      </c>
      <c r="X922">
        <v>11</v>
      </c>
      <c r="Y922">
        <v>11</v>
      </c>
      <c r="Z922">
        <v>11</v>
      </c>
      <c r="AA922">
        <v>7</v>
      </c>
      <c r="AD922" t="s">
        <v>1366</v>
      </c>
      <c r="AE922">
        <v>1092</v>
      </c>
      <c r="AF922" t="s">
        <v>161</v>
      </c>
    </row>
    <row r="923" spans="1:32" x14ac:dyDescent="0.25">
      <c r="A923" s="20" t="s">
        <v>218</v>
      </c>
      <c r="B923" s="26" t="s">
        <v>228</v>
      </c>
      <c r="C923" s="38" t="str">
        <f>VLOOKUP(X923, method!$A$1:$B$15, 2, 0)</f>
        <v>留後</v>
      </c>
      <c r="D923" s="30">
        <v>5</v>
      </c>
      <c r="E923" s="141" t="str">
        <f t="shared" si="28"/>
        <v>忠</v>
      </c>
      <c r="F923" s="141">
        <f>COUNTIF($B$2:B923,B923)</f>
        <v>15</v>
      </c>
      <c r="G923" s="141" t="str">
        <f t="shared" si="29"/>
        <v/>
      </c>
      <c r="H923">
        <v>7</v>
      </c>
      <c r="I923">
        <v>9</v>
      </c>
      <c r="J923" s="54" t="s">
        <v>58</v>
      </c>
      <c r="K923" s="53" t="s">
        <v>53</v>
      </c>
      <c r="L923" s="16" t="s">
        <v>14</v>
      </c>
      <c r="M923">
        <v>129</v>
      </c>
      <c r="N923">
        <v>122</v>
      </c>
      <c r="O923">
        <v>11</v>
      </c>
      <c r="P923">
        <v>26</v>
      </c>
      <c r="Q923" t="s">
        <v>899</v>
      </c>
      <c r="R923" s="31" t="s">
        <v>420</v>
      </c>
      <c r="S923" s="41">
        <v>1650</v>
      </c>
      <c r="T923" s="33" t="s">
        <v>427</v>
      </c>
      <c r="U923">
        <v>3</v>
      </c>
      <c r="V923">
        <v>65</v>
      </c>
      <c r="W923" t="s">
        <v>435</v>
      </c>
      <c r="X923">
        <v>11</v>
      </c>
      <c r="Y923">
        <v>10</v>
      </c>
      <c r="Z923">
        <v>9</v>
      </c>
      <c r="AA923">
        <v>5</v>
      </c>
      <c r="AD923" t="s">
        <v>1366</v>
      </c>
      <c r="AE923">
        <v>1103</v>
      </c>
      <c r="AF923" t="s">
        <v>161</v>
      </c>
    </row>
    <row r="924" spans="1:32" x14ac:dyDescent="0.25">
      <c r="A924" s="20" t="s">
        <v>218</v>
      </c>
      <c r="B924" s="26" t="s">
        <v>228</v>
      </c>
      <c r="C924" s="36" t="str">
        <f>VLOOKUP(X924, method!$A$1:$B$15, 2, 0)</f>
        <v>中後</v>
      </c>
      <c r="D924">
        <v>6</v>
      </c>
      <c r="E924" s="141" t="str">
        <f t="shared" si="28"/>
        <v>忠</v>
      </c>
      <c r="F924" s="141">
        <f>COUNTIF($B$2:B924,B924)</f>
        <v>16</v>
      </c>
      <c r="G924" s="141" t="str">
        <f t="shared" si="29"/>
        <v/>
      </c>
      <c r="H924">
        <v>7</v>
      </c>
      <c r="I924">
        <v>8</v>
      </c>
      <c r="J924" s="54" t="s">
        <v>58</v>
      </c>
      <c r="K924" s="87" t="s">
        <v>1367</v>
      </c>
      <c r="L924" s="16" t="s">
        <v>14</v>
      </c>
      <c r="M924">
        <v>129</v>
      </c>
      <c r="N924">
        <v>124</v>
      </c>
      <c r="O924">
        <v>11</v>
      </c>
      <c r="P924">
        <v>7.7</v>
      </c>
      <c r="Q924" t="s">
        <v>742</v>
      </c>
      <c r="R924" s="32" t="s">
        <v>426</v>
      </c>
      <c r="S924">
        <v>1200</v>
      </c>
      <c r="T924" s="33" t="s">
        <v>417</v>
      </c>
      <c r="U924">
        <v>3</v>
      </c>
      <c r="V924">
        <v>67</v>
      </c>
      <c r="W924" t="s">
        <v>474</v>
      </c>
      <c r="X924">
        <v>9</v>
      </c>
      <c r="Y924">
        <v>9</v>
      </c>
      <c r="Z924">
        <v>6</v>
      </c>
      <c r="AD924" t="s">
        <v>646</v>
      </c>
      <c r="AE924">
        <v>1106</v>
      </c>
      <c r="AF924" t="s">
        <v>161</v>
      </c>
    </row>
    <row r="925" spans="1:32" x14ac:dyDescent="0.25">
      <c r="A925" s="20" t="s">
        <v>218</v>
      </c>
      <c r="B925" s="26" t="s">
        <v>228</v>
      </c>
      <c r="C925" s="38" t="str">
        <f>VLOOKUP(X925, method!$A$1:$B$15, 2, 0)</f>
        <v>留後</v>
      </c>
      <c r="D925">
        <v>7</v>
      </c>
      <c r="E925" s="141" t="str">
        <f t="shared" si="28"/>
        <v>忠</v>
      </c>
      <c r="F925" s="141">
        <f>COUNTIF($B$2:B925,B925)</f>
        <v>17</v>
      </c>
      <c r="G925" s="141" t="str">
        <f t="shared" si="29"/>
        <v/>
      </c>
      <c r="H925">
        <v>7</v>
      </c>
      <c r="I925">
        <v>7</v>
      </c>
      <c r="J925" s="54" t="s">
        <v>58</v>
      </c>
      <c r="K925" s="54" t="s">
        <v>58</v>
      </c>
      <c r="L925" s="16" t="s">
        <v>14</v>
      </c>
      <c r="M925">
        <v>129</v>
      </c>
      <c r="N925">
        <v>127</v>
      </c>
      <c r="O925">
        <v>11</v>
      </c>
      <c r="P925">
        <v>8.4</v>
      </c>
      <c r="Q925" t="s">
        <v>451</v>
      </c>
      <c r="R925" s="31" t="s">
        <v>420</v>
      </c>
      <c r="S925">
        <v>1200</v>
      </c>
      <c r="T925" s="33" t="s">
        <v>417</v>
      </c>
      <c r="U925">
        <v>3</v>
      </c>
      <c r="V925">
        <v>69</v>
      </c>
      <c r="W925">
        <v>4</v>
      </c>
      <c r="X925">
        <v>12</v>
      </c>
      <c r="Y925">
        <v>12</v>
      </c>
      <c r="Z925">
        <v>7</v>
      </c>
      <c r="AD925" t="s">
        <v>1368</v>
      </c>
      <c r="AE925">
        <v>1097</v>
      </c>
      <c r="AF925" t="s">
        <v>161</v>
      </c>
    </row>
    <row r="926" spans="1:32" x14ac:dyDescent="0.25">
      <c r="A926" s="20" t="s">
        <v>218</v>
      </c>
      <c r="B926" s="26" t="s">
        <v>228</v>
      </c>
      <c r="C926" s="36" t="str">
        <f>VLOOKUP(X926, method!$A$1:$B$15, 2, 0)</f>
        <v>中後</v>
      </c>
      <c r="D926" s="30">
        <v>5</v>
      </c>
      <c r="E926" s="141" t="str">
        <f t="shared" si="28"/>
        <v>忠</v>
      </c>
      <c r="F926" s="141">
        <f>COUNTIF($B$2:B926,B926)</f>
        <v>18</v>
      </c>
      <c r="G926" s="141" t="str">
        <f t="shared" si="29"/>
        <v/>
      </c>
      <c r="H926">
        <v>7</v>
      </c>
      <c r="I926">
        <v>2</v>
      </c>
      <c r="J926" s="54" t="s">
        <v>58</v>
      </c>
      <c r="K926" s="54" t="s">
        <v>58</v>
      </c>
      <c r="L926" s="16" t="s">
        <v>14</v>
      </c>
      <c r="M926">
        <v>129</v>
      </c>
      <c r="N926">
        <v>124</v>
      </c>
      <c r="O926">
        <v>11</v>
      </c>
      <c r="P926">
        <v>7</v>
      </c>
      <c r="Q926" t="s">
        <v>580</v>
      </c>
      <c r="R926" s="32" t="s">
        <v>432</v>
      </c>
      <c r="S926">
        <v>1200</v>
      </c>
      <c r="T926" s="33" t="s">
        <v>417</v>
      </c>
      <c r="U926">
        <v>3</v>
      </c>
      <c r="V926">
        <v>69</v>
      </c>
      <c r="W926" s="12" t="s">
        <v>446</v>
      </c>
      <c r="X926">
        <v>9</v>
      </c>
      <c r="Y926">
        <v>8</v>
      </c>
      <c r="Z926">
        <v>5</v>
      </c>
      <c r="AD926" t="s">
        <v>773</v>
      </c>
      <c r="AE926">
        <v>1110</v>
      </c>
      <c r="AF926" t="s">
        <v>161</v>
      </c>
    </row>
    <row r="927" spans="1:32" x14ac:dyDescent="0.25">
      <c r="A927" s="20" t="s">
        <v>218</v>
      </c>
      <c r="B927" s="26" t="s">
        <v>228</v>
      </c>
      <c r="C927" s="38" t="str">
        <f>VLOOKUP(X927, method!$A$1:$B$15, 2, 0)</f>
        <v>留後</v>
      </c>
      <c r="D927" s="28">
        <v>2</v>
      </c>
      <c r="E927" s="140" t="str">
        <f t="shared" si="28"/>
        <v>忠</v>
      </c>
      <c r="F927" s="140">
        <f>COUNTIF($B$2:B927,B927)</f>
        <v>19</v>
      </c>
      <c r="G927" s="140" t="str">
        <f t="shared" si="29"/>
        <v/>
      </c>
      <c r="H927">
        <v>7</v>
      </c>
      <c r="I927">
        <v>10</v>
      </c>
      <c r="J927" s="54" t="s">
        <v>58</v>
      </c>
      <c r="K927" s="54" t="s">
        <v>58</v>
      </c>
      <c r="L927" s="16" t="s">
        <v>14</v>
      </c>
      <c r="M927">
        <v>129</v>
      </c>
      <c r="N927">
        <v>127</v>
      </c>
      <c r="O927">
        <v>11</v>
      </c>
      <c r="P927">
        <v>18</v>
      </c>
      <c r="Q927" t="s">
        <v>901</v>
      </c>
      <c r="R927" s="32" t="s">
        <v>416</v>
      </c>
      <c r="S927">
        <v>1200</v>
      </c>
      <c r="T927" s="33" t="s">
        <v>417</v>
      </c>
      <c r="U927">
        <v>3</v>
      </c>
      <c r="V927">
        <v>67</v>
      </c>
      <c r="W927" s="12" t="s">
        <v>654</v>
      </c>
      <c r="X927">
        <v>11</v>
      </c>
      <c r="Y927">
        <v>11</v>
      </c>
      <c r="Z927">
        <v>2</v>
      </c>
      <c r="AD927" t="s">
        <v>1369</v>
      </c>
      <c r="AE927">
        <v>1108</v>
      </c>
      <c r="AF927" t="s">
        <v>161</v>
      </c>
    </row>
    <row r="928" spans="1:32" x14ac:dyDescent="0.25">
      <c r="A928" s="20" t="s">
        <v>218</v>
      </c>
      <c r="B928" s="26" t="s">
        <v>228</v>
      </c>
      <c r="C928" s="36" t="str">
        <f>VLOOKUP(X928, method!$A$1:$B$15, 2, 0)</f>
        <v>中後</v>
      </c>
      <c r="D928">
        <v>6</v>
      </c>
      <c r="E928" s="141" t="str">
        <f t="shared" si="28"/>
        <v>忠</v>
      </c>
      <c r="F928" s="141">
        <f>COUNTIF($B$2:B928,B928)</f>
        <v>20</v>
      </c>
      <c r="G928" s="141" t="str">
        <f t="shared" si="29"/>
        <v/>
      </c>
      <c r="H928">
        <v>7</v>
      </c>
      <c r="I928">
        <v>2</v>
      </c>
      <c r="J928" s="54" t="s">
        <v>58</v>
      </c>
      <c r="K928" s="49" t="s">
        <v>31</v>
      </c>
      <c r="L928" s="16" t="s">
        <v>14</v>
      </c>
      <c r="M928">
        <v>129</v>
      </c>
      <c r="N928">
        <v>127</v>
      </c>
      <c r="O928">
        <v>11</v>
      </c>
      <c r="P928">
        <v>6</v>
      </c>
      <c r="Q928" t="s">
        <v>583</v>
      </c>
      <c r="R928" s="32" t="s">
        <v>432</v>
      </c>
      <c r="S928">
        <v>1200</v>
      </c>
      <c r="T928" s="33" t="s">
        <v>417</v>
      </c>
      <c r="U928">
        <v>3</v>
      </c>
      <c r="V928">
        <v>69</v>
      </c>
      <c r="W928" s="12" t="s">
        <v>552</v>
      </c>
      <c r="X928">
        <v>8</v>
      </c>
      <c r="Y928">
        <v>6</v>
      </c>
      <c r="Z928">
        <v>6</v>
      </c>
      <c r="AD928" t="s">
        <v>620</v>
      </c>
      <c r="AE928">
        <v>1104</v>
      </c>
      <c r="AF928" t="s">
        <v>161</v>
      </c>
    </row>
    <row r="929" spans="1:32" x14ac:dyDescent="0.25">
      <c r="A929" s="20" t="s">
        <v>218</v>
      </c>
      <c r="B929" s="26" t="s">
        <v>228</v>
      </c>
      <c r="C929" s="38" t="str">
        <f>VLOOKUP(X929, method!$A$1:$B$15, 2, 0)</f>
        <v>留後</v>
      </c>
      <c r="D929" s="30">
        <v>4</v>
      </c>
      <c r="E929" s="141" t="str">
        <f t="shared" si="28"/>
        <v>忠</v>
      </c>
      <c r="F929" s="141">
        <f>COUNTIF($B$2:B929,B929)</f>
        <v>21</v>
      </c>
      <c r="G929" s="141" t="str">
        <f t="shared" si="29"/>
        <v/>
      </c>
      <c r="H929">
        <v>7</v>
      </c>
      <c r="I929">
        <v>4</v>
      </c>
      <c r="J929" s="54" t="s">
        <v>58</v>
      </c>
      <c r="K929" s="49" t="s">
        <v>31</v>
      </c>
      <c r="L929" s="16" t="s">
        <v>14</v>
      </c>
      <c r="M929">
        <v>129</v>
      </c>
      <c r="N929">
        <v>129</v>
      </c>
      <c r="O929">
        <v>11</v>
      </c>
      <c r="P929">
        <v>6.6</v>
      </c>
      <c r="Q929" t="s">
        <v>718</v>
      </c>
      <c r="R929" s="31" t="s">
        <v>420</v>
      </c>
      <c r="S929">
        <v>1000</v>
      </c>
      <c r="T929" s="33" t="s">
        <v>417</v>
      </c>
      <c r="U929">
        <v>3</v>
      </c>
      <c r="V929">
        <v>69</v>
      </c>
      <c r="W929" s="12" t="s">
        <v>418</v>
      </c>
      <c r="X929">
        <v>11</v>
      </c>
      <c r="Y929">
        <v>12</v>
      </c>
      <c r="Z929">
        <v>4</v>
      </c>
      <c r="AD929" t="s">
        <v>1370</v>
      </c>
      <c r="AE929">
        <v>1097</v>
      </c>
      <c r="AF929" t="s">
        <v>161</v>
      </c>
    </row>
    <row r="930" spans="1:32" x14ac:dyDescent="0.25">
      <c r="A930" s="20" t="s">
        <v>218</v>
      </c>
      <c r="B930" s="26" t="s">
        <v>228</v>
      </c>
      <c r="C930" s="36" t="str">
        <f>VLOOKUP(X930, method!$A$1:$B$15, 2, 0)</f>
        <v>中後</v>
      </c>
      <c r="D930">
        <v>6</v>
      </c>
      <c r="E930" s="141" t="str">
        <f t="shared" si="28"/>
        <v>忠</v>
      </c>
      <c r="F930" s="141">
        <f>COUNTIF($B$2:B930,B930)</f>
        <v>22</v>
      </c>
      <c r="G930" s="141" t="str">
        <f t="shared" si="29"/>
        <v/>
      </c>
      <c r="H930">
        <v>7</v>
      </c>
      <c r="I930">
        <v>4</v>
      </c>
      <c r="J930" s="54" t="s">
        <v>58</v>
      </c>
      <c r="K930" s="53" t="s">
        <v>53</v>
      </c>
      <c r="L930" s="16" t="s">
        <v>14</v>
      </c>
      <c r="M930">
        <v>129</v>
      </c>
      <c r="N930">
        <v>130</v>
      </c>
      <c r="O930">
        <v>11</v>
      </c>
      <c r="P930">
        <v>24</v>
      </c>
      <c r="Q930" t="s">
        <v>909</v>
      </c>
      <c r="R930" s="32" t="s">
        <v>416</v>
      </c>
      <c r="S930">
        <v>1200</v>
      </c>
      <c r="T930" s="33" t="s">
        <v>417</v>
      </c>
      <c r="U930">
        <v>3</v>
      </c>
      <c r="V930">
        <v>71</v>
      </c>
      <c r="W930" t="s">
        <v>453</v>
      </c>
      <c r="X930">
        <v>10</v>
      </c>
      <c r="Y930">
        <v>10</v>
      </c>
      <c r="Z930">
        <v>6</v>
      </c>
      <c r="AD930" t="s">
        <v>534</v>
      </c>
      <c r="AE930">
        <v>1094</v>
      </c>
      <c r="AF930" t="s">
        <v>161</v>
      </c>
    </row>
    <row r="931" spans="1:32" x14ac:dyDescent="0.25">
      <c r="A931" s="20" t="s">
        <v>218</v>
      </c>
      <c r="B931" s="26" t="s">
        <v>228</v>
      </c>
      <c r="C931" s="38" t="str">
        <f>VLOOKUP(X931, method!$A$1:$B$15, 2, 0)</f>
        <v>留後</v>
      </c>
      <c r="D931" s="28">
        <v>3</v>
      </c>
      <c r="E931" s="140" t="str">
        <f t="shared" si="28"/>
        <v>忠</v>
      </c>
      <c r="F931" s="140">
        <f>COUNTIF($B$2:B931,B931)</f>
        <v>23</v>
      </c>
      <c r="G931" s="140" t="str">
        <f t="shared" si="29"/>
        <v/>
      </c>
      <c r="H931">
        <v>7</v>
      </c>
      <c r="I931">
        <v>3</v>
      </c>
      <c r="J931" s="54" t="s">
        <v>58</v>
      </c>
      <c r="K931" s="49" t="s">
        <v>31</v>
      </c>
      <c r="L931" s="16" t="s">
        <v>14</v>
      </c>
      <c r="M931">
        <v>129</v>
      </c>
      <c r="N931">
        <v>130</v>
      </c>
      <c r="O931">
        <v>11</v>
      </c>
      <c r="P931">
        <v>11</v>
      </c>
      <c r="Q931" t="s">
        <v>939</v>
      </c>
      <c r="R931" s="32" t="s">
        <v>432</v>
      </c>
      <c r="S931">
        <v>1200</v>
      </c>
      <c r="T931" s="34" t="s">
        <v>438</v>
      </c>
      <c r="U931">
        <v>3</v>
      </c>
      <c r="V931">
        <v>71</v>
      </c>
      <c r="W931" s="12" t="s">
        <v>418</v>
      </c>
      <c r="X931">
        <v>11</v>
      </c>
      <c r="Y931">
        <v>9</v>
      </c>
      <c r="Z931">
        <v>3</v>
      </c>
      <c r="AD931" t="s">
        <v>481</v>
      </c>
      <c r="AE931">
        <v>1092</v>
      </c>
      <c r="AF931" t="s">
        <v>161</v>
      </c>
    </row>
    <row r="932" spans="1:32" x14ac:dyDescent="0.25">
      <c r="A932" s="20" t="s">
        <v>218</v>
      </c>
      <c r="B932" s="26" t="s">
        <v>228</v>
      </c>
      <c r="C932" s="38" t="str">
        <f>VLOOKUP(X932, method!$A$1:$B$15, 2, 0)</f>
        <v>留後</v>
      </c>
      <c r="D932">
        <v>7</v>
      </c>
      <c r="E932" s="141" t="str">
        <f t="shared" si="28"/>
        <v>忠</v>
      </c>
      <c r="F932" s="141">
        <f>COUNTIF($B$2:B932,B932)</f>
        <v>24</v>
      </c>
      <c r="G932" s="141" t="str">
        <f t="shared" si="29"/>
        <v/>
      </c>
      <c r="H932">
        <v>7</v>
      </c>
      <c r="I932">
        <v>12</v>
      </c>
      <c r="J932" s="54" t="s">
        <v>58</v>
      </c>
      <c r="K932" s="53" t="s">
        <v>53</v>
      </c>
      <c r="L932" s="16" t="s">
        <v>14</v>
      </c>
      <c r="M932">
        <v>129</v>
      </c>
      <c r="N932">
        <v>128</v>
      </c>
      <c r="O932">
        <v>11</v>
      </c>
      <c r="P932">
        <v>25</v>
      </c>
      <c r="Q932" t="s">
        <v>600</v>
      </c>
      <c r="R932" s="32" t="s">
        <v>416</v>
      </c>
      <c r="S932">
        <v>1200</v>
      </c>
      <c r="T932" s="33" t="s">
        <v>417</v>
      </c>
      <c r="U932">
        <v>3</v>
      </c>
      <c r="V932">
        <v>72</v>
      </c>
      <c r="W932" t="s">
        <v>502</v>
      </c>
      <c r="X932">
        <v>12</v>
      </c>
      <c r="Y932">
        <v>12</v>
      </c>
      <c r="Z932">
        <v>7</v>
      </c>
      <c r="AD932" t="s">
        <v>1116</v>
      </c>
      <c r="AE932">
        <v>1088</v>
      </c>
      <c r="AF932" t="s">
        <v>161</v>
      </c>
    </row>
    <row r="933" spans="1:32" x14ac:dyDescent="0.25">
      <c r="A933" s="20" t="s">
        <v>218</v>
      </c>
      <c r="B933" s="26" t="s">
        <v>228</v>
      </c>
      <c r="C933" s="36" t="str">
        <f>VLOOKUP(X933, method!$A$1:$B$15, 2, 0)</f>
        <v>中後</v>
      </c>
      <c r="D933" s="30">
        <v>5</v>
      </c>
      <c r="E933" s="141" t="str">
        <f t="shared" si="28"/>
        <v>忠</v>
      </c>
      <c r="F933" s="141">
        <f>COUNTIF($B$2:B933,B933)</f>
        <v>25</v>
      </c>
      <c r="G933" s="141" t="str">
        <f t="shared" si="29"/>
        <v/>
      </c>
      <c r="H933">
        <v>7</v>
      </c>
      <c r="I933">
        <v>6</v>
      </c>
      <c r="J933" s="54" t="s">
        <v>58</v>
      </c>
      <c r="K933" s="72" t="s">
        <v>434</v>
      </c>
      <c r="L933" s="16" t="s">
        <v>14</v>
      </c>
      <c r="M933">
        <v>129</v>
      </c>
      <c r="N933">
        <v>129</v>
      </c>
      <c r="O933">
        <v>11</v>
      </c>
      <c r="P933">
        <v>18</v>
      </c>
      <c r="Q933" t="s">
        <v>1207</v>
      </c>
      <c r="R933" s="32" t="s">
        <v>426</v>
      </c>
      <c r="S933">
        <v>1200</v>
      </c>
      <c r="T933" s="33" t="s">
        <v>417</v>
      </c>
      <c r="U933">
        <v>3</v>
      </c>
      <c r="V933">
        <v>72</v>
      </c>
      <c r="W933" s="12" t="s">
        <v>418</v>
      </c>
      <c r="X933">
        <v>8</v>
      </c>
      <c r="Y933">
        <v>8</v>
      </c>
      <c r="Z933">
        <v>5</v>
      </c>
      <c r="AD933" t="s">
        <v>1097</v>
      </c>
      <c r="AE933">
        <v>1081</v>
      </c>
      <c r="AF933" t="s">
        <v>161</v>
      </c>
    </row>
    <row r="934" spans="1:32" x14ac:dyDescent="0.25">
      <c r="A934" s="20" t="s">
        <v>218</v>
      </c>
      <c r="B934" s="26" t="s">
        <v>228</v>
      </c>
      <c r="C934" s="36" t="str">
        <f>VLOOKUP(X934, method!$A$1:$B$15, 2, 0)</f>
        <v>中後</v>
      </c>
      <c r="D934" s="28">
        <v>3</v>
      </c>
      <c r="E934" s="140" t="str">
        <f t="shared" si="28"/>
        <v>忠</v>
      </c>
      <c r="F934" s="140">
        <f>COUNTIF($B$2:B934,B934)</f>
        <v>26</v>
      </c>
      <c r="G934" s="140" t="str">
        <f t="shared" si="29"/>
        <v/>
      </c>
      <c r="H934">
        <v>7</v>
      </c>
      <c r="I934">
        <v>2</v>
      </c>
      <c r="J934" s="54" t="s">
        <v>58</v>
      </c>
      <c r="K934" s="72" t="s">
        <v>434</v>
      </c>
      <c r="L934" s="16" t="s">
        <v>14</v>
      </c>
      <c r="M934">
        <v>129</v>
      </c>
      <c r="N934">
        <v>128</v>
      </c>
      <c r="O934">
        <v>11</v>
      </c>
      <c r="P934">
        <v>6.2</v>
      </c>
      <c r="Q934" t="s">
        <v>1371</v>
      </c>
      <c r="R934" s="32" t="s">
        <v>432</v>
      </c>
      <c r="S934">
        <v>1200</v>
      </c>
      <c r="T934" s="33" t="s">
        <v>417</v>
      </c>
      <c r="U934">
        <v>3</v>
      </c>
      <c r="V934">
        <v>72</v>
      </c>
      <c r="W934" s="12">
        <v>2</v>
      </c>
      <c r="X934">
        <v>8</v>
      </c>
      <c r="Y934">
        <v>7</v>
      </c>
      <c r="Z934">
        <v>3</v>
      </c>
      <c r="AD934" t="s">
        <v>717</v>
      </c>
      <c r="AE934">
        <v>1078</v>
      </c>
      <c r="AF934" t="s">
        <v>161</v>
      </c>
    </row>
    <row r="935" spans="1:32" x14ac:dyDescent="0.25">
      <c r="A935" s="20" t="s">
        <v>218</v>
      </c>
      <c r="B935" s="26" t="s">
        <v>228</v>
      </c>
      <c r="C935" s="36" t="str">
        <f>VLOOKUP(X935, method!$A$1:$B$15, 2, 0)</f>
        <v>中後</v>
      </c>
      <c r="D935" s="28">
        <v>1</v>
      </c>
      <c r="E935" s="140" t="str">
        <f t="shared" si="28"/>
        <v>忠</v>
      </c>
      <c r="F935" s="140">
        <f>COUNTIF($B$2:B935,B935)</f>
        <v>27</v>
      </c>
      <c r="G935" s="140" t="str">
        <f t="shared" si="29"/>
        <v/>
      </c>
      <c r="H935">
        <v>7</v>
      </c>
      <c r="I935">
        <v>11</v>
      </c>
      <c r="J935" s="54" t="s">
        <v>58</v>
      </c>
      <c r="K935" s="49" t="s">
        <v>31</v>
      </c>
      <c r="L935" s="16" t="s">
        <v>14</v>
      </c>
      <c r="M935">
        <v>129</v>
      </c>
      <c r="N935">
        <v>127</v>
      </c>
      <c r="O935">
        <v>11</v>
      </c>
      <c r="P935">
        <v>5.2</v>
      </c>
      <c r="Q935" t="s">
        <v>1189</v>
      </c>
      <c r="R935" s="32" t="s">
        <v>416</v>
      </c>
      <c r="S935">
        <v>1200</v>
      </c>
      <c r="T935" s="33" t="s">
        <v>417</v>
      </c>
      <c r="U935">
        <v>3</v>
      </c>
      <c r="V935">
        <v>67</v>
      </c>
      <c r="W935" s="12" t="s">
        <v>989</v>
      </c>
      <c r="X935">
        <v>9</v>
      </c>
      <c r="Y935">
        <v>9</v>
      </c>
      <c r="Z935">
        <v>1</v>
      </c>
      <c r="AD935" t="s">
        <v>629</v>
      </c>
      <c r="AE935">
        <v>1075</v>
      </c>
      <c r="AF935" t="s">
        <v>161</v>
      </c>
    </row>
    <row r="936" spans="1:32" x14ac:dyDescent="0.25">
      <c r="A936" s="20" t="s">
        <v>218</v>
      </c>
      <c r="B936" s="26" t="s">
        <v>228</v>
      </c>
      <c r="C936" s="36" t="str">
        <f>VLOOKUP(X936, method!$A$1:$B$15, 2, 0)</f>
        <v>中後</v>
      </c>
      <c r="D936" s="30">
        <v>4</v>
      </c>
      <c r="E936" s="141" t="str">
        <f t="shared" si="28"/>
        <v>忠</v>
      </c>
      <c r="F936" s="141">
        <f>COUNTIF($B$2:B936,B936)</f>
        <v>28</v>
      </c>
      <c r="G936" s="141" t="str">
        <f t="shared" si="29"/>
        <v/>
      </c>
      <c r="H936">
        <v>7</v>
      </c>
      <c r="I936">
        <v>8</v>
      </c>
      <c r="J936" s="54" t="s">
        <v>58</v>
      </c>
      <c r="K936" s="62" t="s">
        <v>120</v>
      </c>
      <c r="L936" s="16" t="s">
        <v>14</v>
      </c>
      <c r="M936">
        <v>129</v>
      </c>
      <c r="N936">
        <v>123</v>
      </c>
      <c r="O936">
        <v>11</v>
      </c>
      <c r="P936">
        <v>14</v>
      </c>
      <c r="Q936" t="s">
        <v>763</v>
      </c>
      <c r="R936" s="32" t="s">
        <v>432</v>
      </c>
      <c r="S936">
        <v>1200</v>
      </c>
      <c r="T936" s="33" t="s">
        <v>417</v>
      </c>
      <c r="U936">
        <v>3</v>
      </c>
      <c r="V936">
        <v>68</v>
      </c>
      <c r="W936" t="s">
        <v>441</v>
      </c>
      <c r="X936">
        <v>10</v>
      </c>
      <c r="Y936">
        <v>9</v>
      </c>
      <c r="Z936">
        <v>4</v>
      </c>
      <c r="AD936" t="s">
        <v>458</v>
      </c>
      <c r="AE936">
        <v>1083</v>
      </c>
      <c r="AF936" t="s">
        <v>161</v>
      </c>
    </row>
    <row r="937" spans="1:32" x14ac:dyDescent="0.25">
      <c r="A937" s="20" t="s">
        <v>218</v>
      </c>
      <c r="B937" s="26" t="s">
        <v>228</v>
      </c>
      <c r="C937" s="38" t="str">
        <f>VLOOKUP(X937, method!$A$1:$B$15, 2, 0)</f>
        <v>留後</v>
      </c>
      <c r="D937" s="28">
        <v>3</v>
      </c>
      <c r="E937" s="140" t="str">
        <f t="shared" si="28"/>
        <v>忠</v>
      </c>
      <c r="F937" s="140">
        <f>COUNTIF($B$2:B937,B937)</f>
        <v>29</v>
      </c>
      <c r="G937" s="140" t="str">
        <f t="shared" si="29"/>
        <v/>
      </c>
      <c r="H937">
        <v>7</v>
      </c>
      <c r="I937">
        <v>3</v>
      </c>
      <c r="J937" s="54" t="s">
        <v>58</v>
      </c>
      <c r="K937" s="54" t="s">
        <v>58</v>
      </c>
      <c r="L937" s="16" t="s">
        <v>14</v>
      </c>
      <c r="M937">
        <v>129</v>
      </c>
      <c r="N937">
        <v>126</v>
      </c>
      <c r="O937">
        <v>11</v>
      </c>
      <c r="P937">
        <v>7.3</v>
      </c>
      <c r="Q937" t="s">
        <v>1372</v>
      </c>
      <c r="R937" s="31" t="s">
        <v>420</v>
      </c>
      <c r="S937">
        <v>1200</v>
      </c>
      <c r="T937" s="33" t="s">
        <v>417</v>
      </c>
      <c r="U937">
        <v>3</v>
      </c>
      <c r="V937">
        <v>68</v>
      </c>
      <c r="W937" s="12" t="s">
        <v>549</v>
      </c>
      <c r="X937">
        <v>11</v>
      </c>
      <c r="Y937">
        <v>10</v>
      </c>
      <c r="Z937">
        <v>3</v>
      </c>
      <c r="AD937" t="s">
        <v>567</v>
      </c>
      <c r="AE937">
        <v>1074</v>
      </c>
      <c r="AF937" t="s">
        <v>450</v>
      </c>
    </row>
    <row r="938" spans="1:32" x14ac:dyDescent="0.25">
      <c r="A938" s="20" t="s">
        <v>218</v>
      </c>
      <c r="B938" s="26" t="s">
        <v>228</v>
      </c>
      <c r="C938" s="36" t="str">
        <f>VLOOKUP(X938, method!$A$1:$B$15, 2, 0)</f>
        <v>中後</v>
      </c>
      <c r="D938">
        <v>7</v>
      </c>
      <c r="E938" s="141" t="str">
        <f t="shared" si="28"/>
        <v>忠</v>
      </c>
      <c r="F938" s="141">
        <f>COUNTIF($B$2:B938,B938)</f>
        <v>30</v>
      </c>
      <c r="G938" s="141" t="str">
        <f t="shared" si="29"/>
        <v/>
      </c>
      <c r="H938">
        <v>7</v>
      </c>
      <c r="I938">
        <v>7</v>
      </c>
      <c r="J938" s="54" t="s">
        <v>58</v>
      </c>
      <c r="K938" s="49" t="s">
        <v>31</v>
      </c>
      <c r="L938" s="16" t="s">
        <v>14</v>
      </c>
      <c r="M938">
        <v>129</v>
      </c>
      <c r="N938">
        <v>125</v>
      </c>
      <c r="O938">
        <v>11</v>
      </c>
      <c r="P938">
        <v>4.8</v>
      </c>
      <c r="Q938" t="s">
        <v>613</v>
      </c>
      <c r="R938" s="32" t="s">
        <v>426</v>
      </c>
      <c r="S938">
        <v>1200</v>
      </c>
      <c r="T938" s="33" t="s">
        <v>417</v>
      </c>
      <c r="U938">
        <v>3</v>
      </c>
      <c r="V938">
        <v>68</v>
      </c>
      <c r="W938" s="12">
        <v>2</v>
      </c>
      <c r="X938">
        <v>10</v>
      </c>
      <c r="Y938">
        <v>10</v>
      </c>
      <c r="Z938">
        <v>7</v>
      </c>
      <c r="AD938" t="s">
        <v>537</v>
      </c>
      <c r="AE938">
        <v>1095</v>
      </c>
      <c r="AF938" t="s">
        <v>624</v>
      </c>
    </row>
    <row r="939" spans="1:32" x14ac:dyDescent="0.25">
      <c r="A939" s="20" t="s">
        <v>218</v>
      </c>
      <c r="B939" s="26" t="s">
        <v>228</v>
      </c>
      <c r="C939" s="36" t="str">
        <f>VLOOKUP(X939, method!$A$1:$B$15, 2, 0)</f>
        <v>中後</v>
      </c>
      <c r="D939" s="28">
        <v>3</v>
      </c>
      <c r="E939" s="140" t="str">
        <f t="shared" si="28"/>
        <v>忠</v>
      </c>
      <c r="F939" s="140">
        <f>COUNTIF($B$2:B939,B939)</f>
        <v>31</v>
      </c>
      <c r="G939" s="140" t="str">
        <f t="shared" si="29"/>
        <v/>
      </c>
      <c r="H939">
        <v>7</v>
      </c>
      <c r="I939">
        <v>6</v>
      </c>
      <c r="J939" s="54" t="s">
        <v>58</v>
      </c>
      <c r="K939" s="49" t="s">
        <v>31</v>
      </c>
      <c r="L939" s="16" t="s">
        <v>14</v>
      </c>
      <c r="M939">
        <v>129</v>
      </c>
      <c r="N939">
        <v>125</v>
      </c>
      <c r="O939">
        <v>11</v>
      </c>
      <c r="P939">
        <v>4.0999999999999996</v>
      </c>
      <c r="Q939" t="s">
        <v>767</v>
      </c>
      <c r="R939" s="31" t="s">
        <v>420</v>
      </c>
      <c r="S939">
        <v>1200</v>
      </c>
      <c r="T939" s="33" t="s">
        <v>417</v>
      </c>
      <c r="U939">
        <v>3</v>
      </c>
      <c r="V939">
        <v>68</v>
      </c>
      <c r="W939" s="12" t="s">
        <v>539</v>
      </c>
      <c r="X939">
        <v>10</v>
      </c>
      <c r="Y939">
        <v>10</v>
      </c>
      <c r="Z939">
        <v>3</v>
      </c>
      <c r="AD939" t="s">
        <v>458</v>
      </c>
      <c r="AE939">
        <v>1080</v>
      </c>
      <c r="AF939" t="s">
        <v>624</v>
      </c>
    </row>
    <row r="940" spans="1:32" x14ac:dyDescent="0.25">
      <c r="A940" s="20" t="s">
        <v>218</v>
      </c>
      <c r="B940" s="26" t="s">
        <v>228</v>
      </c>
      <c r="C940" s="36" t="str">
        <f>VLOOKUP(X940, method!$A$1:$B$15, 2, 0)</f>
        <v>中後</v>
      </c>
      <c r="D940" s="28">
        <v>2</v>
      </c>
      <c r="E940" s="140" t="str">
        <f t="shared" si="28"/>
        <v>忠</v>
      </c>
      <c r="F940" s="140">
        <f>COUNTIF($B$2:B940,B940)</f>
        <v>32</v>
      </c>
      <c r="G940" s="140" t="str">
        <f t="shared" si="29"/>
        <v/>
      </c>
      <c r="H940">
        <v>7</v>
      </c>
      <c r="I940">
        <v>6</v>
      </c>
      <c r="J940" s="54" t="s">
        <v>58</v>
      </c>
      <c r="K940" s="88" t="s">
        <v>1373</v>
      </c>
      <c r="L940" s="16" t="s">
        <v>14</v>
      </c>
      <c r="M940">
        <v>129</v>
      </c>
      <c r="N940">
        <v>122</v>
      </c>
      <c r="O940">
        <v>11</v>
      </c>
      <c r="P940">
        <v>14</v>
      </c>
      <c r="Q940" t="s">
        <v>917</v>
      </c>
      <c r="R940" s="32" t="s">
        <v>416</v>
      </c>
      <c r="S940">
        <v>1200</v>
      </c>
      <c r="T940" s="33" t="s">
        <v>417</v>
      </c>
      <c r="U940">
        <v>3</v>
      </c>
      <c r="V940">
        <v>66</v>
      </c>
      <c r="W940" s="12" t="s">
        <v>654</v>
      </c>
      <c r="X940">
        <v>9</v>
      </c>
      <c r="Y940">
        <v>11</v>
      </c>
      <c r="Z940">
        <v>2</v>
      </c>
      <c r="AD940" t="s">
        <v>1097</v>
      </c>
      <c r="AE940">
        <v>1083</v>
      </c>
      <c r="AF940" t="s">
        <v>624</v>
      </c>
    </row>
    <row r="941" spans="1:32" x14ac:dyDescent="0.25">
      <c r="A941" s="20" t="s">
        <v>218</v>
      </c>
      <c r="B941" s="26" t="s">
        <v>228</v>
      </c>
      <c r="C941" s="37" t="str">
        <f>VLOOKUP(X941, method!$A$1:$B$15, 2, 0)</f>
        <v>中前</v>
      </c>
      <c r="D941" s="28">
        <v>1</v>
      </c>
      <c r="E941" s="140" t="str">
        <f t="shared" si="28"/>
        <v>忠</v>
      </c>
      <c r="F941" s="140">
        <f>COUNTIF($B$2:B941,B941)</f>
        <v>33</v>
      </c>
      <c r="G941" s="140" t="str">
        <f t="shared" si="29"/>
        <v/>
      </c>
      <c r="H941">
        <v>7</v>
      </c>
      <c r="I941">
        <v>4</v>
      </c>
      <c r="J941" s="54" t="s">
        <v>58</v>
      </c>
      <c r="K941" s="49" t="s">
        <v>31</v>
      </c>
      <c r="L941" s="16" t="s">
        <v>14</v>
      </c>
      <c r="M941">
        <v>129</v>
      </c>
      <c r="N941">
        <v>135</v>
      </c>
      <c r="O941">
        <v>11</v>
      </c>
      <c r="P941">
        <v>2.4</v>
      </c>
      <c r="Q941" t="s">
        <v>616</v>
      </c>
      <c r="R941" s="32" t="s">
        <v>432</v>
      </c>
      <c r="S941">
        <v>1200</v>
      </c>
      <c r="T941" s="33" t="s">
        <v>417</v>
      </c>
      <c r="U941">
        <v>4</v>
      </c>
      <c r="V941">
        <v>60</v>
      </c>
      <c r="W941" s="12" t="s">
        <v>423</v>
      </c>
      <c r="X941">
        <v>7</v>
      </c>
      <c r="Y941">
        <v>7</v>
      </c>
      <c r="Z941">
        <v>1</v>
      </c>
      <c r="AD941" t="s">
        <v>40</v>
      </c>
      <c r="AE941">
        <v>1067</v>
      </c>
      <c r="AF941" t="s">
        <v>624</v>
      </c>
    </row>
    <row r="942" spans="1:32" x14ac:dyDescent="0.25">
      <c r="A942" s="20" t="s">
        <v>218</v>
      </c>
      <c r="B942" s="26" t="s">
        <v>228</v>
      </c>
      <c r="C942" s="36" t="str">
        <f>VLOOKUP(X942, method!$A$1:$B$15, 2, 0)</f>
        <v>中後</v>
      </c>
      <c r="D942" s="30">
        <v>4</v>
      </c>
      <c r="E942" s="141" t="str">
        <f t="shared" si="28"/>
        <v>忠</v>
      </c>
      <c r="F942" s="141">
        <f>COUNTIF($B$2:B942,B942)</f>
        <v>34</v>
      </c>
      <c r="G942" s="141" t="str">
        <f t="shared" si="29"/>
        <v/>
      </c>
      <c r="H942">
        <v>7</v>
      </c>
      <c r="I942">
        <v>5</v>
      </c>
      <c r="J942" s="54" t="s">
        <v>58</v>
      </c>
      <c r="K942" s="54" t="s">
        <v>58</v>
      </c>
      <c r="L942" s="16" t="s">
        <v>14</v>
      </c>
      <c r="M942">
        <v>129</v>
      </c>
      <c r="N942">
        <v>135</v>
      </c>
      <c r="O942">
        <v>11</v>
      </c>
      <c r="P942">
        <v>13</v>
      </c>
      <c r="Q942" t="s">
        <v>1374</v>
      </c>
      <c r="R942" s="31" t="s">
        <v>420</v>
      </c>
      <c r="S942">
        <v>1000</v>
      </c>
      <c r="T942" s="34" t="s">
        <v>438</v>
      </c>
      <c r="U942">
        <v>4</v>
      </c>
      <c r="V942">
        <v>60</v>
      </c>
      <c r="W942" s="12" t="s">
        <v>471</v>
      </c>
      <c r="X942">
        <v>10</v>
      </c>
      <c r="Y942">
        <v>11</v>
      </c>
      <c r="Z942">
        <v>4</v>
      </c>
      <c r="AD942" t="s">
        <v>1375</v>
      </c>
      <c r="AE942">
        <v>1075</v>
      </c>
      <c r="AF942" t="s">
        <v>624</v>
      </c>
    </row>
    <row r="943" spans="1:32" x14ac:dyDescent="0.25">
      <c r="A943" s="20" t="s">
        <v>218</v>
      </c>
      <c r="B943" s="26" t="s">
        <v>228</v>
      </c>
      <c r="C943" s="36" t="str">
        <f>VLOOKUP(X943, method!$A$1:$B$15, 2, 0)</f>
        <v>中後</v>
      </c>
      <c r="D943">
        <v>8</v>
      </c>
      <c r="E943" s="141" t="str">
        <f t="shared" si="28"/>
        <v>忠</v>
      </c>
      <c r="F943" s="141">
        <f>COUNTIF($B$2:B943,B943)</f>
        <v>35</v>
      </c>
      <c r="G943" s="141" t="str">
        <f t="shared" si="29"/>
        <v/>
      </c>
      <c r="H943">
        <v>7</v>
      </c>
      <c r="I943">
        <v>6</v>
      </c>
      <c r="J943" s="54" t="s">
        <v>58</v>
      </c>
      <c r="K943" s="66" t="s">
        <v>173</v>
      </c>
      <c r="L943" s="16" t="s">
        <v>14</v>
      </c>
      <c r="M943">
        <v>129</v>
      </c>
      <c r="N943">
        <v>116</v>
      </c>
      <c r="O943">
        <v>11</v>
      </c>
      <c r="P943">
        <v>32</v>
      </c>
      <c r="Q943" t="s">
        <v>1376</v>
      </c>
      <c r="R943" s="32" t="s">
        <v>416</v>
      </c>
      <c r="S943">
        <v>1200</v>
      </c>
      <c r="T943" s="33" t="s">
        <v>427</v>
      </c>
      <c r="U943">
        <v>3</v>
      </c>
      <c r="V943">
        <v>61</v>
      </c>
      <c r="W943" t="s">
        <v>429</v>
      </c>
      <c r="X943">
        <v>9</v>
      </c>
      <c r="Y943">
        <v>9</v>
      </c>
      <c r="Z943">
        <v>8</v>
      </c>
      <c r="AD943" t="s">
        <v>169</v>
      </c>
      <c r="AE943">
        <v>1068</v>
      </c>
      <c r="AF943" t="s">
        <v>624</v>
      </c>
    </row>
    <row r="944" spans="1:32" x14ac:dyDescent="0.25">
      <c r="A944" s="20" t="s">
        <v>218</v>
      </c>
      <c r="B944" s="27" t="s">
        <v>231</v>
      </c>
      <c r="C944" s="35" t="str">
        <f>VLOOKUP(X944, method!$A$1:$B$15, 2, 0)</f>
        <v>放頭</v>
      </c>
      <c r="D944">
        <v>9</v>
      </c>
      <c r="E944" s="141" t="str">
        <f t="shared" si="28"/>
        <v/>
      </c>
      <c r="F944" s="141">
        <f>COUNTIF($B$2:B944,B944)</f>
        <v>1</v>
      </c>
      <c r="G944" s="141" t="str">
        <f t="shared" si="29"/>
        <v/>
      </c>
      <c r="H944">
        <v>10</v>
      </c>
      <c r="I944">
        <v>1</v>
      </c>
      <c r="J944" s="46" t="s">
        <v>13</v>
      </c>
      <c r="K944" s="51" t="s">
        <v>43</v>
      </c>
      <c r="L944" s="24" t="s">
        <v>179</v>
      </c>
      <c r="M944">
        <v>124</v>
      </c>
      <c r="N944">
        <v>129</v>
      </c>
      <c r="O944">
        <v>10</v>
      </c>
      <c r="P944">
        <v>22</v>
      </c>
      <c r="Q944" t="s">
        <v>493</v>
      </c>
      <c r="R944" t="s">
        <v>479</v>
      </c>
      <c r="S944">
        <v>1600</v>
      </c>
      <c r="T944" s="33" t="s">
        <v>417</v>
      </c>
      <c r="U944">
        <v>3</v>
      </c>
      <c r="V944">
        <v>73</v>
      </c>
      <c r="W944" t="s">
        <v>533</v>
      </c>
      <c r="X944">
        <v>2</v>
      </c>
      <c r="Y944">
        <v>1</v>
      </c>
      <c r="Z944">
        <v>1</v>
      </c>
      <c r="AA944">
        <v>9</v>
      </c>
      <c r="AD944" t="s">
        <v>1377</v>
      </c>
      <c r="AE944">
        <v>1159</v>
      </c>
      <c r="AF944" t="s">
        <v>572</v>
      </c>
    </row>
    <row r="945" spans="1:32" x14ac:dyDescent="0.25">
      <c r="A945" s="20" t="s">
        <v>218</v>
      </c>
      <c r="B945" s="27" t="s">
        <v>231</v>
      </c>
      <c r="C945" s="35" t="str">
        <f>VLOOKUP(X945, method!$A$1:$B$15, 2, 0)</f>
        <v>放頭</v>
      </c>
      <c r="D945">
        <v>13</v>
      </c>
      <c r="E945" s="141" t="str">
        <f t="shared" si="28"/>
        <v/>
      </c>
      <c r="F945" s="141">
        <f>COUNTIF($B$2:B945,B945)</f>
        <v>2</v>
      </c>
      <c r="G945" s="141" t="str">
        <f t="shared" si="29"/>
        <v/>
      </c>
      <c r="H945">
        <v>10</v>
      </c>
      <c r="I945">
        <v>7</v>
      </c>
      <c r="J945" s="46" t="s">
        <v>13</v>
      </c>
      <c r="K945" s="74" t="s">
        <v>404</v>
      </c>
      <c r="L945" s="24" t="s">
        <v>179</v>
      </c>
      <c r="M945">
        <v>124</v>
      </c>
      <c r="N945">
        <v>132</v>
      </c>
      <c r="O945">
        <v>10</v>
      </c>
      <c r="P945">
        <v>18</v>
      </c>
      <c r="Q945" t="s">
        <v>1378</v>
      </c>
      <c r="R945" t="s">
        <v>501</v>
      </c>
      <c r="S945">
        <v>1400</v>
      </c>
      <c r="T945" s="33" t="s">
        <v>427</v>
      </c>
      <c r="U945">
        <v>3</v>
      </c>
      <c r="V945">
        <v>75</v>
      </c>
      <c r="W945" t="s">
        <v>533</v>
      </c>
      <c r="X945">
        <v>2</v>
      </c>
      <c r="Y945">
        <v>2</v>
      </c>
      <c r="Z945">
        <v>2</v>
      </c>
      <c r="AA945">
        <v>13</v>
      </c>
      <c r="AD945" t="s">
        <v>1379</v>
      </c>
      <c r="AE945">
        <v>1154</v>
      </c>
      <c r="AF945" t="s">
        <v>17</v>
      </c>
    </row>
    <row r="946" spans="1:32" x14ac:dyDescent="0.25">
      <c r="A946" s="20" t="s">
        <v>218</v>
      </c>
      <c r="B946" s="27" t="s">
        <v>231</v>
      </c>
      <c r="C946" s="36" t="str">
        <f>VLOOKUP(X946, method!$A$1:$B$15, 2, 0)</f>
        <v>中後</v>
      </c>
      <c r="D946">
        <v>14</v>
      </c>
      <c r="E946" s="141" t="str">
        <f t="shared" si="28"/>
        <v/>
      </c>
      <c r="F946" s="141">
        <f>COUNTIF($B$2:B946,B946)</f>
        <v>3</v>
      </c>
      <c r="G946" s="141" t="str">
        <f t="shared" si="29"/>
        <v/>
      </c>
      <c r="H946">
        <v>10</v>
      </c>
      <c r="I946">
        <v>13</v>
      </c>
      <c r="J946" s="46" t="s">
        <v>13</v>
      </c>
      <c r="K946" s="48" t="s">
        <v>26</v>
      </c>
      <c r="L946" s="24" t="s">
        <v>179</v>
      </c>
      <c r="M946">
        <v>124</v>
      </c>
      <c r="N946">
        <v>130</v>
      </c>
      <c r="O946">
        <v>10</v>
      </c>
      <c r="P946">
        <v>15</v>
      </c>
      <c r="Q946" t="s">
        <v>974</v>
      </c>
      <c r="R946" t="s">
        <v>479</v>
      </c>
      <c r="S946">
        <v>1400</v>
      </c>
      <c r="T946" s="33" t="s">
        <v>417</v>
      </c>
      <c r="U946">
        <v>3</v>
      </c>
      <c r="V946">
        <v>75</v>
      </c>
      <c r="W946">
        <v>18</v>
      </c>
      <c r="X946">
        <v>8</v>
      </c>
      <c r="Y946">
        <v>7</v>
      </c>
      <c r="Z946">
        <v>10</v>
      </c>
      <c r="AA946">
        <v>14</v>
      </c>
      <c r="AD946" t="s">
        <v>1380</v>
      </c>
      <c r="AE946">
        <v>1158</v>
      </c>
      <c r="AF946" t="s">
        <v>17</v>
      </c>
    </row>
    <row r="947" spans="1:32" x14ac:dyDescent="0.25">
      <c r="A947" s="20" t="s">
        <v>218</v>
      </c>
      <c r="B947" s="27" t="s">
        <v>231</v>
      </c>
      <c r="C947" s="35" t="str">
        <f>VLOOKUP(X947, method!$A$1:$B$15, 2, 0)</f>
        <v>放頭</v>
      </c>
      <c r="D947" s="28">
        <v>2</v>
      </c>
      <c r="E947" s="140" t="str">
        <f t="shared" si="28"/>
        <v/>
      </c>
      <c r="F947" s="140">
        <f>COUNTIF($B$2:B947,B947)</f>
        <v>4</v>
      </c>
      <c r="G947" s="140" t="str">
        <f t="shared" si="29"/>
        <v/>
      </c>
      <c r="H947">
        <v>10</v>
      </c>
      <c r="I947">
        <v>9</v>
      </c>
      <c r="J947" s="46" t="s">
        <v>13</v>
      </c>
      <c r="K947" s="48" t="s">
        <v>26</v>
      </c>
      <c r="L947" s="24" t="s">
        <v>179</v>
      </c>
      <c r="M947">
        <v>124</v>
      </c>
      <c r="N947">
        <v>131</v>
      </c>
      <c r="O947">
        <v>10</v>
      </c>
      <c r="P947">
        <v>20</v>
      </c>
      <c r="Q947" t="s">
        <v>951</v>
      </c>
      <c r="R947" t="s">
        <v>483</v>
      </c>
      <c r="S947">
        <v>1400</v>
      </c>
      <c r="T947" s="33" t="s">
        <v>427</v>
      </c>
      <c r="U947">
        <v>3</v>
      </c>
      <c r="V947">
        <v>74</v>
      </c>
      <c r="W947" s="12" t="s">
        <v>539</v>
      </c>
      <c r="X947">
        <v>3</v>
      </c>
      <c r="Y947">
        <v>3</v>
      </c>
      <c r="Z947">
        <v>3</v>
      </c>
      <c r="AA947">
        <v>2</v>
      </c>
      <c r="AD947" t="s">
        <v>1381</v>
      </c>
      <c r="AE947">
        <v>1153</v>
      </c>
      <c r="AF947" t="s">
        <v>17</v>
      </c>
    </row>
    <row r="948" spans="1:32" x14ac:dyDescent="0.25">
      <c r="A948" s="20" t="s">
        <v>218</v>
      </c>
      <c r="B948" s="27" t="s">
        <v>231</v>
      </c>
      <c r="C948" s="35" t="str">
        <f>VLOOKUP(X948, method!$A$1:$B$15, 2, 0)</f>
        <v>放頭</v>
      </c>
      <c r="D948" s="30">
        <v>4</v>
      </c>
      <c r="E948" s="141" t="str">
        <f t="shared" si="28"/>
        <v/>
      </c>
      <c r="F948" s="141">
        <f>COUNTIF($B$2:B948,B948)</f>
        <v>5</v>
      </c>
      <c r="G948" s="141" t="str">
        <f t="shared" si="29"/>
        <v/>
      </c>
      <c r="H948">
        <v>10</v>
      </c>
      <c r="I948">
        <v>14</v>
      </c>
      <c r="J948" s="46" t="s">
        <v>13</v>
      </c>
      <c r="K948" s="48" t="s">
        <v>26</v>
      </c>
      <c r="L948" s="24" t="s">
        <v>179</v>
      </c>
      <c r="M948">
        <v>124</v>
      </c>
      <c r="N948">
        <v>130</v>
      </c>
      <c r="O948">
        <v>10</v>
      </c>
      <c r="P948">
        <v>123</v>
      </c>
      <c r="Q948" t="s">
        <v>570</v>
      </c>
      <c r="R948" t="s">
        <v>465</v>
      </c>
      <c r="S948">
        <v>1400</v>
      </c>
      <c r="T948" s="33" t="s">
        <v>427</v>
      </c>
      <c r="U948">
        <v>3</v>
      </c>
      <c r="V948">
        <v>74</v>
      </c>
      <c r="W948" s="12" t="s">
        <v>539</v>
      </c>
      <c r="X948">
        <v>2</v>
      </c>
      <c r="Y948">
        <v>2</v>
      </c>
      <c r="Z948">
        <v>2</v>
      </c>
      <c r="AA948">
        <v>4</v>
      </c>
      <c r="AD948" t="s">
        <v>1382</v>
      </c>
      <c r="AE948">
        <v>1133</v>
      </c>
      <c r="AF948" t="s">
        <v>17</v>
      </c>
    </row>
    <row r="949" spans="1:32" x14ac:dyDescent="0.25">
      <c r="A949" s="20" t="s">
        <v>218</v>
      </c>
      <c r="B949" s="27" t="s">
        <v>231</v>
      </c>
      <c r="C949" s="38" t="str">
        <f>VLOOKUP(X949, method!$A$1:$B$15, 2, 0)</f>
        <v>留後</v>
      </c>
      <c r="D949">
        <v>13</v>
      </c>
      <c r="E949" s="141" t="str">
        <f t="shared" si="28"/>
        <v/>
      </c>
      <c r="F949" s="141">
        <f>COUNTIF($B$2:B949,B949)</f>
        <v>6</v>
      </c>
      <c r="G949" s="141" t="str">
        <f t="shared" si="29"/>
        <v/>
      </c>
      <c r="H949">
        <v>10</v>
      </c>
      <c r="I949">
        <v>13</v>
      </c>
      <c r="J949" s="46" t="s">
        <v>13</v>
      </c>
      <c r="K949" s="48" t="s">
        <v>26</v>
      </c>
      <c r="L949" s="24" t="s">
        <v>179</v>
      </c>
      <c r="M949">
        <v>124</v>
      </c>
      <c r="N949">
        <v>132</v>
      </c>
      <c r="O949">
        <v>10</v>
      </c>
      <c r="P949">
        <v>181</v>
      </c>
      <c r="Q949" t="s">
        <v>664</v>
      </c>
      <c r="R949" t="s">
        <v>483</v>
      </c>
      <c r="S949">
        <v>1400</v>
      </c>
      <c r="T949" s="33" t="s">
        <v>417</v>
      </c>
      <c r="U949">
        <v>3</v>
      </c>
      <c r="V949">
        <v>76</v>
      </c>
      <c r="W949" t="s">
        <v>589</v>
      </c>
      <c r="X949">
        <v>11</v>
      </c>
      <c r="Y949">
        <v>13</v>
      </c>
      <c r="Z949">
        <v>13</v>
      </c>
      <c r="AA949">
        <v>13</v>
      </c>
      <c r="AD949" t="s">
        <v>1304</v>
      </c>
      <c r="AE949">
        <v>1134</v>
      </c>
      <c r="AF949" t="s">
        <v>17</v>
      </c>
    </row>
    <row r="950" spans="1:32" x14ac:dyDescent="0.25">
      <c r="A950" s="20" t="s">
        <v>218</v>
      </c>
      <c r="B950" s="27" t="s">
        <v>231</v>
      </c>
      <c r="C950" s="37" t="str">
        <f>VLOOKUP(X950, method!$A$1:$B$15, 2, 0)</f>
        <v>中前</v>
      </c>
      <c r="D950">
        <v>13</v>
      </c>
      <c r="E950" s="141" t="str">
        <f t="shared" si="28"/>
        <v/>
      </c>
      <c r="F950" s="141">
        <f>COUNTIF($B$2:B950,B950)</f>
        <v>7</v>
      </c>
      <c r="G950" s="141" t="str">
        <f t="shared" si="29"/>
        <v/>
      </c>
      <c r="H950">
        <v>10</v>
      </c>
      <c r="I950">
        <v>12</v>
      </c>
      <c r="J950" s="46" t="s">
        <v>13</v>
      </c>
      <c r="K950" s="74" t="s">
        <v>404</v>
      </c>
      <c r="L950" s="24" t="s">
        <v>179</v>
      </c>
      <c r="M950">
        <v>124</v>
      </c>
      <c r="N950">
        <v>135</v>
      </c>
      <c r="O950">
        <v>10</v>
      </c>
      <c r="P950">
        <v>82</v>
      </c>
      <c r="Q950" t="s">
        <v>886</v>
      </c>
      <c r="R950" t="s">
        <v>483</v>
      </c>
      <c r="S950">
        <v>1400</v>
      </c>
      <c r="T950" s="33" t="s">
        <v>417</v>
      </c>
      <c r="U950">
        <v>3</v>
      </c>
      <c r="V950">
        <v>78</v>
      </c>
      <c r="W950" t="s">
        <v>1383</v>
      </c>
      <c r="X950">
        <v>4</v>
      </c>
      <c r="Y950">
        <v>5</v>
      </c>
      <c r="Z950">
        <v>7</v>
      </c>
      <c r="AA950">
        <v>13</v>
      </c>
      <c r="AD950" t="s">
        <v>1384</v>
      </c>
      <c r="AE950">
        <v>1178</v>
      </c>
      <c r="AF950" t="s">
        <v>262</v>
      </c>
    </row>
    <row r="951" spans="1:32" x14ac:dyDescent="0.25">
      <c r="A951" s="20" t="s">
        <v>218</v>
      </c>
      <c r="B951" s="27" t="s">
        <v>231</v>
      </c>
      <c r="C951" s="37" t="str">
        <f>VLOOKUP(X951, method!$A$1:$B$15, 2, 0)</f>
        <v>中前</v>
      </c>
      <c r="D951">
        <v>8</v>
      </c>
      <c r="E951" s="141" t="str">
        <f t="shared" si="28"/>
        <v/>
      </c>
      <c r="F951" s="141">
        <f>COUNTIF($B$2:B951,B951)</f>
        <v>8</v>
      </c>
      <c r="G951" s="141" t="str">
        <f t="shared" si="29"/>
        <v/>
      </c>
      <c r="H951">
        <v>10</v>
      </c>
      <c r="I951">
        <v>1</v>
      </c>
      <c r="J951" s="46" t="s">
        <v>13</v>
      </c>
      <c r="K951" s="55" t="s">
        <v>64</v>
      </c>
      <c r="L951" s="24" t="s">
        <v>179</v>
      </c>
      <c r="M951">
        <v>124</v>
      </c>
      <c r="N951">
        <v>135</v>
      </c>
      <c r="O951">
        <v>10</v>
      </c>
      <c r="P951">
        <v>12</v>
      </c>
      <c r="Q951" t="s">
        <v>628</v>
      </c>
      <c r="R951" t="s">
        <v>477</v>
      </c>
      <c r="S951">
        <v>1200</v>
      </c>
      <c r="T951" s="33" t="s">
        <v>427</v>
      </c>
      <c r="U951">
        <v>3</v>
      </c>
      <c r="V951">
        <v>78</v>
      </c>
      <c r="W951">
        <v>5</v>
      </c>
      <c r="X951">
        <v>6</v>
      </c>
      <c r="Y951">
        <v>6</v>
      </c>
      <c r="Z951">
        <v>8</v>
      </c>
      <c r="AD951" t="s">
        <v>136</v>
      </c>
      <c r="AE951">
        <v>1174</v>
      </c>
      <c r="AF951" t="s">
        <v>639</v>
      </c>
    </row>
    <row r="952" spans="1:32" x14ac:dyDescent="0.25">
      <c r="A952" s="20" t="s">
        <v>218</v>
      </c>
      <c r="B952" s="16" t="s">
        <v>233</v>
      </c>
      <c r="C952" s="38" t="str">
        <f>VLOOKUP(X952, method!$A$1:$B$15, 2, 0)</f>
        <v>留後</v>
      </c>
      <c r="D952" s="28">
        <v>3</v>
      </c>
      <c r="E952" s="140" t="str">
        <f t="shared" si="28"/>
        <v>忠</v>
      </c>
      <c r="F952" s="140">
        <f>COUNTIF($B$2:B952,B952)</f>
        <v>1</v>
      </c>
      <c r="G952" s="140" t="str">
        <f t="shared" si="29"/>
        <v/>
      </c>
      <c r="H952">
        <v>3</v>
      </c>
      <c r="I952">
        <v>8</v>
      </c>
      <c r="J952" s="49" t="s">
        <v>31</v>
      </c>
      <c r="K952" s="52" t="s">
        <v>49</v>
      </c>
      <c r="L952" s="19" t="s">
        <v>32</v>
      </c>
      <c r="M952">
        <v>122</v>
      </c>
      <c r="N952">
        <v>127</v>
      </c>
      <c r="O952">
        <v>3.1</v>
      </c>
      <c r="P952">
        <v>5.7</v>
      </c>
      <c r="Q952" t="s">
        <v>564</v>
      </c>
      <c r="R952" s="32" t="s">
        <v>432</v>
      </c>
      <c r="S952" s="41">
        <v>1650</v>
      </c>
      <c r="T952" s="33" t="s">
        <v>417</v>
      </c>
      <c r="U952">
        <v>3</v>
      </c>
      <c r="V952">
        <v>69</v>
      </c>
      <c r="W952" s="12">
        <v>1</v>
      </c>
      <c r="X952">
        <v>12</v>
      </c>
      <c r="Y952">
        <v>12</v>
      </c>
      <c r="Z952">
        <v>10</v>
      </c>
      <c r="AA952">
        <v>3</v>
      </c>
      <c r="AD952" t="s">
        <v>234</v>
      </c>
      <c r="AE952">
        <v>1120</v>
      </c>
      <c r="AF952" t="s">
        <v>46</v>
      </c>
    </row>
    <row r="953" spans="1:32" x14ac:dyDescent="0.25">
      <c r="A953" s="20" t="s">
        <v>218</v>
      </c>
      <c r="B953" s="16" t="s">
        <v>233</v>
      </c>
      <c r="C953" s="37" t="str">
        <f>VLOOKUP(X953, method!$A$1:$B$15, 2, 0)</f>
        <v>中前</v>
      </c>
      <c r="D953" s="28">
        <v>3</v>
      </c>
      <c r="E953" s="140" t="str">
        <f t="shared" si="28"/>
        <v>忠</v>
      </c>
      <c r="F953" s="140">
        <f>COUNTIF($B$2:B953,B953)</f>
        <v>2</v>
      </c>
      <c r="G953" s="140" t="str">
        <f t="shared" si="29"/>
        <v/>
      </c>
      <c r="H953">
        <v>3</v>
      </c>
      <c r="I953">
        <v>1</v>
      </c>
      <c r="J953" s="49" t="s">
        <v>31</v>
      </c>
      <c r="K953" s="66" t="s">
        <v>173</v>
      </c>
      <c r="L953" s="19" t="s">
        <v>32</v>
      </c>
      <c r="M953">
        <v>122</v>
      </c>
      <c r="N953">
        <v>123</v>
      </c>
      <c r="O953">
        <v>3.1</v>
      </c>
      <c r="P953">
        <v>6.8</v>
      </c>
      <c r="Q953" t="s">
        <v>879</v>
      </c>
      <c r="R953" t="s">
        <v>465</v>
      </c>
      <c r="S953">
        <v>1600</v>
      </c>
      <c r="T953" s="33" t="s">
        <v>417</v>
      </c>
      <c r="U953">
        <v>3</v>
      </c>
      <c r="V953">
        <v>68</v>
      </c>
      <c r="W953" s="12">
        <v>1</v>
      </c>
      <c r="X953">
        <v>5</v>
      </c>
      <c r="Y953">
        <v>7</v>
      </c>
      <c r="Z953">
        <v>8</v>
      </c>
      <c r="AA953">
        <v>3</v>
      </c>
      <c r="AD953" t="s">
        <v>1385</v>
      </c>
      <c r="AE953">
        <v>1119</v>
      </c>
      <c r="AF953" t="s">
        <v>46</v>
      </c>
    </row>
    <row r="954" spans="1:32" x14ac:dyDescent="0.25">
      <c r="A954" s="20" t="s">
        <v>218</v>
      </c>
      <c r="B954" s="16" t="s">
        <v>233</v>
      </c>
      <c r="C954" s="36" t="str">
        <f>VLOOKUP(X954, method!$A$1:$B$15, 2, 0)</f>
        <v>中後</v>
      </c>
      <c r="D954" s="28">
        <v>3</v>
      </c>
      <c r="E954" s="140" t="str">
        <f t="shared" si="28"/>
        <v>忠</v>
      </c>
      <c r="F954" s="140">
        <f>COUNTIF($B$2:B954,B954)</f>
        <v>3</v>
      </c>
      <c r="G954" s="140" t="str">
        <f t="shared" si="29"/>
        <v/>
      </c>
      <c r="H954">
        <v>3</v>
      </c>
      <c r="I954">
        <v>4</v>
      </c>
      <c r="J954" s="49" t="s">
        <v>31</v>
      </c>
      <c r="K954" s="66" t="s">
        <v>173</v>
      </c>
      <c r="L954" s="19" t="s">
        <v>32</v>
      </c>
      <c r="M954">
        <v>122</v>
      </c>
      <c r="N954">
        <v>122</v>
      </c>
      <c r="O954">
        <v>3.1</v>
      </c>
      <c r="P954">
        <v>7.4</v>
      </c>
      <c r="Q954" t="s">
        <v>498</v>
      </c>
      <c r="R954" t="s">
        <v>479</v>
      </c>
      <c r="S954">
        <v>1600</v>
      </c>
      <c r="T954" s="33" t="s">
        <v>427</v>
      </c>
      <c r="U954">
        <v>3</v>
      </c>
      <c r="V954">
        <v>67</v>
      </c>
      <c r="W954" s="12" t="s">
        <v>446</v>
      </c>
      <c r="X954">
        <v>8</v>
      </c>
      <c r="Y954">
        <v>8</v>
      </c>
      <c r="Z954">
        <v>9</v>
      </c>
      <c r="AA954">
        <v>3</v>
      </c>
      <c r="AD954" t="s">
        <v>1386</v>
      </c>
      <c r="AE954">
        <v>1107</v>
      </c>
      <c r="AF954" t="s">
        <v>46</v>
      </c>
    </row>
    <row r="955" spans="1:32" x14ac:dyDescent="0.25">
      <c r="A955" s="20" t="s">
        <v>218</v>
      </c>
      <c r="B955" s="16" t="s">
        <v>233</v>
      </c>
      <c r="C955" s="37" t="str">
        <f>VLOOKUP(X955, method!$A$1:$B$15, 2, 0)</f>
        <v>中前</v>
      </c>
      <c r="D955" s="28">
        <v>1</v>
      </c>
      <c r="E955" s="140" t="str">
        <f t="shared" si="28"/>
        <v>忠</v>
      </c>
      <c r="F955" s="140">
        <f>COUNTIF($B$2:B955,B955)</f>
        <v>4</v>
      </c>
      <c r="G955" s="140" t="str">
        <f t="shared" si="29"/>
        <v/>
      </c>
      <c r="H955">
        <v>3</v>
      </c>
      <c r="I955">
        <v>2</v>
      </c>
      <c r="J955" s="49" t="s">
        <v>31</v>
      </c>
      <c r="K955" s="66" t="s">
        <v>173</v>
      </c>
      <c r="L955" s="19" t="s">
        <v>32</v>
      </c>
      <c r="M955">
        <v>122</v>
      </c>
      <c r="N955">
        <v>117</v>
      </c>
      <c r="O955">
        <v>3.1</v>
      </c>
      <c r="P955">
        <v>3.9</v>
      </c>
      <c r="Q955" t="s">
        <v>570</v>
      </c>
      <c r="R955" t="s">
        <v>465</v>
      </c>
      <c r="S955">
        <v>1400</v>
      </c>
      <c r="T955" s="33" t="s">
        <v>427</v>
      </c>
      <c r="U955">
        <v>3</v>
      </c>
      <c r="V955">
        <v>61</v>
      </c>
      <c r="W955" s="12" t="s">
        <v>581</v>
      </c>
      <c r="X955">
        <v>5</v>
      </c>
      <c r="Y955">
        <v>6</v>
      </c>
      <c r="Z955">
        <v>5</v>
      </c>
      <c r="AA955">
        <v>1</v>
      </c>
      <c r="AD955" t="s">
        <v>1387</v>
      </c>
      <c r="AE955">
        <v>1116</v>
      </c>
      <c r="AF955" t="s">
        <v>46</v>
      </c>
    </row>
    <row r="956" spans="1:32" x14ac:dyDescent="0.25">
      <c r="A956" s="20" t="s">
        <v>218</v>
      </c>
      <c r="B956" s="16" t="s">
        <v>233</v>
      </c>
      <c r="C956" s="37" t="str">
        <f>VLOOKUP(X956, method!$A$1:$B$15, 2, 0)</f>
        <v>中前</v>
      </c>
      <c r="D956" s="28">
        <v>1</v>
      </c>
      <c r="E956" s="140" t="str">
        <f t="shared" si="28"/>
        <v>忠</v>
      </c>
      <c r="F956" s="140">
        <f>COUNTIF($B$2:B956,B956)</f>
        <v>5</v>
      </c>
      <c r="G956" s="140" t="str">
        <f t="shared" si="29"/>
        <v/>
      </c>
      <c r="H956">
        <v>3</v>
      </c>
      <c r="I956">
        <v>1</v>
      </c>
      <c r="J956" s="49" t="s">
        <v>31</v>
      </c>
      <c r="K956" s="54" t="s">
        <v>58</v>
      </c>
      <c r="L956" s="19" t="s">
        <v>32</v>
      </c>
      <c r="M956">
        <v>122</v>
      </c>
      <c r="N956">
        <v>130</v>
      </c>
      <c r="O956">
        <v>3.1</v>
      </c>
      <c r="P956">
        <v>2.9</v>
      </c>
      <c r="Q956" t="s">
        <v>662</v>
      </c>
      <c r="R956" t="s">
        <v>477</v>
      </c>
      <c r="S956">
        <v>1400</v>
      </c>
      <c r="T956" s="33" t="s">
        <v>427</v>
      </c>
      <c r="U956">
        <v>4</v>
      </c>
      <c r="V956">
        <v>54</v>
      </c>
      <c r="W956" s="12" t="s">
        <v>418</v>
      </c>
      <c r="X956">
        <v>5</v>
      </c>
      <c r="Y956">
        <v>4</v>
      </c>
      <c r="Z956">
        <v>4</v>
      </c>
      <c r="AA956">
        <v>1</v>
      </c>
      <c r="AD956" t="s">
        <v>1388</v>
      </c>
      <c r="AE956">
        <v>1121</v>
      </c>
      <c r="AF956" t="s">
        <v>46</v>
      </c>
    </row>
    <row r="957" spans="1:32" x14ac:dyDescent="0.25">
      <c r="A957" s="20" t="s">
        <v>218</v>
      </c>
      <c r="B957" s="16" t="s">
        <v>233</v>
      </c>
      <c r="C957" s="37" t="str">
        <f>VLOOKUP(X957, method!$A$1:$B$15, 2, 0)</f>
        <v>中前</v>
      </c>
      <c r="D957" s="30">
        <v>4</v>
      </c>
      <c r="E957" s="141" t="str">
        <f t="shared" si="28"/>
        <v>忠</v>
      </c>
      <c r="F957" s="141">
        <f>COUNTIF($B$2:B957,B957)</f>
        <v>6</v>
      </c>
      <c r="G957" s="141" t="str">
        <f t="shared" si="29"/>
        <v/>
      </c>
      <c r="H957">
        <v>3</v>
      </c>
      <c r="I957">
        <v>6</v>
      </c>
      <c r="J957" s="49" t="s">
        <v>31</v>
      </c>
      <c r="K957" s="53" t="s">
        <v>53</v>
      </c>
      <c r="L957" s="19" t="s">
        <v>32</v>
      </c>
      <c r="M957">
        <v>122</v>
      </c>
      <c r="N957">
        <v>130</v>
      </c>
      <c r="O957">
        <v>3.1</v>
      </c>
      <c r="P957">
        <v>2.9</v>
      </c>
      <c r="Q957" t="s">
        <v>779</v>
      </c>
      <c r="R957" t="s">
        <v>508</v>
      </c>
      <c r="S957">
        <v>1400</v>
      </c>
      <c r="T957" s="33" t="s">
        <v>427</v>
      </c>
      <c r="U957">
        <v>4</v>
      </c>
      <c r="V957">
        <v>55</v>
      </c>
      <c r="W957" s="12" t="s">
        <v>539</v>
      </c>
      <c r="X957">
        <v>7</v>
      </c>
      <c r="Y957">
        <v>8</v>
      </c>
      <c r="Z957">
        <v>8</v>
      </c>
      <c r="AA957">
        <v>4</v>
      </c>
      <c r="AD957" t="s">
        <v>1125</v>
      </c>
      <c r="AE957">
        <v>1103</v>
      </c>
      <c r="AF957" t="s">
        <v>46</v>
      </c>
    </row>
    <row r="958" spans="1:32" x14ac:dyDescent="0.25">
      <c r="A958" s="20" t="s">
        <v>218</v>
      </c>
      <c r="B958" s="16" t="s">
        <v>233</v>
      </c>
      <c r="C958" s="35" t="str">
        <f>VLOOKUP(X958, method!$A$1:$B$15, 2, 0)</f>
        <v>放頭</v>
      </c>
      <c r="D958" s="28">
        <v>2</v>
      </c>
      <c r="E958" s="140" t="str">
        <f t="shared" si="28"/>
        <v>忠</v>
      </c>
      <c r="F958" s="140">
        <f>COUNTIF($B$2:B958,B958)</f>
        <v>7</v>
      </c>
      <c r="G958" s="140" t="str">
        <f t="shared" si="29"/>
        <v/>
      </c>
      <c r="H958">
        <v>3</v>
      </c>
      <c r="I958">
        <v>6</v>
      </c>
      <c r="J958" s="49" t="s">
        <v>31</v>
      </c>
      <c r="K958" s="55" t="s">
        <v>64</v>
      </c>
      <c r="L958" s="19" t="s">
        <v>32</v>
      </c>
      <c r="M958">
        <v>122</v>
      </c>
      <c r="N958">
        <v>130</v>
      </c>
      <c r="O958">
        <v>3.1</v>
      </c>
      <c r="P958">
        <v>2.8</v>
      </c>
      <c r="Q958" t="s">
        <v>886</v>
      </c>
      <c r="R958" t="s">
        <v>483</v>
      </c>
      <c r="S958">
        <v>1400</v>
      </c>
      <c r="T958" s="33" t="s">
        <v>417</v>
      </c>
      <c r="U958">
        <v>4</v>
      </c>
      <c r="V958">
        <v>54</v>
      </c>
      <c r="W958" s="12" t="s">
        <v>539</v>
      </c>
      <c r="X958">
        <v>3</v>
      </c>
      <c r="Y958">
        <v>5</v>
      </c>
      <c r="Z958">
        <v>7</v>
      </c>
      <c r="AA958">
        <v>2</v>
      </c>
      <c r="AD958" t="s">
        <v>1389</v>
      </c>
      <c r="AE958">
        <v>1111</v>
      </c>
      <c r="AF958" t="s">
        <v>46</v>
      </c>
    </row>
    <row r="959" spans="1:32" x14ac:dyDescent="0.25">
      <c r="A959" s="20" t="s">
        <v>218</v>
      </c>
      <c r="B959" s="16" t="s">
        <v>233</v>
      </c>
      <c r="C959" s="37" t="str">
        <f>VLOOKUP(X959, method!$A$1:$B$15, 2, 0)</f>
        <v>中前</v>
      </c>
      <c r="D959" s="28">
        <v>2</v>
      </c>
      <c r="E959" s="140" t="str">
        <f t="shared" si="28"/>
        <v>忠</v>
      </c>
      <c r="F959" s="140">
        <f>COUNTIF($B$2:B959,B959)</f>
        <v>8</v>
      </c>
      <c r="G959" s="140" t="str">
        <f t="shared" si="29"/>
        <v/>
      </c>
      <c r="H959">
        <v>3</v>
      </c>
      <c r="I959">
        <v>1</v>
      </c>
      <c r="J959" s="49" t="s">
        <v>31</v>
      </c>
      <c r="K959" s="55" t="s">
        <v>64</v>
      </c>
      <c r="L959" s="19" t="s">
        <v>32</v>
      </c>
      <c r="M959">
        <v>122</v>
      </c>
      <c r="N959">
        <v>130</v>
      </c>
      <c r="O959">
        <v>3.1</v>
      </c>
      <c r="P959">
        <v>4.4000000000000004</v>
      </c>
      <c r="Q959" t="s">
        <v>628</v>
      </c>
      <c r="R959" t="s">
        <v>477</v>
      </c>
      <c r="S959">
        <v>1400</v>
      </c>
      <c r="T959" s="33" t="s">
        <v>427</v>
      </c>
      <c r="U959">
        <v>4</v>
      </c>
      <c r="V959">
        <v>54</v>
      </c>
      <c r="W959" s="12" t="s">
        <v>418</v>
      </c>
      <c r="X959">
        <v>4</v>
      </c>
      <c r="Y959">
        <v>6</v>
      </c>
      <c r="Z959">
        <v>6</v>
      </c>
      <c r="AA959">
        <v>2</v>
      </c>
      <c r="AD959" t="s">
        <v>1390</v>
      </c>
      <c r="AE959">
        <v>1113</v>
      </c>
      <c r="AF959" t="s">
        <v>46</v>
      </c>
    </row>
    <row r="960" spans="1:32" x14ac:dyDescent="0.25">
      <c r="A960" s="20" t="s">
        <v>218</v>
      </c>
      <c r="B960" s="16" t="s">
        <v>233</v>
      </c>
      <c r="C960" s="37" t="str">
        <f>VLOOKUP(X960, method!$A$1:$B$15, 2, 0)</f>
        <v>中前</v>
      </c>
      <c r="D960" s="28">
        <v>2</v>
      </c>
      <c r="E960" s="140" t="str">
        <f t="shared" si="28"/>
        <v>忠</v>
      </c>
      <c r="F960" s="140">
        <f>COUNTIF($B$2:B960,B960)</f>
        <v>9</v>
      </c>
      <c r="G960" s="140" t="str">
        <f t="shared" si="29"/>
        <v/>
      </c>
      <c r="H960">
        <v>3</v>
      </c>
      <c r="I960">
        <v>3</v>
      </c>
      <c r="J960" s="49" t="s">
        <v>31</v>
      </c>
      <c r="K960" s="67" t="s">
        <v>195</v>
      </c>
      <c r="L960" s="19" t="s">
        <v>32</v>
      </c>
      <c r="M960">
        <v>122</v>
      </c>
      <c r="N960">
        <v>127</v>
      </c>
      <c r="O960">
        <v>3.1</v>
      </c>
      <c r="P960">
        <v>5.5</v>
      </c>
      <c r="Q960" t="s">
        <v>576</v>
      </c>
      <c r="R960" t="s">
        <v>508</v>
      </c>
      <c r="S960">
        <v>1400</v>
      </c>
      <c r="T960" s="33" t="s">
        <v>417</v>
      </c>
      <c r="U960">
        <v>4</v>
      </c>
      <c r="V960">
        <v>52</v>
      </c>
      <c r="W960" s="12" t="s">
        <v>581</v>
      </c>
      <c r="X960">
        <v>6</v>
      </c>
      <c r="Y960">
        <v>7</v>
      </c>
      <c r="Z960">
        <v>6</v>
      </c>
      <c r="AA960">
        <v>2</v>
      </c>
      <c r="AD960" t="s">
        <v>1391</v>
      </c>
      <c r="AE960">
        <v>1096</v>
      </c>
      <c r="AF960" t="s">
        <v>46</v>
      </c>
    </row>
    <row r="961" spans="1:32" x14ac:dyDescent="0.25">
      <c r="A961" s="20" t="s">
        <v>218</v>
      </c>
      <c r="B961" s="16" t="s">
        <v>233</v>
      </c>
      <c r="C961" s="38" t="str">
        <f>VLOOKUP(X961, method!$A$1:$B$15, 2, 0)</f>
        <v>留後</v>
      </c>
      <c r="D961">
        <v>11</v>
      </c>
      <c r="E961" s="141" t="str">
        <f t="shared" si="28"/>
        <v>忠</v>
      </c>
      <c r="F961" s="141">
        <f>COUNTIF($B$2:B961,B961)</f>
        <v>10</v>
      </c>
      <c r="G961" s="141" t="str">
        <f t="shared" si="29"/>
        <v/>
      </c>
      <c r="H961">
        <v>3</v>
      </c>
      <c r="I961">
        <v>14</v>
      </c>
      <c r="J961" s="49" t="s">
        <v>31</v>
      </c>
      <c r="K961" s="67" t="s">
        <v>195</v>
      </c>
      <c r="L961" s="19" t="s">
        <v>32</v>
      </c>
      <c r="M961">
        <v>122</v>
      </c>
      <c r="N961">
        <v>128</v>
      </c>
      <c r="O961">
        <v>3.1</v>
      </c>
      <c r="P961">
        <v>12</v>
      </c>
      <c r="Q961" t="s">
        <v>532</v>
      </c>
      <c r="R961" t="s">
        <v>465</v>
      </c>
      <c r="S961">
        <v>1400</v>
      </c>
      <c r="T961" s="33" t="s">
        <v>417</v>
      </c>
      <c r="U961">
        <v>4</v>
      </c>
      <c r="V961">
        <v>52</v>
      </c>
      <c r="W961">
        <v>6</v>
      </c>
      <c r="X961">
        <v>14</v>
      </c>
      <c r="Y961">
        <v>13</v>
      </c>
      <c r="Z961">
        <v>12</v>
      </c>
      <c r="AA961">
        <v>11</v>
      </c>
      <c r="AD961" t="s">
        <v>972</v>
      </c>
      <c r="AE961">
        <v>1109</v>
      </c>
      <c r="AF961" t="s">
        <v>46</v>
      </c>
    </row>
    <row r="962" spans="1:32" x14ac:dyDescent="0.25">
      <c r="A962" s="20" t="s">
        <v>218</v>
      </c>
      <c r="B962" s="16" t="s">
        <v>233</v>
      </c>
      <c r="C962" s="38" t="str">
        <f>VLOOKUP(X962, method!$A$1:$B$15, 2, 0)</f>
        <v>留後</v>
      </c>
      <c r="D962" s="28">
        <v>2</v>
      </c>
      <c r="E962" s="140" t="str">
        <f t="shared" ref="E962:E1025" si="30">IF(COUNTIFS($B:$B,B962,$F:$F,"&lt;="&amp;5,$D:$D,"&lt;="&amp;5)&gt;=3,"忠","")</f>
        <v>忠</v>
      </c>
      <c r="F962" s="140">
        <f>COUNTIF($B$2:B962,B962)</f>
        <v>11</v>
      </c>
      <c r="G962" s="140" t="str">
        <f t="shared" ref="G962:G1025" si="31">IF(F962&lt;=5,
    IF(COUNTIFS($B:$B,TRIM($B962),$F:$F,"&lt;=5",$AC:$AC,"&lt;&gt;"&amp;LOOKUP(1,0/((TRIM($B:$B)=TRIM($B962))*($F:$F=1)),$AC:$AC))&gt;0,
    "倉",""),
"")</f>
        <v/>
      </c>
      <c r="H962">
        <v>3</v>
      </c>
      <c r="I962">
        <v>6</v>
      </c>
      <c r="J962" s="49" t="s">
        <v>31</v>
      </c>
      <c r="K962" s="67" t="s">
        <v>195</v>
      </c>
      <c r="L962" s="19" t="s">
        <v>32</v>
      </c>
      <c r="M962">
        <v>122</v>
      </c>
      <c r="N962">
        <v>125</v>
      </c>
      <c r="O962">
        <v>3.1</v>
      </c>
      <c r="P962">
        <v>10</v>
      </c>
      <c r="Q962" t="s">
        <v>536</v>
      </c>
      <c r="R962" t="s">
        <v>483</v>
      </c>
      <c r="S962">
        <v>1400</v>
      </c>
      <c r="T962" s="33" t="s">
        <v>417</v>
      </c>
      <c r="U962">
        <v>4</v>
      </c>
      <c r="V962">
        <v>50</v>
      </c>
      <c r="W962" s="12" t="s">
        <v>654</v>
      </c>
      <c r="X962">
        <v>12</v>
      </c>
      <c r="Y962">
        <v>11</v>
      </c>
      <c r="Z962">
        <v>13</v>
      </c>
      <c r="AA962">
        <v>2</v>
      </c>
      <c r="AD962" t="s">
        <v>1240</v>
      </c>
      <c r="AE962">
        <v>1095</v>
      </c>
      <c r="AF962" t="s">
        <v>572</v>
      </c>
    </row>
    <row r="963" spans="1:32" x14ac:dyDescent="0.25">
      <c r="A963" s="20" t="s">
        <v>218</v>
      </c>
      <c r="B963" s="16" t="s">
        <v>233</v>
      </c>
      <c r="C963" s="38" t="str">
        <f>VLOOKUP(X963, method!$A$1:$B$15, 2, 0)</f>
        <v>留後</v>
      </c>
      <c r="D963">
        <v>7</v>
      </c>
      <c r="E963" s="141" t="str">
        <f t="shared" si="30"/>
        <v>忠</v>
      </c>
      <c r="F963" s="141">
        <f>COUNTIF($B$2:B963,B963)</f>
        <v>12</v>
      </c>
      <c r="G963" s="141" t="str">
        <f t="shared" si="31"/>
        <v/>
      </c>
      <c r="H963">
        <v>3</v>
      </c>
      <c r="I963">
        <v>7</v>
      </c>
      <c r="J963" s="49" t="s">
        <v>31</v>
      </c>
      <c r="K963" s="61" t="s">
        <v>106</v>
      </c>
      <c r="L963" s="19" t="s">
        <v>32</v>
      </c>
      <c r="M963">
        <v>122</v>
      </c>
      <c r="N963">
        <v>126</v>
      </c>
      <c r="O963">
        <v>3.1</v>
      </c>
      <c r="P963">
        <v>8.6</v>
      </c>
      <c r="Q963" t="s">
        <v>538</v>
      </c>
      <c r="R963" t="s">
        <v>501</v>
      </c>
      <c r="S963">
        <v>1400</v>
      </c>
      <c r="T963" s="33" t="s">
        <v>417</v>
      </c>
      <c r="U963">
        <v>4</v>
      </c>
      <c r="V963">
        <v>51</v>
      </c>
      <c r="W963">
        <v>3</v>
      </c>
      <c r="X963">
        <v>11</v>
      </c>
      <c r="Y963">
        <v>12</v>
      </c>
      <c r="Z963">
        <v>14</v>
      </c>
      <c r="AA963">
        <v>7</v>
      </c>
      <c r="AD963" t="s">
        <v>1219</v>
      </c>
      <c r="AE963">
        <v>1092</v>
      </c>
      <c r="AF963" t="s">
        <v>17</v>
      </c>
    </row>
    <row r="964" spans="1:32" x14ac:dyDescent="0.25">
      <c r="A964" s="20" t="s">
        <v>218</v>
      </c>
      <c r="B964" s="16" t="s">
        <v>233</v>
      </c>
      <c r="C964" s="38" t="str">
        <f>VLOOKUP(X964, method!$A$1:$B$15, 2, 0)</f>
        <v>留後</v>
      </c>
      <c r="D964">
        <v>6</v>
      </c>
      <c r="E964" s="141" t="str">
        <f t="shared" si="30"/>
        <v>忠</v>
      </c>
      <c r="F964" s="141">
        <f>COUNTIF($B$2:B964,B964)</f>
        <v>13</v>
      </c>
      <c r="G964" s="141" t="str">
        <f t="shared" si="31"/>
        <v/>
      </c>
      <c r="H964">
        <v>3</v>
      </c>
      <c r="I964">
        <v>14</v>
      </c>
      <c r="J964" s="49" t="s">
        <v>31</v>
      </c>
      <c r="K964" s="61" t="s">
        <v>106</v>
      </c>
      <c r="L964" s="19" t="s">
        <v>32</v>
      </c>
      <c r="M964">
        <v>122</v>
      </c>
      <c r="N964">
        <v>127</v>
      </c>
      <c r="O964">
        <v>3.1</v>
      </c>
      <c r="P964">
        <v>133</v>
      </c>
      <c r="Q964" t="s">
        <v>675</v>
      </c>
      <c r="R964" t="s">
        <v>508</v>
      </c>
      <c r="S964">
        <v>1400</v>
      </c>
      <c r="T964" s="33" t="s">
        <v>417</v>
      </c>
      <c r="U964">
        <v>4</v>
      </c>
      <c r="V964">
        <v>52</v>
      </c>
      <c r="W964" s="12" t="s">
        <v>549</v>
      </c>
      <c r="X964">
        <v>12</v>
      </c>
      <c r="Y964">
        <v>11</v>
      </c>
      <c r="Z964">
        <v>11</v>
      </c>
      <c r="AA964">
        <v>6</v>
      </c>
      <c r="AD964" t="s">
        <v>1392</v>
      </c>
      <c r="AE964">
        <v>1110</v>
      </c>
      <c r="AF964" t="s">
        <v>17</v>
      </c>
    </row>
    <row r="965" spans="1:32" x14ac:dyDescent="0.25">
      <c r="A965" s="20" t="s">
        <v>218</v>
      </c>
      <c r="B965" s="16" t="s">
        <v>233</v>
      </c>
      <c r="C965" s="37" t="str">
        <f>VLOOKUP(X965, method!$A$1:$B$15, 2, 0)</f>
        <v>中前</v>
      </c>
      <c r="D965">
        <v>10</v>
      </c>
      <c r="E965" s="141" t="str">
        <f t="shared" si="30"/>
        <v>忠</v>
      </c>
      <c r="F965" s="141">
        <f>COUNTIF($B$2:B965,B965)</f>
        <v>14</v>
      </c>
      <c r="G965" s="141" t="str">
        <f t="shared" si="31"/>
        <v/>
      </c>
      <c r="H965">
        <v>3</v>
      </c>
      <c r="I965">
        <v>7</v>
      </c>
      <c r="J965" s="49" t="s">
        <v>31</v>
      </c>
      <c r="K965" s="67" t="s">
        <v>195</v>
      </c>
      <c r="L965" s="19" t="s">
        <v>32</v>
      </c>
      <c r="M965">
        <v>122</v>
      </c>
      <c r="N965">
        <v>128</v>
      </c>
      <c r="O965">
        <v>3.1</v>
      </c>
      <c r="P965">
        <v>25</v>
      </c>
      <c r="Q965" t="s">
        <v>1091</v>
      </c>
      <c r="R965" t="s">
        <v>508</v>
      </c>
      <c r="S965">
        <v>1200</v>
      </c>
      <c r="T965" s="33" t="s">
        <v>417</v>
      </c>
      <c r="U965">
        <v>4</v>
      </c>
      <c r="V965">
        <v>52</v>
      </c>
      <c r="W965">
        <v>7</v>
      </c>
      <c r="X965">
        <v>4</v>
      </c>
      <c r="Y965">
        <v>4</v>
      </c>
      <c r="Z965">
        <v>10</v>
      </c>
      <c r="AD965" t="s">
        <v>1393</v>
      </c>
      <c r="AE965">
        <v>1133</v>
      </c>
      <c r="AF965" t="s">
        <v>521</v>
      </c>
    </row>
    <row r="966" spans="1:32" x14ac:dyDescent="0.25">
      <c r="A966" s="20" t="s">
        <v>218</v>
      </c>
      <c r="B966" s="17" t="s">
        <v>236</v>
      </c>
      <c r="C966" s="36" t="str">
        <f>VLOOKUP(X966, method!$A$1:$B$15, 2, 0)</f>
        <v>中後</v>
      </c>
      <c r="D966">
        <v>12</v>
      </c>
      <c r="E966" s="141" t="str">
        <f t="shared" si="30"/>
        <v/>
      </c>
      <c r="F966" s="141">
        <f>COUNTIF($B$2:B966,B966)</f>
        <v>1</v>
      </c>
      <c r="G966" s="141" t="str">
        <f t="shared" si="31"/>
        <v/>
      </c>
      <c r="H966">
        <v>8</v>
      </c>
      <c r="I966">
        <v>11</v>
      </c>
      <c r="J966" s="66" t="s">
        <v>173</v>
      </c>
      <c r="K966" s="86" t="s">
        <v>1239</v>
      </c>
      <c r="L966" s="17" t="s">
        <v>21</v>
      </c>
      <c r="M966">
        <v>121</v>
      </c>
      <c r="N966">
        <v>126</v>
      </c>
      <c r="O966">
        <v>12</v>
      </c>
      <c r="P966">
        <v>31</v>
      </c>
      <c r="Q966" t="s">
        <v>564</v>
      </c>
      <c r="R966" s="32" t="s">
        <v>432</v>
      </c>
      <c r="S966" s="41">
        <v>1650</v>
      </c>
      <c r="T966" s="33" t="s">
        <v>417</v>
      </c>
      <c r="U966">
        <v>3</v>
      </c>
      <c r="V966">
        <v>68</v>
      </c>
      <c r="W966" t="s">
        <v>487</v>
      </c>
      <c r="X966">
        <v>8</v>
      </c>
      <c r="Y966">
        <v>9</v>
      </c>
      <c r="Z966">
        <v>11</v>
      </c>
      <c r="AA966">
        <v>12</v>
      </c>
      <c r="AD966" t="s">
        <v>930</v>
      </c>
      <c r="AE966">
        <v>1102</v>
      </c>
      <c r="AF966" t="s">
        <v>46</v>
      </c>
    </row>
    <row r="967" spans="1:32" x14ac:dyDescent="0.25">
      <c r="A967" s="20" t="s">
        <v>218</v>
      </c>
      <c r="B967" s="17" t="s">
        <v>236</v>
      </c>
      <c r="C967" s="35" t="str">
        <f>VLOOKUP(X967, method!$A$1:$B$15, 2, 0)</f>
        <v>放頭</v>
      </c>
      <c r="D967">
        <v>11</v>
      </c>
      <c r="E967" s="141" t="str">
        <f t="shared" si="30"/>
        <v/>
      </c>
      <c r="F967" s="141">
        <f>COUNTIF($B$2:B967,B967)</f>
        <v>2</v>
      </c>
      <c r="G967" s="141" t="str">
        <f t="shared" si="31"/>
        <v/>
      </c>
      <c r="H967">
        <v>8</v>
      </c>
      <c r="I967">
        <v>10</v>
      </c>
      <c r="J967" s="66" t="s">
        <v>173</v>
      </c>
      <c r="K967" s="61" t="s">
        <v>106</v>
      </c>
      <c r="L967" s="17" t="s">
        <v>21</v>
      </c>
      <c r="M967">
        <v>121</v>
      </c>
      <c r="N967">
        <v>124</v>
      </c>
      <c r="O967">
        <v>12</v>
      </c>
      <c r="P967">
        <v>24</v>
      </c>
      <c r="Q967" t="s">
        <v>731</v>
      </c>
      <c r="R967" s="32" t="s">
        <v>416</v>
      </c>
      <c r="S967" s="41">
        <v>1650</v>
      </c>
      <c r="T967" s="33" t="s">
        <v>427</v>
      </c>
      <c r="U967">
        <v>3</v>
      </c>
      <c r="V967">
        <v>68</v>
      </c>
      <c r="W967" t="s">
        <v>505</v>
      </c>
      <c r="X967">
        <v>1</v>
      </c>
      <c r="Y967">
        <v>1</v>
      </c>
      <c r="Z967">
        <v>2</v>
      </c>
      <c r="AA967">
        <v>11</v>
      </c>
      <c r="AD967" t="s">
        <v>1394</v>
      </c>
      <c r="AE967">
        <v>1100</v>
      </c>
      <c r="AF967" t="s">
        <v>46</v>
      </c>
    </row>
    <row r="968" spans="1:32" x14ac:dyDescent="0.25">
      <c r="A968" s="20" t="s">
        <v>218</v>
      </c>
      <c r="B968" s="17" t="s">
        <v>236</v>
      </c>
      <c r="C968" s="37" t="str">
        <f>VLOOKUP(X968, method!$A$1:$B$15, 2, 0)</f>
        <v>中前</v>
      </c>
      <c r="D968" s="28">
        <v>1</v>
      </c>
      <c r="E968" s="140" t="str">
        <f t="shared" si="30"/>
        <v/>
      </c>
      <c r="F968" s="140">
        <f>COUNTIF($B$2:B968,B968)</f>
        <v>3</v>
      </c>
      <c r="G968" s="140" t="str">
        <f t="shared" si="31"/>
        <v/>
      </c>
      <c r="H968">
        <v>8</v>
      </c>
      <c r="I968">
        <v>9</v>
      </c>
      <c r="J968" s="66" t="s">
        <v>173</v>
      </c>
      <c r="K968" s="61" t="s">
        <v>106</v>
      </c>
      <c r="L968" s="17" t="s">
        <v>21</v>
      </c>
      <c r="M968">
        <v>121</v>
      </c>
      <c r="N968">
        <v>116</v>
      </c>
      <c r="O968">
        <v>12</v>
      </c>
      <c r="P968">
        <v>12</v>
      </c>
      <c r="Q968" t="s">
        <v>425</v>
      </c>
      <c r="R968" s="32" t="s">
        <v>426</v>
      </c>
      <c r="S968" s="41">
        <v>1650</v>
      </c>
      <c r="T968" s="33" t="s">
        <v>427</v>
      </c>
      <c r="U968">
        <v>3</v>
      </c>
      <c r="V968">
        <v>61</v>
      </c>
      <c r="W968" s="12" t="s">
        <v>446</v>
      </c>
      <c r="X968">
        <v>6</v>
      </c>
      <c r="Y968">
        <v>7</v>
      </c>
      <c r="Z968">
        <v>7</v>
      </c>
      <c r="AA968">
        <v>1</v>
      </c>
      <c r="AD968" t="s">
        <v>237</v>
      </c>
      <c r="AE968">
        <v>1087</v>
      </c>
      <c r="AF968" t="s">
        <v>46</v>
      </c>
    </row>
    <row r="969" spans="1:32" x14ac:dyDescent="0.25">
      <c r="A969" s="20" t="s">
        <v>218</v>
      </c>
      <c r="B969" s="17" t="s">
        <v>236</v>
      </c>
      <c r="C969" s="37" t="str">
        <f>VLOOKUP(X969, method!$A$1:$B$15, 2, 0)</f>
        <v>中前</v>
      </c>
      <c r="D969" s="28">
        <v>1</v>
      </c>
      <c r="E969" s="140" t="str">
        <f t="shared" si="30"/>
        <v/>
      </c>
      <c r="F969" s="140">
        <f>COUNTIF($B$2:B969,B969)</f>
        <v>4</v>
      </c>
      <c r="G969" s="140" t="str">
        <f t="shared" si="31"/>
        <v/>
      </c>
      <c r="H969">
        <v>8</v>
      </c>
      <c r="I969">
        <v>1</v>
      </c>
      <c r="J969" s="66" t="s">
        <v>173</v>
      </c>
      <c r="K969" s="61" t="s">
        <v>106</v>
      </c>
      <c r="L969" s="17" t="s">
        <v>21</v>
      </c>
      <c r="M969">
        <v>121</v>
      </c>
      <c r="N969">
        <v>130</v>
      </c>
      <c r="O969">
        <v>12</v>
      </c>
      <c r="P969">
        <v>7.1</v>
      </c>
      <c r="Q969" t="s">
        <v>547</v>
      </c>
      <c r="R969" s="32" t="s">
        <v>432</v>
      </c>
      <c r="S969" s="41">
        <v>1650</v>
      </c>
      <c r="T969" s="33" t="s">
        <v>417</v>
      </c>
      <c r="U969">
        <v>4</v>
      </c>
      <c r="V969">
        <v>55</v>
      </c>
      <c r="W969" s="12" t="s">
        <v>539</v>
      </c>
      <c r="X969">
        <v>4</v>
      </c>
      <c r="Y969">
        <v>4</v>
      </c>
      <c r="Z969">
        <v>3</v>
      </c>
      <c r="AA969">
        <v>1</v>
      </c>
      <c r="AD969" t="s">
        <v>1008</v>
      </c>
      <c r="AE969">
        <v>1090</v>
      </c>
      <c r="AF969" t="s">
        <v>46</v>
      </c>
    </row>
    <row r="970" spans="1:32" x14ac:dyDescent="0.25">
      <c r="A970" s="20" t="s">
        <v>218</v>
      </c>
      <c r="B970" s="17" t="s">
        <v>236</v>
      </c>
      <c r="C970" s="37" t="str">
        <f>VLOOKUP(X970, method!$A$1:$B$15, 2, 0)</f>
        <v>中前</v>
      </c>
      <c r="D970">
        <v>12</v>
      </c>
      <c r="E970" s="141" t="str">
        <f t="shared" si="30"/>
        <v/>
      </c>
      <c r="F970" s="141">
        <f>COUNTIF($B$2:B970,B970)</f>
        <v>5</v>
      </c>
      <c r="G970" s="141" t="str">
        <f t="shared" si="31"/>
        <v/>
      </c>
      <c r="H970">
        <v>8</v>
      </c>
      <c r="I970">
        <v>13</v>
      </c>
      <c r="J970" s="66" t="s">
        <v>173</v>
      </c>
      <c r="K970" s="61" t="s">
        <v>106</v>
      </c>
      <c r="L970" s="17" t="s">
        <v>21</v>
      </c>
      <c r="M970">
        <v>121</v>
      </c>
      <c r="N970">
        <v>135</v>
      </c>
      <c r="O970">
        <v>12</v>
      </c>
      <c r="P970">
        <v>21</v>
      </c>
      <c r="Q970" t="s">
        <v>507</v>
      </c>
      <c r="R970" t="s">
        <v>508</v>
      </c>
      <c r="S970">
        <v>1600</v>
      </c>
      <c r="T970" s="33" t="s">
        <v>417</v>
      </c>
      <c r="U970">
        <v>4</v>
      </c>
      <c r="V970">
        <v>58</v>
      </c>
      <c r="W970" t="s">
        <v>468</v>
      </c>
      <c r="X970">
        <v>5</v>
      </c>
      <c r="Y970">
        <v>5</v>
      </c>
      <c r="Z970">
        <v>5</v>
      </c>
      <c r="AA970">
        <v>12</v>
      </c>
      <c r="AD970" t="s">
        <v>1395</v>
      </c>
      <c r="AE970">
        <v>1087</v>
      </c>
      <c r="AF970" t="s">
        <v>46</v>
      </c>
    </row>
    <row r="971" spans="1:32" x14ac:dyDescent="0.25">
      <c r="A971" s="20" t="s">
        <v>218</v>
      </c>
      <c r="B971" s="17" t="s">
        <v>236</v>
      </c>
      <c r="C971" s="37" t="str">
        <f>VLOOKUP(X971, method!$A$1:$B$15, 2, 0)</f>
        <v>中前</v>
      </c>
      <c r="D971" s="28">
        <v>3</v>
      </c>
      <c r="E971" s="140" t="str">
        <f t="shared" si="30"/>
        <v/>
      </c>
      <c r="F971" s="140">
        <f>COUNTIF($B$2:B971,B971)</f>
        <v>6</v>
      </c>
      <c r="G971" s="140" t="str">
        <f t="shared" si="31"/>
        <v/>
      </c>
      <c r="H971">
        <v>8</v>
      </c>
      <c r="I971">
        <v>11</v>
      </c>
      <c r="J971" s="66" t="s">
        <v>173</v>
      </c>
      <c r="K971" s="61" t="s">
        <v>106</v>
      </c>
      <c r="L971" s="17" t="s">
        <v>21</v>
      </c>
      <c r="M971">
        <v>121</v>
      </c>
      <c r="N971">
        <v>134</v>
      </c>
      <c r="O971">
        <v>12</v>
      </c>
      <c r="P971">
        <v>25</v>
      </c>
      <c r="Q971" t="s">
        <v>510</v>
      </c>
      <c r="R971" s="32" t="s">
        <v>426</v>
      </c>
      <c r="S971" s="41">
        <v>1650</v>
      </c>
      <c r="T971" s="33" t="s">
        <v>427</v>
      </c>
      <c r="U971">
        <v>4</v>
      </c>
      <c r="V971">
        <v>59</v>
      </c>
      <c r="W971" s="12" t="s">
        <v>549</v>
      </c>
      <c r="X971">
        <v>6</v>
      </c>
      <c r="Y971">
        <v>3</v>
      </c>
      <c r="Z971">
        <v>4</v>
      </c>
      <c r="AA971">
        <v>3</v>
      </c>
      <c r="AD971" t="s">
        <v>1396</v>
      </c>
      <c r="AE971">
        <v>1093</v>
      </c>
      <c r="AF971" t="s">
        <v>46</v>
      </c>
    </row>
    <row r="972" spans="1:32" x14ac:dyDescent="0.25">
      <c r="A972" s="20" t="s">
        <v>218</v>
      </c>
      <c r="B972" s="17" t="s">
        <v>236</v>
      </c>
      <c r="C972" s="35" t="str">
        <f>VLOOKUP(X972, method!$A$1:$B$15, 2, 0)</f>
        <v>放頭</v>
      </c>
      <c r="D972">
        <v>11</v>
      </c>
      <c r="E972" s="141" t="str">
        <f t="shared" si="30"/>
        <v/>
      </c>
      <c r="F972" s="141">
        <f>COUNTIF($B$2:B972,B972)</f>
        <v>7</v>
      </c>
      <c r="G972" s="141" t="str">
        <f t="shared" si="31"/>
        <v/>
      </c>
      <c r="H972">
        <v>8</v>
      </c>
      <c r="I972">
        <v>3</v>
      </c>
      <c r="J972" s="66" t="s">
        <v>173</v>
      </c>
      <c r="K972" s="61" t="s">
        <v>106</v>
      </c>
      <c r="L972" s="17" t="s">
        <v>21</v>
      </c>
      <c r="M972">
        <v>121</v>
      </c>
      <c r="N972">
        <v>135</v>
      </c>
      <c r="O972">
        <v>12</v>
      </c>
      <c r="P972">
        <v>12</v>
      </c>
      <c r="Q972" t="s">
        <v>443</v>
      </c>
      <c r="R972" s="32" t="s">
        <v>426</v>
      </c>
      <c r="S972">
        <v>1800</v>
      </c>
      <c r="T972" s="33" t="s">
        <v>427</v>
      </c>
      <c r="U972">
        <v>4</v>
      </c>
      <c r="V972">
        <v>60</v>
      </c>
      <c r="W972">
        <v>6</v>
      </c>
      <c r="X972">
        <v>3</v>
      </c>
      <c r="Y972">
        <v>2</v>
      </c>
      <c r="Z972">
        <v>3</v>
      </c>
      <c r="AA972">
        <v>4</v>
      </c>
      <c r="AB972">
        <v>11</v>
      </c>
      <c r="AD972" t="s">
        <v>1397</v>
      </c>
      <c r="AE972">
        <v>1079</v>
      </c>
      <c r="AF972" t="s">
        <v>46</v>
      </c>
    </row>
    <row r="973" spans="1:32" x14ac:dyDescent="0.25">
      <c r="A973" s="20" t="s">
        <v>218</v>
      </c>
      <c r="B973" s="17" t="s">
        <v>236</v>
      </c>
      <c r="C973" s="35" t="str">
        <f>VLOOKUP(X973, method!$A$1:$B$15, 2, 0)</f>
        <v>放頭</v>
      </c>
      <c r="D973">
        <v>11</v>
      </c>
      <c r="E973" s="141" t="str">
        <f t="shared" si="30"/>
        <v/>
      </c>
      <c r="F973" s="141">
        <f>COUNTIF($B$2:B973,B973)</f>
        <v>8</v>
      </c>
      <c r="G973" s="141" t="str">
        <f t="shared" si="31"/>
        <v/>
      </c>
      <c r="H973">
        <v>8</v>
      </c>
      <c r="I973">
        <v>10</v>
      </c>
      <c r="J973" s="66" t="s">
        <v>173</v>
      </c>
      <c r="K973" s="49" t="s">
        <v>31</v>
      </c>
      <c r="L973" s="17" t="s">
        <v>21</v>
      </c>
      <c r="M973">
        <v>121</v>
      </c>
      <c r="N973">
        <v>135</v>
      </c>
      <c r="O973">
        <v>12</v>
      </c>
      <c r="P973">
        <v>3.2</v>
      </c>
      <c r="Q973" t="s">
        <v>445</v>
      </c>
      <c r="R973" s="32" t="s">
        <v>426</v>
      </c>
      <c r="S973" s="41">
        <v>1650</v>
      </c>
      <c r="T973" s="33" t="s">
        <v>427</v>
      </c>
      <c r="U973">
        <v>4</v>
      </c>
      <c r="V973">
        <v>60</v>
      </c>
      <c r="W973">
        <v>16</v>
      </c>
      <c r="X973">
        <v>2</v>
      </c>
      <c r="Y973">
        <v>2</v>
      </c>
      <c r="Z973">
        <v>2</v>
      </c>
      <c r="AA973">
        <v>11</v>
      </c>
      <c r="AD973" t="s">
        <v>1398</v>
      </c>
      <c r="AE973">
        <v>1092</v>
      </c>
      <c r="AF973" t="s">
        <v>46</v>
      </c>
    </row>
    <row r="974" spans="1:32" x14ac:dyDescent="0.25">
      <c r="A974" s="20" t="s">
        <v>218</v>
      </c>
      <c r="B974" s="17" t="s">
        <v>236</v>
      </c>
      <c r="C974" s="35" t="str">
        <f>VLOOKUP(X974, method!$A$1:$B$15, 2, 0)</f>
        <v>放頭</v>
      </c>
      <c r="D974" s="28">
        <v>2</v>
      </c>
      <c r="E974" s="140" t="str">
        <f t="shared" si="30"/>
        <v/>
      </c>
      <c r="F974" s="140">
        <f>COUNTIF($B$2:B974,B974)</f>
        <v>9</v>
      </c>
      <c r="G974" s="140" t="str">
        <f t="shared" si="31"/>
        <v/>
      </c>
      <c r="H974">
        <v>8</v>
      </c>
      <c r="I974">
        <v>3</v>
      </c>
      <c r="J974" s="66" t="s">
        <v>173</v>
      </c>
      <c r="K974" s="61" t="s">
        <v>106</v>
      </c>
      <c r="L974" s="17" t="s">
        <v>21</v>
      </c>
      <c r="M974">
        <v>121</v>
      </c>
      <c r="N974">
        <v>135</v>
      </c>
      <c r="O974">
        <v>12</v>
      </c>
      <c r="P974">
        <v>4.7</v>
      </c>
      <c r="Q974" t="s">
        <v>448</v>
      </c>
      <c r="R974" s="32" t="s">
        <v>432</v>
      </c>
      <c r="S974" s="41">
        <v>1650</v>
      </c>
      <c r="T974" s="33" t="s">
        <v>427</v>
      </c>
      <c r="U974">
        <v>4</v>
      </c>
      <c r="V974">
        <v>60</v>
      </c>
      <c r="W974" s="12" t="s">
        <v>423</v>
      </c>
      <c r="X974">
        <v>2</v>
      </c>
      <c r="Y974">
        <v>2</v>
      </c>
      <c r="Z974">
        <v>2</v>
      </c>
      <c r="AA974">
        <v>2</v>
      </c>
      <c r="AD974" t="s">
        <v>1196</v>
      </c>
      <c r="AE974">
        <v>1105</v>
      </c>
      <c r="AF974" t="s">
        <v>46</v>
      </c>
    </row>
    <row r="975" spans="1:32" x14ac:dyDescent="0.25">
      <c r="A975" s="20" t="s">
        <v>218</v>
      </c>
      <c r="B975" s="17" t="s">
        <v>236</v>
      </c>
      <c r="C975" s="37" t="str">
        <f>VLOOKUP(X975, method!$A$1:$B$15, 2, 0)</f>
        <v>中前</v>
      </c>
      <c r="D975" s="30">
        <v>5</v>
      </c>
      <c r="E975" s="141" t="str">
        <f t="shared" si="30"/>
        <v/>
      </c>
      <c r="F975" s="141">
        <f>COUNTIF($B$2:B975,B975)</f>
        <v>10</v>
      </c>
      <c r="G975" s="141" t="str">
        <f t="shared" si="31"/>
        <v/>
      </c>
      <c r="H975">
        <v>8</v>
      </c>
      <c r="I975">
        <v>11</v>
      </c>
      <c r="J975" s="66" t="s">
        <v>173</v>
      </c>
      <c r="K975" s="61" t="s">
        <v>106</v>
      </c>
      <c r="L975" s="17" t="s">
        <v>21</v>
      </c>
      <c r="M975">
        <v>121</v>
      </c>
      <c r="N975">
        <v>117</v>
      </c>
      <c r="O975">
        <v>12</v>
      </c>
      <c r="P975">
        <v>9.3000000000000007</v>
      </c>
      <c r="Q975" t="s">
        <v>451</v>
      </c>
      <c r="R975" s="31" t="s">
        <v>420</v>
      </c>
      <c r="S975" s="41">
        <v>1650</v>
      </c>
      <c r="T975" s="33" t="s">
        <v>417</v>
      </c>
      <c r="U975">
        <v>3</v>
      </c>
      <c r="V975">
        <v>60</v>
      </c>
      <c r="W975" s="12" t="s">
        <v>471</v>
      </c>
      <c r="X975">
        <v>6</v>
      </c>
      <c r="Y975">
        <v>6</v>
      </c>
      <c r="Z975">
        <v>7</v>
      </c>
      <c r="AA975">
        <v>5</v>
      </c>
      <c r="AD975" t="s">
        <v>1202</v>
      </c>
      <c r="AE975">
        <v>1109</v>
      </c>
      <c r="AF975" t="s">
        <v>46</v>
      </c>
    </row>
    <row r="976" spans="1:32" x14ac:dyDescent="0.25">
      <c r="A976" s="20" t="s">
        <v>218</v>
      </c>
      <c r="B976" s="17" t="s">
        <v>236</v>
      </c>
      <c r="C976" s="37" t="str">
        <f>VLOOKUP(X976, method!$A$1:$B$15, 2, 0)</f>
        <v>中前</v>
      </c>
      <c r="D976" s="28">
        <v>2</v>
      </c>
      <c r="E976" s="140" t="str">
        <f t="shared" si="30"/>
        <v/>
      </c>
      <c r="F976" s="140">
        <f>COUNTIF($B$2:B976,B976)</f>
        <v>11</v>
      </c>
      <c r="G976" s="140" t="str">
        <f t="shared" si="31"/>
        <v/>
      </c>
      <c r="H976">
        <v>8</v>
      </c>
      <c r="I976">
        <v>3</v>
      </c>
      <c r="J976" s="66" t="s">
        <v>173</v>
      </c>
      <c r="K976" s="61" t="s">
        <v>106</v>
      </c>
      <c r="L976" s="17" t="s">
        <v>21</v>
      </c>
      <c r="M976">
        <v>121</v>
      </c>
      <c r="N976">
        <v>135</v>
      </c>
      <c r="O976">
        <v>12</v>
      </c>
      <c r="P976">
        <v>4.3</v>
      </c>
      <c r="Q976" t="s">
        <v>901</v>
      </c>
      <c r="R976" s="32" t="s">
        <v>416</v>
      </c>
      <c r="S976" s="41">
        <v>1650</v>
      </c>
      <c r="T976" s="33" t="s">
        <v>417</v>
      </c>
      <c r="U976">
        <v>4</v>
      </c>
      <c r="V976">
        <v>58</v>
      </c>
      <c r="W976" s="12" t="s">
        <v>654</v>
      </c>
      <c r="X976">
        <v>4</v>
      </c>
      <c r="Y976">
        <v>3</v>
      </c>
      <c r="Z976">
        <v>3</v>
      </c>
      <c r="AA976">
        <v>2</v>
      </c>
      <c r="AD976" t="s">
        <v>1399</v>
      </c>
      <c r="AE976">
        <v>1095</v>
      </c>
      <c r="AF976" t="s">
        <v>46</v>
      </c>
    </row>
    <row r="977" spans="1:32" x14ac:dyDescent="0.25">
      <c r="A977" s="20" t="s">
        <v>218</v>
      </c>
      <c r="B977" s="17" t="s">
        <v>236</v>
      </c>
      <c r="C977" s="35" t="str">
        <f>VLOOKUP(X977, method!$A$1:$B$15, 2, 0)</f>
        <v>放頭</v>
      </c>
      <c r="D977" s="28">
        <v>3</v>
      </c>
      <c r="E977" s="140" t="str">
        <f t="shared" si="30"/>
        <v/>
      </c>
      <c r="F977" s="140">
        <f>COUNTIF($B$2:B977,B977)</f>
        <v>12</v>
      </c>
      <c r="G977" s="140" t="str">
        <f t="shared" si="31"/>
        <v/>
      </c>
      <c r="H977">
        <v>8</v>
      </c>
      <c r="I977">
        <v>1</v>
      </c>
      <c r="J977" s="66" t="s">
        <v>173</v>
      </c>
      <c r="K977" s="61" t="s">
        <v>106</v>
      </c>
      <c r="L977" s="17" t="s">
        <v>21</v>
      </c>
      <c r="M977">
        <v>121</v>
      </c>
      <c r="N977">
        <v>133</v>
      </c>
      <c r="O977">
        <v>12</v>
      </c>
      <c r="P977">
        <v>4.3</v>
      </c>
      <c r="Q977" t="s">
        <v>649</v>
      </c>
      <c r="R977" s="32" t="s">
        <v>426</v>
      </c>
      <c r="S977" s="41">
        <v>1650</v>
      </c>
      <c r="T977" s="33" t="s">
        <v>417</v>
      </c>
      <c r="U977">
        <v>4</v>
      </c>
      <c r="V977">
        <v>58</v>
      </c>
      <c r="W977" s="12" t="s">
        <v>471</v>
      </c>
      <c r="X977">
        <v>1</v>
      </c>
      <c r="Y977">
        <v>1</v>
      </c>
      <c r="Z977">
        <v>1</v>
      </c>
      <c r="AA977">
        <v>3</v>
      </c>
      <c r="AD977" t="s">
        <v>1166</v>
      </c>
      <c r="AE977">
        <v>1099</v>
      </c>
      <c r="AF977" t="s">
        <v>46</v>
      </c>
    </row>
    <row r="978" spans="1:32" x14ac:dyDescent="0.25">
      <c r="A978" s="20" t="s">
        <v>218</v>
      </c>
      <c r="B978" s="17" t="s">
        <v>236</v>
      </c>
      <c r="C978" s="35" t="str">
        <f>VLOOKUP(X978, method!$A$1:$B$15, 2, 0)</f>
        <v>放頭</v>
      </c>
      <c r="D978" s="28">
        <v>1</v>
      </c>
      <c r="E978" s="140" t="str">
        <f t="shared" si="30"/>
        <v/>
      </c>
      <c r="F978" s="140">
        <f>COUNTIF($B$2:B978,B978)</f>
        <v>13</v>
      </c>
      <c r="G978" s="140" t="str">
        <f t="shared" si="31"/>
        <v/>
      </c>
      <c r="H978">
        <v>8</v>
      </c>
      <c r="I978">
        <v>6</v>
      </c>
      <c r="J978" s="66" t="s">
        <v>173</v>
      </c>
      <c r="K978" s="61" t="s">
        <v>106</v>
      </c>
      <c r="L978" s="17" t="s">
        <v>21</v>
      </c>
      <c r="M978">
        <v>121</v>
      </c>
      <c r="N978">
        <v>132</v>
      </c>
      <c r="O978">
        <v>12</v>
      </c>
      <c r="P978">
        <v>10</v>
      </c>
      <c r="Q978" t="s">
        <v>588</v>
      </c>
      <c r="R978" s="32" t="s">
        <v>416</v>
      </c>
      <c r="S978" s="41">
        <v>1650</v>
      </c>
      <c r="T978" s="34" t="s">
        <v>438</v>
      </c>
      <c r="U978">
        <v>4</v>
      </c>
      <c r="V978">
        <v>52</v>
      </c>
      <c r="W978" s="12" t="s">
        <v>654</v>
      </c>
      <c r="X978">
        <v>1</v>
      </c>
      <c r="Y978">
        <v>1</v>
      </c>
      <c r="Z978">
        <v>1</v>
      </c>
      <c r="AA978">
        <v>1</v>
      </c>
      <c r="AD978" t="s">
        <v>1253</v>
      </c>
      <c r="AE978">
        <v>1093</v>
      </c>
      <c r="AF978" t="s">
        <v>46</v>
      </c>
    </row>
    <row r="979" spans="1:32" x14ac:dyDescent="0.25">
      <c r="A979" s="20" t="s">
        <v>218</v>
      </c>
      <c r="B979" s="17" t="s">
        <v>236</v>
      </c>
      <c r="C979" s="35" t="str">
        <f>VLOOKUP(X979, method!$A$1:$B$15, 2, 0)</f>
        <v>放頭</v>
      </c>
      <c r="D979" s="28">
        <v>2</v>
      </c>
      <c r="E979" s="140" t="str">
        <f t="shared" si="30"/>
        <v/>
      </c>
      <c r="F979" s="140">
        <f>COUNTIF($B$2:B979,B979)</f>
        <v>14</v>
      </c>
      <c r="G979" s="140" t="str">
        <f t="shared" si="31"/>
        <v/>
      </c>
      <c r="H979">
        <v>8</v>
      </c>
      <c r="I979">
        <v>7</v>
      </c>
      <c r="J979" s="66" t="s">
        <v>173</v>
      </c>
      <c r="K979" s="61" t="s">
        <v>106</v>
      </c>
      <c r="L979" s="17" t="s">
        <v>21</v>
      </c>
      <c r="M979">
        <v>121</v>
      </c>
      <c r="N979">
        <v>127</v>
      </c>
      <c r="O979">
        <v>12</v>
      </c>
      <c r="P979">
        <v>23</v>
      </c>
      <c r="Q979" t="s">
        <v>1104</v>
      </c>
      <c r="R979" s="32" t="s">
        <v>416</v>
      </c>
      <c r="S979" s="41">
        <v>1650</v>
      </c>
      <c r="T979" s="33" t="s">
        <v>417</v>
      </c>
      <c r="U979">
        <v>4</v>
      </c>
      <c r="V979">
        <v>52</v>
      </c>
      <c r="W979" s="12" t="s">
        <v>539</v>
      </c>
      <c r="X979">
        <v>2</v>
      </c>
      <c r="Y979">
        <v>2</v>
      </c>
      <c r="Z979">
        <v>2</v>
      </c>
      <c r="AA979">
        <v>2</v>
      </c>
      <c r="AD979" t="s">
        <v>944</v>
      </c>
      <c r="AE979">
        <v>1095</v>
      </c>
      <c r="AF979" t="s">
        <v>46</v>
      </c>
    </row>
    <row r="980" spans="1:32" x14ac:dyDescent="0.25">
      <c r="A980" s="20" t="s">
        <v>218</v>
      </c>
      <c r="B980" s="17" t="s">
        <v>236</v>
      </c>
      <c r="C980" s="36" t="str">
        <f>VLOOKUP(X980, method!$A$1:$B$15, 2, 0)</f>
        <v>中後</v>
      </c>
      <c r="D980">
        <v>7</v>
      </c>
      <c r="E980" s="141" t="str">
        <f t="shared" si="30"/>
        <v/>
      </c>
      <c r="F980" s="141">
        <f>COUNTIF($B$2:B980,B980)</f>
        <v>15</v>
      </c>
      <c r="G980" s="141" t="str">
        <f t="shared" si="31"/>
        <v/>
      </c>
      <c r="H980">
        <v>8</v>
      </c>
      <c r="I980">
        <v>8</v>
      </c>
      <c r="J980" s="66" t="s">
        <v>173</v>
      </c>
      <c r="K980" s="61" t="s">
        <v>106</v>
      </c>
      <c r="L980" s="17" t="s">
        <v>21</v>
      </c>
      <c r="M980">
        <v>121</v>
      </c>
      <c r="N980">
        <v>130</v>
      </c>
      <c r="O980">
        <v>12</v>
      </c>
      <c r="P980">
        <v>23</v>
      </c>
      <c r="Q980" t="s">
        <v>699</v>
      </c>
      <c r="R980" t="s">
        <v>457</v>
      </c>
      <c r="S980" s="41">
        <v>1650</v>
      </c>
      <c r="T980" s="33" t="s">
        <v>417</v>
      </c>
      <c r="U980">
        <v>4</v>
      </c>
      <c r="V980">
        <v>54</v>
      </c>
      <c r="W980" t="s">
        <v>738</v>
      </c>
      <c r="X980">
        <v>9</v>
      </c>
      <c r="Y980">
        <v>9</v>
      </c>
      <c r="Z980">
        <v>9</v>
      </c>
      <c r="AA980">
        <v>7</v>
      </c>
      <c r="AD980" t="s">
        <v>914</v>
      </c>
      <c r="AE980">
        <v>1085</v>
      </c>
      <c r="AF980" t="s">
        <v>46</v>
      </c>
    </row>
    <row r="981" spans="1:32" x14ac:dyDescent="0.25">
      <c r="A981" s="20" t="s">
        <v>218</v>
      </c>
      <c r="B981" s="17" t="s">
        <v>236</v>
      </c>
      <c r="C981" s="36" t="str">
        <f>VLOOKUP(X981, method!$A$1:$B$15, 2, 0)</f>
        <v>中後</v>
      </c>
      <c r="D981">
        <v>12</v>
      </c>
      <c r="E981" s="141" t="str">
        <f t="shared" si="30"/>
        <v/>
      </c>
      <c r="F981" s="141">
        <f>COUNTIF($B$2:B981,B981)</f>
        <v>16</v>
      </c>
      <c r="G981" s="141" t="str">
        <f t="shared" si="31"/>
        <v/>
      </c>
      <c r="H981">
        <v>8</v>
      </c>
      <c r="I981">
        <v>12</v>
      </c>
      <c r="J981" s="66" t="s">
        <v>173</v>
      </c>
      <c r="K981" s="61" t="s">
        <v>106</v>
      </c>
      <c r="L981" s="17" t="s">
        <v>21</v>
      </c>
      <c r="M981">
        <v>121</v>
      </c>
      <c r="N981">
        <v>131</v>
      </c>
      <c r="O981">
        <v>12</v>
      </c>
      <c r="P981">
        <v>51</v>
      </c>
      <c r="Q981" t="s">
        <v>832</v>
      </c>
      <c r="R981" t="s">
        <v>508</v>
      </c>
      <c r="S981">
        <v>1400</v>
      </c>
      <c r="T981" s="33" t="s">
        <v>417</v>
      </c>
      <c r="U981">
        <v>4</v>
      </c>
      <c r="V981">
        <v>56</v>
      </c>
      <c r="W981" t="s">
        <v>597</v>
      </c>
      <c r="X981">
        <v>8</v>
      </c>
      <c r="Y981">
        <v>7</v>
      </c>
      <c r="Z981">
        <v>5</v>
      </c>
      <c r="AA981">
        <v>12</v>
      </c>
      <c r="AD981" t="s">
        <v>978</v>
      </c>
      <c r="AE981">
        <v>1080</v>
      </c>
      <c r="AF981" t="s">
        <v>46</v>
      </c>
    </row>
    <row r="982" spans="1:32" x14ac:dyDescent="0.25">
      <c r="A982" s="20" t="s">
        <v>218</v>
      </c>
      <c r="B982" s="17" t="s">
        <v>236</v>
      </c>
      <c r="C982" s="37" t="str">
        <f>VLOOKUP(X982, method!$A$1:$B$15, 2, 0)</f>
        <v>中前</v>
      </c>
      <c r="D982">
        <v>9</v>
      </c>
      <c r="E982" s="141" t="str">
        <f t="shared" si="30"/>
        <v/>
      </c>
      <c r="F982" s="141">
        <f>COUNTIF($B$2:B982,B982)</f>
        <v>17</v>
      </c>
      <c r="G982" s="141" t="str">
        <f t="shared" si="31"/>
        <v/>
      </c>
      <c r="H982">
        <v>8</v>
      </c>
      <c r="I982">
        <v>7</v>
      </c>
      <c r="J982" s="66" t="s">
        <v>173</v>
      </c>
      <c r="K982" s="53" t="s">
        <v>53</v>
      </c>
      <c r="L982" s="17" t="s">
        <v>21</v>
      </c>
      <c r="M982">
        <v>121</v>
      </c>
      <c r="N982">
        <v>135</v>
      </c>
      <c r="O982">
        <v>12</v>
      </c>
      <c r="P982">
        <v>39</v>
      </c>
      <c r="Q982" t="s">
        <v>993</v>
      </c>
      <c r="R982" t="s">
        <v>483</v>
      </c>
      <c r="S982">
        <v>1400</v>
      </c>
      <c r="T982" s="33" t="s">
        <v>417</v>
      </c>
      <c r="U982">
        <v>4</v>
      </c>
      <c r="V982">
        <v>58</v>
      </c>
      <c r="W982" t="s">
        <v>441</v>
      </c>
      <c r="X982">
        <v>4</v>
      </c>
      <c r="Y982">
        <v>4</v>
      </c>
      <c r="Z982">
        <v>5</v>
      </c>
      <c r="AA982">
        <v>9</v>
      </c>
      <c r="AD982" t="s">
        <v>1400</v>
      </c>
      <c r="AE982">
        <v>1077</v>
      </c>
      <c r="AF982" t="s">
        <v>46</v>
      </c>
    </row>
    <row r="983" spans="1:32" x14ac:dyDescent="0.25">
      <c r="A983" s="20" t="s">
        <v>218</v>
      </c>
      <c r="B983" s="17" t="s">
        <v>236</v>
      </c>
      <c r="C983" s="36" t="str">
        <f>VLOOKUP(X983, method!$A$1:$B$15, 2, 0)</f>
        <v>中後</v>
      </c>
      <c r="D983">
        <v>9</v>
      </c>
      <c r="E983" s="141" t="str">
        <f t="shared" si="30"/>
        <v/>
      </c>
      <c r="F983" s="141">
        <f>COUNTIF($B$2:B983,B983)</f>
        <v>18</v>
      </c>
      <c r="G983" s="141" t="str">
        <f t="shared" si="31"/>
        <v/>
      </c>
      <c r="H983">
        <v>8</v>
      </c>
      <c r="I983">
        <v>12</v>
      </c>
      <c r="J983" s="66" t="s">
        <v>173</v>
      </c>
      <c r="K983" s="61" t="s">
        <v>106</v>
      </c>
      <c r="L983" s="17" t="s">
        <v>21</v>
      </c>
      <c r="M983">
        <v>121</v>
      </c>
      <c r="N983">
        <v>116</v>
      </c>
      <c r="O983">
        <v>12</v>
      </c>
      <c r="P983">
        <v>53</v>
      </c>
      <c r="Q983" t="s">
        <v>723</v>
      </c>
      <c r="R983" t="s">
        <v>483</v>
      </c>
      <c r="S983">
        <v>1200</v>
      </c>
      <c r="T983" s="33" t="s">
        <v>417</v>
      </c>
      <c r="U983">
        <v>3</v>
      </c>
      <c r="V983">
        <v>61</v>
      </c>
      <c r="W983" t="s">
        <v>516</v>
      </c>
      <c r="X983">
        <v>10</v>
      </c>
      <c r="Y983">
        <v>11</v>
      </c>
      <c r="Z983">
        <v>9</v>
      </c>
      <c r="AD983" t="s">
        <v>358</v>
      </c>
      <c r="AE983">
        <v>1084</v>
      </c>
      <c r="AF983" t="s">
        <v>46</v>
      </c>
    </row>
    <row r="984" spans="1:32" x14ac:dyDescent="0.25">
      <c r="A984" s="20" t="s">
        <v>218</v>
      </c>
      <c r="B984" s="17" t="s">
        <v>236</v>
      </c>
      <c r="C984" s="38" t="str">
        <f>VLOOKUP(X984, method!$A$1:$B$15, 2, 0)</f>
        <v>留後</v>
      </c>
      <c r="D984">
        <v>6</v>
      </c>
      <c r="E984" s="141" t="str">
        <f t="shared" si="30"/>
        <v/>
      </c>
      <c r="F984" s="141">
        <f>COUNTIF($B$2:B984,B984)</f>
        <v>19</v>
      </c>
      <c r="G984" s="141" t="str">
        <f t="shared" si="31"/>
        <v/>
      </c>
      <c r="H984">
        <v>8</v>
      </c>
      <c r="I984">
        <v>3</v>
      </c>
      <c r="J984" s="66" t="s">
        <v>173</v>
      </c>
      <c r="K984" s="52" t="s">
        <v>49</v>
      </c>
      <c r="L984" s="17" t="s">
        <v>21</v>
      </c>
      <c r="M984">
        <v>121</v>
      </c>
      <c r="N984">
        <v>123</v>
      </c>
      <c r="O984">
        <v>12</v>
      </c>
      <c r="P984">
        <v>49</v>
      </c>
      <c r="Q984" t="s">
        <v>476</v>
      </c>
      <c r="R984" t="s">
        <v>477</v>
      </c>
      <c r="S984">
        <v>1200</v>
      </c>
      <c r="T984" s="33" t="s">
        <v>417</v>
      </c>
      <c r="U984">
        <v>3</v>
      </c>
      <c r="V984">
        <v>63</v>
      </c>
      <c r="W984" t="s">
        <v>519</v>
      </c>
      <c r="X984">
        <v>13</v>
      </c>
      <c r="Y984">
        <v>12</v>
      </c>
      <c r="Z984">
        <v>6</v>
      </c>
      <c r="AD984" t="s">
        <v>1401</v>
      </c>
      <c r="AE984">
        <v>1081</v>
      </c>
      <c r="AF984" t="s">
        <v>572</v>
      </c>
    </row>
    <row r="985" spans="1:32" x14ac:dyDescent="0.25">
      <c r="A985" s="20" t="s">
        <v>218</v>
      </c>
      <c r="B985" s="17" t="s">
        <v>236</v>
      </c>
      <c r="C985" s="36" t="str">
        <f>VLOOKUP(X985, method!$A$1:$B$15, 2, 0)</f>
        <v>中後</v>
      </c>
      <c r="D985">
        <v>9</v>
      </c>
      <c r="E985" s="141" t="str">
        <f t="shared" si="30"/>
        <v/>
      </c>
      <c r="F985" s="141">
        <f>COUNTIF($B$2:B985,B985)</f>
        <v>20</v>
      </c>
      <c r="G985" s="141" t="str">
        <f t="shared" si="31"/>
        <v/>
      </c>
      <c r="H985">
        <v>8</v>
      </c>
      <c r="I985">
        <v>2</v>
      </c>
      <c r="J985" s="66" t="s">
        <v>173</v>
      </c>
      <c r="K985" s="52" t="s">
        <v>49</v>
      </c>
      <c r="L985" s="17" t="s">
        <v>21</v>
      </c>
      <c r="M985">
        <v>121</v>
      </c>
      <c r="N985">
        <v>120</v>
      </c>
      <c r="O985">
        <v>12</v>
      </c>
      <c r="P985">
        <v>35</v>
      </c>
      <c r="Q985" t="s">
        <v>1402</v>
      </c>
      <c r="R985" t="s">
        <v>508</v>
      </c>
      <c r="S985">
        <v>1000</v>
      </c>
      <c r="T985" s="33" t="s">
        <v>417</v>
      </c>
      <c r="U985">
        <v>3</v>
      </c>
      <c r="V985">
        <v>65</v>
      </c>
      <c r="W985" t="s">
        <v>519</v>
      </c>
      <c r="X985">
        <v>9</v>
      </c>
      <c r="Y985">
        <v>10</v>
      </c>
      <c r="Z985">
        <v>9</v>
      </c>
      <c r="AD985" t="s">
        <v>546</v>
      </c>
      <c r="AE985">
        <v>1076</v>
      </c>
      <c r="AF985" t="s">
        <v>17</v>
      </c>
    </row>
    <row r="986" spans="1:32" x14ac:dyDescent="0.25">
      <c r="A986" s="20" t="s">
        <v>218</v>
      </c>
      <c r="B986" s="17" t="s">
        <v>236</v>
      </c>
      <c r="C986" s="38" t="str">
        <f>VLOOKUP(X986, method!$A$1:$B$15, 2, 0)</f>
        <v>留後</v>
      </c>
      <c r="D986">
        <v>13</v>
      </c>
      <c r="E986" s="141" t="str">
        <f t="shared" si="30"/>
        <v/>
      </c>
      <c r="F986" s="141">
        <f>COUNTIF($B$2:B986,B986)</f>
        <v>21</v>
      </c>
      <c r="G986" s="141" t="str">
        <f t="shared" si="31"/>
        <v/>
      </c>
      <c r="H986">
        <v>8</v>
      </c>
      <c r="I986">
        <v>7</v>
      </c>
      <c r="J986" s="66" t="s">
        <v>173</v>
      </c>
      <c r="K986" s="53" t="s">
        <v>53</v>
      </c>
      <c r="L986" s="17" t="s">
        <v>21</v>
      </c>
      <c r="M986">
        <v>121</v>
      </c>
      <c r="N986">
        <v>122</v>
      </c>
      <c r="O986">
        <v>12</v>
      </c>
      <c r="P986">
        <v>54</v>
      </c>
      <c r="Q986" t="s">
        <v>964</v>
      </c>
      <c r="R986" t="s">
        <v>479</v>
      </c>
      <c r="S986">
        <v>1400</v>
      </c>
      <c r="T986" s="33" t="s">
        <v>417</v>
      </c>
      <c r="U986">
        <v>3</v>
      </c>
      <c r="V986">
        <v>65</v>
      </c>
      <c r="W986" t="s">
        <v>1403</v>
      </c>
      <c r="X986">
        <v>11</v>
      </c>
      <c r="Y986">
        <v>10</v>
      </c>
      <c r="Z986">
        <v>13</v>
      </c>
      <c r="AA986">
        <v>13</v>
      </c>
      <c r="AD986" t="s">
        <v>1404</v>
      </c>
      <c r="AE986">
        <v>1063</v>
      </c>
      <c r="AF986" t="s">
        <v>17</v>
      </c>
    </row>
    <row r="987" spans="1:32" x14ac:dyDescent="0.25">
      <c r="A987" s="20" t="s">
        <v>218</v>
      </c>
      <c r="B987" s="17" t="s">
        <v>236</v>
      </c>
      <c r="C987" s="37" t="str">
        <f>VLOOKUP(X987, method!$A$1:$B$15, 2, 0)</f>
        <v>中前</v>
      </c>
      <c r="D987">
        <v>6</v>
      </c>
      <c r="E987" s="141" t="str">
        <f t="shared" si="30"/>
        <v/>
      </c>
      <c r="F987" s="141">
        <f>COUNTIF($B$2:B987,B987)</f>
        <v>22</v>
      </c>
      <c r="G987" s="141" t="str">
        <f t="shared" si="31"/>
        <v/>
      </c>
      <c r="H987">
        <v>8</v>
      </c>
      <c r="I987">
        <v>3</v>
      </c>
      <c r="J987" s="66" t="s">
        <v>173</v>
      </c>
      <c r="K987" s="53" t="s">
        <v>53</v>
      </c>
      <c r="L987" s="17" t="s">
        <v>21</v>
      </c>
      <c r="M987">
        <v>121</v>
      </c>
      <c r="N987">
        <v>126</v>
      </c>
      <c r="O987">
        <v>12</v>
      </c>
      <c r="P987">
        <v>14</v>
      </c>
      <c r="Q987" t="s">
        <v>1020</v>
      </c>
      <c r="R987" t="s">
        <v>465</v>
      </c>
      <c r="S987">
        <v>1400</v>
      </c>
      <c r="T987" s="33" t="s">
        <v>417</v>
      </c>
      <c r="U987">
        <v>3</v>
      </c>
      <c r="V987">
        <v>67</v>
      </c>
      <c r="W987" t="s">
        <v>519</v>
      </c>
      <c r="X987">
        <v>6</v>
      </c>
      <c r="Y987">
        <v>6</v>
      </c>
      <c r="Z987">
        <v>5</v>
      </c>
      <c r="AA987">
        <v>6</v>
      </c>
      <c r="AD987" t="s">
        <v>1405</v>
      </c>
      <c r="AE987">
        <v>1076</v>
      </c>
      <c r="AF987" t="s">
        <v>17</v>
      </c>
    </row>
    <row r="988" spans="1:32" x14ac:dyDescent="0.25">
      <c r="A988" s="20" t="s">
        <v>218</v>
      </c>
      <c r="B988" s="17" t="s">
        <v>236</v>
      </c>
      <c r="C988" s="36" t="str">
        <f>VLOOKUP(X988, method!$A$1:$B$15, 2, 0)</f>
        <v>中後</v>
      </c>
      <c r="D988" s="30">
        <v>5</v>
      </c>
      <c r="E988" s="141" t="str">
        <f t="shared" si="30"/>
        <v/>
      </c>
      <c r="F988" s="141">
        <f>COUNTIF($B$2:B988,B988)</f>
        <v>23</v>
      </c>
      <c r="G988" s="141" t="str">
        <f t="shared" si="31"/>
        <v/>
      </c>
      <c r="H988">
        <v>8</v>
      </c>
      <c r="I988">
        <v>8</v>
      </c>
      <c r="J988" s="66" t="s">
        <v>173</v>
      </c>
      <c r="K988" s="53" t="s">
        <v>53</v>
      </c>
      <c r="L988" s="17" t="s">
        <v>21</v>
      </c>
      <c r="M988">
        <v>121</v>
      </c>
      <c r="N988">
        <v>125</v>
      </c>
      <c r="O988">
        <v>12</v>
      </c>
      <c r="P988">
        <v>30</v>
      </c>
      <c r="Q988" t="s">
        <v>760</v>
      </c>
      <c r="R988" s="32" t="s">
        <v>416</v>
      </c>
      <c r="S988">
        <v>1200</v>
      </c>
      <c r="T988" s="33" t="s">
        <v>417</v>
      </c>
      <c r="U988">
        <v>3</v>
      </c>
      <c r="V988">
        <v>69</v>
      </c>
      <c r="W988" t="s">
        <v>435</v>
      </c>
      <c r="X988">
        <v>9</v>
      </c>
      <c r="Y988">
        <v>9</v>
      </c>
      <c r="Z988">
        <v>5</v>
      </c>
      <c r="AD988" t="s">
        <v>819</v>
      </c>
      <c r="AE988">
        <v>1077</v>
      </c>
      <c r="AF988" t="s">
        <v>17</v>
      </c>
    </row>
    <row r="989" spans="1:32" x14ac:dyDescent="0.25">
      <c r="A989" s="20" t="s">
        <v>218</v>
      </c>
      <c r="B989" s="17" t="s">
        <v>236</v>
      </c>
      <c r="C989" s="35" t="str">
        <f>VLOOKUP(X989, method!$A$1:$B$15, 2, 0)</f>
        <v>放頭</v>
      </c>
      <c r="D989" s="30">
        <v>5</v>
      </c>
      <c r="E989" s="141" t="str">
        <f t="shared" si="30"/>
        <v/>
      </c>
      <c r="F989" s="141">
        <f>COUNTIF($B$2:B989,B989)</f>
        <v>24</v>
      </c>
      <c r="G989" s="141" t="str">
        <f t="shared" si="31"/>
        <v/>
      </c>
      <c r="H989">
        <v>8</v>
      </c>
      <c r="I989">
        <v>1</v>
      </c>
      <c r="J989" s="66" t="s">
        <v>173</v>
      </c>
      <c r="K989" s="47" t="s">
        <v>504</v>
      </c>
      <c r="L989" s="17" t="s">
        <v>21</v>
      </c>
      <c r="M989">
        <v>121</v>
      </c>
      <c r="N989">
        <v>121</v>
      </c>
      <c r="O989">
        <v>12</v>
      </c>
      <c r="P989">
        <v>14</v>
      </c>
      <c r="Q989" t="s">
        <v>1371</v>
      </c>
      <c r="R989" s="32" t="s">
        <v>432</v>
      </c>
      <c r="S989">
        <v>1200</v>
      </c>
      <c r="T989" s="33" t="s">
        <v>417</v>
      </c>
      <c r="U989">
        <v>3</v>
      </c>
      <c r="V989">
        <v>70</v>
      </c>
      <c r="W989" s="12" t="s">
        <v>549</v>
      </c>
      <c r="X989">
        <v>3</v>
      </c>
      <c r="Y989">
        <v>3</v>
      </c>
      <c r="Z989">
        <v>5</v>
      </c>
      <c r="AD989" t="s">
        <v>1406</v>
      </c>
      <c r="AE989">
        <v>1084</v>
      </c>
      <c r="AF989" t="s">
        <v>17</v>
      </c>
    </row>
    <row r="990" spans="1:32" x14ac:dyDescent="0.25">
      <c r="A990" s="20" t="s">
        <v>218</v>
      </c>
      <c r="B990" s="17" t="s">
        <v>236</v>
      </c>
      <c r="C990" s="37" t="str">
        <f>VLOOKUP(X990, method!$A$1:$B$15, 2, 0)</f>
        <v>中前</v>
      </c>
      <c r="D990">
        <v>6</v>
      </c>
      <c r="E990" s="141" t="str">
        <f t="shared" si="30"/>
        <v/>
      </c>
      <c r="F990" s="141">
        <f>COUNTIF($B$2:B990,B990)</f>
        <v>25</v>
      </c>
      <c r="G990" s="141" t="str">
        <f t="shared" si="31"/>
        <v/>
      </c>
      <c r="H990">
        <v>8</v>
      </c>
      <c r="I990">
        <v>9</v>
      </c>
      <c r="J990" s="66" t="s">
        <v>173</v>
      </c>
      <c r="K990" s="56" t="s">
        <v>69</v>
      </c>
      <c r="L990" s="17" t="s">
        <v>21</v>
      </c>
      <c r="M990">
        <v>121</v>
      </c>
      <c r="N990">
        <v>131</v>
      </c>
      <c r="O990">
        <v>12</v>
      </c>
      <c r="P990">
        <v>59</v>
      </c>
      <c r="Q990" t="s">
        <v>1349</v>
      </c>
      <c r="R990" t="s">
        <v>479</v>
      </c>
      <c r="S990">
        <v>1200</v>
      </c>
      <c r="T990" s="33" t="s">
        <v>417</v>
      </c>
      <c r="U990">
        <v>3</v>
      </c>
      <c r="V990">
        <v>72</v>
      </c>
      <c r="W990" t="s">
        <v>533</v>
      </c>
      <c r="X990">
        <v>7</v>
      </c>
      <c r="Y990">
        <v>7</v>
      </c>
      <c r="Z990">
        <v>6</v>
      </c>
      <c r="AD990" t="s">
        <v>620</v>
      </c>
      <c r="AE990">
        <v>1080</v>
      </c>
      <c r="AF990" t="s">
        <v>17</v>
      </c>
    </row>
    <row r="991" spans="1:32" x14ac:dyDescent="0.25">
      <c r="A991" s="20" t="s">
        <v>218</v>
      </c>
      <c r="B991" s="17" t="s">
        <v>236</v>
      </c>
      <c r="C991" s="35" t="str">
        <f>VLOOKUP(X991, method!$A$1:$B$15, 2, 0)</f>
        <v>放頭</v>
      </c>
      <c r="D991">
        <v>11</v>
      </c>
      <c r="E991" s="141" t="str">
        <f t="shared" si="30"/>
        <v/>
      </c>
      <c r="F991" s="141">
        <f>COUNTIF($B$2:B991,B991)</f>
        <v>26</v>
      </c>
      <c r="G991" s="141" t="str">
        <f t="shared" si="31"/>
        <v/>
      </c>
      <c r="H991">
        <v>8</v>
      </c>
      <c r="I991">
        <v>4</v>
      </c>
      <c r="J991" s="66" t="s">
        <v>173</v>
      </c>
      <c r="K991" s="56" t="s">
        <v>69</v>
      </c>
      <c r="L991" s="17" t="s">
        <v>21</v>
      </c>
      <c r="M991">
        <v>121</v>
      </c>
      <c r="N991">
        <v>129</v>
      </c>
      <c r="O991">
        <v>12</v>
      </c>
      <c r="P991">
        <v>53</v>
      </c>
      <c r="Q991" t="s">
        <v>1026</v>
      </c>
      <c r="R991" t="s">
        <v>483</v>
      </c>
      <c r="S991">
        <v>1400</v>
      </c>
      <c r="T991" s="33" t="s">
        <v>417</v>
      </c>
      <c r="U991">
        <v>3</v>
      </c>
      <c r="V991">
        <v>72</v>
      </c>
      <c r="W991" t="s">
        <v>468</v>
      </c>
      <c r="X991">
        <v>3</v>
      </c>
      <c r="Y991">
        <v>3</v>
      </c>
      <c r="Z991">
        <v>4</v>
      </c>
      <c r="AA991">
        <v>11</v>
      </c>
      <c r="AD991" t="s">
        <v>1407</v>
      </c>
      <c r="AE991">
        <v>1082</v>
      </c>
      <c r="AF991" t="s">
        <v>521</v>
      </c>
    </row>
    <row r="992" spans="1:32" x14ac:dyDescent="0.25">
      <c r="A992" s="20" t="s">
        <v>218</v>
      </c>
      <c r="B992" s="18" t="s">
        <v>239</v>
      </c>
      <c r="C992" s="35" t="str">
        <f>VLOOKUP(X992, method!$A$1:$B$15, 2, 0)</f>
        <v>放頭</v>
      </c>
      <c r="D992">
        <v>8</v>
      </c>
      <c r="E992" s="141" t="str">
        <f t="shared" si="30"/>
        <v>忠</v>
      </c>
      <c r="F992" s="141">
        <f>COUNTIF($B$2:B992,B992)</f>
        <v>1</v>
      </c>
      <c r="G992" s="141" t="str">
        <f t="shared" si="31"/>
        <v/>
      </c>
      <c r="H992">
        <v>1</v>
      </c>
      <c r="I992">
        <v>2</v>
      </c>
      <c r="J992" s="63" t="s">
        <v>140</v>
      </c>
      <c r="K992" s="89" t="s">
        <v>1408</v>
      </c>
      <c r="L992" s="25" t="s">
        <v>54</v>
      </c>
      <c r="M992">
        <v>120</v>
      </c>
      <c r="N992">
        <v>125</v>
      </c>
      <c r="O992">
        <v>17</v>
      </c>
      <c r="P992">
        <v>21</v>
      </c>
      <c r="Q992" t="s">
        <v>564</v>
      </c>
      <c r="R992" s="32" t="s">
        <v>432</v>
      </c>
      <c r="S992" s="41">
        <v>1650</v>
      </c>
      <c r="T992" s="33" t="s">
        <v>417</v>
      </c>
      <c r="U992">
        <v>3</v>
      </c>
      <c r="V992">
        <v>67</v>
      </c>
      <c r="W992" t="s">
        <v>589</v>
      </c>
      <c r="X992">
        <v>1</v>
      </c>
      <c r="Y992">
        <v>1</v>
      </c>
      <c r="Z992">
        <v>1</v>
      </c>
      <c r="AA992">
        <v>8</v>
      </c>
      <c r="AD992" t="s">
        <v>1409</v>
      </c>
      <c r="AE992">
        <v>1191</v>
      </c>
      <c r="AF992" t="s">
        <v>141</v>
      </c>
    </row>
    <row r="993" spans="1:32" x14ac:dyDescent="0.25">
      <c r="A993" s="20" t="s">
        <v>218</v>
      </c>
      <c r="B993" s="18" t="s">
        <v>239</v>
      </c>
      <c r="C993" s="35" t="str">
        <f>VLOOKUP(X993, method!$A$1:$B$15, 2, 0)</f>
        <v>放頭</v>
      </c>
      <c r="D993" s="28">
        <v>1</v>
      </c>
      <c r="E993" s="140" t="str">
        <f t="shared" si="30"/>
        <v>忠</v>
      </c>
      <c r="F993" s="140">
        <f>COUNTIF($B$2:B993,B993)</f>
        <v>2</v>
      </c>
      <c r="G993" s="140" t="str">
        <f t="shared" si="31"/>
        <v/>
      </c>
      <c r="H993">
        <v>1</v>
      </c>
      <c r="I993">
        <v>1</v>
      </c>
      <c r="J993" s="63" t="s">
        <v>140</v>
      </c>
      <c r="K993" s="63" t="s">
        <v>140</v>
      </c>
      <c r="L993" s="25" t="s">
        <v>54</v>
      </c>
      <c r="M993">
        <v>120</v>
      </c>
      <c r="N993">
        <v>135</v>
      </c>
      <c r="O993">
        <v>17</v>
      </c>
      <c r="P993">
        <v>2.4</v>
      </c>
      <c r="Q993" t="s">
        <v>419</v>
      </c>
      <c r="R993" s="31" t="s">
        <v>420</v>
      </c>
      <c r="S993" s="41">
        <v>1650</v>
      </c>
      <c r="T993" s="33" t="s">
        <v>417</v>
      </c>
      <c r="U993">
        <v>4</v>
      </c>
      <c r="V993">
        <v>60</v>
      </c>
      <c r="W993" s="12" t="s">
        <v>539</v>
      </c>
      <c r="X993">
        <v>1</v>
      </c>
      <c r="Y993">
        <v>1</v>
      </c>
      <c r="Z993">
        <v>1</v>
      </c>
      <c r="AA993">
        <v>1</v>
      </c>
      <c r="AD993" t="s">
        <v>895</v>
      </c>
      <c r="AE993">
        <v>1193</v>
      </c>
      <c r="AF993" t="s">
        <v>141</v>
      </c>
    </row>
    <row r="994" spans="1:32" x14ac:dyDescent="0.25">
      <c r="A994" s="20" t="s">
        <v>218</v>
      </c>
      <c r="B994" s="18" t="s">
        <v>239</v>
      </c>
      <c r="C994" s="35" t="str">
        <f>VLOOKUP(X994, method!$A$1:$B$15, 2, 0)</f>
        <v>放頭</v>
      </c>
      <c r="D994" s="28">
        <v>2</v>
      </c>
      <c r="E994" s="140" t="str">
        <f t="shared" si="30"/>
        <v>忠</v>
      </c>
      <c r="F994" s="140">
        <f>COUNTIF($B$2:B994,B994)</f>
        <v>3</v>
      </c>
      <c r="G994" s="140" t="str">
        <f t="shared" si="31"/>
        <v/>
      </c>
      <c r="H994">
        <v>1</v>
      </c>
      <c r="I994">
        <v>12</v>
      </c>
      <c r="J994" s="63" t="s">
        <v>140</v>
      </c>
      <c r="K994" s="63" t="s">
        <v>140</v>
      </c>
      <c r="L994" s="25" t="s">
        <v>54</v>
      </c>
      <c r="M994">
        <v>120</v>
      </c>
      <c r="N994">
        <v>133</v>
      </c>
      <c r="O994">
        <v>17</v>
      </c>
      <c r="P994">
        <v>6.5</v>
      </c>
      <c r="Q994" t="s">
        <v>731</v>
      </c>
      <c r="R994" s="32" t="s">
        <v>416</v>
      </c>
      <c r="S994" s="41">
        <v>1650</v>
      </c>
      <c r="T994" s="33" t="s">
        <v>427</v>
      </c>
      <c r="U994">
        <v>4</v>
      </c>
      <c r="V994">
        <v>58</v>
      </c>
      <c r="W994" s="12" t="s">
        <v>581</v>
      </c>
      <c r="X994">
        <v>1</v>
      </c>
      <c r="Y994">
        <v>1</v>
      </c>
      <c r="Z994">
        <v>1</v>
      </c>
      <c r="AA994">
        <v>2</v>
      </c>
      <c r="AD994" t="s">
        <v>1410</v>
      </c>
      <c r="AE994">
        <v>1186</v>
      </c>
      <c r="AF994" t="s">
        <v>141</v>
      </c>
    </row>
    <row r="995" spans="1:32" x14ac:dyDescent="0.25">
      <c r="A995" s="20" t="s">
        <v>218</v>
      </c>
      <c r="B995" s="18" t="s">
        <v>239</v>
      </c>
      <c r="C995" s="35" t="str">
        <f>VLOOKUP(X995, method!$A$1:$B$15, 2, 0)</f>
        <v>放頭</v>
      </c>
      <c r="D995" s="28">
        <v>3</v>
      </c>
      <c r="E995" s="140" t="str">
        <f t="shared" si="30"/>
        <v>忠</v>
      </c>
      <c r="F995" s="140">
        <f>COUNTIF($B$2:B995,B995)</f>
        <v>4</v>
      </c>
      <c r="G995" s="140" t="str">
        <f t="shared" si="31"/>
        <v/>
      </c>
      <c r="H995">
        <v>1</v>
      </c>
      <c r="I995">
        <v>7</v>
      </c>
      <c r="J995" s="63" t="s">
        <v>140</v>
      </c>
      <c r="K995" s="63" t="s">
        <v>140</v>
      </c>
      <c r="L995" s="25" t="s">
        <v>54</v>
      </c>
      <c r="M995">
        <v>120</v>
      </c>
      <c r="N995">
        <v>135</v>
      </c>
      <c r="O995">
        <v>17</v>
      </c>
      <c r="P995">
        <v>4.2</v>
      </c>
      <c r="Q995" t="s">
        <v>853</v>
      </c>
      <c r="R995" s="32" t="s">
        <v>432</v>
      </c>
      <c r="S995" s="41">
        <v>1650</v>
      </c>
      <c r="T995" s="33" t="s">
        <v>427</v>
      </c>
      <c r="U995">
        <v>4</v>
      </c>
      <c r="V995">
        <v>58</v>
      </c>
      <c r="W995" s="12" t="s">
        <v>418</v>
      </c>
      <c r="X995">
        <v>1</v>
      </c>
      <c r="Y995">
        <v>1</v>
      </c>
      <c r="Z995">
        <v>1</v>
      </c>
      <c r="AA995">
        <v>3</v>
      </c>
      <c r="AD995" t="s">
        <v>1411</v>
      </c>
      <c r="AE995">
        <v>1195</v>
      </c>
      <c r="AF995" t="s">
        <v>141</v>
      </c>
    </row>
    <row r="996" spans="1:32" x14ac:dyDescent="0.25">
      <c r="A996" s="20" t="s">
        <v>218</v>
      </c>
      <c r="B996" s="18" t="s">
        <v>239</v>
      </c>
      <c r="C996" s="35" t="str">
        <f>VLOOKUP(X996, method!$A$1:$B$15, 2, 0)</f>
        <v>放頭</v>
      </c>
      <c r="D996">
        <v>9</v>
      </c>
      <c r="E996" s="141" t="str">
        <f t="shared" si="30"/>
        <v>忠</v>
      </c>
      <c r="F996" s="141">
        <f>COUNTIF($B$2:B996,B996)</f>
        <v>5</v>
      </c>
      <c r="G996" s="141" t="str">
        <f t="shared" si="31"/>
        <v/>
      </c>
      <c r="H996">
        <v>1</v>
      </c>
      <c r="I996">
        <v>11</v>
      </c>
      <c r="J996" s="63" t="s">
        <v>140</v>
      </c>
      <c r="K996" s="55" t="s">
        <v>64</v>
      </c>
      <c r="L996" s="25" t="s">
        <v>54</v>
      </c>
      <c r="M996">
        <v>120</v>
      </c>
      <c r="N996">
        <v>135</v>
      </c>
      <c r="O996">
        <v>17</v>
      </c>
      <c r="P996">
        <v>7.9</v>
      </c>
      <c r="Q996" t="s">
        <v>428</v>
      </c>
      <c r="R996" s="31" t="s">
        <v>420</v>
      </c>
      <c r="S996">
        <v>1800</v>
      </c>
      <c r="T996" s="33" t="s">
        <v>427</v>
      </c>
      <c r="U996">
        <v>4</v>
      </c>
      <c r="V996">
        <v>60</v>
      </c>
      <c r="W996">
        <v>5</v>
      </c>
      <c r="X996">
        <v>2</v>
      </c>
      <c r="Y996">
        <v>2</v>
      </c>
      <c r="Z996">
        <v>2</v>
      </c>
      <c r="AA996">
        <v>2</v>
      </c>
      <c r="AB996">
        <v>9</v>
      </c>
      <c r="AD996" t="s">
        <v>1412</v>
      </c>
      <c r="AE996">
        <v>1188</v>
      </c>
      <c r="AF996" t="s">
        <v>141</v>
      </c>
    </row>
    <row r="997" spans="1:32" x14ac:dyDescent="0.25">
      <c r="A997" s="20" t="s">
        <v>218</v>
      </c>
      <c r="B997" s="18" t="s">
        <v>239</v>
      </c>
      <c r="C997" s="36" t="str">
        <f>VLOOKUP(X997, method!$A$1:$B$15, 2, 0)</f>
        <v>中後</v>
      </c>
      <c r="D997">
        <v>11</v>
      </c>
      <c r="E997" s="141" t="str">
        <f t="shared" si="30"/>
        <v>忠</v>
      </c>
      <c r="F997" s="141">
        <f>COUNTIF($B$2:B997,B997)</f>
        <v>6</v>
      </c>
      <c r="G997" s="141" t="str">
        <f t="shared" si="31"/>
        <v/>
      </c>
      <c r="H997">
        <v>1</v>
      </c>
      <c r="I997">
        <v>8</v>
      </c>
      <c r="J997" s="63" t="s">
        <v>140</v>
      </c>
      <c r="K997" s="56" t="s">
        <v>69</v>
      </c>
      <c r="L997" s="25" t="s">
        <v>54</v>
      </c>
      <c r="M997">
        <v>120</v>
      </c>
      <c r="N997">
        <v>117</v>
      </c>
      <c r="O997">
        <v>17</v>
      </c>
      <c r="P997">
        <v>8.1</v>
      </c>
      <c r="Q997" t="s">
        <v>547</v>
      </c>
      <c r="R997" s="32" t="s">
        <v>432</v>
      </c>
      <c r="S997" s="41">
        <v>1650</v>
      </c>
      <c r="T997" s="33" t="s">
        <v>417</v>
      </c>
      <c r="U997">
        <v>3</v>
      </c>
      <c r="V997">
        <v>62</v>
      </c>
      <c r="W997" t="s">
        <v>513</v>
      </c>
      <c r="X997">
        <v>9</v>
      </c>
      <c r="Y997">
        <v>8</v>
      </c>
      <c r="Z997">
        <v>8</v>
      </c>
      <c r="AA997">
        <v>11</v>
      </c>
      <c r="AD997" t="s">
        <v>898</v>
      </c>
      <c r="AE997">
        <v>1185</v>
      </c>
      <c r="AF997" t="s">
        <v>141</v>
      </c>
    </row>
    <row r="998" spans="1:32" x14ac:dyDescent="0.25">
      <c r="A998" s="20" t="s">
        <v>218</v>
      </c>
      <c r="B998" s="18" t="s">
        <v>239</v>
      </c>
      <c r="C998" s="37" t="str">
        <f>VLOOKUP(X998, method!$A$1:$B$15, 2, 0)</f>
        <v>中前</v>
      </c>
      <c r="D998" s="30">
        <v>5</v>
      </c>
      <c r="E998" s="141" t="str">
        <f t="shared" si="30"/>
        <v>忠</v>
      </c>
      <c r="F998" s="141">
        <f>COUNTIF($B$2:B998,B998)</f>
        <v>7</v>
      </c>
      <c r="G998" s="141" t="str">
        <f t="shared" si="31"/>
        <v/>
      </c>
      <c r="H998">
        <v>1</v>
      </c>
      <c r="I998">
        <v>11</v>
      </c>
      <c r="J998" s="63" t="s">
        <v>140</v>
      </c>
      <c r="K998" s="50" t="s">
        <v>565</v>
      </c>
      <c r="L998" s="25" t="s">
        <v>54</v>
      </c>
      <c r="M998">
        <v>120</v>
      </c>
      <c r="N998">
        <v>121</v>
      </c>
      <c r="O998">
        <v>17</v>
      </c>
      <c r="P998">
        <v>14</v>
      </c>
      <c r="Q998" t="s">
        <v>777</v>
      </c>
      <c r="R998" s="31" t="s">
        <v>420</v>
      </c>
      <c r="S998" s="41">
        <v>1650</v>
      </c>
      <c r="T998" s="33" t="s">
        <v>427</v>
      </c>
      <c r="U998">
        <v>3</v>
      </c>
      <c r="V998">
        <v>64</v>
      </c>
      <c r="W998" s="12">
        <v>2</v>
      </c>
      <c r="X998">
        <v>5</v>
      </c>
      <c r="Y998">
        <v>4</v>
      </c>
      <c r="Z998">
        <v>2</v>
      </c>
      <c r="AA998">
        <v>5</v>
      </c>
      <c r="AD998" t="s">
        <v>240</v>
      </c>
      <c r="AE998">
        <v>1178</v>
      </c>
      <c r="AF998" t="s">
        <v>141</v>
      </c>
    </row>
    <row r="999" spans="1:32" x14ac:dyDescent="0.25">
      <c r="A999" s="20" t="s">
        <v>218</v>
      </c>
      <c r="B999" s="18" t="s">
        <v>239</v>
      </c>
      <c r="C999" s="35" t="str">
        <f>VLOOKUP(X999, method!$A$1:$B$15, 2, 0)</f>
        <v>放頭</v>
      </c>
      <c r="D999" s="28">
        <v>3</v>
      </c>
      <c r="E999" s="140" t="str">
        <f t="shared" si="30"/>
        <v>忠</v>
      </c>
      <c r="F999" s="140">
        <f>COUNTIF($B$2:B999,B999)</f>
        <v>8</v>
      </c>
      <c r="G999" s="140" t="str">
        <f t="shared" si="31"/>
        <v/>
      </c>
      <c r="H999">
        <v>1</v>
      </c>
      <c r="I999">
        <v>1</v>
      </c>
      <c r="J999" s="63" t="s">
        <v>140</v>
      </c>
      <c r="K999" s="63" t="s">
        <v>140</v>
      </c>
      <c r="L999" s="25" t="s">
        <v>54</v>
      </c>
      <c r="M999">
        <v>120</v>
      </c>
      <c r="N999">
        <v>123</v>
      </c>
      <c r="O999">
        <v>17</v>
      </c>
      <c r="P999">
        <v>6.3</v>
      </c>
      <c r="Q999" t="s">
        <v>551</v>
      </c>
      <c r="R999" s="31" t="s">
        <v>420</v>
      </c>
      <c r="S999" s="41">
        <v>1650</v>
      </c>
      <c r="T999" s="33" t="s">
        <v>427</v>
      </c>
      <c r="U999">
        <v>3</v>
      </c>
      <c r="V999">
        <v>63</v>
      </c>
      <c r="W999" s="12" t="s">
        <v>654</v>
      </c>
      <c r="X999">
        <v>3</v>
      </c>
      <c r="Y999">
        <v>3</v>
      </c>
      <c r="Z999">
        <v>4</v>
      </c>
      <c r="AA999">
        <v>3</v>
      </c>
      <c r="AD999" t="s">
        <v>1354</v>
      </c>
      <c r="AE999">
        <v>1166</v>
      </c>
      <c r="AF999" t="s">
        <v>141</v>
      </c>
    </row>
    <row r="1000" spans="1:32" x14ac:dyDescent="0.25">
      <c r="A1000" s="20" t="s">
        <v>218</v>
      </c>
      <c r="B1000" s="18" t="s">
        <v>239</v>
      </c>
      <c r="C1000" s="37" t="str">
        <f>VLOOKUP(X1000, method!$A$1:$B$15, 2, 0)</f>
        <v>中前</v>
      </c>
      <c r="D1000" s="30">
        <v>4</v>
      </c>
      <c r="E1000" s="141" t="str">
        <f t="shared" si="30"/>
        <v>忠</v>
      </c>
      <c r="F1000" s="141">
        <f>COUNTIF($B$2:B1000,B1000)</f>
        <v>9</v>
      </c>
      <c r="G1000" s="141" t="str">
        <f t="shared" si="31"/>
        <v/>
      </c>
      <c r="H1000">
        <v>1</v>
      </c>
      <c r="I1000">
        <v>6</v>
      </c>
      <c r="J1000" s="63" t="s">
        <v>140</v>
      </c>
      <c r="K1000" s="63" t="s">
        <v>140</v>
      </c>
      <c r="L1000" s="25" t="s">
        <v>54</v>
      </c>
      <c r="M1000">
        <v>120</v>
      </c>
      <c r="N1000">
        <v>120</v>
      </c>
      <c r="O1000">
        <v>17</v>
      </c>
      <c r="P1000">
        <v>6</v>
      </c>
      <c r="Q1000" t="s">
        <v>510</v>
      </c>
      <c r="R1000" s="32" t="s">
        <v>426</v>
      </c>
      <c r="S1000" s="41">
        <v>1650</v>
      </c>
      <c r="T1000" s="33" t="s">
        <v>427</v>
      </c>
      <c r="U1000">
        <v>3</v>
      </c>
      <c r="V1000">
        <v>65</v>
      </c>
      <c r="W1000" s="12">
        <v>2</v>
      </c>
      <c r="X1000">
        <v>6</v>
      </c>
      <c r="Y1000">
        <v>5</v>
      </c>
      <c r="Z1000">
        <v>5</v>
      </c>
      <c r="AA1000">
        <v>4</v>
      </c>
      <c r="AD1000" t="s">
        <v>1413</v>
      </c>
      <c r="AE1000">
        <v>1173</v>
      </c>
      <c r="AF1000" t="s">
        <v>141</v>
      </c>
    </row>
    <row r="1001" spans="1:32" x14ac:dyDescent="0.25">
      <c r="A1001" s="20" t="s">
        <v>218</v>
      </c>
      <c r="B1001" s="18" t="s">
        <v>239</v>
      </c>
      <c r="C1001" s="35" t="str">
        <f>VLOOKUP(X1001, method!$A$1:$B$15, 2, 0)</f>
        <v>放頭</v>
      </c>
      <c r="D1001" s="28">
        <v>3</v>
      </c>
      <c r="E1001" s="140" t="str">
        <f t="shared" si="30"/>
        <v>忠</v>
      </c>
      <c r="F1001" s="140">
        <f>COUNTIF($B$2:B1001,B1001)</f>
        <v>10</v>
      </c>
      <c r="G1001" s="140" t="str">
        <f t="shared" si="31"/>
        <v/>
      </c>
      <c r="H1001">
        <v>1</v>
      </c>
      <c r="I1001">
        <v>10</v>
      </c>
      <c r="J1001" s="63" t="s">
        <v>140</v>
      </c>
      <c r="K1001" s="63" t="s">
        <v>140</v>
      </c>
      <c r="L1001" s="25" t="s">
        <v>54</v>
      </c>
      <c r="M1001">
        <v>120</v>
      </c>
      <c r="N1001">
        <v>122</v>
      </c>
      <c r="O1001">
        <v>17</v>
      </c>
      <c r="P1001">
        <v>16</v>
      </c>
      <c r="Q1001" t="s">
        <v>896</v>
      </c>
      <c r="R1001" s="31" t="s">
        <v>420</v>
      </c>
      <c r="S1001">
        <v>1800</v>
      </c>
      <c r="T1001" s="33" t="s">
        <v>427</v>
      </c>
      <c r="U1001">
        <v>3</v>
      </c>
      <c r="V1001">
        <v>65</v>
      </c>
      <c r="W1001" s="12" t="s">
        <v>539</v>
      </c>
      <c r="X1001">
        <v>1</v>
      </c>
      <c r="Y1001">
        <v>2</v>
      </c>
      <c r="Z1001">
        <v>2</v>
      </c>
      <c r="AA1001">
        <v>1</v>
      </c>
      <c r="AB1001">
        <v>3</v>
      </c>
      <c r="AD1001" t="s">
        <v>1414</v>
      </c>
      <c r="AE1001">
        <v>1173</v>
      </c>
      <c r="AF1001" t="s">
        <v>141</v>
      </c>
    </row>
    <row r="1002" spans="1:32" x14ac:dyDescent="0.25">
      <c r="A1002" s="20" t="s">
        <v>218</v>
      </c>
      <c r="B1002" s="18" t="s">
        <v>239</v>
      </c>
      <c r="C1002" s="37" t="str">
        <f>VLOOKUP(X1002, method!$A$1:$B$15, 2, 0)</f>
        <v>中前</v>
      </c>
      <c r="D1002">
        <v>6</v>
      </c>
      <c r="E1002" s="141" t="str">
        <f t="shared" si="30"/>
        <v>忠</v>
      </c>
      <c r="F1002" s="141">
        <f>COUNTIF($B$2:B1002,B1002)</f>
        <v>11</v>
      </c>
      <c r="G1002" s="141" t="str">
        <f t="shared" si="31"/>
        <v/>
      </c>
      <c r="H1002">
        <v>1</v>
      </c>
      <c r="I1002">
        <v>5</v>
      </c>
      <c r="J1002" s="63" t="s">
        <v>140</v>
      </c>
      <c r="K1002" s="56" t="s">
        <v>69</v>
      </c>
      <c r="L1002" s="25" t="s">
        <v>54</v>
      </c>
      <c r="M1002">
        <v>120</v>
      </c>
      <c r="N1002">
        <v>122</v>
      </c>
      <c r="O1002">
        <v>17</v>
      </c>
      <c r="P1002">
        <v>10</v>
      </c>
      <c r="Q1002" t="s">
        <v>512</v>
      </c>
      <c r="R1002" s="32" t="s">
        <v>432</v>
      </c>
      <c r="S1002" s="41">
        <v>1650</v>
      </c>
      <c r="T1002" s="33" t="s">
        <v>417</v>
      </c>
      <c r="U1002">
        <v>3</v>
      </c>
      <c r="V1002">
        <v>67</v>
      </c>
      <c r="W1002" t="s">
        <v>474</v>
      </c>
      <c r="X1002">
        <v>4</v>
      </c>
      <c r="Y1002">
        <v>4</v>
      </c>
      <c r="Z1002">
        <v>4</v>
      </c>
      <c r="AA1002">
        <v>6</v>
      </c>
      <c r="AD1002" t="s">
        <v>1415</v>
      </c>
      <c r="AE1002">
        <v>1163</v>
      </c>
      <c r="AF1002" t="s">
        <v>141</v>
      </c>
    </row>
    <row r="1003" spans="1:32" x14ac:dyDescent="0.25">
      <c r="A1003" s="20" t="s">
        <v>218</v>
      </c>
      <c r="B1003" s="18" t="s">
        <v>239</v>
      </c>
      <c r="C1003" s="35" t="str">
        <f>VLOOKUP(X1003, method!$A$1:$B$15, 2, 0)</f>
        <v>放頭</v>
      </c>
      <c r="D1003">
        <v>9</v>
      </c>
      <c r="E1003" s="141" t="str">
        <f t="shared" si="30"/>
        <v>忠</v>
      </c>
      <c r="F1003" s="141">
        <f>COUNTIF($B$2:B1003,B1003)</f>
        <v>12</v>
      </c>
      <c r="G1003" s="141" t="str">
        <f t="shared" si="31"/>
        <v/>
      </c>
      <c r="H1003">
        <v>1</v>
      </c>
      <c r="I1003">
        <v>7</v>
      </c>
      <c r="J1003" s="63" t="s">
        <v>140</v>
      </c>
      <c r="K1003" s="68" t="s">
        <v>316</v>
      </c>
      <c r="L1003" s="25" t="s">
        <v>54</v>
      </c>
      <c r="M1003">
        <v>120</v>
      </c>
      <c r="N1003">
        <v>119</v>
      </c>
      <c r="O1003">
        <v>17</v>
      </c>
      <c r="P1003">
        <v>10</v>
      </c>
      <c r="Q1003" t="s">
        <v>899</v>
      </c>
      <c r="R1003" s="31" t="s">
        <v>420</v>
      </c>
      <c r="S1003" s="41">
        <v>1650</v>
      </c>
      <c r="T1003" s="33" t="s">
        <v>427</v>
      </c>
      <c r="U1003">
        <v>3</v>
      </c>
      <c r="V1003">
        <v>69</v>
      </c>
      <c r="W1003" t="s">
        <v>505</v>
      </c>
      <c r="X1003">
        <v>3</v>
      </c>
      <c r="Y1003">
        <v>4</v>
      </c>
      <c r="Z1003">
        <v>5</v>
      </c>
      <c r="AA1003">
        <v>9</v>
      </c>
      <c r="AD1003" t="s">
        <v>1201</v>
      </c>
      <c r="AE1003">
        <v>1182</v>
      </c>
      <c r="AF1003" t="s">
        <v>141</v>
      </c>
    </row>
    <row r="1004" spans="1:32" x14ac:dyDescent="0.25">
      <c r="A1004" s="20" t="s">
        <v>218</v>
      </c>
      <c r="B1004" s="18" t="s">
        <v>239</v>
      </c>
      <c r="C1004" s="37" t="str">
        <f>VLOOKUP(X1004, method!$A$1:$B$15, 2, 0)</f>
        <v>中前</v>
      </c>
      <c r="D1004" s="30">
        <v>4</v>
      </c>
      <c r="E1004" s="141" t="str">
        <f t="shared" si="30"/>
        <v>忠</v>
      </c>
      <c r="F1004" s="141">
        <f>COUNTIF($B$2:B1004,B1004)</f>
        <v>13</v>
      </c>
      <c r="G1004" s="141" t="str">
        <f t="shared" si="31"/>
        <v/>
      </c>
      <c r="H1004">
        <v>1</v>
      </c>
      <c r="I1004">
        <v>4</v>
      </c>
      <c r="J1004" s="63" t="s">
        <v>140</v>
      </c>
      <c r="K1004" s="63" t="s">
        <v>140</v>
      </c>
      <c r="L1004" s="25" t="s">
        <v>54</v>
      </c>
      <c r="M1004">
        <v>120</v>
      </c>
      <c r="N1004">
        <v>129</v>
      </c>
      <c r="O1004">
        <v>17</v>
      </c>
      <c r="P1004">
        <v>6.7</v>
      </c>
      <c r="Q1004" t="s">
        <v>742</v>
      </c>
      <c r="R1004" s="32" t="s">
        <v>426</v>
      </c>
      <c r="S1004" s="41">
        <v>1650</v>
      </c>
      <c r="T1004" s="33" t="s">
        <v>417</v>
      </c>
      <c r="U1004">
        <v>3</v>
      </c>
      <c r="V1004">
        <v>69</v>
      </c>
      <c r="W1004" s="12" t="s">
        <v>539</v>
      </c>
      <c r="X1004">
        <v>5</v>
      </c>
      <c r="Y1004">
        <v>5</v>
      </c>
      <c r="Z1004">
        <v>5</v>
      </c>
      <c r="AA1004">
        <v>4</v>
      </c>
      <c r="AD1004" t="s">
        <v>857</v>
      </c>
      <c r="AE1004">
        <v>1177</v>
      </c>
      <c r="AF1004" t="s">
        <v>141</v>
      </c>
    </row>
    <row r="1005" spans="1:32" x14ac:dyDescent="0.25">
      <c r="A1005" s="20" t="s">
        <v>218</v>
      </c>
      <c r="B1005" s="18" t="s">
        <v>239</v>
      </c>
      <c r="C1005" s="35" t="str">
        <f>VLOOKUP(X1005, method!$A$1:$B$15, 2, 0)</f>
        <v>放頭</v>
      </c>
      <c r="D1005" s="30">
        <v>5</v>
      </c>
      <c r="E1005" s="141" t="str">
        <f t="shared" si="30"/>
        <v>忠</v>
      </c>
      <c r="F1005" s="141">
        <f>COUNTIF($B$2:B1005,B1005)</f>
        <v>14</v>
      </c>
      <c r="G1005" s="141" t="str">
        <f t="shared" si="31"/>
        <v/>
      </c>
      <c r="H1005">
        <v>1</v>
      </c>
      <c r="I1005">
        <v>3</v>
      </c>
      <c r="J1005" s="63" t="s">
        <v>140</v>
      </c>
      <c r="K1005" s="80" t="s">
        <v>406</v>
      </c>
      <c r="L1005" s="25" t="s">
        <v>54</v>
      </c>
      <c r="M1005">
        <v>120</v>
      </c>
      <c r="N1005">
        <v>122</v>
      </c>
      <c r="O1005">
        <v>17</v>
      </c>
      <c r="P1005">
        <v>17</v>
      </c>
      <c r="Q1005" t="s">
        <v>451</v>
      </c>
      <c r="R1005" s="31" t="s">
        <v>420</v>
      </c>
      <c r="S1005">
        <v>1800</v>
      </c>
      <c r="T1005" s="33" t="s">
        <v>417</v>
      </c>
      <c r="U1005">
        <v>3</v>
      </c>
      <c r="V1005">
        <v>71</v>
      </c>
      <c r="W1005" s="12" t="s">
        <v>552</v>
      </c>
      <c r="X1005">
        <v>3</v>
      </c>
      <c r="Y1005">
        <v>3</v>
      </c>
      <c r="Z1005">
        <v>3</v>
      </c>
      <c r="AA1005">
        <v>3</v>
      </c>
      <c r="AB1005">
        <v>5</v>
      </c>
      <c r="AD1005" t="s">
        <v>1416</v>
      </c>
      <c r="AE1005">
        <v>1188</v>
      </c>
      <c r="AF1005" t="s">
        <v>141</v>
      </c>
    </row>
    <row r="1006" spans="1:32" x14ac:dyDescent="0.25">
      <c r="A1006" s="20" t="s">
        <v>218</v>
      </c>
      <c r="B1006" s="18" t="s">
        <v>239</v>
      </c>
      <c r="C1006" s="35" t="str">
        <f>VLOOKUP(X1006, method!$A$1:$B$15, 2, 0)</f>
        <v>放頭</v>
      </c>
      <c r="D1006">
        <v>10</v>
      </c>
      <c r="E1006" s="141" t="str">
        <f t="shared" si="30"/>
        <v>忠</v>
      </c>
      <c r="F1006" s="141">
        <f>COUNTIF($B$2:B1006,B1006)</f>
        <v>15</v>
      </c>
      <c r="G1006" s="141" t="str">
        <f t="shared" si="31"/>
        <v/>
      </c>
      <c r="H1006">
        <v>1</v>
      </c>
      <c r="I1006">
        <v>13</v>
      </c>
      <c r="J1006" s="63" t="s">
        <v>140</v>
      </c>
      <c r="K1006" s="63" t="s">
        <v>140</v>
      </c>
      <c r="L1006" s="25" t="s">
        <v>54</v>
      </c>
      <c r="M1006">
        <v>120</v>
      </c>
      <c r="N1006">
        <v>117</v>
      </c>
      <c r="O1006">
        <v>17</v>
      </c>
      <c r="P1006">
        <v>49</v>
      </c>
      <c r="Q1006" t="s">
        <v>647</v>
      </c>
      <c r="R1006" t="s">
        <v>483</v>
      </c>
      <c r="S1006">
        <v>2000</v>
      </c>
      <c r="T1006" s="33" t="s">
        <v>427</v>
      </c>
      <c r="U1006">
        <v>2</v>
      </c>
      <c r="V1006">
        <v>73</v>
      </c>
      <c r="W1006" t="s">
        <v>505</v>
      </c>
      <c r="X1006">
        <v>1</v>
      </c>
      <c r="Y1006">
        <v>1</v>
      </c>
      <c r="Z1006">
        <v>1</v>
      </c>
      <c r="AA1006">
        <v>1</v>
      </c>
      <c r="AB1006">
        <v>10</v>
      </c>
      <c r="AD1006" t="s">
        <v>1417</v>
      </c>
      <c r="AE1006">
        <v>1180</v>
      </c>
      <c r="AF1006" t="s">
        <v>141</v>
      </c>
    </row>
    <row r="1007" spans="1:32" x14ac:dyDescent="0.25">
      <c r="A1007" s="20" t="s">
        <v>218</v>
      </c>
      <c r="B1007" s="18" t="s">
        <v>239</v>
      </c>
      <c r="C1007" s="35" t="str">
        <f>VLOOKUP(X1007, method!$A$1:$B$15, 2, 0)</f>
        <v>放頭</v>
      </c>
      <c r="D1007">
        <v>7</v>
      </c>
      <c r="E1007" s="141" t="str">
        <f t="shared" si="30"/>
        <v>忠</v>
      </c>
      <c r="F1007" s="141">
        <f>COUNTIF($B$2:B1007,B1007)</f>
        <v>16</v>
      </c>
      <c r="G1007" s="141" t="str">
        <f t="shared" si="31"/>
        <v/>
      </c>
      <c r="H1007">
        <v>1</v>
      </c>
      <c r="I1007">
        <v>6</v>
      </c>
      <c r="J1007" s="63" t="s">
        <v>140</v>
      </c>
      <c r="K1007" s="50" t="s">
        <v>565</v>
      </c>
      <c r="L1007" s="25" t="s">
        <v>54</v>
      </c>
      <c r="M1007">
        <v>120</v>
      </c>
      <c r="N1007">
        <v>129</v>
      </c>
      <c r="O1007">
        <v>17</v>
      </c>
      <c r="P1007">
        <v>14</v>
      </c>
      <c r="Q1007" t="s">
        <v>583</v>
      </c>
      <c r="R1007" s="32" t="s">
        <v>432</v>
      </c>
      <c r="S1007">
        <v>1800</v>
      </c>
      <c r="T1007" s="33" t="s">
        <v>417</v>
      </c>
      <c r="U1007">
        <v>3</v>
      </c>
      <c r="V1007">
        <v>75</v>
      </c>
      <c r="W1007">
        <v>3</v>
      </c>
      <c r="X1007">
        <v>2</v>
      </c>
      <c r="Y1007">
        <v>3</v>
      </c>
      <c r="Z1007">
        <v>3</v>
      </c>
      <c r="AA1007">
        <v>3</v>
      </c>
      <c r="AB1007">
        <v>7</v>
      </c>
      <c r="AD1007" t="s">
        <v>902</v>
      </c>
      <c r="AE1007">
        <v>1179</v>
      </c>
      <c r="AF1007" t="s">
        <v>141</v>
      </c>
    </row>
    <row r="1008" spans="1:32" x14ac:dyDescent="0.25">
      <c r="A1008" s="20" t="s">
        <v>218</v>
      </c>
      <c r="B1008" s="18" t="s">
        <v>239</v>
      </c>
      <c r="C1008" s="35" t="str">
        <f>VLOOKUP(X1008, method!$A$1:$B$15, 2, 0)</f>
        <v>放頭</v>
      </c>
      <c r="D1008" s="30">
        <v>5</v>
      </c>
      <c r="E1008" s="141" t="str">
        <f t="shared" si="30"/>
        <v>忠</v>
      </c>
      <c r="F1008" s="141">
        <f>COUNTIF($B$2:B1008,B1008)</f>
        <v>17</v>
      </c>
      <c r="G1008" s="141" t="str">
        <f t="shared" si="31"/>
        <v/>
      </c>
      <c r="H1008">
        <v>1</v>
      </c>
      <c r="I1008">
        <v>12</v>
      </c>
      <c r="J1008" s="63" t="s">
        <v>140</v>
      </c>
      <c r="K1008" s="89" t="s">
        <v>1408</v>
      </c>
      <c r="L1008" s="25" t="s">
        <v>54</v>
      </c>
      <c r="M1008">
        <v>120</v>
      </c>
      <c r="N1008">
        <v>131</v>
      </c>
      <c r="O1008">
        <v>17</v>
      </c>
      <c r="P1008">
        <v>47</v>
      </c>
      <c r="Q1008" t="s">
        <v>785</v>
      </c>
      <c r="R1008" s="32" t="s">
        <v>432</v>
      </c>
      <c r="S1008" s="41">
        <v>1650</v>
      </c>
      <c r="T1008" s="33" t="s">
        <v>417</v>
      </c>
      <c r="U1008">
        <v>3</v>
      </c>
      <c r="V1008">
        <v>75</v>
      </c>
      <c r="W1008" s="12" t="s">
        <v>539</v>
      </c>
      <c r="X1008">
        <v>2</v>
      </c>
      <c r="Y1008">
        <v>2</v>
      </c>
      <c r="Z1008">
        <v>2</v>
      </c>
      <c r="AA1008">
        <v>5</v>
      </c>
      <c r="AD1008" t="s">
        <v>1418</v>
      </c>
      <c r="AE1008">
        <v>1164</v>
      </c>
      <c r="AF1008" t="s">
        <v>141</v>
      </c>
    </row>
    <row r="1009" spans="1:32" x14ac:dyDescent="0.25">
      <c r="A1009" s="20" t="s">
        <v>218</v>
      </c>
      <c r="B1009" s="18" t="s">
        <v>239</v>
      </c>
      <c r="C1009" s="35" t="str">
        <f>VLOOKUP(X1009, method!$A$1:$B$15, 2, 0)</f>
        <v>放頭</v>
      </c>
      <c r="D1009" s="28">
        <v>2</v>
      </c>
      <c r="E1009" s="140" t="str">
        <f t="shared" si="30"/>
        <v>忠</v>
      </c>
      <c r="F1009" s="140">
        <f>COUNTIF($B$2:B1009,B1009)</f>
        <v>18</v>
      </c>
      <c r="G1009" s="140" t="str">
        <f t="shared" si="31"/>
        <v/>
      </c>
      <c r="H1009">
        <v>1</v>
      </c>
      <c r="I1009">
        <v>3</v>
      </c>
      <c r="J1009" s="63" t="s">
        <v>140</v>
      </c>
      <c r="K1009" s="50" t="s">
        <v>565</v>
      </c>
      <c r="L1009" s="25" t="s">
        <v>54</v>
      </c>
      <c r="M1009">
        <v>120</v>
      </c>
      <c r="N1009">
        <v>129</v>
      </c>
      <c r="O1009">
        <v>17</v>
      </c>
      <c r="P1009">
        <v>8.6999999999999993</v>
      </c>
      <c r="Q1009" t="s">
        <v>746</v>
      </c>
      <c r="R1009" s="32" t="s">
        <v>426</v>
      </c>
      <c r="S1009">
        <v>1800</v>
      </c>
      <c r="T1009" s="33" t="s">
        <v>417</v>
      </c>
      <c r="U1009">
        <v>3</v>
      </c>
      <c r="V1009">
        <v>73</v>
      </c>
      <c r="W1009" s="12" t="s">
        <v>584</v>
      </c>
      <c r="X1009">
        <v>3</v>
      </c>
      <c r="Y1009">
        <v>3</v>
      </c>
      <c r="Z1009">
        <v>3</v>
      </c>
      <c r="AA1009">
        <v>3</v>
      </c>
      <c r="AB1009">
        <v>2</v>
      </c>
      <c r="AD1009" t="s">
        <v>1419</v>
      </c>
      <c r="AE1009">
        <v>1171</v>
      </c>
      <c r="AF1009" t="s">
        <v>141</v>
      </c>
    </row>
    <row r="1010" spans="1:32" x14ac:dyDescent="0.25">
      <c r="A1010" s="20" t="s">
        <v>218</v>
      </c>
      <c r="B1010" s="18" t="s">
        <v>239</v>
      </c>
      <c r="C1010" s="35" t="str">
        <f>VLOOKUP(X1010, method!$A$1:$B$15, 2, 0)</f>
        <v>放頭</v>
      </c>
      <c r="D1010">
        <v>10</v>
      </c>
      <c r="E1010" s="141" t="str">
        <f t="shared" si="30"/>
        <v>忠</v>
      </c>
      <c r="F1010" s="141">
        <f>COUNTIF($B$2:B1010,B1010)</f>
        <v>19</v>
      </c>
      <c r="G1010" s="141" t="str">
        <f t="shared" si="31"/>
        <v/>
      </c>
      <c r="H1010">
        <v>1</v>
      </c>
      <c r="I1010">
        <v>6</v>
      </c>
      <c r="J1010" s="63" t="s">
        <v>140</v>
      </c>
      <c r="K1010" s="56" t="s">
        <v>69</v>
      </c>
      <c r="L1010" s="25" t="s">
        <v>54</v>
      </c>
      <c r="M1010">
        <v>120</v>
      </c>
      <c r="N1010">
        <v>130</v>
      </c>
      <c r="O1010">
        <v>17</v>
      </c>
      <c r="P1010">
        <v>21</v>
      </c>
      <c r="Q1010" t="s">
        <v>934</v>
      </c>
      <c r="R1010" s="32" t="s">
        <v>426</v>
      </c>
      <c r="S1010" s="41">
        <v>1650</v>
      </c>
      <c r="T1010" s="33" t="s">
        <v>417</v>
      </c>
      <c r="U1010">
        <v>3</v>
      </c>
      <c r="V1010">
        <v>73</v>
      </c>
      <c r="W1010" t="s">
        <v>1420</v>
      </c>
      <c r="X1010">
        <v>3</v>
      </c>
      <c r="Y1010">
        <v>4</v>
      </c>
      <c r="Z1010">
        <v>4</v>
      </c>
      <c r="AA1010">
        <v>10</v>
      </c>
      <c r="AD1010" t="s">
        <v>1421</v>
      </c>
      <c r="AE1010">
        <v>1160</v>
      </c>
      <c r="AF1010" t="s">
        <v>141</v>
      </c>
    </row>
    <row r="1011" spans="1:32" x14ac:dyDescent="0.25">
      <c r="A1011" s="20" t="s">
        <v>218</v>
      </c>
      <c r="B1011" s="18" t="s">
        <v>239</v>
      </c>
      <c r="C1011" s="35" t="str">
        <f>VLOOKUP(X1011, method!$A$1:$B$15, 2, 0)</f>
        <v>放頭</v>
      </c>
      <c r="D1011">
        <v>6</v>
      </c>
      <c r="E1011" s="141" t="str">
        <f t="shared" si="30"/>
        <v>忠</v>
      </c>
      <c r="F1011" s="141">
        <f>COUNTIF($B$2:B1011,B1011)</f>
        <v>20</v>
      </c>
      <c r="G1011" s="141" t="str">
        <f t="shared" si="31"/>
        <v/>
      </c>
      <c r="H1011">
        <v>1</v>
      </c>
      <c r="I1011">
        <v>9</v>
      </c>
      <c r="J1011" s="63" t="s">
        <v>140</v>
      </c>
      <c r="K1011" s="49" t="s">
        <v>31</v>
      </c>
      <c r="L1011" s="25" t="s">
        <v>54</v>
      </c>
      <c r="M1011">
        <v>120</v>
      </c>
      <c r="N1011">
        <v>130</v>
      </c>
      <c r="O1011">
        <v>17</v>
      </c>
      <c r="P1011">
        <v>7.2</v>
      </c>
      <c r="Q1011" t="s">
        <v>470</v>
      </c>
      <c r="R1011" s="32" t="s">
        <v>416</v>
      </c>
      <c r="S1011" s="41">
        <v>1650</v>
      </c>
      <c r="T1011" s="33" t="s">
        <v>417</v>
      </c>
      <c r="U1011">
        <v>3</v>
      </c>
      <c r="V1011">
        <v>73</v>
      </c>
      <c r="W1011">
        <v>3</v>
      </c>
      <c r="X1011">
        <v>3</v>
      </c>
      <c r="Y1011">
        <v>2</v>
      </c>
      <c r="Z1011">
        <v>4</v>
      </c>
      <c r="AA1011">
        <v>6</v>
      </c>
      <c r="AD1011" t="s">
        <v>1399</v>
      </c>
      <c r="AE1011">
        <v>1156</v>
      </c>
      <c r="AF1011" t="s">
        <v>141</v>
      </c>
    </row>
    <row r="1012" spans="1:32" x14ac:dyDescent="0.25">
      <c r="A1012" s="20" t="s">
        <v>218</v>
      </c>
      <c r="B1012" s="18" t="s">
        <v>239</v>
      </c>
      <c r="C1012" s="35" t="str">
        <f>VLOOKUP(X1012, method!$A$1:$B$15, 2, 0)</f>
        <v>放頭</v>
      </c>
      <c r="D1012" s="28">
        <v>2</v>
      </c>
      <c r="E1012" s="140" t="str">
        <f t="shared" si="30"/>
        <v>忠</v>
      </c>
      <c r="F1012" s="140">
        <f>COUNTIF($B$2:B1012,B1012)</f>
        <v>21</v>
      </c>
      <c r="G1012" s="140" t="str">
        <f t="shared" si="31"/>
        <v/>
      </c>
      <c r="H1012">
        <v>1</v>
      </c>
      <c r="I1012">
        <v>4</v>
      </c>
      <c r="J1012" s="63" t="s">
        <v>140</v>
      </c>
      <c r="K1012" s="56" t="s">
        <v>69</v>
      </c>
      <c r="L1012" s="25" t="s">
        <v>54</v>
      </c>
      <c r="M1012">
        <v>120</v>
      </c>
      <c r="N1012">
        <v>128</v>
      </c>
      <c r="O1012">
        <v>17</v>
      </c>
      <c r="P1012">
        <v>16</v>
      </c>
      <c r="Q1012" t="s">
        <v>750</v>
      </c>
      <c r="R1012" s="32" t="s">
        <v>432</v>
      </c>
      <c r="S1012" s="41">
        <v>1650</v>
      </c>
      <c r="T1012" s="33" t="s">
        <v>417</v>
      </c>
      <c r="U1012">
        <v>3</v>
      </c>
      <c r="V1012">
        <v>72</v>
      </c>
      <c r="W1012" s="12" t="s">
        <v>446</v>
      </c>
      <c r="X1012">
        <v>3</v>
      </c>
      <c r="Y1012">
        <v>3</v>
      </c>
      <c r="Z1012">
        <v>3</v>
      </c>
      <c r="AA1012">
        <v>2</v>
      </c>
      <c r="AD1012" t="s">
        <v>1422</v>
      </c>
      <c r="AE1012">
        <v>1141</v>
      </c>
      <c r="AF1012" t="s">
        <v>141</v>
      </c>
    </row>
    <row r="1013" spans="1:32" x14ac:dyDescent="0.25">
      <c r="A1013" s="20" t="s">
        <v>218</v>
      </c>
      <c r="B1013" s="18" t="s">
        <v>239</v>
      </c>
      <c r="C1013" s="38" t="str">
        <f>VLOOKUP(X1013, method!$A$1:$B$15, 2, 0)</f>
        <v>留後</v>
      </c>
      <c r="D1013">
        <v>7</v>
      </c>
      <c r="E1013" s="141" t="str">
        <f t="shared" si="30"/>
        <v>忠</v>
      </c>
      <c r="F1013" s="141">
        <f>COUNTIF($B$2:B1013,B1013)</f>
        <v>22</v>
      </c>
      <c r="G1013" s="141" t="str">
        <f t="shared" si="31"/>
        <v/>
      </c>
      <c r="H1013">
        <v>1</v>
      </c>
      <c r="I1013">
        <v>6</v>
      </c>
      <c r="J1013" s="63" t="s">
        <v>140</v>
      </c>
      <c r="K1013" s="50" t="s">
        <v>565</v>
      </c>
      <c r="L1013" s="25" t="s">
        <v>54</v>
      </c>
      <c r="M1013">
        <v>120</v>
      </c>
      <c r="N1013">
        <v>125</v>
      </c>
      <c r="O1013">
        <v>17</v>
      </c>
      <c r="P1013">
        <v>9</v>
      </c>
      <c r="Q1013" t="s">
        <v>473</v>
      </c>
      <c r="R1013" s="31" t="s">
        <v>420</v>
      </c>
      <c r="S1013">
        <v>1800</v>
      </c>
      <c r="T1013" s="33" t="s">
        <v>427</v>
      </c>
      <c r="U1013">
        <v>3</v>
      </c>
      <c r="V1013">
        <v>72</v>
      </c>
      <c r="W1013" t="s">
        <v>441</v>
      </c>
      <c r="X1013">
        <v>12</v>
      </c>
      <c r="Y1013">
        <v>12</v>
      </c>
      <c r="Z1013">
        <v>12</v>
      </c>
      <c r="AA1013">
        <v>9</v>
      </c>
      <c r="AB1013">
        <v>7</v>
      </c>
      <c r="AD1013" t="s">
        <v>1423</v>
      </c>
      <c r="AE1013">
        <v>1152</v>
      </c>
      <c r="AF1013" t="s">
        <v>141</v>
      </c>
    </row>
    <row r="1014" spans="1:32" x14ac:dyDescent="0.25">
      <c r="A1014" s="20" t="s">
        <v>218</v>
      </c>
      <c r="B1014" s="18" t="s">
        <v>239</v>
      </c>
      <c r="C1014" s="37" t="str">
        <f>VLOOKUP(X1014, method!$A$1:$B$15, 2, 0)</f>
        <v>中前</v>
      </c>
      <c r="D1014" s="28">
        <v>3</v>
      </c>
      <c r="E1014" s="140" t="str">
        <f t="shared" si="30"/>
        <v>忠</v>
      </c>
      <c r="F1014" s="140">
        <f>COUNTIF($B$2:B1014,B1014)</f>
        <v>23</v>
      </c>
      <c r="G1014" s="140" t="str">
        <f t="shared" si="31"/>
        <v/>
      </c>
      <c r="H1014">
        <v>1</v>
      </c>
      <c r="I1014">
        <v>1</v>
      </c>
      <c r="J1014" s="63" t="s">
        <v>140</v>
      </c>
      <c r="K1014" s="56" t="s">
        <v>69</v>
      </c>
      <c r="L1014" s="25" t="s">
        <v>54</v>
      </c>
      <c r="M1014">
        <v>120</v>
      </c>
      <c r="N1014">
        <v>126</v>
      </c>
      <c r="O1014">
        <v>17</v>
      </c>
      <c r="P1014">
        <v>10</v>
      </c>
      <c r="Q1014" t="s">
        <v>1402</v>
      </c>
      <c r="R1014" t="s">
        <v>508</v>
      </c>
      <c r="S1014">
        <v>1800</v>
      </c>
      <c r="T1014" s="33" t="s">
        <v>417</v>
      </c>
      <c r="U1014">
        <v>3</v>
      </c>
      <c r="V1014">
        <v>71</v>
      </c>
      <c r="W1014" s="12" t="s">
        <v>423</v>
      </c>
      <c r="X1014">
        <v>4</v>
      </c>
      <c r="Y1014">
        <v>3</v>
      </c>
      <c r="Z1014">
        <v>4</v>
      </c>
      <c r="AA1014">
        <v>4</v>
      </c>
      <c r="AB1014">
        <v>3</v>
      </c>
      <c r="AD1014" t="s">
        <v>1424</v>
      </c>
      <c r="AE1014">
        <v>1141</v>
      </c>
      <c r="AF1014" t="s">
        <v>141</v>
      </c>
    </row>
    <row r="1015" spans="1:32" x14ac:dyDescent="0.25">
      <c r="A1015" s="20" t="s">
        <v>218</v>
      </c>
      <c r="B1015" s="18" t="s">
        <v>239</v>
      </c>
      <c r="C1015" s="37" t="str">
        <f>VLOOKUP(X1015, method!$A$1:$B$15, 2, 0)</f>
        <v>中前</v>
      </c>
      <c r="D1015" s="30">
        <v>4</v>
      </c>
      <c r="E1015" s="141" t="str">
        <f t="shared" si="30"/>
        <v>忠</v>
      </c>
      <c r="F1015" s="141">
        <f>COUNTIF($B$2:B1015,B1015)</f>
        <v>24</v>
      </c>
      <c r="G1015" s="141" t="str">
        <f t="shared" si="31"/>
        <v/>
      </c>
      <c r="H1015">
        <v>1</v>
      </c>
      <c r="I1015">
        <v>7</v>
      </c>
      <c r="J1015" s="63" t="s">
        <v>140</v>
      </c>
      <c r="K1015" s="50" t="s">
        <v>565</v>
      </c>
      <c r="L1015" s="25" t="s">
        <v>54</v>
      </c>
      <c r="M1015">
        <v>120</v>
      </c>
      <c r="N1015">
        <v>121</v>
      </c>
      <c r="O1015">
        <v>17</v>
      </c>
      <c r="P1015">
        <v>22</v>
      </c>
      <c r="Q1015" t="s">
        <v>482</v>
      </c>
      <c r="R1015" t="s">
        <v>483</v>
      </c>
      <c r="S1015">
        <v>2000</v>
      </c>
      <c r="T1015" s="33" t="s">
        <v>417</v>
      </c>
      <c r="U1015">
        <v>3</v>
      </c>
      <c r="V1015">
        <v>71</v>
      </c>
      <c r="W1015" s="12">
        <v>2</v>
      </c>
      <c r="X1015">
        <v>6</v>
      </c>
      <c r="Y1015">
        <v>2</v>
      </c>
      <c r="Z1015">
        <v>2</v>
      </c>
      <c r="AA1015">
        <v>2</v>
      </c>
      <c r="AB1015">
        <v>4</v>
      </c>
      <c r="AD1015" t="s">
        <v>1417</v>
      </c>
      <c r="AE1015">
        <v>1167</v>
      </c>
      <c r="AF1015" t="s">
        <v>141</v>
      </c>
    </row>
    <row r="1016" spans="1:32" x14ac:dyDescent="0.25">
      <c r="A1016" s="20" t="s">
        <v>218</v>
      </c>
      <c r="B1016" s="18" t="s">
        <v>239</v>
      </c>
      <c r="C1016" s="37" t="str">
        <f>VLOOKUP(X1016, method!$A$1:$B$15, 2, 0)</f>
        <v>中前</v>
      </c>
      <c r="D1016">
        <v>8</v>
      </c>
      <c r="E1016" s="141" t="str">
        <f t="shared" si="30"/>
        <v>忠</v>
      </c>
      <c r="F1016" s="141">
        <f>COUNTIF($B$2:B1016,B1016)</f>
        <v>25</v>
      </c>
      <c r="G1016" s="141" t="str">
        <f t="shared" si="31"/>
        <v/>
      </c>
      <c r="H1016">
        <v>1</v>
      </c>
      <c r="I1016">
        <v>5</v>
      </c>
      <c r="J1016" s="63" t="s">
        <v>140</v>
      </c>
      <c r="K1016" s="63" t="s">
        <v>140</v>
      </c>
      <c r="L1016" s="25" t="s">
        <v>54</v>
      </c>
      <c r="M1016">
        <v>120</v>
      </c>
      <c r="N1016">
        <v>126</v>
      </c>
      <c r="O1016">
        <v>17</v>
      </c>
      <c r="P1016">
        <v>24</v>
      </c>
      <c r="Q1016" t="s">
        <v>1079</v>
      </c>
      <c r="R1016" t="s">
        <v>457</v>
      </c>
      <c r="S1016" s="41">
        <v>1650</v>
      </c>
      <c r="T1016" s="33" t="s">
        <v>417</v>
      </c>
      <c r="U1016">
        <v>3</v>
      </c>
      <c r="V1016">
        <v>71</v>
      </c>
      <c r="W1016" t="s">
        <v>519</v>
      </c>
      <c r="X1016">
        <v>6</v>
      </c>
      <c r="Y1016">
        <v>6</v>
      </c>
      <c r="Z1016">
        <v>5</v>
      </c>
      <c r="AA1016">
        <v>8</v>
      </c>
      <c r="AD1016" t="s">
        <v>1004</v>
      </c>
      <c r="AE1016">
        <v>1158</v>
      </c>
      <c r="AF1016" t="s">
        <v>141</v>
      </c>
    </row>
    <row r="1017" spans="1:32" x14ac:dyDescent="0.25">
      <c r="A1017" s="20" t="s">
        <v>218</v>
      </c>
      <c r="B1017" s="18" t="s">
        <v>239</v>
      </c>
      <c r="C1017" s="36" t="str">
        <f>VLOOKUP(X1017, method!$A$1:$B$15, 2, 0)</f>
        <v>中後</v>
      </c>
      <c r="D1017">
        <v>6</v>
      </c>
      <c r="E1017" s="141" t="str">
        <f t="shared" si="30"/>
        <v>忠</v>
      </c>
      <c r="F1017" s="141">
        <f>COUNTIF($B$2:B1017,B1017)</f>
        <v>26</v>
      </c>
      <c r="G1017" s="141" t="str">
        <f t="shared" si="31"/>
        <v/>
      </c>
      <c r="H1017">
        <v>1</v>
      </c>
      <c r="I1017">
        <v>12</v>
      </c>
      <c r="J1017" s="63" t="s">
        <v>140</v>
      </c>
      <c r="K1017" s="50" t="s">
        <v>565</v>
      </c>
      <c r="L1017" s="25" t="s">
        <v>54</v>
      </c>
      <c r="M1017">
        <v>120</v>
      </c>
      <c r="N1017">
        <v>127</v>
      </c>
      <c r="O1017">
        <v>17</v>
      </c>
      <c r="P1017">
        <v>19</v>
      </c>
      <c r="Q1017" t="s">
        <v>942</v>
      </c>
      <c r="R1017" s="32" t="s">
        <v>416</v>
      </c>
      <c r="S1017" s="41">
        <v>1650</v>
      </c>
      <c r="T1017" s="33" t="s">
        <v>417</v>
      </c>
      <c r="U1017">
        <v>3</v>
      </c>
      <c r="V1017">
        <v>71</v>
      </c>
      <c r="W1017" t="s">
        <v>484</v>
      </c>
      <c r="X1017">
        <v>8</v>
      </c>
      <c r="Y1017">
        <v>9</v>
      </c>
      <c r="Z1017">
        <v>6</v>
      </c>
      <c r="AA1017">
        <v>6</v>
      </c>
      <c r="AD1017" t="s">
        <v>1011</v>
      </c>
      <c r="AE1017">
        <v>1155</v>
      </c>
      <c r="AF1017" t="s">
        <v>141</v>
      </c>
    </row>
    <row r="1018" spans="1:32" x14ac:dyDescent="0.25">
      <c r="A1018" s="20" t="s">
        <v>218</v>
      </c>
      <c r="B1018" s="18" t="s">
        <v>239</v>
      </c>
      <c r="C1018" s="37" t="str">
        <f>VLOOKUP(X1018, method!$A$1:$B$15, 2, 0)</f>
        <v>中前</v>
      </c>
      <c r="D1018" s="28">
        <v>1</v>
      </c>
      <c r="E1018" s="140" t="str">
        <f t="shared" si="30"/>
        <v>忠</v>
      </c>
      <c r="F1018" s="140">
        <f>COUNTIF($B$2:B1018,B1018)</f>
        <v>27</v>
      </c>
      <c r="G1018" s="140" t="str">
        <f t="shared" si="31"/>
        <v/>
      </c>
      <c r="H1018">
        <v>1</v>
      </c>
      <c r="I1018">
        <v>6</v>
      </c>
      <c r="J1018" s="63" t="s">
        <v>140</v>
      </c>
      <c r="K1018" s="50" t="s">
        <v>565</v>
      </c>
      <c r="L1018" s="25" t="s">
        <v>54</v>
      </c>
      <c r="M1018">
        <v>120</v>
      </c>
      <c r="N1018">
        <v>121</v>
      </c>
      <c r="O1018">
        <v>17</v>
      </c>
      <c r="P1018">
        <v>8</v>
      </c>
      <c r="Q1018" t="s">
        <v>1207</v>
      </c>
      <c r="R1018" s="32" t="s">
        <v>426</v>
      </c>
      <c r="S1018" s="41">
        <v>1650</v>
      </c>
      <c r="T1018" s="33" t="s">
        <v>417</v>
      </c>
      <c r="U1018">
        <v>3</v>
      </c>
      <c r="V1018">
        <v>65</v>
      </c>
      <c r="W1018" s="12" t="s">
        <v>989</v>
      </c>
      <c r="X1018">
        <v>4</v>
      </c>
      <c r="Y1018">
        <v>4</v>
      </c>
      <c r="Z1018">
        <v>4</v>
      </c>
      <c r="AA1018">
        <v>1</v>
      </c>
      <c r="AD1018" t="s">
        <v>614</v>
      </c>
      <c r="AE1018">
        <v>1159</v>
      </c>
      <c r="AF1018" t="s">
        <v>141</v>
      </c>
    </row>
    <row r="1019" spans="1:32" x14ac:dyDescent="0.25">
      <c r="A1019" s="20" t="s">
        <v>218</v>
      </c>
      <c r="B1019" s="18" t="s">
        <v>239</v>
      </c>
      <c r="C1019" s="35" t="str">
        <f>VLOOKUP(X1019, method!$A$1:$B$15, 2, 0)</f>
        <v>放頭</v>
      </c>
      <c r="D1019" s="28">
        <v>1</v>
      </c>
      <c r="E1019" s="140" t="str">
        <f t="shared" si="30"/>
        <v>忠</v>
      </c>
      <c r="F1019" s="140">
        <f>COUNTIF($B$2:B1019,B1019)</f>
        <v>28</v>
      </c>
      <c r="G1019" s="140" t="str">
        <f t="shared" si="31"/>
        <v/>
      </c>
      <c r="H1019">
        <v>1</v>
      </c>
      <c r="I1019">
        <v>2</v>
      </c>
      <c r="J1019" s="63" t="s">
        <v>140</v>
      </c>
      <c r="K1019" s="50" t="s">
        <v>565</v>
      </c>
      <c r="L1019" s="25" t="s">
        <v>54</v>
      </c>
      <c r="M1019">
        <v>120</v>
      </c>
      <c r="N1019">
        <v>132</v>
      </c>
      <c r="O1019">
        <v>17</v>
      </c>
      <c r="P1019">
        <v>11</v>
      </c>
      <c r="Q1019" t="s">
        <v>1371</v>
      </c>
      <c r="R1019" s="32" t="s">
        <v>432</v>
      </c>
      <c r="S1019" s="41">
        <v>1650</v>
      </c>
      <c r="T1019" s="33" t="s">
        <v>417</v>
      </c>
      <c r="U1019">
        <v>4</v>
      </c>
      <c r="V1019">
        <v>59</v>
      </c>
      <c r="W1019" s="12" t="s">
        <v>654</v>
      </c>
      <c r="X1019">
        <v>3</v>
      </c>
      <c r="Y1019">
        <v>3</v>
      </c>
      <c r="Z1019">
        <v>4</v>
      </c>
      <c r="AA1019">
        <v>1</v>
      </c>
      <c r="AD1019" t="s">
        <v>1425</v>
      </c>
      <c r="AE1019">
        <v>1158</v>
      </c>
      <c r="AF1019" t="s">
        <v>141</v>
      </c>
    </row>
    <row r="1020" spans="1:32" x14ac:dyDescent="0.25">
      <c r="A1020" s="20" t="s">
        <v>218</v>
      </c>
      <c r="B1020" s="18" t="s">
        <v>239</v>
      </c>
      <c r="C1020" s="35" t="str">
        <f>VLOOKUP(X1020, method!$A$1:$B$15, 2, 0)</f>
        <v>放頭</v>
      </c>
      <c r="D1020">
        <v>9</v>
      </c>
      <c r="E1020" s="141" t="str">
        <f t="shared" si="30"/>
        <v>忠</v>
      </c>
      <c r="F1020" s="141">
        <f>COUNTIF($B$2:B1020,B1020)</f>
        <v>29</v>
      </c>
      <c r="G1020" s="141" t="str">
        <f t="shared" si="31"/>
        <v/>
      </c>
      <c r="H1020">
        <v>1</v>
      </c>
      <c r="I1020">
        <v>11</v>
      </c>
      <c r="J1020" s="63" t="s">
        <v>140</v>
      </c>
      <c r="K1020" s="47" t="s">
        <v>504</v>
      </c>
      <c r="L1020" s="25" t="s">
        <v>54</v>
      </c>
      <c r="M1020">
        <v>120</v>
      </c>
      <c r="N1020">
        <v>129</v>
      </c>
      <c r="O1020">
        <v>17</v>
      </c>
      <c r="P1020">
        <v>15</v>
      </c>
      <c r="Q1020" t="s">
        <v>1426</v>
      </c>
      <c r="R1020" t="s">
        <v>457</v>
      </c>
      <c r="S1020">
        <v>1800</v>
      </c>
      <c r="T1020" s="33" t="s">
        <v>417</v>
      </c>
      <c r="U1020">
        <v>4</v>
      </c>
      <c r="V1020">
        <v>59</v>
      </c>
      <c r="W1020" t="s">
        <v>533</v>
      </c>
      <c r="X1020">
        <v>2</v>
      </c>
      <c r="Y1020">
        <v>2</v>
      </c>
      <c r="Z1020">
        <v>3</v>
      </c>
      <c r="AA1020">
        <v>2</v>
      </c>
      <c r="AB1020">
        <v>9</v>
      </c>
      <c r="AD1020" t="s">
        <v>1427</v>
      </c>
      <c r="AE1020">
        <v>1173</v>
      </c>
      <c r="AF1020" t="s">
        <v>141</v>
      </c>
    </row>
    <row r="1021" spans="1:32" x14ac:dyDescent="0.25">
      <c r="A1021" s="20" t="s">
        <v>218</v>
      </c>
      <c r="B1021" s="18" t="s">
        <v>239</v>
      </c>
      <c r="C1021" s="37" t="str">
        <f>VLOOKUP(X1021, method!$A$1:$B$15, 2, 0)</f>
        <v>中前</v>
      </c>
      <c r="D1021" s="28">
        <v>3</v>
      </c>
      <c r="E1021" s="140" t="str">
        <f t="shared" si="30"/>
        <v>忠</v>
      </c>
      <c r="F1021" s="140">
        <f>COUNTIF($B$2:B1021,B1021)</f>
        <v>30</v>
      </c>
      <c r="G1021" s="140" t="str">
        <f t="shared" si="31"/>
        <v/>
      </c>
      <c r="H1021">
        <v>1</v>
      </c>
      <c r="I1021">
        <v>3</v>
      </c>
      <c r="J1021" s="63" t="s">
        <v>140</v>
      </c>
      <c r="K1021" s="50" t="s">
        <v>565</v>
      </c>
      <c r="L1021" s="25" t="s">
        <v>54</v>
      </c>
      <c r="M1021">
        <v>120</v>
      </c>
      <c r="N1021">
        <v>133</v>
      </c>
      <c r="O1021">
        <v>17</v>
      </c>
      <c r="P1021">
        <v>8.3000000000000007</v>
      </c>
      <c r="Q1021" t="s">
        <v>1372</v>
      </c>
      <c r="R1021" s="31" t="s">
        <v>420</v>
      </c>
      <c r="S1021" s="41">
        <v>1650</v>
      </c>
      <c r="T1021" s="33" t="s">
        <v>417</v>
      </c>
      <c r="U1021">
        <v>4</v>
      </c>
      <c r="V1021">
        <v>59</v>
      </c>
      <c r="W1021" s="12" t="s">
        <v>552</v>
      </c>
      <c r="X1021">
        <v>5</v>
      </c>
      <c r="Y1021">
        <v>6</v>
      </c>
      <c r="Z1021">
        <v>6</v>
      </c>
      <c r="AA1021">
        <v>3</v>
      </c>
      <c r="AD1021" t="s">
        <v>574</v>
      </c>
      <c r="AE1021">
        <v>1177</v>
      </c>
      <c r="AF1021" t="s">
        <v>141</v>
      </c>
    </row>
    <row r="1022" spans="1:32" x14ac:dyDescent="0.25">
      <c r="A1022" s="20" t="s">
        <v>218</v>
      </c>
      <c r="B1022" s="18" t="s">
        <v>239</v>
      </c>
      <c r="C1022" s="35" t="str">
        <f>VLOOKUP(X1022, method!$A$1:$B$15, 2, 0)</f>
        <v>放頭</v>
      </c>
      <c r="D1022" s="28">
        <v>1</v>
      </c>
      <c r="E1022" s="140" t="str">
        <f t="shared" si="30"/>
        <v>忠</v>
      </c>
      <c r="F1022" s="140">
        <f>COUNTIF($B$2:B1022,B1022)</f>
        <v>31</v>
      </c>
      <c r="G1022" s="140" t="str">
        <f t="shared" si="31"/>
        <v/>
      </c>
      <c r="H1022">
        <v>1</v>
      </c>
      <c r="I1022">
        <v>10</v>
      </c>
      <c r="J1022" s="63" t="s">
        <v>140</v>
      </c>
      <c r="K1022" s="50" t="s">
        <v>565</v>
      </c>
      <c r="L1022" s="25" t="s">
        <v>54</v>
      </c>
      <c r="M1022">
        <v>120</v>
      </c>
      <c r="N1022">
        <v>127</v>
      </c>
      <c r="O1022">
        <v>17</v>
      </c>
      <c r="P1022">
        <v>13</v>
      </c>
      <c r="Q1022" t="s">
        <v>767</v>
      </c>
      <c r="R1022" s="31" t="s">
        <v>420</v>
      </c>
      <c r="S1022">
        <v>1800</v>
      </c>
      <c r="T1022" s="33" t="s">
        <v>417</v>
      </c>
      <c r="U1022">
        <v>4</v>
      </c>
      <c r="V1022">
        <v>54</v>
      </c>
      <c r="W1022" s="12" t="s">
        <v>581</v>
      </c>
      <c r="X1022">
        <v>2</v>
      </c>
      <c r="Y1022">
        <v>3</v>
      </c>
      <c r="Z1022">
        <v>4</v>
      </c>
      <c r="AA1022">
        <v>3</v>
      </c>
      <c r="AB1022">
        <v>1</v>
      </c>
      <c r="AD1022" t="s">
        <v>1428</v>
      </c>
      <c r="AE1022">
        <v>1166</v>
      </c>
      <c r="AF1022" t="s">
        <v>141</v>
      </c>
    </row>
    <row r="1023" spans="1:32" x14ac:dyDescent="0.25">
      <c r="A1023" s="20" t="s">
        <v>218</v>
      </c>
      <c r="B1023" s="18" t="s">
        <v>239</v>
      </c>
      <c r="C1023" s="35" t="str">
        <f>VLOOKUP(X1023, method!$A$1:$B$15, 2, 0)</f>
        <v>放頭</v>
      </c>
      <c r="D1023" s="28">
        <v>1</v>
      </c>
      <c r="E1023" s="140" t="str">
        <f t="shared" si="30"/>
        <v>忠</v>
      </c>
      <c r="F1023" s="140">
        <f>COUNTIF($B$2:B1023,B1023)</f>
        <v>32</v>
      </c>
      <c r="G1023" s="140" t="str">
        <f t="shared" si="31"/>
        <v/>
      </c>
      <c r="H1023">
        <v>1</v>
      </c>
      <c r="I1023">
        <v>2</v>
      </c>
      <c r="J1023" s="63" t="s">
        <v>140</v>
      </c>
      <c r="K1023" s="75" t="s">
        <v>596</v>
      </c>
      <c r="L1023" s="25" t="s">
        <v>54</v>
      </c>
      <c r="M1023">
        <v>120</v>
      </c>
      <c r="N1023">
        <v>121</v>
      </c>
      <c r="O1023">
        <v>17</v>
      </c>
      <c r="P1023">
        <v>14</v>
      </c>
      <c r="Q1023" t="s">
        <v>917</v>
      </c>
      <c r="R1023" s="32" t="s">
        <v>416</v>
      </c>
      <c r="S1023" s="41">
        <v>1650</v>
      </c>
      <c r="T1023" s="33" t="s">
        <v>417</v>
      </c>
      <c r="U1023">
        <v>4</v>
      </c>
      <c r="V1023">
        <v>49</v>
      </c>
      <c r="W1023" s="12" t="s">
        <v>446</v>
      </c>
      <c r="X1023">
        <v>1</v>
      </c>
      <c r="Y1023">
        <v>3</v>
      </c>
      <c r="Z1023">
        <v>3</v>
      </c>
      <c r="AA1023">
        <v>1</v>
      </c>
      <c r="AD1023" t="s">
        <v>1011</v>
      </c>
      <c r="AE1023">
        <v>1161</v>
      </c>
      <c r="AF1023" t="s">
        <v>141</v>
      </c>
    </row>
    <row r="1024" spans="1:32" x14ac:dyDescent="0.25">
      <c r="A1024" s="20" t="s">
        <v>218</v>
      </c>
      <c r="B1024" s="18" t="s">
        <v>239</v>
      </c>
      <c r="C1024" s="36" t="str">
        <f>VLOOKUP(X1024, method!$A$1:$B$15, 2, 0)</f>
        <v>中後</v>
      </c>
      <c r="D1024">
        <v>9</v>
      </c>
      <c r="E1024" s="141" t="str">
        <f t="shared" si="30"/>
        <v>忠</v>
      </c>
      <c r="F1024" s="141">
        <f>COUNTIF($B$2:B1024,B1024)</f>
        <v>33</v>
      </c>
      <c r="G1024" s="141" t="str">
        <f t="shared" si="31"/>
        <v/>
      </c>
      <c r="H1024">
        <v>1</v>
      </c>
      <c r="I1024">
        <v>12</v>
      </c>
      <c r="J1024" s="63" t="s">
        <v>140</v>
      </c>
      <c r="K1024" s="50" t="s">
        <v>565</v>
      </c>
      <c r="L1024" s="25" t="s">
        <v>54</v>
      </c>
      <c r="M1024">
        <v>120</v>
      </c>
      <c r="N1024">
        <v>124</v>
      </c>
      <c r="O1024">
        <v>17</v>
      </c>
      <c r="P1024">
        <v>19</v>
      </c>
      <c r="Q1024" t="s">
        <v>618</v>
      </c>
      <c r="R1024" t="s">
        <v>457</v>
      </c>
      <c r="S1024">
        <v>1200</v>
      </c>
      <c r="T1024" s="33" t="s">
        <v>417</v>
      </c>
      <c r="U1024">
        <v>4</v>
      </c>
      <c r="V1024">
        <v>51</v>
      </c>
      <c r="W1024" t="s">
        <v>753</v>
      </c>
      <c r="X1024">
        <v>10</v>
      </c>
      <c r="Y1024">
        <v>12</v>
      </c>
      <c r="Z1024">
        <v>9</v>
      </c>
      <c r="AD1024" t="s">
        <v>1429</v>
      </c>
      <c r="AE1024">
        <v>1154</v>
      </c>
      <c r="AF1024" t="s">
        <v>141</v>
      </c>
    </row>
    <row r="1025" spans="1:32" x14ac:dyDescent="0.25">
      <c r="A1025" s="20" t="s">
        <v>218</v>
      </c>
      <c r="B1025" s="19" t="s">
        <v>242</v>
      </c>
      <c r="C1025" s="35" t="str">
        <f>VLOOKUP(X1025, method!$A$1:$B$15, 2, 0)</f>
        <v>放頭</v>
      </c>
      <c r="D1025" s="30">
        <v>4</v>
      </c>
      <c r="E1025" s="141" t="str">
        <f t="shared" si="30"/>
        <v>忠</v>
      </c>
      <c r="F1025" s="141">
        <f>COUNTIF($B$2:B1025,B1025)</f>
        <v>1</v>
      </c>
      <c r="G1025" s="141" t="str">
        <f t="shared" si="31"/>
        <v/>
      </c>
      <c r="H1025">
        <v>11</v>
      </c>
      <c r="I1025">
        <v>1</v>
      </c>
      <c r="J1025" s="61" t="s">
        <v>106</v>
      </c>
      <c r="K1025" s="80" t="s">
        <v>406</v>
      </c>
      <c r="L1025" s="22" t="s">
        <v>147</v>
      </c>
      <c r="M1025">
        <v>119</v>
      </c>
      <c r="N1025">
        <v>124</v>
      </c>
      <c r="O1025">
        <v>15</v>
      </c>
      <c r="P1025">
        <v>13</v>
      </c>
      <c r="Q1025" t="s">
        <v>564</v>
      </c>
      <c r="R1025" s="32" t="s">
        <v>432</v>
      </c>
      <c r="S1025" s="41">
        <v>1650</v>
      </c>
      <c r="T1025" s="33" t="s">
        <v>417</v>
      </c>
      <c r="U1025">
        <v>3</v>
      </c>
      <c r="V1025">
        <v>66</v>
      </c>
      <c r="W1025" s="12">
        <v>2</v>
      </c>
      <c r="X1025">
        <v>2</v>
      </c>
      <c r="Y1025">
        <v>4</v>
      </c>
      <c r="Z1025">
        <v>3</v>
      </c>
      <c r="AA1025">
        <v>4</v>
      </c>
      <c r="AD1025" t="s">
        <v>243</v>
      </c>
      <c r="AE1025">
        <v>1131</v>
      </c>
      <c r="AF1025" t="s">
        <v>46</v>
      </c>
    </row>
    <row r="1026" spans="1:32" x14ac:dyDescent="0.25">
      <c r="A1026" s="20" t="s">
        <v>218</v>
      </c>
      <c r="B1026" s="19" t="s">
        <v>242</v>
      </c>
      <c r="C1026" s="35" t="str">
        <f>VLOOKUP(X1026, method!$A$1:$B$15, 2, 0)</f>
        <v>放頭</v>
      </c>
      <c r="D1026" s="28">
        <v>1</v>
      </c>
      <c r="E1026" s="140" t="str">
        <f t="shared" ref="E1026:E1089" si="32">IF(COUNTIFS($B:$B,B1026,$F:$F,"&lt;="&amp;5,$D:$D,"&lt;="&amp;5)&gt;=3,"忠","")</f>
        <v>忠</v>
      </c>
      <c r="F1026" s="140">
        <f>COUNTIF($B$2:B1026,B1026)</f>
        <v>2</v>
      </c>
      <c r="G1026" s="140" t="str">
        <f t="shared" ref="G1026:G1089" si="33">IF(F1026&lt;=5,
    IF(COUNTIFS($B:$B,TRIM($B1026),$F:$F,"&lt;=5",$AC:$AC,"&lt;&gt;"&amp;LOOKUP(1,0/((TRIM($B:$B)=TRIM($B1026))*($F:$F=1)),$AC:$AC))&gt;0,
    "倉",""),
"")</f>
        <v/>
      </c>
      <c r="H1026">
        <v>11</v>
      </c>
      <c r="I1026">
        <v>10</v>
      </c>
      <c r="J1026" s="61" t="s">
        <v>106</v>
      </c>
      <c r="K1026" s="61" t="s">
        <v>106</v>
      </c>
      <c r="L1026" s="22" t="s">
        <v>147</v>
      </c>
      <c r="M1026">
        <v>119</v>
      </c>
      <c r="N1026">
        <v>115</v>
      </c>
      <c r="O1026">
        <v>15</v>
      </c>
      <c r="P1026">
        <v>31</v>
      </c>
      <c r="Q1026" t="s">
        <v>974</v>
      </c>
      <c r="R1026" t="s">
        <v>479</v>
      </c>
      <c r="S1026">
        <v>1400</v>
      </c>
      <c r="T1026" s="33" t="s">
        <v>417</v>
      </c>
      <c r="U1026">
        <v>3</v>
      </c>
      <c r="V1026">
        <v>60</v>
      </c>
      <c r="W1026" s="12" t="s">
        <v>989</v>
      </c>
      <c r="X1026">
        <v>1</v>
      </c>
      <c r="Y1026">
        <v>2</v>
      </c>
      <c r="Z1026">
        <v>2</v>
      </c>
      <c r="AA1026">
        <v>1</v>
      </c>
      <c r="AD1026" t="s">
        <v>1430</v>
      </c>
      <c r="AE1026">
        <v>1110</v>
      </c>
      <c r="AF1026" t="s">
        <v>46</v>
      </c>
    </row>
    <row r="1027" spans="1:32" x14ac:dyDescent="0.25">
      <c r="A1027" s="20" t="s">
        <v>218</v>
      </c>
      <c r="B1027" s="19" t="s">
        <v>242</v>
      </c>
      <c r="C1027" s="37" t="str">
        <f>VLOOKUP(X1027, method!$A$1:$B$15, 2, 0)</f>
        <v>中前</v>
      </c>
      <c r="D1027" s="30">
        <v>5</v>
      </c>
      <c r="E1027" s="141" t="str">
        <f t="shared" si="32"/>
        <v>忠</v>
      </c>
      <c r="F1027" s="141">
        <f>COUNTIF($B$2:B1027,B1027)</f>
        <v>3</v>
      </c>
      <c r="G1027" s="141" t="str">
        <f t="shared" si="33"/>
        <v/>
      </c>
      <c r="H1027">
        <v>11</v>
      </c>
      <c r="I1027">
        <v>2</v>
      </c>
      <c r="J1027" s="61" t="s">
        <v>106</v>
      </c>
      <c r="K1027" s="61" t="s">
        <v>106</v>
      </c>
      <c r="L1027" s="22" t="s">
        <v>147</v>
      </c>
      <c r="M1027">
        <v>119</v>
      </c>
      <c r="N1027">
        <v>118</v>
      </c>
      <c r="O1027">
        <v>15</v>
      </c>
      <c r="P1027">
        <v>5.4</v>
      </c>
      <c r="Q1027" t="s">
        <v>853</v>
      </c>
      <c r="R1027" s="32" t="s">
        <v>432</v>
      </c>
      <c r="S1027">
        <v>1200</v>
      </c>
      <c r="T1027" s="33" t="s">
        <v>427</v>
      </c>
      <c r="U1027">
        <v>3</v>
      </c>
      <c r="V1027">
        <v>62</v>
      </c>
      <c r="W1027" s="12" t="s">
        <v>549</v>
      </c>
      <c r="X1027">
        <v>5</v>
      </c>
      <c r="Y1027">
        <v>7</v>
      </c>
      <c r="Z1027">
        <v>5</v>
      </c>
      <c r="AD1027" t="s">
        <v>636</v>
      </c>
      <c r="AE1027">
        <v>1094</v>
      </c>
      <c r="AF1027" t="s">
        <v>46</v>
      </c>
    </row>
    <row r="1028" spans="1:32" x14ac:dyDescent="0.25">
      <c r="A1028" s="20" t="s">
        <v>218</v>
      </c>
      <c r="B1028" s="19" t="s">
        <v>242</v>
      </c>
      <c r="C1028" s="36" t="str">
        <f>VLOOKUP(X1028, method!$A$1:$B$15, 2, 0)</f>
        <v>中後</v>
      </c>
      <c r="D1028">
        <v>9</v>
      </c>
      <c r="E1028" s="141" t="str">
        <f t="shared" si="32"/>
        <v>忠</v>
      </c>
      <c r="F1028" s="141">
        <f>COUNTIF($B$2:B1028,B1028)</f>
        <v>4</v>
      </c>
      <c r="G1028" s="141" t="str">
        <f t="shared" si="33"/>
        <v/>
      </c>
      <c r="H1028">
        <v>11</v>
      </c>
      <c r="I1028">
        <v>9</v>
      </c>
      <c r="J1028" s="61" t="s">
        <v>106</v>
      </c>
      <c r="K1028" s="61" t="s">
        <v>106</v>
      </c>
      <c r="L1028" s="22" t="s">
        <v>147</v>
      </c>
      <c r="M1028">
        <v>119</v>
      </c>
      <c r="N1028">
        <v>121</v>
      </c>
      <c r="O1028">
        <v>15</v>
      </c>
      <c r="P1028">
        <v>19</v>
      </c>
      <c r="Q1028" t="s">
        <v>425</v>
      </c>
      <c r="R1028" s="32" t="s">
        <v>426</v>
      </c>
      <c r="S1028">
        <v>1200</v>
      </c>
      <c r="T1028" s="33" t="s">
        <v>427</v>
      </c>
      <c r="U1028">
        <v>3</v>
      </c>
      <c r="V1028">
        <v>63</v>
      </c>
      <c r="W1028">
        <v>3</v>
      </c>
      <c r="X1028">
        <v>9</v>
      </c>
      <c r="Y1028">
        <v>9</v>
      </c>
      <c r="Z1028">
        <v>9</v>
      </c>
      <c r="AD1028" t="s">
        <v>1266</v>
      </c>
      <c r="AE1028">
        <v>1097</v>
      </c>
      <c r="AF1028" t="s">
        <v>46</v>
      </c>
    </row>
    <row r="1029" spans="1:32" x14ac:dyDescent="0.25">
      <c r="A1029" s="20" t="s">
        <v>218</v>
      </c>
      <c r="B1029" s="19" t="s">
        <v>242</v>
      </c>
      <c r="C1029" s="37" t="str">
        <f>VLOOKUP(X1029, method!$A$1:$B$15, 2, 0)</f>
        <v>中前</v>
      </c>
      <c r="D1029" s="30">
        <v>4</v>
      </c>
      <c r="E1029" s="141" t="str">
        <f t="shared" si="32"/>
        <v>忠</v>
      </c>
      <c r="F1029" s="141">
        <f>COUNTIF($B$2:B1029,B1029)</f>
        <v>5</v>
      </c>
      <c r="G1029" s="141" t="str">
        <f t="shared" si="33"/>
        <v/>
      </c>
      <c r="H1029">
        <v>11</v>
      </c>
      <c r="I1029">
        <v>7</v>
      </c>
      <c r="J1029" s="61" t="s">
        <v>106</v>
      </c>
      <c r="K1029" s="61" t="s">
        <v>106</v>
      </c>
      <c r="L1029" s="22" t="s">
        <v>147</v>
      </c>
      <c r="M1029">
        <v>119</v>
      </c>
      <c r="N1029">
        <v>118</v>
      </c>
      <c r="O1029">
        <v>15</v>
      </c>
      <c r="P1029">
        <v>10</v>
      </c>
      <c r="Q1029" t="s">
        <v>547</v>
      </c>
      <c r="R1029" s="32" t="s">
        <v>432</v>
      </c>
      <c r="S1029">
        <v>1200</v>
      </c>
      <c r="T1029" s="33" t="s">
        <v>417</v>
      </c>
      <c r="U1029">
        <v>3</v>
      </c>
      <c r="V1029">
        <v>63</v>
      </c>
      <c r="W1029" s="12" t="s">
        <v>549</v>
      </c>
      <c r="X1029">
        <v>5</v>
      </c>
      <c r="Y1029">
        <v>7</v>
      </c>
      <c r="Z1029">
        <v>4</v>
      </c>
      <c r="AD1029" t="s">
        <v>567</v>
      </c>
      <c r="AE1029">
        <v>1078</v>
      </c>
      <c r="AF1029" t="s">
        <v>46</v>
      </c>
    </row>
    <row r="1030" spans="1:32" x14ac:dyDescent="0.25">
      <c r="A1030" s="20" t="s">
        <v>218</v>
      </c>
      <c r="B1030" s="19" t="s">
        <v>242</v>
      </c>
      <c r="C1030" s="37" t="str">
        <f>VLOOKUP(X1030, method!$A$1:$B$15, 2, 0)</f>
        <v>中前</v>
      </c>
      <c r="D1030" s="30">
        <v>4</v>
      </c>
      <c r="E1030" s="141" t="str">
        <f t="shared" si="32"/>
        <v>忠</v>
      </c>
      <c r="F1030" s="141">
        <f>COUNTIF($B$2:B1030,B1030)</f>
        <v>6</v>
      </c>
      <c r="G1030" s="141" t="str">
        <f t="shared" si="33"/>
        <v/>
      </c>
      <c r="H1030">
        <v>11</v>
      </c>
      <c r="I1030">
        <v>10</v>
      </c>
      <c r="J1030" s="61" t="s">
        <v>106</v>
      </c>
      <c r="K1030" s="61" t="s">
        <v>106</v>
      </c>
      <c r="L1030" s="22" t="s">
        <v>147</v>
      </c>
      <c r="M1030">
        <v>119</v>
      </c>
      <c r="N1030">
        <v>118</v>
      </c>
      <c r="O1030">
        <v>15</v>
      </c>
      <c r="P1030">
        <v>26</v>
      </c>
      <c r="Q1030" t="s">
        <v>777</v>
      </c>
      <c r="R1030" s="31" t="s">
        <v>420</v>
      </c>
      <c r="S1030">
        <v>1200</v>
      </c>
      <c r="T1030" s="33" t="s">
        <v>427</v>
      </c>
      <c r="U1030">
        <v>3</v>
      </c>
      <c r="V1030">
        <v>63</v>
      </c>
      <c r="W1030" s="12" t="s">
        <v>423</v>
      </c>
      <c r="X1030">
        <v>7</v>
      </c>
      <c r="Y1030">
        <v>5</v>
      </c>
      <c r="Z1030">
        <v>4</v>
      </c>
      <c r="AD1030" t="s">
        <v>1431</v>
      </c>
      <c r="AE1030">
        <v>1084</v>
      </c>
      <c r="AF1030" t="s">
        <v>46</v>
      </c>
    </row>
    <row r="1031" spans="1:32" x14ac:dyDescent="0.25">
      <c r="A1031" s="20" t="s">
        <v>218</v>
      </c>
      <c r="B1031" s="19" t="s">
        <v>242</v>
      </c>
      <c r="C1031" s="35" t="str">
        <f>VLOOKUP(X1031, method!$A$1:$B$15, 2, 0)</f>
        <v>放頭</v>
      </c>
      <c r="D1031" s="28">
        <v>1</v>
      </c>
      <c r="E1031" s="140" t="str">
        <f t="shared" si="32"/>
        <v>忠</v>
      </c>
      <c r="F1031" s="140">
        <f>COUNTIF($B$2:B1031,B1031)</f>
        <v>7</v>
      </c>
      <c r="G1031" s="140" t="str">
        <f t="shared" si="33"/>
        <v/>
      </c>
      <c r="H1031">
        <v>11</v>
      </c>
      <c r="I1031">
        <v>3</v>
      </c>
      <c r="J1031" s="61" t="s">
        <v>106</v>
      </c>
      <c r="K1031" s="61" t="s">
        <v>106</v>
      </c>
      <c r="L1031" s="22" t="s">
        <v>147</v>
      </c>
      <c r="M1031">
        <v>119</v>
      </c>
      <c r="N1031">
        <v>135</v>
      </c>
      <c r="O1031">
        <v>15</v>
      </c>
      <c r="P1031">
        <v>4.2</v>
      </c>
      <c r="Q1031" t="s">
        <v>440</v>
      </c>
      <c r="R1031" s="32" t="s">
        <v>416</v>
      </c>
      <c r="S1031">
        <v>1200</v>
      </c>
      <c r="T1031" s="33" t="s">
        <v>427</v>
      </c>
      <c r="U1031">
        <v>4</v>
      </c>
      <c r="V1031">
        <v>58</v>
      </c>
      <c r="W1031" s="12" t="s">
        <v>581</v>
      </c>
      <c r="X1031">
        <v>3</v>
      </c>
      <c r="Y1031">
        <v>3</v>
      </c>
      <c r="Z1031">
        <v>1</v>
      </c>
      <c r="AD1031" t="s">
        <v>542</v>
      </c>
      <c r="AE1031">
        <v>1087</v>
      </c>
      <c r="AF1031" t="s">
        <v>46</v>
      </c>
    </row>
    <row r="1032" spans="1:32" x14ac:dyDescent="0.25">
      <c r="A1032" s="20" t="s">
        <v>218</v>
      </c>
      <c r="B1032" s="19" t="s">
        <v>242</v>
      </c>
      <c r="C1032" s="37" t="str">
        <f>VLOOKUP(X1032, method!$A$1:$B$15, 2, 0)</f>
        <v>中前</v>
      </c>
      <c r="D1032">
        <v>6</v>
      </c>
      <c r="E1032" s="141" t="str">
        <f t="shared" si="32"/>
        <v>忠</v>
      </c>
      <c r="F1032" s="141">
        <f>COUNTIF($B$2:B1032,B1032)</f>
        <v>8</v>
      </c>
      <c r="G1032" s="141" t="str">
        <f t="shared" si="33"/>
        <v/>
      </c>
      <c r="H1032">
        <v>11</v>
      </c>
      <c r="I1032">
        <v>9</v>
      </c>
      <c r="J1032" s="61" t="s">
        <v>106</v>
      </c>
      <c r="K1032" s="49" t="s">
        <v>31</v>
      </c>
      <c r="L1032" s="22" t="s">
        <v>147</v>
      </c>
      <c r="M1032">
        <v>119</v>
      </c>
      <c r="N1032">
        <v>133</v>
      </c>
      <c r="O1032">
        <v>15</v>
      </c>
      <c r="P1032">
        <v>2.9</v>
      </c>
      <c r="Q1032" t="s">
        <v>576</v>
      </c>
      <c r="R1032" t="s">
        <v>508</v>
      </c>
      <c r="S1032">
        <v>1000</v>
      </c>
      <c r="T1032" s="33" t="s">
        <v>417</v>
      </c>
      <c r="U1032">
        <v>4</v>
      </c>
      <c r="V1032">
        <v>58</v>
      </c>
      <c r="W1032" s="12" t="s">
        <v>446</v>
      </c>
      <c r="X1032">
        <v>7</v>
      </c>
      <c r="Y1032">
        <v>5</v>
      </c>
      <c r="Z1032">
        <v>6</v>
      </c>
      <c r="AD1032" t="s">
        <v>1432</v>
      </c>
      <c r="AE1032">
        <v>1095</v>
      </c>
      <c r="AF1032" t="s">
        <v>838</v>
      </c>
    </row>
    <row r="1033" spans="1:32" x14ac:dyDescent="0.25">
      <c r="A1033" s="20" t="s">
        <v>218</v>
      </c>
      <c r="B1033" s="19" t="s">
        <v>242</v>
      </c>
      <c r="C1033" s="37" t="str">
        <f>VLOOKUP(X1033, method!$A$1:$B$15, 2, 0)</f>
        <v>中前</v>
      </c>
      <c r="D1033">
        <v>12</v>
      </c>
      <c r="E1033" s="141" t="str">
        <f t="shared" si="32"/>
        <v>忠</v>
      </c>
      <c r="F1033" s="141">
        <f>COUNTIF($B$2:B1033,B1033)</f>
        <v>9</v>
      </c>
      <c r="G1033" s="141" t="str">
        <f t="shared" si="33"/>
        <v/>
      </c>
      <c r="H1033">
        <v>11</v>
      </c>
      <c r="I1033">
        <v>4</v>
      </c>
      <c r="J1033" s="61" t="s">
        <v>106</v>
      </c>
      <c r="K1033" s="77" t="s">
        <v>648</v>
      </c>
      <c r="L1033" s="26" t="s">
        <v>59</v>
      </c>
      <c r="M1033">
        <v>119</v>
      </c>
      <c r="N1033">
        <v>131</v>
      </c>
      <c r="O1033">
        <v>15</v>
      </c>
      <c r="P1033">
        <v>6.2</v>
      </c>
      <c r="Q1033" t="s">
        <v>675</v>
      </c>
      <c r="R1033" t="s">
        <v>508</v>
      </c>
      <c r="S1033">
        <v>1200</v>
      </c>
      <c r="T1033" s="33" t="s">
        <v>417</v>
      </c>
      <c r="U1033">
        <v>4</v>
      </c>
      <c r="V1033">
        <v>58</v>
      </c>
      <c r="W1033" t="s">
        <v>1155</v>
      </c>
      <c r="X1033">
        <v>5</v>
      </c>
      <c r="Y1033">
        <v>3</v>
      </c>
      <c r="Z1033">
        <v>12</v>
      </c>
      <c r="AD1033" t="s">
        <v>796</v>
      </c>
      <c r="AE1033">
        <v>1118</v>
      </c>
      <c r="AF1033" t="s">
        <v>61</v>
      </c>
    </row>
    <row r="1034" spans="1:32" x14ac:dyDescent="0.25">
      <c r="A1034" s="20" t="s">
        <v>218</v>
      </c>
      <c r="B1034" s="19" t="s">
        <v>242</v>
      </c>
      <c r="C1034" s="37" t="str">
        <f>VLOOKUP(X1034, method!$A$1:$B$15, 2, 0)</f>
        <v>中前</v>
      </c>
      <c r="D1034" s="28">
        <v>3</v>
      </c>
      <c r="E1034" s="140" t="str">
        <f t="shared" si="32"/>
        <v>忠</v>
      </c>
      <c r="F1034" s="140">
        <f>COUNTIF($B$2:B1034,B1034)</f>
        <v>10</v>
      </c>
      <c r="G1034" s="140" t="str">
        <f t="shared" si="33"/>
        <v/>
      </c>
      <c r="H1034">
        <v>11</v>
      </c>
      <c r="I1034">
        <v>11</v>
      </c>
      <c r="J1034" s="61" t="s">
        <v>106</v>
      </c>
      <c r="K1034" s="77" t="s">
        <v>648</v>
      </c>
      <c r="L1034" s="26" t="s">
        <v>59</v>
      </c>
      <c r="M1034">
        <v>119</v>
      </c>
      <c r="N1034">
        <v>132</v>
      </c>
      <c r="O1034">
        <v>15</v>
      </c>
      <c r="P1034">
        <v>12</v>
      </c>
      <c r="Q1034" t="s">
        <v>718</v>
      </c>
      <c r="R1034" s="31" t="s">
        <v>420</v>
      </c>
      <c r="S1034">
        <v>1200</v>
      </c>
      <c r="T1034" s="33" t="s">
        <v>417</v>
      </c>
      <c r="U1034">
        <v>4</v>
      </c>
      <c r="V1034">
        <v>57</v>
      </c>
      <c r="W1034" s="12">
        <v>1</v>
      </c>
      <c r="X1034">
        <v>6</v>
      </c>
      <c r="Y1034">
        <v>3</v>
      </c>
      <c r="Z1034">
        <v>3</v>
      </c>
      <c r="AD1034" t="s">
        <v>1433</v>
      </c>
      <c r="AE1034">
        <v>1110</v>
      </c>
      <c r="AF1034" t="s">
        <v>1434</v>
      </c>
    </row>
    <row r="1035" spans="1:32" x14ac:dyDescent="0.25">
      <c r="A1035" s="20" t="s">
        <v>218</v>
      </c>
      <c r="B1035" s="19" t="s">
        <v>242</v>
      </c>
      <c r="C1035" s="37" t="str">
        <f>VLOOKUP(X1035, method!$A$1:$B$15, 2, 0)</f>
        <v>中前</v>
      </c>
      <c r="D1035">
        <v>11</v>
      </c>
      <c r="E1035" s="141" t="str">
        <f t="shared" si="32"/>
        <v>忠</v>
      </c>
      <c r="F1035" s="141">
        <f>COUNTIF($B$2:B1035,B1035)</f>
        <v>11</v>
      </c>
      <c r="G1035" s="141" t="str">
        <f t="shared" si="33"/>
        <v/>
      </c>
      <c r="H1035">
        <v>11</v>
      </c>
      <c r="I1035">
        <v>4</v>
      </c>
      <c r="J1035" s="61" t="s">
        <v>106</v>
      </c>
      <c r="K1035" s="66" t="s">
        <v>173</v>
      </c>
      <c r="L1035" s="26" t="s">
        <v>59</v>
      </c>
      <c r="M1035">
        <v>119</v>
      </c>
      <c r="N1035">
        <v>135</v>
      </c>
      <c r="O1035">
        <v>15</v>
      </c>
      <c r="P1035">
        <v>18</v>
      </c>
      <c r="Q1035" t="s">
        <v>748</v>
      </c>
      <c r="R1035" t="s">
        <v>479</v>
      </c>
      <c r="S1035">
        <v>1400</v>
      </c>
      <c r="T1035" s="33" t="s">
        <v>427</v>
      </c>
      <c r="U1035">
        <v>4</v>
      </c>
      <c r="V1035">
        <v>59</v>
      </c>
      <c r="W1035" t="s">
        <v>533</v>
      </c>
      <c r="X1035">
        <v>6</v>
      </c>
      <c r="Y1035">
        <v>3</v>
      </c>
      <c r="Z1035">
        <v>4</v>
      </c>
      <c r="AA1035">
        <v>11</v>
      </c>
      <c r="AD1035" t="s">
        <v>972</v>
      </c>
      <c r="AE1035">
        <v>1121</v>
      </c>
      <c r="AF1035" t="s">
        <v>35</v>
      </c>
    </row>
    <row r="1036" spans="1:32" x14ac:dyDescent="0.25">
      <c r="A1036" s="20" t="s">
        <v>218</v>
      </c>
      <c r="B1036" s="19" t="s">
        <v>242</v>
      </c>
      <c r="C1036" s="37" t="str">
        <f>VLOOKUP(X1036, method!$A$1:$B$15, 2, 0)</f>
        <v>中前</v>
      </c>
      <c r="D1036" s="28">
        <v>3</v>
      </c>
      <c r="E1036" s="140" t="str">
        <f t="shared" si="32"/>
        <v>忠</v>
      </c>
      <c r="F1036" s="140">
        <f>COUNTIF($B$2:B1036,B1036)</f>
        <v>12</v>
      </c>
      <c r="G1036" s="140" t="str">
        <f t="shared" si="33"/>
        <v/>
      </c>
      <c r="H1036">
        <v>11</v>
      </c>
      <c r="I1036">
        <v>7</v>
      </c>
      <c r="J1036" s="61" t="s">
        <v>106</v>
      </c>
      <c r="K1036" s="49" t="s">
        <v>31</v>
      </c>
      <c r="L1036" s="26" t="s">
        <v>59</v>
      </c>
      <c r="M1036">
        <v>119</v>
      </c>
      <c r="N1036">
        <v>135</v>
      </c>
      <c r="O1036">
        <v>15</v>
      </c>
      <c r="P1036">
        <v>3.3</v>
      </c>
      <c r="Q1036" t="s">
        <v>634</v>
      </c>
      <c r="R1036" t="s">
        <v>465</v>
      </c>
      <c r="S1036">
        <v>1200</v>
      </c>
      <c r="T1036" s="33" t="s">
        <v>427</v>
      </c>
      <c r="U1036">
        <v>4</v>
      </c>
      <c r="V1036">
        <v>60</v>
      </c>
      <c r="W1036" t="s">
        <v>484</v>
      </c>
      <c r="X1036">
        <v>5</v>
      </c>
      <c r="Y1036">
        <v>3</v>
      </c>
      <c r="Z1036">
        <v>3</v>
      </c>
      <c r="AD1036" t="s">
        <v>1107</v>
      </c>
      <c r="AE1036">
        <v>1107</v>
      </c>
      <c r="AF1036" t="s">
        <v>35</v>
      </c>
    </row>
    <row r="1037" spans="1:32" x14ac:dyDescent="0.25">
      <c r="A1037" s="20" t="s">
        <v>218</v>
      </c>
      <c r="B1037" s="19" t="s">
        <v>242</v>
      </c>
      <c r="C1037" s="35" t="str">
        <f>VLOOKUP(X1037, method!$A$1:$B$15, 2, 0)</f>
        <v>放頭</v>
      </c>
      <c r="D1037">
        <v>6</v>
      </c>
      <c r="E1037" s="141" t="str">
        <f t="shared" si="32"/>
        <v>忠</v>
      </c>
      <c r="F1037" s="141">
        <f>COUNTIF($B$2:B1037,B1037)</f>
        <v>13</v>
      </c>
      <c r="G1037" s="141" t="str">
        <f t="shared" si="33"/>
        <v/>
      </c>
      <c r="H1037">
        <v>11</v>
      </c>
      <c r="I1037">
        <v>8</v>
      </c>
      <c r="J1037" s="61" t="s">
        <v>106</v>
      </c>
      <c r="K1037" s="66" t="s">
        <v>173</v>
      </c>
      <c r="L1037" s="26" t="s">
        <v>59</v>
      </c>
      <c r="M1037">
        <v>119</v>
      </c>
      <c r="N1037">
        <v>119</v>
      </c>
      <c r="O1037">
        <v>15</v>
      </c>
      <c r="P1037">
        <v>8.5</v>
      </c>
      <c r="Q1037" t="s">
        <v>832</v>
      </c>
      <c r="R1037" t="s">
        <v>508</v>
      </c>
      <c r="S1037">
        <v>1400</v>
      </c>
      <c r="T1037" s="33" t="s">
        <v>417</v>
      </c>
      <c r="U1037">
        <v>3</v>
      </c>
      <c r="V1037">
        <v>60</v>
      </c>
      <c r="W1037" s="12" t="s">
        <v>423</v>
      </c>
      <c r="X1037">
        <v>1</v>
      </c>
      <c r="Y1037">
        <v>4</v>
      </c>
      <c r="Z1037">
        <v>3</v>
      </c>
      <c r="AA1037">
        <v>6</v>
      </c>
      <c r="AD1037" t="s">
        <v>1031</v>
      </c>
      <c r="AE1037">
        <v>1103</v>
      </c>
      <c r="AF1037" t="s">
        <v>873</v>
      </c>
    </row>
    <row r="1038" spans="1:32" x14ac:dyDescent="0.25">
      <c r="A1038" s="20" t="s">
        <v>218</v>
      </c>
      <c r="B1038" s="19" t="s">
        <v>242</v>
      </c>
      <c r="C1038" s="38" t="str">
        <f>VLOOKUP(X1038, method!$A$1:$B$15, 2, 0)</f>
        <v>留後</v>
      </c>
      <c r="D1038" s="30">
        <v>5</v>
      </c>
      <c r="E1038" s="141" t="str">
        <f t="shared" si="32"/>
        <v>忠</v>
      </c>
      <c r="F1038" s="141">
        <f>COUNTIF($B$2:B1038,B1038)</f>
        <v>14</v>
      </c>
      <c r="G1038" s="141" t="str">
        <f t="shared" si="33"/>
        <v/>
      </c>
      <c r="H1038">
        <v>11</v>
      </c>
      <c r="I1038">
        <v>11</v>
      </c>
      <c r="J1038" s="61" t="s">
        <v>106</v>
      </c>
      <c r="K1038" s="66" t="s">
        <v>173</v>
      </c>
      <c r="L1038" s="26" t="s">
        <v>59</v>
      </c>
      <c r="M1038">
        <v>119</v>
      </c>
      <c r="N1038">
        <v>119</v>
      </c>
      <c r="O1038">
        <v>15</v>
      </c>
      <c r="P1038">
        <v>31</v>
      </c>
      <c r="Q1038" t="s">
        <v>723</v>
      </c>
      <c r="R1038" t="s">
        <v>483</v>
      </c>
      <c r="S1038">
        <v>1400</v>
      </c>
      <c r="T1038" s="33" t="s">
        <v>417</v>
      </c>
      <c r="U1038">
        <v>3</v>
      </c>
      <c r="V1038">
        <v>62</v>
      </c>
      <c r="W1038" t="s">
        <v>474</v>
      </c>
      <c r="X1038">
        <v>13</v>
      </c>
      <c r="Y1038">
        <v>13</v>
      </c>
      <c r="Z1038">
        <v>11</v>
      </c>
      <c r="AA1038">
        <v>5</v>
      </c>
      <c r="AD1038" t="s">
        <v>1435</v>
      </c>
      <c r="AE1038">
        <v>1088</v>
      </c>
      <c r="AF1038" t="s">
        <v>624</v>
      </c>
    </row>
    <row r="1039" spans="1:32" x14ac:dyDescent="0.25">
      <c r="A1039" s="20" t="s">
        <v>218</v>
      </c>
      <c r="B1039" s="19" t="s">
        <v>242</v>
      </c>
      <c r="C1039" s="35" t="str">
        <f>VLOOKUP(X1039, method!$A$1:$B$15, 2, 0)</f>
        <v>放頭</v>
      </c>
      <c r="D1039">
        <v>10</v>
      </c>
      <c r="E1039" s="141" t="str">
        <f t="shared" si="32"/>
        <v>忠</v>
      </c>
      <c r="F1039" s="141">
        <f>COUNTIF($B$2:B1039,B1039)</f>
        <v>15</v>
      </c>
      <c r="G1039" s="141" t="str">
        <f t="shared" si="33"/>
        <v/>
      </c>
      <c r="H1039">
        <v>11</v>
      </c>
      <c r="I1039">
        <v>5</v>
      </c>
      <c r="J1039" s="61" t="s">
        <v>106</v>
      </c>
      <c r="K1039" s="63" t="s">
        <v>140</v>
      </c>
      <c r="L1039" s="26" t="s">
        <v>59</v>
      </c>
      <c r="M1039">
        <v>119</v>
      </c>
      <c r="N1039">
        <v>119</v>
      </c>
      <c r="O1039">
        <v>15</v>
      </c>
      <c r="P1039">
        <v>10</v>
      </c>
      <c r="Q1039" t="s">
        <v>790</v>
      </c>
      <c r="R1039" t="s">
        <v>483</v>
      </c>
      <c r="S1039">
        <v>1400</v>
      </c>
      <c r="T1039" s="33" t="s">
        <v>417</v>
      </c>
      <c r="U1039">
        <v>3</v>
      </c>
      <c r="V1039">
        <v>63</v>
      </c>
      <c r="W1039">
        <v>10</v>
      </c>
      <c r="X1039">
        <v>2</v>
      </c>
      <c r="Y1039">
        <v>3</v>
      </c>
      <c r="Z1039">
        <v>3</v>
      </c>
      <c r="AA1039">
        <v>10</v>
      </c>
      <c r="AD1039" t="s">
        <v>1436</v>
      </c>
      <c r="AE1039">
        <v>1086</v>
      </c>
      <c r="AF1039" t="s">
        <v>624</v>
      </c>
    </row>
    <row r="1040" spans="1:32" x14ac:dyDescent="0.25">
      <c r="A1040" s="20" t="s">
        <v>218</v>
      </c>
      <c r="B1040" s="19" t="s">
        <v>242</v>
      </c>
      <c r="C1040" s="37" t="str">
        <f>VLOOKUP(X1040, method!$A$1:$B$15, 2, 0)</f>
        <v>中前</v>
      </c>
      <c r="D1040" s="30">
        <v>5</v>
      </c>
      <c r="E1040" s="141" t="str">
        <f t="shared" si="32"/>
        <v>忠</v>
      </c>
      <c r="F1040" s="141">
        <f>COUNTIF($B$2:B1040,B1040)</f>
        <v>16</v>
      </c>
      <c r="G1040" s="141" t="str">
        <f t="shared" si="33"/>
        <v/>
      </c>
      <c r="H1040">
        <v>11</v>
      </c>
      <c r="I1040">
        <v>2</v>
      </c>
      <c r="J1040" s="61" t="s">
        <v>106</v>
      </c>
      <c r="K1040" s="63" t="s">
        <v>140</v>
      </c>
      <c r="L1040" s="26" t="s">
        <v>59</v>
      </c>
      <c r="M1040">
        <v>119</v>
      </c>
      <c r="N1040">
        <v>122</v>
      </c>
      <c r="O1040">
        <v>15</v>
      </c>
      <c r="P1040">
        <v>11</v>
      </c>
      <c r="Q1040" t="s">
        <v>1171</v>
      </c>
      <c r="R1040" t="s">
        <v>477</v>
      </c>
      <c r="S1040">
        <v>1200</v>
      </c>
      <c r="T1040" s="33" t="s">
        <v>417</v>
      </c>
      <c r="U1040">
        <v>3</v>
      </c>
      <c r="V1040">
        <v>63</v>
      </c>
      <c r="W1040" t="s">
        <v>441</v>
      </c>
      <c r="X1040">
        <v>6</v>
      </c>
      <c r="Y1040">
        <v>7</v>
      </c>
      <c r="Z1040">
        <v>5</v>
      </c>
      <c r="AD1040" t="s">
        <v>1077</v>
      </c>
      <c r="AE1040">
        <v>1049</v>
      </c>
      <c r="AF1040" t="s">
        <v>624</v>
      </c>
    </row>
    <row r="1041" spans="1:32" x14ac:dyDescent="0.25">
      <c r="A1041" s="20" t="s">
        <v>218</v>
      </c>
      <c r="B1041" s="20" t="s">
        <v>245</v>
      </c>
      <c r="C1041" s="35" t="str">
        <f>VLOOKUP(X1041, method!$A$1:$B$15, 2, 0)</f>
        <v>放頭</v>
      </c>
      <c r="D1041" s="28">
        <v>2</v>
      </c>
      <c r="E1041" s="140" t="str">
        <f t="shared" si="32"/>
        <v/>
      </c>
      <c r="F1041" s="140">
        <f>COUNTIF($B$2:B1041,B1041)</f>
        <v>1</v>
      </c>
      <c r="G1041" s="140" t="str">
        <f t="shared" si="33"/>
        <v/>
      </c>
      <c r="H1041">
        <v>4</v>
      </c>
      <c r="I1041">
        <v>1</v>
      </c>
      <c r="J1041" s="62" t="s">
        <v>120</v>
      </c>
      <c r="K1041" s="62" t="s">
        <v>120</v>
      </c>
      <c r="L1041" s="17" t="s">
        <v>91</v>
      </c>
      <c r="M1041">
        <v>118</v>
      </c>
      <c r="N1041">
        <v>121</v>
      </c>
      <c r="O1041">
        <v>9.5</v>
      </c>
      <c r="P1041">
        <v>22</v>
      </c>
      <c r="Q1041" t="s">
        <v>653</v>
      </c>
      <c r="R1041" s="31" t="s">
        <v>420</v>
      </c>
      <c r="S1041" s="41">
        <v>1650</v>
      </c>
      <c r="T1041" s="33" t="s">
        <v>417</v>
      </c>
      <c r="U1041">
        <v>3</v>
      </c>
      <c r="V1041">
        <v>64</v>
      </c>
      <c r="W1041" s="12" t="s">
        <v>423</v>
      </c>
      <c r="X1041">
        <v>3</v>
      </c>
      <c r="Y1041">
        <v>3</v>
      </c>
      <c r="Z1041">
        <v>2</v>
      </c>
      <c r="AA1041">
        <v>2</v>
      </c>
      <c r="AD1041" t="s">
        <v>246</v>
      </c>
      <c r="AE1041">
        <v>1089</v>
      </c>
      <c r="AF1041" t="s">
        <v>624</v>
      </c>
    </row>
    <row r="1042" spans="1:32" x14ac:dyDescent="0.25">
      <c r="A1042" s="20" t="s">
        <v>218</v>
      </c>
      <c r="B1042" s="20" t="s">
        <v>245</v>
      </c>
      <c r="C1042" s="36" t="str">
        <f>VLOOKUP(X1042, method!$A$1:$B$15, 2, 0)</f>
        <v>中後</v>
      </c>
      <c r="D1042">
        <v>10</v>
      </c>
      <c r="E1042" s="141" t="str">
        <f t="shared" si="32"/>
        <v/>
      </c>
      <c r="F1042" s="141">
        <f>COUNTIF($B$2:B1042,B1042)</f>
        <v>2</v>
      </c>
      <c r="G1042" s="141" t="str">
        <f t="shared" si="33"/>
        <v/>
      </c>
      <c r="H1042">
        <v>4</v>
      </c>
      <c r="I1042">
        <v>9</v>
      </c>
      <c r="J1042" s="62" t="s">
        <v>120</v>
      </c>
      <c r="K1042" s="60" t="s">
        <v>90</v>
      </c>
      <c r="L1042" s="17" t="s">
        <v>91</v>
      </c>
      <c r="M1042">
        <v>118</v>
      </c>
      <c r="N1042">
        <v>125</v>
      </c>
      <c r="O1042">
        <v>9.5</v>
      </c>
      <c r="P1042">
        <v>21</v>
      </c>
      <c r="Q1042" t="s">
        <v>1065</v>
      </c>
      <c r="R1042" t="s">
        <v>457</v>
      </c>
      <c r="S1042" s="41">
        <v>1650</v>
      </c>
      <c r="T1042" s="33" t="s">
        <v>417</v>
      </c>
      <c r="U1042">
        <v>3</v>
      </c>
      <c r="V1042">
        <v>66</v>
      </c>
      <c r="W1042" t="s">
        <v>753</v>
      </c>
      <c r="X1042">
        <v>10</v>
      </c>
      <c r="Y1042">
        <v>10</v>
      </c>
      <c r="Z1042">
        <v>13</v>
      </c>
      <c r="AA1042">
        <v>10</v>
      </c>
      <c r="AD1042" t="s">
        <v>1362</v>
      </c>
      <c r="AE1042">
        <v>1095</v>
      </c>
      <c r="AF1042" t="s">
        <v>1041</v>
      </c>
    </row>
    <row r="1043" spans="1:32" x14ac:dyDescent="0.25">
      <c r="A1043" s="20" t="s">
        <v>218</v>
      </c>
      <c r="B1043" s="20" t="s">
        <v>245</v>
      </c>
      <c r="C1043" s="37" t="str">
        <f>VLOOKUP(X1043, method!$A$1:$B$15, 2, 0)</f>
        <v>中前</v>
      </c>
      <c r="D1043">
        <v>9</v>
      </c>
      <c r="E1043" s="141" t="str">
        <f t="shared" si="32"/>
        <v/>
      </c>
      <c r="F1043" s="141">
        <f>COUNTIF($B$2:B1043,B1043)</f>
        <v>3</v>
      </c>
      <c r="G1043" s="141" t="str">
        <f t="shared" si="33"/>
        <v/>
      </c>
      <c r="H1043">
        <v>4</v>
      </c>
      <c r="I1043">
        <v>8</v>
      </c>
      <c r="J1043" s="62" t="s">
        <v>120</v>
      </c>
      <c r="K1043" s="48" t="s">
        <v>26</v>
      </c>
      <c r="L1043" s="17" t="s">
        <v>91</v>
      </c>
      <c r="M1043">
        <v>118</v>
      </c>
      <c r="N1043">
        <v>119</v>
      </c>
      <c r="O1043">
        <v>9.5</v>
      </c>
      <c r="P1043">
        <v>23</v>
      </c>
      <c r="Q1043" t="s">
        <v>658</v>
      </c>
      <c r="R1043" t="s">
        <v>457</v>
      </c>
      <c r="S1043" s="41">
        <v>1650</v>
      </c>
      <c r="T1043" s="33" t="s">
        <v>417</v>
      </c>
      <c r="U1043">
        <v>3</v>
      </c>
      <c r="V1043">
        <v>67</v>
      </c>
      <c r="W1043" t="s">
        <v>516</v>
      </c>
      <c r="X1043">
        <v>4</v>
      </c>
      <c r="Y1043">
        <v>3</v>
      </c>
      <c r="Z1043">
        <v>3</v>
      </c>
      <c r="AA1043">
        <v>9</v>
      </c>
      <c r="AD1043" t="s">
        <v>1001</v>
      </c>
      <c r="AE1043">
        <v>1078</v>
      </c>
      <c r="AF1043" t="s">
        <v>367</v>
      </c>
    </row>
    <row r="1044" spans="1:32" x14ac:dyDescent="0.25">
      <c r="A1044" s="20" t="s">
        <v>218</v>
      </c>
      <c r="B1044" s="20" t="s">
        <v>245</v>
      </c>
      <c r="C1044" s="35" t="str">
        <f>VLOOKUP(X1044, method!$A$1:$B$15, 2, 0)</f>
        <v>放頭</v>
      </c>
      <c r="D1044">
        <v>10</v>
      </c>
      <c r="E1044" s="141" t="str">
        <f t="shared" si="32"/>
        <v/>
      </c>
      <c r="F1044" s="141">
        <f>COUNTIF($B$2:B1044,B1044)</f>
        <v>4</v>
      </c>
      <c r="G1044" s="141" t="str">
        <f t="shared" si="33"/>
        <v/>
      </c>
      <c r="H1044">
        <v>4</v>
      </c>
      <c r="I1044">
        <v>8</v>
      </c>
      <c r="J1044" s="62" t="s">
        <v>120</v>
      </c>
      <c r="K1044" s="49" t="s">
        <v>31</v>
      </c>
      <c r="L1044" s="17" t="s">
        <v>91</v>
      </c>
      <c r="M1044">
        <v>118</v>
      </c>
      <c r="N1044">
        <v>125</v>
      </c>
      <c r="O1044">
        <v>9.5</v>
      </c>
      <c r="P1044">
        <v>5.2</v>
      </c>
      <c r="Q1044" t="s">
        <v>882</v>
      </c>
      <c r="R1044" t="s">
        <v>457</v>
      </c>
      <c r="S1044" s="41">
        <v>1650</v>
      </c>
      <c r="T1044" s="34" t="s">
        <v>671</v>
      </c>
      <c r="U1044">
        <v>3</v>
      </c>
      <c r="V1044">
        <v>67</v>
      </c>
      <c r="W1044" t="s">
        <v>794</v>
      </c>
      <c r="X1044">
        <v>2</v>
      </c>
      <c r="Y1044">
        <v>2</v>
      </c>
      <c r="Z1044">
        <v>2</v>
      </c>
      <c r="AA1044">
        <v>10</v>
      </c>
      <c r="AD1044" t="s">
        <v>1418</v>
      </c>
      <c r="AE1044">
        <v>1092</v>
      </c>
      <c r="AF1044" t="s">
        <v>367</v>
      </c>
    </row>
    <row r="1045" spans="1:32" x14ac:dyDescent="0.25">
      <c r="A1045" s="20" t="s">
        <v>218</v>
      </c>
      <c r="B1045" s="20" t="s">
        <v>245</v>
      </c>
      <c r="C1045" s="36" t="str">
        <f>VLOOKUP(X1045, method!$A$1:$B$15, 2, 0)</f>
        <v>中後</v>
      </c>
      <c r="D1045">
        <v>12</v>
      </c>
      <c r="E1045" s="141" t="str">
        <f t="shared" si="32"/>
        <v/>
      </c>
      <c r="F1045" s="141">
        <f>COUNTIF($B$2:B1045,B1045)</f>
        <v>5</v>
      </c>
      <c r="G1045" s="141" t="str">
        <f t="shared" si="33"/>
        <v/>
      </c>
      <c r="H1045">
        <v>4</v>
      </c>
      <c r="I1045">
        <v>14</v>
      </c>
      <c r="J1045" s="62" t="s">
        <v>120</v>
      </c>
      <c r="K1045" s="49" t="s">
        <v>31</v>
      </c>
      <c r="L1045" s="17" t="s">
        <v>91</v>
      </c>
      <c r="M1045">
        <v>118</v>
      </c>
      <c r="N1045">
        <v>126</v>
      </c>
      <c r="O1045">
        <v>9.5</v>
      </c>
      <c r="P1045">
        <v>7</v>
      </c>
      <c r="Q1045" t="s">
        <v>884</v>
      </c>
      <c r="R1045" t="s">
        <v>457</v>
      </c>
      <c r="S1045" s="41">
        <v>1650</v>
      </c>
      <c r="T1045" s="34" t="s">
        <v>671</v>
      </c>
      <c r="U1045">
        <v>3</v>
      </c>
      <c r="V1045">
        <v>67</v>
      </c>
      <c r="W1045" t="s">
        <v>1286</v>
      </c>
      <c r="X1045">
        <v>8</v>
      </c>
      <c r="Y1045">
        <v>8</v>
      </c>
      <c r="Z1045">
        <v>7</v>
      </c>
      <c r="AA1045">
        <v>12</v>
      </c>
      <c r="AD1045" t="s">
        <v>1437</v>
      </c>
      <c r="AE1045">
        <v>1104</v>
      </c>
      <c r="AF1045" t="s">
        <v>367</v>
      </c>
    </row>
    <row r="1046" spans="1:32" x14ac:dyDescent="0.25">
      <c r="A1046" s="20" t="s">
        <v>218</v>
      </c>
      <c r="B1046" s="20" t="s">
        <v>245</v>
      </c>
      <c r="C1046" s="37" t="str">
        <f>VLOOKUP(X1046, method!$A$1:$B$15, 2, 0)</f>
        <v>中前</v>
      </c>
      <c r="D1046" s="28">
        <v>2</v>
      </c>
      <c r="E1046" s="140" t="str">
        <f t="shared" si="32"/>
        <v/>
      </c>
      <c r="F1046" s="140">
        <f>COUNTIF($B$2:B1046,B1046)</f>
        <v>6</v>
      </c>
      <c r="G1046" s="140" t="str">
        <f t="shared" si="33"/>
        <v/>
      </c>
      <c r="H1046">
        <v>4</v>
      </c>
      <c r="I1046">
        <v>6</v>
      </c>
      <c r="J1046" s="62" t="s">
        <v>120</v>
      </c>
      <c r="K1046" s="49" t="s">
        <v>31</v>
      </c>
      <c r="L1046" s="17" t="s">
        <v>91</v>
      </c>
      <c r="M1046">
        <v>118</v>
      </c>
      <c r="N1046">
        <v>121</v>
      </c>
      <c r="O1046">
        <v>9.5</v>
      </c>
      <c r="P1046">
        <v>2.4</v>
      </c>
      <c r="Q1046" t="s">
        <v>1070</v>
      </c>
      <c r="R1046" t="s">
        <v>457</v>
      </c>
      <c r="S1046" s="41">
        <v>1650</v>
      </c>
      <c r="T1046" s="33" t="s">
        <v>417</v>
      </c>
      <c r="U1046">
        <v>3</v>
      </c>
      <c r="V1046">
        <v>65</v>
      </c>
      <c r="W1046" s="12" t="s">
        <v>423</v>
      </c>
      <c r="X1046">
        <v>6</v>
      </c>
      <c r="Y1046">
        <v>6</v>
      </c>
      <c r="Z1046">
        <v>6</v>
      </c>
      <c r="AA1046">
        <v>2</v>
      </c>
      <c r="AD1046" t="s">
        <v>1438</v>
      </c>
      <c r="AE1046">
        <v>1099</v>
      </c>
      <c r="AF1046" t="s">
        <v>367</v>
      </c>
    </row>
    <row r="1047" spans="1:32" x14ac:dyDescent="0.25">
      <c r="A1047" s="20" t="s">
        <v>218</v>
      </c>
      <c r="B1047" s="20" t="s">
        <v>245</v>
      </c>
      <c r="C1047" s="37" t="str">
        <f>VLOOKUP(X1047, method!$A$1:$B$15, 2, 0)</f>
        <v>中前</v>
      </c>
      <c r="D1047" s="28">
        <v>1</v>
      </c>
      <c r="E1047" s="140" t="str">
        <f t="shared" si="32"/>
        <v/>
      </c>
      <c r="F1047" s="140">
        <f>COUNTIF($B$2:B1047,B1047)</f>
        <v>7</v>
      </c>
      <c r="G1047" s="140" t="str">
        <f t="shared" si="33"/>
        <v/>
      </c>
      <c r="H1047">
        <v>4</v>
      </c>
      <c r="I1047">
        <v>10</v>
      </c>
      <c r="J1047" s="62" t="s">
        <v>120</v>
      </c>
      <c r="K1047" s="49" t="s">
        <v>31</v>
      </c>
      <c r="L1047" s="17" t="s">
        <v>91</v>
      </c>
      <c r="M1047">
        <v>118</v>
      </c>
      <c r="N1047">
        <v>135</v>
      </c>
      <c r="O1047">
        <v>9.5</v>
      </c>
      <c r="P1047">
        <v>2.2000000000000002</v>
      </c>
      <c r="Q1047" t="s">
        <v>889</v>
      </c>
      <c r="R1047" t="s">
        <v>457</v>
      </c>
      <c r="S1047" s="41">
        <v>1650</v>
      </c>
      <c r="T1047" s="33" t="s">
        <v>417</v>
      </c>
      <c r="U1047">
        <v>4</v>
      </c>
      <c r="V1047">
        <v>58</v>
      </c>
      <c r="W1047" s="12" t="s">
        <v>446</v>
      </c>
      <c r="X1047">
        <v>6</v>
      </c>
      <c r="Y1047">
        <v>7</v>
      </c>
      <c r="Z1047">
        <v>5</v>
      </c>
      <c r="AA1047">
        <v>1</v>
      </c>
      <c r="AD1047" t="s">
        <v>186</v>
      </c>
      <c r="AE1047">
        <v>1100</v>
      </c>
      <c r="AF1047" t="s">
        <v>367</v>
      </c>
    </row>
    <row r="1048" spans="1:32" x14ac:dyDescent="0.25">
      <c r="A1048" s="20" t="s">
        <v>218</v>
      </c>
      <c r="B1048" s="20" t="s">
        <v>245</v>
      </c>
      <c r="C1048" s="37" t="str">
        <f>VLOOKUP(X1048, method!$A$1:$B$15, 2, 0)</f>
        <v>中前</v>
      </c>
      <c r="D1048" s="28">
        <v>1</v>
      </c>
      <c r="E1048" s="140" t="str">
        <f t="shared" si="32"/>
        <v/>
      </c>
      <c r="F1048" s="140">
        <f>COUNTIF($B$2:B1048,B1048)</f>
        <v>8</v>
      </c>
      <c r="G1048" s="140" t="str">
        <f t="shared" si="33"/>
        <v/>
      </c>
      <c r="H1048">
        <v>4</v>
      </c>
      <c r="I1048">
        <v>9</v>
      </c>
      <c r="J1048" s="62" t="s">
        <v>120</v>
      </c>
      <c r="K1048" s="48" t="s">
        <v>26</v>
      </c>
      <c r="L1048" s="17" t="s">
        <v>91</v>
      </c>
      <c r="M1048">
        <v>118</v>
      </c>
      <c r="N1048">
        <v>125</v>
      </c>
      <c r="O1048">
        <v>9.5</v>
      </c>
      <c r="P1048">
        <v>4.4000000000000004</v>
      </c>
      <c r="Q1048" t="s">
        <v>824</v>
      </c>
      <c r="R1048" t="s">
        <v>457</v>
      </c>
      <c r="S1048" s="41">
        <v>1650</v>
      </c>
      <c r="T1048" s="33" t="s">
        <v>417</v>
      </c>
      <c r="U1048">
        <v>4</v>
      </c>
      <c r="V1048">
        <v>49</v>
      </c>
      <c r="W1048" t="s">
        <v>474</v>
      </c>
      <c r="X1048">
        <v>4</v>
      </c>
      <c r="Y1048">
        <v>5</v>
      </c>
      <c r="Z1048">
        <v>3</v>
      </c>
      <c r="AA1048">
        <v>1</v>
      </c>
      <c r="AD1048" t="s">
        <v>1439</v>
      </c>
      <c r="AE1048">
        <v>1083</v>
      </c>
      <c r="AF1048" t="s">
        <v>367</v>
      </c>
    </row>
    <row r="1049" spans="1:32" x14ac:dyDescent="0.25">
      <c r="A1049" s="20" t="s">
        <v>218</v>
      </c>
      <c r="B1049" s="20" t="s">
        <v>245</v>
      </c>
      <c r="C1049" s="38" t="str">
        <f>VLOOKUP(X1049, method!$A$1:$B$15, 2, 0)</f>
        <v>留後</v>
      </c>
      <c r="D1049" s="28">
        <v>2</v>
      </c>
      <c r="E1049" s="140" t="str">
        <f t="shared" si="32"/>
        <v/>
      </c>
      <c r="F1049" s="140">
        <f>COUNTIF($B$2:B1049,B1049)</f>
        <v>9</v>
      </c>
      <c r="G1049" s="140" t="str">
        <f t="shared" si="33"/>
        <v/>
      </c>
      <c r="H1049">
        <v>4</v>
      </c>
      <c r="I1049">
        <v>5</v>
      </c>
      <c r="J1049" s="62" t="s">
        <v>120</v>
      </c>
      <c r="K1049" s="48" t="s">
        <v>26</v>
      </c>
      <c r="L1049" s="17" t="s">
        <v>91</v>
      </c>
      <c r="M1049">
        <v>118</v>
      </c>
      <c r="N1049">
        <v>124</v>
      </c>
      <c r="O1049">
        <v>9.5</v>
      </c>
      <c r="P1049">
        <v>11</v>
      </c>
      <c r="Q1049" t="s">
        <v>861</v>
      </c>
      <c r="R1049" t="s">
        <v>457</v>
      </c>
      <c r="S1049">
        <v>1200</v>
      </c>
      <c r="T1049" s="33" t="s">
        <v>417</v>
      </c>
      <c r="U1049">
        <v>4</v>
      </c>
      <c r="V1049">
        <v>49</v>
      </c>
      <c r="W1049" t="s">
        <v>435</v>
      </c>
      <c r="X1049">
        <v>12</v>
      </c>
      <c r="Y1049">
        <v>11</v>
      </c>
      <c r="Z1049">
        <v>2</v>
      </c>
      <c r="AD1049" t="s">
        <v>1107</v>
      </c>
      <c r="AE1049">
        <v>1092</v>
      </c>
      <c r="AF1049" t="s">
        <v>1440</v>
      </c>
    </row>
    <row r="1050" spans="1:32" x14ac:dyDescent="0.25">
      <c r="A1050" s="20" t="s">
        <v>218</v>
      </c>
      <c r="B1050" s="20" t="s">
        <v>245</v>
      </c>
      <c r="C1050" s="36" t="str">
        <f>VLOOKUP(X1050, method!$A$1:$B$15, 2, 0)</f>
        <v>中後</v>
      </c>
      <c r="D1050">
        <v>10</v>
      </c>
      <c r="E1050" s="141" t="str">
        <f t="shared" si="32"/>
        <v/>
      </c>
      <c r="F1050" s="141">
        <f>COUNTIF($B$2:B1050,B1050)</f>
        <v>10</v>
      </c>
      <c r="G1050" s="141" t="str">
        <f t="shared" si="33"/>
        <v/>
      </c>
      <c r="H1050">
        <v>4</v>
      </c>
      <c r="I1050">
        <v>8</v>
      </c>
      <c r="J1050" s="62" t="s">
        <v>120</v>
      </c>
      <c r="K1050" s="59" t="s">
        <v>85</v>
      </c>
      <c r="L1050" s="17" t="s">
        <v>91</v>
      </c>
      <c r="M1050">
        <v>118</v>
      </c>
      <c r="N1050">
        <v>128</v>
      </c>
      <c r="O1050">
        <v>9.5</v>
      </c>
      <c r="P1050">
        <v>32</v>
      </c>
      <c r="Q1050" t="s">
        <v>783</v>
      </c>
      <c r="R1050" t="s">
        <v>465</v>
      </c>
      <c r="S1050">
        <v>1400</v>
      </c>
      <c r="T1050" s="33" t="s">
        <v>417</v>
      </c>
      <c r="U1050">
        <v>4</v>
      </c>
      <c r="V1050">
        <v>51</v>
      </c>
      <c r="W1050" t="s">
        <v>597</v>
      </c>
      <c r="X1050">
        <v>9</v>
      </c>
      <c r="Y1050">
        <v>8</v>
      </c>
      <c r="Z1050">
        <v>9</v>
      </c>
      <c r="AA1050">
        <v>10</v>
      </c>
      <c r="AD1050" t="s">
        <v>1441</v>
      </c>
      <c r="AE1050">
        <v>1095</v>
      </c>
      <c r="AF1050" t="s">
        <v>107</v>
      </c>
    </row>
    <row r="1051" spans="1:32" x14ac:dyDescent="0.25">
      <c r="A1051" s="20" t="s">
        <v>218</v>
      </c>
      <c r="B1051" s="20" t="s">
        <v>245</v>
      </c>
      <c r="C1051" s="38" t="str">
        <f>VLOOKUP(X1051, method!$A$1:$B$15, 2, 0)</f>
        <v>留後</v>
      </c>
      <c r="D1051">
        <v>7</v>
      </c>
      <c r="E1051" s="141" t="str">
        <f t="shared" si="32"/>
        <v/>
      </c>
      <c r="F1051" s="141">
        <f>COUNTIF($B$2:B1051,B1051)</f>
        <v>11</v>
      </c>
      <c r="G1051" s="141" t="str">
        <f t="shared" si="33"/>
        <v/>
      </c>
      <c r="H1051">
        <v>4</v>
      </c>
      <c r="I1051">
        <v>12</v>
      </c>
      <c r="J1051" s="62" t="s">
        <v>120</v>
      </c>
      <c r="K1051" s="77" t="s">
        <v>648</v>
      </c>
      <c r="L1051" s="17" t="s">
        <v>91</v>
      </c>
      <c r="M1051">
        <v>118</v>
      </c>
      <c r="N1051">
        <v>128</v>
      </c>
      <c r="O1051">
        <v>9.5</v>
      </c>
      <c r="P1051">
        <v>16</v>
      </c>
      <c r="Q1051" t="s">
        <v>459</v>
      </c>
      <c r="R1051" t="s">
        <v>457</v>
      </c>
      <c r="S1051">
        <v>1200</v>
      </c>
      <c r="T1051" s="33" t="s">
        <v>417</v>
      </c>
      <c r="U1051">
        <v>4</v>
      </c>
      <c r="V1051">
        <v>52</v>
      </c>
      <c r="W1051" t="s">
        <v>516</v>
      </c>
      <c r="X1051">
        <v>11</v>
      </c>
      <c r="Y1051">
        <v>11</v>
      </c>
      <c r="Z1051">
        <v>7</v>
      </c>
      <c r="AD1051" t="s">
        <v>1442</v>
      </c>
      <c r="AE1051">
        <v>1084</v>
      </c>
      <c r="AF1051" t="s">
        <v>107</v>
      </c>
    </row>
    <row r="1052" spans="1:32" x14ac:dyDescent="0.25">
      <c r="A1052" s="20" t="s">
        <v>218</v>
      </c>
      <c r="B1052" s="20" t="s">
        <v>245</v>
      </c>
      <c r="C1052" s="36" t="str">
        <f>VLOOKUP(X1052, method!$A$1:$B$15, 2, 0)</f>
        <v>中後</v>
      </c>
      <c r="D1052" s="28">
        <v>3</v>
      </c>
      <c r="E1052" s="140" t="str">
        <f t="shared" si="32"/>
        <v/>
      </c>
      <c r="F1052" s="140">
        <f>COUNTIF($B$2:B1052,B1052)</f>
        <v>12</v>
      </c>
      <c r="G1052" s="140" t="str">
        <f t="shared" si="33"/>
        <v/>
      </c>
      <c r="H1052">
        <v>4</v>
      </c>
      <c r="I1052">
        <v>5</v>
      </c>
      <c r="J1052" s="62" t="s">
        <v>120</v>
      </c>
      <c r="K1052" s="77" t="s">
        <v>648</v>
      </c>
      <c r="L1052" s="17" t="s">
        <v>91</v>
      </c>
      <c r="M1052">
        <v>118</v>
      </c>
      <c r="N1052">
        <v>127</v>
      </c>
      <c r="O1052">
        <v>9.5</v>
      </c>
      <c r="P1052">
        <v>11</v>
      </c>
      <c r="Q1052" t="s">
        <v>461</v>
      </c>
      <c r="R1052" t="s">
        <v>457</v>
      </c>
      <c r="S1052">
        <v>1200</v>
      </c>
      <c r="T1052" s="33" t="s">
        <v>417</v>
      </c>
      <c r="U1052">
        <v>4</v>
      </c>
      <c r="V1052">
        <v>52</v>
      </c>
      <c r="W1052" s="12" t="s">
        <v>539</v>
      </c>
      <c r="X1052">
        <v>8</v>
      </c>
      <c r="Y1052">
        <v>8</v>
      </c>
      <c r="Z1052">
        <v>3</v>
      </c>
      <c r="AD1052" t="s">
        <v>485</v>
      </c>
      <c r="AE1052">
        <v>1087</v>
      </c>
      <c r="AF1052" t="s">
        <v>492</v>
      </c>
    </row>
    <row r="1053" spans="1:32" x14ac:dyDescent="0.25">
      <c r="A1053" s="20" t="s">
        <v>218</v>
      </c>
      <c r="B1053" s="21" t="s">
        <v>248</v>
      </c>
      <c r="C1053" s="37" t="str">
        <f>VLOOKUP(X1053, method!$A$1:$B$15, 2, 0)</f>
        <v>中前</v>
      </c>
      <c r="D1053">
        <v>7</v>
      </c>
      <c r="E1053" s="141" t="str">
        <f t="shared" si="32"/>
        <v/>
      </c>
      <c r="F1053" s="141">
        <f>COUNTIF($B$2:B1053,B1053)</f>
        <v>1</v>
      </c>
      <c r="G1053" s="141" t="str">
        <f t="shared" si="33"/>
        <v>倉</v>
      </c>
      <c r="H1053">
        <v>6</v>
      </c>
      <c r="I1053">
        <v>6</v>
      </c>
      <c r="J1053" s="56" t="s">
        <v>69</v>
      </c>
      <c r="K1053" s="62" t="s">
        <v>120</v>
      </c>
      <c r="L1053" s="21" t="s">
        <v>158</v>
      </c>
      <c r="M1053">
        <v>115</v>
      </c>
      <c r="N1053">
        <v>122</v>
      </c>
      <c r="O1053">
        <v>8.3000000000000007</v>
      </c>
      <c r="P1053">
        <v>42</v>
      </c>
      <c r="Q1053" t="s">
        <v>415</v>
      </c>
      <c r="R1053" s="32" t="s">
        <v>416</v>
      </c>
      <c r="S1053">
        <v>2200</v>
      </c>
      <c r="T1053" s="33" t="s">
        <v>417</v>
      </c>
      <c r="U1053">
        <v>3</v>
      </c>
      <c r="V1053">
        <v>64</v>
      </c>
      <c r="W1053" t="s">
        <v>435</v>
      </c>
      <c r="X1053">
        <v>7</v>
      </c>
      <c r="Y1053">
        <v>8</v>
      </c>
      <c r="Z1053">
        <v>9</v>
      </c>
      <c r="AA1053">
        <v>8</v>
      </c>
      <c r="AB1053">
        <v>9</v>
      </c>
      <c r="AC1053">
        <v>7</v>
      </c>
      <c r="AD1053" t="s">
        <v>1443</v>
      </c>
      <c r="AE1053">
        <v>1067</v>
      </c>
      <c r="AF1053" t="s">
        <v>161</v>
      </c>
    </row>
    <row r="1054" spans="1:32" x14ac:dyDescent="0.25">
      <c r="A1054" s="20" t="s">
        <v>218</v>
      </c>
      <c r="B1054" s="21" t="s">
        <v>248</v>
      </c>
      <c r="C1054" s="38" t="str">
        <f>VLOOKUP(X1054, method!$A$1:$B$15, 2, 0)</f>
        <v>留後</v>
      </c>
      <c r="D1054">
        <v>10</v>
      </c>
      <c r="E1054" s="141" t="str">
        <f t="shared" si="32"/>
        <v/>
      </c>
      <c r="F1054" s="141">
        <f>COUNTIF($B$2:B1054,B1054)</f>
        <v>2</v>
      </c>
      <c r="G1054" s="141" t="str">
        <f t="shared" si="33"/>
        <v>倉</v>
      </c>
      <c r="H1054">
        <v>6</v>
      </c>
      <c r="I1054">
        <v>10</v>
      </c>
      <c r="J1054" s="56" t="s">
        <v>69</v>
      </c>
      <c r="K1054" s="80" t="s">
        <v>406</v>
      </c>
      <c r="L1054" s="21" t="s">
        <v>158</v>
      </c>
      <c r="M1054">
        <v>115</v>
      </c>
      <c r="N1054">
        <v>122</v>
      </c>
      <c r="O1054">
        <v>8.3000000000000007</v>
      </c>
      <c r="P1054">
        <v>23</v>
      </c>
      <c r="Q1054" t="s">
        <v>543</v>
      </c>
      <c r="R1054" s="32" t="s">
        <v>426</v>
      </c>
      <c r="S1054">
        <v>1800</v>
      </c>
      <c r="T1054" s="33" t="s">
        <v>417</v>
      </c>
      <c r="U1054">
        <v>3</v>
      </c>
      <c r="V1054">
        <v>66</v>
      </c>
      <c r="W1054" t="s">
        <v>519</v>
      </c>
      <c r="X1054">
        <v>12</v>
      </c>
      <c r="Y1054">
        <v>12</v>
      </c>
      <c r="Z1054">
        <v>12</v>
      </c>
      <c r="AA1054">
        <v>12</v>
      </c>
      <c r="AB1054">
        <v>10</v>
      </c>
      <c r="AD1054" t="s">
        <v>319</v>
      </c>
      <c r="AE1054">
        <v>1059</v>
      </c>
      <c r="AF1054" t="s">
        <v>161</v>
      </c>
    </row>
    <row r="1055" spans="1:32" x14ac:dyDescent="0.25">
      <c r="A1055" s="20" t="s">
        <v>218</v>
      </c>
      <c r="B1055" s="21" t="s">
        <v>248</v>
      </c>
      <c r="C1055" s="36" t="str">
        <f>VLOOKUP(X1055, method!$A$1:$B$15, 2, 0)</f>
        <v>中後</v>
      </c>
      <c r="D1055">
        <v>9</v>
      </c>
      <c r="E1055" s="141" t="str">
        <f t="shared" si="32"/>
        <v/>
      </c>
      <c r="F1055" s="141">
        <f>COUNTIF($B$2:B1055,B1055)</f>
        <v>3</v>
      </c>
      <c r="G1055" s="141" t="str">
        <f t="shared" si="33"/>
        <v>倉</v>
      </c>
      <c r="H1055">
        <v>6</v>
      </c>
      <c r="I1055">
        <v>4</v>
      </c>
      <c r="J1055" s="56" t="s">
        <v>69</v>
      </c>
      <c r="K1055" s="67" t="s">
        <v>195</v>
      </c>
      <c r="L1055" s="21" t="s">
        <v>158</v>
      </c>
      <c r="M1055">
        <v>115</v>
      </c>
      <c r="N1055">
        <v>125</v>
      </c>
      <c r="O1055">
        <v>8.3000000000000007</v>
      </c>
      <c r="P1055">
        <v>38</v>
      </c>
      <c r="Q1055" t="s">
        <v>496</v>
      </c>
      <c r="R1055" s="32" t="s">
        <v>432</v>
      </c>
      <c r="S1055">
        <v>1800</v>
      </c>
      <c r="T1055" s="33" t="s">
        <v>427</v>
      </c>
      <c r="U1055">
        <v>3</v>
      </c>
      <c r="V1055">
        <v>68</v>
      </c>
      <c r="W1055">
        <v>3</v>
      </c>
      <c r="X1055">
        <v>8</v>
      </c>
      <c r="Y1055">
        <v>7</v>
      </c>
      <c r="Z1055">
        <v>6</v>
      </c>
      <c r="AA1055">
        <v>7</v>
      </c>
      <c r="AB1055">
        <v>9</v>
      </c>
      <c r="AD1055" t="s">
        <v>1444</v>
      </c>
      <c r="AE1055">
        <v>1049</v>
      </c>
      <c r="AF1055" t="s">
        <v>161</v>
      </c>
    </row>
    <row r="1056" spans="1:32" x14ac:dyDescent="0.25">
      <c r="A1056" s="20" t="s">
        <v>218</v>
      </c>
      <c r="B1056" s="21" t="s">
        <v>248</v>
      </c>
      <c r="C1056" s="38" t="str">
        <f>VLOOKUP(X1056, method!$A$1:$B$15, 2, 0)</f>
        <v>留後</v>
      </c>
      <c r="D1056">
        <v>9</v>
      </c>
      <c r="E1056" s="141" t="str">
        <f t="shared" si="32"/>
        <v/>
      </c>
      <c r="F1056" s="141">
        <f>COUNTIF($B$2:B1056,B1056)</f>
        <v>4</v>
      </c>
      <c r="G1056" s="141" t="str">
        <f t="shared" si="33"/>
        <v>倉</v>
      </c>
      <c r="H1056">
        <v>6</v>
      </c>
      <c r="I1056">
        <v>6</v>
      </c>
      <c r="J1056" s="56" t="s">
        <v>69</v>
      </c>
      <c r="K1056" s="50" t="s">
        <v>565</v>
      </c>
      <c r="L1056" s="21" t="s">
        <v>158</v>
      </c>
      <c r="M1056">
        <v>115</v>
      </c>
      <c r="N1056">
        <v>125</v>
      </c>
      <c r="O1056">
        <v>8.3000000000000007</v>
      </c>
      <c r="P1056">
        <v>28</v>
      </c>
      <c r="Q1056" t="s">
        <v>951</v>
      </c>
      <c r="R1056" t="s">
        <v>483</v>
      </c>
      <c r="S1056">
        <v>2000</v>
      </c>
      <c r="T1056" s="33" t="s">
        <v>427</v>
      </c>
      <c r="U1056">
        <v>3</v>
      </c>
      <c r="V1056">
        <v>70</v>
      </c>
      <c r="W1056">
        <v>6</v>
      </c>
      <c r="X1056">
        <v>11</v>
      </c>
      <c r="Y1056">
        <v>12</v>
      </c>
      <c r="Z1056">
        <v>12</v>
      </c>
      <c r="AA1056">
        <v>12</v>
      </c>
      <c r="AB1056">
        <v>9</v>
      </c>
      <c r="AD1056" t="s">
        <v>1445</v>
      </c>
      <c r="AE1056">
        <v>1053</v>
      </c>
      <c r="AF1056" t="s">
        <v>161</v>
      </c>
    </row>
    <row r="1057" spans="1:32" x14ac:dyDescent="0.25">
      <c r="A1057" s="20" t="s">
        <v>218</v>
      </c>
      <c r="B1057" s="21" t="s">
        <v>248</v>
      </c>
      <c r="C1057" s="36" t="str">
        <f>VLOOKUP(X1057, method!$A$1:$B$15, 2, 0)</f>
        <v>中後</v>
      </c>
      <c r="D1057" s="30">
        <v>5</v>
      </c>
      <c r="E1057" s="141" t="str">
        <f t="shared" si="32"/>
        <v/>
      </c>
      <c r="F1057" s="141">
        <f>COUNTIF($B$2:B1057,B1057)</f>
        <v>5</v>
      </c>
      <c r="G1057" s="141" t="str">
        <f t="shared" si="33"/>
        <v>倉</v>
      </c>
      <c r="H1057">
        <v>6</v>
      </c>
      <c r="I1057">
        <v>1</v>
      </c>
      <c r="J1057" s="56" t="s">
        <v>69</v>
      </c>
      <c r="K1057" s="50" t="s">
        <v>565</v>
      </c>
      <c r="L1057" s="21" t="s">
        <v>158</v>
      </c>
      <c r="M1057">
        <v>115</v>
      </c>
      <c r="N1057">
        <v>123</v>
      </c>
      <c r="O1057">
        <v>8.3000000000000007</v>
      </c>
      <c r="P1057">
        <v>45</v>
      </c>
      <c r="Q1057" t="s">
        <v>500</v>
      </c>
      <c r="R1057" t="s">
        <v>501</v>
      </c>
      <c r="S1057">
        <v>1800</v>
      </c>
      <c r="T1057" s="33" t="s">
        <v>427</v>
      </c>
      <c r="U1057">
        <v>3</v>
      </c>
      <c r="V1057">
        <v>70</v>
      </c>
      <c r="W1057" s="12" t="s">
        <v>418</v>
      </c>
      <c r="X1057">
        <v>10</v>
      </c>
      <c r="Y1057">
        <v>9</v>
      </c>
      <c r="Z1057">
        <v>9</v>
      </c>
      <c r="AA1057">
        <v>9</v>
      </c>
      <c r="AB1057">
        <v>5</v>
      </c>
      <c r="AD1057" t="s">
        <v>1446</v>
      </c>
      <c r="AE1057">
        <v>1042</v>
      </c>
      <c r="AF1057" t="s">
        <v>161</v>
      </c>
    </row>
    <row r="1058" spans="1:32" x14ac:dyDescent="0.25">
      <c r="A1058" s="20" t="s">
        <v>218</v>
      </c>
      <c r="B1058" s="21" t="s">
        <v>248</v>
      </c>
      <c r="C1058" s="38" t="str">
        <f>VLOOKUP(X1058, method!$A$1:$B$15, 2, 0)</f>
        <v>留後</v>
      </c>
      <c r="D1058">
        <v>12</v>
      </c>
      <c r="E1058" s="141" t="str">
        <f t="shared" si="32"/>
        <v/>
      </c>
      <c r="F1058" s="141">
        <f>COUNTIF($B$2:B1058,B1058)</f>
        <v>6</v>
      </c>
      <c r="G1058" s="141" t="str">
        <f t="shared" si="33"/>
        <v/>
      </c>
      <c r="H1058">
        <v>6</v>
      </c>
      <c r="I1058">
        <v>7</v>
      </c>
      <c r="J1058" s="56" t="s">
        <v>69</v>
      </c>
      <c r="K1058" s="78" t="s">
        <v>687</v>
      </c>
      <c r="L1058" s="21" t="s">
        <v>158</v>
      </c>
      <c r="M1058">
        <v>115</v>
      </c>
      <c r="N1058">
        <v>121</v>
      </c>
      <c r="O1058">
        <v>8.3000000000000007</v>
      </c>
      <c r="P1058">
        <v>105</v>
      </c>
      <c r="Q1058" t="s">
        <v>682</v>
      </c>
      <c r="R1058" t="s">
        <v>479</v>
      </c>
      <c r="S1058">
        <v>1600</v>
      </c>
      <c r="T1058" s="33" t="s">
        <v>427</v>
      </c>
      <c r="U1058">
        <v>3</v>
      </c>
      <c r="V1058">
        <v>72</v>
      </c>
      <c r="W1058">
        <v>8</v>
      </c>
      <c r="X1058">
        <v>12</v>
      </c>
      <c r="Y1058">
        <v>11</v>
      </c>
      <c r="Z1058">
        <v>11</v>
      </c>
      <c r="AA1058">
        <v>12</v>
      </c>
      <c r="AD1058" t="s">
        <v>1447</v>
      </c>
      <c r="AE1058">
        <v>1039</v>
      </c>
      <c r="AF1058" t="s">
        <v>1038</v>
      </c>
    </row>
    <row r="1059" spans="1:32" x14ac:dyDescent="0.25">
      <c r="A1059" s="20" t="s">
        <v>218</v>
      </c>
      <c r="B1059" s="21" t="s">
        <v>248</v>
      </c>
      <c r="C1059" s="38" t="str">
        <f>VLOOKUP(X1059, method!$A$1:$B$15, 2, 0)</f>
        <v>留後</v>
      </c>
      <c r="D1059">
        <v>6</v>
      </c>
      <c r="E1059" s="141" t="str">
        <f t="shared" si="32"/>
        <v/>
      </c>
      <c r="F1059" s="141">
        <f>COUNTIF($B$2:B1059,B1059)</f>
        <v>7</v>
      </c>
      <c r="G1059" s="141" t="str">
        <f t="shared" si="33"/>
        <v/>
      </c>
      <c r="H1059">
        <v>6</v>
      </c>
      <c r="I1059">
        <v>7</v>
      </c>
      <c r="J1059" s="56" t="s">
        <v>69</v>
      </c>
      <c r="K1059" s="54" t="s">
        <v>58</v>
      </c>
      <c r="L1059" s="21" t="s">
        <v>158</v>
      </c>
      <c r="M1059">
        <v>115</v>
      </c>
      <c r="N1059">
        <v>132</v>
      </c>
      <c r="O1059">
        <v>8.3000000000000007</v>
      </c>
      <c r="P1059">
        <v>11</v>
      </c>
      <c r="Q1059" t="s">
        <v>433</v>
      </c>
      <c r="R1059" s="32" t="s">
        <v>416</v>
      </c>
      <c r="S1059" s="41">
        <v>1650</v>
      </c>
      <c r="T1059" s="33" t="s">
        <v>427</v>
      </c>
      <c r="U1059">
        <v>3</v>
      </c>
      <c r="V1059">
        <v>73</v>
      </c>
      <c r="W1059" t="s">
        <v>474</v>
      </c>
      <c r="X1059">
        <v>12</v>
      </c>
      <c r="Y1059">
        <v>12</v>
      </c>
      <c r="Z1059">
        <v>12</v>
      </c>
      <c r="AA1059">
        <v>6</v>
      </c>
      <c r="AD1059" t="s">
        <v>1336</v>
      </c>
      <c r="AE1059">
        <v>1046</v>
      </c>
      <c r="AF1059" t="s">
        <v>624</v>
      </c>
    </row>
    <row r="1060" spans="1:32" x14ac:dyDescent="0.25">
      <c r="A1060" s="20" t="s">
        <v>218</v>
      </c>
      <c r="B1060" s="21" t="s">
        <v>248</v>
      </c>
      <c r="C1060" s="36" t="str">
        <f>VLOOKUP(X1060, method!$A$1:$B$15, 2, 0)</f>
        <v>中後</v>
      </c>
      <c r="D1060" s="28">
        <v>3</v>
      </c>
      <c r="E1060" s="140" t="str">
        <f t="shared" si="32"/>
        <v/>
      </c>
      <c r="F1060" s="140">
        <f>COUNTIF($B$2:B1060,B1060)</f>
        <v>8</v>
      </c>
      <c r="G1060" s="140" t="str">
        <f t="shared" si="33"/>
        <v/>
      </c>
      <c r="H1060">
        <v>6</v>
      </c>
      <c r="I1060">
        <v>3</v>
      </c>
      <c r="J1060" s="56" t="s">
        <v>69</v>
      </c>
      <c r="K1060" s="54" t="s">
        <v>58</v>
      </c>
      <c r="L1060" s="21" t="s">
        <v>158</v>
      </c>
      <c r="M1060">
        <v>115</v>
      </c>
      <c r="N1060">
        <v>128</v>
      </c>
      <c r="O1060">
        <v>8.3000000000000007</v>
      </c>
      <c r="P1060">
        <v>7.1</v>
      </c>
      <c r="Q1060" t="s">
        <v>510</v>
      </c>
      <c r="R1060" s="32" t="s">
        <v>426</v>
      </c>
      <c r="S1060" s="41">
        <v>1650</v>
      </c>
      <c r="T1060" s="33" t="s">
        <v>427</v>
      </c>
      <c r="U1060">
        <v>3</v>
      </c>
      <c r="V1060">
        <v>73</v>
      </c>
      <c r="W1060" s="12" t="s">
        <v>539</v>
      </c>
      <c r="X1060">
        <v>9</v>
      </c>
      <c r="Y1060">
        <v>9</v>
      </c>
      <c r="Z1060">
        <v>8</v>
      </c>
      <c r="AA1060">
        <v>3</v>
      </c>
      <c r="AD1060" t="s">
        <v>1448</v>
      </c>
      <c r="AE1060">
        <v>1052</v>
      </c>
      <c r="AF1060" t="s">
        <v>624</v>
      </c>
    </row>
    <row r="1061" spans="1:32" x14ac:dyDescent="0.25">
      <c r="A1061" s="20" t="s">
        <v>218</v>
      </c>
      <c r="B1061" s="21" t="s">
        <v>248</v>
      </c>
      <c r="C1061" s="36" t="str">
        <f>VLOOKUP(X1061, method!$A$1:$B$15, 2, 0)</f>
        <v>中後</v>
      </c>
      <c r="D1061">
        <v>6</v>
      </c>
      <c r="E1061" s="141" t="str">
        <f t="shared" si="32"/>
        <v/>
      </c>
      <c r="F1061" s="141">
        <f>COUNTIF($B$2:B1061,B1061)</f>
        <v>9</v>
      </c>
      <c r="G1061" s="141" t="str">
        <f t="shared" si="33"/>
        <v/>
      </c>
      <c r="H1061">
        <v>6</v>
      </c>
      <c r="I1061">
        <v>8</v>
      </c>
      <c r="J1061" s="56" t="s">
        <v>69</v>
      </c>
      <c r="K1061" s="49" t="s">
        <v>31</v>
      </c>
      <c r="L1061" s="21" t="s">
        <v>158</v>
      </c>
      <c r="M1061">
        <v>115</v>
      </c>
      <c r="N1061">
        <v>128</v>
      </c>
      <c r="O1061">
        <v>8.3000000000000007</v>
      </c>
      <c r="P1061">
        <v>5.7</v>
      </c>
      <c r="Q1061" t="s">
        <v>858</v>
      </c>
      <c r="R1061" s="31" t="s">
        <v>420</v>
      </c>
      <c r="S1061" s="41">
        <v>1650</v>
      </c>
      <c r="T1061" s="33" t="s">
        <v>427</v>
      </c>
      <c r="U1061">
        <v>3</v>
      </c>
      <c r="V1061">
        <v>73</v>
      </c>
      <c r="W1061" s="12">
        <v>1</v>
      </c>
      <c r="X1061">
        <v>8</v>
      </c>
      <c r="Y1061">
        <v>8</v>
      </c>
      <c r="Z1061">
        <v>8</v>
      </c>
      <c r="AA1061">
        <v>6</v>
      </c>
      <c r="AD1061" t="s">
        <v>1449</v>
      </c>
      <c r="AE1061">
        <v>1069</v>
      </c>
      <c r="AF1061" t="s">
        <v>624</v>
      </c>
    </row>
    <row r="1062" spans="1:32" x14ac:dyDescent="0.25">
      <c r="A1062" s="20" t="s">
        <v>218</v>
      </c>
      <c r="B1062" s="21" t="s">
        <v>248</v>
      </c>
      <c r="C1062" s="36" t="str">
        <f>VLOOKUP(X1062, method!$A$1:$B$15, 2, 0)</f>
        <v>中後</v>
      </c>
      <c r="D1062" s="28">
        <v>1</v>
      </c>
      <c r="E1062" s="140" t="str">
        <f t="shared" si="32"/>
        <v/>
      </c>
      <c r="F1062" s="140">
        <f>COUNTIF($B$2:B1062,B1062)</f>
        <v>10</v>
      </c>
      <c r="G1062" s="140" t="str">
        <f t="shared" si="33"/>
        <v/>
      </c>
      <c r="H1062">
        <v>6</v>
      </c>
      <c r="I1062">
        <v>2</v>
      </c>
      <c r="J1062" s="56" t="s">
        <v>69</v>
      </c>
      <c r="K1062" s="49" t="s">
        <v>31</v>
      </c>
      <c r="L1062" s="21" t="s">
        <v>158</v>
      </c>
      <c r="M1062">
        <v>115</v>
      </c>
      <c r="N1062">
        <v>121</v>
      </c>
      <c r="O1062">
        <v>8.3000000000000007</v>
      </c>
      <c r="P1062">
        <v>2.2000000000000002</v>
      </c>
      <c r="Q1062" t="s">
        <v>445</v>
      </c>
      <c r="R1062" s="32" t="s">
        <v>426</v>
      </c>
      <c r="S1062" s="41">
        <v>1650</v>
      </c>
      <c r="T1062" s="33" t="s">
        <v>427</v>
      </c>
      <c r="U1062">
        <v>3</v>
      </c>
      <c r="V1062">
        <v>66</v>
      </c>
      <c r="W1062" s="12" t="s">
        <v>418</v>
      </c>
      <c r="X1062">
        <v>8</v>
      </c>
      <c r="Y1062">
        <v>8</v>
      </c>
      <c r="Z1062">
        <v>8</v>
      </c>
      <c r="AA1062">
        <v>1</v>
      </c>
      <c r="AD1062" t="s">
        <v>229</v>
      </c>
      <c r="AE1062">
        <v>1069</v>
      </c>
      <c r="AF1062" t="s">
        <v>624</v>
      </c>
    </row>
    <row r="1063" spans="1:32" x14ac:dyDescent="0.25">
      <c r="A1063" s="20" t="s">
        <v>218</v>
      </c>
      <c r="B1063" s="21" t="s">
        <v>248</v>
      </c>
      <c r="C1063" s="37" t="str">
        <f>VLOOKUP(X1063, method!$A$1:$B$15, 2, 0)</f>
        <v>中前</v>
      </c>
      <c r="D1063" s="28">
        <v>3</v>
      </c>
      <c r="E1063" s="140" t="str">
        <f t="shared" si="32"/>
        <v/>
      </c>
      <c r="F1063" s="140">
        <f>COUNTIF($B$2:B1063,B1063)</f>
        <v>11</v>
      </c>
      <c r="G1063" s="140" t="str">
        <f t="shared" si="33"/>
        <v/>
      </c>
      <c r="H1063">
        <v>6</v>
      </c>
      <c r="I1063">
        <v>3</v>
      </c>
      <c r="J1063" s="56" t="s">
        <v>69</v>
      </c>
      <c r="K1063" s="67" t="s">
        <v>195</v>
      </c>
      <c r="L1063" s="21" t="s">
        <v>158</v>
      </c>
      <c r="M1063">
        <v>115</v>
      </c>
      <c r="N1063">
        <v>125</v>
      </c>
      <c r="O1063">
        <v>8.3000000000000007</v>
      </c>
      <c r="P1063">
        <v>5.8</v>
      </c>
      <c r="Q1063" t="s">
        <v>742</v>
      </c>
      <c r="R1063" s="32" t="s">
        <v>426</v>
      </c>
      <c r="S1063" s="41">
        <v>1650</v>
      </c>
      <c r="T1063" s="33" t="s">
        <v>417</v>
      </c>
      <c r="U1063">
        <v>3</v>
      </c>
      <c r="V1063">
        <v>65</v>
      </c>
      <c r="W1063" s="12" t="s">
        <v>446</v>
      </c>
      <c r="X1063">
        <v>7</v>
      </c>
      <c r="Y1063">
        <v>7</v>
      </c>
      <c r="Z1063">
        <v>8</v>
      </c>
      <c r="AA1063">
        <v>3</v>
      </c>
      <c r="AD1063" t="s">
        <v>897</v>
      </c>
      <c r="AE1063">
        <v>1066</v>
      </c>
      <c r="AF1063" t="s">
        <v>624</v>
      </c>
    </row>
    <row r="1064" spans="1:32" x14ac:dyDescent="0.25">
      <c r="A1064" s="20" t="s">
        <v>218</v>
      </c>
      <c r="B1064" s="21" t="s">
        <v>248</v>
      </c>
      <c r="C1064" s="38" t="str">
        <f>VLOOKUP(X1064, method!$A$1:$B$15, 2, 0)</f>
        <v>留後</v>
      </c>
      <c r="D1064">
        <v>6</v>
      </c>
      <c r="E1064" s="141" t="str">
        <f t="shared" si="32"/>
        <v/>
      </c>
      <c r="F1064" s="141">
        <f>COUNTIF($B$2:B1064,B1064)</f>
        <v>12</v>
      </c>
      <c r="G1064" s="141" t="str">
        <f t="shared" si="33"/>
        <v/>
      </c>
      <c r="H1064">
        <v>6</v>
      </c>
      <c r="I1064">
        <v>10</v>
      </c>
      <c r="J1064" s="56" t="s">
        <v>69</v>
      </c>
      <c r="K1064" s="62" t="s">
        <v>120</v>
      </c>
      <c r="L1064" s="21" t="s">
        <v>158</v>
      </c>
      <c r="M1064">
        <v>115</v>
      </c>
      <c r="N1064">
        <v>122</v>
      </c>
      <c r="O1064">
        <v>8.3000000000000007</v>
      </c>
      <c r="P1064">
        <v>8.1999999999999993</v>
      </c>
      <c r="Q1064" t="s">
        <v>451</v>
      </c>
      <c r="R1064" s="31" t="s">
        <v>420</v>
      </c>
      <c r="S1064" s="41">
        <v>1650</v>
      </c>
      <c r="T1064" s="33" t="s">
        <v>417</v>
      </c>
      <c r="U1064">
        <v>3</v>
      </c>
      <c r="V1064">
        <v>65</v>
      </c>
      <c r="W1064" s="12" t="s">
        <v>552</v>
      </c>
      <c r="X1064">
        <v>11</v>
      </c>
      <c r="Y1064">
        <v>11</v>
      </c>
      <c r="Z1064">
        <v>11</v>
      </c>
      <c r="AA1064">
        <v>6</v>
      </c>
      <c r="AD1064" t="s">
        <v>1233</v>
      </c>
      <c r="AE1064">
        <v>1071</v>
      </c>
      <c r="AF1064" t="s">
        <v>624</v>
      </c>
    </row>
    <row r="1065" spans="1:32" x14ac:dyDescent="0.25">
      <c r="A1065" s="20" t="s">
        <v>218</v>
      </c>
      <c r="B1065" s="21" t="s">
        <v>248</v>
      </c>
      <c r="C1065" s="36" t="str">
        <f>VLOOKUP(X1065, method!$A$1:$B$15, 2, 0)</f>
        <v>中後</v>
      </c>
      <c r="D1065" s="28">
        <v>2</v>
      </c>
      <c r="E1065" s="140" t="str">
        <f t="shared" si="32"/>
        <v/>
      </c>
      <c r="F1065" s="140">
        <f>COUNTIF($B$2:B1065,B1065)</f>
        <v>13</v>
      </c>
      <c r="G1065" s="140" t="str">
        <f t="shared" si="33"/>
        <v/>
      </c>
      <c r="H1065">
        <v>6</v>
      </c>
      <c r="I1065">
        <v>7</v>
      </c>
      <c r="J1065" s="56" t="s">
        <v>69</v>
      </c>
      <c r="K1065" s="49" t="s">
        <v>31</v>
      </c>
      <c r="L1065" s="21" t="s">
        <v>158</v>
      </c>
      <c r="M1065">
        <v>115</v>
      </c>
      <c r="N1065">
        <v>122</v>
      </c>
      <c r="O1065">
        <v>8.3000000000000007</v>
      </c>
      <c r="P1065">
        <v>2.9</v>
      </c>
      <c r="Q1065" t="s">
        <v>901</v>
      </c>
      <c r="R1065" s="32" t="s">
        <v>416</v>
      </c>
      <c r="S1065">
        <v>1800</v>
      </c>
      <c r="T1065" s="33" t="s">
        <v>417</v>
      </c>
      <c r="U1065">
        <v>3</v>
      </c>
      <c r="V1065">
        <v>65</v>
      </c>
      <c r="W1065" s="12" t="s">
        <v>539</v>
      </c>
      <c r="X1065">
        <v>9</v>
      </c>
      <c r="Y1065">
        <v>9</v>
      </c>
      <c r="Z1065">
        <v>10</v>
      </c>
      <c r="AA1065">
        <v>8</v>
      </c>
      <c r="AB1065">
        <v>2</v>
      </c>
      <c r="AD1065" t="s">
        <v>1450</v>
      </c>
      <c r="AE1065">
        <v>1073</v>
      </c>
      <c r="AF1065" t="s">
        <v>624</v>
      </c>
    </row>
    <row r="1066" spans="1:32" x14ac:dyDescent="0.25">
      <c r="A1066" s="20" t="s">
        <v>218</v>
      </c>
      <c r="B1066" s="21" t="s">
        <v>248</v>
      </c>
      <c r="C1066" s="36" t="str">
        <f>VLOOKUP(X1066, method!$A$1:$B$15, 2, 0)</f>
        <v>中後</v>
      </c>
      <c r="D1066" s="30">
        <v>4</v>
      </c>
      <c r="E1066" s="141" t="str">
        <f t="shared" si="32"/>
        <v/>
      </c>
      <c r="F1066" s="141">
        <f>COUNTIF($B$2:B1066,B1066)</f>
        <v>14</v>
      </c>
      <c r="G1066" s="141" t="str">
        <f t="shared" si="33"/>
        <v/>
      </c>
      <c r="H1066">
        <v>6</v>
      </c>
      <c r="I1066">
        <v>12</v>
      </c>
      <c r="J1066" s="56" t="s">
        <v>69</v>
      </c>
      <c r="K1066" s="49" t="s">
        <v>31</v>
      </c>
      <c r="L1066" s="21" t="s">
        <v>158</v>
      </c>
      <c r="M1066">
        <v>115</v>
      </c>
      <c r="N1066">
        <v>125</v>
      </c>
      <c r="O1066">
        <v>8.3000000000000007</v>
      </c>
      <c r="P1066">
        <v>5.2</v>
      </c>
      <c r="Q1066" t="s">
        <v>649</v>
      </c>
      <c r="R1066" s="32" t="s">
        <v>426</v>
      </c>
      <c r="S1066" s="41">
        <v>1650</v>
      </c>
      <c r="T1066" s="33" t="s">
        <v>417</v>
      </c>
      <c r="U1066">
        <v>3</v>
      </c>
      <c r="V1066">
        <v>65</v>
      </c>
      <c r="W1066" s="12" t="s">
        <v>418</v>
      </c>
      <c r="X1066">
        <v>10</v>
      </c>
      <c r="Y1066">
        <v>10</v>
      </c>
      <c r="Z1066">
        <v>11</v>
      </c>
      <c r="AA1066">
        <v>4</v>
      </c>
      <c r="AD1066" t="s">
        <v>1415</v>
      </c>
      <c r="AE1066">
        <v>1083</v>
      </c>
      <c r="AF1066" t="s">
        <v>624</v>
      </c>
    </row>
    <row r="1067" spans="1:32" x14ac:dyDescent="0.25">
      <c r="A1067" s="20" t="s">
        <v>218</v>
      </c>
      <c r="B1067" s="21" t="s">
        <v>248</v>
      </c>
      <c r="C1067" s="38" t="str">
        <f>VLOOKUP(X1067, method!$A$1:$B$15, 2, 0)</f>
        <v>留後</v>
      </c>
      <c r="D1067" s="28">
        <v>3</v>
      </c>
      <c r="E1067" s="140" t="str">
        <f t="shared" si="32"/>
        <v/>
      </c>
      <c r="F1067" s="140">
        <f>COUNTIF($B$2:B1067,B1067)</f>
        <v>15</v>
      </c>
      <c r="G1067" s="140" t="str">
        <f t="shared" si="33"/>
        <v/>
      </c>
      <c r="H1067">
        <v>6</v>
      </c>
      <c r="I1067">
        <v>4</v>
      </c>
      <c r="J1067" s="56" t="s">
        <v>69</v>
      </c>
      <c r="K1067" s="49" t="s">
        <v>31</v>
      </c>
      <c r="L1067" s="21" t="s">
        <v>158</v>
      </c>
      <c r="M1067">
        <v>115</v>
      </c>
      <c r="N1067">
        <v>120</v>
      </c>
      <c r="O1067">
        <v>8.3000000000000007</v>
      </c>
      <c r="P1067">
        <v>20</v>
      </c>
      <c r="Q1067" t="s">
        <v>785</v>
      </c>
      <c r="R1067" s="32" t="s">
        <v>432</v>
      </c>
      <c r="S1067" s="41">
        <v>1650</v>
      </c>
      <c r="T1067" s="33" t="s">
        <v>417</v>
      </c>
      <c r="U1067">
        <v>3</v>
      </c>
      <c r="V1067">
        <v>64</v>
      </c>
      <c r="W1067" s="12" t="s">
        <v>654</v>
      </c>
      <c r="X1067">
        <v>11</v>
      </c>
      <c r="Y1067">
        <v>10</v>
      </c>
      <c r="Z1067">
        <v>11</v>
      </c>
      <c r="AA1067">
        <v>3</v>
      </c>
      <c r="AD1067" t="s">
        <v>1277</v>
      </c>
      <c r="AE1067">
        <v>1068</v>
      </c>
      <c r="AF1067" t="s">
        <v>213</v>
      </c>
    </row>
    <row r="1068" spans="1:32" x14ac:dyDescent="0.25">
      <c r="A1068" s="20" t="s">
        <v>218</v>
      </c>
      <c r="B1068" s="21" t="s">
        <v>248</v>
      </c>
      <c r="C1068" s="38" t="str">
        <f>VLOOKUP(X1068, method!$A$1:$B$15, 2, 0)</f>
        <v>留後</v>
      </c>
      <c r="D1068" s="30">
        <v>4</v>
      </c>
      <c r="E1068" s="141" t="str">
        <f t="shared" si="32"/>
        <v/>
      </c>
      <c r="F1068" s="141">
        <f>COUNTIF($B$2:B1068,B1068)</f>
        <v>16</v>
      </c>
      <c r="G1068" s="141" t="str">
        <f t="shared" si="33"/>
        <v/>
      </c>
      <c r="H1068">
        <v>6</v>
      </c>
      <c r="I1068">
        <v>13</v>
      </c>
      <c r="J1068" s="56" t="s">
        <v>69</v>
      </c>
      <c r="K1068" s="63" t="s">
        <v>140</v>
      </c>
      <c r="L1068" s="21" t="s">
        <v>158</v>
      </c>
      <c r="M1068">
        <v>115</v>
      </c>
      <c r="N1068">
        <v>119</v>
      </c>
      <c r="O1068">
        <v>8.3000000000000007</v>
      </c>
      <c r="P1068">
        <v>89</v>
      </c>
      <c r="Q1068" t="s">
        <v>631</v>
      </c>
      <c r="R1068" t="s">
        <v>501</v>
      </c>
      <c r="S1068">
        <v>2000</v>
      </c>
      <c r="T1068" s="33" t="s">
        <v>417</v>
      </c>
      <c r="U1068">
        <v>3</v>
      </c>
      <c r="V1068">
        <v>64</v>
      </c>
      <c r="W1068" s="12" t="s">
        <v>539</v>
      </c>
      <c r="X1068">
        <v>13</v>
      </c>
      <c r="Y1068">
        <v>13</v>
      </c>
      <c r="Z1068">
        <v>13</v>
      </c>
      <c r="AA1068">
        <v>10</v>
      </c>
      <c r="AB1068">
        <v>4</v>
      </c>
      <c r="AD1068" t="s">
        <v>1451</v>
      </c>
      <c r="AE1068">
        <v>1061</v>
      </c>
      <c r="AF1068" t="s">
        <v>161</v>
      </c>
    </row>
    <row r="1069" spans="1:32" x14ac:dyDescent="0.25">
      <c r="A1069" s="20" t="s">
        <v>218</v>
      </c>
      <c r="B1069" s="21" t="s">
        <v>248</v>
      </c>
      <c r="C1069" s="36" t="str">
        <f>VLOOKUP(X1069, method!$A$1:$B$15, 2, 0)</f>
        <v>中後</v>
      </c>
      <c r="D1069">
        <v>7</v>
      </c>
      <c r="E1069" s="141" t="str">
        <f t="shared" si="32"/>
        <v/>
      </c>
      <c r="F1069" s="141">
        <f>COUNTIF($B$2:B1069,B1069)</f>
        <v>17</v>
      </c>
      <c r="G1069" s="141" t="str">
        <f t="shared" si="33"/>
        <v/>
      </c>
      <c r="H1069">
        <v>6</v>
      </c>
      <c r="I1069">
        <v>9</v>
      </c>
      <c r="J1069" s="56" t="s">
        <v>69</v>
      </c>
      <c r="K1069" s="49" t="s">
        <v>31</v>
      </c>
      <c r="L1069" s="21" t="s">
        <v>158</v>
      </c>
      <c r="M1069">
        <v>115</v>
      </c>
      <c r="N1069">
        <v>122</v>
      </c>
      <c r="O1069">
        <v>8.3000000000000007</v>
      </c>
      <c r="P1069">
        <v>13</v>
      </c>
      <c r="Q1069" t="s">
        <v>592</v>
      </c>
      <c r="R1069" s="31" t="s">
        <v>420</v>
      </c>
      <c r="S1069" s="41">
        <v>1650</v>
      </c>
      <c r="T1069" s="33" t="s">
        <v>427</v>
      </c>
      <c r="U1069">
        <v>3</v>
      </c>
      <c r="V1069">
        <v>65</v>
      </c>
      <c r="W1069" t="s">
        <v>441</v>
      </c>
      <c r="X1069">
        <v>8</v>
      </c>
      <c r="Y1069">
        <v>8</v>
      </c>
      <c r="Z1069">
        <v>9</v>
      </c>
      <c r="AA1069">
        <v>7</v>
      </c>
      <c r="AD1069" t="s">
        <v>1160</v>
      </c>
      <c r="AE1069">
        <v>1039</v>
      </c>
      <c r="AF1069" t="s">
        <v>161</v>
      </c>
    </row>
    <row r="1070" spans="1:32" x14ac:dyDescent="0.25">
      <c r="A1070" s="20" t="s">
        <v>218</v>
      </c>
      <c r="B1070" s="21" t="s">
        <v>248</v>
      </c>
      <c r="C1070" s="36" t="str">
        <f>VLOOKUP(X1070, method!$A$1:$B$15, 2, 0)</f>
        <v>中後</v>
      </c>
      <c r="D1070">
        <v>7</v>
      </c>
      <c r="E1070" s="141" t="str">
        <f t="shared" si="32"/>
        <v/>
      </c>
      <c r="F1070" s="141">
        <f>COUNTIF($B$2:B1070,B1070)</f>
        <v>18</v>
      </c>
      <c r="G1070" s="141" t="str">
        <f t="shared" si="33"/>
        <v/>
      </c>
      <c r="H1070">
        <v>6</v>
      </c>
      <c r="I1070">
        <v>4</v>
      </c>
      <c r="J1070" s="56" t="s">
        <v>69</v>
      </c>
      <c r="K1070" s="63" t="s">
        <v>140</v>
      </c>
      <c r="L1070" s="21" t="s">
        <v>158</v>
      </c>
      <c r="M1070">
        <v>115</v>
      </c>
      <c r="N1070">
        <v>120</v>
      </c>
      <c r="O1070">
        <v>8.3000000000000007</v>
      </c>
      <c r="P1070">
        <v>10</v>
      </c>
      <c r="Q1070" t="s">
        <v>595</v>
      </c>
      <c r="R1070" s="32" t="s">
        <v>432</v>
      </c>
      <c r="S1070" s="41">
        <v>1650</v>
      </c>
      <c r="T1070" s="33" t="s">
        <v>417</v>
      </c>
      <c r="U1070">
        <v>3</v>
      </c>
      <c r="V1070">
        <v>65</v>
      </c>
      <c r="W1070" t="s">
        <v>435</v>
      </c>
      <c r="X1070">
        <v>9</v>
      </c>
      <c r="Y1070">
        <v>10</v>
      </c>
      <c r="Z1070">
        <v>9</v>
      </c>
      <c r="AA1070">
        <v>7</v>
      </c>
      <c r="AD1070" t="s">
        <v>667</v>
      </c>
      <c r="AE1070">
        <v>1041</v>
      </c>
      <c r="AF1070" t="s">
        <v>161</v>
      </c>
    </row>
    <row r="1071" spans="1:32" x14ac:dyDescent="0.25">
      <c r="A1071" s="20" t="s">
        <v>218</v>
      </c>
      <c r="B1071" s="21" t="s">
        <v>248</v>
      </c>
      <c r="C1071" s="36" t="str">
        <f>VLOOKUP(X1071, method!$A$1:$B$15, 2, 0)</f>
        <v>中後</v>
      </c>
      <c r="D1071" s="28">
        <v>2</v>
      </c>
      <c r="E1071" s="140" t="str">
        <f t="shared" si="32"/>
        <v/>
      </c>
      <c r="F1071" s="140">
        <f>COUNTIF($B$2:B1071,B1071)</f>
        <v>19</v>
      </c>
      <c r="G1071" s="140" t="str">
        <f t="shared" si="33"/>
        <v/>
      </c>
      <c r="H1071">
        <v>6</v>
      </c>
      <c r="I1071">
        <v>12</v>
      </c>
      <c r="J1071" s="56" t="s">
        <v>69</v>
      </c>
      <c r="K1071" s="63" t="s">
        <v>140</v>
      </c>
      <c r="L1071" s="21" t="s">
        <v>158</v>
      </c>
      <c r="M1071">
        <v>115</v>
      </c>
      <c r="N1071">
        <v>123</v>
      </c>
      <c r="O1071">
        <v>8.3000000000000007</v>
      </c>
      <c r="P1071">
        <v>33</v>
      </c>
      <c r="Q1071" t="s">
        <v>1014</v>
      </c>
      <c r="R1071" s="31" t="s">
        <v>420</v>
      </c>
      <c r="S1071" s="41">
        <v>1650</v>
      </c>
      <c r="T1071" s="33" t="s">
        <v>417</v>
      </c>
      <c r="U1071">
        <v>3</v>
      </c>
      <c r="V1071">
        <v>63</v>
      </c>
      <c r="W1071" s="12" t="s">
        <v>654</v>
      </c>
      <c r="X1071">
        <v>9</v>
      </c>
      <c r="Y1071">
        <v>9</v>
      </c>
      <c r="Z1071">
        <v>9</v>
      </c>
      <c r="AA1071">
        <v>2</v>
      </c>
      <c r="AD1071" t="s">
        <v>1250</v>
      </c>
      <c r="AE1071">
        <v>1049</v>
      </c>
      <c r="AF1071" t="s">
        <v>161</v>
      </c>
    </row>
    <row r="1072" spans="1:32" x14ac:dyDescent="0.25">
      <c r="A1072" s="20" t="s">
        <v>218</v>
      </c>
      <c r="B1072" s="21" t="s">
        <v>248</v>
      </c>
      <c r="C1072" s="38" t="str">
        <f>VLOOKUP(X1072, method!$A$1:$B$15, 2, 0)</f>
        <v>留後</v>
      </c>
      <c r="D1072">
        <v>6</v>
      </c>
      <c r="E1072" s="141" t="str">
        <f t="shared" si="32"/>
        <v/>
      </c>
      <c r="F1072" s="141">
        <f>COUNTIF($B$2:B1072,B1072)</f>
        <v>20</v>
      </c>
      <c r="G1072" s="141" t="str">
        <f t="shared" si="33"/>
        <v/>
      </c>
      <c r="H1072">
        <v>6</v>
      </c>
      <c r="I1072">
        <v>4</v>
      </c>
      <c r="J1072" s="56" t="s">
        <v>69</v>
      </c>
      <c r="K1072" s="63" t="s">
        <v>140</v>
      </c>
      <c r="L1072" s="21" t="s">
        <v>158</v>
      </c>
      <c r="M1072">
        <v>115</v>
      </c>
      <c r="N1072">
        <v>118</v>
      </c>
      <c r="O1072">
        <v>8.3000000000000007</v>
      </c>
      <c r="P1072">
        <v>18</v>
      </c>
      <c r="Q1072" t="s">
        <v>807</v>
      </c>
      <c r="R1072" t="s">
        <v>457</v>
      </c>
      <c r="S1072" s="41">
        <v>1650</v>
      </c>
      <c r="T1072" s="33" t="s">
        <v>417</v>
      </c>
      <c r="U1072">
        <v>3</v>
      </c>
      <c r="V1072">
        <v>63</v>
      </c>
      <c r="W1072" t="s">
        <v>484</v>
      </c>
      <c r="X1072">
        <v>12</v>
      </c>
      <c r="Y1072">
        <v>13</v>
      </c>
      <c r="Z1072">
        <v>10</v>
      </c>
      <c r="AA1072">
        <v>6</v>
      </c>
      <c r="AD1072" t="s">
        <v>1336</v>
      </c>
      <c r="AE1072">
        <v>1050</v>
      </c>
      <c r="AF1072" t="s">
        <v>161</v>
      </c>
    </row>
    <row r="1073" spans="1:32" x14ac:dyDescent="0.25">
      <c r="A1073" s="20" t="s">
        <v>218</v>
      </c>
      <c r="B1073" s="21" t="s">
        <v>248</v>
      </c>
      <c r="C1073" s="38" t="str">
        <f>VLOOKUP(X1073, method!$A$1:$B$15, 2, 0)</f>
        <v>留後</v>
      </c>
      <c r="D1073" s="28">
        <v>1</v>
      </c>
      <c r="E1073" s="140" t="str">
        <f t="shared" si="32"/>
        <v/>
      </c>
      <c r="F1073" s="140">
        <f>COUNTIF($B$2:B1073,B1073)</f>
        <v>21</v>
      </c>
      <c r="G1073" s="140" t="str">
        <f t="shared" si="33"/>
        <v/>
      </c>
      <c r="H1073">
        <v>6</v>
      </c>
      <c r="I1073">
        <v>10</v>
      </c>
      <c r="J1073" s="56" t="s">
        <v>69</v>
      </c>
      <c r="K1073" s="49" t="s">
        <v>31</v>
      </c>
      <c r="L1073" s="21" t="s">
        <v>158</v>
      </c>
      <c r="M1073">
        <v>115</v>
      </c>
      <c r="N1073">
        <v>133</v>
      </c>
      <c r="O1073">
        <v>8.3000000000000007</v>
      </c>
      <c r="P1073">
        <v>10</v>
      </c>
      <c r="Q1073" t="s">
        <v>486</v>
      </c>
      <c r="R1073" t="s">
        <v>477</v>
      </c>
      <c r="S1073">
        <v>1600</v>
      </c>
      <c r="T1073" s="33" t="s">
        <v>417</v>
      </c>
      <c r="U1073">
        <v>4</v>
      </c>
      <c r="V1073">
        <v>58</v>
      </c>
      <c r="W1073" s="12" t="s">
        <v>989</v>
      </c>
      <c r="X1073">
        <v>13</v>
      </c>
      <c r="Y1073">
        <v>11</v>
      </c>
      <c r="Z1073">
        <v>9</v>
      </c>
      <c r="AA1073">
        <v>1</v>
      </c>
      <c r="AD1073" t="s">
        <v>1452</v>
      </c>
      <c r="AE1073">
        <v>1041</v>
      </c>
      <c r="AF1073" t="s">
        <v>161</v>
      </c>
    </row>
    <row r="1074" spans="1:32" x14ac:dyDescent="0.25">
      <c r="A1074" s="20" t="s">
        <v>218</v>
      </c>
      <c r="B1074" s="21" t="s">
        <v>248</v>
      </c>
      <c r="C1074" s="38" t="str">
        <f>VLOOKUP(X1074, method!$A$1:$B$15, 2, 0)</f>
        <v>留後</v>
      </c>
      <c r="D1074">
        <v>6</v>
      </c>
      <c r="E1074" s="141" t="str">
        <f t="shared" si="32"/>
        <v/>
      </c>
      <c r="F1074" s="141">
        <f>COUNTIF($B$2:B1074,B1074)</f>
        <v>22</v>
      </c>
      <c r="G1074" s="141" t="str">
        <f t="shared" si="33"/>
        <v/>
      </c>
      <c r="H1074">
        <v>6</v>
      </c>
      <c r="I1074">
        <v>14</v>
      </c>
      <c r="J1074" s="56" t="s">
        <v>69</v>
      </c>
      <c r="K1074" s="49" t="s">
        <v>31</v>
      </c>
      <c r="L1074" s="21" t="s">
        <v>158</v>
      </c>
      <c r="M1074">
        <v>115</v>
      </c>
      <c r="N1074">
        <v>135</v>
      </c>
      <c r="O1074">
        <v>8.3000000000000007</v>
      </c>
      <c r="P1074">
        <v>16</v>
      </c>
      <c r="Q1074" t="s">
        <v>792</v>
      </c>
      <c r="R1074" t="s">
        <v>501</v>
      </c>
      <c r="S1074">
        <v>1600</v>
      </c>
      <c r="T1074" s="33" t="s">
        <v>417</v>
      </c>
      <c r="U1074">
        <v>4</v>
      </c>
      <c r="V1074">
        <v>59</v>
      </c>
      <c r="W1074" t="s">
        <v>435</v>
      </c>
      <c r="X1074">
        <v>13</v>
      </c>
      <c r="Y1074">
        <v>13</v>
      </c>
      <c r="Z1074">
        <v>13</v>
      </c>
      <c r="AA1074">
        <v>6</v>
      </c>
      <c r="AD1074" t="s">
        <v>1453</v>
      </c>
      <c r="AE1074">
        <v>1047</v>
      </c>
      <c r="AF1074" t="s">
        <v>161</v>
      </c>
    </row>
    <row r="1075" spans="1:32" x14ac:dyDescent="0.25">
      <c r="A1075" s="20" t="s">
        <v>218</v>
      </c>
      <c r="B1075" s="21" t="s">
        <v>248</v>
      </c>
      <c r="C1075" s="38" t="str">
        <f>VLOOKUP(X1075, method!$A$1:$B$15, 2, 0)</f>
        <v>留後</v>
      </c>
      <c r="D1075">
        <v>10</v>
      </c>
      <c r="E1075" s="141" t="str">
        <f t="shared" si="32"/>
        <v/>
      </c>
      <c r="F1075" s="141">
        <f>COUNTIF($B$2:B1075,B1075)</f>
        <v>23</v>
      </c>
      <c r="G1075" s="141" t="str">
        <f t="shared" si="33"/>
        <v/>
      </c>
      <c r="H1075">
        <v>6</v>
      </c>
      <c r="I1075">
        <v>11</v>
      </c>
      <c r="J1075" s="56" t="s">
        <v>69</v>
      </c>
      <c r="K1075" s="59" t="s">
        <v>85</v>
      </c>
      <c r="L1075" s="21" t="s">
        <v>158</v>
      </c>
      <c r="M1075">
        <v>115</v>
      </c>
      <c r="N1075">
        <v>118</v>
      </c>
      <c r="O1075">
        <v>8.3000000000000007</v>
      </c>
      <c r="P1075">
        <v>18</v>
      </c>
      <c r="Q1075" t="s">
        <v>1207</v>
      </c>
      <c r="R1075" s="32" t="s">
        <v>426</v>
      </c>
      <c r="S1075" s="41">
        <v>1650</v>
      </c>
      <c r="T1075" s="33" t="s">
        <v>417</v>
      </c>
      <c r="U1075">
        <v>3</v>
      </c>
      <c r="V1075">
        <v>61</v>
      </c>
      <c r="W1075">
        <v>3</v>
      </c>
      <c r="X1075">
        <v>12</v>
      </c>
      <c r="Y1075">
        <v>12</v>
      </c>
      <c r="Z1075">
        <v>11</v>
      </c>
      <c r="AA1075">
        <v>10</v>
      </c>
      <c r="AD1075" t="s">
        <v>1454</v>
      </c>
      <c r="AE1075">
        <v>1049</v>
      </c>
      <c r="AF1075" t="s">
        <v>161</v>
      </c>
    </row>
    <row r="1076" spans="1:32" x14ac:dyDescent="0.25">
      <c r="A1076" s="20" t="s">
        <v>218</v>
      </c>
      <c r="B1076" s="21" t="s">
        <v>248</v>
      </c>
      <c r="C1076" s="36" t="str">
        <f>VLOOKUP(X1076, method!$A$1:$B$15, 2, 0)</f>
        <v>中後</v>
      </c>
      <c r="D1076">
        <v>7</v>
      </c>
      <c r="E1076" s="141" t="str">
        <f t="shared" si="32"/>
        <v/>
      </c>
      <c r="F1076" s="141">
        <f>COUNTIF($B$2:B1076,B1076)</f>
        <v>24</v>
      </c>
      <c r="G1076" s="141" t="str">
        <f t="shared" si="33"/>
        <v/>
      </c>
      <c r="H1076">
        <v>6</v>
      </c>
      <c r="I1076">
        <v>7</v>
      </c>
      <c r="J1076" s="56" t="s">
        <v>69</v>
      </c>
      <c r="K1076" s="49" t="s">
        <v>31</v>
      </c>
      <c r="L1076" s="21" t="s">
        <v>158</v>
      </c>
      <c r="M1076">
        <v>115</v>
      </c>
      <c r="N1076">
        <v>121</v>
      </c>
      <c r="O1076">
        <v>8.3000000000000007</v>
      </c>
      <c r="P1076">
        <v>11</v>
      </c>
      <c r="Q1076" t="s">
        <v>1371</v>
      </c>
      <c r="R1076" s="32" t="s">
        <v>432</v>
      </c>
      <c r="S1076" s="41">
        <v>1650</v>
      </c>
      <c r="T1076" s="33" t="s">
        <v>417</v>
      </c>
      <c r="U1076">
        <v>3</v>
      </c>
      <c r="V1076">
        <v>63</v>
      </c>
      <c r="W1076" t="s">
        <v>519</v>
      </c>
      <c r="X1076">
        <v>10</v>
      </c>
      <c r="Y1076">
        <v>10</v>
      </c>
      <c r="Z1076">
        <v>10</v>
      </c>
      <c r="AA1076">
        <v>7</v>
      </c>
      <c r="AD1076" t="s">
        <v>1455</v>
      </c>
      <c r="AE1076">
        <v>1040</v>
      </c>
      <c r="AF1076" t="s">
        <v>161</v>
      </c>
    </row>
    <row r="1077" spans="1:32" x14ac:dyDescent="0.25">
      <c r="A1077" s="20" t="s">
        <v>218</v>
      </c>
      <c r="B1077" s="21" t="s">
        <v>248</v>
      </c>
      <c r="C1077" s="36" t="str">
        <f>VLOOKUP(X1077, method!$A$1:$B$15, 2, 0)</f>
        <v>中後</v>
      </c>
      <c r="D1077" s="30">
        <v>4</v>
      </c>
      <c r="E1077" s="141" t="str">
        <f t="shared" si="32"/>
        <v/>
      </c>
      <c r="F1077" s="141">
        <f>COUNTIF($B$2:B1077,B1077)</f>
        <v>25</v>
      </c>
      <c r="G1077" s="141" t="str">
        <f t="shared" si="33"/>
        <v/>
      </c>
      <c r="H1077">
        <v>6</v>
      </c>
      <c r="I1077">
        <v>9</v>
      </c>
      <c r="J1077" s="56" t="s">
        <v>69</v>
      </c>
      <c r="K1077" s="56" t="s">
        <v>69</v>
      </c>
      <c r="L1077" s="21" t="s">
        <v>158</v>
      </c>
      <c r="M1077">
        <v>115</v>
      </c>
      <c r="N1077">
        <v>118</v>
      </c>
      <c r="O1077">
        <v>8.3000000000000007</v>
      </c>
      <c r="P1077">
        <v>7.5</v>
      </c>
      <c r="Q1077" t="s">
        <v>1209</v>
      </c>
      <c r="R1077" s="31" t="s">
        <v>420</v>
      </c>
      <c r="S1077" s="41">
        <v>1650</v>
      </c>
      <c r="T1077" s="33" t="s">
        <v>417</v>
      </c>
      <c r="U1077">
        <v>3</v>
      </c>
      <c r="V1077">
        <v>64</v>
      </c>
      <c r="W1077" s="12" t="s">
        <v>552</v>
      </c>
      <c r="X1077">
        <v>10</v>
      </c>
      <c r="Y1077">
        <v>10</v>
      </c>
      <c r="Z1077">
        <v>11</v>
      </c>
      <c r="AA1077">
        <v>4</v>
      </c>
      <c r="AD1077" t="s">
        <v>1186</v>
      </c>
      <c r="AE1077">
        <v>1033</v>
      </c>
      <c r="AF1077" t="s">
        <v>161</v>
      </c>
    </row>
    <row r="1078" spans="1:32" x14ac:dyDescent="0.25">
      <c r="A1078" s="20" t="s">
        <v>218</v>
      </c>
      <c r="B1078" s="21" t="s">
        <v>248</v>
      </c>
      <c r="C1078" s="38" t="str">
        <f>VLOOKUP(X1078, method!$A$1:$B$15, 2, 0)</f>
        <v>留後</v>
      </c>
      <c r="D1078">
        <v>8</v>
      </c>
      <c r="E1078" s="141" t="str">
        <f t="shared" si="32"/>
        <v/>
      </c>
      <c r="F1078" s="141">
        <f>COUNTIF($B$2:B1078,B1078)</f>
        <v>26</v>
      </c>
      <c r="G1078" s="141" t="str">
        <f t="shared" si="33"/>
        <v/>
      </c>
      <c r="H1078">
        <v>6</v>
      </c>
      <c r="I1078">
        <v>7</v>
      </c>
      <c r="J1078" s="56" t="s">
        <v>69</v>
      </c>
      <c r="K1078" s="67" t="s">
        <v>195</v>
      </c>
      <c r="L1078" s="21" t="s">
        <v>158</v>
      </c>
      <c r="M1078">
        <v>115</v>
      </c>
      <c r="N1078">
        <v>123</v>
      </c>
      <c r="O1078">
        <v>8.3000000000000007</v>
      </c>
      <c r="P1078">
        <v>11</v>
      </c>
      <c r="Q1078" t="s">
        <v>813</v>
      </c>
      <c r="R1078" t="s">
        <v>465</v>
      </c>
      <c r="S1078">
        <v>1600</v>
      </c>
      <c r="T1078" s="33" t="s">
        <v>417</v>
      </c>
      <c r="U1078">
        <v>3</v>
      </c>
      <c r="V1078">
        <v>64</v>
      </c>
      <c r="W1078" t="s">
        <v>502</v>
      </c>
      <c r="X1078">
        <v>13</v>
      </c>
      <c r="Y1078">
        <v>13</v>
      </c>
      <c r="Z1078">
        <v>13</v>
      </c>
      <c r="AA1078">
        <v>8</v>
      </c>
      <c r="AD1078" t="s">
        <v>960</v>
      </c>
      <c r="AE1078">
        <v>1052</v>
      </c>
      <c r="AF1078" t="s">
        <v>161</v>
      </c>
    </row>
    <row r="1079" spans="1:32" x14ac:dyDescent="0.25">
      <c r="A1079" s="20" t="s">
        <v>218</v>
      </c>
      <c r="B1079" s="21" t="s">
        <v>248</v>
      </c>
      <c r="C1079" s="36" t="str">
        <f>VLOOKUP(X1079, method!$A$1:$B$15, 2, 0)</f>
        <v>中後</v>
      </c>
      <c r="D1079">
        <v>6</v>
      </c>
      <c r="E1079" s="141" t="str">
        <f t="shared" si="32"/>
        <v/>
      </c>
      <c r="F1079" s="141">
        <f>COUNTIF($B$2:B1079,B1079)</f>
        <v>27</v>
      </c>
      <c r="G1079" s="141" t="str">
        <f t="shared" si="33"/>
        <v/>
      </c>
      <c r="H1079">
        <v>6</v>
      </c>
      <c r="I1079">
        <v>9</v>
      </c>
      <c r="J1079" s="56" t="s">
        <v>69</v>
      </c>
      <c r="K1079" s="49" t="s">
        <v>31</v>
      </c>
      <c r="L1079" s="21" t="s">
        <v>158</v>
      </c>
      <c r="M1079">
        <v>115</v>
      </c>
      <c r="N1079">
        <v>122</v>
      </c>
      <c r="O1079">
        <v>8.3000000000000007</v>
      </c>
      <c r="P1079">
        <v>2.5</v>
      </c>
      <c r="Q1079" t="s">
        <v>1026</v>
      </c>
      <c r="R1079" t="s">
        <v>483</v>
      </c>
      <c r="S1079">
        <v>1800</v>
      </c>
      <c r="T1079" s="33" t="s">
        <v>417</v>
      </c>
      <c r="U1079">
        <v>3</v>
      </c>
      <c r="V1079">
        <v>64</v>
      </c>
      <c r="W1079">
        <v>6</v>
      </c>
      <c r="X1079">
        <v>8</v>
      </c>
      <c r="Y1079">
        <v>8</v>
      </c>
      <c r="Z1079">
        <v>8</v>
      </c>
      <c r="AA1079">
        <v>8</v>
      </c>
      <c r="AB1079">
        <v>6</v>
      </c>
      <c r="AD1079" t="s">
        <v>1456</v>
      </c>
      <c r="AE1079">
        <v>1040</v>
      </c>
      <c r="AF1079" t="s">
        <v>161</v>
      </c>
    </row>
    <row r="1080" spans="1:32" x14ac:dyDescent="0.25">
      <c r="A1080" s="20" t="s">
        <v>218</v>
      </c>
      <c r="B1080" s="21" t="s">
        <v>248</v>
      </c>
      <c r="C1080" s="36" t="str">
        <f>VLOOKUP(X1080, method!$A$1:$B$15, 2, 0)</f>
        <v>中後</v>
      </c>
      <c r="D1080" s="28">
        <v>1</v>
      </c>
      <c r="E1080" s="140" t="str">
        <f t="shared" si="32"/>
        <v/>
      </c>
      <c r="F1080" s="140">
        <f>COUNTIF($B$2:B1080,B1080)</f>
        <v>28</v>
      </c>
      <c r="G1080" s="140" t="str">
        <f t="shared" si="33"/>
        <v/>
      </c>
      <c r="H1080">
        <v>6</v>
      </c>
      <c r="I1080">
        <v>8</v>
      </c>
      <c r="J1080" s="56" t="s">
        <v>69</v>
      </c>
      <c r="K1080" s="49" t="s">
        <v>31</v>
      </c>
      <c r="L1080" s="21" t="s">
        <v>158</v>
      </c>
      <c r="M1080">
        <v>115</v>
      </c>
      <c r="N1080">
        <v>132</v>
      </c>
      <c r="O1080">
        <v>8.3000000000000007</v>
      </c>
      <c r="P1080">
        <v>2.5</v>
      </c>
      <c r="Q1080" t="s">
        <v>1457</v>
      </c>
      <c r="R1080" t="s">
        <v>477</v>
      </c>
      <c r="S1080">
        <v>1600</v>
      </c>
      <c r="T1080" s="33" t="s">
        <v>417</v>
      </c>
      <c r="U1080">
        <v>4</v>
      </c>
      <c r="V1080">
        <v>57</v>
      </c>
      <c r="W1080" s="12" t="s">
        <v>423</v>
      </c>
      <c r="X1080">
        <v>10</v>
      </c>
      <c r="Y1080">
        <v>10</v>
      </c>
      <c r="Z1080">
        <v>10</v>
      </c>
      <c r="AA1080">
        <v>1</v>
      </c>
      <c r="AD1080" t="s">
        <v>1458</v>
      </c>
      <c r="AE1080">
        <v>1055</v>
      </c>
      <c r="AF1080" t="s">
        <v>161</v>
      </c>
    </row>
    <row r="1081" spans="1:32" x14ac:dyDescent="0.25">
      <c r="A1081" s="20" t="s">
        <v>218</v>
      </c>
      <c r="B1081" s="21" t="s">
        <v>248</v>
      </c>
      <c r="C1081" s="36" t="str">
        <f>VLOOKUP(X1081, method!$A$1:$B$15, 2, 0)</f>
        <v>中後</v>
      </c>
      <c r="D1081" s="28">
        <v>1</v>
      </c>
      <c r="E1081" s="140" t="str">
        <f t="shared" si="32"/>
        <v/>
      </c>
      <c r="F1081" s="140">
        <f>COUNTIF($B$2:B1081,B1081)</f>
        <v>29</v>
      </c>
      <c r="G1081" s="140" t="str">
        <f t="shared" si="33"/>
        <v/>
      </c>
      <c r="H1081">
        <v>6</v>
      </c>
      <c r="I1081">
        <v>4</v>
      </c>
      <c r="J1081" s="56" t="s">
        <v>69</v>
      </c>
      <c r="K1081" s="49" t="s">
        <v>31</v>
      </c>
      <c r="L1081" s="21" t="s">
        <v>158</v>
      </c>
      <c r="M1081">
        <v>115</v>
      </c>
      <c r="N1081">
        <v>128</v>
      </c>
      <c r="O1081">
        <v>8.3000000000000007</v>
      </c>
      <c r="P1081">
        <v>2.4</v>
      </c>
      <c r="Q1081" t="s">
        <v>1028</v>
      </c>
      <c r="R1081" t="s">
        <v>465</v>
      </c>
      <c r="S1081">
        <v>1600</v>
      </c>
      <c r="T1081" s="33" t="s">
        <v>417</v>
      </c>
      <c r="U1081">
        <v>4</v>
      </c>
      <c r="V1081">
        <v>51</v>
      </c>
      <c r="W1081" s="12" t="s">
        <v>539</v>
      </c>
      <c r="X1081">
        <v>10</v>
      </c>
      <c r="Y1081">
        <v>10</v>
      </c>
      <c r="Z1081">
        <v>7</v>
      </c>
      <c r="AA1081">
        <v>1</v>
      </c>
      <c r="AD1081" t="s">
        <v>1459</v>
      </c>
      <c r="AE1081">
        <v>1048</v>
      </c>
      <c r="AF1081" t="s">
        <v>161</v>
      </c>
    </row>
    <row r="1082" spans="1:32" x14ac:dyDescent="0.25">
      <c r="A1082" s="20" t="s">
        <v>218</v>
      </c>
      <c r="B1082" s="21" t="s">
        <v>248</v>
      </c>
      <c r="C1082" s="36" t="str">
        <f>VLOOKUP(X1082, method!$A$1:$B$15, 2, 0)</f>
        <v>中後</v>
      </c>
      <c r="D1082" s="28">
        <v>3</v>
      </c>
      <c r="E1082" s="140" t="str">
        <f t="shared" si="32"/>
        <v/>
      </c>
      <c r="F1082" s="140">
        <f>COUNTIF($B$2:B1082,B1082)</f>
        <v>30</v>
      </c>
      <c r="G1082" s="140" t="str">
        <f t="shared" si="33"/>
        <v/>
      </c>
      <c r="H1082">
        <v>6</v>
      </c>
      <c r="I1082">
        <v>4</v>
      </c>
      <c r="J1082" s="56" t="s">
        <v>69</v>
      </c>
      <c r="K1082" s="49" t="s">
        <v>31</v>
      </c>
      <c r="L1082" s="21" t="s">
        <v>158</v>
      </c>
      <c r="M1082">
        <v>115</v>
      </c>
      <c r="N1082">
        <v>125</v>
      </c>
      <c r="O1082">
        <v>8.3000000000000007</v>
      </c>
      <c r="P1082">
        <v>2.9</v>
      </c>
      <c r="Q1082" t="s">
        <v>816</v>
      </c>
      <c r="R1082" t="s">
        <v>479</v>
      </c>
      <c r="S1082">
        <v>1600</v>
      </c>
      <c r="T1082" s="33" t="s">
        <v>417</v>
      </c>
      <c r="U1082">
        <v>4</v>
      </c>
      <c r="V1082">
        <v>50</v>
      </c>
      <c r="W1082" s="12" t="s">
        <v>446</v>
      </c>
      <c r="X1082">
        <v>8</v>
      </c>
      <c r="Y1082">
        <v>8</v>
      </c>
      <c r="Z1082">
        <v>7</v>
      </c>
      <c r="AA1082">
        <v>3</v>
      </c>
      <c r="AD1082" t="s">
        <v>1460</v>
      </c>
      <c r="AE1082">
        <v>1057</v>
      </c>
      <c r="AF1082" t="s">
        <v>161</v>
      </c>
    </row>
    <row r="1083" spans="1:32" x14ac:dyDescent="0.25">
      <c r="A1083" s="20" t="s">
        <v>218</v>
      </c>
      <c r="B1083" s="21" t="s">
        <v>248</v>
      </c>
      <c r="C1083" s="36" t="str">
        <f>VLOOKUP(X1083, method!$A$1:$B$15, 2, 0)</f>
        <v>中後</v>
      </c>
      <c r="D1083" s="28">
        <v>3</v>
      </c>
      <c r="E1083" s="140" t="str">
        <f t="shared" si="32"/>
        <v/>
      </c>
      <c r="F1083" s="140">
        <f>COUNTIF($B$2:B1083,B1083)</f>
        <v>31</v>
      </c>
      <c r="G1083" s="140" t="str">
        <f t="shared" si="33"/>
        <v/>
      </c>
      <c r="H1083">
        <v>6</v>
      </c>
      <c r="I1083">
        <v>7</v>
      </c>
      <c r="J1083" s="56" t="s">
        <v>69</v>
      </c>
      <c r="K1083" s="54" t="s">
        <v>58</v>
      </c>
      <c r="L1083" s="21" t="s">
        <v>158</v>
      </c>
      <c r="M1083">
        <v>115</v>
      </c>
      <c r="N1083">
        <v>125</v>
      </c>
      <c r="O1083">
        <v>8.3000000000000007</v>
      </c>
      <c r="P1083">
        <v>5.3</v>
      </c>
      <c r="Q1083" t="s">
        <v>845</v>
      </c>
      <c r="R1083" t="s">
        <v>501</v>
      </c>
      <c r="S1083">
        <v>1600</v>
      </c>
      <c r="T1083" s="33" t="s">
        <v>417</v>
      </c>
      <c r="U1083">
        <v>4</v>
      </c>
      <c r="V1083">
        <v>50</v>
      </c>
      <c r="W1083" s="12" t="s">
        <v>552</v>
      </c>
      <c r="X1083">
        <v>9</v>
      </c>
      <c r="Y1083">
        <v>6</v>
      </c>
      <c r="Z1083">
        <v>6</v>
      </c>
      <c r="AA1083">
        <v>3</v>
      </c>
      <c r="AD1083" t="s">
        <v>1092</v>
      </c>
      <c r="AE1083">
        <v>1050</v>
      </c>
      <c r="AF1083" t="s">
        <v>161</v>
      </c>
    </row>
    <row r="1084" spans="1:32" x14ac:dyDescent="0.25">
      <c r="A1084" s="20" t="s">
        <v>218</v>
      </c>
      <c r="B1084" s="21" t="s">
        <v>248</v>
      </c>
      <c r="C1084" s="38" t="str">
        <f>VLOOKUP(X1084, method!$A$1:$B$15, 2, 0)</f>
        <v>留後</v>
      </c>
      <c r="D1084" s="28">
        <v>2</v>
      </c>
      <c r="E1084" s="140" t="str">
        <f t="shared" si="32"/>
        <v/>
      </c>
      <c r="F1084" s="140">
        <f>COUNTIF($B$2:B1084,B1084)</f>
        <v>32</v>
      </c>
      <c r="G1084" s="140" t="str">
        <f t="shared" si="33"/>
        <v/>
      </c>
      <c r="H1084">
        <v>6</v>
      </c>
      <c r="I1084">
        <v>14</v>
      </c>
      <c r="J1084" s="56" t="s">
        <v>69</v>
      </c>
      <c r="K1084" s="52" t="s">
        <v>49</v>
      </c>
      <c r="L1084" s="21" t="s">
        <v>158</v>
      </c>
      <c r="M1084">
        <v>115</v>
      </c>
      <c r="N1084">
        <v>124</v>
      </c>
      <c r="O1084">
        <v>8.3000000000000007</v>
      </c>
      <c r="P1084">
        <v>19</v>
      </c>
      <c r="Q1084" t="s">
        <v>817</v>
      </c>
      <c r="R1084" t="s">
        <v>479</v>
      </c>
      <c r="S1084">
        <v>1600</v>
      </c>
      <c r="T1084" s="33" t="s">
        <v>417</v>
      </c>
      <c r="U1084">
        <v>4</v>
      </c>
      <c r="V1084">
        <v>49</v>
      </c>
      <c r="W1084" s="12" t="s">
        <v>423</v>
      </c>
      <c r="X1084">
        <v>14</v>
      </c>
      <c r="Y1084">
        <v>13</v>
      </c>
      <c r="Z1084">
        <v>11</v>
      </c>
      <c r="AA1084">
        <v>2</v>
      </c>
      <c r="AD1084" t="s">
        <v>1461</v>
      </c>
      <c r="AE1084">
        <v>1044</v>
      </c>
      <c r="AF1084" t="s">
        <v>161</v>
      </c>
    </row>
    <row r="1085" spans="1:32" x14ac:dyDescent="0.25">
      <c r="A1085" s="20" t="s">
        <v>218</v>
      </c>
      <c r="B1085" s="21" t="s">
        <v>248</v>
      </c>
      <c r="C1085" s="37" t="str">
        <f>VLOOKUP(X1085, method!$A$1:$B$15, 2, 0)</f>
        <v>中前</v>
      </c>
      <c r="D1085" s="30">
        <v>5</v>
      </c>
      <c r="E1085" s="141" t="str">
        <f t="shared" si="32"/>
        <v/>
      </c>
      <c r="F1085" s="141">
        <f>COUNTIF($B$2:B1085,B1085)</f>
        <v>33</v>
      </c>
      <c r="G1085" s="141" t="str">
        <f t="shared" si="33"/>
        <v/>
      </c>
      <c r="H1085">
        <v>6</v>
      </c>
      <c r="I1085">
        <v>4</v>
      </c>
      <c r="J1085" s="56" t="s">
        <v>69</v>
      </c>
      <c r="K1085" s="67" t="s">
        <v>195</v>
      </c>
      <c r="L1085" s="21" t="s">
        <v>158</v>
      </c>
      <c r="M1085">
        <v>115</v>
      </c>
      <c r="N1085">
        <v>124</v>
      </c>
      <c r="O1085">
        <v>8.3000000000000007</v>
      </c>
      <c r="P1085">
        <v>81</v>
      </c>
      <c r="Q1085" t="s">
        <v>847</v>
      </c>
      <c r="R1085" t="s">
        <v>508</v>
      </c>
      <c r="S1085">
        <v>1400</v>
      </c>
      <c r="T1085" s="33" t="s">
        <v>417</v>
      </c>
      <c r="U1085">
        <v>4</v>
      </c>
      <c r="V1085">
        <v>49</v>
      </c>
      <c r="W1085" s="12" t="s">
        <v>471</v>
      </c>
      <c r="X1085">
        <v>7</v>
      </c>
      <c r="Y1085">
        <v>8</v>
      </c>
      <c r="Z1085">
        <v>7</v>
      </c>
      <c r="AA1085">
        <v>5</v>
      </c>
      <c r="AD1085" t="s">
        <v>1308</v>
      </c>
      <c r="AE1085">
        <v>1043</v>
      </c>
      <c r="AF1085" t="s">
        <v>669</v>
      </c>
    </row>
    <row r="1086" spans="1:32" x14ac:dyDescent="0.25">
      <c r="A1086" s="20" t="s">
        <v>218</v>
      </c>
      <c r="B1086" s="22" t="s">
        <v>250</v>
      </c>
      <c r="C1086" s="38" t="str">
        <f>VLOOKUP(X1086, method!$A$1:$B$15, 2, 0)</f>
        <v>留後</v>
      </c>
      <c r="D1086">
        <v>9</v>
      </c>
      <c r="E1086" s="141" t="str">
        <f t="shared" si="32"/>
        <v/>
      </c>
      <c r="F1086" s="141">
        <f>COUNTIF($B$2:B1086,B1086)</f>
        <v>1</v>
      </c>
      <c r="G1086" s="141" t="str">
        <f t="shared" si="33"/>
        <v/>
      </c>
      <c r="H1086">
        <v>2</v>
      </c>
      <c r="I1086">
        <v>12</v>
      </c>
      <c r="J1086" s="57" t="s">
        <v>326</v>
      </c>
      <c r="K1086" s="57" t="s">
        <v>326</v>
      </c>
      <c r="L1086" s="21" t="s">
        <v>168</v>
      </c>
      <c r="M1086">
        <v>113</v>
      </c>
      <c r="N1086">
        <v>117</v>
      </c>
      <c r="O1086">
        <v>12</v>
      </c>
      <c r="P1086">
        <v>64</v>
      </c>
      <c r="Q1086" t="s">
        <v>1462</v>
      </c>
      <c r="R1086" t="s">
        <v>483</v>
      </c>
      <c r="S1086">
        <v>1400</v>
      </c>
      <c r="T1086" s="33" t="s">
        <v>417</v>
      </c>
      <c r="U1086">
        <v>3</v>
      </c>
      <c r="V1086">
        <v>64</v>
      </c>
      <c r="W1086" t="s">
        <v>429</v>
      </c>
      <c r="X1086">
        <v>14</v>
      </c>
      <c r="Y1086">
        <v>14</v>
      </c>
      <c r="Z1086">
        <v>13</v>
      </c>
      <c r="AA1086">
        <v>9</v>
      </c>
      <c r="AD1086" t="s">
        <v>979</v>
      </c>
      <c r="AE1086">
        <v>1012</v>
      </c>
      <c r="AF1086" t="s">
        <v>252</v>
      </c>
    </row>
    <row r="1087" spans="1:32" x14ac:dyDescent="0.25">
      <c r="A1087" s="20" t="s">
        <v>218</v>
      </c>
      <c r="B1087" s="22" t="s">
        <v>250</v>
      </c>
      <c r="C1087" s="38" t="str">
        <f>VLOOKUP(X1087, method!$A$1:$B$15, 2, 0)</f>
        <v>留後</v>
      </c>
      <c r="D1087">
        <v>11</v>
      </c>
      <c r="E1087" s="141" t="str">
        <f t="shared" si="32"/>
        <v/>
      </c>
      <c r="F1087" s="141">
        <f>COUNTIF($B$2:B1087,B1087)</f>
        <v>2</v>
      </c>
      <c r="G1087" s="141" t="str">
        <f t="shared" si="33"/>
        <v/>
      </c>
      <c r="H1087">
        <v>2</v>
      </c>
      <c r="I1087">
        <v>5</v>
      </c>
      <c r="J1087" s="57" t="s">
        <v>326</v>
      </c>
      <c r="K1087" s="51" t="s">
        <v>43</v>
      </c>
      <c r="L1087" s="21" t="s">
        <v>168</v>
      </c>
      <c r="M1087">
        <v>113</v>
      </c>
      <c r="N1087">
        <v>123</v>
      </c>
      <c r="O1087">
        <v>12</v>
      </c>
      <c r="P1087">
        <v>19</v>
      </c>
      <c r="Q1087" t="s">
        <v>543</v>
      </c>
      <c r="R1087" s="32" t="s">
        <v>426</v>
      </c>
      <c r="S1087">
        <v>1000</v>
      </c>
      <c r="T1087" s="33" t="s">
        <v>417</v>
      </c>
      <c r="U1087">
        <v>3</v>
      </c>
      <c r="V1087">
        <v>66</v>
      </c>
      <c r="W1087" t="s">
        <v>533</v>
      </c>
      <c r="X1087">
        <v>12</v>
      </c>
      <c r="Y1087">
        <v>12</v>
      </c>
      <c r="Z1087">
        <v>11</v>
      </c>
      <c r="AD1087" t="s">
        <v>1463</v>
      </c>
      <c r="AE1087">
        <v>1000</v>
      </c>
      <c r="AF1087" t="s">
        <v>1464</v>
      </c>
    </row>
    <row r="1088" spans="1:32" x14ac:dyDescent="0.25">
      <c r="A1088" s="20" t="s">
        <v>218</v>
      </c>
      <c r="B1088" s="22" t="s">
        <v>250</v>
      </c>
      <c r="C1088" s="36" t="str">
        <f>VLOOKUP(X1088, method!$A$1:$B$15, 2, 0)</f>
        <v>中後</v>
      </c>
      <c r="D1088">
        <v>9</v>
      </c>
      <c r="E1088" s="141" t="str">
        <f t="shared" si="32"/>
        <v/>
      </c>
      <c r="F1088" s="141">
        <f>COUNTIF($B$2:B1088,B1088)</f>
        <v>3</v>
      </c>
      <c r="G1088" s="141" t="str">
        <f t="shared" si="33"/>
        <v/>
      </c>
      <c r="H1088">
        <v>2</v>
      </c>
      <c r="I1088">
        <v>10</v>
      </c>
      <c r="J1088" s="57" t="s">
        <v>326</v>
      </c>
      <c r="K1088" s="51" t="s">
        <v>43</v>
      </c>
      <c r="L1088" s="21" t="s">
        <v>168</v>
      </c>
      <c r="M1088">
        <v>113</v>
      </c>
      <c r="N1088">
        <v>127</v>
      </c>
      <c r="O1088">
        <v>12</v>
      </c>
      <c r="P1088">
        <v>42</v>
      </c>
      <c r="Q1088" t="s">
        <v>422</v>
      </c>
      <c r="R1088" s="31" t="s">
        <v>420</v>
      </c>
      <c r="S1088" s="41">
        <v>1650</v>
      </c>
      <c r="T1088" s="33" t="s">
        <v>417</v>
      </c>
      <c r="U1088">
        <v>3</v>
      </c>
      <c r="V1088">
        <v>68</v>
      </c>
      <c r="W1088" t="s">
        <v>505</v>
      </c>
      <c r="X1088">
        <v>10</v>
      </c>
      <c r="Y1088">
        <v>10</v>
      </c>
      <c r="Z1088">
        <v>9</v>
      </c>
      <c r="AA1088">
        <v>9</v>
      </c>
      <c r="AD1088" t="s">
        <v>1000</v>
      </c>
      <c r="AE1088">
        <v>1007</v>
      </c>
      <c r="AF1088" t="s">
        <v>17</v>
      </c>
    </row>
    <row r="1089" spans="1:32" x14ac:dyDescent="0.25">
      <c r="A1089" s="20" t="s">
        <v>218</v>
      </c>
      <c r="B1089" s="22" t="s">
        <v>250</v>
      </c>
      <c r="C1089" s="36" t="str">
        <f>VLOOKUP(X1089, method!$A$1:$B$15, 2, 0)</f>
        <v>中後</v>
      </c>
      <c r="D1089" s="30">
        <v>5</v>
      </c>
      <c r="E1089" s="141" t="str">
        <f t="shared" si="32"/>
        <v/>
      </c>
      <c r="F1089" s="141">
        <f>COUNTIF($B$2:B1089,B1089)</f>
        <v>4</v>
      </c>
      <c r="G1089" s="141" t="str">
        <f t="shared" si="33"/>
        <v/>
      </c>
      <c r="H1089">
        <v>2</v>
      </c>
      <c r="I1089">
        <v>5</v>
      </c>
      <c r="J1089" s="57" t="s">
        <v>326</v>
      </c>
      <c r="K1089" s="51" t="s">
        <v>43</v>
      </c>
      <c r="L1089" s="21" t="s">
        <v>168</v>
      </c>
      <c r="M1089">
        <v>113</v>
      </c>
      <c r="N1089">
        <v>127</v>
      </c>
      <c r="O1089">
        <v>12</v>
      </c>
      <c r="P1089">
        <v>21</v>
      </c>
      <c r="Q1089" t="s">
        <v>882</v>
      </c>
      <c r="R1089" t="s">
        <v>457</v>
      </c>
      <c r="S1089" s="41">
        <v>1650</v>
      </c>
      <c r="T1089" s="34" t="s">
        <v>671</v>
      </c>
      <c r="U1089">
        <v>3</v>
      </c>
      <c r="V1089">
        <v>69</v>
      </c>
      <c r="W1089" t="s">
        <v>490</v>
      </c>
      <c r="X1089">
        <v>9</v>
      </c>
      <c r="Y1089">
        <v>9</v>
      </c>
      <c r="Z1089">
        <v>9</v>
      </c>
      <c r="AA1089">
        <v>5</v>
      </c>
      <c r="AD1089" t="s">
        <v>1465</v>
      </c>
      <c r="AE1089">
        <v>998</v>
      </c>
      <c r="AF1089" t="s">
        <v>17</v>
      </c>
    </row>
    <row r="1090" spans="1:32" x14ac:dyDescent="0.25">
      <c r="A1090" s="20" t="s">
        <v>218</v>
      </c>
      <c r="B1090" s="22" t="s">
        <v>250</v>
      </c>
      <c r="C1090" s="38" t="str">
        <f>VLOOKUP(X1090, method!$A$1:$B$15, 2, 0)</f>
        <v>留後</v>
      </c>
      <c r="D1090" s="28">
        <v>3</v>
      </c>
      <c r="E1090" s="140" t="str">
        <f t="shared" ref="E1090:E1153" si="34">IF(COUNTIFS($B:$B,B1090,$F:$F,"&lt;="&amp;5,$D:$D,"&lt;="&amp;5)&gt;=3,"忠","")</f>
        <v/>
      </c>
      <c r="F1090" s="140">
        <f>COUNTIF($B$2:B1090,B1090)</f>
        <v>5</v>
      </c>
      <c r="G1090" s="140" t="str">
        <f t="shared" ref="G1090:G1153" si="35">IF(F1090&lt;=5,
    IF(COUNTIFS($B:$B,TRIM($B1090),$F:$F,"&lt;=5",$AC:$AC,"&lt;&gt;"&amp;LOOKUP(1,0/((TRIM($B:$B)=TRIM($B1090))*($F:$F=1)),$AC:$AC))&gt;0,
    "倉",""),
"")</f>
        <v/>
      </c>
      <c r="H1090">
        <v>2</v>
      </c>
      <c r="I1090">
        <v>11</v>
      </c>
      <c r="J1090" s="57" t="s">
        <v>326</v>
      </c>
      <c r="K1090" s="51" t="s">
        <v>43</v>
      </c>
      <c r="L1090" s="21" t="s">
        <v>168</v>
      </c>
      <c r="M1090">
        <v>113</v>
      </c>
      <c r="N1090">
        <v>128</v>
      </c>
      <c r="O1090">
        <v>12</v>
      </c>
      <c r="P1090">
        <v>54</v>
      </c>
      <c r="Q1090" t="s">
        <v>664</v>
      </c>
      <c r="R1090" t="s">
        <v>483</v>
      </c>
      <c r="S1090">
        <v>1200</v>
      </c>
      <c r="T1090" s="33" t="s">
        <v>417</v>
      </c>
      <c r="U1090">
        <v>3</v>
      </c>
      <c r="V1090">
        <v>69</v>
      </c>
      <c r="W1090" t="s">
        <v>474</v>
      </c>
      <c r="X1090">
        <v>12</v>
      </c>
      <c r="Y1090">
        <v>12</v>
      </c>
      <c r="Z1090">
        <v>3</v>
      </c>
      <c r="AD1090" t="s">
        <v>1077</v>
      </c>
      <c r="AE1090">
        <v>1003</v>
      </c>
      <c r="AF1090" t="s">
        <v>17</v>
      </c>
    </row>
    <row r="1091" spans="1:32" x14ac:dyDescent="0.25">
      <c r="A1091" s="20" t="s">
        <v>218</v>
      </c>
      <c r="B1091" s="22" t="s">
        <v>250</v>
      </c>
      <c r="C1091" s="36" t="str">
        <f>VLOOKUP(X1091, method!$A$1:$B$15, 2, 0)</f>
        <v>中後</v>
      </c>
      <c r="D1091">
        <v>9</v>
      </c>
      <c r="E1091" s="141" t="str">
        <f t="shared" si="34"/>
        <v/>
      </c>
      <c r="F1091" s="141">
        <f>COUNTIF($B$2:B1091,B1091)</f>
        <v>6</v>
      </c>
      <c r="G1091" s="141" t="str">
        <f t="shared" si="35"/>
        <v/>
      </c>
      <c r="H1091">
        <v>2</v>
      </c>
      <c r="I1091">
        <v>13</v>
      </c>
      <c r="J1091" s="57" t="s">
        <v>326</v>
      </c>
      <c r="K1091" s="72" t="s">
        <v>434</v>
      </c>
      <c r="L1091" s="21" t="s">
        <v>168</v>
      </c>
      <c r="M1091">
        <v>113</v>
      </c>
      <c r="N1091">
        <v>126</v>
      </c>
      <c r="O1091">
        <v>12</v>
      </c>
      <c r="P1091">
        <v>21</v>
      </c>
      <c r="Q1091" t="s">
        <v>1086</v>
      </c>
      <c r="R1091" t="s">
        <v>483</v>
      </c>
      <c r="S1091">
        <v>1400</v>
      </c>
      <c r="T1091" s="33" t="s">
        <v>427</v>
      </c>
      <c r="U1091">
        <v>3</v>
      </c>
      <c r="V1091">
        <v>69</v>
      </c>
      <c r="W1091">
        <v>4</v>
      </c>
      <c r="X1091">
        <v>8</v>
      </c>
      <c r="Y1091">
        <v>8</v>
      </c>
      <c r="Z1091">
        <v>9</v>
      </c>
      <c r="AA1091">
        <v>9</v>
      </c>
      <c r="AD1091" t="s">
        <v>1218</v>
      </c>
      <c r="AE1091">
        <v>1009</v>
      </c>
      <c r="AF1091" t="s">
        <v>17</v>
      </c>
    </row>
    <row r="1092" spans="1:32" x14ac:dyDescent="0.25">
      <c r="A1092" s="20" t="s">
        <v>218</v>
      </c>
      <c r="B1092" s="22" t="s">
        <v>250</v>
      </c>
      <c r="C1092" s="36" t="str">
        <f>VLOOKUP(X1092, method!$A$1:$B$15, 2, 0)</f>
        <v>中後</v>
      </c>
      <c r="D1092" s="28">
        <v>1</v>
      </c>
      <c r="E1092" s="140" t="str">
        <f t="shared" si="34"/>
        <v/>
      </c>
      <c r="F1092" s="140">
        <f>COUNTIF($B$2:B1092,B1092)</f>
        <v>7</v>
      </c>
      <c r="G1092" s="140" t="str">
        <f t="shared" si="35"/>
        <v/>
      </c>
      <c r="H1092">
        <v>2</v>
      </c>
      <c r="I1092">
        <v>4</v>
      </c>
      <c r="J1092" s="57" t="s">
        <v>326</v>
      </c>
      <c r="K1092" s="72" t="s">
        <v>434</v>
      </c>
      <c r="L1092" s="21" t="s">
        <v>168</v>
      </c>
      <c r="M1092">
        <v>113</v>
      </c>
      <c r="N1092">
        <v>120</v>
      </c>
      <c r="O1092">
        <v>12</v>
      </c>
      <c r="P1092">
        <v>14</v>
      </c>
      <c r="Q1092" t="s">
        <v>884</v>
      </c>
      <c r="R1092" t="s">
        <v>477</v>
      </c>
      <c r="S1092">
        <v>1400</v>
      </c>
      <c r="T1092" s="33" t="s">
        <v>417</v>
      </c>
      <c r="U1092">
        <v>3</v>
      </c>
      <c r="V1092">
        <v>62</v>
      </c>
      <c r="W1092" s="12" t="s">
        <v>418</v>
      </c>
      <c r="X1092">
        <v>8</v>
      </c>
      <c r="Y1092">
        <v>7</v>
      </c>
      <c r="Z1092">
        <v>6</v>
      </c>
      <c r="AA1092">
        <v>1</v>
      </c>
      <c r="AD1092" t="s">
        <v>1466</v>
      </c>
      <c r="AE1092">
        <v>1019</v>
      </c>
      <c r="AF1092" t="s">
        <v>17</v>
      </c>
    </row>
    <row r="1093" spans="1:32" x14ac:dyDescent="0.25">
      <c r="A1093" s="20" t="s">
        <v>218</v>
      </c>
      <c r="B1093" s="22" t="s">
        <v>250</v>
      </c>
      <c r="C1093" s="38" t="str">
        <f>VLOOKUP(X1093, method!$A$1:$B$15, 2, 0)</f>
        <v>留後</v>
      </c>
      <c r="D1093">
        <v>9</v>
      </c>
      <c r="E1093" s="141" t="str">
        <f t="shared" si="34"/>
        <v/>
      </c>
      <c r="F1093" s="141">
        <f>COUNTIF($B$2:B1093,B1093)</f>
        <v>8</v>
      </c>
      <c r="G1093" s="141" t="str">
        <f t="shared" si="35"/>
        <v/>
      </c>
      <c r="H1093">
        <v>2</v>
      </c>
      <c r="I1093">
        <v>14</v>
      </c>
      <c r="J1093" s="57" t="s">
        <v>326</v>
      </c>
      <c r="K1093" s="72" t="s">
        <v>434</v>
      </c>
      <c r="L1093" s="21" t="s">
        <v>168</v>
      </c>
      <c r="M1093">
        <v>113</v>
      </c>
      <c r="N1093">
        <v>119</v>
      </c>
      <c r="O1093">
        <v>12</v>
      </c>
      <c r="P1093">
        <v>19</v>
      </c>
      <c r="Q1093" t="s">
        <v>779</v>
      </c>
      <c r="R1093" t="s">
        <v>508</v>
      </c>
      <c r="S1093">
        <v>1400</v>
      </c>
      <c r="T1093" s="33" t="s">
        <v>427</v>
      </c>
      <c r="U1093">
        <v>3</v>
      </c>
      <c r="V1093">
        <v>64</v>
      </c>
      <c r="W1093" t="s">
        <v>474</v>
      </c>
      <c r="X1093">
        <v>14</v>
      </c>
      <c r="Y1093">
        <v>12</v>
      </c>
      <c r="Z1093">
        <v>12</v>
      </c>
      <c r="AA1093">
        <v>9</v>
      </c>
      <c r="AD1093" t="s">
        <v>1467</v>
      </c>
      <c r="AE1093">
        <v>1010</v>
      </c>
      <c r="AF1093" t="s">
        <v>17</v>
      </c>
    </row>
    <row r="1094" spans="1:32" x14ac:dyDescent="0.25">
      <c r="A1094" s="20" t="s">
        <v>218</v>
      </c>
      <c r="B1094" s="22" t="s">
        <v>250</v>
      </c>
      <c r="C1094" s="38" t="str">
        <f>VLOOKUP(X1094, method!$A$1:$B$15, 2, 0)</f>
        <v>留後</v>
      </c>
      <c r="D1094" s="28">
        <v>3</v>
      </c>
      <c r="E1094" s="140" t="str">
        <f t="shared" si="34"/>
        <v/>
      </c>
      <c r="F1094" s="140">
        <f>COUNTIF($B$2:B1094,B1094)</f>
        <v>9</v>
      </c>
      <c r="G1094" s="140" t="str">
        <f t="shared" si="35"/>
        <v/>
      </c>
      <c r="H1094">
        <v>2</v>
      </c>
      <c r="I1094">
        <v>8</v>
      </c>
      <c r="J1094" s="57" t="s">
        <v>326</v>
      </c>
      <c r="K1094" s="72" t="s">
        <v>434</v>
      </c>
      <c r="L1094" s="21" t="s">
        <v>168</v>
      </c>
      <c r="M1094">
        <v>113</v>
      </c>
      <c r="N1094">
        <v>120</v>
      </c>
      <c r="O1094">
        <v>12</v>
      </c>
      <c r="P1094">
        <v>30</v>
      </c>
      <c r="Q1094" t="s">
        <v>1070</v>
      </c>
      <c r="R1094" t="s">
        <v>508</v>
      </c>
      <c r="S1094">
        <v>1400</v>
      </c>
      <c r="T1094" s="33" t="s">
        <v>417</v>
      </c>
      <c r="U1094">
        <v>3</v>
      </c>
      <c r="V1094">
        <v>64</v>
      </c>
      <c r="W1094" s="12" t="s">
        <v>423</v>
      </c>
      <c r="X1094">
        <v>11</v>
      </c>
      <c r="Y1094">
        <v>11</v>
      </c>
      <c r="Z1094">
        <v>11</v>
      </c>
      <c r="AA1094">
        <v>3</v>
      </c>
      <c r="AD1094" t="s">
        <v>1228</v>
      </c>
      <c r="AE1094">
        <v>1007</v>
      </c>
      <c r="AF1094" t="s">
        <v>17</v>
      </c>
    </row>
    <row r="1095" spans="1:32" x14ac:dyDescent="0.25">
      <c r="A1095" s="20" t="s">
        <v>218</v>
      </c>
      <c r="B1095" s="22" t="s">
        <v>250</v>
      </c>
      <c r="C1095" s="37" t="str">
        <f>VLOOKUP(X1095, method!$A$1:$B$15, 2, 0)</f>
        <v>中前</v>
      </c>
      <c r="D1095">
        <v>6</v>
      </c>
      <c r="E1095" s="141" t="str">
        <f t="shared" si="34"/>
        <v/>
      </c>
      <c r="F1095" s="141">
        <f>COUNTIF($B$2:B1095,B1095)</f>
        <v>10</v>
      </c>
      <c r="G1095" s="141" t="str">
        <f t="shared" si="35"/>
        <v/>
      </c>
      <c r="H1095">
        <v>2</v>
      </c>
      <c r="I1095">
        <v>3</v>
      </c>
      <c r="J1095" s="57" t="s">
        <v>326</v>
      </c>
      <c r="K1095" s="56" t="s">
        <v>69</v>
      </c>
      <c r="L1095" s="21" t="s">
        <v>168</v>
      </c>
      <c r="M1095">
        <v>113</v>
      </c>
      <c r="N1095">
        <v>122</v>
      </c>
      <c r="O1095">
        <v>12</v>
      </c>
      <c r="P1095">
        <v>27</v>
      </c>
      <c r="Q1095" t="s">
        <v>515</v>
      </c>
      <c r="R1095" s="32" t="s">
        <v>432</v>
      </c>
      <c r="S1095">
        <v>1200</v>
      </c>
      <c r="T1095" s="33" t="s">
        <v>427</v>
      </c>
      <c r="U1095">
        <v>3</v>
      </c>
      <c r="V1095">
        <v>66</v>
      </c>
      <c r="W1095" t="s">
        <v>484</v>
      </c>
      <c r="X1095">
        <v>5</v>
      </c>
      <c r="Y1095">
        <v>5</v>
      </c>
      <c r="Z1095">
        <v>6</v>
      </c>
      <c r="AD1095" t="s">
        <v>831</v>
      </c>
      <c r="AE1095">
        <v>1015</v>
      </c>
      <c r="AF1095" t="s">
        <v>17</v>
      </c>
    </row>
    <row r="1096" spans="1:32" x14ac:dyDescent="0.25">
      <c r="A1096" s="20" t="s">
        <v>218</v>
      </c>
      <c r="B1096" s="22" t="s">
        <v>250</v>
      </c>
      <c r="C1096" s="36" t="str">
        <f>VLOOKUP(X1096, method!$A$1:$B$15, 2, 0)</f>
        <v>中後</v>
      </c>
      <c r="D1096">
        <v>10</v>
      </c>
      <c r="E1096" s="141" t="str">
        <f t="shared" si="34"/>
        <v/>
      </c>
      <c r="F1096" s="141">
        <f>COUNTIF($B$2:B1096,B1096)</f>
        <v>11</v>
      </c>
      <c r="G1096" s="141" t="str">
        <f t="shared" si="35"/>
        <v/>
      </c>
      <c r="H1096">
        <v>2</v>
      </c>
      <c r="I1096">
        <v>10</v>
      </c>
      <c r="J1096" s="57" t="s">
        <v>326</v>
      </c>
      <c r="K1096" s="50" t="s">
        <v>565</v>
      </c>
      <c r="L1096" s="21" t="s">
        <v>168</v>
      </c>
      <c r="M1096">
        <v>113</v>
      </c>
      <c r="N1096">
        <v>123</v>
      </c>
      <c r="O1096">
        <v>12</v>
      </c>
      <c r="P1096">
        <v>50</v>
      </c>
      <c r="Q1096" t="s">
        <v>899</v>
      </c>
      <c r="R1096" s="31" t="s">
        <v>420</v>
      </c>
      <c r="S1096" s="41">
        <v>1650</v>
      </c>
      <c r="T1096" s="33" t="s">
        <v>427</v>
      </c>
      <c r="U1096">
        <v>3</v>
      </c>
      <c r="V1096">
        <v>68</v>
      </c>
      <c r="W1096" t="s">
        <v>643</v>
      </c>
      <c r="X1096">
        <v>10</v>
      </c>
      <c r="Y1096">
        <v>11</v>
      </c>
      <c r="Z1096">
        <v>11</v>
      </c>
      <c r="AA1096">
        <v>10</v>
      </c>
      <c r="AD1096" t="s">
        <v>1345</v>
      </c>
      <c r="AE1096">
        <v>1011</v>
      </c>
      <c r="AF1096" t="s">
        <v>17</v>
      </c>
    </row>
    <row r="1097" spans="1:32" x14ac:dyDescent="0.25">
      <c r="A1097" s="20" t="s">
        <v>218</v>
      </c>
      <c r="B1097" s="22" t="s">
        <v>250</v>
      </c>
      <c r="C1097" s="37" t="str">
        <f>VLOOKUP(X1097, method!$A$1:$B$15, 2, 0)</f>
        <v>中前</v>
      </c>
      <c r="D1097">
        <v>9</v>
      </c>
      <c r="E1097" s="141" t="str">
        <f t="shared" si="34"/>
        <v/>
      </c>
      <c r="F1097" s="141">
        <f>COUNTIF($B$2:B1097,B1097)</f>
        <v>12</v>
      </c>
      <c r="G1097" s="141" t="str">
        <f t="shared" si="35"/>
        <v/>
      </c>
      <c r="H1097">
        <v>2</v>
      </c>
      <c r="I1097">
        <v>3</v>
      </c>
      <c r="J1097" s="57" t="s">
        <v>326</v>
      </c>
      <c r="K1097" s="76" t="s">
        <v>407</v>
      </c>
      <c r="L1097" s="21" t="s">
        <v>168</v>
      </c>
      <c r="M1097">
        <v>113</v>
      </c>
      <c r="N1097">
        <v>129</v>
      </c>
      <c r="O1097">
        <v>12</v>
      </c>
      <c r="P1097">
        <v>38</v>
      </c>
      <c r="Q1097" t="s">
        <v>536</v>
      </c>
      <c r="R1097" t="s">
        <v>483</v>
      </c>
      <c r="S1097">
        <v>1400</v>
      </c>
      <c r="T1097" s="33" t="s">
        <v>417</v>
      </c>
      <c r="U1097">
        <v>3</v>
      </c>
      <c r="V1097">
        <v>70</v>
      </c>
      <c r="W1097" t="s">
        <v>513</v>
      </c>
      <c r="X1097">
        <v>4</v>
      </c>
      <c r="Y1097">
        <v>6</v>
      </c>
      <c r="Z1097">
        <v>7</v>
      </c>
      <c r="AA1097">
        <v>9</v>
      </c>
      <c r="AD1097" t="s">
        <v>1213</v>
      </c>
      <c r="AE1097">
        <v>1005</v>
      </c>
      <c r="AF1097" t="s">
        <v>17</v>
      </c>
    </row>
    <row r="1098" spans="1:32" x14ac:dyDescent="0.25">
      <c r="A1098" s="20" t="s">
        <v>218</v>
      </c>
      <c r="B1098" s="22" t="s">
        <v>250</v>
      </c>
      <c r="C1098" s="36" t="str">
        <f>VLOOKUP(X1098, method!$A$1:$B$15, 2, 0)</f>
        <v>中後</v>
      </c>
      <c r="D1098">
        <v>11</v>
      </c>
      <c r="E1098" s="141" t="str">
        <f t="shared" si="34"/>
        <v/>
      </c>
      <c r="F1098" s="141">
        <f>COUNTIF($B$2:B1098,B1098)</f>
        <v>13</v>
      </c>
      <c r="G1098" s="141" t="str">
        <f t="shared" si="35"/>
        <v/>
      </c>
      <c r="H1098">
        <v>2</v>
      </c>
      <c r="I1098">
        <v>1</v>
      </c>
      <c r="J1098" s="57" t="s">
        <v>326</v>
      </c>
      <c r="K1098" s="72" t="s">
        <v>434</v>
      </c>
      <c r="L1098" s="21" t="s">
        <v>168</v>
      </c>
      <c r="M1098">
        <v>113</v>
      </c>
      <c r="N1098">
        <v>128</v>
      </c>
      <c r="O1098">
        <v>12</v>
      </c>
      <c r="P1098">
        <v>17</v>
      </c>
      <c r="Q1098" t="s">
        <v>715</v>
      </c>
      <c r="R1098" t="s">
        <v>508</v>
      </c>
      <c r="S1098">
        <v>1200</v>
      </c>
      <c r="T1098" s="33" t="s">
        <v>417</v>
      </c>
      <c r="U1098">
        <v>3</v>
      </c>
      <c r="V1098">
        <v>70</v>
      </c>
      <c r="W1098" t="s">
        <v>435</v>
      </c>
      <c r="X1098">
        <v>8</v>
      </c>
      <c r="Y1098">
        <v>7</v>
      </c>
      <c r="Z1098">
        <v>11</v>
      </c>
      <c r="AD1098" t="s">
        <v>1120</v>
      </c>
      <c r="AE1098">
        <v>1015</v>
      </c>
      <c r="AF1098" t="s">
        <v>17</v>
      </c>
    </row>
    <row r="1099" spans="1:32" x14ac:dyDescent="0.25">
      <c r="A1099" s="20" t="s">
        <v>218</v>
      </c>
      <c r="B1099" s="22" t="s">
        <v>250</v>
      </c>
      <c r="C1099" s="37" t="str">
        <f>VLOOKUP(X1099, method!$A$1:$B$15, 2, 0)</f>
        <v>中前</v>
      </c>
      <c r="D1099" s="28">
        <v>2</v>
      </c>
      <c r="E1099" s="140" t="str">
        <f t="shared" si="34"/>
        <v/>
      </c>
      <c r="F1099" s="140">
        <f>COUNTIF($B$2:B1099,B1099)</f>
        <v>14</v>
      </c>
      <c r="G1099" s="140" t="str">
        <f t="shared" si="35"/>
        <v/>
      </c>
      <c r="H1099">
        <v>2</v>
      </c>
      <c r="I1099">
        <v>2</v>
      </c>
      <c r="J1099" s="57" t="s">
        <v>326</v>
      </c>
      <c r="K1099" s="72" t="s">
        <v>434</v>
      </c>
      <c r="L1099" s="21" t="s">
        <v>168</v>
      </c>
      <c r="M1099">
        <v>113</v>
      </c>
      <c r="N1099">
        <v>126</v>
      </c>
      <c r="O1099">
        <v>12</v>
      </c>
      <c r="P1099">
        <v>60</v>
      </c>
      <c r="Q1099" t="s">
        <v>647</v>
      </c>
      <c r="R1099" t="s">
        <v>483</v>
      </c>
      <c r="S1099">
        <v>1400</v>
      </c>
      <c r="T1099" s="33" t="s">
        <v>427</v>
      </c>
      <c r="U1099">
        <v>3</v>
      </c>
      <c r="V1099">
        <v>69</v>
      </c>
      <c r="W1099" s="12" t="s">
        <v>423</v>
      </c>
      <c r="X1099">
        <v>5</v>
      </c>
      <c r="Y1099">
        <v>7</v>
      </c>
      <c r="Z1099">
        <v>5</v>
      </c>
      <c r="AA1099">
        <v>2</v>
      </c>
      <c r="AD1099" t="s">
        <v>1468</v>
      </c>
      <c r="AE1099">
        <v>1008</v>
      </c>
      <c r="AF1099" t="s">
        <v>17</v>
      </c>
    </row>
    <row r="1100" spans="1:32" x14ac:dyDescent="0.25">
      <c r="A1100" s="20" t="s">
        <v>218</v>
      </c>
      <c r="B1100" s="22" t="s">
        <v>250</v>
      </c>
      <c r="C1100" s="38" t="str">
        <f>VLOOKUP(X1100, method!$A$1:$B$15, 2, 0)</f>
        <v>留後</v>
      </c>
      <c r="D1100" s="30">
        <v>4</v>
      </c>
      <c r="E1100" s="141" t="str">
        <f t="shared" si="34"/>
        <v/>
      </c>
      <c r="F1100" s="141">
        <f>COUNTIF($B$2:B1100,B1100)</f>
        <v>15</v>
      </c>
      <c r="G1100" s="141" t="str">
        <f t="shared" si="35"/>
        <v/>
      </c>
      <c r="H1100">
        <v>2</v>
      </c>
      <c r="I1100">
        <v>4</v>
      </c>
      <c r="J1100" s="57" t="s">
        <v>326</v>
      </c>
      <c r="K1100" s="72" t="s">
        <v>434</v>
      </c>
      <c r="L1100" s="21" t="s">
        <v>168</v>
      </c>
      <c r="M1100">
        <v>113</v>
      </c>
      <c r="N1100">
        <v>122</v>
      </c>
      <c r="O1100">
        <v>12</v>
      </c>
      <c r="P1100">
        <v>65</v>
      </c>
      <c r="Q1100" t="s">
        <v>459</v>
      </c>
      <c r="R1100" t="s">
        <v>457</v>
      </c>
      <c r="S1100">
        <v>1200</v>
      </c>
      <c r="T1100" s="33" t="s">
        <v>417</v>
      </c>
      <c r="U1100">
        <v>3</v>
      </c>
      <c r="V1100">
        <v>71</v>
      </c>
      <c r="W1100" t="s">
        <v>502</v>
      </c>
      <c r="X1100">
        <v>11</v>
      </c>
      <c r="Y1100">
        <v>9</v>
      </c>
      <c r="Z1100">
        <v>4</v>
      </c>
      <c r="AD1100" t="s">
        <v>361</v>
      </c>
      <c r="AE1100">
        <v>1016</v>
      </c>
      <c r="AF1100" t="s">
        <v>17</v>
      </c>
    </row>
    <row r="1101" spans="1:32" x14ac:dyDescent="0.25">
      <c r="A1101" s="20" t="s">
        <v>218</v>
      </c>
      <c r="B1101" s="22" t="s">
        <v>250</v>
      </c>
      <c r="C1101" s="38" t="str">
        <f>VLOOKUP(X1101, method!$A$1:$B$15, 2, 0)</f>
        <v>留後</v>
      </c>
      <c r="D1101">
        <v>12</v>
      </c>
      <c r="E1101" s="141" t="str">
        <f t="shared" si="34"/>
        <v/>
      </c>
      <c r="F1101" s="141">
        <f>COUNTIF($B$2:B1101,B1101)</f>
        <v>16</v>
      </c>
      <c r="G1101" s="141" t="str">
        <f t="shared" si="35"/>
        <v/>
      </c>
      <c r="H1101">
        <v>2</v>
      </c>
      <c r="I1101">
        <v>12</v>
      </c>
      <c r="J1101" s="57" t="s">
        <v>326</v>
      </c>
      <c r="K1101" s="72" t="s">
        <v>434</v>
      </c>
      <c r="L1101" s="21" t="s">
        <v>168</v>
      </c>
      <c r="M1101">
        <v>113</v>
      </c>
      <c r="N1101">
        <v>130</v>
      </c>
      <c r="O1101">
        <v>12</v>
      </c>
      <c r="P1101">
        <v>36</v>
      </c>
      <c r="Q1101" t="s">
        <v>718</v>
      </c>
      <c r="R1101" s="31" t="s">
        <v>420</v>
      </c>
      <c r="S1101" s="41">
        <v>1650</v>
      </c>
      <c r="T1101" s="33" t="s">
        <v>417</v>
      </c>
      <c r="U1101">
        <v>3</v>
      </c>
      <c r="V1101">
        <v>73</v>
      </c>
      <c r="W1101">
        <v>7</v>
      </c>
      <c r="X1101">
        <v>11</v>
      </c>
      <c r="Y1101">
        <v>11</v>
      </c>
      <c r="Z1101">
        <v>11</v>
      </c>
      <c r="AA1101">
        <v>12</v>
      </c>
      <c r="AD1101" t="s">
        <v>1257</v>
      </c>
      <c r="AE1101">
        <v>992</v>
      </c>
      <c r="AF1101" t="s">
        <v>17</v>
      </c>
    </row>
    <row r="1102" spans="1:32" x14ac:dyDescent="0.25">
      <c r="A1102" s="20" t="s">
        <v>218</v>
      </c>
      <c r="B1102" s="22" t="s">
        <v>250</v>
      </c>
      <c r="C1102" s="36" t="str">
        <f>VLOOKUP(X1102, method!$A$1:$B$15, 2, 0)</f>
        <v>中後</v>
      </c>
      <c r="D1102" s="30">
        <v>5</v>
      </c>
      <c r="E1102" s="141" t="str">
        <f t="shared" si="34"/>
        <v/>
      </c>
      <c r="F1102" s="141">
        <f>COUNTIF($B$2:B1102,B1102)</f>
        <v>17</v>
      </c>
      <c r="G1102" s="141" t="str">
        <f t="shared" si="35"/>
        <v/>
      </c>
      <c r="H1102">
        <v>2</v>
      </c>
      <c r="I1102">
        <v>4</v>
      </c>
      <c r="J1102" s="57" t="s">
        <v>326</v>
      </c>
      <c r="K1102" s="57" t="s">
        <v>326</v>
      </c>
      <c r="L1102" s="21" t="s">
        <v>168</v>
      </c>
      <c r="M1102">
        <v>113</v>
      </c>
      <c r="N1102">
        <v>128</v>
      </c>
      <c r="O1102">
        <v>12</v>
      </c>
      <c r="P1102">
        <v>45</v>
      </c>
      <c r="Q1102" t="s">
        <v>1104</v>
      </c>
      <c r="R1102" s="32" t="s">
        <v>416</v>
      </c>
      <c r="S1102">
        <v>1200</v>
      </c>
      <c r="T1102" s="33" t="s">
        <v>417</v>
      </c>
      <c r="U1102">
        <v>3</v>
      </c>
      <c r="V1102">
        <v>75</v>
      </c>
      <c r="W1102">
        <v>3</v>
      </c>
      <c r="X1102">
        <v>8</v>
      </c>
      <c r="Y1102">
        <v>10</v>
      </c>
      <c r="Z1102">
        <v>5</v>
      </c>
      <c r="AD1102" t="s">
        <v>797</v>
      </c>
      <c r="AE1102">
        <v>998</v>
      </c>
      <c r="AF1102" t="s">
        <v>17</v>
      </c>
    </row>
    <row r="1103" spans="1:32" x14ac:dyDescent="0.25">
      <c r="A1103" s="20" t="s">
        <v>218</v>
      </c>
      <c r="B1103" s="22" t="s">
        <v>250</v>
      </c>
      <c r="C1103" s="37" t="str">
        <f>VLOOKUP(X1103, method!$A$1:$B$15, 2, 0)</f>
        <v>中前</v>
      </c>
      <c r="D1103">
        <v>12</v>
      </c>
      <c r="E1103" s="141" t="str">
        <f t="shared" si="34"/>
        <v/>
      </c>
      <c r="F1103" s="141">
        <f>COUNTIF($B$2:B1103,B1103)</f>
        <v>18</v>
      </c>
      <c r="G1103" s="141" t="str">
        <f t="shared" si="35"/>
        <v/>
      </c>
      <c r="H1103">
        <v>2</v>
      </c>
      <c r="I1103">
        <v>8</v>
      </c>
      <c r="J1103" s="57" t="s">
        <v>326</v>
      </c>
      <c r="K1103" s="72" t="s">
        <v>434</v>
      </c>
      <c r="L1103" s="21" t="s">
        <v>168</v>
      </c>
      <c r="M1103">
        <v>113</v>
      </c>
      <c r="N1103">
        <v>130</v>
      </c>
      <c r="O1103">
        <v>12</v>
      </c>
      <c r="P1103">
        <v>35</v>
      </c>
      <c r="Q1103" t="s">
        <v>473</v>
      </c>
      <c r="R1103" s="31" t="s">
        <v>420</v>
      </c>
      <c r="S1103">
        <v>1800</v>
      </c>
      <c r="T1103" s="33" t="s">
        <v>427</v>
      </c>
      <c r="U1103">
        <v>3</v>
      </c>
      <c r="V1103">
        <v>75</v>
      </c>
      <c r="W1103" t="s">
        <v>1469</v>
      </c>
      <c r="X1103">
        <v>5</v>
      </c>
      <c r="Y1103">
        <v>5</v>
      </c>
      <c r="Z1103">
        <v>5</v>
      </c>
      <c r="AA1103">
        <v>12</v>
      </c>
      <c r="AB1103">
        <v>12</v>
      </c>
      <c r="AD1103" t="s">
        <v>1470</v>
      </c>
      <c r="AE1103">
        <v>1018</v>
      </c>
      <c r="AF1103" t="s">
        <v>17</v>
      </c>
    </row>
    <row r="1104" spans="1:32" x14ac:dyDescent="0.25">
      <c r="A1104" s="20" t="s">
        <v>218</v>
      </c>
      <c r="B1104" s="22" t="s">
        <v>250</v>
      </c>
      <c r="C1104" s="38" t="str">
        <f>VLOOKUP(X1104, method!$A$1:$B$15, 2, 0)</f>
        <v>留後</v>
      </c>
      <c r="D1104">
        <v>8</v>
      </c>
      <c r="E1104" s="141" t="str">
        <f t="shared" si="34"/>
        <v/>
      </c>
      <c r="F1104" s="141">
        <f>COUNTIF($B$2:B1104,B1104)</f>
        <v>19</v>
      </c>
      <c r="G1104" s="141" t="str">
        <f t="shared" si="35"/>
        <v/>
      </c>
      <c r="H1104">
        <v>2</v>
      </c>
      <c r="I1104">
        <v>6</v>
      </c>
      <c r="J1104" s="57" t="s">
        <v>326</v>
      </c>
      <c r="K1104" s="57" t="s">
        <v>326</v>
      </c>
      <c r="L1104" s="21" t="s">
        <v>168</v>
      </c>
      <c r="M1104">
        <v>113</v>
      </c>
      <c r="N1104">
        <v>131</v>
      </c>
      <c r="O1104">
        <v>12</v>
      </c>
      <c r="P1104">
        <v>34</v>
      </c>
      <c r="Q1104" t="s">
        <v>1014</v>
      </c>
      <c r="R1104" s="31" t="s">
        <v>420</v>
      </c>
      <c r="S1104">
        <v>1200</v>
      </c>
      <c r="T1104" s="33" t="s">
        <v>417</v>
      </c>
      <c r="U1104">
        <v>3</v>
      </c>
      <c r="V1104">
        <v>77</v>
      </c>
      <c r="W1104" t="s">
        <v>502</v>
      </c>
      <c r="X1104">
        <v>11</v>
      </c>
      <c r="Y1104">
        <v>10</v>
      </c>
      <c r="Z1104">
        <v>8</v>
      </c>
      <c r="AD1104" t="s">
        <v>1471</v>
      </c>
      <c r="AE1104">
        <v>999</v>
      </c>
      <c r="AF1104" t="s">
        <v>17</v>
      </c>
    </row>
    <row r="1105" spans="1:32" x14ac:dyDescent="0.25">
      <c r="A1105" s="20" t="s">
        <v>218</v>
      </c>
      <c r="B1105" s="22" t="s">
        <v>250</v>
      </c>
      <c r="C1105" s="37" t="str">
        <f>VLOOKUP(X1105, method!$A$1:$B$15, 2, 0)</f>
        <v>中前</v>
      </c>
      <c r="D1105">
        <v>10</v>
      </c>
      <c r="E1105" s="141" t="str">
        <f t="shared" si="34"/>
        <v/>
      </c>
      <c r="F1105" s="141">
        <f>COUNTIF($B$2:B1105,B1105)</f>
        <v>20</v>
      </c>
      <c r="G1105" s="141" t="str">
        <f t="shared" si="35"/>
        <v/>
      </c>
      <c r="H1105">
        <v>2</v>
      </c>
      <c r="I1105">
        <v>1</v>
      </c>
      <c r="J1105" s="57" t="s">
        <v>326</v>
      </c>
      <c r="K1105" s="57" t="s">
        <v>326</v>
      </c>
      <c r="L1105" s="21" t="s">
        <v>168</v>
      </c>
      <c r="M1105">
        <v>113</v>
      </c>
      <c r="N1105">
        <v>127</v>
      </c>
      <c r="O1105">
        <v>12</v>
      </c>
      <c r="P1105">
        <v>29</v>
      </c>
      <c r="Q1105" t="s">
        <v>482</v>
      </c>
      <c r="R1105" t="s">
        <v>483</v>
      </c>
      <c r="S1105">
        <v>1400</v>
      </c>
      <c r="T1105" s="33" t="s">
        <v>417</v>
      </c>
      <c r="U1105">
        <v>3</v>
      </c>
      <c r="V1105">
        <v>79</v>
      </c>
      <c r="W1105" t="s">
        <v>474</v>
      </c>
      <c r="X1105">
        <v>5</v>
      </c>
      <c r="Y1105">
        <v>5</v>
      </c>
      <c r="Z1105">
        <v>4</v>
      </c>
      <c r="AA1105">
        <v>10</v>
      </c>
      <c r="AD1105" t="s">
        <v>1472</v>
      </c>
      <c r="AE1105">
        <v>1006</v>
      </c>
      <c r="AF1105" t="s">
        <v>17</v>
      </c>
    </row>
    <row r="1106" spans="1:32" x14ac:dyDescent="0.25">
      <c r="A1106" s="20" t="s">
        <v>218</v>
      </c>
      <c r="B1106" s="22" t="s">
        <v>250</v>
      </c>
      <c r="C1106" s="38" t="str">
        <f>VLOOKUP(X1106, method!$A$1:$B$15, 2, 0)</f>
        <v>留後</v>
      </c>
      <c r="D1106" s="30">
        <v>5</v>
      </c>
      <c r="E1106" s="141" t="str">
        <f t="shared" si="34"/>
        <v/>
      </c>
      <c r="F1106" s="141">
        <f>COUNTIF($B$2:B1106,B1106)</f>
        <v>21</v>
      </c>
      <c r="G1106" s="141" t="str">
        <f t="shared" si="35"/>
        <v/>
      </c>
      <c r="H1106">
        <v>2</v>
      </c>
      <c r="I1106">
        <v>9</v>
      </c>
      <c r="J1106" s="57" t="s">
        <v>326</v>
      </c>
      <c r="K1106" s="57" t="s">
        <v>326</v>
      </c>
      <c r="L1106" s="21" t="s">
        <v>168</v>
      </c>
      <c r="M1106">
        <v>113</v>
      </c>
      <c r="N1106">
        <v>113</v>
      </c>
      <c r="O1106">
        <v>12</v>
      </c>
      <c r="P1106">
        <v>160</v>
      </c>
      <c r="Q1106" t="s">
        <v>486</v>
      </c>
      <c r="R1106" t="s">
        <v>477</v>
      </c>
      <c r="S1106">
        <v>1200</v>
      </c>
      <c r="T1106" s="33" t="s">
        <v>417</v>
      </c>
      <c r="U1106">
        <v>2</v>
      </c>
      <c r="V1106">
        <v>80</v>
      </c>
      <c r="W1106" t="s">
        <v>589</v>
      </c>
      <c r="X1106">
        <v>11</v>
      </c>
      <c r="Y1106">
        <v>11</v>
      </c>
      <c r="Z1106">
        <v>5</v>
      </c>
      <c r="AD1106" t="s">
        <v>275</v>
      </c>
      <c r="AE1106">
        <v>1014</v>
      </c>
      <c r="AF1106" t="s">
        <v>17</v>
      </c>
    </row>
    <row r="1107" spans="1:32" x14ac:dyDescent="0.25">
      <c r="A1107" s="20" t="s">
        <v>218</v>
      </c>
      <c r="B1107" s="22" t="s">
        <v>250</v>
      </c>
      <c r="C1107" s="36" t="str">
        <f>VLOOKUP(X1107, method!$A$1:$B$15, 2, 0)</f>
        <v>中後</v>
      </c>
      <c r="D1107">
        <v>6</v>
      </c>
      <c r="E1107" s="141" t="str">
        <f t="shared" si="34"/>
        <v/>
      </c>
      <c r="F1107" s="141">
        <f>COUNTIF($B$2:B1107,B1107)</f>
        <v>22</v>
      </c>
      <c r="G1107" s="141" t="str">
        <f t="shared" si="35"/>
        <v/>
      </c>
      <c r="H1107">
        <v>2</v>
      </c>
      <c r="I1107">
        <v>3</v>
      </c>
      <c r="J1107" s="57" t="s">
        <v>326</v>
      </c>
      <c r="K1107" s="56" t="s">
        <v>69</v>
      </c>
      <c r="L1107" s="21" t="s">
        <v>168</v>
      </c>
      <c r="M1107">
        <v>113</v>
      </c>
      <c r="N1107">
        <v>117</v>
      </c>
      <c r="O1107">
        <v>12</v>
      </c>
      <c r="P1107">
        <v>22</v>
      </c>
      <c r="Q1107" t="s">
        <v>489</v>
      </c>
      <c r="R1107" s="31" t="s">
        <v>420</v>
      </c>
      <c r="S1107" s="41">
        <v>1650</v>
      </c>
      <c r="T1107" s="33" t="s">
        <v>417</v>
      </c>
      <c r="U1107">
        <v>2</v>
      </c>
      <c r="V1107">
        <v>82</v>
      </c>
      <c r="W1107" t="s">
        <v>502</v>
      </c>
      <c r="X1107">
        <v>8</v>
      </c>
      <c r="Y1107">
        <v>7</v>
      </c>
      <c r="Z1107">
        <v>7</v>
      </c>
      <c r="AA1107">
        <v>6</v>
      </c>
      <c r="AD1107" t="s">
        <v>1354</v>
      </c>
      <c r="AE1107">
        <v>1004</v>
      </c>
      <c r="AF1107" t="s">
        <v>17</v>
      </c>
    </row>
    <row r="1108" spans="1:32" x14ac:dyDescent="0.25">
      <c r="A1108" s="20" t="s">
        <v>218</v>
      </c>
      <c r="B1108" s="22" t="s">
        <v>250</v>
      </c>
      <c r="C1108" s="37" t="str">
        <f>VLOOKUP(X1108, method!$A$1:$B$15, 2, 0)</f>
        <v>中前</v>
      </c>
      <c r="D1108">
        <v>7</v>
      </c>
      <c r="E1108" s="141" t="str">
        <f t="shared" si="34"/>
        <v/>
      </c>
      <c r="F1108" s="141">
        <f>COUNTIF($B$2:B1108,B1108)</f>
        <v>23</v>
      </c>
      <c r="G1108" s="141" t="str">
        <f t="shared" si="35"/>
        <v/>
      </c>
      <c r="H1108">
        <v>2</v>
      </c>
      <c r="I1108">
        <v>4</v>
      </c>
      <c r="J1108" s="57" t="s">
        <v>326</v>
      </c>
      <c r="K1108" s="57" t="s">
        <v>326</v>
      </c>
      <c r="L1108" s="21" t="s">
        <v>168</v>
      </c>
      <c r="M1108">
        <v>113</v>
      </c>
      <c r="N1108">
        <v>118</v>
      </c>
      <c r="O1108">
        <v>12</v>
      </c>
      <c r="P1108">
        <v>48</v>
      </c>
      <c r="Q1108" t="s">
        <v>1020</v>
      </c>
      <c r="R1108" t="s">
        <v>465</v>
      </c>
      <c r="S1108">
        <v>1600</v>
      </c>
      <c r="T1108" s="33" t="s">
        <v>417</v>
      </c>
      <c r="U1108">
        <v>2</v>
      </c>
      <c r="V1108">
        <v>84</v>
      </c>
      <c r="W1108">
        <v>6</v>
      </c>
      <c r="X1108">
        <v>5</v>
      </c>
      <c r="Y1108">
        <v>5</v>
      </c>
      <c r="Z1108">
        <v>6</v>
      </c>
      <c r="AA1108">
        <v>7</v>
      </c>
      <c r="AD1108" t="s">
        <v>1473</v>
      </c>
      <c r="AE1108">
        <v>1017</v>
      </c>
      <c r="AF1108" t="s">
        <v>17</v>
      </c>
    </row>
    <row r="1109" spans="1:32" x14ac:dyDescent="0.25">
      <c r="A1109" s="20" t="s">
        <v>218</v>
      </c>
      <c r="B1109" s="22" t="s">
        <v>250</v>
      </c>
      <c r="C1109" s="36" t="str">
        <f>VLOOKUP(X1109, method!$A$1:$B$15, 2, 0)</f>
        <v>中後</v>
      </c>
      <c r="D1109">
        <v>12</v>
      </c>
      <c r="E1109" s="141" t="str">
        <f t="shared" si="34"/>
        <v/>
      </c>
      <c r="F1109" s="141">
        <f>COUNTIF($B$2:B1109,B1109)</f>
        <v>24</v>
      </c>
      <c r="G1109" s="141" t="str">
        <f t="shared" si="35"/>
        <v/>
      </c>
      <c r="H1109">
        <v>2</v>
      </c>
      <c r="I1109">
        <v>5</v>
      </c>
      <c r="J1109" s="57" t="s">
        <v>326</v>
      </c>
      <c r="K1109" s="76" t="s">
        <v>407</v>
      </c>
      <c r="L1109" s="21" t="s">
        <v>168</v>
      </c>
      <c r="M1109">
        <v>113</v>
      </c>
      <c r="N1109">
        <v>119</v>
      </c>
      <c r="O1109">
        <v>12</v>
      </c>
      <c r="P1109">
        <v>36</v>
      </c>
      <c r="Q1109" t="s">
        <v>810</v>
      </c>
      <c r="R1109" t="s">
        <v>508</v>
      </c>
      <c r="S1109">
        <v>1800</v>
      </c>
      <c r="T1109" s="34" t="s">
        <v>438</v>
      </c>
      <c r="U1109">
        <v>2</v>
      </c>
      <c r="V1109">
        <v>86</v>
      </c>
      <c r="W1109">
        <v>3</v>
      </c>
      <c r="X1109">
        <v>8</v>
      </c>
      <c r="Y1109">
        <v>8</v>
      </c>
      <c r="Z1109">
        <v>9</v>
      </c>
      <c r="AA1109">
        <v>9</v>
      </c>
      <c r="AB1109">
        <v>12</v>
      </c>
      <c r="AD1109" t="s">
        <v>1035</v>
      </c>
      <c r="AE1109">
        <v>1012</v>
      </c>
      <c r="AF1109" t="s">
        <v>17</v>
      </c>
    </row>
    <row r="1110" spans="1:32" x14ac:dyDescent="0.25">
      <c r="A1110" s="20" t="s">
        <v>218</v>
      </c>
      <c r="B1110" s="22" t="s">
        <v>250</v>
      </c>
      <c r="C1110" s="37" t="str">
        <f>VLOOKUP(X1110, method!$A$1:$B$15, 2, 0)</f>
        <v>中前</v>
      </c>
      <c r="D1110" s="30">
        <v>5</v>
      </c>
      <c r="E1110" s="141" t="str">
        <f t="shared" si="34"/>
        <v/>
      </c>
      <c r="F1110" s="141">
        <f>COUNTIF($B$2:B1110,B1110)</f>
        <v>25</v>
      </c>
      <c r="G1110" s="141" t="str">
        <f t="shared" si="35"/>
        <v/>
      </c>
      <c r="H1110">
        <v>2</v>
      </c>
      <c r="I1110">
        <v>4</v>
      </c>
      <c r="J1110" s="57" t="s">
        <v>326</v>
      </c>
      <c r="K1110" s="76" t="s">
        <v>407</v>
      </c>
      <c r="L1110" s="21" t="s">
        <v>168</v>
      </c>
      <c r="M1110">
        <v>113</v>
      </c>
      <c r="N1110">
        <v>122</v>
      </c>
      <c r="O1110">
        <v>12</v>
      </c>
      <c r="P1110">
        <v>30</v>
      </c>
      <c r="Q1110" t="s">
        <v>812</v>
      </c>
      <c r="R1110" s="32" t="s">
        <v>426</v>
      </c>
      <c r="S1110" s="41">
        <v>1650</v>
      </c>
      <c r="T1110" s="33" t="s">
        <v>417</v>
      </c>
      <c r="U1110">
        <v>1</v>
      </c>
      <c r="V1110">
        <v>88</v>
      </c>
      <c r="W1110" t="s">
        <v>435</v>
      </c>
      <c r="X1110">
        <v>7</v>
      </c>
      <c r="Y1110">
        <v>7</v>
      </c>
      <c r="Z1110">
        <v>7</v>
      </c>
      <c r="AA1110">
        <v>5</v>
      </c>
      <c r="AD1110" t="s">
        <v>911</v>
      </c>
      <c r="AE1110">
        <v>1006</v>
      </c>
      <c r="AF1110" t="s">
        <v>17</v>
      </c>
    </row>
    <row r="1111" spans="1:32" x14ac:dyDescent="0.25">
      <c r="A1111" s="20" t="s">
        <v>218</v>
      </c>
      <c r="B1111" s="22" t="s">
        <v>250</v>
      </c>
      <c r="C1111" s="38" t="str">
        <f>VLOOKUP(X1111, method!$A$1:$B$15, 2, 0)</f>
        <v>留後</v>
      </c>
      <c r="D1111">
        <v>12</v>
      </c>
      <c r="E1111" s="141" t="str">
        <f t="shared" si="34"/>
        <v/>
      </c>
      <c r="F1111" s="141">
        <f>COUNTIF($B$2:B1111,B1111)</f>
        <v>26</v>
      </c>
      <c r="G1111" s="141" t="str">
        <f t="shared" si="35"/>
        <v/>
      </c>
      <c r="H1111">
        <v>2</v>
      </c>
      <c r="I1111">
        <v>7</v>
      </c>
      <c r="J1111" s="57" t="s">
        <v>326</v>
      </c>
      <c r="K1111" s="76" t="s">
        <v>407</v>
      </c>
      <c r="L1111" s="22" t="s">
        <v>135</v>
      </c>
      <c r="M1111">
        <v>113</v>
      </c>
      <c r="N1111">
        <v>117</v>
      </c>
      <c r="O1111">
        <v>12</v>
      </c>
      <c r="P1111">
        <v>35</v>
      </c>
      <c r="Q1111" t="s">
        <v>1372</v>
      </c>
      <c r="R1111" s="31" t="s">
        <v>420</v>
      </c>
      <c r="S1111">
        <v>1800</v>
      </c>
      <c r="T1111" s="33" t="s">
        <v>417</v>
      </c>
      <c r="U1111" t="s">
        <v>1474</v>
      </c>
      <c r="V1111">
        <v>89</v>
      </c>
      <c r="W1111">
        <v>7</v>
      </c>
      <c r="X1111">
        <v>11</v>
      </c>
      <c r="Y1111">
        <v>11</v>
      </c>
      <c r="Z1111">
        <v>11</v>
      </c>
      <c r="AA1111">
        <v>10</v>
      </c>
      <c r="AB1111">
        <v>12</v>
      </c>
      <c r="AD1111" t="s">
        <v>1475</v>
      </c>
      <c r="AE1111">
        <v>1024</v>
      </c>
      <c r="AF1111" t="s">
        <v>17</v>
      </c>
    </row>
    <row r="1112" spans="1:32" x14ac:dyDescent="0.25">
      <c r="A1112" s="20" t="s">
        <v>218</v>
      </c>
      <c r="B1112" s="22" t="s">
        <v>250</v>
      </c>
      <c r="C1112" s="37" t="str">
        <f>VLOOKUP(X1112, method!$A$1:$B$15, 2, 0)</f>
        <v>中前</v>
      </c>
      <c r="D1112">
        <v>7</v>
      </c>
      <c r="E1112" s="141" t="str">
        <f t="shared" si="34"/>
        <v/>
      </c>
      <c r="F1112" s="141">
        <f>COUNTIF($B$2:B1112,B1112)</f>
        <v>27</v>
      </c>
      <c r="G1112" s="141" t="str">
        <f t="shared" si="35"/>
        <v/>
      </c>
      <c r="H1112">
        <v>2</v>
      </c>
      <c r="I1112">
        <v>2</v>
      </c>
      <c r="J1112" s="57" t="s">
        <v>326</v>
      </c>
      <c r="K1112" s="63" t="s">
        <v>140</v>
      </c>
      <c r="L1112" s="22" t="s">
        <v>135</v>
      </c>
      <c r="M1112">
        <v>113</v>
      </c>
      <c r="N1112">
        <v>126</v>
      </c>
      <c r="O1112">
        <v>12</v>
      </c>
      <c r="P1112">
        <v>6.7</v>
      </c>
      <c r="Q1112" t="s">
        <v>1351</v>
      </c>
      <c r="R1112" s="32" t="s">
        <v>416</v>
      </c>
      <c r="S1112" s="41">
        <v>1650</v>
      </c>
      <c r="T1112" s="33" t="s">
        <v>417</v>
      </c>
      <c r="U1112">
        <v>2</v>
      </c>
      <c r="V1112">
        <v>89</v>
      </c>
      <c r="W1112" t="s">
        <v>435</v>
      </c>
      <c r="X1112">
        <v>5</v>
      </c>
      <c r="Y1112">
        <v>6</v>
      </c>
      <c r="Z1112">
        <v>6</v>
      </c>
      <c r="AA1112">
        <v>7</v>
      </c>
      <c r="AD1112" t="s">
        <v>1476</v>
      </c>
      <c r="AE1112">
        <v>1008</v>
      </c>
      <c r="AF1112" t="s">
        <v>17</v>
      </c>
    </row>
    <row r="1113" spans="1:32" x14ac:dyDescent="0.25">
      <c r="A1113" s="20" t="s">
        <v>218</v>
      </c>
      <c r="B1113" s="22" t="s">
        <v>250</v>
      </c>
      <c r="C1113" s="38" t="str">
        <f>VLOOKUP(X1113, method!$A$1:$B$15, 2, 0)</f>
        <v>留後</v>
      </c>
      <c r="D1113">
        <v>12</v>
      </c>
      <c r="E1113" s="141" t="str">
        <f t="shared" si="34"/>
        <v/>
      </c>
      <c r="F1113" s="141">
        <f>COUNTIF($B$2:B1113,B1113)</f>
        <v>28</v>
      </c>
      <c r="G1113" s="141" t="str">
        <f t="shared" si="35"/>
        <v/>
      </c>
      <c r="H1113">
        <v>2</v>
      </c>
      <c r="I1113">
        <v>8</v>
      </c>
      <c r="J1113" s="57" t="s">
        <v>326</v>
      </c>
      <c r="K1113" s="63" t="s">
        <v>140</v>
      </c>
      <c r="L1113" s="22" t="s">
        <v>135</v>
      </c>
      <c r="M1113">
        <v>113</v>
      </c>
      <c r="N1113">
        <v>125</v>
      </c>
      <c r="O1113">
        <v>12</v>
      </c>
      <c r="P1113">
        <v>6.3</v>
      </c>
      <c r="Q1113" t="s">
        <v>915</v>
      </c>
      <c r="R1113" s="32" t="s">
        <v>432</v>
      </c>
      <c r="S1113">
        <v>1800</v>
      </c>
      <c r="T1113" s="33" t="s">
        <v>417</v>
      </c>
      <c r="U1113">
        <v>2</v>
      </c>
      <c r="V1113">
        <v>89</v>
      </c>
      <c r="W1113" t="s">
        <v>468</v>
      </c>
      <c r="X1113">
        <v>12</v>
      </c>
      <c r="Y1113">
        <v>12</v>
      </c>
      <c r="Z1113">
        <v>12</v>
      </c>
      <c r="AA1113">
        <v>11</v>
      </c>
      <c r="AB1113">
        <v>12</v>
      </c>
      <c r="AD1113" t="s">
        <v>1477</v>
      </c>
      <c r="AE1113">
        <v>1000</v>
      </c>
      <c r="AF1113" t="s">
        <v>17</v>
      </c>
    </row>
    <row r="1114" spans="1:32" x14ac:dyDescent="0.25">
      <c r="A1114" s="20" t="s">
        <v>218</v>
      </c>
      <c r="B1114" s="22" t="s">
        <v>250</v>
      </c>
      <c r="C1114" s="36" t="str">
        <f>VLOOKUP(X1114, method!$A$1:$B$15, 2, 0)</f>
        <v>中後</v>
      </c>
      <c r="D1114" s="28">
        <v>1</v>
      </c>
      <c r="E1114" s="140" t="str">
        <f t="shared" si="34"/>
        <v/>
      </c>
      <c r="F1114" s="140">
        <f>COUNTIF($B$2:B1114,B1114)</f>
        <v>29</v>
      </c>
      <c r="G1114" s="140" t="str">
        <f t="shared" si="35"/>
        <v/>
      </c>
      <c r="H1114">
        <v>2</v>
      </c>
      <c r="I1114">
        <v>2</v>
      </c>
      <c r="J1114" s="57" t="s">
        <v>326</v>
      </c>
      <c r="K1114" s="76" t="s">
        <v>407</v>
      </c>
      <c r="L1114" s="22" t="s">
        <v>135</v>
      </c>
      <c r="M1114">
        <v>113</v>
      </c>
      <c r="N1114">
        <v>119</v>
      </c>
      <c r="O1114">
        <v>12</v>
      </c>
      <c r="P1114">
        <v>23</v>
      </c>
      <c r="Q1114" t="s">
        <v>845</v>
      </c>
      <c r="R1114" t="s">
        <v>501</v>
      </c>
      <c r="S1114">
        <v>1800</v>
      </c>
      <c r="T1114" s="33" t="s">
        <v>417</v>
      </c>
      <c r="U1114">
        <v>2</v>
      </c>
      <c r="V1114">
        <v>84</v>
      </c>
      <c r="W1114" s="12" t="s">
        <v>654</v>
      </c>
      <c r="X1114">
        <v>9</v>
      </c>
      <c r="Y1114">
        <v>8</v>
      </c>
      <c r="Z1114">
        <v>7</v>
      </c>
      <c r="AA1114">
        <v>4</v>
      </c>
      <c r="AB1114">
        <v>1</v>
      </c>
      <c r="AD1114" t="s">
        <v>1478</v>
      </c>
      <c r="AE1114">
        <v>991</v>
      </c>
      <c r="AF1114" t="s">
        <v>17</v>
      </c>
    </row>
    <row r="1115" spans="1:32" x14ac:dyDescent="0.25">
      <c r="A1115" s="20" t="s">
        <v>218</v>
      </c>
      <c r="B1115" s="22" t="s">
        <v>250</v>
      </c>
      <c r="C1115" s="37" t="str">
        <f>VLOOKUP(X1115, method!$A$1:$B$15, 2, 0)</f>
        <v>中前</v>
      </c>
      <c r="D1115" s="28">
        <v>1</v>
      </c>
      <c r="E1115" s="140" t="str">
        <f t="shared" si="34"/>
        <v/>
      </c>
      <c r="F1115" s="140">
        <f>COUNTIF($B$2:B1115,B1115)</f>
        <v>30</v>
      </c>
      <c r="G1115" s="140" t="str">
        <f t="shared" si="35"/>
        <v/>
      </c>
      <c r="H1115">
        <v>2</v>
      </c>
      <c r="I1115">
        <v>1</v>
      </c>
      <c r="J1115" s="57" t="s">
        <v>326</v>
      </c>
      <c r="K1115" s="63" t="s">
        <v>140</v>
      </c>
      <c r="L1115" s="22" t="s">
        <v>135</v>
      </c>
      <c r="M1115">
        <v>113</v>
      </c>
      <c r="N1115">
        <v>132</v>
      </c>
      <c r="O1115">
        <v>12</v>
      </c>
      <c r="P1115">
        <v>4</v>
      </c>
      <c r="Q1115" t="s">
        <v>772</v>
      </c>
      <c r="R1115" s="31" t="s">
        <v>420</v>
      </c>
      <c r="S1115" s="41">
        <v>1650</v>
      </c>
      <c r="T1115" s="33" t="s">
        <v>417</v>
      </c>
      <c r="U1115">
        <v>3</v>
      </c>
      <c r="V1115">
        <v>77</v>
      </c>
      <c r="W1115" s="12" t="s">
        <v>552</v>
      </c>
      <c r="X1115">
        <v>6</v>
      </c>
      <c r="Y1115">
        <v>6</v>
      </c>
      <c r="Z1115">
        <v>5</v>
      </c>
      <c r="AA1115">
        <v>1</v>
      </c>
      <c r="AD1115" t="s">
        <v>1479</v>
      </c>
      <c r="AE1115">
        <v>985</v>
      </c>
      <c r="AF1115" t="s">
        <v>17</v>
      </c>
    </row>
    <row r="1116" spans="1:32" x14ac:dyDescent="0.25">
      <c r="A1116" s="20" t="s">
        <v>218</v>
      </c>
      <c r="B1116" s="23" t="s">
        <v>2493</v>
      </c>
      <c r="C1116" s="38" t="str">
        <f>VLOOKUP(X1116, method!$A$1:$B$15, 2, 0)</f>
        <v>留後</v>
      </c>
      <c r="D1116">
        <v>7</v>
      </c>
      <c r="E1116" s="141" t="str">
        <f t="shared" si="34"/>
        <v/>
      </c>
      <c r="F1116" s="141">
        <f>COUNTIF($B$2:B1116,B1116)</f>
        <v>1</v>
      </c>
      <c r="G1116" s="141" t="str">
        <f t="shared" si="35"/>
        <v/>
      </c>
      <c r="I1116">
        <v>12</v>
      </c>
      <c r="J1116" s="58" t="s">
        <v>2503</v>
      </c>
      <c r="K1116" s="56" t="s">
        <v>69</v>
      </c>
      <c r="L1116" s="27" t="s">
        <v>65</v>
      </c>
      <c r="N1116">
        <v>119</v>
      </c>
      <c r="P1116">
        <v>18</v>
      </c>
      <c r="Q1116" t="s">
        <v>415</v>
      </c>
      <c r="R1116" s="32" t="s">
        <v>416</v>
      </c>
      <c r="S1116" s="41">
        <v>1650</v>
      </c>
      <c r="T1116" s="33" t="s">
        <v>417</v>
      </c>
      <c r="U1116">
        <v>2</v>
      </c>
      <c r="V1116">
        <v>82</v>
      </c>
      <c r="W1116" s="12" t="s">
        <v>549</v>
      </c>
      <c r="X1116">
        <v>12</v>
      </c>
      <c r="Y1116">
        <v>12</v>
      </c>
      <c r="Z1116">
        <v>10</v>
      </c>
      <c r="AA1116">
        <v>7</v>
      </c>
      <c r="AD1116" t="s">
        <v>1480</v>
      </c>
      <c r="AE1116">
        <v>1155</v>
      </c>
      <c r="AF1116" t="s">
        <v>569</v>
      </c>
    </row>
    <row r="1117" spans="1:32" x14ac:dyDescent="0.25">
      <c r="A1117" s="20" t="s">
        <v>218</v>
      </c>
      <c r="B1117" s="23" t="s">
        <v>2493</v>
      </c>
      <c r="C1117" s="36" t="str">
        <f>VLOOKUP(X1117, method!$A$1:$B$15, 2, 0)</f>
        <v>中後</v>
      </c>
      <c r="D1117">
        <v>6</v>
      </c>
      <c r="E1117" s="141" t="str">
        <f t="shared" si="34"/>
        <v/>
      </c>
      <c r="F1117" s="141">
        <f>COUNTIF($B$2:B1117,B1117)</f>
        <v>2</v>
      </c>
      <c r="G1117" s="141" t="str">
        <f t="shared" si="35"/>
        <v/>
      </c>
      <c r="I1117">
        <v>4</v>
      </c>
      <c r="J1117" s="58" t="s">
        <v>2503</v>
      </c>
      <c r="K1117" s="79" t="s">
        <v>702</v>
      </c>
      <c r="L1117" s="27" t="s">
        <v>65</v>
      </c>
      <c r="N1117">
        <v>124</v>
      </c>
      <c r="P1117">
        <v>10</v>
      </c>
      <c r="Q1117" t="s">
        <v>564</v>
      </c>
      <c r="R1117" s="32" t="s">
        <v>432</v>
      </c>
      <c r="S1117">
        <v>1800</v>
      </c>
      <c r="T1117" s="33" t="s">
        <v>417</v>
      </c>
      <c r="U1117">
        <v>2</v>
      </c>
      <c r="V1117">
        <v>84</v>
      </c>
      <c r="W1117">
        <v>3</v>
      </c>
      <c r="X1117">
        <v>10</v>
      </c>
      <c r="Y1117">
        <v>7</v>
      </c>
      <c r="Z1117">
        <v>5</v>
      </c>
      <c r="AA1117">
        <v>6</v>
      </c>
      <c r="AB1117">
        <v>6</v>
      </c>
      <c r="AD1117" t="s">
        <v>1481</v>
      </c>
      <c r="AE1117">
        <v>1159</v>
      </c>
      <c r="AF1117" t="s">
        <v>46</v>
      </c>
    </row>
    <row r="1118" spans="1:32" x14ac:dyDescent="0.25">
      <c r="A1118" s="20" t="s">
        <v>218</v>
      </c>
      <c r="B1118" s="23" t="s">
        <v>2493</v>
      </c>
      <c r="C1118" s="36" t="str">
        <f>VLOOKUP(X1118, method!$A$1:$B$15, 2, 0)</f>
        <v>中後</v>
      </c>
      <c r="D1118">
        <v>10</v>
      </c>
      <c r="E1118" s="141" t="str">
        <f t="shared" si="34"/>
        <v/>
      </c>
      <c r="F1118" s="141">
        <f>COUNTIF($B$2:B1118,B1118)</f>
        <v>3</v>
      </c>
      <c r="G1118" s="141" t="str">
        <f t="shared" si="35"/>
        <v/>
      </c>
      <c r="I1118">
        <v>6</v>
      </c>
      <c r="J1118" s="58" t="s">
        <v>2503</v>
      </c>
      <c r="K1118" s="52" t="s">
        <v>49</v>
      </c>
      <c r="L1118" s="27" t="s">
        <v>65</v>
      </c>
      <c r="N1118">
        <v>135</v>
      </c>
      <c r="P1118">
        <v>30</v>
      </c>
      <c r="Q1118" t="s">
        <v>1378</v>
      </c>
      <c r="R1118" t="s">
        <v>501</v>
      </c>
      <c r="S1118">
        <v>2000</v>
      </c>
      <c r="T1118" s="33" t="s">
        <v>417</v>
      </c>
      <c r="U1118">
        <v>3</v>
      </c>
      <c r="V1118">
        <v>85</v>
      </c>
      <c r="W1118" t="s">
        <v>519</v>
      </c>
      <c r="X1118">
        <v>9</v>
      </c>
      <c r="Y1118">
        <v>9</v>
      </c>
      <c r="Z1118">
        <v>8</v>
      </c>
      <c r="AA1118">
        <v>9</v>
      </c>
      <c r="AB1118">
        <v>10</v>
      </c>
      <c r="AD1118" t="s">
        <v>1482</v>
      </c>
      <c r="AE1118">
        <v>1157</v>
      </c>
      <c r="AF1118" t="s">
        <v>46</v>
      </c>
    </row>
    <row r="1119" spans="1:32" x14ac:dyDescent="0.25">
      <c r="A1119" s="20" t="s">
        <v>218</v>
      </c>
      <c r="B1119" s="23" t="s">
        <v>2493</v>
      </c>
      <c r="C1119" s="37" t="str">
        <f>VLOOKUP(X1119, method!$A$1:$B$15, 2, 0)</f>
        <v>中前</v>
      </c>
      <c r="D1119" s="30">
        <v>5</v>
      </c>
      <c r="E1119" s="141" t="str">
        <f t="shared" si="34"/>
        <v/>
      </c>
      <c r="F1119" s="141">
        <f>COUNTIF($B$2:B1119,B1119)</f>
        <v>4</v>
      </c>
      <c r="G1119" s="141" t="str">
        <f t="shared" si="35"/>
        <v/>
      </c>
      <c r="I1119">
        <v>3</v>
      </c>
      <c r="J1119" s="58" t="s">
        <v>2503</v>
      </c>
      <c r="K1119" s="68" t="s">
        <v>316</v>
      </c>
      <c r="L1119" s="27" t="s">
        <v>65</v>
      </c>
      <c r="N1119">
        <v>116</v>
      </c>
      <c r="P1119">
        <v>12</v>
      </c>
      <c r="Q1119" t="s">
        <v>853</v>
      </c>
      <c r="R1119" s="32" t="s">
        <v>432</v>
      </c>
      <c r="S1119">
        <v>1800</v>
      </c>
      <c r="T1119" s="33" t="s">
        <v>427</v>
      </c>
      <c r="U1119">
        <v>2</v>
      </c>
      <c r="V1119">
        <v>85</v>
      </c>
      <c r="W1119" s="12" t="s">
        <v>423</v>
      </c>
      <c r="X1119">
        <v>5</v>
      </c>
      <c r="Y1119">
        <v>6</v>
      </c>
      <c r="Z1119">
        <v>7</v>
      </c>
      <c r="AA1119">
        <v>5</v>
      </c>
      <c r="AB1119">
        <v>5</v>
      </c>
      <c r="AD1119" t="s">
        <v>1483</v>
      </c>
      <c r="AE1119">
        <v>1149</v>
      </c>
      <c r="AF1119" t="s">
        <v>46</v>
      </c>
    </row>
    <row r="1120" spans="1:32" x14ac:dyDescent="0.25">
      <c r="A1120" s="20" t="s">
        <v>218</v>
      </c>
      <c r="B1120" s="23" t="s">
        <v>2493</v>
      </c>
      <c r="C1120" s="36" t="str">
        <f>VLOOKUP(X1120, method!$A$1:$B$15, 2, 0)</f>
        <v>中後</v>
      </c>
      <c r="D1120" s="30">
        <v>5</v>
      </c>
      <c r="E1120" s="141" t="str">
        <f t="shared" si="34"/>
        <v/>
      </c>
      <c r="F1120" s="141">
        <f>COUNTIF($B$2:B1120,B1120)</f>
        <v>5</v>
      </c>
      <c r="G1120" s="141" t="str">
        <f t="shared" si="35"/>
        <v/>
      </c>
      <c r="I1120">
        <v>4</v>
      </c>
      <c r="J1120" s="58" t="s">
        <v>2503</v>
      </c>
      <c r="K1120" s="52" t="s">
        <v>49</v>
      </c>
      <c r="L1120" s="27" t="s">
        <v>65</v>
      </c>
      <c r="N1120">
        <v>124</v>
      </c>
      <c r="P1120">
        <v>7.5</v>
      </c>
      <c r="Q1120" t="s">
        <v>428</v>
      </c>
      <c r="R1120" s="31" t="s">
        <v>420</v>
      </c>
      <c r="S1120" s="41">
        <v>1650</v>
      </c>
      <c r="T1120" s="33" t="s">
        <v>427</v>
      </c>
      <c r="U1120">
        <v>2</v>
      </c>
      <c r="V1120">
        <v>85</v>
      </c>
      <c r="W1120">
        <v>4</v>
      </c>
      <c r="X1120">
        <v>9</v>
      </c>
      <c r="Y1120">
        <v>10</v>
      </c>
      <c r="Z1120">
        <v>10</v>
      </c>
      <c r="AA1120">
        <v>5</v>
      </c>
      <c r="AD1120" t="s">
        <v>1159</v>
      </c>
      <c r="AE1120">
        <v>1140</v>
      </c>
      <c r="AF1120" t="s">
        <v>46</v>
      </c>
    </row>
    <row r="1121" spans="1:32" x14ac:dyDescent="0.25">
      <c r="A1121" s="20" t="s">
        <v>218</v>
      </c>
      <c r="B1121" s="23" t="s">
        <v>2493</v>
      </c>
      <c r="C1121" s="38" t="str">
        <f>VLOOKUP(X1121, method!$A$1:$B$15, 2, 0)</f>
        <v>留後</v>
      </c>
      <c r="D1121" s="28">
        <v>1</v>
      </c>
      <c r="E1121" s="140" t="str">
        <f t="shared" si="34"/>
        <v/>
      </c>
      <c r="F1121" s="140">
        <f>COUNTIF($B$2:B1121,B1121)</f>
        <v>6</v>
      </c>
      <c r="G1121" s="140" t="str">
        <f t="shared" si="35"/>
        <v/>
      </c>
      <c r="I1121">
        <v>5</v>
      </c>
      <c r="J1121" s="58" t="s">
        <v>2503</v>
      </c>
      <c r="K1121" s="55" t="s">
        <v>64</v>
      </c>
      <c r="L1121" s="27" t="s">
        <v>65</v>
      </c>
      <c r="N1121">
        <v>127</v>
      </c>
      <c r="P1121">
        <v>11</v>
      </c>
      <c r="Q1121" t="s">
        <v>431</v>
      </c>
      <c r="R1121" s="32" t="s">
        <v>432</v>
      </c>
      <c r="S1121">
        <v>1800</v>
      </c>
      <c r="T1121" s="33" t="s">
        <v>427</v>
      </c>
      <c r="U1121">
        <v>2</v>
      </c>
      <c r="V1121">
        <v>79</v>
      </c>
      <c r="W1121" s="12" t="s">
        <v>581</v>
      </c>
      <c r="X1121">
        <v>11</v>
      </c>
      <c r="Y1121">
        <v>11</v>
      </c>
      <c r="Z1121">
        <v>12</v>
      </c>
      <c r="AA1121">
        <v>12</v>
      </c>
      <c r="AB1121">
        <v>1</v>
      </c>
      <c r="AD1121" t="s">
        <v>1484</v>
      </c>
      <c r="AE1121">
        <v>1129</v>
      </c>
      <c r="AF1121" t="s">
        <v>46</v>
      </c>
    </row>
    <row r="1122" spans="1:32" x14ac:dyDescent="0.25">
      <c r="A1122" s="20" t="s">
        <v>218</v>
      </c>
      <c r="B1122" s="23" t="s">
        <v>2493</v>
      </c>
      <c r="C1122" s="38" t="str">
        <f>VLOOKUP(X1122, method!$A$1:$B$15, 2, 0)</f>
        <v>留後</v>
      </c>
      <c r="D1122">
        <v>7</v>
      </c>
      <c r="E1122" s="141" t="str">
        <f t="shared" si="34"/>
        <v/>
      </c>
      <c r="F1122" s="141">
        <f>COUNTIF($B$2:B1122,B1122)</f>
        <v>7</v>
      </c>
      <c r="G1122" s="141" t="str">
        <f t="shared" si="35"/>
        <v/>
      </c>
      <c r="I1122">
        <v>11</v>
      </c>
      <c r="J1122" s="58" t="s">
        <v>2503</v>
      </c>
      <c r="K1122" s="59" t="s">
        <v>85</v>
      </c>
      <c r="L1122" s="27" t="s">
        <v>65</v>
      </c>
      <c r="N1122">
        <v>135</v>
      </c>
      <c r="P1122">
        <v>33</v>
      </c>
      <c r="Q1122" t="s">
        <v>1088</v>
      </c>
      <c r="R1122" t="s">
        <v>483</v>
      </c>
      <c r="S1122">
        <v>1600</v>
      </c>
      <c r="T1122" s="33" t="s">
        <v>417</v>
      </c>
      <c r="U1122">
        <v>3</v>
      </c>
      <c r="V1122">
        <v>79</v>
      </c>
      <c r="W1122" t="s">
        <v>484</v>
      </c>
      <c r="X1122">
        <v>12</v>
      </c>
      <c r="Y1122">
        <v>12</v>
      </c>
      <c r="Z1122">
        <v>14</v>
      </c>
      <c r="AA1122">
        <v>7</v>
      </c>
      <c r="AD1122" t="s">
        <v>1302</v>
      </c>
      <c r="AE1122">
        <v>1138</v>
      </c>
      <c r="AF1122" t="s">
        <v>46</v>
      </c>
    </row>
    <row r="1123" spans="1:32" x14ac:dyDescent="0.25">
      <c r="A1123" s="20" t="s">
        <v>218</v>
      </c>
      <c r="B1123" s="23" t="s">
        <v>2493</v>
      </c>
      <c r="C1123" s="36" t="str">
        <f>VLOOKUP(X1123, method!$A$1:$B$15, 2, 0)</f>
        <v>中後</v>
      </c>
      <c r="D1123" s="28">
        <v>1</v>
      </c>
      <c r="E1123" s="140" t="str">
        <f t="shared" si="34"/>
        <v/>
      </c>
      <c r="F1123" s="140">
        <f>COUNTIF($B$2:B1123,B1123)</f>
        <v>8</v>
      </c>
      <c r="G1123" s="140" t="str">
        <f t="shared" si="35"/>
        <v/>
      </c>
      <c r="I1123">
        <v>9</v>
      </c>
      <c r="J1123" s="58" t="s">
        <v>2503</v>
      </c>
      <c r="K1123" s="55" t="s">
        <v>64</v>
      </c>
      <c r="L1123" s="27" t="s">
        <v>65</v>
      </c>
      <c r="N1123">
        <v>127</v>
      </c>
      <c r="P1123">
        <v>14</v>
      </c>
      <c r="Q1123" t="s">
        <v>510</v>
      </c>
      <c r="R1123" s="32" t="s">
        <v>426</v>
      </c>
      <c r="S1123" s="41">
        <v>1650</v>
      </c>
      <c r="T1123" s="33" t="s">
        <v>427</v>
      </c>
      <c r="U1123">
        <v>3</v>
      </c>
      <c r="V1123">
        <v>72</v>
      </c>
      <c r="W1123" s="12" t="s">
        <v>423</v>
      </c>
      <c r="X1123">
        <v>10</v>
      </c>
      <c r="Y1123">
        <v>10</v>
      </c>
      <c r="Z1123">
        <v>10</v>
      </c>
      <c r="AA1123">
        <v>1</v>
      </c>
      <c r="AD1123" t="s">
        <v>1485</v>
      </c>
      <c r="AE1123">
        <v>1130</v>
      </c>
      <c r="AF1123" t="s">
        <v>46</v>
      </c>
    </row>
    <row r="1124" spans="1:32" x14ac:dyDescent="0.25">
      <c r="A1124" s="20" t="s">
        <v>218</v>
      </c>
      <c r="B1124" s="23" t="s">
        <v>2493</v>
      </c>
      <c r="C1124" s="38" t="str">
        <f>VLOOKUP(X1124, method!$A$1:$B$15, 2, 0)</f>
        <v>留後</v>
      </c>
      <c r="D1124">
        <v>8</v>
      </c>
      <c r="E1124" s="141" t="str">
        <f t="shared" si="34"/>
        <v/>
      </c>
      <c r="F1124" s="141">
        <f>COUNTIF($B$2:B1124,B1124)</f>
        <v>9</v>
      </c>
      <c r="G1124" s="141" t="str">
        <f t="shared" si="35"/>
        <v/>
      </c>
      <c r="I1124">
        <v>7</v>
      </c>
      <c r="J1124" s="58" t="s">
        <v>2503</v>
      </c>
      <c r="K1124" s="59" t="s">
        <v>85</v>
      </c>
      <c r="L1124" s="27" t="s">
        <v>65</v>
      </c>
      <c r="N1124">
        <v>127</v>
      </c>
      <c r="P1124">
        <v>10</v>
      </c>
      <c r="Q1124" t="s">
        <v>555</v>
      </c>
      <c r="R1124" s="32" t="s">
        <v>416</v>
      </c>
      <c r="S1124">
        <v>1800</v>
      </c>
      <c r="T1124" s="33" t="s">
        <v>417</v>
      </c>
      <c r="U1124">
        <v>3</v>
      </c>
      <c r="V1124">
        <v>72</v>
      </c>
      <c r="W1124" t="s">
        <v>513</v>
      </c>
      <c r="X1124">
        <v>11</v>
      </c>
      <c r="Y1124">
        <v>10</v>
      </c>
      <c r="Z1124">
        <v>10</v>
      </c>
      <c r="AA1124">
        <v>10</v>
      </c>
      <c r="AB1124">
        <v>8</v>
      </c>
      <c r="AD1124" t="s">
        <v>1183</v>
      </c>
      <c r="AE1124">
        <v>1144</v>
      </c>
      <c r="AF1124" t="s">
        <v>46</v>
      </c>
    </row>
    <row r="1125" spans="1:32" x14ac:dyDescent="0.25">
      <c r="A1125" s="20" t="s">
        <v>218</v>
      </c>
      <c r="B1125" s="23" t="s">
        <v>2493</v>
      </c>
      <c r="C1125" s="37" t="str">
        <f>VLOOKUP(X1125, method!$A$1:$B$15, 2, 0)</f>
        <v>中前</v>
      </c>
      <c r="D1125" s="28">
        <v>1</v>
      </c>
      <c r="E1125" s="140" t="str">
        <f t="shared" si="34"/>
        <v/>
      </c>
      <c r="F1125" s="140">
        <f>COUNTIF($B$2:B1125,B1125)</f>
        <v>10</v>
      </c>
      <c r="G1125" s="140" t="str">
        <f t="shared" si="35"/>
        <v/>
      </c>
      <c r="I1125">
        <v>3</v>
      </c>
      <c r="J1125" s="58" t="s">
        <v>2503</v>
      </c>
      <c r="K1125" s="59" t="s">
        <v>85</v>
      </c>
      <c r="L1125" s="27" t="s">
        <v>65</v>
      </c>
      <c r="N1125">
        <v>119</v>
      </c>
      <c r="P1125">
        <v>5.4</v>
      </c>
      <c r="Q1125" t="s">
        <v>445</v>
      </c>
      <c r="R1125" s="32" t="s">
        <v>426</v>
      </c>
      <c r="S1125">
        <v>2200</v>
      </c>
      <c r="T1125" s="33" t="s">
        <v>427</v>
      </c>
      <c r="U1125">
        <v>3</v>
      </c>
      <c r="V1125">
        <v>66</v>
      </c>
      <c r="W1125" s="12" t="s">
        <v>654</v>
      </c>
      <c r="X1125">
        <v>7</v>
      </c>
      <c r="Y1125">
        <v>7</v>
      </c>
      <c r="Z1125">
        <v>7</v>
      </c>
      <c r="AA1125">
        <v>8</v>
      </c>
      <c r="AB1125">
        <v>8</v>
      </c>
      <c r="AC1125">
        <v>1</v>
      </c>
      <c r="AD1125" t="s">
        <v>1486</v>
      </c>
      <c r="AE1125">
        <v>1131</v>
      </c>
      <c r="AF1125" t="s">
        <v>786</v>
      </c>
    </row>
    <row r="1126" spans="1:32" x14ac:dyDescent="0.25">
      <c r="A1126" s="20" t="s">
        <v>218</v>
      </c>
      <c r="B1126" s="23" t="s">
        <v>2493</v>
      </c>
      <c r="C1126" s="38" t="str">
        <f>VLOOKUP(X1126, method!$A$1:$B$15, 2, 0)</f>
        <v>留後</v>
      </c>
      <c r="D1126" s="30">
        <v>4</v>
      </c>
      <c r="E1126" s="141" t="str">
        <f t="shared" si="34"/>
        <v/>
      </c>
      <c r="F1126" s="141">
        <f>COUNTIF($B$2:B1126,B1126)</f>
        <v>11</v>
      </c>
      <c r="G1126" s="141" t="str">
        <f t="shared" si="35"/>
        <v/>
      </c>
      <c r="I1126">
        <v>11</v>
      </c>
      <c r="J1126" s="58" t="s">
        <v>2503</v>
      </c>
      <c r="K1126" s="63" t="s">
        <v>140</v>
      </c>
      <c r="L1126" s="27" t="s">
        <v>65</v>
      </c>
      <c r="N1126">
        <v>122</v>
      </c>
      <c r="P1126">
        <v>25</v>
      </c>
      <c r="Q1126" t="s">
        <v>448</v>
      </c>
      <c r="R1126" s="32" t="s">
        <v>432</v>
      </c>
      <c r="S1126">
        <v>1800</v>
      </c>
      <c r="T1126" s="33" t="s">
        <v>427</v>
      </c>
      <c r="U1126">
        <v>3</v>
      </c>
      <c r="V1126">
        <v>67</v>
      </c>
      <c r="W1126" t="s">
        <v>502</v>
      </c>
      <c r="X1126">
        <v>11</v>
      </c>
      <c r="Y1126">
        <v>11</v>
      </c>
      <c r="Z1126">
        <v>11</v>
      </c>
      <c r="AA1126">
        <v>10</v>
      </c>
      <c r="AB1126">
        <v>4</v>
      </c>
      <c r="AD1126" t="s">
        <v>1487</v>
      </c>
      <c r="AE1126">
        <v>1130</v>
      </c>
      <c r="AF1126" t="s">
        <v>99</v>
      </c>
    </row>
    <row r="1127" spans="1:32" x14ac:dyDescent="0.25">
      <c r="A1127" s="20" t="s">
        <v>218</v>
      </c>
      <c r="B1127" s="23" t="s">
        <v>2493</v>
      </c>
      <c r="C1127" s="36" t="str">
        <f>VLOOKUP(X1127, method!$A$1:$B$15, 2, 0)</f>
        <v>中後</v>
      </c>
      <c r="D1127" s="30">
        <v>4</v>
      </c>
      <c r="E1127" s="141" t="str">
        <f t="shared" si="34"/>
        <v/>
      </c>
      <c r="F1127" s="141">
        <f>COUNTIF($B$2:B1127,B1127)</f>
        <v>12</v>
      </c>
      <c r="G1127" s="141" t="str">
        <f t="shared" si="35"/>
        <v/>
      </c>
      <c r="I1127">
        <v>8</v>
      </c>
      <c r="J1127" s="58" t="s">
        <v>2503</v>
      </c>
      <c r="K1127" s="56" t="s">
        <v>69</v>
      </c>
      <c r="L1127" s="27" t="s">
        <v>65</v>
      </c>
      <c r="N1127">
        <v>117</v>
      </c>
      <c r="P1127">
        <v>12</v>
      </c>
      <c r="Q1127" t="s">
        <v>518</v>
      </c>
      <c r="R1127" s="32" t="s">
        <v>416</v>
      </c>
      <c r="S1127" s="41">
        <v>1650</v>
      </c>
      <c r="T1127" s="33" t="s">
        <v>417</v>
      </c>
      <c r="U1127">
        <v>3</v>
      </c>
      <c r="V1127">
        <v>67</v>
      </c>
      <c r="W1127" s="12" t="s">
        <v>418</v>
      </c>
      <c r="X1127">
        <v>9</v>
      </c>
      <c r="Y1127">
        <v>9</v>
      </c>
      <c r="Z1127">
        <v>9</v>
      </c>
      <c r="AA1127">
        <v>4</v>
      </c>
      <c r="AD1127" t="s">
        <v>1488</v>
      </c>
      <c r="AE1127">
        <v>1128</v>
      </c>
      <c r="AF1127" t="s">
        <v>99</v>
      </c>
    </row>
    <row r="1128" spans="1:32" x14ac:dyDescent="0.25">
      <c r="A1128" s="20" t="s">
        <v>218</v>
      </c>
      <c r="B1128" s="23" t="s">
        <v>2493</v>
      </c>
      <c r="C1128" s="38" t="str">
        <f>VLOOKUP(X1128, method!$A$1:$B$15, 2, 0)</f>
        <v>留後</v>
      </c>
      <c r="D1128">
        <v>11</v>
      </c>
      <c r="E1128" s="141" t="str">
        <f t="shared" si="34"/>
        <v/>
      </c>
      <c r="F1128" s="141">
        <f>COUNTIF($B$2:B1128,B1128)</f>
        <v>13</v>
      </c>
      <c r="G1128" s="141" t="str">
        <f t="shared" si="35"/>
        <v/>
      </c>
      <c r="I1128">
        <v>2</v>
      </c>
      <c r="J1128" s="58" t="s">
        <v>2503</v>
      </c>
      <c r="K1128" s="52" t="s">
        <v>49</v>
      </c>
      <c r="L1128" s="27" t="s">
        <v>65</v>
      </c>
      <c r="N1128">
        <v>123</v>
      </c>
      <c r="P1128">
        <v>10</v>
      </c>
      <c r="Q1128" t="s">
        <v>785</v>
      </c>
      <c r="R1128" s="32" t="s">
        <v>432</v>
      </c>
      <c r="S1128" s="41">
        <v>1650</v>
      </c>
      <c r="T1128" s="33" t="s">
        <v>417</v>
      </c>
      <c r="U1128">
        <v>3</v>
      </c>
      <c r="V1128">
        <v>67</v>
      </c>
      <c r="W1128" t="s">
        <v>643</v>
      </c>
      <c r="X1128">
        <v>12</v>
      </c>
      <c r="Y1128">
        <v>12</v>
      </c>
      <c r="Z1128">
        <v>12</v>
      </c>
      <c r="AA1128">
        <v>11</v>
      </c>
      <c r="AD1128" t="s">
        <v>946</v>
      </c>
      <c r="AE1128">
        <v>1103</v>
      </c>
      <c r="AF1128" t="s">
        <v>99</v>
      </c>
    </row>
    <row r="1129" spans="1:32" x14ac:dyDescent="0.25">
      <c r="A1129" s="20" t="s">
        <v>218</v>
      </c>
      <c r="B1129" s="23" t="s">
        <v>2493</v>
      </c>
      <c r="C1129" s="38" t="str">
        <f>VLOOKUP(X1129, method!$A$1:$B$15, 2, 0)</f>
        <v>留後</v>
      </c>
      <c r="D1129" s="28">
        <v>1</v>
      </c>
      <c r="E1129" s="140" t="str">
        <f t="shared" si="34"/>
        <v/>
      </c>
      <c r="F1129" s="140">
        <f>COUNTIF($B$2:B1129,B1129)</f>
        <v>14</v>
      </c>
      <c r="G1129" s="140" t="str">
        <f t="shared" si="35"/>
        <v/>
      </c>
      <c r="I1129">
        <v>12</v>
      </c>
      <c r="J1129" s="58" t="s">
        <v>2503</v>
      </c>
      <c r="K1129" s="52" t="s">
        <v>49</v>
      </c>
      <c r="L1129" s="27" t="s">
        <v>65</v>
      </c>
      <c r="N1129">
        <v>118</v>
      </c>
      <c r="P1129">
        <v>13</v>
      </c>
      <c r="Q1129" t="s">
        <v>592</v>
      </c>
      <c r="R1129" s="31" t="s">
        <v>420</v>
      </c>
      <c r="S1129" s="41">
        <v>1650</v>
      </c>
      <c r="T1129" s="33" t="s">
        <v>427</v>
      </c>
      <c r="U1129">
        <v>3</v>
      </c>
      <c r="V1129">
        <v>61</v>
      </c>
      <c r="W1129" s="12" t="s">
        <v>581</v>
      </c>
      <c r="X1129">
        <v>12</v>
      </c>
      <c r="Y1129">
        <v>12</v>
      </c>
      <c r="Z1129">
        <v>12</v>
      </c>
      <c r="AA1129">
        <v>1</v>
      </c>
      <c r="AD1129" t="s">
        <v>1485</v>
      </c>
      <c r="AE1129">
        <v>1096</v>
      </c>
      <c r="AF1129" t="s">
        <v>99</v>
      </c>
    </row>
    <row r="1130" spans="1:32" x14ac:dyDescent="0.25">
      <c r="A1130" s="20" t="s">
        <v>218</v>
      </c>
      <c r="B1130" s="23" t="s">
        <v>2493</v>
      </c>
      <c r="C1130" s="36" t="str">
        <f>VLOOKUP(X1130, method!$A$1:$B$15, 2, 0)</f>
        <v>中後</v>
      </c>
      <c r="D1130" s="28">
        <v>3</v>
      </c>
      <c r="E1130" s="140" t="str">
        <f t="shared" si="34"/>
        <v/>
      </c>
      <c r="F1130" s="140">
        <f>COUNTIF($B$2:B1130,B1130)</f>
        <v>15</v>
      </c>
      <c r="G1130" s="140" t="str">
        <f t="shared" si="35"/>
        <v/>
      </c>
      <c r="I1130">
        <v>6</v>
      </c>
      <c r="J1130" s="58" t="s">
        <v>2503</v>
      </c>
      <c r="K1130" s="67" t="s">
        <v>195</v>
      </c>
      <c r="L1130" s="27" t="s">
        <v>65</v>
      </c>
      <c r="N1130">
        <v>135</v>
      </c>
      <c r="P1130">
        <v>23</v>
      </c>
      <c r="Q1130" t="s">
        <v>832</v>
      </c>
      <c r="R1130" t="s">
        <v>508</v>
      </c>
      <c r="S1130">
        <v>1400</v>
      </c>
      <c r="T1130" s="33" t="s">
        <v>417</v>
      </c>
      <c r="U1130">
        <v>4</v>
      </c>
      <c r="V1130">
        <v>60</v>
      </c>
      <c r="W1130" s="12" t="s">
        <v>654</v>
      </c>
      <c r="X1130">
        <v>8</v>
      </c>
      <c r="Y1130">
        <v>9</v>
      </c>
      <c r="Z1130">
        <v>10</v>
      </c>
      <c r="AA1130">
        <v>3</v>
      </c>
      <c r="AD1130" t="s">
        <v>880</v>
      </c>
      <c r="AE1130">
        <v>1099</v>
      </c>
      <c r="AF1130" t="s">
        <v>99</v>
      </c>
    </row>
    <row r="1131" spans="1:32" x14ac:dyDescent="0.25">
      <c r="A1131" s="20" t="s">
        <v>218</v>
      </c>
      <c r="B1131" s="23" t="s">
        <v>2493</v>
      </c>
      <c r="C1131" s="38" t="str">
        <f>VLOOKUP(X1131, method!$A$1:$B$15, 2, 0)</f>
        <v>留後</v>
      </c>
      <c r="D1131">
        <v>6</v>
      </c>
      <c r="E1131" s="141" t="str">
        <f t="shared" si="34"/>
        <v/>
      </c>
      <c r="F1131" s="141">
        <f>COUNTIF($B$2:B1131,B1131)</f>
        <v>16</v>
      </c>
      <c r="G1131" s="141" t="str">
        <f t="shared" si="35"/>
        <v/>
      </c>
      <c r="I1131">
        <v>2</v>
      </c>
      <c r="J1131" s="58" t="s">
        <v>2503</v>
      </c>
      <c r="K1131" s="68" t="s">
        <v>316</v>
      </c>
      <c r="L1131" s="27" t="s">
        <v>65</v>
      </c>
      <c r="N1131">
        <v>128</v>
      </c>
      <c r="P1131">
        <v>19</v>
      </c>
      <c r="Q1131" t="s">
        <v>993</v>
      </c>
      <c r="R1131" t="s">
        <v>483</v>
      </c>
      <c r="S1131">
        <v>1400</v>
      </c>
      <c r="T1131" s="34" t="s">
        <v>438</v>
      </c>
      <c r="U1131">
        <v>4</v>
      </c>
      <c r="V1131">
        <v>60</v>
      </c>
      <c r="W1131" t="s">
        <v>484</v>
      </c>
      <c r="X1131">
        <v>13</v>
      </c>
      <c r="Y1131">
        <v>13</v>
      </c>
      <c r="Z1131">
        <v>13</v>
      </c>
      <c r="AA1131">
        <v>6</v>
      </c>
      <c r="AD1131" t="s">
        <v>1341</v>
      </c>
      <c r="AE1131">
        <v>1092</v>
      </c>
      <c r="AF1131" t="s">
        <v>99</v>
      </c>
    </row>
    <row r="1132" spans="1:32" x14ac:dyDescent="0.25">
      <c r="A1132" s="20" t="s">
        <v>218</v>
      </c>
      <c r="B1132" s="23" t="s">
        <v>2493</v>
      </c>
      <c r="C1132" s="36" t="str">
        <f>VLOOKUP(X1132, method!$A$1:$B$15, 2, 0)</f>
        <v>中後</v>
      </c>
      <c r="D1132">
        <v>9</v>
      </c>
      <c r="E1132" s="141" t="str">
        <f t="shared" si="34"/>
        <v/>
      </c>
      <c r="F1132" s="141">
        <f>COUNTIF($B$2:B1132,B1132)</f>
        <v>17</v>
      </c>
      <c r="G1132" s="141" t="str">
        <f t="shared" si="35"/>
        <v/>
      </c>
      <c r="I1132">
        <v>7</v>
      </c>
      <c r="J1132" s="58" t="s">
        <v>2503</v>
      </c>
      <c r="K1132" s="66" t="s">
        <v>173</v>
      </c>
      <c r="L1132" s="27" t="s">
        <v>65</v>
      </c>
      <c r="N1132">
        <v>116</v>
      </c>
      <c r="P1132">
        <v>10</v>
      </c>
      <c r="Q1132" t="s">
        <v>595</v>
      </c>
      <c r="R1132" s="32" t="s">
        <v>432</v>
      </c>
      <c r="S1132" s="41">
        <v>1650</v>
      </c>
      <c r="T1132" s="33" t="s">
        <v>417</v>
      </c>
      <c r="U1132">
        <v>3</v>
      </c>
      <c r="V1132">
        <v>61</v>
      </c>
      <c r="W1132">
        <v>4</v>
      </c>
      <c r="X1132">
        <v>10</v>
      </c>
      <c r="Y1132">
        <v>7</v>
      </c>
      <c r="Z1132">
        <v>6</v>
      </c>
      <c r="AA1132">
        <v>9</v>
      </c>
      <c r="AD1132" t="s">
        <v>1489</v>
      </c>
      <c r="AE1132">
        <v>1117</v>
      </c>
      <c r="AF1132" t="s">
        <v>99</v>
      </c>
    </row>
    <row r="1133" spans="1:32" x14ac:dyDescent="0.25">
      <c r="A1133" s="20" t="s">
        <v>218</v>
      </c>
      <c r="B1133" s="23" t="s">
        <v>2493</v>
      </c>
      <c r="C1133" s="37" t="str">
        <f>VLOOKUP(X1133, method!$A$1:$B$15, 2, 0)</f>
        <v>中前</v>
      </c>
      <c r="D1133" s="30">
        <v>4</v>
      </c>
      <c r="E1133" s="141" t="str">
        <f t="shared" si="34"/>
        <v/>
      </c>
      <c r="F1133" s="141">
        <f>COUNTIF($B$2:B1133,B1133)</f>
        <v>18</v>
      </c>
      <c r="G1133" s="141" t="str">
        <f t="shared" si="35"/>
        <v/>
      </c>
      <c r="I1133">
        <v>1</v>
      </c>
      <c r="J1133" s="58" t="s">
        <v>2503</v>
      </c>
      <c r="K1133" s="52" t="s">
        <v>49</v>
      </c>
      <c r="L1133" s="27" t="s">
        <v>65</v>
      </c>
      <c r="N1133">
        <v>121</v>
      </c>
      <c r="P1133">
        <v>4.4000000000000004</v>
      </c>
      <c r="Q1133" t="s">
        <v>1014</v>
      </c>
      <c r="R1133" s="31" t="s">
        <v>420</v>
      </c>
      <c r="S1133" s="41">
        <v>1650</v>
      </c>
      <c r="T1133" s="33" t="s">
        <v>417</v>
      </c>
      <c r="U1133">
        <v>3</v>
      </c>
      <c r="V1133">
        <v>61</v>
      </c>
      <c r="W1133" s="12" t="s">
        <v>423</v>
      </c>
      <c r="X1133">
        <v>5</v>
      </c>
      <c r="Y1133">
        <v>6</v>
      </c>
      <c r="Z1133">
        <v>7</v>
      </c>
      <c r="AA1133">
        <v>4</v>
      </c>
      <c r="AD1133" t="s">
        <v>908</v>
      </c>
      <c r="AE1133">
        <v>1112</v>
      </c>
      <c r="AF1133" t="s">
        <v>99</v>
      </c>
    </row>
    <row r="1134" spans="1:32" x14ac:dyDescent="0.25">
      <c r="A1134" s="20" t="s">
        <v>218</v>
      </c>
      <c r="B1134" s="23" t="s">
        <v>2493</v>
      </c>
      <c r="C1134" s="38" t="str">
        <f>VLOOKUP(X1134, method!$A$1:$B$15, 2, 0)</f>
        <v>留後</v>
      </c>
      <c r="D1134" s="30">
        <v>5</v>
      </c>
      <c r="E1134" s="141" t="str">
        <f t="shared" si="34"/>
        <v/>
      </c>
      <c r="F1134" s="141">
        <f>COUNTIF($B$2:B1134,B1134)</f>
        <v>19</v>
      </c>
      <c r="G1134" s="141" t="str">
        <f t="shared" si="35"/>
        <v/>
      </c>
      <c r="I1134">
        <v>10</v>
      </c>
      <c r="J1134" s="58" t="s">
        <v>2503</v>
      </c>
      <c r="K1134" s="54" t="s">
        <v>58</v>
      </c>
      <c r="L1134" s="27" t="s">
        <v>65</v>
      </c>
      <c r="N1134">
        <v>117</v>
      </c>
      <c r="P1134">
        <v>11</v>
      </c>
      <c r="Q1134" t="s">
        <v>1206</v>
      </c>
      <c r="R1134" s="32" t="s">
        <v>426</v>
      </c>
      <c r="S1134" s="41">
        <v>1650</v>
      </c>
      <c r="T1134" s="33" t="s">
        <v>417</v>
      </c>
      <c r="U1134">
        <v>3</v>
      </c>
      <c r="V1134">
        <v>61</v>
      </c>
      <c r="W1134" t="s">
        <v>441</v>
      </c>
      <c r="X1134">
        <v>12</v>
      </c>
      <c r="Y1134">
        <v>12</v>
      </c>
      <c r="Z1134">
        <v>12</v>
      </c>
      <c r="AA1134">
        <v>5</v>
      </c>
      <c r="AD1134" t="s">
        <v>1204</v>
      </c>
      <c r="AE1134">
        <v>1114</v>
      </c>
      <c r="AF1134" t="s">
        <v>99</v>
      </c>
    </row>
    <row r="1135" spans="1:32" x14ac:dyDescent="0.25">
      <c r="A1135" s="20" t="s">
        <v>218</v>
      </c>
      <c r="B1135" s="23" t="s">
        <v>2493</v>
      </c>
      <c r="C1135" s="36" t="str">
        <f>VLOOKUP(X1135, method!$A$1:$B$15, 2, 0)</f>
        <v>中後</v>
      </c>
      <c r="D1135" s="28">
        <v>1</v>
      </c>
      <c r="E1135" s="140" t="str">
        <f t="shared" si="34"/>
        <v/>
      </c>
      <c r="F1135" s="140">
        <f>COUNTIF($B$2:B1135,B1135)</f>
        <v>20</v>
      </c>
      <c r="G1135" s="140" t="str">
        <f t="shared" si="35"/>
        <v/>
      </c>
      <c r="I1135">
        <v>11</v>
      </c>
      <c r="J1135" s="58" t="s">
        <v>2503</v>
      </c>
      <c r="K1135" s="52" t="s">
        <v>49</v>
      </c>
      <c r="L1135" s="27" t="s">
        <v>65</v>
      </c>
      <c r="N1135">
        <v>131</v>
      </c>
      <c r="P1135">
        <v>9.5</v>
      </c>
      <c r="Q1135" t="s">
        <v>1018</v>
      </c>
      <c r="R1135" s="32" t="s">
        <v>432</v>
      </c>
      <c r="S1135" s="41">
        <v>1650</v>
      </c>
      <c r="T1135" s="34" t="s">
        <v>438</v>
      </c>
      <c r="U1135">
        <v>4</v>
      </c>
      <c r="V1135">
        <v>56</v>
      </c>
      <c r="W1135" s="12" t="s">
        <v>654</v>
      </c>
      <c r="X1135">
        <v>10</v>
      </c>
      <c r="Y1135">
        <v>10</v>
      </c>
      <c r="Z1135">
        <v>9</v>
      </c>
      <c r="AA1135">
        <v>1</v>
      </c>
      <c r="AD1135" t="s">
        <v>877</v>
      </c>
      <c r="AE1135">
        <v>1097</v>
      </c>
      <c r="AF1135" t="s">
        <v>99</v>
      </c>
    </row>
    <row r="1136" spans="1:32" x14ac:dyDescent="0.25">
      <c r="A1136" s="20" t="s">
        <v>218</v>
      </c>
      <c r="B1136" s="23" t="s">
        <v>2493</v>
      </c>
      <c r="C1136" s="38" t="str">
        <f>VLOOKUP(X1136, method!$A$1:$B$15, 2, 0)</f>
        <v>留後</v>
      </c>
      <c r="D1136" s="28">
        <v>2</v>
      </c>
      <c r="E1136" s="140" t="str">
        <f t="shared" si="34"/>
        <v/>
      </c>
      <c r="F1136" s="140">
        <f>COUNTIF($B$2:B1136,B1136)</f>
        <v>21</v>
      </c>
      <c r="G1136" s="140" t="str">
        <f t="shared" si="35"/>
        <v/>
      </c>
      <c r="I1136">
        <v>10</v>
      </c>
      <c r="J1136" s="58" t="s">
        <v>2503</v>
      </c>
      <c r="K1136" s="52" t="s">
        <v>49</v>
      </c>
      <c r="L1136" s="27" t="s">
        <v>65</v>
      </c>
      <c r="N1136">
        <v>132</v>
      </c>
      <c r="P1136">
        <v>8</v>
      </c>
      <c r="Q1136" t="s">
        <v>942</v>
      </c>
      <c r="R1136" s="32" t="s">
        <v>416</v>
      </c>
      <c r="S1136" s="41">
        <v>1650</v>
      </c>
      <c r="T1136" s="33" t="s">
        <v>417</v>
      </c>
      <c r="U1136">
        <v>4</v>
      </c>
      <c r="V1136">
        <v>56</v>
      </c>
      <c r="W1136" s="12">
        <v>1</v>
      </c>
      <c r="X1136">
        <v>12</v>
      </c>
      <c r="Y1136">
        <v>12</v>
      </c>
      <c r="Z1136">
        <v>12</v>
      </c>
      <c r="AA1136">
        <v>2</v>
      </c>
      <c r="AD1136" t="s">
        <v>1073</v>
      </c>
      <c r="AE1136">
        <v>1088</v>
      </c>
      <c r="AF1136" t="s">
        <v>99</v>
      </c>
    </row>
    <row r="1137" spans="1:32" x14ac:dyDescent="0.25">
      <c r="A1137" s="20" t="s">
        <v>218</v>
      </c>
      <c r="B1137" s="23" t="s">
        <v>2493</v>
      </c>
      <c r="C1137" s="37" t="str">
        <f>VLOOKUP(X1137, method!$A$1:$B$15, 2, 0)</f>
        <v>中前</v>
      </c>
      <c r="D1137" s="30">
        <v>5</v>
      </c>
      <c r="E1137" s="141" t="str">
        <f t="shared" si="34"/>
        <v/>
      </c>
      <c r="F1137" s="141">
        <f>COUNTIF($B$2:B1137,B1137)</f>
        <v>22</v>
      </c>
      <c r="G1137" s="141" t="str">
        <f t="shared" si="35"/>
        <v/>
      </c>
      <c r="I1137">
        <v>3</v>
      </c>
      <c r="J1137" s="58" t="s">
        <v>2503</v>
      </c>
      <c r="K1137" s="55" t="s">
        <v>64</v>
      </c>
      <c r="L1137" s="27" t="s">
        <v>65</v>
      </c>
      <c r="N1137">
        <v>131</v>
      </c>
      <c r="P1137">
        <v>4.2</v>
      </c>
      <c r="Q1137" t="s">
        <v>759</v>
      </c>
      <c r="R1137" s="32" t="s">
        <v>432</v>
      </c>
      <c r="S1137" s="41">
        <v>1650</v>
      </c>
      <c r="T1137" s="33" t="s">
        <v>417</v>
      </c>
      <c r="U1137">
        <v>4</v>
      </c>
      <c r="V1137">
        <v>56</v>
      </c>
      <c r="W1137" s="12">
        <v>1</v>
      </c>
      <c r="X1137">
        <v>6</v>
      </c>
      <c r="Y1137">
        <v>6</v>
      </c>
      <c r="Z1137">
        <v>6</v>
      </c>
      <c r="AA1137">
        <v>5</v>
      </c>
      <c r="AD1137" t="s">
        <v>1011</v>
      </c>
      <c r="AE1137">
        <v>1076</v>
      </c>
      <c r="AF1137" t="s">
        <v>99</v>
      </c>
    </row>
    <row r="1138" spans="1:32" x14ac:dyDescent="0.25">
      <c r="A1138" s="20" t="s">
        <v>218</v>
      </c>
      <c r="B1138" s="23" t="s">
        <v>2493</v>
      </c>
      <c r="C1138" s="37" t="str">
        <f>VLOOKUP(X1138, method!$A$1:$B$15, 2, 0)</f>
        <v>中前</v>
      </c>
      <c r="D1138">
        <v>8</v>
      </c>
      <c r="E1138" s="141" t="str">
        <f t="shared" si="34"/>
        <v/>
      </c>
      <c r="F1138" s="141">
        <f>COUNTIF($B$2:B1138,B1138)</f>
        <v>23</v>
      </c>
      <c r="G1138" s="141" t="str">
        <f t="shared" si="35"/>
        <v/>
      </c>
      <c r="I1138">
        <v>1</v>
      </c>
      <c r="J1138" s="58" t="s">
        <v>2503</v>
      </c>
      <c r="K1138" s="55" t="s">
        <v>64</v>
      </c>
      <c r="L1138" s="27" t="s">
        <v>65</v>
      </c>
      <c r="N1138">
        <v>132</v>
      </c>
      <c r="P1138">
        <v>5.7</v>
      </c>
      <c r="Q1138" t="s">
        <v>1371</v>
      </c>
      <c r="R1138" s="32" t="s">
        <v>432</v>
      </c>
      <c r="S1138">
        <v>1200</v>
      </c>
      <c r="T1138" s="33" t="s">
        <v>417</v>
      </c>
      <c r="U1138">
        <v>4</v>
      </c>
      <c r="V1138">
        <v>57</v>
      </c>
      <c r="W1138">
        <v>6</v>
      </c>
      <c r="X1138">
        <v>6</v>
      </c>
      <c r="Y1138">
        <v>6</v>
      </c>
      <c r="Z1138">
        <v>8</v>
      </c>
      <c r="AD1138" t="s">
        <v>1490</v>
      </c>
      <c r="AE1138">
        <v>1089</v>
      </c>
      <c r="AF1138" t="s">
        <v>99</v>
      </c>
    </row>
    <row r="1139" spans="1:32" x14ac:dyDescent="0.25">
      <c r="A1139" s="20" t="s">
        <v>218</v>
      </c>
      <c r="B1139" s="23" t="s">
        <v>2493</v>
      </c>
      <c r="C1139" s="38" t="str">
        <f>VLOOKUP(X1139, method!$A$1:$B$15, 2, 0)</f>
        <v>留後</v>
      </c>
      <c r="D1139">
        <v>12</v>
      </c>
      <c r="E1139" s="141" t="str">
        <f t="shared" si="34"/>
        <v/>
      </c>
      <c r="F1139" s="141">
        <f>COUNTIF($B$2:B1139,B1139)</f>
        <v>24</v>
      </c>
      <c r="G1139" s="141" t="str">
        <f t="shared" si="35"/>
        <v/>
      </c>
      <c r="I1139">
        <v>11</v>
      </c>
      <c r="J1139" s="58" t="s">
        <v>2503</v>
      </c>
      <c r="K1139" s="68" t="s">
        <v>316</v>
      </c>
      <c r="L1139" s="27" t="s">
        <v>65</v>
      </c>
      <c r="N1139">
        <v>124</v>
      </c>
      <c r="P1139">
        <v>17</v>
      </c>
      <c r="Q1139" t="s">
        <v>609</v>
      </c>
      <c r="R1139" t="s">
        <v>479</v>
      </c>
      <c r="S1139">
        <v>1200</v>
      </c>
      <c r="T1139" s="33" t="s">
        <v>417</v>
      </c>
      <c r="U1139">
        <v>4</v>
      </c>
      <c r="V1139">
        <v>59</v>
      </c>
      <c r="W1139" t="s">
        <v>429</v>
      </c>
      <c r="X1139">
        <v>12</v>
      </c>
      <c r="Y1139">
        <v>12</v>
      </c>
      <c r="Z1139">
        <v>12</v>
      </c>
      <c r="AD1139" t="s">
        <v>60</v>
      </c>
      <c r="AE1139">
        <v>1090</v>
      </c>
      <c r="AF1139" t="s">
        <v>99</v>
      </c>
    </row>
    <row r="1140" spans="1:32" x14ac:dyDescent="0.25">
      <c r="A1140" s="20" t="s">
        <v>218</v>
      </c>
      <c r="B1140" s="23" t="s">
        <v>2493</v>
      </c>
      <c r="C1140" s="38" t="str">
        <f>VLOOKUP(X1140, method!$A$1:$B$15, 2, 0)</f>
        <v>留後</v>
      </c>
      <c r="D1140" s="30">
        <v>5</v>
      </c>
      <c r="E1140" s="141" t="str">
        <f t="shared" si="34"/>
        <v/>
      </c>
      <c r="F1140" s="141">
        <f>COUNTIF($B$2:B1140,B1140)</f>
        <v>25</v>
      </c>
      <c r="G1140" s="141" t="str">
        <f t="shared" si="35"/>
        <v/>
      </c>
      <c r="I1140">
        <v>11</v>
      </c>
      <c r="J1140" s="58" t="s">
        <v>2503</v>
      </c>
      <c r="K1140" s="68" t="s">
        <v>316</v>
      </c>
      <c r="L1140" s="27" t="s">
        <v>65</v>
      </c>
      <c r="N1140">
        <v>125</v>
      </c>
      <c r="P1140">
        <v>11</v>
      </c>
      <c r="Q1140" t="s">
        <v>763</v>
      </c>
      <c r="R1140" s="32" t="s">
        <v>432</v>
      </c>
      <c r="S1140">
        <v>1200</v>
      </c>
      <c r="T1140" s="33" t="s">
        <v>417</v>
      </c>
      <c r="U1140">
        <v>4</v>
      </c>
      <c r="V1140">
        <v>59</v>
      </c>
      <c r="W1140" s="12" t="s">
        <v>418</v>
      </c>
      <c r="X1140">
        <v>11</v>
      </c>
      <c r="Y1140">
        <v>11</v>
      </c>
      <c r="Z1140">
        <v>5</v>
      </c>
      <c r="AD1140" t="s">
        <v>1491</v>
      </c>
      <c r="AE1140">
        <v>1088</v>
      </c>
      <c r="AF1140" t="s">
        <v>99</v>
      </c>
    </row>
    <row r="1141" spans="1:32" x14ac:dyDescent="0.25">
      <c r="A1141" s="20" t="s">
        <v>218</v>
      </c>
      <c r="B1141" s="23" t="s">
        <v>2493</v>
      </c>
      <c r="C1141" s="36" t="str">
        <f>VLOOKUP(X1141, method!$A$1:$B$15, 2, 0)</f>
        <v>中後</v>
      </c>
      <c r="D1141" s="28">
        <v>2</v>
      </c>
      <c r="E1141" s="140" t="str">
        <f t="shared" si="34"/>
        <v/>
      </c>
      <c r="F1141" s="140">
        <f>COUNTIF($B$2:B1141,B1141)</f>
        <v>26</v>
      </c>
      <c r="G1141" s="140" t="str">
        <f t="shared" si="35"/>
        <v/>
      </c>
      <c r="I1141">
        <v>1</v>
      </c>
      <c r="J1141" s="58" t="s">
        <v>2503</v>
      </c>
      <c r="K1141" s="52" t="s">
        <v>49</v>
      </c>
      <c r="L1141" s="27" t="s">
        <v>65</v>
      </c>
      <c r="N1141">
        <v>135</v>
      </c>
      <c r="P1141">
        <v>4.2</v>
      </c>
      <c r="Q1141" t="s">
        <v>1351</v>
      </c>
      <c r="R1141" s="32" t="s">
        <v>416</v>
      </c>
      <c r="S1141">
        <v>1200</v>
      </c>
      <c r="T1141" s="33" t="s">
        <v>417</v>
      </c>
      <c r="U1141">
        <v>4</v>
      </c>
      <c r="V1141">
        <v>58</v>
      </c>
      <c r="W1141" s="12">
        <v>1</v>
      </c>
      <c r="X1141">
        <v>9</v>
      </c>
      <c r="Y1141">
        <v>6</v>
      </c>
      <c r="Z1141">
        <v>2</v>
      </c>
      <c r="AD1141" t="s">
        <v>1111</v>
      </c>
      <c r="AE1141">
        <v>1082</v>
      </c>
      <c r="AF1141" t="s">
        <v>99</v>
      </c>
    </row>
    <row r="1142" spans="1:32" x14ac:dyDescent="0.25">
      <c r="A1142" s="20" t="s">
        <v>218</v>
      </c>
      <c r="B1142" s="23" t="s">
        <v>2493</v>
      </c>
      <c r="C1142" s="36" t="str">
        <f>VLOOKUP(X1142, method!$A$1:$B$15, 2, 0)</f>
        <v>中後</v>
      </c>
      <c r="D1142">
        <v>6</v>
      </c>
      <c r="E1142" s="141" t="str">
        <f t="shared" si="34"/>
        <v/>
      </c>
      <c r="F1142" s="141">
        <f>COUNTIF($B$2:B1142,B1142)</f>
        <v>27</v>
      </c>
      <c r="G1142" s="141" t="str">
        <f t="shared" si="35"/>
        <v/>
      </c>
      <c r="I1142">
        <v>8</v>
      </c>
      <c r="J1142" s="58" t="s">
        <v>2503</v>
      </c>
      <c r="K1142" s="52" t="s">
        <v>49</v>
      </c>
      <c r="L1142" s="27" t="s">
        <v>65</v>
      </c>
      <c r="N1142">
        <v>135</v>
      </c>
      <c r="P1142">
        <v>6.2</v>
      </c>
      <c r="Q1142" t="s">
        <v>917</v>
      </c>
      <c r="R1142" s="32" t="s">
        <v>416</v>
      </c>
      <c r="S1142">
        <v>1200</v>
      </c>
      <c r="T1142" s="33" t="s">
        <v>417</v>
      </c>
      <c r="U1142">
        <v>4</v>
      </c>
      <c r="V1142">
        <v>60</v>
      </c>
      <c r="W1142" s="12" t="s">
        <v>552</v>
      </c>
      <c r="X1142">
        <v>8</v>
      </c>
      <c r="Y1142">
        <v>8</v>
      </c>
      <c r="Z1142">
        <v>6</v>
      </c>
      <c r="AD1142" t="s">
        <v>1492</v>
      </c>
      <c r="AE1142">
        <v>1081</v>
      </c>
      <c r="AF1142" t="s">
        <v>99</v>
      </c>
    </row>
    <row r="1143" spans="1:32" x14ac:dyDescent="0.25">
      <c r="A1143" s="20" t="s">
        <v>218</v>
      </c>
      <c r="B1143" s="23" t="s">
        <v>2493</v>
      </c>
      <c r="C1143" s="38" t="str">
        <f>VLOOKUP(X1143, method!$A$1:$B$15, 2, 0)</f>
        <v>留後</v>
      </c>
      <c r="D1143" s="28">
        <v>3</v>
      </c>
      <c r="E1143" s="140" t="str">
        <f t="shared" si="34"/>
        <v/>
      </c>
      <c r="F1143" s="140">
        <f>COUNTIF($B$2:B1143,B1143)</f>
        <v>28</v>
      </c>
      <c r="G1143" s="140" t="str">
        <f t="shared" si="35"/>
        <v/>
      </c>
      <c r="I1143">
        <v>1</v>
      </c>
      <c r="J1143" s="58" t="s">
        <v>2503</v>
      </c>
      <c r="K1143" s="75" t="s">
        <v>596</v>
      </c>
      <c r="L1143" s="27" t="s">
        <v>65</v>
      </c>
      <c r="N1143">
        <v>130</v>
      </c>
      <c r="P1143">
        <v>17</v>
      </c>
      <c r="Q1143" t="s">
        <v>1056</v>
      </c>
      <c r="R1143" s="32" t="s">
        <v>416</v>
      </c>
      <c r="S1143">
        <v>1000</v>
      </c>
      <c r="T1143" s="33" t="s">
        <v>417</v>
      </c>
      <c r="U1143">
        <v>4</v>
      </c>
      <c r="V1143">
        <v>60</v>
      </c>
      <c r="W1143" s="12" t="s">
        <v>423</v>
      </c>
      <c r="X1143">
        <v>11</v>
      </c>
      <c r="Y1143">
        <v>10</v>
      </c>
      <c r="Z1143">
        <v>3</v>
      </c>
      <c r="AD1143" t="s">
        <v>556</v>
      </c>
      <c r="AE1143">
        <v>1072</v>
      </c>
      <c r="AF1143" t="s">
        <v>99</v>
      </c>
    </row>
    <row r="1144" spans="1:32" x14ac:dyDescent="0.25">
      <c r="A1144" s="20" t="s">
        <v>218</v>
      </c>
      <c r="B1144" s="24" t="s">
        <v>2494</v>
      </c>
      <c r="C1144" s="37" t="str">
        <f>VLOOKUP(X1144, method!$A$1:$B$15, 2, 0)</f>
        <v>中前</v>
      </c>
      <c r="D1144" s="28">
        <v>2</v>
      </c>
      <c r="E1144" s="140" t="str">
        <f t="shared" si="34"/>
        <v>忠</v>
      </c>
      <c r="F1144" s="140">
        <f>COUNTIF($B$2:B1144,B1144)</f>
        <v>1</v>
      </c>
      <c r="G1144" s="140" t="str">
        <f t="shared" si="35"/>
        <v/>
      </c>
      <c r="I1144">
        <v>5</v>
      </c>
      <c r="J1144" s="58" t="s">
        <v>2503</v>
      </c>
      <c r="K1144" s="49" t="s">
        <v>31</v>
      </c>
      <c r="L1144" s="19" t="s">
        <v>81</v>
      </c>
      <c r="N1144">
        <v>134</v>
      </c>
      <c r="P1144">
        <v>5.0999999999999996</v>
      </c>
      <c r="Q1144" t="s">
        <v>564</v>
      </c>
      <c r="R1144" s="32" t="s">
        <v>432</v>
      </c>
      <c r="S1144" s="41">
        <v>1650</v>
      </c>
      <c r="T1144" s="33" t="s">
        <v>417</v>
      </c>
      <c r="U1144">
        <v>3</v>
      </c>
      <c r="V1144">
        <v>76</v>
      </c>
      <c r="W1144" s="12" t="s">
        <v>654</v>
      </c>
      <c r="X1144">
        <v>7</v>
      </c>
      <c r="Y1144">
        <v>6</v>
      </c>
      <c r="Z1144">
        <v>6</v>
      </c>
      <c r="AA1144">
        <v>2</v>
      </c>
      <c r="AD1144" t="s">
        <v>1067</v>
      </c>
      <c r="AE1144">
        <v>1029</v>
      </c>
      <c r="AF1144" t="s">
        <v>685</v>
      </c>
    </row>
    <row r="1145" spans="1:32" x14ac:dyDescent="0.25">
      <c r="A1145" s="20" t="s">
        <v>218</v>
      </c>
      <c r="B1145" s="24" t="s">
        <v>2494</v>
      </c>
      <c r="C1145" s="37" t="str">
        <f>VLOOKUP(X1145, method!$A$1:$B$15, 2, 0)</f>
        <v>中前</v>
      </c>
      <c r="D1145" s="28">
        <v>2</v>
      </c>
      <c r="E1145" s="140" t="str">
        <f t="shared" si="34"/>
        <v>忠</v>
      </c>
      <c r="F1145" s="140">
        <f>COUNTIF($B$2:B1145,B1145)</f>
        <v>2</v>
      </c>
      <c r="G1145" s="140" t="str">
        <f t="shared" si="35"/>
        <v/>
      </c>
      <c r="I1145">
        <v>4</v>
      </c>
      <c r="J1145" s="58" t="s">
        <v>2503</v>
      </c>
      <c r="K1145" s="59" t="s">
        <v>85</v>
      </c>
      <c r="L1145" s="19" t="s">
        <v>81</v>
      </c>
      <c r="N1145">
        <v>132</v>
      </c>
      <c r="P1145">
        <v>9.9</v>
      </c>
      <c r="Q1145" t="s">
        <v>419</v>
      </c>
      <c r="R1145" s="31" t="s">
        <v>420</v>
      </c>
      <c r="S1145" s="41">
        <v>1650</v>
      </c>
      <c r="T1145" s="33" t="s">
        <v>417</v>
      </c>
      <c r="U1145">
        <v>3</v>
      </c>
      <c r="V1145">
        <v>75</v>
      </c>
      <c r="W1145" s="12" t="s">
        <v>654</v>
      </c>
      <c r="X1145">
        <v>5</v>
      </c>
      <c r="Y1145">
        <v>6</v>
      </c>
      <c r="Z1145">
        <v>6</v>
      </c>
      <c r="AA1145">
        <v>2</v>
      </c>
      <c r="AD1145" t="s">
        <v>1493</v>
      </c>
      <c r="AE1145">
        <v>1020</v>
      </c>
      <c r="AF1145" t="s">
        <v>685</v>
      </c>
    </row>
    <row r="1146" spans="1:32" x14ac:dyDescent="0.25">
      <c r="A1146" s="20" t="s">
        <v>218</v>
      </c>
      <c r="B1146" s="24" t="s">
        <v>2494</v>
      </c>
      <c r="C1146" s="36" t="str">
        <f>VLOOKUP(X1146, method!$A$1:$B$15, 2, 0)</f>
        <v>中後</v>
      </c>
      <c r="D1146">
        <v>10</v>
      </c>
      <c r="E1146" s="141" t="str">
        <f t="shared" si="34"/>
        <v>忠</v>
      </c>
      <c r="F1146" s="141">
        <f>COUNTIF($B$2:B1146,B1146)</f>
        <v>3</v>
      </c>
      <c r="G1146" s="141" t="str">
        <f t="shared" si="35"/>
        <v/>
      </c>
      <c r="I1146">
        <v>4</v>
      </c>
      <c r="J1146" s="58" t="s">
        <v>2503</v>
      </c>
      <c r="K1146" s="59" t="s">
        <v>85</v>
      </c>
      <c r="L1146" s="19" t="s">
        <v>81</v>
      </c>
      <c r="N1146">
        <v>130</v>
      </c>
      <c r="P1146">
        <v>7.5</v>
      </c>
      <c r="Q1146" t="s">
        <v>498</v>
      </c>
      <c r="R1146" t="s">
        <v>479</v>
      </c>
      <c r="S1146">
        <v>1400</v>
      </c>
      <c r="T1146" s="33" t="s">
        <v>427</v>
      </c>
      <c r="U1146">
        <v>3</v>
      </c>
      <c r="V1146">
        <v>75</v>
      </c>
      <c r="W1146" t="s">
        <v>474</v>
      </c>
      <c r="X1146">
        <v>9</v>
      </c>
      <c r="Y1146">
        <v>7</v>
      </c>
      <c r="Z1146">
        <v>7</v>
      </c>
      <c r="AA1146">
        <v>10</v>
      </c>
      <c r="AD1146" t="s">
        <v>1494</v>
      </c>
      <c r="AE1146">
        <v>1034</v>
      </c>
      <c r="AF1146" t="s">
        <v>685</v>
      </c>
    </row>
    <row r="1147" spans="1:32" x14ac:dyDescent="0.25">
      <c r="A1147" s="20" t="s">
        <v>218</v>
      </c>
      <c r="B1147" s="24" t="s">
        <v>2494</v>
      </c>
      <c r="C1147" s="37" t="str">
        <f>VLOOKUP(X1147, method!$A$1:$B$15, 2, 0)</f>
        <v>中前</v>
      </c>
      <c r="D1147">
        <v>11</v>
      </c>
      <c r="E1147" s="141" t="str">
        <f t="shared" si="34"/>
        <v>忠</v>
      </c>
      <c r="F1147" s="141">
        <f>COUNTIF($B$2:B1147,B1147)</f>
        <v>4</v>
      </c>
      <c r="G1147" s="141" t="str">
        <f t="shared" si="35"/>
        <v/>
      </c>
      <c r="I1147">
        <v>5</v>
      </c>
      <c r="J1147" s="58" t="s">
        <v>2503</v>
      </c>
      <c r="K1147" s="59" t="s">
        <v>85</v>
      </c>
      <c r="L1147" s="19" t="s">
        <v>81</v>
      </c>
      <c r="N1147">
        <v>133</v>
      </c>
      <c r="P1147">
        <v>8.5</v>
      </c>
      <c r="Q1147" t="s">
        <v>682</v>
      </c>
      <c r="R1147" t="s">
        <v>479</v>
      </c>
      <c r="S1147">
        <v>1400</v>
      </c>
      <c r="T1147" s="33" t="s">
        <v>427</v>
      </c>
      <c r="U1147">
        <v>3</v>
      </c>
      <c r="V1147">
        <v>75</v>
      </c>
      <c r="W1147" t="s">
        <v>589</v>
      </c>
      <c r="X1147">
        <v>7</v>
      </c>
      <c r="Y1147">
        <v>7</v>
      </c>
      <c r="Z1147">
        <v>5</v>
      </c>
      <c r="AA1147">
        <v>11</v>
      </c>
      <c r="AD1147" t="s">
        <v>1304</v>
      </c>
      <c r="AE1147">
        <v>1038</v>
      </c>
      <c r="AF1147" t="s">
        <v>685</v>
      </c>
    </row>
    <row r="1148" spans="1:32" x14ac:dyDescent="0.25">
      <c r="A1148" s="20" t="s">
        <v>218</v>
      </c>
      <c r="B1148" s="24" t="s">
        <v>2494</v>
      </c>
      <c r="C1148" s="36" t="str">
        <f>VLOOKUP(X1148, method!$A$1:$B$15, 2, 0)</f>
        <v>中後</v>
      </c>
      <c r="D1148" s="28">
        <v>1</v>
      </c>
      <c r="E1148" s="140" t="str">
        <f t="shared" si="34"/>
        <v>忠</v>
      </c>
      <c r="F1148" s="140">
        <f>COUNTIF($B$2:B1148,B1148)</f>
        <v>5</v>
      </c>
      <c r="G1148" s="140" t="str">
        <f t="shared" si="35"/>
        <v/>
      </c>
      <c r="I1148">
        <v>3</v>
      </c>
      <c r="J1148" s="58" t="s">
        <v>2503</v>
      </c>
      <c r="K1148" s="59" t="s">
        <v>85</v>
      </c>
      <c r="L1148" s="19" t="s">
        <v>81</v>
      </c>
      <c r="N1148">
        <v>127</v>
      </c>
      <c r="P1148">
        <v>33</v>
      </c>
      <c r="Q1148" t="s">
        <v>1088</v>
      </c>
      <c r="R1148" t="s">
        <v>483</v>
      </c>
      <c r="S1148">
        <v>1400</v>
      </c>
      <c r="T1148" s="33" t="s">
        <v>417</v>
      </c>
      <c r="U1148">
        <v>3</v>
      </c>
      <c r="V1148">
        <v>69</v>
      </c>
      <c r="W1148" s="12" t="s">
        <v>654</v>
      </c>
      <c r="X1148">
        <v>8</v>
      </c>
      <c r="Y1148">
        <v>9</v>
      </c>
      <c r="Z1148">
        <v>6</v>
      </c>
      <c r="AA1148">
        <v>1</v>
      </c>
      <c r="AD1148" t="s">
        <v>1388</v>
      </c>
      <c r="AE1148">
        <v>1016</v>
      </c>
      <c r="AF1148" t="s">
        <v>848</v>
      </c>
    </row>
    <row r="1149" spans="1:32" x14ac:dyDescent="0.25">
      <c r="A1149" s="20" t="s">
        <v>218</v>
      </c>
      <c r="B1149" s="24" t="s">
        <v>2494</v>
      </c>
      <c r="C1149" s="35" t="str">
        <f>VLOOKUP(X1149, method!$A$1:$B$15, 2, 0)</f>
        <v>放頭</v>
      </c>
      <c r="D1149" s="30">
        <v>5</v>
      </c>
      <c r="E1149" s="141" t="str">
        <f t="shared" si="34"/>
        <v>忠</v>
      </c>
      <c r="F1149" s="141">
        <f>COUNTIF($B$2:B1149,B1149)</f>
        <v>6</v>
      </c>
      <c r="G1149" s="141" t="str">
        <f t="shared" si="35"/>
        <v/>
      </c>
      <c r="I1149">
        <v>8</v>
      </c>
      <c r="J1149" s="58" t="s">
        <v>2503</v>
      </c>
      <c r="K1149" s="59" t="s">
        <v>85</v>
      </c>
      <c r="L1149" s="19" t="s">
        <v>81</v>
      </c>
      <c r="N1149">
        <v>124</v>
      </c>
      <c r="P1149">
        <v>3.1</v>
      </c>
      <c r="Q1149" t="s">
        <v>510</v>
      </c>
      <c r="R1149" s="32" t="s">
        <v>426</v>
      </c>
      <c r="S1149" s="41">
        <v>1650</v>
      </c>
      <c r="T1149" s="33" t="s">
        <v>427</v>
      </c>
      <c r="U1149">
        <v>3</v>
      </c>
      <c r="V1149">
        <v>69</v>
      </c>
      <c r="W1149" s="12" t="s">
        <v>549</v>
      </c>
      <c r="X1149">
        <v>2</v>
      </c>
      <c r="Y1149">
        <v>2</v>
      </c>
      <c r="Z1149">
        <v>2</v>
      </c>
      <c r="AA1149">
        <v>5</v>
      </c>
      <c r="AD1149" t="s">
        <v>1495</v>
      </c>
      <c r="AE1149">
        <v>1008</v>
      </c>
      <c r="AF1149" t="s">
        <v>46</v>
      </c>
    </row>
    <row r="1150" spans="1:32" x14ac:dyDescent="0.25">
      <c r="A1150" s="20" t="s">
        <v>218</v>
      </c>
      <c r="B1150" s="24" t="s">
        <v>2494</v>
      </c>
      <c r="C1150" s="37" t="str">
        <f>VLOOKUP(X1150, method!$A$1:$B$15, 2, 0)</f>
        <v>中前</v>
      </c>
      <c r="D1150" s="28">
        <v>2</v>
      </c>
      <c r="E1150" s="140" t="str">
        <f t="shared" si="34"/>
        <v>忠</v>
      </c>
      <c r="F1150" s="140">
        <f>COUNTIF($B$2:B1150,B1150)</f>
        <v>7</v>
      </c>
      <c r="G1150" s="140" t="str">
        <f t="shared" si="35"/>
        <v/>
      </c>
      <c r="I1150">
        <v>10</v>
      </c>
      <c r="J1150" s="58" t="s">
        <v>2503</v>
      </c>
      <c r="K1150" s="59" t="s">
        <v>85</v>
      </c>
      <c r="L1150" s="19" t="s">
        <v>81</v>
      </c>
      <c r="N1150">
        <v>125</v>
      </c>
      <c r="P1150">
        <v>8.4</v>
      </c>
      <c r="Q1150" t="s">
        <v>443</v>
      </c>
      <c r="R1150" s="32" t="s">
        <v>426</v>
      </c>
      <c r="S1150" s="41">
        <v>1650</v>
      </c>
      <c r="T1150" s="33" t="s">
        <v>427</v>
      </c>
      <c r="U1150">
        <v>3</v>
      </c>
      <c r="V1150">
        <v>67</v>
      </c>
      <c r="W1150" s="12" t="s">
        <v>654</v>
      </c>
      <c r="X1150">
        <v>5</v>
      </c>
      <c r="Y1150">
        <v>5</v>
      </c>
      <c r="Z1150">
        <v>5</v>
      </c>
      <c r="AA1150">
        <v>2</v>
      </c>
      <c r="AD1150" t="s">
        <v>1448</v>
      </c>
      <c r="AE1150">
        <v>1008</v>
      </c>
      <c r="AF1150" t="s">
        <v>46</v>
      </c>
    </row>
    <row r="1151" spans="1:32" x14ac:dyDescent="0.25">
      <c r="A1151" s="20" t="s">
        <v>218</v>
      </c>
      <c r="B1151" s="24" t="s">
        <v>2494</v>
      </c>
      <c r="C1151" s="37" t="str">
        <f>VLOOKUP(X1151, method!$A$1:$B$15, 2, 0)</f>
        <v>中前</v>
      </c>
      <c r="D1151" s="28">
        <v>1</v>
      </c>
      <c r="E1151" s="140" t="str">
        <f t="shared" si="34"/>
        <v>忠</v>
      </c>
      <c r="F1151" s="140">
        <f>COUNTIF($B$2:B1151,B1151)</f>
        <v>8</v>
      </c>
      <c r="G1151" s="140" t="str">
        <f t="shared" si="35"/>
        <v/>
      </c>
      <c r="I1151">
        <v>1</v>
      </c>
      <c r="J1151" s="58" t="s">
        <v>2503</v>
      </c>
      <c r="K1151" s="59" t="s">
        <v>85</v>
      </c>
      <c r="L1151" s="19" t="s">
        <v>81</v>
      </c>
      <c r="N1151">
        <v>117</v>
      </c>
      <c r="P1151">
        <v>2.5</v>
      </c>
      <c r="Q1151" t="s">
        <v>515</v>
      </c>
      <c r="R1151" s="32" t="s">
        <v>432</v>
      </c>
      <c r="S1151" s="41">
        <v>1650</v>
      </c>
      <c r="T1151" s="33" t="s">
        <v>427</v>
      </c>
      <c r="U1151">
        <v>3</v>
      </c>
      <c r="V1151">
        <v>61</v>
      </c>
      <c r="W1151" s="12">
        <v>1</v>
      </c>
      <c r="X1151">
        <v>5</v>
      </c>
      <c r="Y1151">
        <v>3</v>
      </c>
      <c r="Z1151">
        <v>2</v>
      </c>
      <c r="AA1151">
        <v>1</v>
      </c>
      <c r="AD1151" t="s">
        <v>1013</v>
      </c>
      <c r="AE1151">
        <v>1008</v>
      </c>
      <c r="AF1151" t="s">
        <v>46</v>
      </c>
    </row>
    <row r="1152" spans="1:32" x14ac:dyDescent="0.25">
      <c r="A1152" s="20" t="s">
        <v>218</v>
      </c>
      <c r="B1152" s="24" t="s">
        <v>2494</v>
      </c>
      <c r="C1152" s="37" t="str">
        <f>VLOOKUP(X1152, method!$A$1:$B$15, 2, 0)</f>
        <v>中前</v>
      </c>
      <c r="D1152" s="30">
        <v>4</v>
      </c>
      <c r="E1152" s="141" t="str">
        <f t="shared" si="34"/>
        <v>忠</v>
      </c>
      <c r="F1152" s="141">
        <f>COUNTIF($B$2:B1152,B1152)</f>
        <v>9</v>
      </c>
      <c r="G1152" s="141" t="str">
        <f t="shared" si="35"/>
        <v/>
      </c>
      <c r="I1152">
        <v>2</v>
      </c>
      <c r="J1152" s="58" t="s">
        <v>2503</v>
      </c>
      <c r="K1152" s="59" t="s">
        <v>85</v>
      </c>
      <c r="L1152" s="19" t="s">
        <v>81</v>
      </c>
      <c r="N1152">
        <v>118</v>
      </c>
      <c r="P1152">
        <v>3.5</v>
      </c>
      <c r="Q1152" t="s">
        <v>899</v>
      </c>
      <c r="R1152" s="31" t="s">
        <v>420</v>
      </c>
      <c r="S1152" s="41">
        <v>1650</v>
      </c>
      <c r="T1152" s="33" t="s">
        <v>427</v>
      </c>
      <c r="U1152">
        <v>3</v>
      </c>
      <c r="V1152">
        <v>61</v>
      </c>
      <c r="W1152">
        <v>3</v>
      </c>
      <c r="X1152">
        <v>4</v>
      </c>
      <c r="Y1152">
        <v>3</v>
      </c>
      <c r="Z1152">
        <v>6</v>
      </c>
      <c r="AA1152">
        <v>4</v>
      </c>
      <c r="AD1152" t="s">
        <v>117</v>
      </c>
      <c r="AE1152">
        <v>1011</v>
      </c>
      <c r="AF1152" t="s">
        <v>46</v>
      </c>
    </row>
    <row r="1153" spans="1:32" x14ac:dyDescent="0.25">
      <c r="A1153" s="20" t="s">
        <v>218</v>
      </c>
      <c r="B1153" s="24" t="s">
        <v>2494</v>
      </c>
      <c r="C1153" s="38" t="str">
        <f>VLOOKUP(X1153, method!$A$1:$B$15, 2, 0)</f>
        <v>留後</v>
      </c>
      <c r="D1153" s="28">
        <v>2</v>
      </c>
      <c r="E1153" s="140" t="str">
        <f t="shared" si="34"/>
        <v>忠</v>
      </c>
      <c r="F1153" s="140">
        <f>COUNTIF($B$2:B1153,B1153)</f>
        <v>10</v>
      </c>
      <c r="G1153" s="140" t="str">
        <f t="shared" si="35"/>
        <v/>
      </c>
      <c r="I1153">
        <v>9</v>
      </c>
      <c r="J1153" s="58" t="s">
        <v>2503</v>
      </c>
      <c r="K1153" s="80" t="s">
        <v>406</v>
      </c>
      <c r="L1153" s="19" t="s">
        <v>81</v>
      </c>
      <c r="N1153">
        <v>134</v>
      </c>
      <c r="P1153">
        <v>18</v>
      </c>
      <c r="Q1153" t="s">
        <v>451</v>
      </c>
      <c r="R1153" s="31" t="s">
        <v>420</v>
      </c>
      <c r="S1153" s="41">
        <v>1650</v>
      </c>
      <c r="T1153" s="33" t="s">
        <v>417</v>
      </c>
      <c r="U1153">
        <v>4</v>
      </c>
      <c r="V1153">
        <v>59</v>
      </c>
      <c r="W1153" s="12" t="s">
        <v>584</v>
      </c>
      <c r="X1153">
        <v>12</v>
      </c>
      <c r="Y1153">
        <v>12</v>
      </c>
      <c r="Z1153">
        <v>12</v>
      </c>
      <c r="AA1153">
        <v>2</v>
      </c>
      <c r="AD1153" t="s">
        <v>1496</v>
      </c>
      <c r="AE1153">
        <v>1002</v>
      </c>
      <c r="AF1153" t="s">
        <v>46</v>
      </c>
    </row>
    <row r="1154" spans="1:32" x14ac:dyDescent="0.25">
      <c r="A1154" s="20" t="s">
        <v>218</v>
      </c>
      <c r="B1154" s="24" t="s">
        <v>2494</v>
      </c>
      <c r="C1154" s="36" t="str">
        <f>VLOOKUP(X1154, method!$A$1:$B$15, 2, 0)</f>
        <v>中後</v>
      </c>
      <c r="D1154">
        <v>8</v>
      </c>
      <c r="E1154" s="141" t="str">
        <f t="shared" ref="E1154:E1217" si="36">IF(COUNTIFS($B:$B,B1154,$F:$F,"&lt;="&amp;5,$D:$D,"&lt;="&amp;5)&gt;=3,"忠","")</f>
        <v>忠</v>
      </c>
      <c r="F1154" s="141">
        <f>COUNTIF($B$2:B1154,B1154)</f>
        <v>11</v>
      </c>
      <c r="G1154" s="141" t="str">
        <f t="shared" ref="G1154:G1217" si="37">IF(F1154&lt;=5,
    IF(COUNTIFS($B:$B,TRIM($B1154),$F:$F,"&lt;=5",$AC:$AC,"&lt;&gt;"&amp;LOOKUP(1,0/((TRIM($B:$B)=TRIM($B1154))*($F:$F=1)),$AC:$AC))&gt;0,
    "倉",""),
"")</f>
        <v/>
      </c>
      <c r="I1154">
        <v>2</v>
      </c>
      <c r="J1154" s="58" t="s">
        <v>2503</v>
      </c>
      <c r="K1154" s="61" t="s">
        <v>106</v>
      </c>
      <c r="L1154" s="19" t="s">
        <v>81</v>
      </c>
      <c r="N1154">
        <v>116</v>
      </c>
      <c r="P1154">
        <v>9</v>
      </c>
      <c r="Q1154" t="s">
        <v>691</v>
      </c>
      <c r="R1154" s="31" t="s">
        <v>420</v>
      </c>
      <c r="S1154">
        <v>1200</v>
      </c>
      <c r="T1154" s="33" t="s">
        <v>417</v>
      </c>
      <c r="U1154">
        <v>3</v>
      </c>
      <c r="V1154">
        <v>61</v>
      </c>
      <c r="W1154" s="12" t="s">
        <v>552</v>
      </c>
      <c r="X1154">
        <v>10</v>
      </c>
      <c r="Y1154">
        <v>11</v>
      </c>
      <c r="Z1154">
        <v>8</v>
      </c>
      <c r="AD1154" t="s">
        <v>454</v>
      </c>
      <c r="AE1154">
        <v>1011</v>
      </c>
      <c r="AF1154" t="s">
        <v>46</v>
      </c>
    </row>
    <row r="1155" spans="1:32" x14ac:dyDescent="0.25">
      <c r="A1155" s="20" t="s">
        <v>218</v>
      </c>
      <c r="B1155" s="24" t="s">
        <v>2494</v>
      </c>
      <c r="C1155" s="36" t="str">
        <f>VLOOKUP(X1155, method!$A$1:$B$15, 2, 0)</f>
        <v>中後</v>
      </c>
      <c r="D1155">
        <v>6</v>
      </c>
      <c r="E1155" s="141" t="str">
        <f t="shared" si="36"/>
        <v>忠</v>
      </c>
      <c r="F1155" s="141">
        <f>COUNTIF($B$2:B1155,B1155)</f>
        <v>12</v>
      </c>
      <c r="G1155" s="141" t="str">
        <f t="shared" si="37"/>
        <v/>
      </c>
      <c r="I1155">
        <v>8</v>
      </c>
      <c r="J1155" s="58" t="s">
        <v>2503</v>
      </c>
      <c r="K1155" s="61" t="s">
        <v>106</v>
      </c>
      <c r="L1155" s="19" t="s">
        <v>81</v>
      </c>
      <c r="N1155">
        <v>120</v>
      </c>
      <c r="P1155">
        <v>44</v>
      </c>
      <c r="Q1155" t="s">
        <v>649</v>
      </c>
      <c r="R1155" s="32" t="s">
        <v>426</v>
      </c>
      <c r="S1155">
        <v>1200</v>
      </c>
      <c r="T1155" s="33" t="s">
        <v>417</v>
      </c>
      <c r="U1155">
        <v>3</v>
      </c>
      <c r="V1155">
        <v>63</v>
      </c>
      <c r="W1155" t="s">
        <v>474</v>
      </c>
      <c r="X1155">
        <v>10</v>
      </c>
      <c r="Y1155">
        <v>10</v>
      </c>
      <c r="Z1155">
        <v>6</v>
      </c>
      <c r="AD1155" t="s">
        <v>571</v>
      </c>
      <c r="AE1155">
        <v>1016</v>
      </c>
      <c r="AF1155" t="s">
        <v>46</v>
      </c>
    </row>
    <row r="1156" spans="1:32" x14ac:dyDescent="0.25">
      <c r="A1156" s="20" t="s">
        <v>218</v>
      </c>
      <c r="B1156" s="24" t="s">
        <v>2494</v>
      </c>
      <c r="C1156" s="35" t="str">
        <f>VLOOKUP(X1156, method!$A$1:$B$15, 2, 0)</f>
        <v>放頭</v>
      </c>
      <c r="D1156">
        <v>8</v>
      </c>
      <c r="E1156" s="141" t="str">
        <f t="shared" si="36"/>
        <v>忠</v>
      </c>
      <c r="F1156" s="141">
        <f>COUNTIF($B$2:B1156,B1156)</f>
        <v>13</v>
      </c>
      <c r="G1156" s="141" t="str">
        <f t="shared" si="37"/>
        <v/>
      </c>
      <c r="I1156">
        <v>8</v>
      </c>
      <c r="J1156" s="58" t="s">
        <v>2503</v>
      </c>
      <c r="K1156" s="61" t="s">
        <v>106</v>
      </c>
      <c r="L1156" s="19" t="s">
        <v>81</v>
      </c>
      <c r="N1156">
        <v>118</v>
      </c>
      <c r="P1156">
        <v>27</v>
      </c>
      <c r="Q1156" t="s">
        <v>464</v>
      </c>
      <c r="R1156" t="s">
        <v>465</v>
      </c>
      <c r="S1156">
        <v>1200</v>
      </c>
      <c r="T1156" s="33" t="s">
        <v>427</v>
      </c>
      <c r="U1156">
        <v>3</v>
      </c>
      <c r="V1156">
        <v>63</v>
      </c>
      <c r="W1156" t="s">
        <v>484</v>
      </c>
      <c r="X1156">
        <v>2</v>
      </c>
      <c r="Y1156">
        <v>2</v>
      </c>
      <c r="Z1156">
        <v>8</v>
      </c>
      <c r="AD1156" t="s">
        <v>1497</v>
      </c>
      <c r="AE1156">
        <v>1027</v>
      </c>
      <c r="AF1156" t="s">
        <v>639</v>
      </c>
    </row>
    <row r="1157" spans="1:32" x14ac:dyDescent="0.25">
      <c r="A1157" s="21" t="s">
        <v>254</v>
      </c>
      <c r="B1157" s="25" t="s">
        <v>255</v>
      </c>
      <c r="C1157" s="38" t="str">
        <f>VLOOKUP(X1157, method!$A$1:$B$15, 2, 0)</f>
        <v>留後</v>
      </c>
      <c r="D1157">
        <v>7</v>
      </c>
      <c r="E1157" s="141" t="str">
        <f t="shared" si="36"/>
        <v>忠</v>
      </c>
      <c r="F1157" s="141">
        <f>COUNTIF($B$2:B1157,B1157)</f>
        <v>1</v>
      </c>
      <c r="G1157" s="141" t="str">
        <f t="shared" si="37"/>
        <v/>
      </c>
      <c r="H1157">
        <v>5</v>
      </c>
      <c r="I1157">
        <v>12</v>
      </c>
      <c r="J1157" s="65" t="s">
        <v>167</v>
      </c>
      <c r="K1157" s="65" t="s">
        <v>167</v>
      </c>
      <c r="L1157" s="21" t="s">
        <v>168</v>
      </c>
      <c r="M1157">
        <v>133</v>
      </c>
      <c r="N1157">
        <v>133</v>
      </c>
      <c r="O1157">
        <v>15</v>
      </c>
      <c r="P1157">
        <v>21</v>
      </c>
      <c r="Q1157" t="s">
        <v>415</v>
      </c>
      <c r="R1157" s="32" t="s">
        <v>416</v>
      </c>
      <c r="S1157" s="40">
        <v>1200</v>
      </c>
      <c r="T1157" s="33" t="s">
        <v>417</v>
      </c>
      <c r="U1157">
        <v>4</v>
      </c>
      <c r="V1157">
        <v>56</v>
      </c>
      <c r="W1157" t="s">
        <v>453</v>
      </c>
      <c r="X1157">
        <v>12</v>
      </c>
      <c r="Y1157">
        <v>11</v>
      </c>
      <c r="Z1157">
        <v>7</v>
      </c>
      <c r="AD1157" t="s">
        <v>491</v>
      </c>
      <c r="AE1157">
        <v>1142</v>
      </c>
      <c r="AF1157" t="s">
        <v>257</v>
      </c>
    </row>
    <row r="1158" spans="1:32" x14ac:dyDescent="0.25">
      <c r="A1158" s="21" t="s">
        <v>254</v>
      </c>
      <c r="B1158" s="25" t="s">
        <v>255</v>
      </c>
      <c r="C1158" s="36" t="str">
        <f>VLOOKUP(X1158, method!$A$1:$B$15, 2, 0)</f>
        <v>中後</v>
      </c>
      <c r="D1158" s="28">
        <v>1</v>
      </c>
      <c r="E1158" s="140" t="str">
        <f t="shared" si="36"/>
        <v>忠</v>
      </c>
      <c r="F1158" s="140">
        <f>COUNTIF($B$2:B1158,B1158)</f>
        <v>2</v>
      </c>
      <c r="G1158" s="140" t="str">
        <f t="shared" si="37"/>
        <v/>
      </c>
      <c r="H1158">
        <v>5</v>
      </c>
      <c r="I1158">
        <v>5</v>
      </c>
      <c r="J1158" s="65" t="s">
        <v>167</v>
      </c>
      <c r="K1158" s="65" t="s">
        <v>167</v>
      </c>
      <c r="L1158" s="21" t="s">
        <v>168</v>
      </c>
      <c r="M1158">
        <v>133</v>
      </c>
      <c r="N1158">
        <v>126</v>
      </c>
      <c r="O1158">
        <v>15</v>
      </c>
      <c r="P1158">
        <v>19</v>
      </c>
      <c r="Q1158" t="s">
        <v>564</v>
      </c>
      <c r="R1158" s="32" t="s">
        <v>432</v>
      </c>
      <c r="S1158" s="40">
        <v>1200</v>
      </c>
      <c r="T1158" s="33" t="s">
        <v>417</v>
      </c>
      <c r="U1158">
        <v>4</v>
      </c>
      <c r="V1158">
        <v>51</v>
      </c>
      <c r="W1158" s="12" t="s">
        <v>989</v>
      </c>
      <c r="X1158">
        <v>9</v>
      </c>
      <c r="Y1158">
        <v>10</v>
      </c>
      <c r="Z1158">
        <v>1</v>
      </c>
      <c r="AD1158" t="s">
        <v>620</v>
      </c>
      <c r="AE1158">
        <v>1154</v>
      </c>
      <c r="AF1158" t="s">
        <v>257</v>
      </c>
    </row>
    <row r="1159" spans="1:32" x14ac:dyDescent="0.25">
      <c r="A1159" s="21" t="s">
        <v>254</v>
      </c>
      <c r="B1159" s="25" t="s">
        <v>255</v>
      </c>
      <c r="C1159" s="37" t="str">
        <f>VLOOKUP(X1159, method!$A$1:$B$15, 2, 0)</f>
        <v>中前</v>
      </c>
      <c r="D1159" s="28">
        <v>3</v>
      </c>
      <c r="E1159" s="140" t="str">
        <f t="shared" si="36"/>
        <v>忠</v>
      </c>
      <c r="F1159" s="140">
        <f>COUNTIF($B$2:B1159,B1159)</f>
        <v>3</v>
      </c>
      <c r="G1159" s="140" t="str">
        <f t="shared" si="37"/>
        <v/>
      </c>
      <c r="H1159">
        <v>5</v>
      </c>
      <c r="I1159">
        <v>10</v>
      </c>
      <c r="J1159" s="65" t="s">
        <v>167</v>
      </c>
      <c r="K1159" s="66" t="s">
        <v>173</v>
      </c>
      <c r="L1159" s="21" t="s">
        <v>168</v>
      </c>
      <c r="M1159">
        <v>133</v>
      </c>
      <c r="N1159">
        <v>128</v>
      </c>
      <c r="O1159">
        <v>15</v>
      </c>
      <c r="P1159">
        <v>12</v>
      </c>
      <c r="Q1159" t="s">
        <v>419</v>
      </c>
      <c r="R1159" s="31" t="s">
        <v>420</v>
      </c>
      <c r="S1159" s="40">
        <v>1200</v>
      </c>
      <c r="T1159" s="33" t="s">
        <v>417</v>
      </c>
      <c r="U1159">
        <v>4</v>
      </c>
      <c r="V1159">
        <v>52</v>
      </c>
      <c r="W1159" s="12" t="s">
        <v>552</v>
      </c>
      <c r="X1159">
        <v>7</v>
      </c>
      <c r="Y1159">
        <v>5</v>
      </c>
      <c r="Z1159">
        <v>3</v>
      </c>
      <c r="AD1159" t="s">
        <v>265</v>
      </c>
      <c r="AE1159">
        <v>1148</v>
      </c>
      <c r="AF1159" t="s">
        <v>257</v>
      </c>
    </row>
    <row r="1160" spans="1:32" x14ac:dyDescent="0.25">
      <c r="A1160" s="21" t="s">
        <v>254</v>
      </c>
      <c r="B1160" s="25" t="s">
        <v>255</v>
      </c>
      <c r="C1160" s="37" t="str">
        <f>VLOOKUP(X1160, method!$A$1:$B$15, 2, 0)</f>
        <v>中前</v>
      </c>
      <c r="D1160" s="30">
        <v>4</v>
      </c>
      <c r="E1160" s="141" t="str">
        <f t="shared" si="36"/>
        <v>忠</v>
      </c>
      <c r="F1160" s="141">
        <f>COUNTIF($B$2:B1160,B1160)</f>
        <v>4</v>
      </c>
      <c r="G1160" s="141" t="str">
        <f t="shared" si="37"/>
        <v/>
      </c>
      <c r="H1160">
        <v>5</v>
      </c>
      <c r="I1160">
        <v>4</v>
      </c>
      <c r="J1160" s="65" t="s">
        <v>167</v>
      </c>
      <c r="K1160" s="65" t="s">
        <v>167</v>
      </c>
      <c r="L1160" s="21" t="s">
        <v>168</v>
      </c>
      <c r="M1160">
        <v>133</v>
      </c>
      <c r="N1160">
        <v>127</v>
      </c>
      <c r="O1160">
        <v>15</v>
      </c>
      <c r="P1160">
        <v>53</v>
      </c>
      <c r="Q1160" t="s">
        <v>656</v>
      </c>
      <c r="R1160" s="32" t="s">
        <v>426</v>
      </c>
      <c r="S1160" s="40">
        <v>1200</v>
      </c>
      <c r="T1160" s="33" t="s">
        <v>427</v>
      </c>
      <c r="U1160">
        <v>4</v>
      </c>
      <c r="V1160">
        <v>52</v>
      </c>
      <c r="W1160" s="12" t="s">
        <v>549</v>
      </c>
      <c r="X1160">
        <v>4</v>
      </c>
      <c r="Y1160">
        <v>4</v>
      </c>
      <c r="Z1160">
        <v>4</v>
      </c>
      <c r="AD1160" t="s">
        <v>256</v>
      </c>
      <c r="AE1160">
        <v>1146</v>
      </c>
      <c r="AF1160" t="s">
        <v>1498</v>
      </c>
    </row>
    <row r="1161" spans="1:32" x14ac:dyDescent="0.25">
      <c r="A1161" s="21" t="s">
        <v>254</v>
      </c>
      <c r="B1161" s="25" t="s">
        <v>255</v>
      </c>
      <c r="C1161" s="37" t="str">
        <f>VLOOKUP(X1161, method!$A$1:$B$15, 2, 0)</f>
        <v>中前</v>
      </c>
      <c r="D1161">
        <v>9</v>
      </c>
      <c r="E1161" s="141" t="str">
        <f t="shared" si="36"/>
        <v>忠</v>
      </c>
      <c r="F1161" s="141">
        <f>COUNTIF($B$2:B1161,B1161)</f>
        <v>5</v>
      </c>
      <c r="G1161" s="141" t="str">
        <f t="shared" si="37"/>
        <v/>
      </c>
      <c r="H1161">
        <v>5</v>
      </c>
      <c r="I1161">
        <v>5</v>
      </c>
      <c r="J1161" s="65" t="s">
        <v>167</v>
      </c>
      <c r="K1161" s="50" t="s">
        <v>565</v>
      </c>
      <c r="L1161" s="25" t="s">
        <v>1216</v>
      </c>
      <c r="M1161">
        <v>133</v>
      </c>
      <c r="N1161">
        <v>129</v>
      </c>
      <c r="O1161">
        <v>15</v>
      </c>
      <c r="P1161">
        <v>88</v>
      </c>
      <c r="Q1161" t="s">
        <v>437</v>
      </c>
      <c r="R1161" s="32" t="s">
        <v>432</v>
      </c>
      <c r="S1161" s="40">
        <v>1200</v>
      </c>
      <c r="T1161" s="34" t="s">
        <v>438</v>
      </c>
      <c r="U1161">
        <v>4</v>
      </c>
      <c r="V1161">
        <v>56</v>
      </c>
      <c r="W1161" t="s">
        <v>502</v>
      </c>
      <c r="X1161">
        <v>5</v>
      </c>
      <c r="Y1161">
        <v>4</v>
      </c>
      <c r="Z1161">
        <v>9</v>
      </c>
      <c r="AD1161" t="s">
        <v>1499</v>
      </c>
      <c r="AE1161">
        <v>1135</v>
      </c>
      <c r="AF1161" t="s">
        <v>1500</v>
      </c>
    </row>
    <row r="1162" spans="1:32" x14ac:dyDescent="0.25">
      <c r="A1162" s="21" t="s">
        <v>254</v>
      </c>
      <c r="B1162" s="25" t="s">
        <v>255</v>
      </c>
      <c r="C1162" s="35" t="str">
        <f>VLOOKUP(X1162, method!$A$1:$B$15, 2, 0)</f>
        <v>放頭</v>
      </c>
      <c r="D1162">
        <v>12</v>
      </c>
      <c r="E1162" s="141" t="str">
        <f t="shared" si="36"/>
        <v>忠</v>
      </c>
      <c r="F1162" s="141">
        <f>COUNTIF($B$2:B1162,B1162)</f>
        <v>6</v>
      </c>
      <c r="G1162" s="141" t="str">
        <f t="shared" si="37"/>
        <v/>
      </c>
      <c r="H1162">
        <v>5</v>
      </c>
      <c r="I1162">
        <v>12</v>
      </c>
      <c r="J1162" s="65" t="s">
        <v>167</v>
      </c>
      <c r="K1162" s="50" t="s">
        <v>565</v>
      </c>
      <c r="L1162" s="25" t="s">
        <v>1216</v>
      </c>
      <c r="M1162">
        <v>133</v>
      </c>
      <c r="N1162">
        <v>132</v>
      </c>
      <c r="O1162">
        <v>15</v>
      </c>
      <c r="P1162">
        <v>131</v>
      </c>
      <c r="Q1162" t="s">
        <v>896</v>
      </c>
      <c r="R1162" s="31" t="s">
        <v>420</v>
      </c>
      <c r="S1162" s="40">
        <v>1200</v>
      </c>
      <c r="T1162" s="33" t="s">
        <v>427</v>
      </c>
      <c r="U1162">
        <v>4</v>
      </c>
      <c r="V1162">
        <v>59</v>
      </c>
      <c r="W1162" t="s">
        <v>753</v>
      </c>
      <c r="X1162">
        <v>2</v>
      </c>
      <c r="Y1162">
        <v>2</v>
      </c>
      <c r="Z1162">
        <v>12</v>
      </c>
      <c r="AD1162" t="s">
        <v>1501</v>
      </c>
      <c r="AE1162">
        <v>1145</v>
      </c>
      <c r="AF1162" t="s">
        <v>103</v>
      </c>
    </row>
    <row r="1163" spans="1:32" x14ac:dyDescent="0.25">
      <c r="A1163" s="21" t="s">
        <v>254</v>
      </c>
      <c r="B1163" s="25" t="s">
        <v>255</v>
      </c>
      <c r="C1163" s="38" t="str">
        <f>VLOOKUP(X1163, method!$A$1:$B$15, 2, 0)</f>
        <v>留後</v>
      </c>
      <c r="D1163">
        <v>11</v>
      </c>
      <c r="E1163" s="141" t="str">
        <f t="shared" si="36"/>
        <v>忠</v>
      </c>
      <c r="F1163" s="141">
        <f>COUNTIF($B$2:B1163,B1163)</f>
        <v>7</v>
      </c>
      <c r="G1163" s="141" t="str">
        <f t="shared" si="37"/>
        <v/>
      </c>
      <c r="H1163">
        <v>5</v>
      </c>
      <c r="I1163">
        <v>12</v>
      </c>
      <c r="J1163" s="65" t="s">
        <v>167</v>
      </c>
      <c r="K1163" s="65" t="s">
        <v>167</v>
      </c>
      <c r="L1163" s="25" t="s">
        <v>1216</v>
      </c>
      <c r="M1163">
        <v>133</v>
      </c>
      <c r="N1163">
        <v>118</v>
      </c>
      <c r="O1163">
        <v>15</v>
      </c>
      <c r="P1163">
        <v>198</v>
      </c>
      <c r="Q1163" t="s">
        <v>529</v>
      </c>
      <c r="R1163" t="s">
        <v>483</v>
      </c>
      <c r="S1163" s="40">
        <v>1200</v>
      </c>
      <c r="T1163" s="33" t="s">
        <v>417</v>
      </c>
      <c r="U1163">
        <v>3</v>
      </c>
      <c r="V1163">
        <v>61</v>
      </c>
      <c r="W1163" t="s">
        <v>453</v>
      </c>
      <c r="X1163">
        <v>12</v>
      </c>
      <c r="Y1163">
        <v>12</v>
      </c>
      <c r="Z1163">
        <v>11</v>
      </c>
      <c r="AD1163" t="s">
        <v>571</v>
      </c>
      <c r="AE1163">
        <v>1148</v>
      </c>
      <c r="AF1163" t="s">
        <v>1502</v>
      </c>
    </row>
    <row r="1164" spans="1:32" x14ac:dyDescent="0.25">
      <c r="A1164" s="21" t="s">
        <v>254</v>
      </c>
      <c r="B1164" s="25" t="s">
        <v>255</v>
      </c>
      <c r="C1164" s="35" t="str">
        <f>VLOOKUP(X1164, method!$A$1:$B$15, 2, 0)</f>
        <v>放頭</v>
      </c>
      <c r="D1164">
        <v>9</v>
      </c>
      <c r="E1164" s="141" t="str">
        <f t="shared" si="36"/>
        <v>忠</v>
      </c>
      <c r="F1164" s="141">
        <f>COUNTIF($B$2:B1164,B1164)</f>
        <v>8</v>
      </c>
      <c r="G1164" s="141" t="str">
        <f t="shared" si="37"/>
        <v/>
      </c>
      <c r="H1164">
        <v>5</v>
      </c>
      <c r="I1164">
        <v>8</v>
      </c>
      <c r="J1164" s="65" t="s">
        <v>167</v>
      </c>
      <c r="K1164" s="65" t="s">
        <v>167</v>
      </c>
      <c r="L1164" s="25" t="s">
        <v>1216</v>
      </c>
      <c r="M1164">
        <v>133</v>
      </c>
      <c r="N1164">
        <v>120</v>
      </c>
      <c r="O1164">
        <v>15</v>
      </c>
      <c r="P1164">
        <v>141</v>
      </c>
      <c r="Q1164" t="s">
        <v>822</v>
      </c>
      <c r="R1164" t="s">
        <v>501</v>
      </c>
      <c r="S1164" s="40">
        <v>1200</v>
      </c>
      <c r="T1164" s="33" t="s">
        <v>417</v>
      </c>
      <c r="U1164">
        <v>3</v>
      </c>
      <c r="V1164">
        <v>63</v>
      </c>
      <c r="W1164" t="s">
        <v>513</v>
      </c>
      <c r="X1164">
        <v>3</v>
      </c>
      <c r="Y1164">
        <v>4</v>
      </c>
      <c r="Z1164">
        <v>9</v>
      </c>
      <c r="AD1164" t="s">
        <v>542</v>
      </c>
      <c r="AE1164">
        <v>1149</v>
      </c>
      <c r="AF1164" t="s">
        <v>1503</v>
      </c>
    </row>
    <row r="1165" spans="1:32" x14ac:dyDescent="0.25">
      <c r="A1165" s="21" t="s">
        <v>254</v>
      </c>
      <c r="B1165" s="25" t="s">
        <v>255</v>
      </c>
      <c r="C1165" s="37" t="str">
        <f>VLOOKUP(X1165, method!$A$1:$B$15, 2, 0)</f>
        <v>中前</v>
      </c>
      <c r="D1165">
        <v>8</v>
      </c>
      <c r="E1165" s="141" t="str">
        <f t="shared" si="36"/>
        <v>忠</v>
      </c>
      <c r="F1165" s="141">
        <f>COUNTIF($B$2:B1165,B1165)</f>
        <v>9</v>
      </c>
      <c r="G1165" s="141" t="str">
        <f t="shared" si="37"/>
        <v/>
      </c>
      <c r="H1165">
        <v>5</v>
      </c>
      <c r="I1165">
        <v>2</v>
      </c>
      <c r="J1165" s="65" t="s">
        <v>167</v>
      </c>
      <c r="K1165" s="50" t="s">
        <v>565</v>
      </c>
      <c r="L1165" s="25" t="s">
        <v>1216</v>
      </c>
      <c r="M1165">
        <v>133</v>
      </c>
      <c r="N1165">
        <v>121</v>
      </c>
      <c r="O1165">
        <v>15</v>
      </c>
      <c r="P1165">
        <v>137</v>
      </c>
      <c r="Q1165" t="s">
        <v>558</v>
      </c>
      <c r="R1165" t="s">
        <v>483</v>
      </c>
      <c r="S1165" s="40">
        <v>1200</v>
      </c>
      <c r="T1165" s="33" t="s">
        <v>427</v>
      </c>
      <c r="U1165">
        <v>3</v>
      </c>
      <c r="V1165">
        <v>65</v>
      </c>
      <c r="W1165" t="s">
        <v>519</v>
      </c>
      <c r="X1165">
        <v>4</v>
      </c>
      <c r="Y1165">
        <v>6</v>
      </c>
      <c r="Z1165">
        <v>8</v>
      </c>
      <c r="AD1165" t="s">
        <v>1107</v>
      </c>
      <c r="AE1165">
        <v>1147</v>
      </c>
      <c r="AF1165" t="s">
        <v>535</v>
      </c>
    </row>
    <row r="1166" spans="1:32" x14ac:dyDescent="0.25">
      <c r="A1166" s="21" t="s">
        <v>254</v>
      </c>
      <c r="B1166" s="25" t="s">
        <v>255</v>
      </c>
      <c r="C1166" s="37" t="str">
        <f>VLOOKUP(X1166, method!$A$1:$B$15, 2, 0)</f>
        <v>中前</v>
      </c>
      <c r="D1166">
        <v>13</v>
      </c>
      <c r="E1166" s="141" t="str">
        <f t="shared" si="36"/>
        <v>忠</v>
      </c>
      <c r="F1166" s="141">
        <f>COUNTIF($B$2:B1166,B1166)</f>
        <v>10</v>
      </c>
      <c r="G1166" s="141" t="str">
        <f t="shared" si="37"/>
        <v/>
      </c>
      <c r="H1166">
        <v>5</v>
      </c>
      <c r="I1166">
        <v>14</v>
      </c>
      <c r="J1166" s="65" t="s">
        <v>167</v>
      </c>
      <c r="K1166" s="73" t="s">
        <v>452</v>
      </c>
      <c r="L1166" s="25" t="s">
        <v>1216</v>
      </c>
      <c r="M1166">
        <v>133</v>
      </c>
      <c r="N1166">
        <v>124</v>
      </c>
      <c r="O1166">
        <v>15</v>
      </c>
      <c r="P1166">
        <v>172</v>
      </c>
      <c r="Q1166" t="s">
        <v>861</v>
      </c>
      <c r="R1166" t="s">
        <v>508</v>
      </c>
      <c r="S1166">
        <v>1400</v>
      </c>
      <c r="T1166" s="33" t="s">
        <v>427</v>
      </c>
      <c r="U1166">
        <v>3</v>
      </c>
      <c r="V1166">
        <v>65</v>
      </c>
      <c r="W1166" t="s">
        <v>721</v>
      </c>
      <c r="X1166">
        <v>5</v>
      </c>
      <c r="Y1166">
        <v>2</v>
      </c>
      <c r="Z1166">
        <v>2</v>
      </c>
      <c r="AA1166">
        <v>13</v>
      </c>
      <c r="AD1166" t="s">
        <v>1025</v>
      </c>
      <c r="AE1166">
        <v>1145</v>
      </c>
      <c r="AF1166" t="s">
        <v>541</v>
      </c>
    </row>
    <row r="1167" spans="1:32" x14ac:dyDescent="0.25">
      <c r="A1167" s="21" t="s">
        <v>254</v>
      </c>
      <c r="B1167" s="26" t="s">
        <v>259</v>
      </c>
      <c r="C1167" s="35" t="str">
        <f>VLOOKUP(X1167, method!$A$1:$B$15, 2, 0)</f>
        <v>放頭</v>
      </c>
      <c r="D1167">
        <v>12</v>
      </c>
      <c r="E1167" s="141" t="str">
        <f t="shared" si="36"/>
        <v/>
      </c>
      <c r="F1167" s="141">
        <f>COUNTIF($B$2:B1167,B1167)</f>
        <v>1</v>
      </c>
      <c r="G1167" s="141" t="str">
        <f t="shared" si="37"/>
        <v/>
      </c>
      <c r="H1167">
        <v>9</v>
      </c>
      <c r="I1167">
        <v>5</v>
      </c>
      <c r="J1167" s="68" t="s">
        <v>316</v>
      </c>
      <c r="K1167" s="68" t="s">
        <v>316</v>
      </c>
      <c r="L1167" s="27" t="s">
        <v>65</v>
      </c>
      <c r="M1167">
        <v>128</v>
      </c>
      <c r="N1167">
        <v>129</v>
      </c>
      <c r="O1167">
        <v>8.4</v>
      </c>
      <c r="P1167">
        <v>24</v>
      </c>
      <c r="Q1167" t="s">
        <v>891</v>
      </c>
      <c r="R1167" t="s">
        <v>465</v>
      </c>
      <c r="S1167" s="40">
        <v>1200</v>
      </c>
      <c r="T1167" s="33" t="s">
        <v>417</v>
      </c>
      <c r="U1167">
        <v>4</v>
      </c>
      <c r="V1167">
        <v>58</v>
      </c>
      <c r="W1167" t="s">
        <v>725</v>
      </c>
      <c r="X1167">
        <v>2</v>
      </c>
      <c r="Y1167">
        <v>2</v>
      </c>
      <c r="Z1167">
        <v>12</v>
      </c>
      <c r="AD1167" t="s">
        <v>1429</v>
      </c>
      <c r="AE1167">
        <v>1168</v>
      </c>
      <c r="AF1167" t="s">
        <v>46</v>
      </c>
    </row>
    <row r="1168" spans="1:32" x14ac:dyDescent="0.25">
      <c r="A1168" s="21" t="s">
        <v>254</v>
      </c>
      <c r="B1168" s="26" t="s">
        <v>259</v>
      </c>
      <c r="C1168" s="35" t="str">
        <f>VLOOKUP(X1168, method!$A$1:$B$15, 2, 0)</f>
        <v>放頭</v>
      </c>
      <c r="D1168">
        <v>10</v>
      </c>
      <c r="E1168" s="141" t="str">
        <f t="shared" si="36"/>
        <v/>
      </c>
      <c r="F1168" s="141">
        <f>COUNTIF($B$2:B1168,B1168)</f>
        <v>2</v>
      </c>
      <c r="G1168" s="141" t="str">
        <f t="shared" si="37"/>
        <v/>
      </c>
      <c r="H1168">
        <v>9</v>
      </c>
      <c r="I1168">
        <v>2</v>
      </c>
      <c r="J1168" s="68" t="s">
        <v>316</v>
      </c>
      <c r="K1168" s="79" t="s">
        <v>702</v>
      </c>
      <c r="L1168" s="27" t="s">
        <v>65</v>
      </c>
      <c r="M1168">
        <v>128</v>
      </c>
      <c r="N1168">
        <v>135</v>
      </c>
      <c r="O1168">
        <v>8.4</v>
      </c>
      <c r="P1168">
        <v>5.9</v>
      </c>
      <c r="Q1168" t="s">
        <v>564</v>
      </c>
      <c r="R1168" s="32" t="s">
        <v>432</v>
      </c>
      <c r="S1168" s="40">
        <v>1200</v>
      </c>
      <c r="T1168" s="33" t="s">
        <v>417</v>
      </c>
      <c r="U1168">
        <v>4</v>
      </c>
      <c r="V1168">
        <v>60</v>
      </c>
      <c r="W1168" t="s">
        <v>516</v>
      </c>
      <c r="X1168">
        <v>3</v>
      </c>
      <c r="Y1168">
        <v>5</v>
      </c>
      <c r="Z1168">
        <v>10</v>
      </c>
      <c r="AD1168" t="s">
        <v>590</v>
      </c>
      <c r="AE1168">
        <v>1166</v>
      </c>
      <c r="AF1168" t="s">
        <v>46</v>
      </c>
    </row>
    <row r="1169" spans="1:32" x14ac:dyDescent="0.25">
      <c r="A1169" s="21" t="s">
        <v>254</v>
      </c>
      <c r="B1169" s="26" t="s">
        <v>259</v>
      </c>
      <c r="C1169" s="37" t="str">
        <f>VLOOKUP(X1169, method!$A$1:$B$15, 2, 0)</f>
        <v>中前</v>
      </c>
      <c r="D1169" s="28">
        <v>3</v>
      </c>
      <c r="E1169" s="140" t="str">
        <f t="shared" si="36"/>
        <v/>
      </c>
      <c r="F1169" s="140">
        <f>COUNTIF($B$2:B1169,B1169)</f>
        <v>3</v>
      </c>
      <c r="G1169" s="140" t="str">
        <f t="shared" si="37"/>
        <v/>
      </c>
      <c r="H1169">
        <v>9</v>
      </c>
      <c r="I1169">
        <v>6</v>
      </c>
      <c r="J1169" s="68" t="s">
        <v>316</v>
      </c>
      <c r="K1169" s="73" t="s">
        <v>452</v>
      </c>
      <c r="L1169" s="27" t="s">
        <v>65</v>
      </c>
      <c r="M1169">
        <v>128</v>
      </c>
      <c r="N1169">
        <v>116</v>
      </c>
      <c r="O1169">
        <v>8.4</v>
      </c>
      <c r="P1169">
        <v>18</v>
      </c>
      <c r="Q1169" t="s">
        <v>433</v>
      </c>
      <c r="R1169" s="32" t="s">
        <v>416</v>
      </c>
      <c r="S1169">
        <v>1000</v>
      </c>
      <c r="T1169" s="33" t="s">
        <v>427</v>
      </c>
      <c r="U1169">
        <v>3</v>
      </c>
      <c r="V1169">
        <v>60</v>
      </c>
      <c r="W1169" s="12">
        <v>1</v>
      </c>
      <c r="X1169">
        <v>7</v>
      </c>
      <c r="Y1169">
        <v>7</v>
      </c>
      <c r="Z1169">
        <v>3</v>
      </c>
      <c r="AD1169" t="s">
        <v>1504</v>
      </c>
      <c r="AE1169">
        <v>1146</v>
      </c>
      <c r="AF1169" t="s">
        <v>46</v>
      </c>
    </row>
    <row r="1170" spans="1:32" x14ac:dyDescent="0.25">
      <c r="A1170" s="21" t="s">
        <v>254</v>
      </c>
      <c r="B1170" s="26" t="s">
        <v>259</v>
      </c>
      <c r="C1170" s="35" t="str">
        <f>VLOOKUP(X1170, method!$A$1:$B$15, 2, 0)</f>
        <v>放頭</v>
      </c>
      <c r="D1170">
        <v>7</v>
      </c>
      <c r="E1170" s="141" t="str">
        <f t="shared" si="36"/>
        <v/>
      </c>
      <c r="F1170" s="141">
        <f>COUNTIF($B$2:B1170,B1170)</f>
        <v>4</v>
      </c>
      <c r="G1170" s="141" t="str">
        <f t="shared" si="37"/>
        <v/>
      </c>
      <c r="H1170">
        <v>9</v>
      </c>
      <c r="I1170">
        <v>2</v>
      </c>
      <c r="J1170" s="68" t="s">
        <v>316</v>
      </c>
      <c r="K1170" s="65" t="s">
        <v>167</v>
      </c>
      <c r="L1170" s="27" t="s">
        <v>65</v>
      </c>
      <c r="M1170">
        <v>128</v>
      </c>
      <c r="N1170">
        <v>116</v>
      </c>
      <c r="O1170">
        <v>8.4</v>
      </c>
      <c r="P1170">
        <v>13</v>
      </c>
      <c r="Q1170" t="s">
        <v>551</v>
      </c>
      <c r="R1170" s="31" t="s">
        <v>420</v>
      </c>
      <c r="S1170" s="40">
        <v>1200</v>
      </c>
      <c r="T1170" s="33" t="s">
        <v>427</v>
      </c>
      <c r="U1170">
        <v>3</v>
      </c>
      <c r="V1170">
        <v>61</v>
      </c>
      <c r="W1170">
        <v>3</v>
      </c>
      <c r="X1170">
        <v>2</v>
      </c>
      <c r="Y1170">
        <v>2</v>
      </c>
      <c r="Z1170">
        <v>7</v>
      </c>
      <c r="AD1170" t="s">
        <v>55</v>
      </c>
      <c r="AE1170">
        <v>1172</v>
      </c>
      <c r="AF1170" t="s">
        <v>46</v>
      </c>
    </row>
    <row r="1171" spans="1:32" x14ac:dyDescent="0.25">
      <c r="A1171" s="21" t="s">
        <v>254</v>
      </c>
      <c r="B1171" s="26" t="s">
        <v>259</v>
      </c>
      <c r="C1171" s="35" t="str">
        <f>VLOOKUP(X1171, method!$A$1:$B$15, 2, 0)</f>
        <v>放頭</v>
      </c>
      <c r="D1171">
        <v>8</v>
      </c>
      <c r="E1171" s="141" t="str">
        <f t="shared" si="36"/>
        <v/>
      </c>
      <c r="F1171" s="141">
        <f>COUNTIF($B$2:B1171,B1171)</f>
        <v>5</v>
      </c>
      <c r="G1171" s="141" t="str">
        <f t="shared" si="37"/>
        <v/>
      </c>
      <c r="H1171">
        <v>9</v>
      </c>
      <c r="I1171">
        <v>10</v>
      </c>
      <c r="J1171" s="68" t="s">
        <v>316</v>
      </c>
      <c r="K1171" s="65" t="s">
        <v>167</v>
      </c>
      <c r="L1171" s="27" t="s">
        <v>65</v>
      </c>
      <c r="M1171">
        <v>128</v>
      </c>
      <c r="N1171">
        <v>118</v>
      </c>
      <c r="O1171">
        <v>8.4</v>
      </c>
      <c r="P1171">
        <v>42</v>
      </c>
      <c r="Q1171" t="s">
        <v>510</v>
      </c>
      <c r="R1171" s="32" t="s">
        <v>426</v>
      </c>
      <c r="S1171" s="40">
        <v>1200</v>
      </c>
      <c r="T1171" s="33" t="s">
        <v>427</v>
      </c>
      <c r="U1171">
        <v>3</v>
      </c>
      <c r="V1171">
        <v>61</v>
      </c>
      <c r="W1171" t="s">
        <v>474</v>
      </c>
      <c r="X1171">
        <v>3</v>
      </c>
      <c r="Y1171">
        <v>3</v>
      </c>
      <c r="Z1171">
        <v>8</v>
      </c>
      <c r="AD1171" t="s">
        <v>707</v>
      </c>
      <c r="AE1171">
        <v>1152</v>
      </c>
      <c r="AF1171" t="s">
        <v>46</v>
      </c>
    </row>
    <row r="1172" spans="1:32" x14ac:dyDescent="0.25">
      <c r="A1172" s="21" t="s">
        <v>254</v>
      </c>
      <c r="B1172" s="26" t="s">
        <v>259</v>
      </c>
      <c r="C1172" s="35" t="str">
        <f>VLOOKUP(X1172, method!$A$1:$B$15, 2, 0)</f>
        <v>放頭</v>
      </c>
      <c r="D1172">
        <v>11</v>
      </c>
      <c r="E1172" s="141" t="str">
        <f t="shared" si="36"/>
        <v/>
      </c>
      <c r="F1172" s="141">
        <f>COUNTIF($B$2:B1172,B1172)</f>
        <v>6</v>
      </c>
      <c r="G1172" s="141" t="str">
        <f t="shared" si="37"/>
        <v/>
      </c>
      <c r="H1172">
        <v>9</v>
      </c>
      <c r="I1172">
        <v>9</v>
      </c>
      <c r="J1172" s="68" t="s">
        <v>316</v>
      </c>
      <c r="K1172" s="65" t="s">
        <v>167</v>
      </c>
      <c r="L1172" s="27" t="s">
        <v>65</v>
      </c>
      <c r="M1172">
        <v>128</v>
      </c>
      <c r="N1172">
        <v>121</v>
      </c>
      <c r="O1172">
        <v>8.4</v>
      </c>
      <c r="P1172">
        <v>25</v>
      </c>
      <c r="Q1172" t="s">
        <v>896</v>
      </c>
      <c r="R1172" s="31" t="s">
        <v>420</v>
      </c>
      <c r="S1172" s="40">
        <v>1200</v>
      </c>
      <c r="T1172" s="33" t="s">
        <v>427</v>
      </c>
      <c r="U1172">
        <v>3</v>
      </c>
      <c r="V1172">
        <v>61</v>
      </c>
      <c r="W1172" t="s">
        <v>522</v>
      </c>
      <c r="X1172">
        <v>1</v>
      </c>
      <c r="Y1172">
        <v>1</v>
      </c>
      <c r="Z1172">
        <v>11</v>
      </c>
      <c r="AD1172" t="s">
        <v>1368</v>
      </c>
      <c r="AE1172">
        <v>1165</v>
      </c>
      <c r="AF1172" t="s">
        <v>46</v>
      </c>
    </row>
    <row r="1173" spans="1:32" x14ac:dyDescent="0.25">
      <c r="A1173" s="21" t="s">
        <v>254</v>
      </c>
      <c r="B1173" s="26" t="s">
        <v>259</v>
      </c>
      <c r="C1173" s="35" t="str">
        <f>VLOOKUP(X1173, method!$A$1:$B$15, 2, 0)</f>
        <v>放頭</v>
      </c>
      <c r="D1173" s="28">
        <v>1</v>
      </c>
      <c r="E1173" s="140" t="str">
        <f t="shared" si="36"/>
        <v/>
      </c>
      <c r="F1173" s="140">
        <f>COUNTIF($B$2:B1173,B1173)</f>
        <v>7</v>
      </c>
      <c r="G1173" s="140" t="str">
        <f t="shared" si="37"/>
        <v/>
      </c>
      <c r="H1173">
        <v>9</v>
      </c>
      <c r="I1173">
        <v>2</v>
      </c>
      <c r="J1173" s="68" t="s">
        <v>316</v>
      </c>
      <c r="K1173" s="68" t="s">
        <v>316</v>
      </c>
      <c r="L1173" s="27" t="s">
        <v>65</v>
      </c>
      <c r="M1173">
        <v>128</v>
      </c>
      <c r="N1173">
        <v>125</v>
      </c>
      <c r="O1173">
        <v>8.4</v>
      </c>
      <c r="P1173">
        <v>29</v>
      </c>
      <c r="Q1173" t="s">
        <v>555</v>
      </c>
      <c r="R1173" s="32" t="s">
        <v>416</v>
      </c>
      <c r="S1173" s="40">
        <v>1200</v>
      </c>
      <c r="T1173" s="33" t="s">
        <v>417</v>
      </c>
      <c r="U1173">
        <v>4</v>
      </c>
      <c r="V1173">
        <v>56</v>
      </c>
      <c r="W1173" s="12" t="s">
        <v>654</v>
      </c>
      <c r="X1173">
        <v>1</v>
      </c>
      <c r="Y1173">
        <v>1</v>
      </c>
      <c r="Z1173">
        <v>1</v>
      </c>
      <c r="AD1173" t="s">
        <v>261</v>
      </c>
      <c r="AE1173">
        <v>1159</v>
      </c>
      <c r="AF1173" t="s">
        <v>1505</v>
      </c>
    </row>
    <row r="1174" spans="1:32" x14ac:dyDescent="0.25">
      <c r="A1174" s="21" t="s">
        <v>254</v>
      </c>
      <c r="B1174" s="26" t="s">
        <v>259</v>
      </c>
      <c r="C1174" s="35" t="str">
        <f>VLOOKUP(X1174, method!$A$1:$B$15, 2, 0)</f>
        <v>放頭</v>
      </c>
      <c r="D1174">
        <v>7</v>
      </c>
      <c r="E1174" s="141" t="str">
        <f t="shared" si="36"/>
        <v/>
      </c>
      <c r="F1174" s="141">
        <f>COUNTIF($B$2:B1174,B1174)</f>
        <v>8</v>
      </c>
      <c r="G1174" s="141" t="str">
        <f t="shared" si="37"/>
        <v/>
      </c>
      <c r="H1174">
        <v>9</v>
      </c>
      <c r="I1174">
        <v>3</v>
      </c>
      <c r="J1174" s="68" t="s">
        <v>316</v>
      </c>
      <c r="K1174" s="73" t="s">
        <v>452</v>
      </c>
      <c r="L1174" s="27" t="s">
        <v>65</v>
      </c>
      <c r="M1174">
        <v>128</v>
      </c>
      <c r="N1174">
        <v>134</v>
      </c>
      <c r="O1174">
        <v>8.4</v>
      </c>
      <c r="P1174">
        <v>76</v>
      </c>
      <c r="Q1174" t="s">
        <v>532</v>
      </c>
      <c r="R1174" t="s">
        <v>465</v>
      </c>
      <c r="S1174" s="40">
        <v>1200</v>
      </c>
      <c r="T1174" s="33" t="s">
        <v>417</v>
      </c>
      <c r="U1174">
        <v>4</v>
      </c>
      <c r="V1174">
        <v>58</v>
      </c>
      <c r="W1174" t="s">
        <v>484</v>
      </c>
      <c r="X1174">
        <v>2</v>
      </c>
      <c r="Y1174">
        <v>2</v>
      </c>
      <c r="Z1174">
        <v>7</v>
      </c>
      <c r="AD1174" t="s">
        <v>256</v>
      </c>
      <c r="AE1174">
        <v>1144</v>
      </c>
      <c r="AF1174" t="s">
        <v>685</v>
      </c>
    </row>
    <row r="1175" spans="1:32" x14ac:dyDescent="0.25">
      <c r="A1175" s="21" t="s">
        <v>254</v>
      </c>
      <c r="B1175" s="26" t="s">
        <v>259</v>
      </c>
      <c r="C1175" s="36" t="str">
        <f>VLOOKUP(X1175, method!$A$1:$B$15, 2, 0)</f>
        <v>中後</v>
      </c>
      <c r="D1175">
        <v>12</v>
      </c>
      <c r="E1175" s="141" t="str">
        <f t="shared" si="36"/>
        <v/>
      </c>
      <c r="F1175" s="141">
        <f>COUNTIF($B$2:B1175,B1175)</f>
        <v>9</v>
      </c>
      <c r="G1175" s="141" t="str">
        <f t="shared" si="37"/>
        <v/>
      </c>
      <c r="H1175">
        <v>9</v>
      </c>
      <c r="I1175">
        <v>9</v>
      </c>
      <c r="J1175" s="68" t="s">
        <v>316</v>
      </c>
      <c r="K1175" s="66" t="s">
        <v>173</v>
      </c>
      <c r="L1175" s="27" t="s">
        <v>65</v>
      </c>
      <c r="M1175">
        <v>128</v>
      </c>
      <c r="N1175">
        <v>118</v>
      </c>
      <c r="O1175">
        <v>8.4</v>
      </c>
      <c r="P1175">
        <v>95</v>
      </c>
      <c r="Q1175" t="s">
        <v>580</v>
      </c>
      <c r="R1175" s="32" t="s">
        <v>432</v>
      </c>
      <c r="S1175">
        <v>1000</v>
      </c>
      <c r="T1175" s="33" t="s">
        <v>417</v>
      </c>
      <c r="U1175">
        <v>3</v>
      </c>
      <c r="V1175">
        <v>60</v>
      </c>
      <c r="W1175">
        <v>12</v>
      </c>
      <c r="X1175">
        <v>9</v>
      </c>
      <c r="Y1175">
        <v>11</v>
      </c>
      <c r="Z1175">
        <v>12</v>
      </c>
      <c r="AD1175" t="s">
        <v>1506</v>
      </c>
      <c r="AE1175">
        <v>1145</v>
      </c>
      <c r="AF1175" t="s">
        <v>685</v>
      </c>
    </row>
    <row r="1176" spans="1:32" x14ac:dyDescent="0.25">
      <c r="A1176" s="21" t="s">
        <v>254</v>
      </c>
      <c r="B1176" s="26" t="s">
        <v>259</v>
      </c>
      <c r="C1176" s="37" t="str">
        <f>VLOOKUP(X1176, method!$A$1:$B$15, 2, 0)</f>
        <v>中前</v>
      </c>
      <c r="D1176">
        <v>9</v>
      </c>
      <c r="E1176" s="141" t="str">
        <f t="shared" si="36"/>
        <v/>
      </c>
      <c r="F1176" s="141">
        <f>COUNTIF($B$2:B1176,B1176)</f>
        <v>10</v>
      </c>
      <c r="G1176" s="141" t="str">
        <f t="shared" si="37"/>
        <v/>
      </c>
      <c r="H1176">
        <v>9</v>
      </c>
      <c r="I1176">
        <v>9</v>
      </c>
      <c r="J1176" s="68" t="s">
        <v>316</v>
      </c>
      <c r="K1176" s="66" t="s">
        <v>173</v>
      </c>
      <c r="L1176" s="27" t="s">
        <v>65</v>
      </c>
      <c r="M1176">
        <v>128</v>
      </c>
      <c r="N1176">
        <v>120</v>
      </c>
      <c r="O1176">
        <v>8.4</v>
      </c>
      <c r="P1176">
        <v>117</v>
      </c>
      <c r="Q1176" t="s">
        <v>783</v>
      </c>
      <c r="R1176" t="s">
        <v>465</v>
      </c>
      <c r="S1176">
        <v>1000</v>
      </c>
      <c r="T1176" s="33" t="s">
        <v>417</v>
      </c>
      <c r="U1176">
        <v>3</v>
      </c>
      <c r="V1176">
        <v>62</v>
      </c>
      <c r="W1176" t="s">
        <v>502</v>
      </c>
      <c r="X1176">
        <v>7</v>
      </c>
      <c r="Y1176">
        <v>7</v>
      </c>
      <c r="Z1176">
        <v>9</v>
      </c>
      <c r="AD1176" t="s">
        <v>1507</v>
      </c>
      <c r="AE1176">
        <v>1156</v>
      </c>
      <c r="AF1176" t="s">
        <v>685</v>
      </c>
    </row>
    <row r="1177" spans="1:32" x14ac:dyDescent="0.25">
      <c r="A1177" s="21" t="s">
        <v>254</v>
      </c>
      <c r="B1177" s="26" t="s">
        <v>259</v>
      </c>
      <c r="C1177" s="37" t="str">
        <f>VLOOKUP(X1177, method!$A$1:$B$15, 2, 0)</f>
        <v>中前</v>
      </c>
      <c r="D1177">
        <v>13</v>
      </c>
      <c r="E1177" s="141" t="str">
        <f t="shared" si="36"/>
        <v/>
      </c>
      <c r="F1177" s="141">
        <f>COUNTIF($B$2:B1177,B1177)</f>
        <v>11</v>
      </c>
      <c r="G1177" s="141" t="str">
        <f t="shared" si="37"/>
        <v/>
      </c>
      <c r="H1177">
        <v>9</v>
      </c>
      <c r="I1177">
        <v>11</v>
      </c>
      <c r="J1177" s="68" t="s">
        <v>316</v>
      </c>
      <c r="K1177" s="76" t="s">
        <v>407</v>
      </c>
      <c r="L1177" s="27" t="s">
        <v>65</v>
      </c>
      <c r="M1177">
        <v>128</v>
      </c>
      <c r="N1177">
        <v>123</v>
      </c>
      <c r="O1177">
        <v>8.4</v>
      </c>
      <c r="P1177">
        <v>117</v>
      </c>
      <c r="Q1177" t="s">
        <v>744</v>
      </c>
      <c r="R1177" t="s">
        <v>479</v>
      </c>
      <c r="S1177">
        <v>1000</v>
      </c>
      <c r="T1177" s="33" t="s">
        <v>417</v>
      </c>
      <c r="U1177">
        <v>3</v>
      </c>
      <c r="V1177">
        <v>64</v>
      </c>
      <c r="W1177" t="s">
        <v>753</v>
      </c>
      <c r="X1177">
        <v>4</v>
      </c>
      <c r="Y1177">
        <v>6</v>
      </c>
      <c r="Z1177">
        <v>13</v>
      </c>
      <c r="AD1177" t="s">
        <v>1508</v>
      </c>
      <c r="AE1177">
        <v>1145</v>
      </c>
      <c r="AF1177" t="s">
        <v>848</v>
      </c>
    </row>
    <row r="1178" spans="1:32" x14ac:dyDescent="0.25">
      <c r="A1178" s="21" t="s">
        <v>254</v>
      </c>
      <c r="B1178" s="26" t="s">
        <v>259</v>
      </c>
      <c r="C1178" s="36" t="str">
        <f>VLOOKUP(X1178, method!$A$1:$B$15, 2, 0)</f>
        <v>中後</v>
      </c>
      <c r="D1178">
        <v>12</v>
      </c>
      <c r="E1178" s="141" t="str">
        <f t="shared" si="36"/>
        <v/>
      </c>
      <c r="F1178" s="141">
        <f>COUNTIF($B$2:B1178,B1178)</f>
        <v>12</v>
      </c>
      <c r="G1178" s="141" t="str">
        <f t="shared" si="37"/>
        <v/>
      </c>
      <c r="H1178">
        <v>9</v>
      </c>
      <c r="I1178">
        <v>2</v>
      </c>
      <c r="J1178" s="68" t="s">
        <v>316</v>
      </c>
      <c r="K1178" s="77" t="s">
        <v>648</v>
      </c>
      <c r="L1178" s="27" t="s">
        <v>65</v>
      </c>
      <c r="M1178">
        <v>128</v>
      </c>
      <c r="N1178">
        <v>121</v>
      </c>
      <c r="O1178">
        <v>8.4</v>
      </c>
      <c r="P1178">
        <v>58</v>
      </c>
      <c r="Q1178" t="s">
        <v>459</v>
      </c>
      <c r="R1178" t="s">
        <v>501</v>
      </c>
      <c r="S1178">
        <v>1000</v>
      </c>
      <c r="T1178" s="33" t="s">
        <v>417</v>
      </c>
      <c r="U1178">
        <v>3</v>
      </c>
      <c r="V1178">
        <v>64</v>
      </c>
      <c r="W1178">
        <v>8</v>
      </c>
      <c r="X1178">
        <v>9</v>
      </c>
      <c r="Y1178">
        <v>11</v>
      </c>
      <c r="Z1178">
        <v>12</v>
      </c>
      <c r="AD1178" t="s">
        <v>1128</v>
      </c>
      <c r="AE1178">
        <v>1147</v>
      </c>
      <c r="AF1178" t="s">
        <v>639</v>
      </c>
    </row>
    <row r="1179" spans="1:32" x14ac:dyDescent="0.25">
      <c r="A1179" s="21" t="s">
        <v>254</v>
      </c>
      <c r="B1179" s="27" t="s">
        <v>264</v>
      </c>
      <c r="C1179" s="36" t="str">
        <f>VLOOKUP(X1179, method!$A$1:$B$15, 2, 0)</f>
        <v>中後</v>
      </c>
      <c r="D1179">
        <v>7</v>
      </c>
      <c r="E1179" s="141" t="str">
        <f t="shared" si="36"/>
        <v/>
      </c>
      <c r="F1179" s="141">
        <f>COUNTIF($B$2:B1179,B1179)</f>
        <v>1</v>
      </c>
      <c r="G1179" s="141" t="str">
        <f t="shared" si="37"/>
        <v/>
      </c>
      <c r="H1179">
        <v>4</v>
      </c>
      <c r="I1179">
        <v>8</v>
      </c>
      <c r="J1179" s="50" t="s">
        <v>565</v>
      </c>
      <c r="K1179" s="50" t="s">
        <v>565</v>
      </c>
      <c r="L1179" s="24" t="s">
        <v>50</v>
      </c>
      <c r="M1179">
        <v>127</v>
      </c>
      <c r="N1179">
        <v>126</v>
      </c>
      <c r="O1179">
        <v>33</v>
      </c>
      <c r="P1179">
        <v>52</v>
      </c>
      <c r="Q1179" t="s">
        <v>496</v>
      </c>
      <c r="R1179" s="32" t="s">
        <v>432</v>
      </c>
      <c r="S1179" s="40">
        <v>1200</v>
      </c>
      <c r="T1179" s="33" t="s">
        <v>427</v>
      </c>
      <c r="U1179">
        <v>4</v>
      </c>
      <c r="V1179">
        <v>52</v>
      </c>
      <c r="W1179">
        <v>3</v>
      </c>
      <c r="X1179">
        <v>10</v>
      </c>
      <c r="Y1179">
        <v>11</v>
      </c>
      <c r="Z1179">
        <v>7</v>
      </c>
      <c r="AD1179" t="s">
        <v>265</v>
      </c>
      <c r="AE1179">
        <v>1263</v>
      </c>
      <c r="AF1179" t="s">
        <v>521</v>
      </c>
    </row>
    <row r="1180" spans="1:32" x14ac:dyDescent="0.25">
      <c r="A1180" s="21" t="s">
        <v>254</v>
      </c>
      <c r="B1180" s="16" t="s">
        <v>267</v>
      </c>
      <c r="C1180" s="35" t="str">
        <f>VLOOKUP(X1180, method!$A$1:$B$15, 2, 0)</f>
        <v>放頭</v>
      </c>
      <c r="D1180">
        <v>6</v>
      </c>
      <c r="E1180" s="141" t="str">
        <f t="shared" si="36"/>
        <v/>
      </c>
      <c r="F1180" s="141">
        <f>COUNTIF($B$2:B1180,B1180)</f>
        <v>1</v>
      </c>
      <c r="G1180" s="141" t="str">
        <f t="shared" si="37"/>
        <v/>
      </c>
      <c r="H1180">
        <v>1</v>
      </c>
      <c r="I1180">
        <v>9</v>
      </c>
      <c r="J1180" s="67" t="s">
        <v>195</v>
      </c>
      <c r="K1180" s="49" t="s">
        <v>31</v>
      </c>
      <c r="L1180" s="21" t="s">
        <v>158</v>
      </c>
      <c r="M1180">
        <v>129</v>
      </c>
      <c r="N1180">
        <v>127</v>
      </c>
      <c r="O1180">
        <v>7.3</v>
      </c>
      <c r="P1180">
        <v>17</v>
      </c>
      <c r="Q1180" t="s">
        <v>493</v>
      </c>
      <c r="R1180" t="s">
        <v>479</v>
      </c>
      <c r="S1180">
        <v>1400</v>
      </c>
      <c r="T1180" s="33" t="s">
        <v>417</v>
      </c>
      <c r="U1180">
        <v>4</v>
      </c>
      <c r="V1180">
        <v>52</v>
      </c>
      <c r="W1180">
        <v>3</v>
      </c>
      <c r="X1180">
        <v>1</v>
      </c>
      <c r="Y1180">
        <v>1</v>
      </c>
      <c r="Z1180">
        <v>1</v>
      </c>
      <c r="AA1180">
        <v>6</v>
      </c>
      <c r="AD1180" t="s">
        <v>860</v>
      </c>
      <c r="AE1180">
        <v>1128</v>
      </c>
      <c r="AF1180" t="s">
        <v>624</v>
      </c>
    </row>
    <row r="1181" spans="1:32" x14ac:dyDescent="0.25">
      <c r="A1181" s="21" t="s">
        <v>254</v>
      </c>
      <c r="B1181" s="17" t="s">
        <v>269</v>
      </c>
      <c r="C1181" s="38" t="str">
        <f>VLOOKUP(X1181, method!$A$1:$B$15, 2, 0)</f>
        <v>留後</v>
      </c>
      <c r="D1181">
        <v>13</v>
      </c>
      <c r="E1181" s="141" t="str">
        <f t="shared" si="36"/>
        <v/>
      </c>
      <c r="F1181" s="141">
        <f>COUNTIF($B$2:B1181,B1181)</f>
        <v>1</v>
      </c>
      <c r="G1181" s="141" t="str">
        <f t="shared" si="37"/>
        <v/>
      </c>
      <c r="H1181">
        <v>2</v>
      </c>
      <c r="I1181">
        <v>14</v>
      </c>
      <c r="J1181" s="56" t="s">
        <v>69</v>
      </c>
      <c r="K1181" s="53" t="s">
        <v>53</v>
      </c>
      <c r="L1181" s="21" t="s">
        <v>158</v>
      </c>
      <c r="M1181">
        <v>129</v>
      </c>
      <c r="N1181">
        <v>125</v>
      </c>
      <c r="O1181">
        <v>23</v>
      </c>
      <c r="P1181">
        <v>70</v>
      </c>
      <c r="Q1181" t="s">
        <v>498</v>
      </c>
      <c r="R1181" t="s">
        <v>479</v>
      </c>
      <c r="S1181">
        <v>1000</v>
      </c>
      <c r="T1181" s="33" t="s">
        <v>427</v>
      </c>
      <c r="U1181">
        <v>4</v>
      </c>
      <c r="V1181">
        <v>52</v>
      </c>
      <c r="W1181">
        <v>14</v>
      </c>
      <c r="X1181">
        <v>13</v>
      </c>
      <c r="Y1181">
        <v>14</v>
      </c>
      <c r="Z1181">
        <v>13</v>
      </c>
      <c r="AD1181" t="s">
        <v>1509</v>
      </c>
      <c r="AE1181">
        <v>1172</v>
      </c>
      <c r="AF1181" t="s">
        <v>624</v>
      </c>
    </row>
    <row r="1182" spans="1:32" x14ac:dyDescent="0.25">
      <c r="A1182" s="21" t="s">
        <v>254</v>
      </c>
      <c r="B1182" s="18" t="s">
        <v>272</v>
      </c>
      <c r="C1182" s="35" t="str">
        <f>VLOOKUP(X1182, method!$A$1:$B$15, 2, 0)</f>
        <v>放頭</v>
      </c>
      <c r="D1182" s="28">
        <v>1</v>
      </c>
      <c r="E1182" s="140" t="str">
        <f t="shared" si="36"/>
        <v>忠</v>
      </c>
      <c r="F1182" s="140">
        <f>COUNTIF($B$2:B1182,B1182)</f>
        <v>1</v>
      </c>
      <c r="G1182" s="140" t="str">
        <f t="shared" si="37"/>
        <v/>
      </c>
      <c r="H1182">
        <v>6</v>
      </c>
      <c r="I1182">
        <v>6</v>
      </c>
      <c r="J1182" s="63" t="s">
        <v>140</v>
      </c>
      <c r="K1182" s="63" t="s">
        <v>140</v>
      </c>
      <c r="L1182" s="25" t="s">
        <v>54</v>
      </c>
      <c r="M1182">
        <v>128</v>
      </c>
      <c r="N1182">
        <v>122</v>
      </c>
      <c r="O1182">
        <v>13</v>
      </c>
      <c r="P1182">
        <v>5.2</v>
      </c>
      <c r="Q1182" t="s">
        <v>415</v>
      </c>
      <c r="R1182" s="32" t="s">
        <v>416</v>
      </c>
      <c r="S1182" s="40">
        <v>1200</v>
      </c>
      <c r="T1182" s="33" t="s">
        <v>417</v>
      </c>
      <c r="U1182">
        <v>4</v>
      </c>
      <c r="V1182">
        <v>45</v>
      </c>
      <c r="W1182" s="12" t="s">
        <v>446</v>
      </c>
      <c r="X1182">
        <v>1</v>
      </c>
      <c r="Y1182">
        <v>1</v>
      </c>
      <c r="Z1182">
        <v>1</v>
      </c>
      <c r="AD1182" t="s">
        <v>805</v>
      </c>
      <c r="AE1182">
        <v>1165</v>
      </c>
      <c r="AF1182" t="s">
        <v>46</v>
      </c>
    </row>
    <row r="1183" spans="1:32" x14ac:dyDescent="0.25">
      <c r="A1183" s="21" t="s">
        <v>254</v>
      </c>
      <c r="B1183" s="18" t="s">
        <v>272</v>
      </c>
      <c r="C1183" s="35" t="str">
        <f>VLOOKUP(X1183, method!$A$1:$B$15, 2, 0)</f>
        <v>放頭</v>
      </c>
      <c r="D1183" s="30">
        <v>4</v>
      </c>
      <c r="E1183" s="141" t="str">
        <f t="shared" si="36"/>
        <v>忠</v>
      </c>
      <c r="F1183" s="141">
        <f>COUNTIF($B$2:B1183,B1183)</f>
        <v>2</v>
      </c>
      <c r="G1183" s="141" t="str">
        <f t="shared" si="37"/>
        <v/>
      </c>
      <c r="H1183">
        <v>6</v>
      </c>
      <c r="I1183">
        <v>9</v>
      </c>
      <c r="J1183" s="63" t="s">
        <v>140</v>
      </c>
      <c r="K1183" s="63" t="s">
        <v>140</v>
      </c>
      <c r="L1183" s="25" t="s">
        <v>54</v>
      </c>
      <c r="M1183">
        <v>128</v>
      </c>
      <c r="N1183">
        <v>120</v>
      </c>
      <c r="O1183">
        <v>13</v>
      </c>
      <c r="P1183">
        <v>30</v>
      </c>
      <c r="Q1183" t="s">
        <v>524</v>
      </c>
      <c r="R1183" s="32" t="s">
        <v>416</v>
      </c>
      <c r="S1183" s="40">
        <v>1200</v>
      </c>
      <c r="T1183" s="33" t="s">
        <v>427</v>
      </c>
      <c r="U1183">
        <v>4</v>
      </c>
      <c r="V1183">
        <v>45</v>
      </c>
      <c r="W1183" s="12" t="s">
        <v>446</v>
      </c>
      <c r="X1183">
        <v>2</v>
      </c>
      <c r="Y1183">
        <v>2</v>
      </c>
      <c r="Z1183">
        <v>4</v>
      </c>
      <c r="AD1183" t="s">
        <v>292</v>
      </c>
      <c r="AE1183">
        <v>1179</v>
      </c>
      <c r="AF1183" t="s">
        <v>46</v>
      </c>
    </row>
    <row r="1184" spans="1:32" x14ac:dyDescent="0.25">
      <c r="A1184" s="21" t="s">
        <v>254</v>
      </c>
      <c r="B1184" s="18" t="s">
        <v>272</v>
      </c>
      <c r="C1184" s="37" t="str">
        <f>VLOOKUP(X1184, method!$A$1:$B$15, 2, 0)</f>
        <v>中前</v>
      </c>
      <c r="D1184" s="30">
        <v>5</v>
      </c>
      <c r="E1184" s="141" t="str">
        <f t="shared" si="36"/>
        <v>忠</v>
      </c>
      <c r="F1184" s="141">
        <f>COUNTIF($B$2:B1184,B1184)</f>
        <v>3</v>
      </c>
      <c r="G1184" s="141" t="str">
        <f t="shared" si="37"/>
        <v/>
      </c>
      <c r="H1184">
        <v>6</v>
      </c>
      <c r="I1184">
        <v>2</v>
      </c>
      <c r="J1184" s="63" t="s">
        <v>140</v>
      </c>
      <c r="K1184" s="63" t="s">
        <v>140</v>
      </c>
      <c r="L1184" s="25" t="s">
        <v>54</v>
      </c>
      <c r="M1184">
        <v>128</v>
      </c>
      <c r="N1184">
        <v>122</v>
      </c>
      <c r="O1184">
        <v>13</v>
      </c>
      <c r="P1184">
        <v>34</v>
      </c>
      <c r="Q1184" t="s">
        <v>974</v>
      </c>
      <c r="R1184" t="s">
        <v>479</v>
      </c>
      <c r="S1184" s="40">
        <v>1200</v>
      </c>
      <c r="T1184" s="33" t="s">
        <v>417</v>
      </c>
      <c r="U1184">
        <v>4</v>
      </c>
      <c r="V1184">
        <v>47</v>
      </c>
      <c r="W1184" t="s">
        <v>502</v>
      </c>
      <c r="X1184">
        <v>7</v>
      </c>
      <c r="Y1184">
        <v>4</v>
      </c>
      <c r="Z1184">
        <v>5</v>
      </c>
      <c r="AD1184" t="s">
        <v>818</v>
      </c>
      <c r="AE1184">
        <v>1172</v>
      </c>
      <c r="AF1184" t="s">
        <v>572</v>
      </c>
    </row>
    <row r="1185" spans="1:32" x14ac:dyDescent="0.25">
      <c r="A1185" s="21" t="s">
        <v>254</v>
      </c>
      <c r="B1185" s="18" t="s">
        <v>272</v>
      </c>
      <c r="C1185" s="35" t="str">
        <f>VLOOKUP(X1185, method!$A$1:$B$15, 2, 0)</f>
        <v>放頭</v>
      </c>
      <c r="D1185">
        <v>8</v>
      </c>
      <c r="E1185" s="141" t="str">
        <f t="shared" si="36"/>
        <v>忠</v>
      </c>
      <c r="F1185" s="141">
        <f>COUNTIF($B$2:B1185,B1185)</f>
        <v>4</v>
      </c>
      <c r="G1185" s="141" t="str">
        <f t="shared" si="37"/>
        <v/>
      </c>
      <c r="H1185">
        <v>6</v>
      </c>
      <c r="I1185">
        <v>9</v>
      </c>
      <c r="J1185" s="63" t="s">
        <v>140</v>
      </c>
      <c r="K1185" s="67" t="s">
        <v>195</v>
      </c>
      <c r="L1185" s="25" t="s">
        <v>54</v>
      </c>
      <c r="M1185">
        <v>128</v>
      </c>
      <c r="N1185">
        <v>124</v>
      </c>
      <c r="O1185">
        <v>13</v>
      </c>
      <c r="P1185">
        <v>8.9</v>
      </c>
      <c r="Q1185" t="s">
        <v>853</v>
      </c>
      <c r="R1185" s="32" t="s">
        <v>432</v>
      </c>
      <c r="S1185" s="40">
        <v>1200</v>
      </c>
      <c r="T1185" s="33" t="s">
        <v>427</v>
      </c>
      <c r="U1185">
        <v>4</v>
      </c>
      <c r="V1185">
        <v>49</v>
      </c>
      <c r="W1185" t="s">
        <v>429</v>
      </c>
      <c r="X1185">
        <v>3</v>
      </c>
      <c r="Y1185">
        <v>3</v>
      </c>
      <c r="Z1185">
        <v>8</v>
      </c>
      <c r="AD1185" t="s">
        <v>652</v>
      </c>
      <c r="AE1185">
        <v>1158</v>
      </c>
      <c r="AF1185" t="s">
        <v>569</v>
      </c>
    </row>
    <row r="1186" spans="1:32" x14ac:dyDescent="0.25">
      <c r="A1186" s="21" t="s">
        <v>254</v>
      </c>
      <c r="B1186" s="18" t="s">
        <v>272</v>
      </c>
      <c r="C1186" s="37" t="str">
        <f>VLOOKUP(X1186, method!$A$1:$B$15, 2, 0)</f>
        <v>中前</v>
      </c>
      <c r="D1186">
        <v>13</v>
      </c>
      <c r="E1186" s="141" t="str">
        <f t="shared" si="36"/>
        <v>忠</v>
      </c>
      <c r="F1186" s="141">
        <f>COUNTIF($B$2:B1186,B1186)</f>
        <v>5</v>
      </c>
      <c r="G1186" s="141" t="str">
        <f t="shared" si="37"/>
        <v/>
      </c>
      <c r="H1186">
        <v>6</v>
      </c>
      <c r="I1186">
        <v>12</v>
      </c>
      <c r="J1186" s="63" t="s">
        <v>140</v>
      </c>
      <c r="K1186" s="65" t="s">
        <v>167</v>
      </c>
      <c r="L1186" s="25" t="s">
        <v>54</v>
      </c>
      <c r="M1186">
        <v>128</v>
      </c>
      <c r="N1186">
        <v>127</v>
      </c>
      <c r="O1186">
        <v>13</v>
      </c>
      <c r="P1186">
        <v>11</v>
      </c>
      <c r="Q1186" t="s">
        <v>500</v>
      </c>
      <c r="R1186" t="s">
        <v>501</v>
      </c>
      <c r="S1186" s="40">
        <v>1200</v>
      </c>
      <c r="T1186" s="33" t="s">
        <v>427</v>
      </c>
      <c r="U1186">
        <v>4</v>
      </c>
      <c r="V1186">
        <v>51</v>
      </c>
      <c r="W1186" t="s">
        <v>468</v>
      </c>
      <c r="X1186">
        <v>7</v>
      </c>
      <c r="Y1186">
        <v>7</v>
      </c>
      <c r="Z1186">
        <v>13</v>
      </c>
      <c r="AD1186" t="s">
        <v>778</v>
      </c>
      <c r="AE1186">
        <v>1155</v>
      </c>
      <c r="AF1186" t="s">
        <v>46</v>
      </c>
    </row>
    <row r="1187" spans="1:32" x14ac:dyDescent="0.25">
      <c r="A1187" s="21" t="s">
        <v>254</v>
      </c>
      <c r="B1187" s="18" t="s">
        <v>272</v>
      </c>
      <c r="C1187" s="35" t="str">
        <f>VLOOKUP(X1187, method!$A$1:$B$15, 2, 0)</f>
        <v>放頭</v>
      </c>
      <c r="D1187" s="30">
        <v>4</v>
      </c>
      <c r="E1187" s="141" t="str">
        <f t="shared" si="36"/>
        <v>忠</v>
      </c>
      <c r="F1187" s="141">
        <f>COUNTIF($B$2:B1187,B1187)</f>
        <v>6</v>
      </c>
      <c r="G1187" s="141" t="str">
        <f t="shared" si="37"/>
        <v/>
      </c>
      <c r="H1187">
        <v>6</v>
      </c>
      <c r="I1187">
        <v>7</v>
      </c>
      <c r="J1187" s="63" t="s">
        <v>140</v>
      </c>
      <c r="K1187" s="78" t="s">
        <v>687</v>
      </c>
      <c r="L1187" s="25" t="s">
        <v>54</v>
      </c>
      <c r="M1187">
        <v>128</v>
      </c>
      <c r="N1187">
        <v>121</v>
      </c>
      <c r="O1187">
        <v>13</v>
      </c>
      <c r="P1187">
        <v>12</v>
      </c>
      <c r="Q1187" t="s">
        <v>882</v>
      </c>
      <c r="R1187" t="s">
        <v>508</v>
      </c>
      <c r="S1187" s="40">
        <v>1200</v>
      </c>
      <c r="T1187" s="34" t="s">
        <v>755</v>
      </c>
      <c r="U1187">
        <v>4</v>
      </c>
      <c r="V1187">
        <v>52</v>
      </c>
      <c r="W1187" s="12" t="s">
        <v>552</v>
      </c>
      <c r="X1187">
        <v>3</v>
      </c>
      <c r="Y1187">
        <v>2</v>
      </c>
      <c r="Z1187">
        <v>4</v>
      </c>
      <c r="AD1187" t="s">
        <v>1393</v>
      </c>
      <c r="AE1187">
        <v>1155</v>
      </c>
      <c r="AF1187" t="s">
        <v>1215</v>
      </c>
    </row>
    <row r="1188" spans="1:32" x14ac:dyDescent="0.25">
      <c r="A1188" s="21" t="s">
        <v>254</v>
      </c>
      <c r="B1188" s="18" t="s">
        <v>272</v>
      </c>
      <c r="C1188" s="35" t="str">
        <f>VLOOKUP(X1188, method!$A$1:$B$15, 2, 0)</f>
        <v>放頭</v>
      </c>
      <c r="D1188">
        <v>9</v>
      </c>
      <c r="E1188" s="141" t="str">
        <f t="shared" si="36"/>
        <v>忠</v>
      </c>
      <c r="F1188" s="141">
        <f>COUNTIF($B$2:B1188,B1188)</f>
        <v>7</v>
      </c>
      <c r="G1188" s="141" t="str">
        <f t="shared" si="37"/>
        <v/>
      </c>
      <c r="H1188">
        <v>6</v>
      </c>
      <c r="I1188">
        <v>1</v>
      </c>
      <c r="J1188" s="63" t="s">
        <v>140</v>
      </c>
      <c r="K1188" s="78" t="s">
        <v>687</v>
      </c>
      <c r="L1188" s="25" t="s">
        <v>54</v>
      </c>
      <c r="M1188">
        <v>128</v>
      </c>
      <c r="N1188">
        <v>121</v>
      </c>
      <c r="O1188">
        <v>13</v>
      </c>
      <c r="P1188">
        <v>9.3000000000000007</v>
      </c>
      <c r="Q1188" t="s">
        <v>664</v>
      </c>
      <c r="R1188" t="s">
        <v>483</v>
      </c>
      <c r="S1188" s="40">
        <v>1200</v>
      </c>
      <c r="T1188" s="33" t="s">
        <v>417</v>
      </c>
      <c r="U1188">
        <v>4</v>
      </c>
      <c r="V1188">
        <v>54</v>
      </c>
      <c r="W1188">
        <v>6</v>
      </c>
      <c r="X1188">
        <v>2</v>
      </c>
      <c r="Y1188">
        <v>1</v>
      </c>
      <c r="Z1188">
        <v>9</v>
      </c>
      <c r="AD1188" t="s">
        <v>174</v>
      </c>
      <c r="AE1188">
        <v>1149</v>
      </c>
      <c r="AF1188" t="s">
        <v>141</v>
      </c>
    </row>
    <row r="1189" spans="1:32" x14ac:dyDescent="0.25">
      <c r="A1189" s="21" t="s">
        <v>254</v>
      </c>
      <c r="B1189" s="18" t="s">
        <v>272</v>
      </c>
      <c r="C1189" s="37" t="str">
        <f>VLOOKUP(X1189, method!$A$1:$B$15, 2, 0)</f>
        <v>中前</v>
      </c>
      <c r="D1189" s="28">
        <v>3</v>
      </c>
      <c r="E1189" s="140" t="str">
        <f t="shared" si="36"/>
        <v>忠</v>
      </c>
      <c r="F1189" s="140">
        <f>COUNTIF($B$2:B1189,B1189)</f>
        <v>8</v>
      </c>
      <c r="G1189" s="140" t="str">
        <f t="shared" si="37"/>
        <v/>
      </c>
      <c r="H1189">
        <v>6</v>
      </c>
      <c r="I1189">
        <v>5</v>
      </c>
      <c r="J1189" s="63" t="s">
        <v>140</v>
      </c>
      <c r="K1189" s="78" t="s">
        <v>687</v>
      </c>
      <c r="L1189" s="25" t="s">
        <v>54</v>
      </c>
      <c r="M1189">
        <v>128</v>
      </c>
      <c r="N1189">
        <v>122</v>
      </c>
      <c r="O1189">
        <v>13</v>
      </c>
      <c r="P1189">
        <v>5.9</v>
      </c>
      <c r="Q1189" t="s">
        <v>1086</v>
      </c>
      <c r="R1189" t="s">
        <v>483</v>
      </c>
      <c r="S1189" s="40">
        <v>1200</v>
      </c>
      <c r="T1189" s="33" t="s">
        <v>427</v>
      </c>
      <c r="U1189">
        <v>4</v>
      </c>
      <c r="V1189">
        <v>55</v>
      </c>
      <c r="W1189" s="12" t="s">
        <v>539</v>
      </c>
      <c r="X1189">
        <v>4</v>
      </c>
      <c r="Y1189">
        <v>3</v>
      </c>
      <c r="Z1189">
        <v>3</v>
      </c>
      <c r="AD1189" t="s">
        <v>1510</v>
      </c>
      <c r="AE1189">
        <v>1159</v>
      </c>
      <c r="AF1189" t="s">
        <v>141</v>
      </c>
    </row>
    <row r="1190" spans="1:32" x14ac:dyDescent="0.25">
      <c r="A1190" s="21" t="s">
        <v>254</v>
      </c>
      <c r="B1190" s="18" t="s">
        <v>272</v>
      </c>
      <c r="C1190" s="35" t="str">
        <f>VLOOKUP(X1190, method!$A$1:$B$15, 2, 0)</f>
        <v>放頭</v>
      </c>
      <c r="D1190" s="30">
        <v>4</v>
      </c>
      <c r="E1190" s="141" t="str">
        <f t="shared" si="36"/>
        <v>忠</v>
      </c>
      <c r="F1190" s="141">
        <f>COUNTIF($B$2:B1190,B1190)</f>
        <v>9</v>
      </c>
      <c r="G1190" s="141" t="str">
        <f t="shared" si="37"/>
        <v/>
      </c>
      <c r="H1190">
        <v>6</v>
      </c>
      <c r="I1190">
        <v>12</v>
      </c>
      <c r="J1190" s="63" t="s">
        <v>140</v>
      </c>
      <c r="K1190" s="67" t="s">
        <v>195</v>
      </c>
      <c r="L1190" s="25" t="s">
        <v>54</v>
      </c>
      <c r="M1190">
        <v>128</v>
      </c>
      <c r="N1190">
        <v>132</v>
      </c>
      <c r="O1190">
        <v>13</v>
      </c>
      <c r="P1190">
        <v>29</v>
      </c>
      <c r="Q1190" t="s">
        <v>1088</v>
      </c>
      <c r="R1190" t="s">
        <v>483</v>
      </c>
      <c r="S1190" s="40">
        <v>1200</v>
      </c>
      <c r="T1190" s="33" t="s">
        <v>417</v>
      </c>
      <c r="U1190">
        <v>4</v>
      </c>
      <c r="V1190">
        <v>57</v>
      </c>
      <c r="W1190" t="s">
        <v>589</v>
      </c>
      <c r="X1190">
        <v>3</v>
      </c>
      <c r="Y1190">
        <v>2</v>
      </c>
      <c r="Z1190">
        <v>4</v>
      </c>
      <c r="AD1190" t="s">
        <v>781</v>
      </c>
      <c r="AE1190">
        <v>1152</v>
      </c>
      <c r="AF1190" t="s">
        <v>141</v>
      </c>
    </row>
    <row r="1191" spans="1:32" x14ac:dyDescent="0.25">
      <c r="A1191" s="21" t="s">
        <v>254</v>
      </c>
      <c r="B1191" s="18" t="s">
        <v>272</v>
      </c>
      <c r="C1191" s="35" t="str">
        <f>VLOOKUP(X1191, method!$A$1:$B$15, 2, 0)</f>
        <v>放頭</v>
      </c>
      <c r="D1191" s="30">
        <v>4</v>
      </c>
      <c r="E1191" s="141" t="str">
        <f t="shared" si="36"/>
        <v>忠</v>
      </c>
      <c r="F1191" s="141">
        <f>COUNTIF($B$2:B1191,B1191)</f>
        <v>10</v>
      </c>
      <c r="G1191" s="141" t="str">
        <f t="shared" si="37"/>
        <v/>
      </c>
      <c r="H1191">
        <v>6</v>
      </c>
      <c r="I1191">
        <v>6</v>
      </c>
      <c r="J1191" s="63" t="s">
        <v>140</v>
      </c>
      <c r="K1191" s="68" t="s">
        <v>316</v>
      </c>
      <c r="L1191" s="25" t="s">
        <v>54</v>
      </c>
      <c r="M1191">
        <v>128</v>
      </c>
      <c r="N1191">
        <v>127</v>
      </c>
      <c r="O1191">
        <v>13</v>
      </c>
      <c r="P1191">
        <v>22</v>
      </c>
      <c r="Q1191" t="s">
        <v>886</v>
      </c>
      <c r="R1191" t="s">
        <v>483</v>
      </c>
      <c r="S1191" s="40">
        <v>1200</v>
      </c>
      <c r="T1191" s="33" t="s">
        <v>417</v>
      </c>
      <c r="U1191">
        <v>4</v>
      </c>
      <c r="V1191">
        <v>59</v>
      </c>
      <c r="W1191" s="12" t="s">
        <v>549</v>
      </c>
      <c r="X1191">
        <v>3</v>
      </c>
      <c r="Y1191">
        <v>3</v>
      </c>
      <c r="Z1191">
        <v>4</v>
      </c>
      <c r="AD1191" t="s">
        <v>636</v>
      </c>
      <c r="AE1191">
        <v>1139</v>
      </c>
      <c r="AF1191" t="s">
        <v>141</v>
      </c>
    </row>
    <row r="1192" spans="1:32" x14ac:dyDescent="0.25">
      <c r="A1192" s="21" t="s">
        <v>254</v>
      </c>
      <c r="B1192" s="18" t="s">
        <v>272</v>
      </c>
      <c r="C1192" s="35" t="str">
        <f>VLOOKUP(X1192, method!$A$1:$B$15, 2, 0)</f>
        <v>放頭</v>
      </c>
      <c r="D1192">
        <v>11</v>
      </c>
      <c r="E1192" s="141" t="str">
        <f t="shared" si="36"/>
        <v>忠</v>
      </c>
      <c r="F1192" s="141">
        <f>COUNTIF($B$2:B1192,B1192)</f>
        <v>11</v>
      </c>
      <c r="G1192" s="141" t="str">
        <f t="shared" si="37"/>
        <v/>
      </c>
      <c r="H1192">
        <v>6</v>
      </c>
      <c r="I1192">
        <v>4</v>
      </c>
      <c r="J1192" s="63" t="s">
        <v>140</v>
      </c>
      <c r="K1192" s="65" t="s">
        <v>167</v>
      </c>
      <c r="L1192" s="25" t="s">
        <v>54</v>
      </c>
      <c r="M1192">
        <v>128</v>
      </c>
      <c r="N1192">
        <v>121</v>
      </c>
      <c r="O1192">
        <v>13</v>
      </c>
      <c r="P1192">
        <v>68</v>
      </c>
      <c r="Q1192" t="s">
        <v>1221</v>
      </c>
      <c r="R1192" t="s">
        <v>479</v>
      </c>
      <c r="S1192" s="40">
        <v>1200</v>
      </c>
      <c r="T1192" s="34" t="s">
        <v>438</v>
      </c>
      <c r="U1192">
        <v>3</v>
      </c>
      <c r="V1192">
        <v>61</v>
      </c>
      <c r="W1192" t="s">
        <v>1511</v>
      </c>
      <c r="X1192">
        <v>2</v>
      </c>
      <c r="Y1192">
        <v>2</v>
      </c>
      <c r="Z1192">
        <v>11</v>
      </c>
      <c r="AD1192" t="s">
        <v>1512</v>
      </c>
      <c r="AE1192">
        <v>1158</v>
      </c>
      <c r="AF1192" t="s">
        <v>141</v>
      </c>
    </row>
    <row r="1193" spans="1:32" x14ac:dyDescent="0.25">
      <c r="A1193" s="21" t="s">
        <v>254</v>
      </c>
      <c r="B1193" s="18" t="s">
        <v>272</v>
      </c>
      <c r="C1193" s="38" t="str">
        <f>VLOOKUP(X1193, method!$A$1:$B$15, 2, 0)</f>
        <v>留後</v>
      </c>
      <c r="D1193">
        <v>11</v>
      </c>
      <c r="E1193" s="141" t="str">
        <f t="shared" si="36"/>
        <v>忠</v>
      </c>
      <c r="F1193" s="141">
        <f>COUNTIF($B$2:B1193,B1193)</f>
        <v>12</v>
      </c>
      <c r="G1193" s="141" t="str">
        <f t="shared" si="37"/>
        <v/>
      </c>
      <c r="H1193">
        <v>6</v>
      </c>
      <c r="I1193">
        <v>11</v>
      </c>
      <c r="J1193" s="63" t="s">
        <v>140</v>
      </c>
      <c r="K1193" s="63" t="s">
        <v>140</v>
      </c>
      <c r="L1193" s="25" t="s">
        <v>54</v>
      </c>
      <c r="M1193">
        <v>128</v>
      </c>
      <c r="N1193">
        <v>117</v>
      </c>
      <c r="O1193">
        <v>13</v>
      </c>
      <c r="P1193">
        <v>76</v>
      </c>
      <c r="Q1193" t="s">
        <v>518</v>
      </c>
      <c r="R1193" s="32" t="s">
        <v>416</v>
      </c>
      <c r="S1193">
        <v>1000</v>
      </c>
      <c r="T1193" s="33" t="s">
        <v>417</v>
      </c>
      <c r="U1193">
        <v>3</v>
      </c>
      <c r="V1193">
        <v>63</v>
      </c>
      <c r="W1193" t="s">
        <v>429</v>
      </c>
      <c r="X1193">
        <v>11</v>
      </c>
      <c r="Y1193">
        <v>11</v>
      </c>
      <c r="Z1193">
        <v>11</v>
      </c>
      <c r="AD1193" t="s">
        <v>655</v>
      </c>
      <c r="AE1193">
        <v>1147</v>
      </c>
      <c r="AF1193" t="s">
        <v>730</v>
      </c>
    </row>
    <row r="1194" spans="1:32" x14ac:dyDescent="0.25">
      <c r="A1194" s="21" t="s">
        <v>254</v>
      </c>
      <c r="B1194" s="18" t="s">
        <v>272</v>
      </c>
      <c r="C1194" s="35" t="str">
        <f>VLOOKUP(X1194, method!$A$1:$B$15, 2, 0)</f>
        <v>放頭</v>
      </c>
      <c r="D1194">
        <v>10</v>
      </c>
      <c r="E1194" s="141" t="str">
        <f t="shared" si="36"/>
        <v>忠</v>
      </c>
      <c r="F1194" s="141">
        <f>COUNTIF($B$2:B1194,B1194)</f>
        <v>13</v>
      </c>
      <c r="G1194" s="141" t="str">
        <f t="shared" si="37"/>
        <v/>
      </c>
      <c r="H1194">
        <v>6</v>
      </c>
      <c r="I1194">
        <v>12</v>
      </c>
      <c r="J1194" s="63" t="s">
        <v>140</v>
      </c>
      <c r="K1194" s="65" t="s">
        <v>167</v>
      </c>
      <c r="L1194" s="25" t="s">
        <v>54</v>
      </c>
      <c r="M1194">
        <v>128</v>
      </c>
      <c r="N1194">
        <v>123</v>
      </c>
      <c r="O1194">
        <v>13</v>
      </c>
      <c r="P1194">
        <v>128</v>
      </c>
      <c r="Q1194" t="s">
        <v>451</v>
      </c>
      <c r="R1194" s="31" t="s">
        <v>420</v>
      </c>
      <c r="S1194" s="40">
        <v>1200</v>
      </c>
      <c r="T1194" s="33" t="s">
        <v>417</v>
      </c>
      <c r="U1194">
        <v>3</v>
      </c>
      <c r="V1194">
        <v>65</v>
      </c>
      <c r="W1194" t="s">
        <v>516</v>
      </c>
      <c r="X1194">
        <v>2</v>
      </c>
      <c r="Y1194">
        <v>2</v>
      </c>
      <c r="Z1194">
        <v>10</v>
      </c>
      <c r="AD1194" t="s">
        <v>747</v>
      </c>
      <c r="AE1194">
        <v>1144</v>
      </c>
      <c r="AF1194" t="s">
        <v>569</v>
      </c>
    </row>
    <row r="1195" spans="1:32" x14ac:dyDescent="0.25">
      <c r="A1195" s="21" t="s">
        <v>254</v>
      </c>
      <c r="B1195" s="18" t="s">
        <v>272</v>
      </c>
      <c r="C1195" s="37" t="str">
        <f>VLOOKUP(X1195, method!$A$1:$B$15, 2, 0)</f>
        <v>中前</v>
      </c>
      <c r="D1195">
        <v>11</v>
      </c>
      <c r="E1195" s="141" t="str">
        <f t="shared" si="36"/>
        <v>忠</v>
      </c>
      <c r="F1195" s="141">
        <f>COUNTIF($B$2:B1195,B1195)</f>
        <v>14</v>
      </c>
      <c r="G1195" s="141" t="str">
        <f t="shared" si="37"/>
        <v/>
      </c>
      <c r="H1195">
        <v>6</v>
      </c>
      <c r="I1195">
        <v>5</v>
      </c>
      <c r="J1195" s="63" t="s">
        <v>140</v>
      </c>
      <c r="K1195" s="68" t="s">
        <v>316</v>
      </c>
      <c r="L1195" s="25" t="s">
        <v>54</v>
      </c>
      <c r="M1195">
        <v>128</v>
      </c>
      <c r="N1195">
        <v>118</v>
      </c>
      <c r="O1195">
        <v>13</v>
      </c>
      <c r="P1195">
        <v>9.1999999999999993</v>
      </c>
      <c r="Q1195" t="s">
        <v>783</v>
      </c>
      <c r="R1195" t="s">
        <v>465</v>
      </c>
      <c r="S1195">
        <v>1000</v>
      </c>
      <c r="T1195" s="33" t="s">
        <v>417</v>
      </c>
      <c r="U1195">
        <v>3</v>
      </c>
      <c r="V1195">
        <v>67</v>
      </c>
      <c r="W1195" t="s">
        <v>429</v>
      </c>
      <c r="X1195">
        <v>5</v>
      </c>
      <c r="Y1195">
        <v>9</v>
      </c>
      <c r="Z1195">
        <v>11</v>
      </c>
      <c r="AD1195" t="s">
        <v>1513</v>
      </c>
      <c r="AE1195">
        <v>1156</v>
      </c>
      <c r="AF1195" t="s">
        <v>46</v>
      </c>
    </row>
    <row r="1196" spans="1:32" x14ac:dyDescent="0.25">
      <c r="A1196" s="21" t="s">
        <v>254</v>
      </c>
      <c r="B1196" s="18" t="s">
        <v>272</v>
      </c>
      <c r="C1196" s="35" t="str">
        <f>VLOOKUP(X1196, method!$A$1:$B$15, 2, 0)</f>
        <v>放頭</v>
      </c>
      <c r="D1196">
        <v>10</v>
      </c>
      <c r="E1196" s="141" t="str">
        <f t="shared" si="36"/>
        <v>忠</v>
      </c>
      <c r="F1196" s="141">
        <f>COUNTIF($B$2:B1196,B1196)</f>
        <v>15</v>
      </c>
      <c r="G1196" s="141" t="str">
        <f t="shared" si="37"/>
        <v/>
      </c>
      <c r="H1196">
        <v>6</v>
      </c>
      <c r="I1196">
        <v>9</v>
      </c>
      <c r="J1196" s="63" t="s">
        <v>140</v>
      </c>
      <c r="K1196" s="78" t="s">
        <v>687</v>
      </c>
      <c r="L1196" s="25" t="s">
        <v>54</v>
      </c>
      <c r="M1196">
        <v>128</v>
      </c>
      <c r="N1196">
        <v>116</v>
      </c>
      <c r="O1196">
        <v>13</v>
      </c>
      <c r="P1196">
        <v>31</v>
      </c>
      <c r="Q1196" t="s">
        <v>456</v>
      </c>
      <c r="R1196" t="s">
        <v>479</v>
      </c>
      <c r="S1196" s="40">
        <v>1200</v>
      </c>
      <c r="T1196" s="33" t="s">
        <v>417</v>
      </c>
      <c r="U1196">
        <v>3</v>
      </c>
      <c r="V1196">
        <v>68</v>
      </c>
      <c r="W1196" t="s">
        <v>589</v>
      </c>
      <c r="X1196">
        <v>2</v>
      </c>
      <c r="Y1196">
        <v>3</v>
      </c>
      <c r="Z1196">
        <v>10</v>
      </c>
      <c r="AD1196" t="s">
        <v>1120</v>
      </c>
      <c r="AE1196">
        <v>1161</v>
      </c>
      <c r="AF1196" t="s">
        <v>46</v>
      </c>
    </row>
    <row r="1197" spans="1:32" x14ac:dyDescent="0.25">
      <c r="A1197" s="21" t="s">
        <v>254</v>
      </c>
      <c r="B1197" s="18" t="s">
        <v>272</v>
      </c>
      <c r="C1197" s="37" t="str">
        <f>VLOOKUP(X1197, method!$A$1:$B$15, 2, 0)</f>
        <v>中前</v>
      </c>
      <c r="D1197" s="30">
        <v>5</v>
      </c>
      <c r="E1197" s="141" t="str">
        <f t="shared" si="36"/>
        <v>忠</v>
      </c>
      <c r="F1197" s="141">
        <f>COUNTIF($B$2:B1197,B1197)</f>
        <v>16</v>
      </c>
      <c r="G1197" s="141" t="str">
        <f t="shared" si="37"/>
        <v/>
      </c>
      <c r="H1197">
        <v>6</v>
      </c>
      <c r="I1197">
        <v>3</v>
      </c>
      <c r="J1197" s="63" t="s">
        <v>140</v>
      </c>
      <c r="K1197" s="65" t="s">
        <v>167</v>
      </c>
      <c r="L1197" s="25" t="s">
        <v>54</v>
      </c>
      <c r="M1197">
        <v>128</v>
      </c>
      <c r="N1197">
        <v>115</v>
      </c>
      <c r="O1197">
        <v>13</v>
      </c>
      <c r="P1197">
        <v>49</v>
      </c>
      <c r="Q1197" t="s">
        <v>675</v>
      </c>
      <c r="R1197" t="s">
        <v>508</v>
      </c>
      <c r="S1197">
        <v>1000</v>
      </c>
      <c r="T1197" s="33" t="s">
        <v>417</v>
      </c>
      <c r="U1197" t="s">
        <v>1474</v>
      </c>
      <c r="V1197">
        <v>68</v>
      </c>
      <c r="W1197" t="s">
        <v>435</v>
      </c>
      <c r="X1197">
        <v>4</v>
      </c>
      <c r="Y1197">
        <v>6</v>
      </c>
      <c r="Z1197">
        <v>5</v>
      </c>
      <c r="AD1197" t="s">
        <v>1514</v>
      </c>
      <c r="AE1197">
        <v>1150</v>
      </c>
      <c r="AF1197" t="s">
        <v>46</v>
      </c>
    </row>
    <row r="1198" spans="1:32" x14ac:dyDescent="0.25">
      <c r="A1198" s="21" t="s">
        <v>254</v>
      </c>
      <c r="B1198" s="18" t="s">
        <v>272</v>
      </c>
      <c r="C1198" s="35" t="str">
        <f>VLOOKUP(X1198, method!$A$1:$B$15, 2, 0)</f>
        <v>放頭</v>
      </c>
      <c r="D1198" s="30">
        <v>4</v>
      </c>
      <c r="E1198" s="141" t="str">
        <f t="shared" si="36"/>
        <v>忠</v>
      </c>
      <c r="F1198" s="141">
        <f>COUNTIF($B$2:B1198,B1198)</f>
        <v>17</v>
      </c>
      <c r="G1198" s="141" t="str">
        <f t="shared" si="37"/>
        <v/>
      </c>
      <c r="H1198">
        <v>6</v>
      </c>
      <c r="I1198">
        <v>5</v>
      </c>
      <c r="J1198" s="63" t="s">
        <v>140</v>
      </c>
      <c r="K1198" s="78" t="s">
        <v>687</v>
      </c>
      <c r="L1198" s="25" t="s">
        <v>54</v>
      </c>
      <c r="M1198">
        <v>128</v>
      </c>
      <c r="N1198">
        <v>116</v>
      </c>
      <c r="O1198">
        <v>13</v>
      </c>
      <c r="P1198">
        <v>19</v>
      </c>
      <c r="Q1198" t="s">
        <v>586</v>
      </c>
      <c r="R1198" t="s">
        <v>479</v>
      </c>
      <c r="S1198" s="40">
        <v>1200</v>
      </c>
      <c r="T1198" s="33" t="s">
        <v>417</v>
      </c>
      <c r="U1198">
        <v>3</v>
      </c>
      <c r="V1198">
        <v>68</v>
      </c>
      <c r="W1198" s="12" t="s">
        <v>549</v>
      </c>
      <c r="X1198">
        <v>2</v>
      </c>
      <c r="Y1198">
        <v>1</v>
      </c>
      <c r="Z1198">
        <v>4</v>
      </c>
      <c r="AD1198" t="s">
        <v>710</v>
      </c>
      <c r="AE1198">
        <v>1150</v>
      </c>
      <c r="AF1198" t="s">
        <v>46</v>
      </c>
    </row>
    <row r="1199" spans="1:32" x14ac:dyDescent="0.25">
      <c r="A1199" s="21" t="s">
        <v>254</v>
      </c>
      <c r="B1199" s="18" t="s">
        <v>272</v>
      </c>
      <c r="C1199" s="37" t="str">
        <f>VLOOKUP(X1199, method!$A$1:$B$15, 2, 0)</f>
        <v>中前</v>
      </c>
      <c r="D1199">
        <v>9</v>
      </c>
      <c r="E1199" s="141" t="str">
        <f t="shared" si="36"/>
        <v>忠</v>
      </c>
      <c r="F1199" s="141">
        <f>COUNTIF($B$2:B1199,B1199)</f>
        <v>18</v>
      </c>
      <c r="G1199" s="141" t="str">
        <f t="shared" si="37"/>
        <v/>
      </c>
      <c r="H1199">
        <v>6</v>
      </c>
      <c r="I1199">
        <v>6</v>
      </c>
      <c r="J1199" s="63" t="s">
        <v>140</v>
      </c>
      <c r="K1199" s="78" t="s">
        <v>687</v>
      </c>
      <c r="L1199" s="25" t="s">
        <v>54</v>
      </c>
      <c r="M1199">
        <v>128</v>
      </c>
      <c r="N1199">
        <v>116</v>
      </c>
      <c r="O1199">
        <v>13</v>
      </c>
      <c r="P1199">
        <v>10</v>
      </c>
      <c r="Q1199" t="s">
        <v>748</v>
      </c>
      <c r="R1199" t="s">
        <v>479</v>
      </c>
      <c r="S1199" s="40">
        <v>1200</v>
      </c>
      <c r="T1199" s="33" t="s">
        <v>427</v>
      </c>
      <c r="U1199">
        <v>3</v>
      </c>
      <c r="V1199">
        <v>68</v>
      </c>
      <c r="W1199">
        <v>5</v>
      </c>
      <c r="X1199">
        <v>4</v>
      </c>
      <c r="Y1199">
        <v>5</v>
      </c>
      <c r="Z1199">
        <v>9</v>
      </c>
      <c r="AD1199" t="s">
        <v>261</v>
      </c>
      <c r="AE1199">
        <v>1154</v>
      </c>
      <c r="AF1199" t="s">
        <v>46</v>
      </c>
    </row>
    <row r="1200" spans="1:32" x14ac:dyDescent="0.25">
      <c r="A1200" s="21" t="s">
        <v>254</v>
      </c>
      <c r="B1200" s="18" t="s">
        <v>272</v>
      </c>
      <c r="C1200" s="35" t="str">
        <f>VLOOKUP(X1200, method!$A$1:$B$15, 2, 0)</f>
        <v>放頭</v>
      </c>
      <c r="D1200" s="28">
        <v>1</v>
      </c>
      <c r="E1200" s="140" t="str">
        <f t="shared" si="36"/>
        <v>忠</v>
      </c>
      <c r="F1200" s="140">
        <f>COUNTIF($B$2:B1200,B1200)</f>
        <v>19</v>
      </c>
      <c r="G1200" s="140" t="str">
        <f t="shared" si="37"/>
        <v/>
      </c>
      <c r="H1200">
        <v>6</v>
      </c>
      <c r="I1200">
        <v>10</v>
      </c>
      <c r="J1200" s="63" t="s">
        <v>140</v>
      </c>
      <c r="K1200" s="78" t="s">
        <v>687</v>
      </c>
      <c r="L1200" s="25" t="s">
        <v>54</v>
      </c>
      <c r="M1200">
        <v>128</v>
      </c>
      <c r="N1200">
        <v>125</v>
      </c>
      <c r="O1200">
        <v>13</v>
      </c>
      <c r="P1200">
        <v>5.7</v>
      </c>
      <c r="Q1200" t="s">
        <v>634</v>
      </c>
      <c r="R1200" t="s">
        <v>465</v>
      </c>
      <c r="S1200" s="40">
        <v>1200</v>
      </c>
      <c r="T1200" s="33" t="s">
        <v>427</v>
      </c>
      <c r="U1200">
        <v>4</v>
      </c>
      <c r="V1200">
        <v>60</v>
      </c>
      <c r="W1200" s="12" t="s">
        <v>552</v>
      </c>
      <c r="X1200">
        <v>2</v>
      </c>
      <c r="Y1200">
        <v>1</v>
      </c>
      <c r="Z1200">
        <v>1</v>
      </c>
      <c r="AD1200" t="s">
        <v>1515</v>
      </c>
      <c r="AE1200">
        <v>1162</v>
      </c>
      <c r="AF1200" t="s">
        <v>46</v>
      </c>
    </row>
    <row r="1201" spans="1:32" x14ac:dyDescent="0.25">
      <c r="A1201" s="21" t="s">
        <v>254</v>
      </c>
      <c r="B1201" s="18" t="s">
        <v>272</v>
      </c>
      <c r="C1201" s="35" t="str">
        <f>VLOOKUP(X1201, method!$A$1:$B$15, 2, 0)</f>
        <v>放頭</v>
      </c>
      <c r="D1201" s="28">
        <v>3</v>
      </c>
      <c r="E1201" s="140" t="str">
        <f t="shared" si="36"/>
        <v>忠</v>
      </c>
      <c r="F1201" s="140">
        <f>COUNTIF($B$2:B1201,B1201)</f>
        <v>20</v>
      </c>
      <c r="G1201" s="140" t="str">
        <f t="shared" si="37"/>
        <v/>
      </c>
      <c r="H1201">
        <v>6</v>
      </c>
      <c r="I1201">
        <v>10</v>
      </c>
      <c r="J1201" s="63" t="s">
        <v>140</v>
      </c>
      <c r="K1201" s="65" t="s">
        <v>167</v>
      </c>
      <c r="L1201" s="25" t="s">
        <v>54</v>
      </c>
      <c r="M1201">
        <v>128</v>
      </c>
      <c r="N1201">
        <v>135</v>
      </c>
      <c r="O1201">
        <v>13</v>
      </c>
      <c r="P1201">
        <v>21</v>
      </c>
      <c r="Q1201" t="s">
        <v>832</v>
      </c>
      <c r="R1201" t="s">
        <v>508</v>
      </c>
      <c r="S1201" s="40">
        <v>1200</v>
      </c>
      <c r="T1201" s="33" t="s">
        <v>417</v>
      </c>
      <c r="U1201">
        <v>4</v>
      </c>
      <c r="V1201">
        <v>60</v>
      </c>
      <c r="W1201" s="12" t="s">
        <v>446</v>
      </c>
      <c r="X1201">
        <v>1</v>
      </c>
      <c r="Y1201">
        <v>2</v>
      </c>
      <c r="Z1201">
        <v>3</v>
      </c>
      <c r="AD1201" t="s">
        <v>373</v>
      </c>
      <c r="AE1201">
        <v>1160</v>
      </c>
      <c r="AF1201" t="s">
        <v>46</v>
      </c>
    </row>
    <row r="1202" spans="1:32" x14ac:dyDescent="0.25">
      <c r="A1202" s="21" t="s">
        <v>254</v>
      </c>
      <c r="B1202" s="18" t="s">
        <v>272</v>
      </c>
      <c r="C1202" s="35" t="str">
        <f>VLOOKUP(X1202, method!$A$1:$B$15, 2, 0)</f>
        <v>放頭</v>
      </c>
      <c r="D1202">
        <v>11</v>
      </c>
      <c r="E1202" s="141" t="str">
        <f t="shared" si="36"/>
        <v>忠</v>
      </c>
      <c r="F1202" s="141">
        <f>COUNTIF($B$2:B1202,B1202)</f>
        <v>21</v>
      </c>
      <c r="G1202" s="141" t="str">
        <f t="shared" si="37"/>
        <v/>
      </c>
      <c r="H1202">
        <v>6</v>
      </c>
      <c r="I1202">
        <v>4</v>
      </c>
      <c r="J1202" s="63" t="s">
        <v>140</v>
      </c>
      <c r="K1202" s="65" t="s">
        <v>167</v>
      </c>
      <c r="L1202" s="25" t="s">
        <v>54</v>
      </c>
      <c r="M1202">
        <v>128</v>
      </c>
      <c r="N1202">
        <v>115</v>
      </c>
      <c r="O1202">
        <v>13</v>
      </c>
      <c r="P1202">
        <v>22</v>
      </c>
      <c r="Q1202" t="s">
        <v>993</v>
      </c>
      <c r="R1202" t="s">
        <v>483</v>
      </c>
      <c r="S1202" s="40">
        <v>1200</v>
      </c>
      <c r="T1202" s="33" t="s">
        <v>417</v>
      </c>
      <c r="U1202">
        <v>3</v>
      </c>
      <c r="V1202">
        <v>60</v>
      </c>
      <c r="W1202" t="s">
        <v>474</v>
      </c>
      <c r="X1202">
        <v>3</v>
      </c>
      <c r="Y1202">
        <v>3</v>
      </c>
      <c r="Z1202">
        <v>11</v>
      </c>
      <c r="AD1202" t="s">
        <v>15</v>
      </c>
      <c r="AE1202">
        <v>1138</v>
      </c>
      <c r="AF1202" t="s">
        <v>46</v>
      </c>
    </row>
    <row r="1203" spans="1:32" x14ac:dyDescent="0.25">
      <c r="A1203" s="21" t="s">
        <v>254</v>
      </c>
      <c r="B1203" s="18" t="s">
        <v>272</v>
      </c>
      <c r="C1203" s="35" t="str">
        <f>VLOOKUP(X1203, method!$A$1:$B$15, 2, 0)</f>
        <v>放頭</v>
      </c>
      <c r="D1203">
        <v>11</v>
      </c>
      <c r="E1203" s="141" t="str">
        <f t="shared" si="36"/>
        <v>忠</v>
      </c>
      <c r="F1203" s="141">
        <f>COUNTIF($B$2:B1203,B1203)</f>
        <v>22</v>
      </c>
      <c r="G1203" s="141" t="str">
        <f t="shared" si="37"/>
        <v/>
      </c>
      <c r="H1203">
        <v>6</v>
      </c>
      <c r="I1203">
        <v>10</v>
      </c>
      <c r="J1203" s="63" t="s">
        <v>140</v>
      </c>
      <c r="K1203" s="68" t="s">
        <v>316</v>
      </c>
      <c r="L1203" s="25" t="s">
        <v>54</v>
      </c>
      <c r="M1203">
        <v>128</v>
      </c>
      <c r="N1203">
        <v>128</v>
      </c>
      <c r="O1203">
        <v>13</v>
      </c>
      <c r="P1203">
        <v>3.2</v>
      </c>
      <c r="Q1203" t="s">
        <v>478</v>
      </c>
      <c r="R1203" t="s">
        <v>479</v>
      </c>
      <c r="S1203" s="40">
        <v>1200</v>
      </c>
      <c r="T1203" s="34" t="s">
        <v>480</v>
      </c>
      <c r="U1203">
        <v>4</v>
      </c>
      <c r="V1203">
        <v>60</v>
      </c>
      <c r="W1203" t="s">
        <v>561</v>
      </c>
      <c r="X1203">
        <v>3</v>
      </c>
      <c r="Y1203">
        <v>6</v>
      </c>
      <c r="Z1203">
        <v>11</v>
      </c>
      <c r="AD1203" t="s">
        <v>1516</v>
      </c>
      <c r="AE1203">
        <v>1147</v>
      </c>
      <c r="AF1203" t="s">
        <v>46</v>
      </c>
    </row>
    <row r="1204" spans="1:32" x14ac:dyDescent="0.25">
      <c r="A1204" s="21" t="s">
        <v>254</v>
      </c>
      <c r="B1204" s="18" t="s">
        <v>272</v>
      </c>
      <c r="C1204" s="35" t="str">
        <f>VLOOKUP(X1204, method!$A$1:$B$15, 2, 0)</f>
        <v>放頭</v>
      </c>
      <c r="D1204" s="28">
        <v>2</v>
      </c>
      <c r="E1204" s="140" t="str">
        <f t="shared" si="36"/>
        <v>忠</v>
      </c>
      <c r="F1204" s="140">
        <f>COUNTIF($B$2:B1204,B1204)</f>
        <v>23</v>
      </c>
      <c r="G1204" s="140" t="str">
        <f t="shared" si="37"/>
        <v/>
      </c>
      <c r="H1204">
        <v>6</v>
      </c>
      <c r="I1204">
        <v>1</v>
      </c>
      <c r="J1204" s="63" t="s">
        <v>140</v>
      </c>
      <c r="K1204" s="65" t="s">
        <v>167</v>
      </c>
      <c r="L1204" s="25" t="s">
        <v>54</v>
      </c>
      <c r="M1204">
        <v>128</v>
      </c>
      <c r="N1204">
        <v>135</v>
      </c>
      <c r="O1204">
        <v>13</v>
      </c>
      <c r="P1204">
        <v>2.4</v>
      </c>
      <c r="Q1204" t="s">
        <v>1171</v>
      </c>
      <c r="R1204" t="s">
        <v>477</v>
      </c>
      <c r="S1204" s="40">
        <v>1200</v>
      </c>
      <c r="T1204" s="33" t="s">
        <v>417</v>
      </c>
      <c r="U1204">
        <v>4</v>
      </c>
      <c r="V1204">
        <v>58</v>
      </c>
      <c r="W1204" s="12" t="s">
        <v>581</v>
      </c>
      <c r="X1204">
        <v>1</v>
      </c>
      <c r="Y1204">
        <v>1</v>
      </c>
      <c r="Z1204">
        <v>2</v>
      </c>
      <c r="AD1204" t="s">
        <v>1517</v>
      </c>
      <c r="AE1204">
        <v>1144</v>
      </c>
      <c r="AF1204" t="s">
        <v>46</v>
      </c>
    </row>
    <row r="1205" spans="1:32" x14ac:dyDescent="0.25">
      <c r="A1205" s="21" t="s">
        <v>254</v>
      </c>
      <c r="B1205" s="18" t="s">
        <v>272</v>
      </c>
      <c r="C1205" s="35" t="str">
        <f>VLOOKUP(X1205, method!$A$1:$B$15, 2, 0)</f>
        <v>放頭</v>
      </c>
      <c r="D1205" s="28">
        <v>1</v>
      </c>
      <c r="E1205" s="140" t="str">
        <f t="shared" si="36"/>
        <v>忠</v>
      </c>
      <c r="F1205" s="140">
        <f>COUNTIF($B$2:B1205,B1205)</f>
        <v>24</v>
      </c>
      <c r="G1205" s="140" t="str">
        <f t="shared" si="37"/>
        <v/>
      </c>
      <c r="H1205">
        <v>6</v>
      </c>
      <c r="I1205">
        <v>2</v>
      </c>
      <c r="J1205" s="63" t="s">
        <v>140</v>
      </c>
      <c r="K1205" s="65" t="s">
        <v>167</v>
      </c>
      <c r="L1205" s="25" t="s">
        <v>54</v>
      </c>
      <c r="M1205">
        <v>128</v>
      </c>
      <c r="N1205">
        <v>128</v>
      </c>
      <c r="O1205">
        <v>13</v>
      </c>
      <c r="P1205">
        <v>3.6</v>
      </c>
      <c r="Q1205" t="s">
        <v>1079</v>
      </c>
      <c r="R1205" t="s">
        <v>508</v>
      </c>
      <c r="S1205" s="40">
        <v>1200</v>
      </c>
      <c r="T1205" s="33" t="s">
        <v>427</v>
      </c>
      <c r="U1205">
        <v>4</v>
      </c>
      <c r="V1205">
        <v>53</v>
      </c>
      <c r="W1205" s="12" t="s">
        <v>446</v>
      </c>
      <c r="X1205">
        <v>2</v>
      </c>
      <c r="Y1205">
        <v>1</v>
      </c>
      <c r="Z1205">
        <v>1</v>
      </c>
      <c r="AD1205" t="s">
        <v>376</v>
      </c>
      <c r="AE1205">
        <v>1144</v>
      </c>
      <c r="AF1205" t="s">
        <v>46</v>
      </c>
    </row>
    <row r="1206" spans="1:32" x14ac:dyDescent="0.25">
      <c r="A1206" s="21" t="s">
        <v>254</v>
      </c>
      <c r="B1206" s="18" t="s">
        <v>272</v>
      </c>
      <c r="C1206" s="35" t="str">
        <f>VLOOKUP(X1206, method!$A$1:$B$15, 2, 0)</f>
        <v>放頭</v>
      </c>
      <c r="D1206" s="28">
        <v>2</v>
      </c>
      <c r="E1206" s="140" t="str">
        <f t="shared" si="36"/>
        <v>忠</v>
      </c>
      <c r="F1206" s="140">
        <f>COUNTIF($B$2:B1206,B1206)</f>
        <v>25</v>
      </c>
      <c r="G1206" s="140" t="str">
        <f t="shared" si="37"/>
        <v/>
      </c>
      <c r="H1206">
        <v>6</v>
      </c>
      <c r="I1206">
        <v>7</v>
      </c>
      <c r="J1206" s="63" t="s">
        <v>140</v>
      </c>
      <c r="K1206" s="65" t="s">
        <v>167</v>
      </c>
      <c r="L1206" s="25" t="s">
        <v>54</v>
      </c>
      <c r="M1206">
        <v>128</v>
      </c>
      <c r="N1206">
        <v>127</v>
      </c>
      <c r="O1206">
        <v>13</v>
      </c>
      <c r="P1206">
        <v>12</v>
      </c>
      <c r="Q1206" t="s">
        <v>1081</v>
      </c>
      <c r="R1206" t="s">
        <v>508</v>
      </c>
      <c r="S1206" s="40">
        <v>1200</v>
      </c>
      <c r="T1206" s="33" t="s">
        <v>427</v>
      </c>
      <c r="U1206">
        <v>4</v>
      </c>
      <c r="V1206">
        <v>51</v>
      </c>
      <c r="W1206" s="12" t="s">
        <v>654</v>
      </c>
      <c r="X1206">
        <v>1</v>
      </c>
      <c r="Y1206">
        <v>1</v>
      </c>
      <c r="Z1206">
        <v>2</v>
      </c>
      <c r="AD1206" t="s">
        <v>1518</v>
      </c>
      <c r="AE1206">
        <v>1140</v>
      </c>
      <c r="AF1206" t="s">
        <v>46</v>
      </c>
    </row>
    <row r="1207" spans="1:32" x14ac:dyDescent="0.25">
      <c r="A1207" s="21" t="s">
        <v>254</v>
      </c>
      <c r="B1207" s="18" t="s">
        <v>272</v>
      </c>
      <c r="C1207" s="35" t="str">
        <f>VLOOKUP(X1207, method!$A$1:$B$15, 2, 0)</f>
        <v>放頭</v>
      </c>
      <c r="D1207" s="28">
        <v>2</v>
      </c>
      <c r="E1207" s="140" t="str">
        <f t="shared" si="36"/>
        <v>忠</v>
      </c>
      <c r="F1207" s="140">
        <f>COUNTIF($B$2:B1207,B1207)</f>
        <v>26</v>
      </c>
      <c r="G1207" s="140" t="str">
        <f t="shared" si="37"/>
        <v/>
      </c>
      <c r="H1207">
        <v>6</v>
      </c>
      <c r="I1207">
        <v>11</v>
      </c>
      <c r="J1207" s="63" t="s">
        <v>140</v>
      </c>
      <c r="K1207" s="65" t="s">
        <v>167</v>
      </c>
      <c r="L1207" s="25" t="s">
        <v>54</v>
      </c>
      <c r="M1207">
        <v>128</v>
      </c>
      <c r="N1207">
        <v>126</v>
      </c>
      <c r="O1207">
        <v>13</v>
      </c>
      <c r="P1207">
        <v>35</v>
      </c>
      <c r="Q1207" t="s">
        <v>1020</v>
      </c>
      <c r="R1207" t="s">
        <v>465</v>
      </c>
      <c r="S1207" s="40">
        <v>1200</v>
      </c>
      <c r="T1207" s="33" t="s">
        <v>417</v>
      </c>
      <c r="U1207">
        <v>4</v>
      </c>
      <c r="V1207">
        <v>51</v>
      </c>
      <c r="W1207" s="12" t="s">
        <v>423</v>
      </c>
      <c r="X1207">
        <v>3</v>
      </c>
      <c r="Y1207">
        <v>3</v>
      </c>
      <c r="Z1207">
        <v>2</v>
      </c>
      <c r="AD1207" t="s">
        <v>540</v>
      </c>
      <c r="AE1207">
        <v>1125</v>
      </c>
      <c r="AF1207" t="s">
        <v>46</v>
      </c>
    </row>
    <row r="1208" spans="1:32" x14ac:dyDescent="0.25">
      <c r="A1208" s="21" t="s">
        <v>254</v>
      </c>
      <c r="B1208" s="18" t="s">
        <v>272</v>
      </c>
      <c r="C1208" s="35" t="str">
        <f>VLOOKUP(X1208, method!$A$1:$B$15, 2, 0)</f>
        <v>放頭</v>
      </c>
      <c r="D1208" s="28">
        <v>2</v>
      </c>
      <c r="E1208" s="140" t="str">
        <f t="shared" si="36"/>
        <v>忠</v>
      </c>
      <c r="F1208" s="140">
        <f>COUNTIF($B$2:B1208,B1208)</f>
        <v>27</v>
      </c>
      <c r="G1208" s="140" t="str">
        <f t="shared" si="37"/>
        <v/>
      </c>
      <c r="H1208">
        <v>6</v>
      </c>
      <c r="I1208">
        <v>12</v>
      </c>
      <c r="J1208" s="63" t="s">
        <v>140</v>
      </c>
      <c r="K1208" s="59" t="s">
        <v>85</v>
      </c>
      <c r="L1208" s="25" t="s">
        <v>54</v>
      </c>
      <c r="M1208">
        <v>128</v>
      </c>
      <c r="N1208">
        <v>127</v>
      </c>
      <c r="O1208">
        <v>13</v>
      </c>
      <c r="P1208">
        <v>9.1</v>
      </c>
      <c r="Q1208" t="s">
        <v>1022</v>
      </c>
      <c r="R1208" t="s">
        <v>479</v>
      </c>
      <c r="S1208" s="40">
        <v>1200</v>
      </c>
      <c r="T1208" s="33" t="s">
        <v>417</v>
      </c>
      <c r="U1208">
        <v>4</v>
      </c>
      <c r="V1208">
        <v>51</v>
      </c>
      <c r="W1208" s="12">
        <v>2</v>
      </c>
      <c r="X1208">
        <v>2</v>
      </c>
      <c r="Y1208">
        <v>2</v>
      </c>
      <c r="Z1208">
        <v>2</v>
      </c>
      <c r="AD1208" t="s">
        <v>447</v>
      </c>
      <c r="AE1208">
        <v>1131</v>
      </c>
      <c r="AF1208" t="s">
        <v>46</v>
      </c>
    </row>
    <row r="1209" spans="1:32" x14ac:dyDescent="0.25">
      <c r="A1209" s="21" t="s">
        <v>254</v>
      </c>
      <c r="B1209" s="18" t="s">
        <v>272</v>
      </c>
      <c r="C1209" s="35" t="str">
        <f>VLOOKUP(X1209, method!$A$1:$B$15, 2, 0)</f>
        <v>放頭</v>
      </c>
      <c r="D1209" s="30">
        <v>4</v>
      </c>
      <c r="E1209" s="141" t="str">
        <f t="shared" si="36"/>
        <v>忠</v>
      </c>
      <c r="F1209" s="141">
        <f>COUNTIF($B$2:B1209,B1209)</f>
        <v>28</v>
      </c>
      <c r="G1209" s="141" t="str">
        <f t="shared" si="37"/>
        <v/>
      </c>
      <c r="H1209">
        <v>6</v>
      </c>
      <c r="I1209">
        <v>11</v>
      </c>
      <c r="J1209" s="63" t="s">
        <v>140</v>
      </c>
      <c r="K1209" s="56" t="s">
        <v>69</v>
      </c>
      <c r="L1209" s="25" t="s">
        <v>54</v>
      </c>
      <c r="M1209">
        <v>128</v>
      </c>
      <c r="N1209">
        <v>130</v>
      </c>
      <c r="O1209">
        <v>13</v>
      </c>
      <c r="P1209">
        <v>9</v>
      </c>
      <c r="Q1209" t="s">
        <v>1050</v>
      </c>
      <c r="R1209" t="s">
        <v>465</v>
      </c>
      <c r="S1209" s="40">
        <v>1200</v>
      </c>
      <c r="T1209" s="33" t="s">
        <v>417</v>
      </c>
      <c r="U1209">
        <v>4</v>
      </c>
      <c r="V1209">
        <v>53</v>
      </c>
      <c r="W1209">
        <v>3</v>
      </c>
      <c r="X1209">
        <v>3</v>
      </c>
      <c r="Y1209">
        <v>5</v>
      </c>
      <c r="Z1209">
        <v>4</v>
      </c>
      <c r="AD1209" t="s">
        <v>1265</v>
      </c>
      <c r="AE1209">
        <v>1123</v>
      </c>
      <c r="AF1209" t="s">
        <v>572</v>
      </c>
    </row>
    <row r="1210" spans="1:32" x14ac:dyDescent="0.25">
      <c r="A1210" s="21" t="s">
        <v>254</v>
      </c>
      <c r="B1210" s="18" t="s">
        <v>272</v>
      </c>
      <c r="C1210" s="35" t="str">
        <f>VLOOKUP(X1210, method!$A$1:$B$15, 2, 0)</f>
        <v>放頭</v>
      </c>
      <c r="D1210">
        <v>8</v>
      </c>
      <c r="E1210" s="141" t="str">
        <f t="shared" si="36"/>
        <v>忠</v>
      </c>
      <c r="F1210" s="141">
        <f>COUNTIF($B$2:B1210,B1210)</f>
        <v>29</v>
      </c>
      <c r="G1210" s="141" t="str">
        <f t="shared" si="37"/>
        <v/>
      </c>
      <c r="H1210">
        <v>6</v>
      </c>
      <c r="I1210">
        <v>9</v>
      </c>
      <c r="J1210" s="63" t="s">
        <v>140</v>
      </c>
      <c r="K1210" s="63" t="s">
        <v>140</v>
      </c>
      <c r="L1210" s="25" t="s">
        <v>54</v>
      </c>
      <c r="M1210">
        <v>128</v>
      </c>
      <c r="N1210">
        <v>128</v>
      </c>
      <c r="O1210">
        <v>13</v>
      </c>
      <c r="P1210">
        <v>11</v>
      </c>
      <c r="Q1210" t="s">
        <v>1519</v>
      </c>
      <c r="R1210" t="s">
        <v>501</v>
      </c>
      <c r="S1210" s="40">
        <v>1200</v>
      </c>
      <c r="T1210" s="33" t="s">
        <v>417</v>
      </c>
      <c r="U1210">
        <v>4</v>
      </c>
      <c r="V1210">
        <v>53</v>
      </c>
      <c r="W1210" t="s">
        <v>505</v>
      </c>
      <c r="X1210">
        <v>2</v>
      </c>
      <c r="Y1210">
        <v>2</v>
      </c>
      <c r="Z1210">
        <v>8</v>
      </c>
      <c r="AD1210" t="s">
        <v>710</v>
      </c>
      <c r="AE1210">
        <v>1161</v>
      </c>
      <c r="AF1210" t="s">
        <v>569</v>
      </c>
    </row>
    <row r="1211" spans="1:32" x14ac:dyDescent="0.25">
      <c r="A1211" s="21" t="s">
        <v>254</v>
      </c>
      <c r="B1211" s="18" t="s">
        <v>272</v>
      </c>
      <c r="C1211" s="35" t="str">
        <f>VLOOKUP(X1211, method!$A$1:$B$15, 2, 0)</f>
        <v>放頭</v>
      </c>
      <c r="D1211" s="30">
        <v>4</v>
      </c>
      <c r="E1211" s="141" t="str">
        <f t="shared" si="36"/>
        <v>忠</v>
      </c>
      <c r="F1211" s="141">
        <f>COUNTIF($B$2:B1211,B1211)</f>
        <v>30</v>
      </c>
      <c r="G1211" s="141" t="str">
        <f t="shared" si="37"/>
        <v/>
      </c>
      <c r="H1211">
        <v>6</v>
      </c>
      <c r="I1211">
        <v>4</v>
      </c>
      <c r="J1211" s="63" t="s">
        <v>140</v>
      </c>
      <c r="K1211" s="63" t="s">
        <v>140</v>
      </c>
      <c r="L1211" s="25" t="s">
        <v>54</v>
      </c>
      <c r="M1211">
        <v>128</v>
      </c>
      <c r="N1211">
        <v>133</v>
      </c>
      <c r="O1211">
        <v>13</v>
      </c>
      <c r="P1211">
        <v>8</v>
      </c>
      <c r="Q1211" t="s">
        <v>816</v>
      </c>
      <c r="R1211" t="s">
        <v>479</v>
      </c>
      <c r="S1211" s="40">
        <v>1200</v>
      </c>
      <c r="T1211" s="33" t="s">
        <v>417</v>
      </c>
      <c r="U1211">
        <v>4</v>
      </c>
      <c r="V1211">
        <v>54</v>
      </c>
      <c r="W1211">
        <v>3</v>
      </c>
      <c r="X1211">
        <v>3</v>
      </c>
      <c r="Y1211">
        <v>3</v>
      </c>
      <c r="Z1211">
        <v>4</v>
      </c>
      <c r="AD1211" t="s">
        <v>1369</v>
      </c>
      <c r="AE1211">
        <v>1160</v>
      </c>
      <c r="AF1211" t="s">
        <v>46</v>
      </c>
    </row>
    <row r="1212" spans="1:32" x14ac:dyDescent="0.25">
      <c r="A1212" s="21" t="s">
        <v>254</v>
      </c>
      <c r="B1212" s="18" t="s">
        <v>272</v>
      </c>
      <c r="C1212" s="37" t="str">
        <f>VLOOKUP(X1212, method!$A$1:$B$15, 2, 0)</f>
        <v>中前</v>
      </c>
      <c r="D1212">
        <v>6</v>
      </c>
      <c r="E1212" s="141" t="str">
        <f t="shared" si="36"/>
        <v>忠</v>
      </c>
      <c r="F1212" s="141">
        <f>COUNTIF($B$2:B1212,B1212)</f>
        <v>31</v>
      </c>
      <c r="G1212" s="141" t="str">
        <f t="shared" si="37"/>
        <v/>
      </c>
      <c r="H1212">
        <v>6</v>
      </c>
      <c r="I1212">
        <v>1</v>
      </c>
      <c r="J1212" s="63" t="s">
        <v>140</v>
      </c>
      <c r="K1212" s="49" t="s">
        <v>31</v>
      </c>
      <c r="L1212" s="25" t="s">
        <v>54</v>
      </c>
      <c r="M1212">
        <v>128</v>
      </c>
      <c r="N1212">
        <v>129</v>
      </c>
      <c r="O1212">
        <v>13</v>
      </c>
      <c r="P1212">
        <v>2.4</v>
      </c>
      <c r="Q1212" t="s">
        <v>770</v>
      </c>
      <c r="R1212" s="32" t="s">
        <v>432</v>
      </c>
      <c r="S1212" s="40">
        <v>1200</v>
      </c>
      <c r="T1212" s="33" t="s">
        <v>417</v>
      </c>
      <c r="U1212">
        <v>4</v>
      </c>
      <c r="V1212">
        <v>54</v>
      </c>
      <c r="W1212">
        <v>3</v>
      </c>
      <c r="X1212">
        <v>4</v>
      </c>
      <c r="Y1212">
        <v>3</v>
      </c>
      <c r="Z1212">
        <v>6</v>
      </c>
      <c r="AD1212" t="s">
        <v>1520</v>
      </c>
      <c r="AE1212">
        <v>1157</v>
      </c>
      <c r="AF1212" t="s">
        <v>46</v>
      </c>
    </row>
    <row r="1213" spans="1:32" x14ac:dyDescent="0.25">
      <c r="A1213" s="21" t="s">
        <v>254</v>
      </c>
      <c r="B1213" s="18" t="s">
        <v>272</v>
      </c>
      <c r="C1213" s="35" t="str">
        <f>VLOOKUP(X1213, method!$A$1:$B$15, 2, 0)</f>
        <v>放頭</v>
      </c>
      <c r="D1213" s="28">
        <v>2</v>
      </c>
      <c r="E1213" s="140" t="str">
        <f t="shared" si="36"/>
        <v>忠</v>
      </c>
      <c r="F1213" s="140">
        <f>COUNTIF($B$2:B1213,B1213)</f>
        <v>32</v>
      </c>
      <c r="G1213" s="140" t="str">
        <f t="shared" si="37"/>
        <v/>
      </c>
      <c r="H1213">
        <v>6</v>
      </c>
      <c r="I1213">
        <v>6</v>
      </c>
      <c r="J1213" s="63" t="s">
        <v>140</v>
      </c>
      <c r="K1213" s="63" t="s">
        <v>140</v>
      </c>
      <c r="L1213" s="25" t="s">
        <v>54</v>
      </c>
      <c r="M1213">
        <v>128</v>
      </c>
      <c r="N1213">
        <v>127</v>
      </c>
      <c r="O1213">
        <v>13</v>
      </c>
      <c r="P1213">
        <v>10</v>
      </c>
      <c r="Q1213" t="s">
        <v>1376</v>
      </c>
      <c r="R1213" s="32" t="s">
        <v>416</v>
      </c>
      <c r="S1213" s="40">
        <v>1200</v>
      </c>
      <c r="T1213" s="33" t="s">
        <v>427</v>
      </c>
      <c r="U1213">
        <v>4</v>
      </c>
      <c r="V1213">
        <v>52</v>
      </c>
      <c r="W1213" s="12" t="s">
        <v>581</v>
      </c>
      <c r="X1213">
        <v>1</v>
      </c>
      <c r="Y1213">
        <v>1</v>
      </c>
      <c r="Z1213">
        <v>2</v>
      </c>
      <c r="AD1213" t="s">
        <v>136</v>
      </c>
      <c r="AE1213">
        <v>1158</v>
      </c>
      <c r="AF1213" t="s">
        <v>46</v>
      </c>
    </row>
    <row r="1214" spans="1:32" x14ac:dyDescent="0.25">
      <c r="A1214" s="21" t="s">
        <v>254</v>
      </c>
      <c r="B1214" s="19" t="s">
        <v>274</v>
      </c>
      <c r="C1214" s="37" t="str">
        <f>VLOOKUP(X1214, method!$A$1:$B$15, 2, 0)</f>
        <v>中前</v>
      </c>
      <c r="D1214" s="28">
        <v>2</v>
      </c>
      <c r="E1214" s="140" t="str">
        <f t="shared" si="36"/>
        <v>忠</v>
      </c>
      <c r="F1214" s="140">
        <f>COUNTIF($B$2:B1214,B1214)</f>
        <v>1</v>
      </c>
      <c r="G1214" s="140" t="str">
        <f t="shared" si="37"/>
        <v/>
      </c>
      <c r="H1214">
        <v>3</v>
      </c>
      <c r="I1214">
        <v>8</v>
      </c>
      <c r="J1214" s="64" t="s">
        <v>150</v>
      </c>
      <c r="K1214" s="52" t="s">
        <v>49</v>
      </c>
      <c r="L1214" s="18" t="s">
        <v>76</v>
      </c>
      <c r="M1214">
        <v>127</v>
      </c>
      <c r="N1214">
        <v>125</v>
      </c>
      <c r="O1214">
        <v>4.8</v>
      </c>
      <c r="P1214">
        <v>7.1</v>
      </c>
      <c r="Q1214" t="s">
        <v>415</v>
      </c>
      <c r="R1214" s="32" t="s">
        <v>416</v>
      </c>
      <c r="S1214" s="40">
        <v>1200</v>
      </c>
      <c r="T1214" s="33" t="s">
        <v>417</v>
      </c>
      <c r="U1214">
        <v>4</v>
      </c>
      <c r="V1214">
        <v>48</v>
      </c>
      <c r="W1214" s="12" t="s">
        <v>446</v>
      </c>
      <c r="X1214">
        <v>7</v>
      </c>
      <c r="Y1214">
        <v>6</v>
      </c>
      <c r="Z1214">
        <v>2</v>
      </c>
      <c r="AD1214" t="s">
        <v>534</v>
      </c>
      <c r="AE1214">
        <v>1087</v>
      </c>
      <c r="AF1214" t="s">
        <v>624</v>
      </c>
    </row>
    <row r="1215" spans="1:32" x14ac:dyDescent="0.25">
      <c r="A1215" s="21" t="s">
        <v>254</v>
      </c>
      <c r="B1215" s="19" t="s">
        <v>274</v>
      </c>
      <c r="C1215" s="37" t="str">
        <f>VLOOKUP(X1215, method!$A$1:$B$15, 2, 0)</f>
        <v>中前</v>
      </c>
      <c r="D1215" s="28">
        <v>2</v>
      </c>
      <c r="E1215" s="140" t="str">
        <f t="shared" si="36"/>
        <v>忠</v>
      </c>
      <c r="F1215" s="140">
        <f>COUNTIF($B$2:B1215,B1215)</f>
        <v>2</v>
      </c>
      <c r="G1215" s="140" t="str">
        <f t="shared" si="37"/>
        <v/>
      </c>
      <c r="H1215">
        <v>3</v>
      </c>
      <c r="I1215">
        <v>3</v>
      </c>
      <c r="J1215" s="64" t="s">
        <v>150</v>
      </c>
      <c r="K1215" s="64" t="s">
        <v>150</v>
      </c>
      <c r="L1215" s="18" t="s">
        <v>76</v>
      </c>
      <c r="M1215">
        <v>127</v>
      </c>
      <c r="N1215">
        <v>123</v>
      </c>
      <c r="O1215">
        <v>4.8</v>
      </c>
      <c r="P1215">
        <v>4.5</v>
      </c>
      <c r="Q1215" t="s">
        <v>543</v>
      </c>
      <c r="R1215" s="32" t="s">
        <v>426</v>
      </c>
      <c r="S1215" s="40">
        <v>1200</v>
      </c>
      <c r="T1215" s="33" t="s">
        <v>417</v>
      </c>
      <c r="U1215">
        <v>4</v>
      </c>
      <c r="V1215">
        <v>47</v>
      </c>
      <c r="W1215" s="12">
        <v>1</v>
      </c>
      <c r="X1215">
        <v>4</v>
      </c>
      <c r="Y1215">
        <v>5</v>
      </c>
      <c r="Z1215">
        <v>2</v>
      </c>
      <c r="AD1215" t="s">
        <v>33</v>
      </c>
      <c r="AE1215">
        <v>1085</v>
      </c>
      <c r="AF1215" t="s">
        <v>624</v>
      </c>
    </row>
    <row r="1216" spans="1:32" x14ac:dyDescent="0.25">
      <c r="A1216" s="21" t="s">
        <v>254</v>
      </c>
      <c r="B1216" s="19" t="s">
        <v>274</v>
      </c>
      <c r="C1216" s="36" t="str">
        <f>VLOOKUP(X1216, method!$A$1:$B$15, 2, 0)</f>
        <v>中後</v>
      </c>
      <c r="D1216" s="30">
        <v>5</v>
      </c>
      <c r="E1216" s="141" t="str">
        <f t="shared" si="36"/>
        <v>忠</v>
      </c>
      <c r="F1216" s="141">
        <f>COUNTIF($B$2:B1216,B1216)</f>
        <v>3</v>
      </c>
      <c r="G1216" s="141" t="str">
        <f t="shared" si="37"/>
        <v/>
      </c>
      <c r="H1216">
        <v>3</v>
      </c>
      <c r="I1216">
        <v>8</v>
      </c>
      <c r="J1216" s="64" t="s">
        <v>150</v>
      </c>
      <c r="K1216" s="64" t="s">
        <v>150</v>
      </c>
      <c r="L1216" s="18" t="s">
        <v>76</v>
      </c>
      <c r="M1216">
        <v>127</v>
      </c>
      <c r="N1216">
        <v>122</v>
      </c>
      <c r="O1216">
        <v>4.8</v>
      </c>
      <c r="P1216">
        <v>7.9</v>
      </c>
      <c r="Q1216" t="s">
        <v>656</v>
      </c>
      <c r="R1216" s="32" t="s">
        <v>426</v>
      </c>
      <c r="S1216" s="40">
        <v>1200</v>
      </c>
      <c r="T1216" s="33" t="s">
        <v>427</v>
      </c>
      <c r="U1216">
        <v>4</v>
      </c>
      <c r="V1216">
        <v>47</v>
      </c>
      <c r="W1216">
        <v>3</v>
      </c>
      <c r="X1216">
        <v>8</v>
      </c>
      <c r="Y1216">
        <v>6</v>
      </c>
      <c r="Z1216">
        <v>5</v>
      </c>
      <c r="AD1216" t="s">
        <v>1521</v>
      </c>
      <c r="AE1216">
        <v>1079</v>
      </c>
      <c r="AF1216" t="s">
        <v>624</v>
      </c>
    </row>
    <row r="1217" spans="1:32" x14ac:dyDescent="0.25">
      <c r="A1217" s="21" t="s">
        <v>254</v>
      </c>
      <c r="B1217" s="19" t="s">
        <v>274</v>
      </c>
      <c r="C1217" s="37" t="str">
        <f>VLOOKUP(X1217, method!$A$1:$B$15, 2, 0)</f>
        <v>中前</v>
      </c>
      <c r="D1217" s="28">
        <v>2</v>
      </c>
      <c r="E1217" s="140" t="str">
        <f t="shared" si="36"/>
        <v>忠</v>
      </c>
      <c r="F1217" s="140">
        <f>COUNTIF($B$2:B1217,B1217)</f>
        <v>4</v>
      </c>
      <c r="G1217" s="140" t="str">
        <f t="shared" si="37"/>
        <v/>
      </c>
      <c r="H1217">
        <v>3</v>
      </c>
      <c r="I1217">
        <v>2</v>
      </c>
      <c r="J1217" s="64" t="s">
        <v>150</v>
      </c>
      <c r="K1217" s="64" t="s">
        <v>150</v>
      </c>
      <c r="L1217" s="18" t="s">
        <v>76</v>
      </c>
      <c r="M1217">
        <v>127</v>
      </c>
      <c r="N1217">
        <v>120</v>
      </c>
      <c r="O1217">
        <v>4.8</v>
      </c>
      <c r="P1217">
        <v>11</v>
      </c>
      <c r="Q1217" t="s">
        <v>853</v>
      </c>
      <c r="R1217" s="32" t="s">
        <v>432</v>
      </c>
      <c r="S1217" s="40">
        <v>1200</v>
      </c>
      <c r="T1217" s="33" t="s">
        <v>427</v>
      </c>
      <c r="U1217">
        <v>4</v>
      </c>
      <c r="V1217">
        <v>45</v>
      </c>
      <c r="W1217" s="12" t="s">
        <v>581</v>
      </c>
      <c r="X1217">
        <v>5</v>
      </c>
      <c r="Y1217">
        <v>5</v>
      </c>
      <c r="Z1217">
        <v>2</v>
      </c>
      <c r="AD1217" t="s">
        <v>275</v>
      </c>
      <c r="AE1217">
        <v>1079</v>
      </c>
      <c r="AF1217" t="s">
        <v>624</v>
      </c>
    </row>
    <row r="1218" spans="1:32" x14ac:dyDescent="0.25">
      <c r="A1218" s="21" t="s">
        <v>254</v>
      </c>
      <c r="B1218" s="19" t="s">
        <v>274</v>
      </c>
      <c r="C1218" s="36" t="str">
        <f>VLOOKUP(X1218, method!$A$1:$B$15, 2, 0)</f>
        <v>中後</v>
      </c>
      <c r="D1218">
        <v>7</v>
      </c>
      <c r="E1218" s="141" t="str">
        <f t="shared" ref="E1218:E1281" si="38">IF(COUNTIFS($B:$B,B1218,$F:$F,"&lt;="&amp;5,$D:$D,"&lt;="&amp;5)&gt;=3,"忠","")</f>
        <v>忠</v>
      </c>
      <c r="F1218" s="141">
        <f>COUNTIF($B$2:B1218,B1218)</f>
        <v>5</v>
      </c>
      <c r="G1218" s="141" t="str">
        <f t="shared" ref="G1218:G1281" si="39">IF(F1218&lt;=5,
    IF(COUNTIFS($B:$B,TRIM($B1218),$F:$F,"&lt;=5",$AC:$AC,"&lt;&gt;"&amp;LOOKUP(1,0/((TRIM($B:$B)=TRIM($B1218))*($F:$F=1)),$AC:$AC))&gt;0,
    "倉",""),
"")</f>
        <v/>
      </c>
      <c r="H1218">
        <v>3</v>
      </c>
      <c r="I1218">
        <v>7</v>
      </c>
      <c r="J1218" s="64" t="s">
        <v>150</v>
      </c>
      <c r="K1218" s="67" t="s">
        <v>195</v>
      </c>
      <c r="L1218" s="18" t="s">
        <v>76</v>
      </c>
      <c r="M1218">
        <v>127</v>
      </c>
      <c r="N1218">
        <v>123</v>
      </c>
      <c r="O1218">
        <v>4.8</v>
      </c>
      <c r="P1218">
        <v>119</v>
      </c>
      <c r="Q1218" t="s">
        <v>428</v>
      </c>
      <c r="R1218" s="31" t="s">
        <v>420</v>
      </c>
      <c r="S1218" s="40">
        <v>1200</v>
      </c>
      <c r="T1218" s="33" t="s">
        <v>417</v>
      </c>
      <c r="U1218">
        <v>4</v>
      </c>
      <c r="V1218">
        <v>47</v>
      </c>
      <c r="W1218" t="s">
        <v>502</v>
      </c>
      <c r="X1218">
        <v>10</v>
      </c>
      <c r="Y1218">
        <v>10</v>
      </c>
      <c r="Z1218">
        <v>7</v>
      </c>
      <c r="AD1218" t="s">
        <v>646</v>
      </c>
      <c r="AE1218">
        <v>1078</v>
      </c>
      <c r="AF1218" t="s">
        <v>678</v>
      </c>
    </row>
    <row r="1219" spans="1:32" x14ac:dyDescent="0.25">
      <c r="A1219" s="21" t="s">
        <v>254</v>
      </c>
      <c r="B1219" s="19" t="s">
        <v>274</v>
      </c>
      <c r="C1219" s="37" t="str">
        <f>VLOOKUP(X1219, method!$A$1:$B$15, 2, 0)</f>
        <v>中前</v>
      </c>
      <c r="D1219">
        <v>10</v>
      </c>
      <c r="E1219" s="141" t="str">
        <f t="shared" si="38"/>
        <v>忠</v>
      </c>
      <c r="F1219" s="141">
        <f>COUNTIF($B$2:B1219,B1219)</f>
        <v>6</v>
      </c>
      <c r="G1219" s="141" t="str">
        <f t="shared" si="39"/>
        <v/>
      </c>
      <c r="H1219">
        <v>3</v>
      </c>
      <c r="I1219">
        <v>5</v>
      </c>
      <c r="J1219" s="64" t="s">
        <v>150</v>
      </c>
      <c r="K1219" s="64" t="s">
        <v>150</v>
      </c>
      <c r="L1219" s="18" t="s">
        <v>76</v>
      </c>
      <c r="M1219">
        <v>127</v>
      </c>
      <c r="N1219">
        <v>130</v>
      </c>
      <c r="O1219">
        <v>4.8</v>
      </c>
      <c r="P1219">
        <v>116</v>
      </c>
      <c r="Q1219" t="s">
        <v>507</v>
      </c>
      <c r="R1219" t="s">
        <v>508</v>
      </c>
      <c r="S1219">
        <v>1000</v>
      </c>
      <c r="T1219" s="33" t="s">
        <v>417</v>
      </c>
      <c r="U1219">
        <v>4</v>
      </c>
      <c r="V1219">
        <v>50</v>
      </c>
      <c r="W1219" t="s">
        <v>505</v>
      </c>
      <c r="X1219">
        <v>5</v>
      </c>
      <c r="Y1219">
        <v>6</v>
      </c>
      <c r="Z1219">
        <v>10</v>
      </c>
      <c r="AD1219" t="s">
        <v>1522</v>
      </c>
      <c r="AE1219">
        <v>1076</v>
      </c>
      <c r="AF1219" t="s">
        <v>87</v>
      </c>
    </row>
    <row r="1220" spans="1:32" x14ac:dyDescent="0.25">
      <c r="A1220" s="21" t="s">
        <v>254</v>
      </c>
      <c r="B1220" s="19" t="s">
        <v>274</v>
      </c>
      <c r="C1220" s="37" t="str">
        <f>VLOOKUP(X1220, method!$A$1:$B$15, 2, 0)</f>
        <v>中前</v>
      </c>
      <c r="D1220">
        <v>11</v>
      </c>
      <c r="E1220" s="141" t="str">
        <f t="shared" si="38"/>
        <v>忠</v>
      </c>
      <c r="F1220" s="141">
        <f>COUNTIF($B$2:B1220,B1220)</f>
        <v>7</v>
      </c>
      <c r="G1220" s="141" t="str">
        <f t="shared" si="39"/>
        <v/>
      </c>
      <c r="H1220">
        <v>3</v>
      </c>
      <c r="I1220">
        <v>1</v>
      </c>
      <c r="J1220" s="64" t="s">
        <v>150</v>
      </c>
      <c r="K1220" s="61" t="s">
        <v>106</v>
      </c>
      <c r="L1220" s="18" t="s">
        <v>76</v>
      </c>
      <c r="M1220">
        <v>127</v>
      </c>
      <c r="N1220">
        <v>128</v>
      </c>
      <c r="O1220">
        <v>4.8</v>
      </c>
      <c r="P1220">
        <v>36</v>
      </c>
      <c r="Q1220" t="s">
        <v>510</v>
      </c>
      <c r="R1220" s="32" t="s">
        <v>426</v>
      </c>
      <c r="S1220" s="40">
        <v>1200</v>
      </c>
      <c r="T1220" s="33" t="s">
        <v>427</v>
      </c>
      <c r="U1220">
        <v>4</v>
      </c>
      <c r="V1220">
        <v>52</v>
      </c>
      <c r="W1220" t="s">
        <v>516</v>
      </c>
      <c r="X1220">
        <v>5</v>
      </c>
      <c r="Y1220">
        <v>7</v>
      </c>
      <c r="Z1220">
        <v>11</v>
      </c>
      <c r="AD1220" t="s">
        <v>577</v>
      </c>
      <c r="AE1220">
        <v>1088</v>
      </c>
      <c r="AF1220" t="s">
        <v>87</v>
      </c>
    </row>
    <row r="1221" spans="1:32" x14ac:dyDescent="0.25">
      <c r="A1221" s="21" t="s">
        <v>254</v>
      </c>
      <c r="B1221" s="19" t="s">
        <v>274</v>
      </c>
      <c r="C1221" s="35" t="str">
        <f>VLOOKUP(X1221, method!$A$1:$B$15, 2, 0)</f>
        <v>放頭</v>
      </c>
      <c r="D1221">
        <v>13</v>
      </c>
      <c r="E1221" s="141" t="str">
        <f t="shared" si="38"/>
        <v>忠</v>
      </c>
      <c r="F1221" s="141">
        <f>COUNTIF($B$2:B1221,B1221)</f>
        <v>8</v>
      </c>
      <c r="G1221" s="141" t="str">
        <f t="shared" si="39"/>
        <v/>
      </c>
      <c r="H1221">
        <v>3</v>
      </c>
      <c r="I1221">
        <v>4</v>
      </c>
      <c r="J1221" s="64" t="s">
        <v>150</v>
      </c>
      <c r="K1221" s="64" t="s">
        <v>150</v>
      </c>
      <c r="L1221" s="18" t="s">
        <v>76</v>
      </c>
      <c r="M1221">
        <v>127</v>
      </c>
      <c r="N1221">
        <v>130</v>
      </c>
      <c r="O1221">
        <v>4.8</v>
      </c>
      <c r="P1221">
        <v>64</v>
      </c>
      <c r="Q1221" t="s">
        <v>464</v>
      </c>
      <c r="R1221" t="s">
        <v>465</v>
      </c>
      <c r="S1221" s="40">
        <v>1200</v>
      </c>
      <c r="T1221" s="33" t="s">
        <v>417</v>
      </c>
      <c r="U1221" t="s">
        <v>635</v>
      </c>
      <c r="V1221">
        <v>52</v>
      </c>
      <c r="W1221" t="s">
        <v>643</v>
      </c>
      <c r="X1221">
        <v>2</v>
      </c>
      <c r="Y1221">
        <v>2</v>
      </c>
      <c r="Z1221">
        <v>13</v>
      </c>
      <c r="AD1221" t="s">
        <v>815</v>
      </c>
      <c r="AE1221">
        <v>1054</v>
      </c>
      <c r="AF1221" t="s">
        <v>680</v>
      </c>
    </row>
    <row r="1222" spans="1:32" x14ac:dyDescent="0.25">
      <c r="A1222" s="21" t="s">
        <v>254</v>
      </c>
      <c r="B1222" s="20" t="s">
        <v>277</v>
      </c>
      <c r="C1222" s="37" t="str">
        <f>VLOOKUP(X1222, method!$A$1:$B$15, 2, 0)</f>
        <v>中前</v>
      </c>
      <c r="D1222" s="28">
        <v>3</v>
      </c>
      <c r="E1222" s="140" t="str">
        <f t="shared" si="38"/>
        <v>忠</v>
      </c>
      <c r="F1222" s="140">
        <f>COUNTIF($B$2:B1222,B1222)</f>
        <v>1</v>
      </c>
      <c r="G1222" s="140" t="str">
        <f t="shared" si="39"/>
        <v/>
      </c>
      <c r="H1222">
        <v>8</v>
      </c>
      <c r="I1222">
        <v>7</v>
      </c>
      <c r="J1222" s="55" t="s">
        <v>64</v>
      </c>
      <c r="K1222" s="59" t="s">
        <v>85</v>
      </c>
      <c r="L1222" s="26" t="s">
        <v>59</v>
      </c>
      <c r="M1222">
        <v>126</v>
      </c>
      <c r="N1222">
        <v>123</v>
      </c>
      <c r="O1222">
        <v>7.6</v>
      </c>
      <c r="P1222">
        <v>4.9000000000000004</v>
      </c>
      <c r="Q1222" t="s">
        <v>524</v>
      </c>
      <c r="R1222" s="32" t="s">
        <v>416</v>
      </c>
      <c r="S1222" s="40">
        <v>1200</v>
      </c>
      <c r="T1222" s="33" t="s">
        <v>427</v>
      </c>
      <c r="U1222">
        <v>4</v>
      </c>
      <c r="V1222">
        <v>48</v>
      </c>
      <c r="W1222" s="12" t="s">
        <v>654</v>
      </c>
      <c r="X1222">
        <v>4</v>
      </c>
      <c r="Y1222">
        <v>5</v>
      </c>
      <c r="Z1222">
        <v>3</v>
      </c>
      <c r="AD1222" t="s">
        <v>534</v>
      </c>
      <c r="AE1222">
        <v>1206</v>
      </c>
      <c r="AF1222" t="s">
        <v>35</v>
      </c>
    </row>
    <row r="1223" spans="1:32" x14ac:dyDescent="0.25">
      <c r="A1223" s="21" t="s">
        <v>254</v>
      </c>
      <c r="B1223" s="20" t="s">
        <v>277</v>
      </c>
      <c r="C1223" s="35" t="str">
        <f>VLOOKUP(X1223, method!$A$1:$B$15, 2, 0)</f>
        <v>放頭</v>
      </c>
      <c r="D1223" s="28">
        <v>1</v>
      </c>
      <c r="E1223" s="140" t="str">
        <f t="shared" si="38"/>
        <v>忠</v>
      </c>
      <c r="F1223" s="140">
        <f>COUNTIF($B$2:B1223,B1223)</f>
        <v>2</v>
      </c>
      <c r="G1223" s="140" t="str">
        <f t="shared" si="39"/>
        <v/>
      </c>
      <c r="H1223">
        <v>8</v>
      </c>
      <c r="I1223">
        <v>8</v>
      </c>
      <c r="J1223" s="55" t="s">
        <v>64</v>
      </c>
      <c r="K1223" s="59" t="s">
        <v>85</v>
      </c>
      <c r="L1223" s="26" t="s">
        <v>59</v>
      </c>
      <c r="M1223">
        <v>126</v>
      </c>
      <c r="N1223">
        <v>117</v>
      </c>
      <c r="O1223">
        <v>7.6</v>
      </c>
      <c r="P1223">
        <v>5.9</v>
      </c>
      <c r="Q1223" t="s">
        <v>731</v>
      </c>
      <c r="R1223" s="32" t="s">
        <v>416</v>
      </c>
      <c r="S1223" s="40">
        <v>1200</v>
      </c>
      <c r="T1223" s="33" t="s">
        <v>427</v>
      </c>
      <c r="U1223">
        <v>4</v>
      </c>
      <c r="V1223">
        <v>41</v>
      </c>
      <c r="W1223" s="12" t="s">
        <v>446</v>
      </c>
      <c r="X1223">
        <v>1</v>
      </c>
      <c r="Y1223">
        <v>1</v>
      </c>
      <c r="Z1223">
        <v>1</v>
      </c>
      <c r="AD1223" t="s">
        <v>278</v>
      </c>
      <c r="AE1223">
        <v>1209</v>
      </c>
      <c r="AF1223" t="s">
        <v>35</v>
      </c>
    </row>
    <row r="1224" spans="1:32" x14ac:dyDescent="0.25">
      <c r="A1224" s="21" t="s">
        <v>254</v>
      </c>
      <c r="B1224" s="20" t="s">
        <v>277</v>
      </c>
      <c r="C1224" s="36" t="str">
        <f>VLOOKUP(X1224, method!$A$1:$B$15, 2, 0)</f>
        <v>中後</v>
      </c>
      <c r="D1224" s="30">
        <v>4</v>
      </c>
      <c r="E1224" s="141" t="str">
        <f t="shared" si="38"/>
        <v>忠</v>
      </c>
      <c r="F1224" s="141">
        <f>COUNTIF($B$2:B1224,B1224)</f>
        <v>3</v>
      </c>
      <c r="G1224" s="141" t="str">
        <f t="shared" si="39"/>
        <v/>
      </c>
      <c r="H1224">
        <v>8</v>
      </c>
      <c r="I1224">
        <v>10</v>
      </c>
      <c r="J1224" s="55" t="s">
        <v>64</v>
      </c>
      <c r="K1224" s="54" t="s">
        <v>58</v>
      </c>
      <c r="L1224" s="26" t="s">
        <v>59</v>
      </c>
      <c r="M1224">
        <v>126</v>
      </c>
      <c r="N1224">
        <v>119</v>
      </c>
      <c r="O1224">
        <v>7.6</v>
      </c>
      <c r="P1224">
        <v>7.9</v>
      </c>
      <c r="Q1224" t="s">
        <v>425</v>
      </c>
      <c r="R1224" s="32" t="s">
        <v>426</v>
      </c>
      <c r="S1224" s="40">
        <v>1200</v>
      </c>
      <c r="T1224" s="33" t="s">
        <v>427</v>
      </c>
      <c r="U1224">
        <v>4</v>
      </c>
      <c r="V1224">
        <v>41</v>
      </c>
      <c r="W1224" s="12" t="s">
        <v>539</v>
      </c>
      <c r="X1224">
        <v>8</v>
      </c>
      <c r="Y1224">
        <v>8</v>
      </c>
      <c r="Z1224">
        <v>4</v>
      </c>
      <c r="AD1224" t="s">
        <v>342</v>
      </c>
      <c r="AE1224">
        <v>1183</v>
      </c>
      <c r="AF1224" t="s">
        <v>35</v>
      </c>
    </row>
    <row r="1225" spans="1:32" x14ac:dyDescent="0.25">
      <c r="A1225" s="21" t="s">
        <v>254</v>
      </c>
      <c r="B1225" s="20" t="s">
        <v>277</v>
      </c>
      <c r="C1225" s="36" t="str">
        <f>VLOOKUP(X1225, method!$A$1:$B$15, 2, 0)</f>
        <v>中後</v>
      </c>
      <c r="D1225" s="28">
        <v>1</v>
      </c>
      <c r="E1225" s="140" t="str">
        <f t="shared" si="38"/>
        <v>忠</v>
      </c>
      <c r="F1225" s="140">
        <f>COUNTIF($B$2:B1225,B1225)</f>
        <v>4</v>
      </c>
      <c r="G1225" s="140" t="str">
        <f t="shared" si="39"/>
        <v/>
      </c>
      <c r="H1225">
        <v>8</v>
      </c>
      <c r="I1225">
        <v>5</v>
      </c>
      <c r="J1225" s="55" t="s">
        <v>64</v>
      </c>
      <c r="K1225" s="55" t="s">
        <v>64</v>
      </c>
      <c r="L1225" s="26" t="s">
        <v>59</v>
      </c>
      <c r="M1225">
        <v>126</v>
      </c>
      <c r="N1225">
        <v>130</v>
      </c>
      <c r="O1225">
        <v>7.6</v>
      </c>
      <c r="P1225">
        <v>3.8</v>
      </c>
      <c r="Q1225" t="s">
        <v>547</v>
      </c>
      <c r="R1225" s="32" t="s">
        <v>432</v>
      </c>
      <c r="S1225" s="40">
        <v>1200</v>
      </c>
      <c r="T1225" s="33" t="s">
        <v>417</v>
      </c>
      <c r="U1225">
        <v>5</v>
      </c>
      <c r="V1225">
        <v>35</v>
      </c>
      <c r="W1225" s="12" t="s">
        <v>446</v>
      </c>
      <c r="X1225">
        <v>8</v>
      </c>
      <c r="Y1225">
        <v>7</v>
      </c>
      <c r="Z1225">
        <v>1</v>
      </c>
      <c r="AD1225" t="s">
        <v>33</v>
      </c>
      <c r="AE1225">
        <v>1182</v>
      </c>
      <c r="AF1225" t="s">
        <v>35</v>
      </c>
    </row>
    <row r="1226" spans="1:32" x14ac:dyDescent="0.25">
      <c r="A1226" s="21" t="s">
        <v>254</v>
      </c>
      <c r="B1226" s="20" t="s">
        <v>277</v>
      </c>
      <c r="C1226" s="35" t="str">
        <f>VLOOKUP(X1226, method!$A$1:$B$15, 2, 0)</f>
        <v>放頭</v>
      </c>
      <c r="D1226" s="28">
        <v>3</v>
      </c>
      <c r="E1226" s="140" t="str">
        <f t="shared" si="38"/>
        <v>忠</v>
      </c>
      <c r="F1226" s="140">
        <f>COUNTIF($B$2:B1226,B1226)</f>
        <v>5</v>
      </c>
      <c r="G1226" s="140" t="str">
        <f t="shared" si="39"/>
        <v/>
      </c>
      <c r="H1226">
        <v>8</v>
      </c>
      <c r="I1226">
        <v>2</v>
      </c>
      <c r="J1226" s="55" t="s">
        <v>64</v>
      </c>
      <c r="K1226" s="55" t="s">
        <v>64</v>
      </c>
      <c r="L1226" s="26" t="s">
        <v>59</v>
      </c>
      <c r="M1226">
        <v>126</v>
      </c>
      <c r="N1226">
        <v>131</v>
      </c>
      <c r="O1226">
        <v>7.6</v>
      </c>
      <c r="P1226">
        <v>5.5</v>
      </c>
      <c r="Q1226" t="s">
        <v>777</v>
      </c>
      <c r="R1226" s="31" t="s">
        <v>420</v>
      </c>
      <c r="S1226" s="40">
        <v>1200</v>
      </c>
      <c r="T1226" s="33" t="s">
        <v>427</v>
      </c>
      <c r="U1226">
        <v>5</v>
      </c>
      <c r="V1226">
        <v>36</v>
      </c>
      <c r="W1226" s="12" t="s">
        <v>989</v>
      </c>
      <c r="X1226">
        <v>2</v>
      </c>
      <c r="Y1226">
        <v>2</v>
      </c>
      <c r="Z1226">
        <v>3</v>
      </c>
      <c r="AD1226" t="s">
        <v>773</v>
      </c>
      <c r="AE1226">
        <v>1206</v>
      </c>
      <c r="AF1226" t="s">
        <v>1523</v>
      </c>
    </row>
    <row r="1227" spans="1:32" x14ac:dyDescent="0.25">
      <c r="A1227" s="21" t="s">
        <v>254</v>
      </c>
      <c r="B1227" s="20" t="s">
        <v>277</v>
      </c>
      <c r="C1227" s="37" t="str">
        <f>VLOOKUP(X1227, method!$A$1:$B$15, 2, 0)</f>
        <v>中前</v>
      </c>
      <c r="D1227">
        <v>8</v>
      </c>
      <c r="E1227" s="141" t="str">
        <f t="shared" si="38"/>
        <v>忠</v>
      </c>
      <c r="F1227" s="141">
        <f>COUNTIF($B$2:B1227,B1227)</f>
        <v>6</v>
      </c>
      <c r="G1227" s="141" t="str">
        <f t="shared" si="39"/>
        <v/>
      </c>
      <c r="H1227">
        <v>8</v>
      </c>
      <c r="I1227">
        <v>11</v>
      </c>
      <c r="J1227" s="55" t="s">
        <v>64</v>
      </c>
      <c r="K1227" s="55" t="s">
        <v>64</v>
      </c>
      <c r="L1227" s="16" t="s">
        <v>70</v>
      </c>
      <c r="M1227">
        <v>126</v>
      </c>
      <c r="N1227">
        <v>134</v>
      </c>
      <c r="O1227">
        <v>7.6</v>
      </c>
      <c r="P1227">
        <v>12</v>
      </c>
      <c r="Q1227" t="s">
        <v>901</v>
      </c>
      <c r="R1227" s="32" t="s">
        <v>416</v>
      </c>
      <c r="S1227">
        <v>1000</v>
      </c>
      <c r="T1227" s="33" t="s">
        <v>417</v>
      </c>
      <c r="U1227">
        <v>5</v>
      </c>
      <c r="V1227">
        <v>38</v>
      </c>
      <c r="W1227" t="s">
        <v>519</v>
      </c>
      <c r="X1227">
        <v>4</v>
      </c>
      <c r="Y1227">
        <v>2</v>
      </c>
      <c r="Z1227">
        <v>8</v>
      </c>
      <c r="AD1227" t="s">
        <v>1524</v>
      </c>
      <c r="AE1227">
        <v>1188</v>
      </c>
      <c r="AF1227" t="s">
        <v>17</v>
      </c>
    </row>
    <row r="1228" spans="1:32" x14ac:dyDescent="0.25">
      <c r="A1228" s="21" t="s">
        <v>254</v>
      </c>
      <c r="B1228" s="20" t="s">
        <v>277</v>
      </c>
      <c r="C1228" s="37" t="str">
        <f>VLOOKUP(X1228, method!$A$1:$B$15, 2, 0)</f>
        <v>中前</v>
      </c>
      <c r="D1228">
        <v>12</v>
      </c>
      <c r="E1228" s="141" t="str">
        <f t="shared" si="38"/>
        <v>忠</v>
      </c>
      <c r="F1228" s="141">
        <f>COUNTIF($B$2:B1228,B1228)</f>
        <v>7</v>
      </c>
      <c r="G1228" s="141" t="str">
        <f t="shared" si="39"/>
        <v/>
      </c>
      <c r="H1228">
        <v>8</v>
      </c>
      <c r="I1228">
        <v>8</v>
      </c>
      <c r="J1228" s="55" t="s">
        <v>64</v>
      </c>
      <c r="K1228" s="66" t="s">
        <v>173</v>
      </c>
      <c r="L1228" s="16" t="s">
        <v>70</v>
      </c>
      <c r="M1228">
        <v>126</v>
      </c>
      <c r="N1228">
        <v>115</v>
      </c>
      <c r="O1228">
        <v>7.6</v>
      </c>
      <c r="P1228">
        <v>25</v>
      </c>
      <c r="Q1228" t="s">
        <v>459</v>
      </c>
      <c r="R1228" t="s">
        <v>501</v>
      </c>
      <c r="S1228" s="40">
        <v>1200</v>
      </c>
      <c r="T1228" s="33" t="s">
        <v>417</v>
      </c>
      <c r="U1228">
        <v>4</v>
      </c>
      <c r="V1228">
        <v>40</v>
      </c>
      <c r="W1228" t="s">
        <v>516</v>
      </c>
      <c r="X1228">
        <v>6</v>
      </c>
      <c r="Y1228">
        <v>6</v>
      </c>
      <c r="Z1228">
        <v>12</v>
      </c>
      <c r="AD1228" t="s">
        <v>22</v>
      </c>
      <c r="AE1228">
        <v>1165</v>
      </c>
      <c r="AF1228" t="s">
        <v>17</v>
      </c>
    </row>
    <row r="1229" spans="1:32" x14ac:dyDescent="0.25">
      <c r="A1229" s="21" t="s">
        <v>254</v>
      </c>
      <c r="B1229" s="20" t="s">
        <v>277</v>
      </c>
      <c r="C1229" s="36" t="str">
        <f>VLOOKUP(X1229, method!$A$1:$B$15, 2, 0)</f>
        <v>中後</v>
      </c>
      <c r="D1229" s="30">
        <v>5</v>
      </c>
      <c r="E1229" s="141" t="str">
        <f t="shared" si="38"/>
        <v>忠</v>
      </c>
      <c r="F1229" s="141">
        <f>COUNTIF($B$2:B1229,B1229)</f>
        <v>8</v>
      </c>
      <c r="G1229" s="141" t="str">
        <f t="shared" si="39"/>
        <v/>
      </c>
      <c r="H1229">
        <v>8</v>
      </c>
      <c r="I1229">
        <v>8</v>
      </c>
      <c r="J1229" s="55" t="s">
        <v>64</v>
      </c>
      <c r="K1229" s="74" t="s">
        <v>404</v>
      </c>
      <c r="L1229" s="16" t="s">
        <v>70</v>
      </c>
      <c r="M1229">
        <v>126</v>
      </c>
      <c r="N1229">
        <v>135</v>
      </c>
      <c r="O1229">
        <v>7.6</v>
      </c>
      <c r="P1229">
        <v>9</v>
      </c>
      <c r="Q1229" t="s">
        <v>718</v>
      </c>
      <c r="R1229" s="31" t="s">
        <v>420</v>
      </c>
      <c r="S1229">
        <v>1000</v>
      </c>
      <c r="T1229" s="33" t="s">
        <v>417</v>
      </c>
      <c r="U1229">
        <v>5</v>
      </c>
      <c r="V1229">
        <v>40</v>
      </c>
      <c r="W1229" s="12" t="s">
        <v>423</v>
      </c>
      <c r="X1229">
        <v>8</v>
      </c>
      <c r="Y1229">
        <v>6</v>
      </c>
      <c r="Z1229">
        <v>5</v>
      </c>
      <c r="AD1229" t="s">
        <v>1525</v>
      </c>
      <c r="AE1229">
        <v>1176</v>
      </c>
      <c r="AF1229" t="s">
        <v>17</v>
      </c>
    </row>
    <row r="1230" spans="1:32" x14ac:dyDescent="0.25">
      <c r="A1230" s="21" t="s">
        <v>254</v>
      </c>
      <c r="B1230" s="20" t="s">
        <v>277</v>
      </c>
      <c r="C1230" s="37" t="str">
        <f>VLOOKUP(X1230, method!$A$1:$B$15, 2, 0)</f>
        <v>中前</v>
      </c>
      <c r="D1230">
        <v>7</v>
      </c>
      <c r="E1230" s="141" t="str">
        <f t="shared" si="38"/>
        <v>忠</v>
      </c>
      <c r="F1230" s="141">
        <f>COUNTIF($B$2:B1230,B1230)</f>
        <v>9</v>
      </c>
      <c r="G1230" s="141" t="str">
        <f t="shared" si="39"/>
        <v/>
      </c>
      <c r="H1230">
        <v>8</v>
      </c>
      <c r="I1230">
        <v>10</v>
      </c>
      <c r="J1230" s="55" t="s">
        <v>64</v>
      </c>
      <c r="K1230" s="78" t="s">
        <v>687</v>
      </c>
      <c r="L1230" s="16" t="s">
        <v>70</v>
      </c>
      <c r="M1230">
        <v>126</v>
      </c>
      <c r="N1230">
        <v>106</v>
      </c>
      <c r="O1230">
        <v>7.6</v>
      </c>
      <c r="P1230">
        <v>8.6999999999999993</v>
      </c>
      <c r="Q1230" t="s">
        <v>1091</v>
      </c>
      <c r="R1230" t="s">
        <v>508</v>
      </c>
      <c r="S1230">
        <v>1000</v>
      </c>
      <c r="T1230" s="33" t="s">
        <v>417</v>
      </c>
      <c r="U1230">
        <v>4</v>
      </c>
      <c r="V1230">
        <v>40</v>
      </c>
      <c r="W1230" t="s">
        <v>484</v>
      </c>
      <c r="X1230">
        <v>7</v>
      </c>
      <c r="Y1230">
        <v>4</v>
      </c>
      <c r="Z1230">
        <v>7</v>
      </c>
      <c r="AD1230" t="s">
        <v>562</v>
      </c>
      <c r="AE1230">
        <v>1185</v>
      </c>
      <c r="AF1230" t="s">
        <v>17</v>
      </c>
    </row>
    <row r="1231" spans="1:32" x14ac:dyDescent="0.25">
      <c r="A1231" s="21" t="s">
        <v>254</v>
      </c>
      <c r="B1231" s="20" t="s">
        <v>277</v>
      </c>
      <c r="C1231" s="37" t="str">
        <f>VLOOKUP(X1231, method!$A$1:$B$15, 2, 0)</f>
        <v>中前</v>
      </c>
      <c r="D1231" s="28">
        <v>2</v>
      </c>
      <c r="E1231" s="140" t="str">
        <f t="shared" si="38"/>
        <v>忠</v>
      </c>
      <c r="F1231" s="140">
        <f>COUNTIF($B$2:B1231,B1231)</f>
        <v>10</v>
      </c>
      <c r="G1231" s="140" t="str">
        <f t="shared" si="39"/>
        <v/>
      </c>
      <c r="H1231">
        <v>8</v>
      </c>
      <c r="I1231">
        <v>7</v>
      </c>
      <c r="J1231" s="55" t="s">
        <v>64</v>
      </c>
      <c r="K1231" s="55" t="s">
        <v>64</v>
      </c>
      <c r="L1231" s="16" t="s">
        <v>70</v>
      </c>
      <c r="M1231">
        <v>126</v>
      </c>
      <c r="N1231">
        <v>134</v>
      </c>
      <c r="O1231">
        <v>7.6</v>
      </c>
      <c r="P1231">
        <v>8.6</v>
      </c>
      <c r="Q1231" t="s">
        <v>934</v>
      </c>
      <c r="R1231" s="32" t="s">
        <v>426</v>
      </c>
      <c r="S1231">
        <v>1000</v>
      </c>
      <c r="T1231" s="33" t="s">
        <v>417</v>
      </c>
      <c r="U1231">
        <v>5</v>
      </c>
      <c r="V1231">
        <v>39</v>
      </c>
      <c r="W1231" s="12" t="s">
        <v>423</v>
      </c>
      <c r="X1231">
        <v>6</v>
      </c>
      <c r="Y1231">
        <v>5</v>
      </c>
      <c r="Z1231">
        <v>2</v>
      </c>
      <c r="AD1231" t="s">
        <v>1526</v>
      </c>
      <c r="AE1231">
        <v>1183</v>
      </c>
      <c r="AF1231" t="s">
        <v>262</v>
      </c>
    </row>
    <row r="1232" spans="1:32" x14ac:dyDescent="0.25">
      <c r="A1232" s="21" t="s">
        <v>254</v>
      </c>
      <c r="B1232" s="20" t="s">
        <v>277</v>
      </c>
      <c r="C1232" s="35" t="str">
        <f>VLOOKUP(X1232, method!$A$1:$B$15, 2, 0)</f>
        <v>放頭</v>
      </c>
      <c r="D1232" s="30">
        <v>4</v>
      </c>
      <c r="E1232" s="141" t="str">
        <f t="shared" si="38"/>
        <v>忠</v>
      </c>
      <c r="F1232" s="141">
        <f>COUNTIF($B$2:B1232,B1232)</f>
        <v>11</v>
      </c>
      <c r="G1232" s="141" t="str">
        <f t="shared" si="39"/>
        <v/>
      </c>
      <c r="H1232">
        <v>8</v>
      </c>
      <c r="I1232">
        <v>7</v>
      </c>
      <c r="J1232" s="55" t="s">
        <v>64</v>
      </c>
      <c r="K1232" s="49" t="s">
        <v>31</v>
      </c>
      <c r="L1232" s="16" t="s">
        <v>70</v>
      </c>
      <c r="M1232">
        <v>126</v>
      </c>
      <c r="N1232">
        <v>133</v>
      </c>
      <c r="O1232">
        <v>7.6</v>
      </c>
      <c r="P1232">
        <v>5.0999999999999996</v>
      </c>
      <c r="Q1232" t="s">
        <v>470</v>
      </c>
      <c r="R1232" s="32" t="s">
        <v>416</v>
      </c>
      <c r="S1232" s="40">
        <v>1200</v>
      </c>
      <c r="T1232" s="33" t="s">
        <v>417</v>
      </c>
      <c r="U1232">
        <v>5</v>
      </c>
      <c r="V1232">
        <v>39</v>
      </c>
      <c r="W1232" s="12">
        <v>2</v>
      </c>
      <c r="X1232">
        <v>2</v>
      </c>
      <c r="Y1232">
        <v>2</v>
      </c>
      <c r="Z1232">
        <v>4</v>
      </c>
      <c r="AD1232" t="s">
        <v>506</v>
      </c>
      <c r="AE1232">
        <v>1182</v>
      </c>
      <c r="AF1232" t="s">
        <v>46</v>
      </c>
    </row>
    <row r="1233" spans="1:32" x14ac:dyDescent="0.25">
      <c r="A1233" s="21" t="s">
        <v>254</v>
      </c>
      <c r="B1233" s="20" t="s">
        <v>277</v>
      </c>
      <c r="C1233" s="37" t="str">
        <f>VLOOKUP(X1233, method!$A$1:$B$15, 2, 0)</f>
        <v>中前</v>
      </c>
      <c r="D1233">
        <v>8</v>
      </c>
      <c r="E1233" s="141" t="str">
        <f t="shared" si="38"/>
        <v>忠</v>
      </c>
      <c r="F1233" s="141">
        <f>COUNTIF($B$2:B1233,B1233)</f>
        <v>12</v>
      </c>
      <c r="G1233" s="141" t="str">
        <f t="shared" si="39"/>
        <v/>
      </c>
      <c r="H1233">
        <v>8</v>
      </c>
      <c r="I1233">
        <v>3</v>
      </c>
      <c r="J1233" s="55" t="s">
        <v>64</v>
      </c>
      <c r="K1233" s="72" t="s">
        <v>434</v>
      </c>
      <c r="L1233" s="16" t="s">
        <v>70</v>
      </c>
      <c r="M1233">
        <v>126</v>
      </c>
      <c r="N1233">
        <v>118</v>
      </c>
      <c r="O1233">
        <v>7.6</v>
      </c>
      <c r="P1233">
        <v>18</v>
      </c>
      <c r="Q1233" t="s">
        <v>909</v>
      </c>
      <c r="R1233" s="32" t="s">
        <v>416</v>
      </c>
      <c r="S1233" s="40">
        <v>1200</v>
      </c>
      <c r="T1233" s="33" t="s">
        <v>417</v>
      </c>
      <c r="U1233">
        <v>4</v>
      </c>
      <c r="V1233">
        <v>41</v>
      </c>
      <c r="W1233" t="s">
        <v>453</v>
      </c>
      <c r="X1233">
        <v>5</v>
      </c>
      <c r="Y1233">
        <v>4</v>
      </c>
      <c r="Z1233">
        <v>8</v>
      </c>
      <c r="AD1233" t="s">
        <v>454</v>
      </c>
      <c r="AE1233">
        <v>1177</v>
      </c>
      <c r="AF1233" t="s">
        <v>46</v>
      </c>
    </row>
    <row r="1234" spans="1:32" x14ac:dyDescent="0.25">
      <c r="A1234" s="21" t="s">
        <v>254</v>
      </c>
      <c r="B1234" s="20" t="s">
        <v>277</v>
      </c>
      <c r="C1234" s="37" t="str">
        <f>VLOOKUP(X1234, method!$A$1:$B$15, 2, 0)</f>
        <v>中前</v>
      </c>
      <c r="D1234">
        <v>6</v>
      </c>
      <c r="E1234" s="141" t="str">
        <f t="shared" si="38"/>
        <v>忠</v>
      </c>
      <c r="F1234" s="141">
        <f>COUNTIF($B$2:B1234,B1234)</f>
        <v>13</v>
      </c>
      <c r="G1234" s="141" t="str">
        <f t="shared" si="39"/>
        <v/>
      </c>
      <c r="H1234">
        <v>8</v>
      </c>
      <c r="I1234">
        <v>1</v>
      </c>
      <c r="J1234" s="55" t="s">
        <v>64</v>
      </c>
      <c r="K1234" s="72" t="s">
        <v>434</v>
      </c>
      <c r="L1234" s="16" t="s">
        <v>70</v>
      </c>
      <c r="M1234">
        <v>126</v>
      </c>
      <c r="N1234">
        <v>121</v>
      </c>
      <c r="O1234">
        <v>7.6</v>
      </c>
      <c r="P1234">
        <v>12</v>
      </c>
      <c r="Q1234" t="s">
        <v>939</v>
      </c>
      <c r="R1234" s="32" t="s">
        <v>432</v>
      </c>
      <c r="S1234" s="40">
        <v>1200</v>
      </c>
      <c r="T1234" s="34" t="s">
        <v>438</v>
      </c>
      <c r="U1234">
        <v>4</v>
      </c>
      <c r="V1234">
        <v>43</v>
      </c>
      <c r="W1234">
        <v>4</v>
      </c>
      <c r="X1234">
        <v>5</v>
      </c>
      <c r="Y1234">
        <v>6</v>
      </c>
      <c r="Z1234">
        <v>6</v>
      </c>
      <c r="AD1234" t="s">
        <v>1527</v>
      </c>
      <c r="AE1234">
        <v>1167</v>
      </c>
      <c r="AF1234" t="s">
        <v>1215</v>
      </c>
    </row>
    <row r="1235" spans="1:32" x14ac:dyDescent="0.25">
      <c r="A1235" s="21" t="s">
        <v>254</v>
      </c>
      <c r="B1235" s="20" t="s">
        <v>277</v>
      </c>
      <c r="C1235" s="36" t="str">
        <f>VLOOKUP(X1235, method!$A$1:$B$15, 2, 0)</f>
        <v>中後</v>
      </c>
      <c r="D1235">
        <v>10</v>
      </c>
      <c r="E1235" s="141" t="str">
        <f t="shared" si="38"/>
        <v>忠</v>
      </c>
      <c r="F1235" s="141">
        <f>COUNTIF($B$2:B1235,B1235)</f>
        <v>14</v>
      </c>
      <c r="G1235" s="141" t="str">
        <f t="shared" si="39"/>
        <v/>
      </c>
      <c r="H1235">
        <v>8</v>
      </c>
      <c r="I1235">
        <v>7</v>
      </c>
      <c r="J1235" s="55" t="s">
        <v>64</v>
      </c>
      <c r="K1235" s="72" t="s">
        <v>434</v>
      </c>
      <c r="L1235" s="16" t="s">
        <v>70</v>
      </c>
      <c r="M1235">
        <v>126</v>
      </c>
      <c r="N1235">
        <v>120</v>
      </c>
      <c r="O1235">
        <v>7.6</v>
      </c>
      <c r="P1235">
        <v>8.4</v>
      </c>
      <c r="Q1235" t="s">
        <v>758</v>
      </c>
      <c r="R1235" s="31" t="s">
        <v>420</v>
      </c>
      <c r="S1235" s="40">
        <v>1200</v>
      </c>
      <c r="T1235" s="33" t="s">
        <v>417</v>
      </c>
      <c r="U1235">
        <v>4</v>
      </c>
      <c r="V1235">
        <v>45</v>
      </c>
      <c r="W1235" t="s">
        <v>487</v>
      </c>
      <c r="X1235">
        <v>10</v>
      </c>
      <c r="Y1235">
        <v>9</v>
      </c>
      <c r="Z1235">
        <v>10</v>
      </c>
      <c r="AD1235" t="s">
        <v>1528</v>
      </c>
      <c r="AE1235">
        <v>1145</v>
      </c>
      <c r="AF1235" t="s">
        <v>141</v>
      </c>
    </row>
    <row r="1236" spans="1:32" x14ac:dyDescent="0.25">
      <c r="A1236" s="21" t="s">
        <v>254</v>
      </c>
      <c r="B1236" s="20" t="s">
        <v>277</v>
      </c>
      <c r="C1236" s="37" t="str">
        <f>VLOOKUP(X1236, method!$A$1:$B$15, 2, 0)</f>
        <v>中前</v>
      </c>
      <c r="D1236" s="30">
        <v>4</v>
      </c>
      <c r="E1236" s="141" t="str">
        <f t="shared" si="38"/>
        <v>忠</v>
      </c>
      <c r="F1236" s="141">
        <f>COUNTIF($B$2:B1236,B1236)</f>
        <v>15</v>
      </c>
      <c r="G1236" s="141" t="str">
        <f t="shared" si="39"/>
        <v/>
      </c>
      <c r="H1236">
        <v>8</v>
      </c>
      <c r="I1236">
        <v>8</v>
      </c>
      <c r="J1236" s="55" t="s">
        <v>64</v>
      </c>
      <c r="K1236" s="72" t="s">
        <v>434</v>
      </c>
      <c r="L1236" s="16" t="s">
        <v>70</v>
      </c>
      <c r="M1236">
        <v>126</v>
      </c>
      <c r="N1236">
        <v>121</v>
      </c>
      <c r="O1236">
        <v>7.6</v>
      </c>
      <c r="P1236">
        <v>6.9</v>
      </c>
      <c r="Q1236" t="s">
        <v>942</v>
      </c>
      <c r="R1236" s="32" t="s">
        <v>416</v>
      </c>
      <c r="S1236" s="40">
        <v>1200</v>
      </c>
      <c r="T1236" s="33" t="s">
        <v>417</v>
      </c>
      <c r="U1236">
        <v>4</v>
      </c>
      <c r="V1236">
        <v>46</v>
      </c>
      <c r="W1236">
        <v>3</v>
      </c>
      <c r="X1236">
        <v>4</v>
      </c>
      <c r="Y1236">
        <v>3</v>
      </c>
      <c r="Z1236">
        <v>4</v>
      </c>
      <c r="AD1236" t="s">
        <v>1529</v>
      </c>
      <c r="AE1236">
        <v>1172</v>
      </c>
      <c r="AF1236" t="s">
        <v>125</v>
      </c>
    </row>
    <row r="1237" spans="1:32" x14ac:dyDescent="0.25">
      <c r="A1237" s="21" t="s">
        <v>254</v>
      </c>
      <c r="B1237" s="20" t="s">
        <v>277</v>
      </c>
      <c r="C1237" s="37" t="str">
        <f>VLOOKUP(X1237, method!$A$1:$B$15, 2, 0)</f>
        <v>中前</v>
      </c>
      <c r="D1237" s="28">
        <v>3</v>
      </c>
      <c r="E1237" s="140" t="str">
        <f t="shared" si="38"/>
        <v>忠</v>
      </c>
      <c r="F1237" s="140">
        <f>COUNTIF($B$2:B1237,B1237)</f>
        <v>16</v>
      </c>
      <c r="G1237" s="140" t="str">
        <f t="shared" si="39"/>
        <v/>
      </c>
      <c r="H1237">
        <v>8</v>
      </c>
      <c r="I1237">
        <v>4</v>
      </c>
      <c r="J1237" s="55" t="s">
        <v>64</v>
      </c>
      <c r="K1237" s="72" t="s">
        <v>434</v>
      </c>
      <c r="L1237" s="16" t="s">
        <v>70</v>
      </c>
      <c r="M1237">
        <v>126</v>
      </c>
      <c r="N1237">
        <v>123</v>
      </c>
      <c r="O1237">
        <v>7.6</v>
      </c>
      <c r="P1237">
        <v>4</v>
      </c>
      <c r="Q1237" t="s">
        <v>1207</v>
      </c>
      <c r="R1237" s="32" t="s">
        <v>426</v>
      </c>
      <c r="S1237" s="40">
        <v>1200</v>
      </c>
      <c r="T1237" s="33" t="s">
        <v>417</v>
      </c>
      <c r="U1237">
        <v>4</v>
      </c>
      <c r="V1237">
        <v>46</v>
      </c>
      <c r="W1237" t="s">
        <v>589</v>
      </c>
      <c r="X1237">
        <v>4</v>
      </c>
      <c r="Y1237">
        <v>4</v>
      </c>
      <c r="Z1237">
        <v>3</v>
      </c>
      <c r="AD1237" t="s">
        <v>593</v>
      </c>
      <c r="AE1237">
        <v>1173</v>
      </c>
      <c r="AF1237" t="s">
        <v>46</v>
      </c>
    </row>
    <row r="1238" spans="1:32" x14ac:dyDescent="0.25">
      <c r="A1238" s="21" t="s">
        <v>254</v>
      </c>
      <c r="B1238" s="20" t="s">
        <v>277</v>
      </c>
      <c r="C1238" s="38" t="str">
        <f>VLOOKUP(X1238, method!$A$1:$B$15, 2, 0)</f>
        <v>留後</v>
      </c>
      <c r="D1238" s="28">
        <v>3</v>
      </c>
      <c r="E1238" s="140" t="str">
        <f t="shared" si="38"/>
        <v>忠</v>
      </c>
      <c r="F1238" s="140">
        <f>COUNTIF($B$2:B1238,B1238)</f>
        <v>17</v>
      </c>
      <c r="G1238" s="140" t="str">
        <f t="shared" si="39"/>
        <v/>
      </c>
      <c r="H1238">
        <v>8</v>
      </c>
      <c r="I1238">
        <v>10</v>
      </c>
      <c r="J1238" s="55" t="s">
        <v>64</v>
      </c>
      <c r="K1238" s="72" t="s">
        <v>434</v>
      </c>
      <c r="L1238" s="16" t="s">
        <v>70</v>
      </c>
      <c r="M1238">
        <v>126</v>
      </c>
      <c r="N1238">
        <v>121</v>
      </c>
      <c r="O1238">
        <v>7.6</v>
      </c>
      <c r="P1238">
        <v>12</v>
      </c>
      <c r="Q1238" t="s">
        <v>1371</v>
      </c>
      <c r="R1238" s="32" t="s">
        <v>432</v>
      </c>
      <c r="S1238" s="40">
        <v>1200</v>
      </c>
      <c r="T1238" s="33" t="s">
        <v>417</v>
      </c>
      <c r="U1238">
        <v>4</v>
      </c>
      <c r="V1238">
        <v>46</v>
      </c>
      <c r="W1238" t="s">
        <v>474</v>
      </c>
      <c r="X1238">
        <v>11</v>
      </c>
      <c r="Y1238">
        <v>11</v>
      </c>
      <c r="Z1238">
        <v>3</v>
      </c>
      <c r="AD1238" t="s">
        <v>795</v>
      </c>
      <c r="AE1238">
        <v>1177</v>
      </c>
      <c r="AF1238" t="s">
        <v>46</v>
      </c>
    </row>
    <row r="1239" spans="1:32" x14ac:dyDescent="0.25">
      <c r="A1239" s="21" t="s">
        <v>254</v>
      </c>
      <c r="B1239" s="20" t="s">
        <v>277</v>
      </c>
      <c r="C1239" s="37" t="str">
        <f>VLOOKUP(X1239, method!$A$1:$B$15, 2, 0)</f>
        <v>中前</v>
      </c>
      <c r="D1239" s="28">
        <v>1</v>
      </c>
      <c r="E1239" s="140" t="str">
        <f t="shared" si="38"/>
        <v>忠</v>
      </c>
      <c r="F1239" s="140">
        <f>COUNTIF($B$2:B1239,B1239)</f>
        <v>18</v>
      </c>
      <c r="G1239" s="140" t="str">
        <f t="shared" si="39"/>
        <v/>
      </c>
      <c r="H1239">
        <v>8</v>
      </c>
      <c r="I1239">
        <v>3</v>
      </c>
      <c r="J1239" s="55" t="s">
        <v>64</v>
      </c>
      <c r="K1239" s="72" t="s">
        <v>434</v>
      </c>
      <c r="L1239" s="16" t="s">
        <v>70</v>
      </c>
      <c r="M1239">
        <v>126</v>
      </c>
      <c r="N1239">
        <v>119</v>
      </c>
      <c r="O1239">
        <v>7.6</v>
      </c>
      <c r="P1239">
        <v>10</v>
      </c>
      <c r="Q1239" t="s">
        <v>1209</v>
      </c>
      <c r="R1239" s="31" t="s">
        <v>420</v>
      </c>
      <c r="S1239" s="40">
        <v>1200</v>
      </c>
      <c r="T1239" s="33" t="s">
        <v>417</v>
      </c>
      <c r="U1239">
        <v>4</v>
      </c>
      <c r="V1239">
        <v>41</v>
      </c>
      <c r="W1239" s="12" t="s">
        <v>423</v>
      </c>
      <c r="X1239">
        <v>4</v>
      </c>
      <c r="Y1239">
        <v>4</v>
      </c>
      <c r="Z1239">
        <v>1</v>
      </c>
      <c r="AD1239" t="s">
        <v>1310</v>
      </c>
      <c r="AE1239">
        <v>1179</v>
      </c>
      <c r="AF1239" t="s">
        <v>46</v>
      </c>
    </row>
    <row r="1240" spans="1:32" x14ac:dyDescent="0.25">
      <c r="A1240" s="21" t="s">
        <v>254</v>
      </c>
      <c r="B1240" s="20" t="s">
        <v>277</v>
      </c>
      <c r="C1240" s="38" t="str">
        <f>VLOOKUP(X1240, method!$A$1:$B$15, 2, 0)</f>
        <v>留後</v>
      </c>
      <c r="D1240">
        <v>6</v>
      </c>
      <c r="E1240" s="141" t="str">
        <f t="shared" si="38"/>
        <v>忠</v>
      </c>
      <c r="F1240" s="141">
        <f>COUNTIF($B$2:B1240,B1240)</f>
        <v>19</v>
      </c>
      <c r="G1240" s="141" t="str">
        <f t="shared" si="39"/>
        <v/>
      </c>
      <c r="H1240">
        <v>8</v>
      </c>
      <c r="I1240">
        <v>11</v>
      </c>
      <c r="J1240" s="55" t="s">
        <v>64</v>
      </c>
      <c r="K1240" s="72" t="s">
        <v>434</v>
      </c>
      <c r="L1240" s="16" t="s">
        <v>70</v>
      </c>
      <c r="M1240">
        <v>126</v>
      </c>
      <c r="N1240">
        <v>120</v>
      </c>
      <c r="O1240">
        <v>7.6</v>
      </c>
      <c r="P1240">
        <v>41</v>
      </c>
      <c r="Q1240" t="s">
        <v>611</v>
      </c>
      <c r="R1240" s="32" t="s">
        <v>416</v>
      </c>
      <c r="S1240" s="40">
        <v>1200</v>
      </c>
      <c r="T1240" s="33" t="s">
        <v>417</v>
      </c>
      <c r="U1240">
        <v>4</v>
      </c>
      <c r="V1240">
        <v>43</v>
      </c>
      <c r="W1240">
        <v>3</v>
      </c>
      <c r="X1240">
        <v>11</v>
      </c>
      <c r="Y1240">
        <v>11</v>
      </c>
      <c r="Z1240">
        <v>6</v>
      </c>
      <c r="AD1240" t="s">
        <v>740</v>
      </c>
      <c r="AE1240">
        <v>1165</v>
      </c>
      <c r="AF1240" t="s">
        <v>1530</v>
      </c>
    </row>
    <row r="1241" spans="1:32" x14ac:dyDescent="0.25">
      <c r="A1241" s="21" t="s">
        <v>254</v>
      </c>
      <c r="B1241" s="20" t="s">
        <v>277</v>
      </c>
      <c r="C1241" s="38" t="str">
        <f>VLOOKUP(X1241, method!$A$1:$B$15, 2, 0)</f>
        <v>留後</v>
      </c>
      <c r="D1241">
        <v>11</v>
      </c>
      <c r="E1241" s="141" t="str">
        <f t="shared" si="38"/>
        <v>忠</v>
      </c>
      <c r="F1241" s="141">
        <f>COUNTIF($B$2:B1241,B1241)</f>
        <v>20</v>
      </c>
      <c r="G1241" s="141" t="str">
        <f t="shared" si="39"/>
        <v/>
      </c>
      <c r="H1241">
        <v>8</v>
      </c>
      <c r="I1241">
        <v>7</v>
      </c>
      <c r="J1241" s="55" t="s">
        <v>64</v>
      </c>
      <c r="K1241" s="54" t="s">
        <v>58</v>
      </c>
      <c r="L1241" s="16" t="s">
        <v>70</v>
      </c>
      <c r="M1241">
        <v>126</v>
      </c>
      <c r="N1241">
        <v>121</v>
      </c>
      <c r="O1241">
        <v>7.6</v>
      </c>
      <c r="P1241">
        <v>28</v>
      </c>
      <c r="Q1241" t="s">
        <v>1027</v>
      </c>
      <c r="R1241" t="s">
        <v>457</v>
      </c>
      <c r="S1241" s="40">
        <v>1200</v>
      </c>
      <c r="T1241" s="33" t="s">
        <v>417</v>
      </c>
      <c r="U1241">
        <v>4</v>
      </c>
      <c r="V1241">
        <v>46</v>
      </c>
      <c r="W1241">
        <v>10</v>
      </c>
      <c r="X1241">
        <v>11</v>
      </c>
      <c r="Y1241">
        <v>10</v>
      </c>
      <c r="Z1241">
        <v>11</v>
      </c>
      <c r="AD1241" t="s">
        <v>1406</v>
      </c>
      <c r="AE1241">
        <v>1205</v>
      </c>
      <c r="AF1241" t="s">
        <v>1138</v>
      </c>
    </row>
    <row r="1242" spans="1:32" x14ac:dyDescent="0.25">
      <c r="A1242" s="21" t="s">
        <v>254</v>
      </c>
      <c r="B1242" s="20" t="s">
        <v>277</v>
      </c>
      <c r="C1242" s="36" t="str">
        <f>VLOOKUP(X1242, method!$A$1:$B$15, 2, 0)</f>
        <v>中後</v>
      </c>
      <c r="D1242">
        <v>13</v>
      </c>
      <c r="E1242" s="141" t="str">
        <f t="shared" si="38"/>
        <v>忠</v>
      </c>
      <c r="F1242" s="141">
        <f>COUNTIF($B$2:B1242,B1242)</f>
        <v>21</v>
      </c>
      <c r="G1242" s="141" t="str">
        <f t="shared" si="39"/>
        <v/>
      </c>
      <c r="H1242">
        <v>8</v>
      </c>
      <c r="I1242">
        <v>7</v>
      </c>
      <c r="J1242" s="55" t="s">
        <v>64</v>
      </c>
      <c r="K1242" s="66" t="s">
        <v>173</v>
      </c>
      <c r="L1242" s="16" t="s">
        <v>70</v>
      </c>
      <c r="M1242">
        <v>126</v>
      </c>
      <c r="N1242">
        <v>124</v>
      </c>
      <c r="O1242">
        <v>7.6</v>
      </c>
      <c r="P1242">
        <v>22</v>
      </c>
      <c r="Q1242" t="s">
        <v>845</v>
      </c>
      <c r="R1242" t="s">
        <v>501</v>
      </c>
      <c r="S1242" s="40">
        <v>1200</v>
      </c>
      <c r="T1242" s="33" t="s">
        <v>417</v>
      </c>
      <c r="U1242">
        <v>4</v>
      </c>
      <c r="V1242">
        <v>48</v>
      </c>
      <c r="W1242">
        <v>6</v>
      </c>
      <c r="X1242">
        <v>9</v>
      </c>
      <c r="Y1242">
        <v>10</v>
      </c>
      <c r="Z1242">
        <v>13</v>
      </c>
      <c r="AD1242" t="s">
        <v>593</v>
      </c>
      <c r="AE1242">
        <v>1191</v>
      </c>
      <c r="AF1242" t="s">
        <v>1531</v>
      </c>
    </row>
    <row r="1243" spans="1:32" x14ac:dyDescent="0.25">
      <c r="A1243" s="21" t="s">
        <v>254</v>
      </c>
      <c r="B1243" s="21" t="s">
        <v>280</v>
      </c>
      <c r="C1243" s="37" t="str">
        <f>VLOOKUP(X1243, method!$A$1:$B$15, 2, 0)</f>
        <v>中前</v>
      </c>
      <c r="D1243" s="30">
        <v>4</v>
      </c>
      <c r="E1243" s="141" t="str">
        <f t="shared" si="38"/>
        <v>忠</v>
      </c>
      <c r="F1243" s="141">
        <f>COUNTIF($B$2:B1243,B1243)</f>
        <v>1</v>
      </c>
      <c r="G1243" s="141" t="str">
        <f t="shared" si="39"/>
        <v/>
      </c>
      <c r="H1243">
        <v>7</v>
      </c>
      <c r="I1243">
        <v>4</v>
      </c>
      <c r="J1243" s="54" t="s">
        <v>58</v>
      </c>
      <c r="K1243" s="80" t="s">
        <v>406</v>
      </c>
      <c r="L1243" s="22" t="s">
        <v>147</v>
      </c>
      <c r="M1243">
        <v>126</v>
      </c>
      <c r="N1243">
        <v>124</v>
      </c>
      <c r="O1243">
        <v>9.1</v>
      </c>
      <c r="P1243">
        <v>10</v>
      </c>
      <c r="Q1243" t="s">
        <v>493</v>
      </c>
      <c r="R1243" t="s">
        <v>479</v>
      </c>
      <c r="S1243" s="40">
        <v>1200</v>
      </c>
      <c r="T1243" s="33" t="s">
        <v>417</v>
      </c>
      <c r="U1243">
        <v>4</v>
      </c>
      <c r="V1243">
        <v>49</v>
      </c>
      <c r="W1243" s="12" t="s">
        <v>552</v>
      </c>
      <c r="X1243">
        <v>7</v>
      </c>
      <c r="Y1243">
        <v>6</v>
      </c>
      <c r="Z1243">
        <v>4</v>
      </c>
      <c r="AD1243" t="s">
        <v>1096</v>
      </c>
      <c r="AE1243">
        <v>1100</v>
      </c>
      <c r="AF1243" t="s">
        <v>87</v>
      </c>
    </row>
    <row r="1244" spans="1:32" x14ac:dyDescent="0.25">
      <c r="A1244" s="21" t="s">
        <v>254</v>
      </c>
      <c r="B1244" s="21" t="s">
        <v>280</v>
      </c>
      <c r="C1244" s="36" t="str">
        <f>VLOOKUP(X1244, method!$A$1:$B$15, 2, 0)</f>
        <v>中後</v>
      </c>
      <c r="D1244" s="28">
        <v>2</v>
      </c>
      <c r="E1244" s="140" t="str">
        <f t="shared" si="38"/>
        <v>忠</v>
      </c>
      <c r="F1244" s="140">
        <f>COUNTIF($B$2:B1244,B1244)</f>
        <v>2</v>
      </c>
      <c r="G1244" s="140" t="str">
        <f t="shared" si="39"/>
        <v/>
      </c>
      <c r="H1244">
        <v>7</v>
      </c>
      <c r="I1244">
        <v>11</v>
      </c>
      <c r="J1244" s="54" t="s">
        <v>58</v>
      </c>
      <c r="K1244" s="80" t="s">
        <v>406</v>
      </c>
      <c r="L1244" s="22" t="s">
        <v>147</v>
      </c>
      <c r="M1244">
        <v>126</v>
      </c>
      <c r="N1244">
        <v>124</v>
      </c>
      <c r="O1244">
        <v>9.1</v>
      </c>
      <c r="P1244">
        <v>16</v>
      </c>
      <c r="Q1244" t="s">
        <v>974</v>
      </c>
      <c r="R1244" t="s">
        <v>479</v>
      </c>
      <c r="S1244" s="40">
        <v>1200</v>
      </c>
      <c r="T1244" s="33" t="s">
        <v>417</v>
      </c>
      <c r="U1244">
        <v>4</v>
      </c>
      <c r="V1244">
        <v>49</v>
      </c>
      <c r="W1244" t="s">
        <v>441</v>
      </c>
      <c r="X1244">
        <v>10</v>
      </c>
      <c r="Y1244">
        <v>8</v>
      </c>
      <c r="Z1244">
        <v>2</v>
      </c>
      <c r="AD1244" t="s">
        <v>1433</v>
      </c>
      <c r="AE1244">
        <v>1081</v>
      </c>
      <c r="AF1244" t="s">
        <v>87</v>
      </c>
    </row>
    <row r="1245" spans="1:32" x14ac:dyDescent="0.25">
      <c r="A1245" s="21" t="s">
        <v>254</v>
      </c>
      <c r="B1245" s="21" t="s">
        <v>280</v>
      </c>
      <c r="C1245" s="38" t="str">
        <f>VLOOKUP(X1245, method!$A$1:$B$15, 2, 0)</f>
        <v>留後</v>
      </c>
      <c r="D1245" s="30">
        <v>4</v>
      </c>
      <c r="E1245" s="141" t="str">
        <f t="shared" si="38"/>
        <v>忠</v>
      </c>
      <c r="F1245" s="141">
        <f>COUNTIF($B$2:B1245,B1245)</f>
        <v>3</v>
      </c>
      <c r="G1245" s="141" t="str">
        <f t="shared" si="39"/>
        <v/>
      </c>
      <c r="H1245">
        <v>7</v>
      </c>
      <c r="I1245">
        <v>13</v>
      </c>
      <c r="J1245" s="54" t="s">
        <v>58</v>
      </c>
      <c r="K1245" s="54" t="s">
        <v>58</v>
      </c>
      <c r="L1245" s="22" t="s">
        <v>147</v>
      </c>
      <c r="M1245">
        <v>126</v>
      </c>
      <c r="N1245">
        <v>128</v>
      </c>
      <c r="O1245">
        <v>9.1</v>
      </c>
      <c r="P1245">
        <v>34</v>
      </c>
      <c r="Q1245" t="s">
        <v>570</v>
      </c>
      <c r="R1245" t="s">
        <v>465</v>
      </c>
      <c r="S1245" s="40">
        <v>1200</v>
      </c>
      <c r="T1245" s="33" t="s">
        <v>427</v>
      </c>
      <c r="U1245">
        <v>4</v>
      </c>
      <c r="V1245">
        <v>51</v>
      </c>
      <c r="W1245" t="s">
        <v>589</v>
      </c>
      <c r="X1245">
        <v>14</v>
      </c>
      <c r="Y1245">
        <v>10</v>
      </c>
      <c r="Z1245">
        <v>4</v>
      </c>
      <c r="AD1245" t="s">
        <v>1096</v>
      </c>
      <c r="AE1245">
        <v>1084</v>
      </c>
      <c r="AF1245" t="s">
        <v>87</v>
      </c>
    </row>
    <row r="1246" spans="1:32" x14ac:dyDescent="0.25">
      <c r="A1246" s="21" t="s">
        <v>254</v>
      </c>
      <c r="B1246" s="21" t="s">
        <v>280</v>
      </c>
      <c r="C1246" s="37" t="str">
        <f>VLOOKUP(X1246, method!$A$1:$B$15, 2, 0)</f>
        <v>中前</v>
      </c>
      <c r="D1246">
        <v>8</v>
      </c>
      <c r="E1246" s="141" t="str">
        <f t="shared" si="38"/>
        <v>忠</v>
      </c>
      <c r="F1246" s="141">
        <f>COUNTIF($B$2:B1246,B1246)</f>
        <v>4</v>
      </c>
      <c r="G1246" s="141" t="str">
        <f t="shared" si="39"/>
        <v/>
      </c>
      <c r="H1246">
        <v>7</v>
      </c>
      <c r="I1246">
        <v>3</v>
      </c>
      <c r="J1246" s="54" t="s">
        <v>58</v>
      </c>
      <c r="K1246" s="62" t="s">
        <v>120</v>
      </c>
      <c r="L1246" s="22" t="s">
        <v>147</v>
      </c>
      <c r="M1246">
        <v>126</v>
      </c>
      <c r="N1246">
        <v>128</v>
      </c>
      <c r="O1246">
        <v>9.1</v>
      </c>
      <c r="P1246">
        <v>14</v>
      </c>
      <c r="Q1246" t="s">
        <v>547</v>
      </c>
      <c r="R1246" s="32" t="s">
        <v>432</v>
      </c>
      <c r="S1246" s="40">
        <v>1200</v>
      </c>
      <c r="T1246" s="33" t="s">
        <v>417</v>
      </c>
      <c r="U1246">
        <v>4</v>
      </c>
      <c r="V1246">
        <v>53</v>
      </c>
      <c r="W1246" t="s">
        <v>589</v>
      </c>
      <c r="X1246">
        <v>5</v>
      </c>
      <c r="Y1246">
        <v>5</v>
      </c>
      <c r="Z1246">
        <v>8</v>
      </c>
      <c r="AD1246" t="s">
        <v>806</v>
      </c>
      <c r="AE1246">
        <v>1063</v>
      </c>
      <c r="AF1246" t="s">
        <v>87</v>
      </c>
    </row>
    <row r="1247" spans="1:32" x14ac:dyDescent="0.25">
      <c r="A1247" s="21" t="s">
        <v>254</v>
      </c>
      <c r="B1247" s="21" t="s">
        <v>280</v>
      </c>
      <c r="C1247" s="36" t="str">
        <f>VLOOKUP(X1247, method!$A$1:$B$15, 2, 0)</f>
        <v>中後</v>
      </c>
      <c r="D1247">
        <v>7</v>
      </c>
      <c r="E1247" s="141" t="str">
        <f t="shared" si="38"/>
        <v>忠</v>
      </c>
      <c r="F1247" s="141">
        <f>COUNTIF($B$2:B1247,B1247)</f>
        <v>5</v>
      </c>
      <c r="G1247" s="141" t="str">
        <f t="shared" si="39"/>
        <v/>
      </c>
      <c r="H1247">
        <v>7</v>
      </c>
      <c r="I1247">
        <v>9</v>
      </c>
      <c r="J1247" s="54" t="s">
        <v>58</v>
      </c>
      <c r="K1247" s="54" t="s">
        <v>58</v>
      </c>
      <c r="L1247" s="22" t="s">
        <v>147</v>
      </c>
      <c r="M1247">
        <v>126</v>
      </c>
      <c r="N1247">
        <v>130</v>
      </c>
      <c r="O1247">
        <v>9.1</v>
      </c>
      <c r="P1247">
        <v>34</v>
      </c>
      <c r="Q1247" t="s">
        <v>551</v>
      </c>
      <c r="R1247" s="31" t="s">
        <v>420</v>
      </c>
      <c r="S1247">
        <v>1650</v>
      </c>
      <c r="T1247" s="33" t="s">
        <v>427</v>
      </c>
      <c r="U1247">
        <v>4</v>
      </c>
      <c r="V1247">
        <v>54</v>
      </c>
      <c r="W1247" t="s">
        <v>533</v>
      </c>
      <c r="X1247">
        <v>10</v>
      </c>
      <c r="Y1247">
        <v>10</v>
      </c>
      <c r="Z1247">
        <v>10</v>
      </c>
      <c r="AA1247">
        <v>7</v>
      </c>
      <c r="AD1247" t="s">
        <v>1532</v>
      </c>
      <c r="AE1247">
        <v>1087</v>
      </c>
      <c r="AF1247" t="s">
        <v>87</v>
      </c>
    </row>
    <row r="1248" spans="1:32" x14ac:dyDescent="0.25">
      <c r="A1248" s="21" t="s">
        <v>254</v>
      </c>
      <c r="B1248" s="21" t="s">
        <v>280</v>
      </c>
      <c r="C1248" s="36" t="str">
        <f>VLOOKUP(X1248, method!$A$1:$B$15, 2, 0)</f>
        <v>中後</v>
      </c>
      <c r="D1248">
        <v>10</v>
      </c>
      <c r="E1248" s="141" t="str">
        <f t="shared" si="38"/>
        <v>忠</v>
      </c>
      <c r="F1248" s="141">
        <f>COUNTIF($B$2:B1248,B1248)</f>
        <v>6</v>
      </c>
      <c r="G1248" s="141" t="str">
        <f t="shared" si="39"/>
        <v/>
      </c>
      <c r="H1248">
        <v>7</v>
      </c>
      <c r="I1248">
        <v>6</v>
      </c>
      <c r="J1248" s="54" t="s">
        <v>58</v>
      </c>
      <c r="K1248" s="54" t="s">
        <v>58</v>
      </c>
      <c r="L1248" s="22" t="s">
        <v>147</v>
      </c>
      <c r="M1248">
        <v>126</v>
      </c>
      <c r="N1248">
        <v>129</v>
      </c>
      <c r="O1248">
        <v>9.1</v>
      </c>
      <c r="P1248">
        <v>12</v>
      </c>
      <c r="Q1248" t="s">
        <v>896</v>
      </c>
      <c r="R1248" s="31" t="s">
        <v>420</v>
      </c>
      <c r="S1248" s="40">
        <v>1200</v>
      </c>
      <c r="T1248" s="33" t="s">
        <v>427</v>
      </c>
      <c r="U1248">
        <v>4</v>
      </c>
      <c r="V1248">
        <v>54</v>
      </c>
      <c r="W1248" t="s">
        <v>589</v>
      </c>
      <c r="X1248">
        <v>8</v>
      </c>
      <c r="Y1248">
        <v>8</v>
      </c>
      <c r="Z1248">
        <v>10</v>
      </c>
      <c r="AD1248" t="s">
        <v>806</v>
      </c>
      <c r="AE1248">
        <v>1066</v>
      </c>
      <c r="AF1248" t="s">
        <v>87</v>
      </c>
    </row>
    <row r="1249" spans="1:32" x14ac:dyDescent="0.25">
      <c r="A1249" s="21" t="s">
        <v>254</v>
      </c>
      <c r="B1249" s="21" t="s">
        <v>280</v>
      </c>
      <c r="C1249" s="37" t="str">
        <f>VLOOKUP(X1249, method!$A$1:$B$15, 2, 0)</f>
        <v>中前</v>
      </c>
      <c r="D1249" s="30">
        <v>4</v>
      </c>
      <c r="E1249" s="141" t="str">
        <f t="shared" si="38"/>
        <v>忠</v>
      </c>
      <c r="F1249" s="141">
        <f>COUNTIF($B$2:B1249,B1249)</f>
        <v>7</v>
      </c>
      <c r="G1249" s="141" t="str">
        <f t="shared" si="39"/>
        <v/>
      </c>
      <c r="H1249">
        <v>7</v>
      </c>
      <c r="I1249">
        <v>6</v>
      </c>
      <c r="J1249" s="54" t="s">
        <v>58</v>
      </c>
      <c r="K1249" s="54" t="s">
        <v>58</v>
      </c>
      <c r="L1249" s="22" t="s">
        <v>147</v>
      </c>
      <c r="M1249">
        <v>126</v>
      </c>
      <c r="N1249">
        <v>130</v>
      </c>
      <c r="O1249">
        <v>9.1</v>
      </c>
      <c r="P1249">
        <v>7.8</v>
      </c>
      <c r="Q1249" t="s">
        <v>858</v>
      </c>
      <c r="R1249" s="31" t="s">
        <v>420</v>
      </c>
      <c r="S1249" s="40">
        <v>1200</v>
      </c>
      <c r="T1249" s="33" t="s">
        <v>427</v>
      </c>
      <c r="U1249">
        <v>4</v>
      </c>
      <c r="V1249">
        <v>54</v>
      </c>
      <c r="W1249" t="s">
        <v>453</v>
      </c>
      <c r="X1249">
        <v>7</v>
      </c>
      <c r="Y1249">
        <v>7</v>
      </c>
      <c r="Z1249">
        <v>4</v>
      </c>
      <c r="AD1249" t="s">
        <v>652</v>
      </c>
      <c r="AE1249">
        <v>1079</v>
      </c>
      <c r="AF1249" t="s">
        <v>87</v>
      </c>
    </row>
    <row r="1250" spans="1:32" x14ac:dyDescent="0.25">
      <c r="A1250" s="21" t="s">
        <v>254</v>
      </c>
      <c r="B1250" s="21" t="s">
        <v>280</v>
      </c>
      <c r="C1250" s="37" t="str">
        <f>VLOOKUP(X1250, method!$A$1:$B$15, 2, 0)</f>
        <v>中前</v>
      </c>
      <c r="D1250" s="28">
        <v>1</v>
      </c>
      <c r="E1250" s="140" t="str">
        <f t="shared" si="38"/>
        <v>忠</v>
      </c>
      <c r="F1250" s="140">
        <f>COUNTIF($B$2:B1250,B1250)</f>
        <v>8</v>
      </c>
      <c r="G1250" s="140" t="str">
        <f t="shared" si="39"/>
        <v/>
      </c>
      <c r="H1250">
        <v>7</v>
      </c>
      <c r="I1250">
        <v>7</v>
      </c>
      <c r="J1250" s="54" t="s">
        <v>58</v>
      </c>
      <c r="K1250" s="54" t="s">
        <v>58</v>
      </c>
      <c r="L1250" s="22" t="s">
        <v>147</v>
      </c>
      <c r="M1250">
        <v>126</v>
      </c>
      <c r="N1250">
        <v>123</v>
      </c>
      <c r="O1250">
        <v>9.1</v>
      </c>
      <c r="P1250">
        <v>5</v>
      </c>
      <c r="Q1250" t="s">
        <v>448</v>
      </c>
      <c r="R1250" s="32" t="s">
        <v>432</v>
      </c>
      <c r="S1250" s="40">
        <v>1200</v>
      </c>
      <c r="T1250" s="33" t="s">
        <v>427</v>
      </c>
      <c r="U1250">
        <v>4</v>
      </c>
      <c r="V1250">
        <v>48</v>
      </c>
      <c r="W1250" s="12" t="s">
        <v>654</v>
      </c>
      <c r="X1250">
        <v>7</v>
      </c>
      <c r="Y1250">
        <v>8</v>
      </c>
      <c r="Z1250">
        <v>1</v>
      </c>
      <c r="AD1250" t="s">
        <v>281</v>
      </c>
      <c r="AE1250">
        <v>1089</v>
      </c>
      <c r="AF1250" t="s">
        <v>87</v>
      </c>
    </row>
    <row r="1251" spans="1:32" x14ac:dyDescent="0.25">
      <c r="A1251" s="21" t="s">
        <v>254</v>
      </c>
      <c r="B1251" s="21" t="s">
        <v>280</v>
      </c>
      <c r="C1251" s="36" t="str">
        <f>VLOOKUP(X1251, method!$A$1:$B$15, 2, 0)</f>
        <v>中後</v>
      </c>
      <c r="D1251" s="28">
        <v>3</v>
      </c>
      <c r="E1251" s="140" t="str">
        <f t="shared" si="38"/>
        <v>忠</v>
      </c>
      <c r="F1251" s="140">
        <f>COUNTIF($B$2:B1251,B1251)</f>
        <v>9</v>
      </c>
      <c r="G1251" s="140" t="str">
        <f t="shared" si="39"/>
        <v/>
      </c>
      <c r="H1251">
        <v>7</v>
      </c>
      <c r="I1251">
        <v>8</v>
      </c>
      <c r="J1251" s="54" t="s">
        <v>58</v>
      </c>
      <c r="K1251" s="62" t="s">
        <v>120</v>
      </c>
      <c r="L1251" s="22" t="s">
        <v>147</v>
      </c>
      <c r="M1251">
        <v>126</v>
      </c>
      <c r="N1251">
        <v>123</v>
      </c>
      <c r="O1251">
        <v>9.1</v>
      </c>
      <c r="P1251">
        <v>12</v>
      </c>
      <c r="Q1251" t="s">
        <v>580</v>
      </c>
      <c r="R1251" s="32" t="s">
        <v>432</v>
      </c>
      <c r="S1251" s="40">
        <v>1200</v>
      </c>
      <c r="T1251" s="33" t="s">
        <v>417</v>
      </c>
      <c r="U1251">
        <v>4</v>
      </c>
      <c r="V1251">
        <v>48</v>
      </c>
      <c r="W1251" s="12" t="s">
        <v>423</v>
      </c>
      <c r="X1251">
        <v>8</v>
      </c>
      <c r="Y1251">
        <v>7</v>
      </c>
      <c r="Z1251">
        <v>3</v>
      </c>
      <c r="AD1251" t="s">
        <v>1442</v>
      </c>
      <c r="AE1251">
        <v>1099</v>
      </c>
      <c r="AF1251" t="s">
        <v>680</v>
      </c>
    </row>
    <row r="1252" spans="1:32" x14ac:dyDescent="0.25">
      <c r="A1252" s="21" t="s">
        <v>254</v>
      </c>
      <c r="B1252" s="21" t="s">
        <v>280</v>
      </c>
      <c r="C1252" s="36" t="str">
        <f>VLOOKUP(X1252, method!$A$1:$B$15, 2, 0)</f>
        <v>中後</v>
      </c>
      <c r="D1252">
        <v>7</v>
      </c>
      <c r="E1252" s="141" t="str">
        <f t="shared" si="38"/>
        <v>忠</v>
      </c>
      <c r="F1252" s="141">
        <f>COUNTIF($B$2:B1252,B1252)</f>
        <v>10</v>
      </c>
      <c r="G1252" s="141" t="str">
        <f t="shared" si="39"/>
        <v/>
      </c>
      <c r="H1252">
        <v>7</v>
      </c>
      <c r="I1252">
        <v>8</v>
      </c>
      <c r="J1252" s="54" t="s">
        <v>58</v>
      </c>
      <c r="K1252" s="62" t="s">
        <v>120</v>
      </c>
      <c r="L1252" s="22" t="s">
        <v>147</v>
      </c>
      <c r="M1252">
        <v>126</v>
      </c>
      <c r="N1252">
        <v>127</v>
      </c>
      <c r="O1252">
        <v>9.1</v>
      </c>
      <c r="P1252">
        <v>5.7</v>
      </c>
      <c r="Q1252" t="s">
        <v>647</v>
      </c>
      <c r="R1252" t="s">
        <v>483</v>
      </c>
      <c r="S1252" s="40">
        <v>1200</v>
      </c>
      <c r="T1252" s="33" t="s">
        <v>417</v>
      </c>
      <c r="U1252">
        <v>4</v>
      </c>
      <c r="V1252">
        <v>50</v>
      </c>
      <c r="W1252" t="s">
        <v>453</v>
      </c>
      <c r="X1252">
        <v>10</v>
      </c>
      <c r="Y1252">
        <v>11</v>
      </c>
      <c r="Z1252">
        <v>7</v>
      </c>
      <c r="AD1252" t="s">
        <v>458</v>
      </c>
      <c r="AE1252">
        <v>1092</v>
      </c>
      <c r="AF1252" t="s">
        <v>624</v>
      </c>
    </row>
    <row r="1253" spans="1:32" x14ac:dyDescent="0.25">
      <c r="A1253" s="21" t="s">
        <v>254</v>
      </c>
      <c r="B1253" s="21" t="s">
        <v>280</v>
      </c>
      <c r="C1253" s="36" t="str">
        <f>VLOOKUP(X1253, method!$A$1:$B$15, 2, 0)</f>
        <v>中後</v>
      </c>
      <c r="D1253">
        <v>9</v>
      </c>
      <c r="E1253" s="141" t="str">
        <f t="shared" si="38"/>
        <v>忠</v>
      </c>
      <c r="F1253" s="141">
        <f>COUNTIF($B$2:B1253,B1253)</f>
        <v>11</v>
      </c>
      <c r="G1253" s="141" t="str">
        <f t="shared" si="39"/>
        <v/>
      </c>
      <c r="H1253">
        <v>7</v>
      </c>
      <c r="I1253">
        <v>3</v>
      </c>
      <c r="J1253" s="54" t="s">
        <v>58</v>
      </c>
      <c r="K1253" s="62" t="s">
        <v>120</v>
      </c>
      <c r="L1253" s="22" t="s">
        <v>147</v>
      </c>
      <c r="M1253">
        <v>126</v>
      </c>
      <c r="N1253">
        <v>126</v>
      </c>
      <c r="O1253">
        <v>9.1</v>
      </c>
      <c r="P1253">
        <v>8.6999999999999993</v>
      </c>
      <c r="Q1253" t="s">
        <v>459</v>
      </c>
      <c r="R1253" t="s">
        <v>501</v>
      </c>
      <c r="S1253">
        <v>1400</v>
      </c>
      <c r="T1253" s="33" t="s">
        <v>417</v>
      </c>
      <c r="U1253">
        <v>4</v>
      </c>
      <c r="V1253">
        <v>51</v>
      </c>
      <c r="W1253" t="s">
        <v>516</v>
      </c>
      <c r="X1253">
        <v>10</v>
      </c>
      <c r="Y1253">
        <v>9</v>
      </c>
      <c r="Z1253">
        <v>10</v>
      </c>
      <c r="AA1253">
        <v>9</v>
      </c>
      <c r="AD1253" t="s">
        <v>1029</v>
      </c>
      <c r="AE1253">
        <v>1098</v>
      </c>
      <c r="AF1253" t="s">
        <v>624</v>
      </c>
    </row>
    <row r="1254" spans="1:32" x14ac:dyDescent="0.25">
      <c r="A1254" s="21" t="s">
        <v>254</v>
      </c>
      <c r="B1254" s="21" t="s">
        <v>280</v>
      </c>
      <c r="C1254" s="36" t="str">
        <f>VLOOKUP(X1254, method!$A$1:$B$15, 2, 0)</f>
        <v>中後</v>
      </c>
      <c r="D1254" s="30">
        <v>5</v>
      </c>
      <c r="E1254" s="141" t="str">
        <f t="shared" si="38"/>
        <v>忠</v>
      </c>
      <c r="F1254" s="141">
        <f>COUNTIF($B$2:B1254,B1254)</f>
        <v>12</v>
      </c>
      <c r="G1254" s="141" t="str">
        <f t="shared" si="39"/>
        <v/>
      </c>
      <c r="H1254">
        <v>7</v>
      </c>
      <c r="I1254">
        <v>6</v>
      </c>
      <c r="J1254" s="54" t="s">
        <v>58</v>
      </c>
      <c r="K1254" s="62" t="s">
        <v>120</v>
      </c>
      <c r="L1254" s="22" t="s">
        <v>147</v>
      </c>
      <c r="M1254">
        <v>126</v>
      </c>
      <c r="N1254">
        <v>125</v>
      </c>
      <c r="O1254">
        <v>9.1</v>
      </c>
      <c r="P1254">
        <v>6.7</v>
      </c>
      <c r="Q1254" t="s">
        <v>1091</v>
      </c>
      <c r="R1254" t="s">
        <v>508</v>
      </c>
      <c r="S1254" s="40">
        <v>1200</v>
      </c>
      <c r="T1254" s="33" t="s">
        <v>417</v>
      </c>
      <c r="U1254">
        <v>4</v>
      </c>
      <c r="V1254">
        <v>51</v>
      </c>
      <c r="W1254" t="s">
        <v>441</v>
      </c>
      <c r="X1254">
        <v>10</v>
      </c>
      <c r="Y1254">
        <v>8</v>
      </c>
      <c r="Z1254">
        <v>5</v>
      </c>
      <c r="AD1254" t="s">
        <v>837</v>
      </c>
      <c r="AE1254">
        <v>1082</v>
      </c>
      <c r="AF1254" t="s">
        <v>624</v>
      </c>
    </row>
    <row r="1255" spans="1:32" x14ac:dyDescent="0.25">
      <c r="A1255" s="21" t="s">
        <v>254</v>
      </c>
      <c r="B1255" s="21" t="s">
        <v>280</v>
      </c>
      <c r="C1255" s="37" t="str">
        <f>VLOOKUP(X1255, method!$A$1:$B$15, 2, 0)</f>
        <v>中前</v>
      </c>
      <c r="D1255" s="28">
        <v>3</v>
      </c>
      <c r="E1255" s="140" t="str">
        <f t="shared" si="38"/>
        <v>忠</v>
      </c>
      <c r="F1255" s="140">
        <f>COUNTIF($B$2:B1255,B1255)</f>
        <v>13</v>
      </c>
      <c r="G1255" s="140" t="str">
        <f t="shared" si="39"/>
        <v/>
      </c>
      <c r="H1255">
        <v>7</v>
      </c>
      <c r="I1255">
        <v>1</v>
      </c>
      <c r="J1255" s="54" t="s">
        <v>58</v>
      </c>
      <c r="K1255" s="62" t="s">
        <v>120</v>
      </c>
      <c r="L1255" s="22" t="s">
        <v>147</v>
      </c>
      <c r="M1255">
        <v>126</v>
      </c>
      <c r="N1255">
        <v>125</v>
      </c>
      <c r="O1255">
        <v>9.1</v>
      </c>
      <c r="P1255">
        <v>6.3</v>
      </c>
      <c r="Q1255" t="s">
        <v>748</v>
      </c>
      <c r="R1255" t="s">
        <v>479</v>
      </c>
      <c r="S1255" s="40">
        <v>1200</v>
      </c>
      <c r="T1255" s="33" t="s">
        <v>427</v>
      </c>
      <c r="U1255">
        <v>4</v>
      </c>
      <c r="V1255">
        <v>51</v>
      </c>
      <c r="W1255" s="12" t="s">
        <v>418</v>
      </c>
      <c r="X1255">
        <v>5</v>
      </c>
      <c r="Y1255">
        <v>5</v>
      </c>
      <c r="Z1255">
        <v>3</v>
      </c>
      <c r="AD1255" t="s">
        <v>339</v>
      </c>
      <c r="AE1255">
        <v>1088</v>
      </c>
      <c r="AF1255" t="s">
        <v>624</v>
      </c>
    </row>
    <row r="1256" spans="1:32" x14ac:dyDescent="0.25">
      <c r="A1256" s="21" t="s">
        <v>254</v>
      </c>
      <c r="B1256" s="21" t="s">
        <v>280</v>
      </c>
      <c r="C1256" s="37" t="str">
        <f>VLOOKUP(X1256, method!$A$1:$B$15, 2, 0)</f>
        <v>中前</v>
      </c>
      <c r="D1256" s="28">
        <v>1</v>
      </c>
      <c r="E1256" s="140" t="str">
        <f t="shared" si="38"/>
        <v>忠</v>
      </c>
      <c r="F1256" s="140">
        <f>COUNTIF($B$2:B1256,B1256)</f>
        <v>14</v>
      </c>
      <c r="G1256" s="140" t="str">
        <f t="shared" si="39"/>
        <v/>
      </c>
      <c r="H1256">
        <v>7</v>
      </c>
      <c r="I1256">
        <v>2</v>
      </c>
      <c r="J1256" s="54" t="s">
        <v>58</v>
      </c>
      <c r="K1256" s="62" t="s">
        <v>120</v>
      </c>
      <c r="L1256" s="22" t="s">
        <v>147</v>
      </c>
      <c r="M1256">
        <v>126</v>
      </c>
      <c r="N1256">
        <v>121</v>
      </c>
      <c r="O1256">
        <v>9.1</v>
      </c>
      <c r="P1256">
        <v>2.8</v>
      </c>
      <c r="Q1256" t="s">
        <v>1154</v>
      </c>
      <c r="R1256" t="s">
        <v>479</v>
      </c>
      <c r="S1256" s="40">
        <v>1200</v>
      </c>
      <c r="T1256" s="33" t="s">
        <v>427</v>
      </c>
      <c r="U1256">
        <v>4</v>
      </c>
      <c r="V1256">
        <v>45</v>
      </c>
      <c r="W1256" s="12" t="s">
        <v>654</v>
      </c>
      <c r="X1256">
        <v>6</v>
      </c>
      <c r="Y1256">
        <v>6</v>
      </c>
      <c r="Z1256">
        <v>1</v>
      </c>
      <c r="AD1256" t="s">
        <v>1533</v>
      </c>
      <c r="AE1256">
        <v>1084</v>
      </c>
      <c r="AF1256" t="s">
        <v>624</v>
      </c>
    </row>
    <row r="1257" spans="1:32" x14ac:dyDescent="0.25">
      <c r="A1257" s="21" t="s">
        <v>254</v>
      </c>
      <c r="B1257" s="21" t="s">
        <v>280</v>
      </c>
      <c r="C1257" s="37" t="str">
        <f>VLOOKUP(X1257, method!$A$1:$B$15, 2, 0)</f>
        <v>中前</v>
      </c>
      <c r="D1257" s="30">
        <v>5</v>
      </c>
      <c r="E1257" s="141" t="str">
        <f t="shared" si="38"/>
        <v>忠</v>
      </c>
      <c r="F1257" s="141">
        <f>COUNTIF($B$2:B1257,B1257)</f>
        <v>15</v>
      </c>
      <c r="G1257" s="141" t="str">
        <f t="shared" si="39"/>
        <v/>
      </c>
      <c r="H1257">
        <v>7</v>
      </c>
      <c r="I1257">
        <v>1</v>
      </c>
      <c r="J1257" s="54" t="s">
        <v>58</v>
      </c>
      <c r="K1257" s="62" t="s">
        <v>120</v>
      </c>
      <c r="L1257" s="22" t="s">
        <v>147</v>
      </c>
      <c r="M1257">
        <v>126</v>
      </c>
      <c r="N1257">
        <v>121</v>
      </c>
      <c r="O1257">
        <v>9.1</v>
      </c>
      <c r="P1257">
        <v>12</v>
      </c>
      <c r="Q1257" t="s">
        <v>723</v>
      </c>
      <c r="R1257" t="s">
        <v>483</v>
      </c>
      <c r="S1257">
        <v>1400</v>
      </c>
      <c r="T1257" s="33" t="s">
        <v>417</v>
      </c>
      <c r="U1257">
        <v>4</v>
      </c>
      <c r="V1257">
        <v>47</v>
      </c>
      <c r="W1257" s="12">
        <v>2</v>
      </c>
      <c r="X1257">
        <v>4</v>
      </c>
      <c r="Y1257">
        <v>5</v>
      </c>
      <c r="Z1257">
        <v>6</v>
      </c>
      <c r="AA1257">
        <v>5</v>
      </c>
      <c r="AD1257" t="s">
        <v>530</v>
      </c>
      <c r="AE1257">
        <v>1069</v>
      </c>
      <c r="AF1257" t="s">
        <v>624</v>
      </c>
    </row>
    <row r="1258" spans="1:32" x14ac:dyDescent="0.25">
      <c r="A1258" s="21" t="s">
        <v>254</v>
      </c>
      <c r="B1258" s="21" t="s">
        <v>280</v>
      </c>
      <c r="C1258" s="36" t="str">
        <f>VLOOKUP(X1258, method!$A$1:$B$15, 2, 0)</f>
        <v>中後</v>
      </c>
      <c r="D1258">
        <v>6</v>
      </c>
      <c r="E1258" s="141" t="str">
        <f t="shared" si="38"/>
        <v>忠</v>
      </c>
      <c r="F1258" s="141">
        <f>COUNTIF($B$2:B1258,B1258)</f>
        <v>16</v>
      </c>
      <c r="G1258" s="141" t="str">
        <f t="shared" si="39"/>
        <v/>
      </c>
      <c r="H1258">
        <v>7</v>
      </c>
      <c r="I1258">
        <v>10</v>
      </c>
      <c r="J1258" s="54" t="s">
        <v>58</v>
      </c>
      <c r="K1258" s="62" t="s">
        <v>120</v>
      </c>
      <c r="L1258" s="22" t="s">
        <v>147</v>
      </c>
      <c r="M1258">
        <v>126</v>
      </c>
      <c r="N1258">
        <v>122</v>
      </c>
      <c r="O1258">
        <v>9.1</v>
      </c>
      <c r="P1258">
        <v>47</v>
      </c>
      <c r="Q1258" t="s">
        <v>790</v>
      </c>
      <c r="R1258" t="s">
        <v>483</v>
      </c>
      <c r="S1258">
        <v>1400</v>
      </c>
      <c r="T1258" s="33" t="s">
        <v>427</v>
      </c>
      <c r="U1258">
        <v>4</v>
      </c>
      <c r="V1258">
        <v>49</v>
      </c>
      <c r="W1258" t="s">
        <v>502</v>
      </c>
      <c r="X1258">
        <v>10</v>
      </c>
      <c r="Y1258">
        <v>9</v>
      </c>
      <c r="Z1258">
        <v>9</v>
      </c>
      <c r="AA1258">
        <v>6</v>
      </c>
      <c r="AD1258" t="s">
        <v>530</v>
      </c>
      <c r="AE1258">
        <v>1061</v>
      </c>
      <c r="AF1258" t="s">
        <v>1534</v>
      </c>
    </row>
    <row r="1259" spans="1:32" x14ac:dyDescent="0.25">
      <c r="A1259" s="21" t="s">
        <v>254</v>
      </c>
      <c r="B1259" s="21" t="s">
        <v>280</v>
      </c>
      <c r="C1259" s="36" t="str">
        <f>VLOOKUP(X1259, method!$A$1:$B$15, 2, 0)</f>
        <v>中後</v>
      </c>
      <c r="D1259">
        <v>10</v>
      </c>
      <c r="E1259" s="141" t="str">
        <f t="shared" si="38"/>
        <v>忠</v>
      </c>
      <c r="F1259" s="141">
        <f>COUNTIF($B$2:B1259,B1259)</f>
        <v>17</v>
      </c>
      <c r="G1259" s="141" t="str">
        <f t="shared" si="39"/>
        <v/>
      </c>
      <c r="H1259">
        <v>7</v>
      </c>
      <c r="I1259">
        <v>11</v>
      </c>
      <c r="J1259" s="54" t="s">
        <v>58</v>
      </c>
      <c r="K1259" s="63" t="s">
        <v>140</v>
      </c>
      <c r="L1259" s="22" t="s">
        <v>147</v>
      </c>
      <c r="M1259">
        <v>126</v>
      </c>
      <c r="N1259">
        <v>126</v>
      </c>
      <c r="O1259">
        <v>9.1</v>
      </c>
      <c r="P1259">
        <v>17</v>
      </c>
      <c r="Q1259" t="s">
        <v>757</v>
      </c>
      <c r="R1259" t="s">
        <v>479</v>
      </c>
      <c r="S1259" s="40">
        <v>1200</v>
      </c>
      <c r="T1259" s="33" t="s">
        <v>417</v>
      </c>
      <c r="U1259">
        <v>4</v>
      </c>
      <c r="V1259">
        <v>51</v>
      </c>
      <c r="W1259" t="s">
        <v>522</v>
      </c>
      <c r="X1259">
        <v>8</v>
      </c>
      <c r="Y1259">
        <v>8</v>
      </c>
      <c r="Z1259">
        <v>10</v>
      </c>
      <c r="AD1259" t="s">
        <v>292</v>
      </c>
      <c r="AE1259">
        <v>1073</v>
      </c>
      <c r="AF1259" t="s">
        <v>262</v>
      </c>
    </row>
    <row r="1260" spans="1:32" x14ac:dyDescent="0.25">
      <c r="A1260" s="21" t="s">
        <v>254</v>
      </c>
      <c r="B1260" s="21" t="s">
        <v>280</v>
      </c>
      <c r="C1260" s="36" t="str">
        <f>VLOOKUP(X1260, method!$A$1:$B$15, 2, 0)</f>
        <v>中後</v>
      </c>
      <c r="D1260">
        <v>6</v>
      </c>
      <c r="E1260" s="141" t="str">
        <f t="shared" si="38"/>
        <v>忠</v>
      </c>
      <c r="F1260" s="141">
        <f>COUNTIF($B$2:B1260,B1260)</f>
        <v>18</v>
      </c>
      <c r="G1260" s="141" t="str">
        <f t="shared" si="39"/>
        <v/>
      </c>
      <c r="H1260">
        <v>7</v>
      </c>
      <c r="I1260">
        <v>4</v>
      </c>
      <c r="J1260" s="54" t="s">
        <v>58</v>
      </c>
      <c r="K1260" s="56" t="s">
        <v>69</v>
      </c>
      <c r="L1260" s="22" t="s">
        <v>147</v>
      </c>
      <c r="M1260">
        <v>126</v>
      </c>
      <c r="N1260">
        <v>129</v>
      </c>
      <c r="O1260">
        <v>9.1</v>
      </c>
      <c r="P1260">
        <v>8.9</v>
      </c>
      <c r="Q1260" t="s">
        <v>1081</v>
      </c>
      <c r="R1260" t="s">
        <v>508</v>
      </c>
      <c r="S1260">
        <v>1400</v>
      </c>
      <c r="T1260" s="33" t="s">
        <v>427</v>
      </c>
      <c r="U1260">
        <v>4</v>
      </c>
      <c r="V1260">
        <v>53</v>
      </c>
      <c r="W1260">
        <v>5</v>
      </c>
      <c r="X1260">
        <v>8</v>
      </c>
      <c r="Y1260">
        <v>7</v>
      </c>
      <c r="Z1260">
        <v>8</v>
      </c>
      <c r="AA1260">
        <v>6</v>
      </c>
      <c r="AD1260" t="s">
        <v>1535</v>
      </c>
      <c r="AE1260">
        <v>1064</v>
      </c>
      <c r="AF1260" t="s">
        <v>46</v>
      </c>
    </row>
    <row r="1261" spans="1:32" x14ac:dyDescent="0.25">
      <c r="A1261" s="21" t="s">
        <v>254</v>
      </c>
      <c r="B1261" s="21" t="s">
        <v>280</v>
      </c>
      <c r="C1261" s="37" t="str">
        <f>VLOOKUP(X1261, method!$A$1:$B$15, 2, 0)</f>
        <v>中前</v>
      </c>
      <c r="D1261">
        <v>8</v>
      </c>
      <c r="E1261" s="141" t="str">
        <f t="shared" si="38"/>
        <v>忠</v>
      </c>
      <c r="F1261" s="141">
        <f>COUNTIF($B$2:B1261,B1261)</f>
        <v>19</v>
      </c>
      <c r="G1261" s="141" t="str">
        <f t="shared" si="39"/>
        <v/>
      </c>
      <c r="H1261">
        <v>7</v>
      </c>
      <c r="I1261">
        <v>11</v>
      </c>
      <c r="J1261" s="54" t="s">
        <v>58</v>
      </c>
      <c r="K1261" s="56" t="s">
        <v>69</v>
      </c>
      <c r="L1261" s="22" t="s">
        <v>147</v>
      </c>
      <c r="M1261">
        <v>126</v>
      </c>
      <c r="N1261">
        <v>129</v>
      </c>
      <c r="O1261">
        <v>9.1</v>
      </c>
      <c r="P1261">
        <v>6.2</v>
      </c>
      <c r="Q1261" t="s">
        <v>1022</v>
      </c>
      <c r="R1261" t="s">
        <v>479</v>
      </c>
      <c r="S1261" s="40">
        <v>1200</v>
      </c>
      <c r="T1261" s="33" t="s">
        <v>417</v>
      </c>
      <c r="U1261">
        <v>4</v>
      </c>
      <c r="V1261">
        <v>53</v>
      </c>
      <c r="W1261" t="s">
        <v>474</v>
      </c>
      <c r="X1261">
        <v>5</v>
      </c>
      <c r="Y1261">
        <v>5</v>
      </c>
      <c r="Z1261">
        <v>8</v>
      </c>
      <c r="AD1261" t="s">
        <v>265</v>
      </c>
      <c r="AE1261">
        <v>1062</v>
      </c>
      <c r="AF1261" t="s">
        <v>46</v>
      </c>
    </row>
    <row r="1262" spans="1:32" x14ac:dyDescent="0.25">
      <c r="A1262" s="21" t="s">
        <v>254</v>
      </c>
      <c r="B1262" s="21" t="s">
        <v>280</v>
      </c>
      <c r="C1262" s="37" t="str">
        <f>VLOOKUP(X1262, method!$A$1:$B$15, 2, 0)</f>
        <v>中前</v>
      </c>
      <c r="D1262" s="28">
        <v>2</v>
      </c>
      <c r="E1262" s="140" t="str">
        <f t="shared" si="38"/>
        <v>忠</v>
      </c>
      <c r="F1262" s="140">
        <f>COUNTIF($B$2:B1262,B1262)</f>
        <v>20</v>
      </c>
      <c r="G1262" s="140" t="str">
        <f t="shared" si="39"/>
        <v/>
      </c>
      <c r="H1262">
        <v>7</v>
      </c>
      <c r="I1262">
        <v>2</v>
      </c>
      <c r="J1262" s="54" t="s">
        <v>58</v>
      </c>
      <c r="K1262" s="56" t="s">
        <v>69</v>
      </c>
      <c r="L1262" s="22" t="s">
        <v>147</v>
      </c>
      <c r="M1262">
        <v>126</v>
      </c>
      <c r="N1262">
        <v>127</v>
      </c>
      <c r="O1262">
        <v>9.1</v>
      </c>
      <c r="P1262">
        <v>10</v>
      </c>
      <c r="Q1262" t="s">
        <v>609</v>
      </c>
      <c r="R1262" t="s">
        <v>479</v>
      </c>
      <c r="S1262" s="40">
        <v>1200</v>
      </c>
      <c r="T1262" s="33" t="s">
        <v>417</v>
      </c>
      <c r="U1262">
        <v>4</v>
      </c>
      <c r="V1262">
        <v>52</v>
      </c>
      <c r="W1262" s="12" t="s">
        <v>446</v>
      </c>
      <c r="X1262">
        <v>7</v>
      </c>
      <c r="Y1262">
        <v>7</v>
      </c>
      <c r="Z1262">
        <v>2</v>
      </c>
      <c r="AD1262" t="s">
        <v>1333</v>
      </c>
      <c r="AE1262">
        <v>1066</v>
      </c>
      <c r="AF1262" t="s">
        <v>639</v>
      </c>
    </row>
    <row r="1263" spans="1:32" x14ac:dyDescent="0.25">
      <c r="A1263" s="21" t="s">
        <v>254</v>
      </c>
      <c r="B1263" s="22" t="s">
        <v>283</v>
      </c>
      <c r="C1263" s="35" t="str">
        <f>VLOOKUP(X1263, method!$A$1:$B$15, 2, 0)</f>
        <v>放頭</v>
      </c>
      <c r="D1263">
        <v>7</v>
      </c>
      <c r="E1263" s="141" t="str">
        <f t="shared" si="38"/>
        <v/>
      </c>
      <c r="F1263" s="141">
        <f>COUNTIF($B$2:B1263,B1263)</f>
        <v>1</v>
      </c>
      <c r="G1263" s="141" t="str">
        <f t="shared" si="39"/>
        <v/>
      </c>
      <c r="H1263">
        <v>10</v>
      </c>
      <c r="I1263">
        <v>4</v>
      </c>
      <c r="J1263" s="66" t="s">
        <v>173</v>
      </c>
      <c r="K1263" s="66" t="s">
        <v>173</v>
      </c>
      <c r="L1263" s="19" t="s">
        <v>32</v>
      </c>
      <c r="M1263">
        <v>126</v>
      </c>
      <c r="N1263">
        <v>125</v>
      </c>
      <c r="O1263">
        <v>18</v>
      </c>
      <c r="P1263">
        <v>15</v>
      </c>
      <c r="Q1263" t="s">
        <v>651</v>
      </c>
      <c r="R1263" t="s">
        <v>501</v>
      </c>
      <c r="S1263" s="40">
        <v>1200</v>
      </c>
      <c r="T1263" s="33" t="s">
        <v>417</v>
      </c>
      <c r="U1263">
        <v>4</v>
      </c>
      <c r="V1263">
        <v>49</v>
      </c>
      <c r="W1263" s="12" t="s">
        <v>446</v>
      </c>
      <c r="X1263">
        <v>3</v>
      </c>
      <c r="Y1263">
        <v>5</v>
      </c>
      <c r="Z1263">
        <v>7</v>
      </c>
      <c r="AD1263" t="s">
        <v>829</v>
      </c>
      <c r="AE1263">
        <v>1001</v>
      </c>
      <c r="AF1263" t="s">
        <v>285</v>
      </c>
    </row>
    <row r="1264" spans="1:32" x14ac:dyDescent="0.25">
      <c r="A1264" s="21" t="s">
        <v>254</v>
      </c>
      <c r="B1264" s="22" t="s">
        <v>283</v>
      </c>
      <c r="C1264" s="35" t="str">
        <f>VLOOKUP(X1264, method!$A$1:$B$15, 2, 0)</f>
        <v>放頭</v>
      </c>
      <c r="D1264" s="30">
        <v>4</v>
      </c>
      <c r="E1264" s="141" t="str">
        <f t="shared" si="38"/>
        <v/>
      </c>
      <c r="F1264" s="141">
        <f>COUNTIF($B$2:B1264,B1264)</f>
        <v>2</v>
      </c>
      <c r="G1264" s="141" t="str">
        <f t="shared" si="39"/>
        <v/>
      </c>
      <c r="H1264">
        <v>10</v>
      </c>
      <c r="I1264">
        <v>8</v>
      </c>
      <c r="J1264" s="66" t="s">
        <v>173</v>
      </c>
      <c r="K1264" s="63" t="s">
        <v>140</v>
      </c>
      <c r="L1264" s="19" t="s">
        <v>32</v>
      </c>
      <c r="M1264">
        <v>126</v>
      </c>
      <c r="N1264">
        <v>127</v>
      </c>
      <c r="O1264">
        <v>18</v>
      </c>
      <c r="P1264">
        <v>18</v>
      </c>
      <c r="Q1264" t="s">
        <v>543</v>
      </c>
      <c r="R1264" s="32" t="s">
        <v>426</v>
      </c>
      <c r="S1264" s="40">
        <v>1200</v>
      </c>
      <c r="T1264" s="33" t="s">
        <v>417</v>
      </c>
      <c r="U1264">
        <v>4</v>
      </c>
      <c r="V1264">
        <v>50</v>
      </c>
      <c r="W1264">
        <v>3</v>
      </c>
      <c r="X1264">
        <v>1</v>
      </c>
      <c r="Y1264">
        <v>1</v>
      </c>
      <c r="Z1264">
        <v>4</v>
      </c>
      <c r="AD1264" t="s">
        <v>534</v>
      </c>
      <c r="AE1264">
        <v>978</v>
      </c>
      <c r="AF1264" t="s">
        <v>285</v>
      </c>
    </row>
    <row r="1265" spans="1:32" x14ac:dyDescent="0.25">
      <c r="A1265" s="21" t="s">
        <v>254</v>
      </c>
      <c r="B1265" s="22" t="s">
        <v>283</v>
      </c>
      <c r="C1265" s="38" t="str">
        <f>VLOOKUP(X1265, method!$A$1:$B$15, 2, 0)</f>
        <v>留後</v>
      </c>
      <c r="D1265">
        <v>9</v>
      </c>
      <c r="E1265" s="141" t="str">
        <f t="shared" si="38"/>
        <v/>
      </c>
      <c r="F1265" s="141">
        <f>COUNTIF($B$2:B1265,B1265)</f>
        <v>3</v>
      </c>
      <c r="G1265" s="141" t="str">
        <f t="shared" si="39"/>
        <v/>
      </c>
      <c r="H1265">
        <v>10</v>
      </c>
      <c r="I1265">
        <v>11</v>
      </c>
      <c r="J1265" s="66" t="s">
        <v>173</v>
      </c>
      <c r="K1265" s="66" t="s">
        <v>173</v>
      </c>
      <c r="L1265" s="19" t="s">
        <v>32</v>
      </c>
      <c r="M1265">
        <v>126</v>
      </c>
      <c r="N1265">
        <v>123</v>
      </c>
      <c r="O1265">
        <v>18</v>
      </c>
      <c r="P1265">
        <v>24</v>
      </c>
      <c r="Q1265" t="s">
        <v>498</v>
      </c>
      <c r="R1265" t="s">
        <v>479</v>
      </c>
      <c r="S1265">
        <v>1000</v>
      </c>
      <c r="T1265" s="33" t="s">
        <v>427</v>
      </c>
      <c r="U1265">
        <v>4</v>
      </c>
      <c r="V1265">
        <v>50</v>
      </c>
      <c r="W1265" t="s">
        <v>589</v>
      </c>
      <c r="X1265">
        <v>11</v>
      </c>
      <c r="Y1265">
        <v>10</v>
      </c>
      <c r="Z1265">
        <v>9</v>
      </c>
      <c r="AD1265" t="s">
        <v>1536</v>
      </c>
      <c r="AE1265">
        <v>968</v>
      </c>
      <c r="AF1265" t="s">
        <v>285</v>
      </c>
    </row>
    <row r="1266" spans="1:32" x14ac:dyDescent="0.25">
      <c r="A1266" s="21" t="s">
        <v>254</v>
      </c>
      <c r="B1266" s="22" t="s">
        <v>283</v>
      </c>
      <c r="C1266" s="37" t="str">
        <f>VLOOKUP(X1266, method!$A$1:$B$15, 2, 0)</f>
        <v>中前</v>
      </c>
      <c r="D1266">
        <v>6</v>
      </c>
      <c r="E1266" s="141" t="str">
        <f t="shared" si="38"/>
        <v/>
      </c>
      <c r="F1266" s="141">
        <f>COUNTIF($B$2:B1266,B1266)</f>
        <v>4</v>
      </c>
      <c r="G1266" s="141" t="str">
        <f t="shared" si="39"/>
        <v/>
      </c>
      <c r="H1266">
        <v>10</v>
      </c>
      <c r="I1266">
        <v>2</v>
      </c>
      <c r="J1266" s="66" t="s">
        <v>173</v>
      </c>
      <c r="K1266" s="66" t="s">
        <v>173</v>
      </c>
      <c r="L1266" s="19" t="s">
        <v>32</v>
      </c>
      <c r="M1266">
        <v>126</v>
      </c>
      <c r="N1266">
        <v>126</v>
      </c>
      <c r="O1266">
        <v>18</v>
      </c>
      <c r="P1266">
        <v>10</v>
      </c>
      <c r="Q1266" t="s">
        <v>500</v>
      </c>
      <c r="R1266" t="s">
        <v>501</v>
      </c>
      <c r="S1266" s="40">
        <v>1200</v>
      </c>
      <c r="T1266" s="33" t="s">
        <v>427</v>
      </c>
      <c r="U1266">
        <v>4</v>
      </c>
      <c r="V1266">
        <v>50</v>
      </c>
      <c r="W1266" t="s">
        <v>435</v>
      </c>
      <c r="X1266">
        <v>4</v>
      </c>
      <c r="Y1266">
        <v>4</v>
      </c>
      <c r="Z1266">
        <v>6</v>
      </c>
      <c r="AD1266" t="s">
        <v>665</v>
      </c>
      <c r="AE1266">
        <v>989</v>
      </c>
      <c r="AF1266" t="s">
        <v>285</v>
      </c>
    </row>
    <row r="1267" spans="1:32" x14ac:dyDescent="0.25">
      <c r="A1267" s="21" t="s">
        <v>254</v>
      </c>
      <c r="B1267" s="22" t="s">
        <v>283</v>
      </c>
      <c r="C1267" s="38" t="str">
        <f>VLOOKUP(X1267, method!$A$1:$B$15, 2, 0)</f>
        <v>留後</v>
      </c>
      <c r="D1267" s="28">
        <v>1</v>
      </c>
      <c r="E1267" s="140" t="str">
        <f t="shared" si="38"/>
        <v/>
      </c>
      <c r="F1267" s="140">
        <f>COUNTIF($B$2:B1267,B1267)</f>
        <v>5</v>
      </c>
      <c r="G1267" s="140" t="str">
        <f t="shared" si="39"/>
        <v/>
      </c>
      <c r="H1267">
        <v>10</v>
      </c>
      <c r="I1267">
        <v>14</v>
      </c>
      <c r="J1267" s="66" t="s">
        <v>173</v>
      </c>
      <c r="K1267" s="66" t="s">
        <v>173</v>
      </c>
      <c r="L1267" s="19" t="s">
        <v>32</v>
      </c>
      <c r="M1267">
        <v>126</v>
      </c>
      <c r="N1267">
        <v>122</v>
      </c>
      <c r="O1267">
        <v>18</v>
      </c>
      <c r="P1267">
        <v>66</v>
      </c>
      <c r="Q1267" t="s">
        <v>662</v>
      </c>
      <c r="R1267" t="s">
        <v>477</v>
      </c>
      <c r="S1267" s="40">
        <v>1200</v>
      </c>
      <c r="T1267" s="33" t="s">
        <v>427</v>
      </c>
      <c r="U1267">
        <v>4</v>
      </c>
      <c r="V1267">
        <v>42</v>
      </c>
      <c r="W1267" s="12" t="s">
        <v>471</v>
      </c>
      <c r="X1267">
        <v>14</v>
      </c>
      <c r="Y1267">
        <v>14</v>
      </c>
      <c r="Z1267">
        <v>1</v>
      </c>
      <c r="AD1267" t="s">
        <v>1537</v>
      </c>
      <c r="AE1267">
        <v>974</v>
      </c>
      <c r="AF1267" t="s">
        <v>285</v>
      </c>
    </row>
    <row r="1268" spans="1:32" x14ac:dyDescent="0.25">
      <c r="A1268" s="21" t="s">
        <v>254</v>
      </c>
      <c r="B1268" s="22" t="s">
        <v>283</v>
      </c>
      <c r="C1268" s="35" t="str">
        <f>VLOOKUP(X1268, method!$A$1:$B$15, 2, 0)</f>
        <v>放頭</v>
      </c>
      <c r="D1268">
        <v>11</v>
      </c>
      <c r="E1268" s="141" t="str">
        <f t="shared" si="38"/>
        <v/>
      </c>
      <c r="F1268" s="141">
        <f>COUNTIF($B$2:B1268,B1268)</f>
        <v>6</v>
      </c>
      <c r="G1268" s="141" t="str">
        <f t="shared" si="39"/>
        <v/>
      </c>
      <c r="H1268">
        <v>10</v>
      </c>
      <c r="I1268">
        <v>10</v>
      </c>
      <c r="J1268" s="66" t="s">
        <v>173</v>
      </c>
      <c r="K1268" s="47" t="s">
        <v>504</v>
      </c>
      <c r="L1268" s="19" t="s">
        <v>32</v>
      </c>
      <c r="M1268">
        <v>126</v>
      </c>
      <c r="N1268">
        <v>116</v>
      </c>
      <c r="O1268">
        <v>18</v>
      </c>
      <c r="P1268">
        <v>42</v>
      </c>
      <c r="Q1268" t="s">
        <v>777</v>
      </c>
      <c r="R1268" s="31" t="s">
        <v>420</v>
      </c>
      <c r="S1268" s="40">
        <v>1200</v>
      </c>
      <c r="T1268" s="33" t="s">
        <v>427</v>
      </c>
      <c r="U1268">
        <v>4</v>
      </c>
      <c r="V1268">
        <v>43</v>
      </c>
      <c r="W1268">
        <v>7</v>
      </c>
      <c r="X1268">
        <v>2</v>
      </c>
      <c r="Y1268">
        <v>2</v>
      </c>
      <c r="Z1268">
        <v>11</v>
      </c>
      <c r="AD1268" t="s">
        <v>652</v>
      </c>
      <c r="AE1268">
        <v>973</v>
      </c>
      <c r="AF1268" t="s">
        <v>285</v>
      </c>
    </row>
    <row r="1269" spans="1:32" x14ac:dyDescent="0.25">
      <c r="A1269" s="21" t="s">
        <v>254</v>
      </c>
      <c r="B1269" s="22" t="s">
        <v>283</v>
      </c>
      <c r="C1269" s="37" t="str">
        <f>VLOOKUP(X1269, method!$A$1:$B$15, 2, 0)</f>
        <v>中前</v>
      </c>
      <c r="D1269">
        <v>10</v>
      </c>
      <c r="E1269" s="141" t="str">
        <f t="shared" si="38"/>
        <v/>
      </c>
      <c r="F1269" s="141">
        <f>COUNTIF($B$2:B1269,B1269)</f>
        <v>7</v>
      </c>
      <c r="G1269" s="141" t="str">
        <f t="shared" si="39"/>
        <v/>
      </c>
      <c r="H1269">
        <v>10</v>
      </c>
      <c r="I1269">
        <v>4</v>
      </c>
      <c r="J1269" s="66" t="s">
        <v>173</v>
      </c>
      <c r="K1269" s="54" t="s">
        <v>58</v>
      </c>
      <c r="L1269" s="19" t="s">
        <v>32</v>
      </c>
      <c r="M1269">
        <v>126</v>
      </c>
      <c r="N1269">
        <v>118</v>
      </c>
      <c r="O1269">
        <v>18</v>
      </c>
      <c r="P1269">
        <v>48</v>
      </c>
      <c r="Q1269" t="s">
        <v>527</v>
      </c>
      <c r="R1269" t="s">
        <v>457</v>
      </c>
      <c r="S1269" s="40">
        <v>1200</v>
      </c>
      <c r="T1269" s="33" t="s">
        <v>417</v>
      </c>
      <c r="U1269">
        <v>4</v>
      </c>
      <c r="V1269">
        <v>43</v>
      </c>
      <c r="W1269">
        <v>10</v>
      </c>
      <c r="X1269">
        <v>5</v>
      </c>
      <c r="Y1269">
        <v>5</v>
      </c>
      <c r="Z1269">
        <v>10</v>
      </c>
      <c r="AD1269" t="s">
        <v>566</v>
      </c>
      <c r="AE1269">
        <v>968</v>
      </c>
      <c r="AF1269" t="s">
        <v>285</v>
      </c>
    </row>
    <row r="1270" spans="1:32" x14ac:dyDescent="0.25">
      <c r="A1270" s="21" t="s">
        <v>254</v>
      </c>
      <c r="B1270" s="22" t="s">
        <v>283</v>
      </c>
      <c r="C1270" s="38" t="str">
        <f>VLOOKUP(X1270, method!$A$1:$B$15, 2, 0)</f>
        <v>留後</v>
      </c>
      <c r="D1270">
        <v>6</v>
      </c>
      <c r="E1270" s="141" t="str">
        <f t="shared" si="38"/>
        <v/>
      </c>
      <c r="F1270" s="141">
        <f>COUNTIF($B$2:B1270,B1270)</f>
        <v>8</v>
      </c>
      <c r="G1270" s="141" t="str">
        <f t="shared" si="39"/>
        <v/>
      </c>
      <c r="H1270">
        <v>10</v>
      </c>
      <c r="I1270">
        <v>12</v>
      </c>
      <c r="J1270" s="66" t="s">
        <v>173</v>
      </c>
      <c r="K1270" s="54" t="s">
        <v>58</v>
      </c>
      <c r="L1270" s="19" t="s">
        <v>32</v>
      </c>
      <c r="M1270">
        <v>126</v>
      </c>
      <c r="N1270">
        <v>120</v>
      </c>
      <c r="O1270">
        <v>18</v>
      </c>
      <c r="P1270">
        <v>20</v>
      </c>
      <c r="Q1270" t="s">
        <v>515</v>
      </c>
      <c r="R1270" s="32" t="s">
        <v>432</v>
      </c>
      <c r="S1270" s="40">
        <v>1200</v>
      </c>
      <c r="T1270" s="33" t="s">
        <v>427</v>
      </c>
      <c r="U1270">
        <v>4</v>
      </c>
      <c r="V1270">
        <v>43</v>
      </c>
      <c r="W1270">
        <v>4</v>
      </c>
      <c r="X1270">
        <v>11</v>
      </c>
      <c r="Y1270">
        <v>10</v>
      </c>
      <c r="Z1270">
        <v>6</v>
      </c>
      <c r="AD1270" t="s">
        <v>458</v>
      </c>
      <c r="AE1270">
        <v>986</v>
      </c>
      <c r="AF1270" t="s">
        <v>285</v>
      </c>
    </row>
    <row r="1271" spans="1:32" x14ac:dyDescent="0.25">
      <c r="A1271" s="21" t="s">
        <v>254</v>
      </c>
      <c r="B1271" s="22" t="s">
        <v>283</v>
      </c>
      <c r="C1271" s="35" t="str">
        <f>VLOOKUP(X1271, method!$A$1:$B$15, 2, 0)</f>
        <v>放頭</v>
      </c>
      <c r="D1271" s="28">
        <v>1</v>
      </c>
      <c r="E1271" s="140" t="str">
        <f t="shared" si="38"/>
        <v/>
      </c>
      <c r="F1271" s="140">
        <f>COUNTIF($B$2:B1271,B1271)</f>
        <v>9</v>
      </c>
      <c r="G1271" s="140" t="str">
        <f t="shared" si="39"/>
        <v/>
      </c>
      <c r="H1271">
        <v>10</v>
      </c>
      <c r="I1271">
        <v>4</v>
      </c>
      <c r="J1271" s="66" t="s">
        <v>173</v>
      </c>
      <c r="K1271" s="53" t="s">
        <v>53</v>
      </c>
      <c r="L1271" s="19" t="s">
        <v>32</v>
      </c>
      <c r="M1271">
        <v>126</v>
      </c>
      <c r="N1271">
        <v>133</v>
      </c>
      <c r="O1271">
        <v>18</v>
      </c>
      <c r="P1271">
        <v>11</v>
      </c>
      <c r="Q1271" t="s">
        <v>451</v>
      </c>
      <c r="R1271" s="31" t="s">
        <v>420</v>
      </c>
      <c r="S1271" s="40">
        <v>1200</v>
      </c>
      <c r="T1271" s="33" t="s">
        <v>417</v>
      </c>
      <c r="U1271">
        <v>5</v>
      </c>
      <c r="V1271">
        <v>37</v>
      </c>
      <c r="W1271" s="12">
        <v>1</v>
      </c>
      <c r="X1271">
        <v>1</v>
      </c>
      <c r="Y1271">
        <v>1</v>
      </c>
      <c r="Z1271">
        <v>1</v>
      </c>
      <c r="AD1271" t="s">
        <v>284</v>
      </c>
      <c r="AE1271">
        <v>1000</v>
      </c>
      <c r="AF1271" t="s">
        <v>285</v>
      </c>
    </row>
    <row r="1272" spans="1:32" x14ac:dyDescent="0.25">
      <c r="A1272" s="21" t="s">
        <v>254</v>
      </c>
      <c r="B1272" s="22" t="s">
        <v>283</v>
      </c>
      <c r="C1272" s="35" t="str">
        <f>VLOOKUP(X1272, method!$A$1:$B$15, 2, 0)</f>
        <v>放頭</v>
      </c>
      <c r="D1272">
        <v>10</v>
      </c>
      <c r="E1272" s="141" t="str">
        <f t="shared" si="38"/>
        <v/>
      </c>
      <c r="F1272" s="141">
        <f>COUNTIF($B$2:B1272,B1272)</f>
        <v>10</v>
      </c>
      <c r="G1272" s="141" t="str">
        <f t="shared" si="39"/>
        <v/>
      </c>
      <c r="H1272">
        <v>10</v>
      </c>
      <c r="I1272">
        <v>11</v>
      </c>
      <c r="J1272" s="66" t="s">
        <v>173</v>
      </c>
      <c r="K1272" s="53" t="s">
        <v>53</v>
      </c>
      <c r="L1272" s="19" t="s">
        <v>32</v>
      </c>
      <c r="M1272">
        <v>126</v>
      </c>
      <c r="N1272">
        <v>132</v>
      </c>
      <c r="O1272">
        <v>18</v>
      </c>
      <c r="P1272">
        <v>16</v>
      </c>
      <c r="Q1272" t="s">
        <v>744</v>
      </c>
      <c r="R1272" t="s">
        <v>479</v>
      </c>
      <c r="S1272" s="40">
        <v>1200</v>
      </c>
      <c r="T1272" s="33" t="s">
        <v>417</v>
      </c>
      <c r="U1272">
        <v>5</v>
      </c>
      <c r="V1272">
        <v>37</v>
      </c>
      <c r="W1272" t="s">
        <v>429</v>
      </c>
      <c r="X1272">
        <v>3</v>
      </c>
      <c r="Y1272">
        <v>3</v>
      </c>
      <c r="Z1272">
        <v>10</v>
      </c>
      <c r="AD1272" t="s">
        <v>819</v>
      </c>
      <c r="AE1272">
        <v>977</v>
      </c>
      <c r="AF1272" t="s">
        <v>285</v>
      </c>
    </row>
    <row r="1273" spans="1:32" x14ac:dyDescent="0.25">
      <c r="A1273" s="21" t="s">
        <v>254</v>
      </c>
      <c r="B1273" s="22" t="s">
        <v>283</v>
      </c>
      <c r="C1273" s="35" t="str">
        <f>VLOOKUP(X1273, method!$A$1:$B$15, 2, 0)</f>
        <v>放頭</v>
      </c>
      <c r="D1273" s="28">
        <v>2</v>
      </c>
      <c r="E1273" s="140" t="str">
        <f t="shared" si="38"/>
        <v/>
      </c>
      <c r="F1273" s="140">
        <f>COUNTIF($B$2:B1273,B1273)</f>
        <v>11</v>
      </c>
      <c r="G1273" s="140" t="str">
        <f t="shared" si="39"/>
        <v/>
      </c>
      <c r="H1273">
        <v>10</v>
      </c>
      <c r="I1273">
        <v>4</v>
      </c>
      <c r="J1273" s="66" t="s">
        <v>173</v>
      </c>
      <c r="K1273" s="53" t="s">
        <v>53</v>
      </c>
      <c r="L1273" s="19" t="s">
        <v>32</v>
      </c>
      <c r="M1273">
        <v>126</v>
      </c>
      <c r="N1273">
        <v>131</v>
      </c>
      <c r="O1273">
        <v>18</v>
      </c>
      <c r="P1273">
        <v>25</v>
      </c>
      <c r="Q1273" t="s">
        <v>718</v>
      </c>
      <c r="R1273" s="31" t="s">
        <v>420</v>
      </c>
      <c r="S1273">
        <v>1000</v>
      </c>
      <c r="T1273" s="33" t="s">
        <v>417</v>
      </c>
      <c r="U1273">
        <v>5</v>
      </c>
      <c r="V1273">
        <v>36</v>
      </c>
      <c r="W1273" s="12" t="s">
        <v>989</v>
      </c>
      <c r="X1273">
        <v>1</v>
      </c>
      <c r="Y1273">
        <v>1</v>
      </c>
      <c r="Z1273">
        <v>2</v>
      </c>
      <c r="AD1273" t="s">
        <v>1538</v>
      </c>
      <c r="AE1273">
        <v>983</v>
      </c>
      <c r="AF1273" t="s">
        <v>285</v>
      </c>
    </row>
    <row r="1274" spans="1:32" x14ac:dyDescent="0.25">
      <c r="A1274" s="21" t="s">
        <v>254</v>
      </c>
      <c r="B1274" s="22" t="s">
        <v>283</v>
      </c>
      <c r="C1274" s="35" t="str">
        <f>VLOOKUP(X1274, method!$A$1:$B$15, 2, 0)</f>
        <v>放頭</v>
      </c>
      <c r="D1274" s="30">
        <v>5</v>
      </c>
      <c r="E1274" s="141" t="str">
        <f t="shared" si="38"/>
        <v/>
      </c>
      <c r="F1274" s="141">
        <f>COUNTIF($B$2:B1274,B1274)</f>
        <v>12</v>
      </c>
      <c r="G1274" s="141" t="str">
        <f t="shared" si="39"/>
        <v/>
      </c>
      <c r="H1274">
        <v>10</v>
      </c>
      <c r="I1274">
        <v>1</v>
      </c>
      <c r="J1274" s="66" t="s">
        <v>173</v>
      </c>
      <c r="K1274" s="53" t="s">
        <v>53</v>
      </c>
      <c r="L1274" s="19" t="s">
        <v>32</v>
      </c>
      <c r="M1274">
        <v>126</v>
      </c>
      <c r="N1274">
        <v>132</v>
      </c>
      <c r="O1274">
        <v>18</v>
      </c>
      <c r="P1274">
        <v>16</v>
      </c>
      <c r="Q1274" t="s">
        <v>591</v>
      </c>
      <c r="R1274" s="32" t="s">
        <v>432</v>
      </c>
      <c r="S1274" s="40">
        <v>1200</v>
      </c>
      <c r="T1274" s="33" t="s">
        <v>417</v>
      </c>
      <c r="U1274">
        <v>5</v>
      </c>
      <c r="V1274">
        <v>37</v>
      </c>
      <c r="W1274" s="12" t="s">
        <v>471</v>
      </c>
      <c r="X1274">
        <v>3</v>
      </c>
      <c r="Y1274">
        <v>3</v>
      </c>
      <c r="Z1274">
        <v>5</v>
      </c>
      <c r="AD1274" t="s">
        <v>60</v>
      </c>
      <c r="AE1274">
        <v>984</v>
      </c>
      <c r="AF1274" t="s">
        <v>285</v>
      </c>
    </row>
    <row r="1275" spans="1:32" x14ac:dyDescent="0.25">
      <c r="A1275" s="21" t="s">
        <v>254</v>
      </c>
      <c r="B1275" s="22" t="s">
        <v>283</v>
      </c>
      <c r="C1275" s="37" t="str">
        <f>VLOOKUP(X1275, method!$A$1:$B$15, 2, 0)</f>
        <v>中前</v>
      </c>
      <c r="D1275">
        <v>11</v>
      </c>
      <c r="E1275" s="141" t="str">
        <f t="shared" si="38"/>
        <v/>
      </c>
      <c r="F1275" s="141">
        <f>COUNTIF($B$2:B1275,B1275)</f>
        <v>13</v>
      </c>
      <c r="G1275" s="141" t="str">
        <f t="shared" si="39"/>
        <v/>
      </c>
      <c r="H1275">
        <v>10</v>
      </c>
      <c r="I1275">
        <v>4</v>
      </c>
      <c r="J1275" s="66" t="s">
        <v>173</v>
      </c>
      <c r="K1275" s="53" t="s">
        <v>53</v>
      </c>
      <c r="L1275" s="19" t="s">
        <v>32</v>
      </c>
      <c r="M1275">
        <v>126</v>
      </c>
      <c r="N1275">
        <v>132</v>
      </c>
      <c r="O1275">
        <v>18</v>
      </c>
      <c r="P1275">
        <v>6.9</v>
      </c>
      <c r="Q1275" t="s">
        <v>1104</v>
      </c>
      <c r="R1275" s="32" t="s">
        <v>416</v>
      </c>
      <c r="S1275" s="40">
        <v>1200</v>
      </c>
      <c r="T1275" s="33" t="s">
        <v>417</v>
      </c>
      <c r="U1275">
        <v>5</v>
      </c>
      <c r="V1275">
        <v>37</v>
      </c>
      <c r="W1275">
        <v>8</v>
      </c>
      <c r="X1275">
        <v>7</v>
      </c>
      <c r="Y1275">
        <v>7</v>
      </c>
      <c r="Z1275">
        <v>11</v>
      </c>
      <c r="AD1275" t="s">
        <v>1539</v>
      </c>
      <c r="AE1275">
        <v>980</v>
      </c>
      <c r="AF1275" t="s">
        <v>285</v>
      </c>
    </row>
    <row r="1276" spans="1:32" x14ac:dyDescent="0.25">
      <c r="A1276" s="21" t="s">
        <v>254</v>
      </c>
      <c r="B1276" s="22" t="s">
        <v>283</v>
      </c>
      <c r="C1276" s="35" t="str">
        <f>VLOOKUP(X1276, method!$A$1:$B$15, 2, 0)</f>
        <v>放頭</v>
      </c>
      <c r="D1276">
        <v>7</v>
      </c>
      <c r="E1276" s="141" t="str">
        <f t="shared" si="38"/>
        <v/>
      </c>
      <c r="F1276" s="141">
        <f>COUNTIF($B$2:B1276,B1276)</f>
        <v>14</v>
      </c>
      <c r="G1276" s="141" t="str">
        <f t="shared" si="39"/>
        <v/>
      </c>
      <c r="H1276">
        <v>10</v>
      </c>
      <c r="I1276">
        <v>6</v>
      </c>
      <c r="J1276" s="66" t="s">
        <v>173</v>
      </c>
      <c r="K1276" s="53" t="s">
        <v>53</v>
      </c>
      <c r="L1276" s="19" t="s">
        <v>32</v>
      </c>
      <c r="M1276">
        <v>126</v>
      </c>
      <c r="N1276">
        <v>130</v>
      </c>
      <c r="O1276">
        <v>18</v>
      </c>
      <c r="P1276">
        <v>8.5</v>
      </c>
      <c r="Q1276" t="s">
        <v>1154</v>
      </c>
      <c r="R1276" t="s">
        <v>479</v>
      </c>
      <c r="S1276" s="40">
        <v>1200</v>
      </c>
      <c r="T1276" s="33" t="s">
        <v>427</v>
      </c>
      <c r="U1276">
        <v>5</v>
      </c>
      <c r="V1276">
        <v>37</v>
      </c>
      <c r="W1276" t="s">
        <v>453</v>
      </c>
      <c r="X1276">
        <v>3</v>
      </c>
      <c r="Y1276">
        <v>3</v>
      </c>
      <c r="Z1276">
        <v>7</v>
      </c>
      <c r="AD1276" t="s">
        <v>652</v>
      </c>
      <c r="AE1276">
        <v>997</v>
      </c>
      <c r="AF1276" t="s">
        <v>285</v>
      </c>
    </row>
    <row r="1277" spans="1:32" x14ac:dyDescent="0.25">
      <c r="A1277" s="21" t="s">
        <v>254</v>
      </c>
      <c r="B1277" s="22" t="s">
        <v>283</v>
      </c>
      <c r="C1277" s="35" t="str">
        <f>VLOOKUP(X1277, method!$A$1:$B$15, 2, 0)</f>
        <v>放頭</v>
      </c>
      <c r="D1277" s="28">
        <v>1</v>
      </c>
      <c r="E1277" s="140" t="str">
        <f t="shared" si="38"/>
        <v/>
      </c>
      <c r="F1277" s="140">
        <f>COUNTIF($B$2:B1277,B1277)</f>
        <v>15</v>
      </c>
      <c r="G1277" s="140" t="str">
        <f t="shared" si="39"/>
        <v/>
      </c>
      <c r="H1277">
        <v>10</v>
      </c>
      <c r="I1277">
        <v>9</v>
      </c>
      <c r="J1277" s="66" t="s">
        <v>173</v>
      </c>
      <c r="K1277" s="53" t="s">
        <v>53</v>
      </c>
      <c r="L1277" s="19" t="s">
        <v>32</v>
      </c>
      <c r="M1277">
        <v>126</v>
      </c>
      <c r="N1277">
        <v>126</v>
      </c>
      <c r="O1277">
        <v>18</v>
      </c>
      <c r="P1277">
        <v>15</v>
      </c>
      <c r="Q1277" t="s">
        <v>993</v>
      </c>
      <c r="R1277" t="s">
        <v>483</v>
      </c>
      <c r="S1277" s="40">
        <v>1200</v>
      </c>
      <c r="T1277" s="34" t="s">
        <v>438</v>
      </c>
      <c r="U1277">
        <v>5</v>
      </c>
      <c r="V1277">
        <v>31</v>
      </c>
      <c r="W1277" s="12" t="s">
        <v>446</v>
      </c>
      <c r="X1277">
        <v>3</v>
      </c>
      <c r="Y1277">
        <v>2</v>
      </c>
      <c r="Z1277">
        <v>1</v>
      </c>
      <c r="AD1277" t="s">
        <v>781</v>
      </c>
      <c r="AE1277">
        <v>974</v>
      </c>
      <c r="AF1277" t="s">
        <v>285</v>
      </c>
    </row>
    <row r="1278" spans="1:32" x14ac:dyDescent="0.25">
      <c r="A1278" s="21" t="s">
        <v>254</v>
      </c>
      <c r="B1278" s="22" t="s">
        <v>283</v>
      </c>
      <c r="C1278" s="38" t="str">
        <f>VLOOKUP(X1278, method!$A$1:$B$15, 2, 0)</f>
        <v>留後</v>
      </c>
      <c r="D1278">
        <v>7</v>
      </c>
      <c r="E1278" s="141" t="str">
        <f t="shared" si="38"/>
        <v/>
      </c>
      <c r="F1278" s="141">
        <f>COUNTIF($B$2:B1278,B1278)</f>
        <v>16</v>
      </c>
      <c r="G1278" s="141" t="str">
        <f t="shared" si="39"/>
        <v/>
      </c>
      <c r="H1278">
        <v>10</v>
      </c>
      <c r="I1278">
        <v>12</v>
      </c>
      <c r="J1278" s="66" t="s">
        <v>173</v>
      </c>
      <c r="K1278" s="53" t="s">
        <v>53</v>
      </c>
      <c r="L1278" s="19" t="s">
        <v>32</v>
      </c>
      <c r="M1278">
        <v>126</v>
      </c>
      <c r="N1278">
        <v>130</v>
      </c>
      <c r="O1278">
        <v>18</v>
      </c>
      <c r="P1278">
        <v>11</v>
      </c>
      <c r="Q1278" t="s">
        <v>939</v>
      </c>
      <c r="R1278" s="32" t="s">
        <v>432</v>
      </c>
      <c r="S1278">
        <v>1000</v>
      </c>
      <c r="T1278" s="34" t="s">
        <v>438</v>
      </c>
      <c r="U1278">
        <v>5</v>
      </c>
      <c r="V1278">
        <v>35</v>
      </c>
      <c r="W1278">
        <v>3</v>
      </c>
      <c r="X1278">
        <v>11</v>
      </c>
      <c r="Y1278">
        <v>10</v>
      </c>
      <c r="Z1278">
        <v>7</v>
      </c>
      <c r="AD1278" t="s">
        <v>1540</v>
      </c>
      <c r="AE1278">
        <v>984</v>
      </c>
      <c r="AF1278" t="s">
        <v>285</v>
      </c>
    </row>
    <row r="1279" spans="1:32" x14ac:dyDescent="0.25">
      <c r="A1279" s="21" t="s">
        <v>254</v>
      </c>
      <c r="B1279" s="22" t="s">
        <v>283</v>
      </c>
      <c r="C1279" s="38" t="str">
        <f>VLOOKUP(X1279, method!$A$1:$B$15, 2, 0)</f>
        <v>留後</v>
      </c>
      <c r="D1279" s="28">
        <v>3</v>
      </c>
      <c r="E1279" s="140" t="str">
        <f t="shared" si="38"/>
        <v/>
      </c>
      <c r="F1279" s="140">
        <f>COUNTIF($B$2:B1279,B1279)</f>
        <v>17</v>
      </c>
      <c r="G1279" s="140" t="str">
        <f t="shared" si="39"/>
        <v/>
      </c>
      <c r="H1279">
        <v>10</v>
      </c>
      <c r="I1279">
        <v>11</v>
      </c>
      <c r="J1279" s="66" t="s">
        <v>173</v>
      </c>
      <c r="K1279" s="53" t="s">
        <v>53</v>
      </c>
      <c r="L1279" s="19" t="s">
        <v>32</v>
      </c>
      <c r="M1279">
        <v>126</v>
      </c>
      <c r="N1279">
        <v>131</v>
      </c>
      <c r="O1279">
        <v>18</v>
      </c>
      <c r="P1279">
        <v>53</v>
      </c>
      <c r="Q1279" t="s">
        <v>758</v>
      </c>
      <c r="R1279" s="31" t="s">
        <v>420</v>
      </c>
      <c r="S1279" s="40">
        <v>1200</v>
      </c>
      <c r="T1279" s="33" t="s">
        <v>417</v>
      </c>
      <c r="U1279">
        <v>5</v>
      </c>
      <c r="V1279">
        <v>36</v>
      </c>
      <c r="W1279" s="12">
        <v>2</v>
      </c>
      <c r="X1279">
        <v>11</v>
      </c>
      <c r="Y1279">
        <v>11</v>
      </c>
      <c r="Z1279">
        <v>3</v>
      </c>
      <c r="AD1279" t="s">
        <v>747</v>
      </c>
      <c r="AE1279">
        <v>973</v>
      </c>
      <c r="AF1279" t="s">
        <v>285</v>
      </c>
    </row>
    <row r="1280" spans="1:32" x14ac:dyDescent="0.25">
      <c r="A1280" s="21" t="s">
        <v>254</v>
      </c>
      <c r="B1280" s="22" t="s">
        <v>283</v>
      </c>
      <c r="C1280" s="36" t="str">
        <f>VLOOKUP(X1280, method!$A$1:$B$15, 2, 0)</f>
        <v>中後</v>
      </c>
      <c r="D1280">
        <v>6</v>
      </c>
      <c r="E1280" s="141" t="str">
        <f t="shared" si="38"/>
        <v/>
      </c>
      <c r="F1280" s="141">
        <f>COUNTIF($B$2:B1280,B1280)</f>
        <v>18</v>
      </c>
      <c r="G1280" s="141" t="str">
        <f t="shared" si="39"/>
        <v/>
      </c>
      <c r="H1280">
        <v>10</v>
      </c>
      <c r="I1280">
        <v>5</v>
      </c>
      <c r="J1280" s="66" t="s">
        <v>173</v>
      </c>
      <c r="K1280" s="73" t="s">
        <v>452</v>
      </c>
      <c r="L1280" s="19" t="s">
        <v>32</v>
      </c>
      <c r="M1280">
        <v>126</v>
      </c>
      <c r="N1280">
        <v>133</v>
      </c>
      <c r="O1280">
        <v>18</v>
      </c>
      <c r="P1280">
        <v>44</v>
      </c>
      <c r="Q1280" t="s">
        <v>942</v>
      </c>
      <c r="R1280" s="32" t="s">
        <v>416</v>
      </c>
      <c r="S1280">
        <v>1000</v>
      </c>
      <c r="T1280" s="33" t="s">
        <v>417</v>
      </c>
      <c r="U1280">
        <v>5</v>
      </c>
      <c r="V1280">
        <v>38</v>
      </c>
      <c r="W1280" t="s">
        <v>589</v>
      </c>
      <c r="X1280">
        <v>8</v>
      </c>
      <c r="Y1280">
        <v>9</v>
      </c>
      <c r="Z1280">
        <v>6</v>
      </c>
      <c r="AD1280" t="s">
        <v>1541</v>
      </c>
      <c r="AE1280">
        <v>975</v>
      </c>
      <c r="AF1280" t="s">
        <v>285</v>
      </c>
    </row>
    <row r="1281" spans="1:32" x14ac:dyDescent="0.25">
      <c r="A1281" s="21" t="s">
        <v>254</v>
      </c>
      <c r="B1281" s="22" t="s">
        <v>283</v>
      </c>
      <c r="C1281" s="37" t="str">
        <f>VLOOKUP(X1281, method!$A$1:$B$15, 2, 0)</f>
        <v>中前</v>
      </c>
      <c r="D1281">
        <v>8</v>
      </c>
      <c r="E1281" s="141" t="str">
        <f t="shared" si="38"/>
        <v/>
      </c>
      <c r="F1281" s="141">
        <f>COUNTIF($B$2:B1281,B1281)</f>
        <v>19</v>
      </c>
      <c r="G1281" s="141" t="str">
        <f t="shared" si="39"/>
        <v/>
      </c>
      <c r="H1281">
        <v>10</v>
      </c>
      <c r="I1281">
        <v>8</v>
      </c>
      <c r="J1281" s="66" t="s">
        <v>173</v>
      </c>
      <c r="K1281" s="73" t="s">
        <v>452</v>
      </c>
      <c r="L1281" s="19" t="s">
        <v>32</v>
      </c>
      <c r="M1281">
        <v>126</v>
      </c>
      <c r="N1281">
        <v>115</v>
      </c>
      <c r="O1281">
        <v>18</v>
      </c>
      <c r="P1281">
        <v>58</v>
      </c>
      <c r="Q1281" t="s">
        <v>489</v>
      </c>
      <c r="R1281" s="31" t="s">
        <v>420</v>
      </c>
      <c r="S1281" s="40">
        <v>1200</v>
      </c>
      <c r="T1281" s="33" t="s">
        <v>417</v>
      </c>
      <c r="U1281">
        <v>4</v>
      </c>
      <c r="V1281">
        <v>40</v>
      </c>
      <c r="W1281" t="s">
        <v>453</v>
      </c>
      <c r="X1281">
        <v>6</v>
      </c>
      <c r="Y1281">
        <v>6</v>
      </c>
      <c r="Z1281">
        <v>8</v>
      </c>
      <c r="AD1281" t="s">
        <v>1542</v>
      </c>
      <c r="AE1281">
        <v>991</v>
      </c>
      <c r="AF1281" t="s">
        <v>285</v>
      </c>
    </row>
    <row r="1282" spans="1:32" x14ac:dyDescent="0.25">
      <c r="A1282" s="21" t="s">
        <v>254</v>
      </c>
      <c r="B1282" s="22" t="s">
        <v>283</v>
      </c>
      <c r="C1282" s="36" t="str">
        <f>VLOOKUP(X1282, method!$A$1:$B$15, 2, 0)</f>
        <v>中後</v>
      </c>
      <c r="D1282">
        <v>8</v>
      </c>
      <c r="E1282" s="141" t="str">
        <f t="shared" ref="E1282:E1345" si="40">IF(COUNTIFS($B:$B,B1282,$F:$F,"&lt;="&amp;5,$D:$D,"&lt;="&amp;5)&gt;=3,"忠","")</f>
        <v/>
      </c>
      <c r="F1282" s="141">
        <f>COUNTIF($B$2:B1282,B1282)</f>
        <v>20</v>
      </c>
      <c r="G1282" s="141" t="str">
        <f t="shared" ref="G1282:G1345" si="41">IF(F1282&lt;=5,
    IF(COUNTIFS($B:$B,TRIM($B1282),$F:$F,"&lt;=5",$AC:$AC,"&lt;&gt;"&amp;LOOKUP(1,0/((TRIM($B:$B)=TRIM($B1282))*($F:$F=1)),$AC:$AC))&gt;0,
    "倉",""),
"")</f>
        <v/>
      </c>
      <c r="H1282">
        <v>10</v>
      </c>
      <c r="I1282">
        <v>12</v>
      </c>
      <c r="J1282" s="66" t="s">
        <v>173</v>
      </c>
      <c r="K1282" s="47" t="s">
        <v>504</v>
      </c>
      <c r="L1282" s="19" t="s">
        <v>32</v>
      </c>
      <c r="M1282">
        <v>126</v>
      </c>
      <c r="N1282">
        <v>113</v>
      </c>
      <c r="O1282">
        <v>18</v>
      </c>
      <c r="P1282">
        <v>165</v>
      </c>
      <c r="Q1282" t="s">
        <v>760</v>
      </c>
      <c r="R1282" s="32" t="s">
        <v>416</v>
      </c>
      <c r="S1282" s="40">
        <v>1200</v>
      </c>
      <c r="T1282" s="33" t="s">
        <v>417</v>
      </c>
      <c r="U1282">
        <v>4</v>
      </c>
      <c r="V1282">
        <v>42</v>
      </c>
      <c r="W1282" t="s">
        <v>453</v>
      </c>
      <c r="X1282">
        <v>10</v>
      </c>
      <c r="Y1282">
        <v>10</v>
      </c>
      <c r="Z1282">
        <v>8</v>
      </c>
      <c r="AD1282" t="s">
        <v>641</v>
      </c>
      <c r="AE1282">
        <v>988</v>
      </c>
      <c r="AF1282" t="s">
        <v>285</v>
      </c>
    </row>
    <row r="1283" spans="1:32" x14ac:dyDescent="0.25">
      <c r="A1283" s="21" t="s">
        <v>254</v>
      </c>
      <c r="B1283" s="22" t="s">
        <v>283</v>
      </c>
      <c r="C1283" s="38" t="str">
        <f>VLOOKUP(X1283, method!$A$1:$B$15, 2, 0)</f>
        <v>留後</v>
      </c>
      <c r="D1283">
        <v>11</v>
      </c>
      <c r="E1283" s="141" t="str">
        <f t="shared" si="40"/>
        <v/>
      </c>
      <c r="F1283" s="141">
        <f>COUNTIF($B$2:B1283,B1283)</f>
        <v>21</v>
      </c>
      <c r="G1283" s="141" t="str">
        <f t="shared" si="41"/>
        <v/>
      </c>
      <c r="H1283">
        <v>10</v>
      </c>
      <c r="I1283">
        <v>11</v>
      </c>
      <c r="J1283" s="66" t="s">
        <v>173</v>
      </c>
      <c r="K1283" s="73" t="s">
        <v>452</v>
      </c>
      <c r="L1283" s="19" t="s">
        <v>32</v>
      </c>
      <c r="M1283">
        <v>126</v>
      </c>
      <c r="N1283">
        <v>121</v>
      </c>
      <c r="O1283">
        <v>18</v>
      </c>
      <c r="P1283">
        <v>107</v>
      </c>
      <c r="Q1283" t="s">
        <v>1189</v>
      </c>
      <c r="R1283" s="32" t="s">
        <v>416</v>
      </c>
      <c r="S1283">
        <v>1000</v>
      </c>
      <c r="T1283" s="33" t="s">
        <v>417</v>
      </c>
      <c r="U1283">
        <v>4</v>
      </c>
      <c r="V1283">
        <v>45</v>
      </c>
      <c r="W1283" t="s">
        <v>516</v>
      </c>
      <c r="X1283">
        <v>11</v>
      </c>
      <c r="Y1283">
        <v>10</v>
      </c>
      <c r="Z1283">
        <v>11</v>
      </c>
      <c r="AD1283" t="s">
        <v>1543</v>
      </c>
      <c r="AE1283">
        <v>988</v>
      </c>
      <c r="AF1283" t="s">
        <v>1544</v>
      </c>
    </row>
    <row r="1284" spans="1:32" x14ac:dyDescent="0.25">
      <c r="A1284" s="21" t="s">
        <v>254</v>
      </c>
      <c r="B1284" s="22" t="s">
        <v>283</v>
      </c>
      <c r="C1284" s="36" t="str">
        <f>VLOOKUP(X1284, method!$A$1:$B$15, 2, 0)</f>
        <v>中後</v>
      </c>
      <c r="D1284">
        <v>14</v>
      </c>
      <c r="E1284" s="141" t="str">
        <f t="shared" si="40"/>
        <v/>
      </c>
      <c r="F1284" s="141">
        <f>COUNTIF($B$2:B1284,B1284)</f>
        <v>22</v>
      </c>
      <c r="G1284" s="141" t="str">
        <f t="shared" si="41"/>
        <v/>
      </c>
      <c r="H1284">
        <v>10</v>
      </c>
      <c r="I1284">
        <v>1</v>
      </c>
      <c r="J1284" s="66" t="s">
        <v>173</v>
      </c>
      <c r="K1284" s="64" t="s">
        <v>150</v>
      </c>
      <c r="L1284" s="19" t="s">
        <v>32</v>
      </c>
      <c r="M1284">
        <v>126</v>
      </c>
      <c r="N1284">
        <v>123</v>
      </c>
      <c r="O1284">
        <v>18</v>
      </c>
      <c r="P1284">
        <v>195</v>
      </c>
      <c r="Q1284" t="s">
        <v>1024</v>
      </c>
      <c r="R1284" t="s">
        <v>483</v>
      </c>
      <c r="S1284">
        <v>1000</v>
      </c>
      <c r="T1284" s="33" t="s">
        <v>417</v>
      </c>
      <c r="U1284">
        <v>4</v>
      </c>
      <c r="V1284">
        <v>48</v>
      </c>
      <c r="W1284" t="s">
        <v>1403</v>
      </c>
      <c r="X1284">
        <v>10</v>
      </c>
      <c r="Y1284">
        <v>13</v>
      </c>
      <c r="Z1284">
        <v>14</v>
      </c>
      <c r="AD1284" t="s">
        <v>1545</v>
      </c>
      <c r="AE1284">
        <v>982</v>
      </c>
      <c r="AF1284" t="s">
        <v>1500</v>
      </c>
    </row>
    <row r="1285" spans="1:32" x14ac:dyDescent="0.25">
      <c r="A1285" s="21" t="s">
        <v>254</v>
      </c>
      <c r="B1285" s="22" t="s">
        <v>283</v>
      </c>
      <c r="C1285" s="36" t="str">
        <f>VLOOKUP(X1285, method!$A$1:$B$15, 2, 0)</f>
        <v>中後</v>
      </c>
      <c r="D1285">
        <v>10</v>
      </c>
      <c r="E1285" s="141" t="str">
        <f t="shared" si="40"/>
        <v/>
      </c>
      <c r="F1285" s="141">
        <f>COUNTIF($B$2:B1285,B1285)</f>
        <v>23</v>
      </c>
      <c r="G1285" s="141" t="str">
        <f t="shared" si="41"/>
        <v/>
      </c>
      <c r="H1285">
        <v>10</v>
      </c>
      <c r="I1285">
        <v>7</v>
      </c>
      <c r="J1285" s="66" t="s">
        <v>173</v>
      </c>
      <c r="K1285" s="67" t="s">
        <v>195</v>
      </c>
      <c r="L1285" s="19" t="s">
        <v>32</v>
      </c>
      <c r="M1285">
        <v>126</v>
      </c>
      <c r="N1285">
        <v>127</v>
      </c>
      <c r="O1285">
        <v>18</v>
      </c>
      <c r="P1285">
        <v>73</v>
      </c>
      <c r="Q1285" t="s">
        <v>765</v>
      </c>
      <c r="R1285" s="32" t="s">
        <v>432</v>
      </c>
      <c r="S1285">
        <v>1000</v>
      </c>
      <c r="T1285" s="33" t="s">
        <v>417</v>
      </c>
      <c r="U1285">
        <v>4</v>
      </c>
      <c r="V1285">
        <v>50</v>
      </c>
      <c r="W1285" t="s">
        <v>643</v>
      </c>
      <c r="X1285">
        <v>8</v>
      </c>
      <c r="Y1285">
        <v>8</v>
      </c>
      <c r="Z1285">
        <v>10</v>
      </c>
      <c r="AD1285" t="s">
        <v>1546</v>
      </c>
      <c r="AE1285">
        <v>984</v>
      </c>
      <c r="AF1285" t="s">
        <v>968</v>
      </c>
    </row>
    <row r="1286" spans="1:32" x14ac:dyDescent="0.25">
      <c r="A1286" s="21" t="s">
        <v>254</v>
      </c>
      <c r="B1286" s="23" t="s">
        <v>287</v>
      </c>
      <c r="C1286" s="35" t="str">
        <f>VLOOKUP(X1286, method!$A$1:$B$15, 2, 0)</f>
        <v>放頭</v>
      </c>
      <c r="D1286" s="28">
        <v>3</v>
      </c>
      <c r="E1286" s="140" t="str">
        <f t="shared" si="40"/>
        <v>忠</v>
      </c>
      <c r="F1286" s="140">
        <f>COUNTIF($B$2:B1286,B1286)</f>
        <v>1</v>
      </c>
      <c r="G1286" s="140" t="str">
        <f t="shared" si="41"/>
        <v/>
      </c>
      <c r="H1286">
        <v>12</v>
      </c>
      <c r="I1286">
        <v>9</v>
      </c>
      <c r="J1286" s="49" t="s">
        <v>31</v>
      </c>
      <c r="K1286" s="49" t="s">
        <v>31</v>
      </c>
      <c r="L1286" s="22" t="s">
        <v>135</v>
      </c>
      <c r="M1286">
        <v>126</v>
      </c>
      <c r="N1286">
        <v>124</v>
      </c>
      <c r="O1286">
        <v>6</v>
      </c>
      <c r="P1286">
        <v>2.2999999999999998</v>
      </c>
      <c r="Q1286" t="s">
        <v>415</v>
      </c>
      <c r="R1286" s="32" t="s">
        <v>416</v>
      </c>
      <c r="S1286" s="40">
        <v>1200</v>
      </c>
      <c r="T1286" s="33" t="s">
        <v>417</v>
      </c>
      <c r="U1286">
        <v>4</v>
      </c>
      <c r="V1286">
        <v>48</v>
      </c>
      <c r="W1286" s="12" t="s">
        <v>423</v>
      </c>
      <c r="X1286">
        <v>1</v>
      </c>
      <c r="Y1286">
        <v>1</v>
      </c>
      <c r="Z1286">
        <v>3</v>
      </c>
      <c r="AD1286" t="s">
        <v>1334</v>
      </c>
      <c r="AE1286">
        <v>1195</v>
      </c>
      <c r="AF1286" t="s">
        <v>289</v>
      </c>
    </row>
    <row r="1287" spans="1:32" x14ac:dyDescent="0.25">
      <c r="A1287" s="21" t="s">
        <v>254</v>
      </c>
      <c r="B1287" s="23" t="s">
        <v>287</v>
      </c>
      <c r="C1287" s="35" t="str">
        <f>VLOOKUP(X1287, method!$A$1:$B$15, 2, 0)</f>
        <v>放頭</v>
      </c>
      <c r="D1287" s="28">
        <v>3</v>
      </c>
      <c r="E1287" s="140" t="str">
        <f t="shared" si="40"/>
        <v>忠</v>
      </c>
      <c r="F1287" s="140">
        <f>COUNTIF($B$2:B1287,B1287)</f>
        <v>2</v>
      </c>
      <c r="G1287" s="140" t="str">
        <f t="shared" si="41"/>
        <v/>
      </c>
      <c r="H1287">
        <v>12</v>
      </c>
      <c r="I1287">
        <v>6</v>
      </c>
      <c r="J1287" s="49" t="s">
        <v>31</v>
      </c>
      <c r="K1287" s="49" t="s">
        <v>31</v>
      </c>
      <c r="L1287" s="22" t="s">
        <v>135</v>
      </c>
      <c r="M1287">
        <v>126</v>
      </c>
      <c r="N1287">
        <v>122</v>
      </c>
      <c r="O1287">
        <v>6</v>
      </c>
      <c r="P1287">
        <v>3.9</v>
      </c>
      <c r="Q1287" t="s">
        <v>564</v>
      </c>
      <c r="R1287" s="32" t="s">
        <v>432</v>
      </c>
      <c r="S1287" s="40">
        <v>1200</v>
      </c>
      <c r="T1287" s="33" t="s">
        <v>417</v>
      </c>
      <c r="U1287">
        <v>4</v>
      </c>
      <c r="V1287">
        <v>47</v>
      </c>
      <c r="W1287" s="12" t="s">
        <v>654</v>
      </c>
      <c r="X1287">
        <v>1</v>
      </c>
      <c r="Y1287">
        <v>1</v>
      </c>
      <c r="Z1287">
        <v>3</v>
      </c>
      <c r="AD1287" t="s">
        <v>846</v>
      </c>
      <c r="AE1287">
        <v>1200</v>
      </c>
      <c r="AF1287" t="s">
        <v>289</v>
      </c>
    </row>
    <row r="1288" spans="1:32" x14ac:dyDescent="0.25">
      <c r="A1288" s="21" t="s">
        <v>254</v>
      </c>
      <c r="B1288" s="23" t="s">
        <v>287</v>
      </c>
      <c r="C1288" s="35" t="str">
        <f>VLOOKUP(X1288, method!$A$1:$B$15, 2, 0)</f>
        <v>放頭</v>
      </c>
      <c r="D1288" s="28">
        <v>2</v>
      </c>
      <c r="E1288" s="140" t="str">
        <f t="shared" si="40"/>
        <v>忠</v>
      </c>
      <c r="F1288" s="140">
        <f>COUNTIF($B$2:B1288,B1288)</f>
        <v>3</v>
      </c>
      <c r="G1288" s="140" t="str">
        <f t="shared" si="41"/>
        <v/>
      </c>
      <c r="H1288">
        <v>12</v>
      </c>
      <c r="I1288">
        <v>12</v>
      </c>
      <c r="J1288" s="49" t="s">
        <v>31</v>
      </c>
      <c r="K1288" s="76" t="s">
        <v>407</v>
      </c>
      <c r="L1288" s="22" t="s">
        <v>135</v>
      </c>
      <c r="M1288">
        <v>126</v>
      </c>
      <c r="N1288">
        <v>121</v>
      </c>
      <c r="O1288">
        <v>6</v>
      </c>
      <c r="P1288">
        <v>7.4</v>
      </c>
      <c r="Q1288" t="s">
        <v>419</v>
      </c>
      <c r="R1288" s="31" t="s">
        <v>420</v>
      </c>
      <c r="S1288" s="40">
        <v>1200</v>
      </c>
      <c r="T1288" s="33" t="s">
        <v>417</v>
      </c>
      <c r="U1288">
        <v>4</v>
      </c>
      <c r="V1288">
        <v>46</v>
      </c>
      <c r="W1288" s="12" t="s">
        <v>446</v>
      </c>
      <c r="X1288">
        <v>1</v>
      </c>
      <c r="Y1288">
        <v>1</v>
      </c>
      <c r="Z1288">
        <v>2</v>
      </c>
      <c r="AD1288" t="s">
        <v>458</v>
      </c>
      <c r="AE1288">
        <v>1194</v>
      </c>
      <c r="AF1288" t="s">
        <v>289</v>
      </c>
    </row>
    <row r="1289" spans="1:32" x14ac:dyDescent="0.25">
      <c r="A1289" s="21" t="s">
        <v>254</v>
      </c>
      <c r="B1289" s="23" t="s">
        <v>287</v>
      </c>
      <c r="C1289" s="36" t="str">
        <f>VLOOKUP(X1289, method!$A$1:$B$15, 2, 0)</f>
        <v>中後</v>
      </c>
      <c r="D1289">
        <v>11</v>
      </c>
      <c r="E1289" s="141" t="str">
        <f t="shared" si="40"/>
        <v>忠</v>
      </c>
      <c r="F1289" s="141">
        <f>COUNTIF($B$2:B1289,B1289)</f>
        <v>4</v>
      </c>
      <c r="G1289" s="141" t="str">
        <f t="shared" si="41"/>
        <v/>
      </c>
      <c r="H1289">
        <v>12</v>
      </c>
      <c r="I1289">
        <v>13</v>
      </c>
      <c r="J1289" s="49" t="s">
        <v>31</v>
      </c>
      <c r="K1289" s="76" t="s">
        <v>407</v>
      </c>
      <c r="L1289" s="22" t="s">
        <v>135</v>
      </c>
      <c r="M1289">
        <v>126</v>
      </c>
      <c r="N1289">
        <v>121</v>
      </c>
      <c r="O1289">
        <v>6</v>
      </c>
      <c r="P1289">
        <v>7.4</v>
      </c>
      <c r="Q1289" t="s">
        <v>974</v>
      </c>
      <c r="R1289" t="s">
        <v>479</v>
      </c>
      <c r="S1289">
        <v>1000</v>
      </c>
      <c r="T1289" s="33" t="s">
        <v>417</v>
      </c>
      <c r="U1289">
        <v>4</v>
      </c>
      <c r="V1289">
        <v>46</v>
      </c>
      <c r="W1289">
        <v>7</v>
      </c>
      <c r="X1289">
        <v>9</v>
      </c>
      <c r="Y1289">
        <v>11</v>
      </c>
      <c r="Z1289">
        <v>11</v>
      </c>
      <c r="AD1289" t="s">
        <v>1547</v>
      </c>
      <c r="AE1289">
        <v>1202</v>
      </c>
      <c r="AF1289" t="s">
        <v>289</v>
      </c>
    </row>
    <row r="1290" spans="1:32" x14ac:dyDescent="0.25">
      <c r="A1290" s="21" t="s">
        <v>254</v>
      </c>
      <c r="B1290" s="23" t="s">
        <v>287</v>
      </c>
      <c r="C1290" s="35" t="str">
        <f>VLOOKUP(X1290, method!$A$1:$B$15, 2, 0)</f>
        <v>放頭</v>
      </c>
      <c r="D1290" s="28">
        <v>2</v>
      </c>
      <c r="E1290" s="140" t="str">
        <f t="shared" si="40"/>
        <v>忠</v>
      </c>
      <c r="F1290" s="140">
        <f>COUNTIF($B$2:B1290,B1290)</f>
        <v>5</v>
      </c>
      <c r="G1290" s="140" t="str">
        <f t="shared" si="41"/>
        <v/>
      </c>
      <c r="H1290">
        <v>12</v>
      </c>
      <c r="I1290">
        <v>1</v>
      </c>
      <c r="J1290" s="49" t="s">
        <v>31</v>
      </c>
      <c r="K1290" s="72" t="s">
        <v>434</v>
      </c>
      <c r="L1290" s="22" t="s">
        <v>135</v>
      </c>
      <c r="M1290">
        <v>126</v>
      </c>
      <c r="N1290">
        <v>120</v>
      </c>
      <c r="O1290">
        <v>6</v>
      </c>
      <c r="P1290">
        <v>4.0999999999999996</v>
      </c>
      <c r="Q1290" t="s">
        <v>777</v>
      </c>
      <c r="R1290" s="31" t="s">
        <v>420</v>
      </c>
      <c r="S1290" s="40">
        <v>1200</v>
      </c>
      <c r="T1290" s="33" t="s">
        <v>427</v>
      </c>
      <c r="U1290">
        <v>4</v>
      </c>
      <c r="V1290">
        <v>45</v>
      </c>
      <c r="W1290" s="12" t="s">
        <v>581</v>
      </c>
      <c r="X1290">
        <v>1</v>
      </c>
      <c r="Y1290">
        <v>1</v>
      </c>
      <c r="Z1290">
        <v>2</v>
      </c>
      <c r="AD1290" t="s">
        <v>288</v>
      </c>
      <c r="AE1290">
        <v>1193</v>
      </c>
      <c r="AF1290" t="s">
        <v>289</v>
      </c>
    </row>
    <row r="1291" spans="1:32" x14ac:dyDescent="0.25">
      <c r="A1291" s="21" t="s">
        <v>254</v>
      </c>
      <c r="B1291" s="23" t="s">
        <v>287</v>
      </c>
      <c r="C1291" s="35" t="str">
        <f>VLOOKUP(X1291, method!$A$1:$B$15, 2, 0)</f>
        <v>放頭</v>
      </c>
      <c r="D1291" s="28">
        <v>3</v>
      </c>
      <c r="E1291" s="140" t="str">
        <f t="shared" si="40"/>
        <v>忠</v>
      </c>
      <c r="F1291" s="140">
        <f>COUNTIF($B$2:B1291,B1291)</f>
        <v>6</v>
      </c>
      <c r="G1291" s="140" t="str">
        <f t="shared" si="41"/>
        <v/>
      </c>
      <c r="H1291">
        <v>12</v>
      </c>
      <c r="I1291">
        <v>1</v>
      </c>
      <c r="J1291" s="49" t="s">
        <v>31</v>
      </c>
      <c r="K1291" s="63" t="s">
        <v>140</v>
      </c>
      <c r="L1291" s="22" t="s">
        <v>135</v>
      </c>
      <c r="M1291">
        <v>126</v>
      </c>
      <c r="N1291">
        <v>120</v>
      </c>
      <c r="O1291">
        <v>6</v>
      </c>
      <c r="P1291">
        <v>7</v>
      </c>
      <c r="Q1291" t="s">
        <v>433</v>
      </c>
      <c r="R1291" s="32" t="s">
        <v>416</v>
      </c>
      <c r="S1291" s="40">
        <v>1200</v>
      </c>
      <c r="T1291" s="33" t="s">
        <v>427</v>
      </c>
      <c r="U1291">
        <v>4</v>
      </c>
      <c r="V1291">
        <v>45</v>
      </c>
      <c r="W1291" s="12" t="s">
        <v>446</v>
      </c>
      <c r="X1291">
        <v>1</v>
      </c>
      <c r="Y1291">
        <v>1</v>
      </c>
      <c r="Z1291">
        <v>3</v>
      </c>
      <c r="AD1291" t="s">
        <v>463</v>
      </c>
      <c r="AE1291">
        <v>1202</v>
      </c>
      <c r="AF1291" t="s">
        <v>289</v>
      </c>
    </row>
    <row r="1292" spans="1:32" x14ac:dyDescent="0.25">
      <c r="A1292" s="21" t="s">
        <v>254</v>
      </c>
      <c r="B1292" s="23" t="s">
        <v>287</v>
      </c>
      <c r="C1292" s="38" t="str">
        <f>VLOOKUP(X1292, method!$A$1:$B$15, 2, 0)</f>
        <v>留後</v>
      </c>
      <c r="D1292">
        <v>12</v>
      </c>
      <c r="E1292" s="141" t="str">
        <f t="shared" si="40"/>
        <v>忠</v>
      </c>
      <c r="F1292" s="141">
        <f>COUNTIF($B$2:B1292,B1292)</f>
        <v>7</v>
      </c>
      <c r="G1292" s="141" t="str">
        <f t="shared" si="41"/>
        <v/>
      </c>
      <c r="H1292">
        <v>12</v>
      </c>
      <c r="I1292">
        <v>10</v>
      </c>
      <c r="J1292" s="49" t="s">
        <v>31</v>
      </c>
      <c r="K1292" s="52" t="s">
        <v>49</v>
      </c>
      <c r="L1292" s="22" t="s">
        <v>135</v>
      </c>
      <c r="M1292">
        <v>126</v>
      </c>
      <c r="N1292">
        <v>127</v>
      </c>
      <c r="O1292">
        <v>6</v>
      </c>
      <c r="P1292">
        <v>39</v>
      </c>
      <c r="Q1292" t="s">
        <v>909</v>
      </c>
      <c r="R1292" s="32" t="s">
        <v>416</v>
      </c>
      <c r="S1292" s="40">
        <v>1200</v>
      </c>
      <c r="T1292" s="33" t="s">
        <v>417</v>
      </c>
      <c r="U1292">
        <v>4</v>
      </c>
      <c r="V1292">
        <v>49</v>
      </c>
      <c r="W1292">
        <v>7</v>
      </c>
      <c r="X1292">
        <v>12</v>
      </c>
      <c r="Y1292">
        <v>12</v>
      </c>
      <c r="Z1292">
        <v>12</v>
      </c>
      <c r="AD1292" t="s">
        <v>712</v>
      </c>
      <c r="AE1292">
        <v>1184</v>
      </c>
      <c r="AF1292" t="s">
        <v>1548</v>
      </c>
    </row>
    <row r="1293" spans="1:32" x14ac:dyDescent="0.25">
      <c r="A1293" s="21" t="s">
        <v>254</v>
      </c>
      <c r="B1293" s="23" t="s">
        <v>287</v>
      </c>
      <c r="C1293" s="37" t="str">
        <f>VLOOKUP(X1293, method!$A$1:$B$15, 2, 0)</f>
        <v>中前</v>
      </c>
      <c r="D1293">
        <v>11</v>
      </c>
      <c r="E1293" s="141" t="str">
        <f t="shared" si="40"/>
        <v>忠</v>
      </c>
      <c r="F1293" s="141">
        <f>COUNTIF($B$2:B1293,B1293)</f>
        <v>8</v>
      </c>
      <c r="G1293" s="141" t="str">
        <f t="shared" si="41"/>
        <v/>
      </c>
      <c r="H1293">
        <v>12</v>
      </c>
      <c r="I1293">
        <v>2</v>
      </c>
      <c r="J1293" s="49" t="s">
        <v>31</v>
      </c>
      <c r="K1293" s="52" t="s">
        <v>49</v>
      </c>
      <c r="L1293" s="22" t="s">
        <v>135</v>
      </c>
      <c r="M1293">
        <v>126</v>
      </c>
      <c r="N1293">
        <v>126</v>
      </c>
      <c r="O1293">
        <v>6</v>
      </c>
      <c r="P1293">
        <v>20</v>
      </c>
      <c r="Q1293" t="s">
        <v>482</v>
      </c>
      <c r="R1293" t="s">
        <v>483</v>
      </c>
      <c r="S1293">
        <v>1000</v>
      </c>
      <c r="T1293" s="33" t="s">
        <v>417</v>
      </c>
      <c r="U1293">
        <v>4</v>
      </c>
      <c r="V1293">
        <v>51</v>
      </c>
      <c r="W1293" t="s">
        <v>505</v>
      </c>
      <c r="X1293">
        <v>5</v>
      </c>
      <c r="Y1293">
        <v>7</v>
      </c>
      <c r="Z1293">
        <v>11</v>
      </c>
      <c r="AD1293" t="s">
        <v>553</v>
      </c>
      <c r="AE1293">
        <v>1192</v>
      </c>
      <c r="AF1293" t="s">
        <v>99</v>
      </c>
    </row>
    <row r="1294" spans="1:32" x14ac:dyDescent="0.25">
      <c r="A1294" s="21" t="s">
        <v>254</v>
      </c>
      <c r="B1294" s="23" t="s">
        <v>287</v>
      </c>
      <c r="C1294" s="36" t="str">
        <f>VLOOKUP(X1294, method!$A$1:$B$15, 2, 0)</f>
        <v>中後</v>
      </c>
      <c r="D1294" s="30">
        <v>4</v>
      </c>
      <c r="E1294" s="141" t="str">
        <f t="shared" si="40"/>
        <v>忠</v>
      </c>
      <c r="F1294" s="141">
        <f>COUNTIF($B$2:B1294,B1294)</f>
        <v>9</v>
      </c>
      <c r="G1294" s="141" t="str">
        <f t="shared" si="41"/>
        <v/>
      </c>
      <c r="H1294">
        <v>12</v>
      </c>
      <c r="I1294">
        <v>11</v>
      </c>
      <c r="J1294" s="49" t="s">
        <v>31</v>
      </c>
      <c r="K1294" s="54" t="s">
        <v>58</v>
      </c>
      <c r="L1294" s="22" t="s">
        <v>135</v>
      </c>
      <c r="M1294">
        <v>126</v>
      </c>
      <c r="N1294">
        <v>126</v>
      </c>
      <c r="O1294">
        <v>6</v>
      </c>
      <c r="P1294">
        <v>47</v>
      </c>
      <c r="Q1294" t="s">
        <v>486</v>
      </c>
      <c r="R1294" t="s">
        <v>477</v>
      </c>
      <c r="S1294">
        <v>1000</v>
      </c>
      <c r="T1294" s="33" t="s">
        <v>417</v>
      </c>
      <c r="U1294">
        <v>4</v>
      </c>
      <c r="V1294">
        <v>52</v>
      </c>
      <c r="W1294">
        <v>3</v>
      </c>
      <c r="X1294">
        <v>9</v>
      </c>
      <c r="Y1294">
        <v>9</v>
      </c>
      <c r="Z1294">
        <v>4</v>
      </c>
      <c r="AD1294" t="s">
        <v>550</v>
      </c>
      <c r="AE1294">
        <v>1197</v>
      </c>
      <c r="AF1294" t="s">
        <v>789</v>
      </c>
    </row>
    <row r="1295" spans="1:32" x14ac:dyDescent="0.25">
      <c r="A1295" s="21" t="s">
        <v>254</v>
      </c>
      <c r="B1295" s="23" t="s">
        <v>287</v>
      </c>
      <c r="C1295" s="37" t="str">
        <f>VLOOKUP(X1295, method!$A$1:$B$15, 2, 0)</f>
        <v>中前</v>
      </c>
      <c r="D1295">
        <v>12</v>
      </c>
      <c r="E1295" s="141" t="str">
        <f t="shared" si="40"/>
        <v>忠</v>
      </c>
      <c r="F1295" s="141">
        <f>COUNTIF($B$2:B1295,B1295)</f>
        <v>10</v>
      </c>
      <c r="G1295" s="141" t="str">
        <f t="shared" si="41"/>
        <v/>
      </c>
      <c r="H1295">
        <v>12</v>
      </c>
      <c r="I1295">
        <v>12</v>
      </c>
      <c r="J1295" s="49" t="s">
        <v>31</v>
      </c>
      <c r="K1295" s="76" t="s">
        <v>407</v>
      </c>
      <c r="L1295" s="22" t="s">
        <v>135</v>
      </c>
      <c r="M1295">
        <v>126</v>
      </c>
      <c r="N1295">
        <v>123</v>
      </c>
      <c r="O1295">
        <v>6</v>
      </c>
      <c r="P1295">
        <v>25</v>
      </c>
      <c r="Q1295" t="s">
        <v>792</v>
      </c>
      <c r="R1295" t="s">
        <v>501</v>
      </c>
      <c r="S1295" s="40">
        <v>1200</v>
      </c>
      <c r="T1295" s="33" t="s">
        <v>417</v>
      </c>
      <c r="U1295">
        <v>4</v>
      </c>
      <c r="V1295">
        <v>52</v>
      </c>
      <c r="W1295">
        <v>11</v>
      </c>
      <c r="X1295">
        <v>5</v>
      </c>
      <c r="Y1295">
        <v>7</v>
      </c>
      <c r="Z1295">
        <v>12</v>
      </c>
      <c r="AD1295" t="s">
        <v>1529</v>
      </c>
      <c r="AE1295">
        <v>1188</v>
      </c>
      <c r="AF1295" t="s">
        <v>639</v>
      </c>
    </row>
    <row r="1296" spans="1:32" x14ac:dyDescent="0.25">
      <c r="A1296" s="21" t="s">
        <v>254</v>
      </c>
      <c r="B1296" s="24" t="s">
        <v>291</v>
      </c>
      <c r="C1296" s="35" t="str">
        <f>VLOOKUP(X1296, method!$A$1:$B$15, 2, 0)</f>
        <v>放頭</v>
      </c>
      <c r="D1296" s="28">
        <v>3</v>
      </c>
      <c r="E1296" s="140" t="str">
        <f t="shared" si="40"/>
        <v/>
      </c>
      <c r="F1296" s="140">
        <f>COUNTIF($B$2:B1296,B1296)</f>
        <v>1</v>
      </c>
      <c r="G1296" s="140" t="str">
        <f t="shared" si="41"/>
        <v/>
      </c>
      <c r="H1296">
        <v>11</v>
      </c>
      <c r="I1296">
        <v>5</v>
      </c>
      <c r="J1296" s="47" t="s">
        <v>504</v>
      </c>
      <c r="K1296" s="47" t="s">
        <v>504</v>
      </c>
      <c r="L1296" s="17" t="s">
        <v>21</v>
      </c>
      <c r="M1296">
        <v>116</v>
      </c>
      <c r="N1296">
        <v>116</v>
      </c>
      <c r="O1296">
        <v>13</v>
      </c>
      <c r="P1296">
        <v>31</v>
      </c>
      <c r="Q1296" t="s">
        <v>653</v>
      </c>
      <c r="R1296" s="31" t="s">
        <v>420</v>
      </c>
      <c r="S1296" s="40">
        <v>1200</v>
      </c>
      <c r="T1296" s="33" t="s">
        <v>417</v>
      </c>
      <c r="U1296">
        <v>4</v>
      </c>
      <c r="V1296">
        <v>41</v>
      </c>
      <c r="W1296" s="12" t="s">
        <v>539</v>
      </c>
      <c r="X1296">
        <v>1</v>
      </c>
      <c r="Y1296">
        <v>1</v>
      </c>
      <c r="Z1296">
        <v>3</v>
      </c>
      <c r="AD1296" t="s">
        <v>732</v>
      </c>
      <c r="AE1296">
        <v>1080</v>
      </c>
      <c r="AF1296" t="s">
        <v>46</v>
      </c>
    </row>
    <row r="1297" spans="1:32" x14ac:dyDescent="0.25">
      <c r="A1297" s="21" t="s">
        <v>254</v>
      </c>
      <c r="B1297" s="24" t="s">
        <v>291</v>
      </c>
      <c r="C1297" s="37" t="str">
        <f>VLOOKUP(X1297, method!$A$1:$B$15, 2, 0)</f>
        <v>中前</v>
      </c>
      <c r="D1297">
        <v>12</v>
      </c>
      <c r="E1297" s="141" t="str">
        <f t="shared" si="40"/>
        <v/>
      </c>
      <c r="F1297" s="141">
        <f>COUNTIF($B$2:B1297,B1297)</f>
        <v>2</v>
      </c>
      <c r="G1297" s="141" t="str">
        <f t="shared" si="41"/>
        <v/>
      </c>
      <c r="H1297">
        <v>11</v>
      </c>
      <c r="I1297">
        <v>12</v>
      </c>
      <c r="J1297" s="47" t="s">
        <v>504</v>
      </c>
      <c r="K1297" s="47" t="s">
        <v>504</v>
      </c>
      <c r="L1297" s="17" t="s">
        <v>21</v>
      </c>
      <c r="M1297">
        <v>116</v>
      </c>
      <c r="N1297">
        <v>116</v>
      </c>
      <c r="O1297">
        <v>13</v>
      </c>
      <c r="P1297">
        <v>65</v>
      </c>
      <c r="Q1297" t="s">
        <v>419</v>
      </c>
      <c r="R1297" s="31" t="s">
        <v>420</v>
      </c>
      <c r="S1297">
        <v>1000</v>
      </c>
      <c r="T1297" s="33" t="s">
        <v>417</v>
      </c>
      <c r="U1297">
        <v>4</v>
      </c>
      <c r="V1297">
        <v>43</v>
      </c>
      <c r="W1297" t="s">
        <v>721</v>
      </c>
      <c r="X1297">
        <v>4</v>
      </c>
      <c r="Y1297">
        <v>7</v>
      </c>
      <c r="Z1297">
        <v>12</v>
      </c>
      <c r="AD1297" t="s">
        <v>1549</v>
      </c>
      <c r="AE1297">
        <v>1077</v>
      </c>
      <c r="AF1297" t="s">
        <v>46</v>
      </c>
    </row>
    <row r="1298" spans="1:32" x14ac:dyDescent="0.25">
      <c r="A1298" s="21" t="s">
        <v>254</v>
      </c>
      <c r="B1298" s="24" t="s">
        <v>291</v>
      </c>
      <c r="C1298" s="35" t="str">
        <f>VLOOKUP(X1298, method!$A$1:$B$15, 2, 0)</f>
        <v>放頭</v>
      </c>
      <c r="D1298">
        <v>6</v>
      </c>
      <c r="E1298" s="141" t="str">
        <f t="shared" si="40"/>
        <v/>
      </c>
      <c r="F1298" s="141">
        <f>COUNTIF($B$2:B1298,B1298)</f>
        <v>3</v>
      </c>
      <c r="G1298" s="141" t="str">
        <f t="shared" si="41"/>
        <v/>
      </c>
      <c r="H1298">
        <v>11</v>
      </c>
      <c r="I1298">
        <v>6</v>
      </c>
      <c r="J1298" s="47" t="s">
        <v>504</v>
      </c>
      <c r="K1298" s="47" t="s">
        <v>504</v>
      </c>
      <c r="L1298" s="17" t="s">
        <v>21</v>
      </c>
      <c r="M1298">
        <v>116</v>
      </c>
      <c r="N1298">
        <v>118</v>
      </c>
      <c r="O1298">
        <v>13</v>
      </c>
      <c r="P1298">
        <v>50</v>
      </c>
      <c r="Q1298" t="s">
        <v>853</v>
      </c>
      <c r="R1298" s="32" t="s">
        <v>432</v>
      </c>
      <c r="S1298" s="40">
        <v>1200</v>
      </c>
      <c r="T1298" s="33" t="s">
        <v>427</v>
      </c>
      <c r="U1298">
        <v>4</v>
      </c>
      <c r="V1298">
        <v>45</v>
      </c>
      <c r="W1298" t="s">
        <v>453</v>
      </c>
      <c r="X1298">
        <v>1</v>
      </c>
      <c r="Y1298">
        <v>1</v>
      </c>
      <c r="Z1298">
        <v>6</v>
      </c>
      <c r="AD1298" t="s">
        <v>292</v>
      </c>
      <c r="AE1298">
        <v>1076</v>
      </c>
      <c r="AF1298" t="s">
        <v>46</v>
      </c>
    </row>
    <row r="1299" spans="1:32" x14ac:dyDescent="0.25">
      <c r="A1299" s="21" t="s">
        <v>254</v>
      </c>
      <c r="B1299" s="24" t="s">
        <v>291</v>
      </c>
      <c r="C1299" s="35" t="str">
        <f>VLOOKUP(X1299, method!$A$1:$B$15, 2, 0)</f>
        <v>放頭</v>
      </c>
      <c r="D1299">
        <v>9</v>
      </c>
      <c r="E1299" s="141" t="str">
        <f t="shared" si="40"/>
        <v/>
      </c>
      <c r="F1299" s="141">
        <f>COUNTIF($B$2:B1299,B1299)</f>
        <v>4</v>
      </c>
      <c r="G1299" s="141" t="str">
        <f t="shared" si="41"/>
        <v/>
      </c>
      <c r="H1299">
        <v>11</v>
      </c>
      <c r="I1299">
        <v>9</v>
      </c>
      <c r="J1299" s="47" t="s">
        <v>504</v>
      </c>
      <c r="K1299" s="65" t="s">
        <v>167</v>
      </c>
      <c r="L1299" s="17" t="s">
        <v>21</v>
      </c>
      <c r="M1299">
        <v>116</v>
      </c>
      <c r="N1299">
        <v>124</v>
      </c>
      <c r="O1299">
        <v>13</v>
      </c>
      <c r="P1299">
        <v>100</v>
      </c>
      <c r="Q1299" t="s">
        <v>547</v>
      </c>
      <c r="R1299" s="32" t="s">
        <v>432</v>
      </c>
      <c r="S1299">
        <v>1000</v>
      </c>
      <c r="T1299" s="33" t="s">
        <v>417</v>
      </c>
      <c r="U1299">
        <v>4</v>
      </c>
      <c r="V1299">
        <v>47</v>
      </c>
      <c r="W1299" t="s">
        <v>502</v>
      </c>
      <c r="X1299">
        <v>1</v>
      </c>
      <c r="Y1299">
        <v>1</v>
      </c>
      <c r="Z1299">
        <v>9</v>
      </c>
      <c r="AD1299" t="s">
        <v>1550</v>
      </c>
      <c r="AE1299">
        <v>1070</v>
      </c>
      <c r="AF1299" t="s">
        <v>46</v>
      </c>
    </row>
    <row r="1300" spans="1:32" x14ac:dyDescent="0.25">
      <c r="A1300" s="21" t="s">
        <v>254</v>
      </c>
      <c r="B1300" s="24" t="s">
        <v>291</v>
      </c>
      <c r="C1300" s="35" t="str">
        <f>VLOOKUP(X1300, method!$A$1:$B$15, 2, 0)</f>
        <v>放頭</v>
      </c>
      <c r="D1300">
        <v>10</v>
      </c>
      <c r="E1300" s="141" t="str">
        <f t="shared" si="40"/>
        <v/>
      </c>
      <c r="F1300" s="141">
        <f>COUNTIF($B$2:B1300,B1300)</f>
        <v>5</v>
      </c>
      <c r="G1300" s="141" t="str">
        <f t="shared" si="41"/>
        <v/>
      </c>
      <c r="H1300">
        <v>11</v>
      </c>
      <c r="I1300">
        <v>9</v>
      </c>
      <c r="J1300" s="47" t="s">
        <v>504</v>
      </c>
      <c r="K1300" s="65" t="s">
        <v>167</v>
      </c>
      <c r="L1300" s="17" t="s">
        <v>21</v>
      </c>
      <c r="M1300">
        <v>116</v>
      </c>
      <c r="N1300">
        <v>126</v>
      </c>
      <c r="O1300">
        <v>13</v>
      </c>
      <c r="P1300">
        <v>47</v>
      </c>
      <c r="Q1300" t="s">
        <v>431</v>
      </c>
      <c r="R1300" s="32" t="s">
        <v>432</v>
      </c>
      <c r="S1300">
        <v>1000</v>
      </c>
      <c r="T1300" s="33" t="s">
        <v>427</v>
      </c>
      <c r="U1300">
        <v>4</v>
      </c>
      <c r="V1300">
        <v>50</v>
      </c>
      <c r="W1300" t="s">
        <v>516</v>
      </c>
      <c r="X1300">
        <v>3</v>
      </c>
      <c r="Y1300">
        <v>3</v>
      </c>
      <c r="Z1300">
        <v>10</v>
      </c>
      <c r="AD1300" t="s">
        <v>1541</v>
      </c>
      <c r="AE1300">
        <v>1048</v>
      </c>
      <c r="AF1300" t="s">
        <v>46</v>
      </c>
    </row>
    <row r="1301" spans="1:32" x14ac:dyDescent="0.25">
      <c r="A1301" s="21" t="s">
        <v>254</v>
      </c>
      <c r="B1301" s="24" t="s">
        <v>291</v>
      </c>
      <c r="C1301" s="38" t="str">
        <f>VLOOKUP(X1301, method!$A$1:$B$15, 2, 0)</f>
        <v>留後</v>
      </c>
      <c r="D1301">
        <v>8</v>
      </c>
      <c r="E1301" s="141" t="str">
        <f t="shared" si="40"/>
        <v/>
      </c>
      <c r="F1301" s="141">
        <f>COUNTIF($B$2:B1301,B1301)</f>
        <v>6</v>
      </c>
      <c r="G1301" s="141" t="str">
        <f t="shared" si="41"/>
        <v/>
      </c>
      <c r="H1301">
        <v>11</v>
      </c>
      <c r="I1301">
        <v>2</v>
      </c>
      <c r="J1301" s="47" t="s">
        <v>504</v>
      </c>
      <c r="K1301" s="65" t="s">
        <v>167</v>
      </c>
      <c r="L1301" s="17" t="s">
        <v>21</v>
      </c>
      <c r="M1301">
        <v>116</v>
      </c>
      <c r="N1301">
        <v>127</v>
      </c>
      <c r="O1301">
        <v>13</v>
      </c>
      <c r="P1301">
        <v>40</v>
      </c>
      <c r="Q1301" t="s">
        <v>551</v>
      </c>
      <c r="R1301" s="31" t="s">
        <v>420</v>
      </c>
      <c r="S1301">
        <v>1000</v>
      </c>
      <c r="T1301" s="33" t="s">
        <v>427</v>
      </c>
      <c r="U1301">
        <v>4</v>
      </c>
      <c r="V1301">
        <v>52</v>
      </c>
      <c r="W1301" t="s">
        <v>453</v>
      </c>
      <c r="X1301">
        <v>12</v>
      </c>
      <c r="Y1301">
        <v>10</v>
      </c>
      <c r="Z1301">
        <v>8</v>
      </c>
      <c r="AD1301" t="s">
        <v>1551</v>
      </c>
      <c r="AE1301">
        <v>1048</v>
      </c>
      <c r="AF1301" t="s">
        <v>46</v>
      </c>
    </row>
    <row r="1302" spans="1:32" x14ac:dyDescent="0.25">
      <c r="A1302" s="21" t="s">
        <v>254</v>
      </c>
      <c r="B1302" s="24" t="s">
        <v>291</v>
      </c>
      <c r="C1302" s="37" t="str">
        <f>VLOOKUP(X1302, method!$A$1:$B$15, 2, 0)</f>
        <v>中前</v>
      </c>
      <c r="D1302">
        <v>14</v>
      </c>
      <c r="E1302" s="141" t="str">
        <f t="shared" si="40"/>
        <v/>
      </c>
      <c r="F1302" s="141">
        <f>COUNTIF($B$2:B1302,B1302)</f>
        <v>7</v>
      </c>
      <c r="G1302" s="141" t="str">
        <f t="shared" si="41"/>
        <v/>
      </c>
      <c r="H1302">
        <v>11</v>
      </c>
      <c r="I1302">
        <v>6</v>
      </c>
      <c r="J1302" s="47" t="s">
        <v>504</v>
      </c>
      <c r="K1302" s="47" t="s">
        <v>504</v>
      </c>
      <c r="L1302" s="17" t="s">
        <v>21</v>
      </c>
      <c r="M1302">
        <v>116</v>
      </c>
      <c r="N1302">
        <v>125</v>
      </c>
      <c r="O1302">
        <v>13</v>
      </c>
      <c r="P1302">
        <v>56</v>
      </c>
      <c r="Q1302" t="s">
        <v>1091</v>
      </c>
      <c r="R1302" t="s">
        <v>508</v>
      </c>
      <c r="S1302">
        <v>1000</v>
      </c>
      <c r="T1302" s="33" t="s">
        <v>417</v>
      </c>
      <c r="U1302">
        <v>4</v>
      </c>
      <c r="V1302">
        <v>52</v>
      </c>
      <c r="W1302" t="s">
        <v>1552</v>
      </c>
      <c r="X1302">
        <v>4</v>
      </c>
      <c r="Y1302">
        <v>11</v>
      </c>
      <c r="Z1302">
        <v>14</v>
      </c>
      <c r="AD1302" t="s">
        <v>1553</v>
      </c>
      <c r="AE1302">
        <v>1082</v>
      </c>
      <c r="AF1302" t="s">
        <v>639</v>
      </c>
    </row>
    <row r="1303" spans="1:32" x14ac:dyDescent="0.25">
      <c r="A1303" s="21" t="s">
        <v>254</v>
      </c>
      <c r="B1303" s="25" t="s">
        <v>2495</v>
      </c>
      <c r="C1303" s="36" t="str">
        <f>VLOOKUP(X1303, method!$A$1:$B$15, 2, 0)</f>
        <v>中後</v>
      </c>
      <c r="D1303">
        <v>7</v>
      </c>
      <c r="E1303" s="141" t="str">
        <f t="shared" si="40"/>
        <v/>
      </c>
      <c r="F1303" s="141">
        <f>COUNTIF($B$2:B1303,B1303)</f>
        <v>1</v>
      </c>
      <c r="G1303" s="141" t="str">
        <f t="shared" si="41"/>
        <v/>
      </c>
      <c r="I1303">
        <v>11</v>
      </c>
      <c r="J1303" s="58" t="s">
        <v>2503</v>
      </c>
      <c r="K1303" s="59" t="s">
        <v>85</v>
      </c>
      <c r="L1303" s="24" t="s">
        <v>179</v>
      </c>
      <c r="N1303">
        <v>122</v>
      </c>
      <c r="P1303">
        <v>13</v>
      </c>
      <c r="Q1303" t="s">
        <v>564</v>
      </c>
      <c r="R1303" s="32" t="s">
        <v>432</v>
      </c>
      <c r="S1303" s="40">
        <v>1200</v>
      </c>
      <c r="T1303" s="33" t="s">
        <v>417</v>
      </c>
      <c r="U1303">
        <v>4</v>
      </c>
      <c r="V1303">
        <v>47</v>
      </c>
      <c r="W1303" t="s">
        <v>474</v>
      </c>
      <c r="X1303">
        <v>10</v>
      </c>
      <c r="Y1303">
        <v>9</v>
      </c>
      <c r="Z1303">
        <v>7</v>
      </c>
      <c r="AD1303" t="s">
        <v>732</v>
      </c>
      <c r="AE1303">
        <v>1068</v>
      </c>
      <c r="AF1303" t="s">
        <v>17</v>
      </c>
    </row>
    <row r="1304" spans="1:32" x14ac:dyDescent="0.25">
      <c r="A1304" s="21" t="s">
        <v>254</v>
      </c>
      <c r="B1304" s="25" t="s">
        <v>2495</v>
      </c>
      <c r="C1304" s="37" t="str">
        <f>VLOOKUP(X1304, method!$A$1:$B$15, 2, 0)</f>
        <v>中前</v>
      </c>
      <c r="D1304" s="28">
        <v>1</v>
      </c>
      <c r="E1304" s="140" t="str">
        <f t="shared" si="40"/>
        <v/>
      </c>
      <c r="F1304" s="140">
        <f>COUNTIF($B$2:B1304,B1304)</f>
        <v>2</v>
      </c>
      <c r="G1304" s="140" t="str">
        <f t="shared" si="41"/>
        <v/>
      </c>
      <c r="I1304">
        <v>8</v>
      </c>
      <c r="J1304" s="58" t="s">
        <v>2503</v>
      </c>
      <c r="K1304" s="59" t="s">
        <v>85</v>
      </c>
      <c r="L1304" s="24" t="s">
        <v>179</v>
      </c>
      <c r="N1304">
        <v>117</v>
      </c>
      <c r="P1304">
        <v>8.1</v>
      </c>
      <c r="Q1304" t="s">
        <v>419</v>
      </c>
      <c r="R1304" s="31" t="s">
        <v>420</v>
      </c>
      <c r="S1304" s="40">
        <v>1200</v>
      </c>
      <c r="T1304" s="33" t="s">
        <v>417</v>
      </c>
      <c r="U1304">
        <v>4</v>
      </c>
      <c r="V1304">
        <v>41</v>
      </c>
      <c r="W1304" s="12">
        <v>1</v>
      </c>
      <c r="X1304">
        <v>4</v>
      </c>
      <c r="Y1304">
        <v>4</v>
      </c>
      <c r="Z1304">
        <v>1</v>
      </c>
      <c r="AD1304" t="s">
        <v>1333</v>
      </c>
      <c r="AE1304">
        <v>1062</v>
      </c>
      <c r="AF1304" t="s">
        <v>17</v>
      </c>
    </row>
    <row r="1305" spans="1:32" x14ac:dyDescent="0.25">
      <c r="A1305" s="21" t="s">
        <v>254</v>
      </c>
      <c r="B1305" s="25" t="s">
        <v>2495</v>
      </c>
      <c r="C1305" s="36" t="str">
        <f>VLOOKUP(X1305, method!$A$1:$B$15, 2, 0)</f>
        <v>中後</v>
      </c>
      <c r="D1305">
        <v>7</v>
      </c>
      <c r="E1305" s="141" t="str">
        <f t="shared" si="40"/>
        <v/>
      </c>
      <c r="F1305" s="141">
        <f>COUNTIF($B$2:B1305,B1305)</f>
        <v>3</v>
      </c>
      <c r="G1305" s="141" t="str">
        <f t="shared" si="41"/>
        <v/>
      </c>
      <c r="I1305">
        <v>12</v>
      </c>
      <c r="J1305" s="58" t="s">
        <v>2503</v>
      </c>
      <c r="K1305" s="59" t="s">
        <v>85</v>
      </c>
      <c r="L1305" s="24" t="s">
        <v>179</v>
      </c>
      <c r="N1305">
        <v>118</v>
      </c>
      <c r="P1305">
        <v>66</v>
      </c>
      <c r="Q1305" t="s">
        <v>731</v>
      </c>
      <c r="R1305" s="32" t="s">
        <v>416</v>
      </c>
      <c r="S1305" s="40">
        <v>1200</v>
      </c>
      <c r="T1305" s="33" t="s">
        <v>427</v>
      </c>
      <c r="U1305">
        <v>4</v>
      </c>
      <c r="V1305">
        <v>43</v>
      </c>
      <c r="W1305">
        <v>3</v>
      </c>
      <c r="X1305">
        <v>10</v>
      </c>
      <c r="Y1305">
        <v>12</v>
      </c>
      <c r="Z1305">
        <v>7</v>
      </c>
      <c r="AD1305" t="s">
        <v>454</v>
      </c>
      <c r="AE1305">
        <v>1061</v>
      </c>
      <c r="AF1305" t="s">
        <v>262</v>
      </c>
    </row>
    <row r="1306" spans="1:32" x14ac:dyDescent="0.25">
      <c r="A1306" s="21" t="s">
        <v>254</v>
      </c>
      <c r="B1306" s="25" t="s">
        <v>2495</v>
      </c>
      <c r="C1306" s="35" t="str">
        <f>VLOOKUP(X1306, method!$A$1:$B$15, 2, 0)</f>
        <v>放頭</v>
      </c>
      <c r="D1306">
        <v>10</v>
      </c>
      <c r="E1306" s="141" t="str">
        <f t="shared" si="40"/>
        <v/>
      </c>
      <c r="F1306" s="141">
        <f>COUNTIF($B$2:B1306,B1306)</f>
        <v>4</v>
      </c>
      <c r="G1306" s="141" t="str">
        <f t="shared" si="41"/>
        <v/>
      </c>
      <c r="I1306">
        <v>3</v>
      </c>
      <c r="J1306" s="58" t="s">
        <v>2503</v>
      </c>
      <c r="K1306" s="59" t="s">
        <v>85</v>
      </c>
      <c r="L1306" s="24" t="s">
        <v>179</v>
      </c>
      <c r="N1306">
        <v>125</v>
      </c>
      <c r="P1306">
        <v>95</v>
      </c>
      <c r="Q1306" t="s">
        <v>660</v>
      </c>
      <c r="R1306" t="s">
        <v>508</v>
      </c>
      <c r="S1306" s="40">
        <v>1200</v>
      </c>
      <c r="T1306" s="33" t="s">
        <v>417</v>
      </c>
      <c r="U1306">
        <v>4</v>
      </c>
      <c r="V1306">
        <v>46</v>
      </c>
      <c r="W1306" t="s">
        <v>725</v>
      </c>
      <c r="X1306">
        <v>3</v>
      </c>
      <c r="Y1306">
        <v>3</v>
      </c>
      <c r="Z1306">
        <v>10</v>
      </c>
      <c r="AD1306" t="s">
        <v>712</v>
      </c>
      <c r="AE1306">
        <v>1052</v>
      </c>
      <c r="AF1306" t="s">
        <v>46</v>
      </c>
    </row>
    <row r="1307" spans="1:32" x14ac:dyDescent="0.25">
      <c r="A1307" s="21" t="s">
        <v>254</v>
      </c>
      <c r="B1307" s="25" t="s">
        <v>2495</v>
      </c>
      <c r="C1307" s="35" t="str">
        <f>VLOOKUP(X1307, method!$A$1:$B$15, 2, 0)</f>
        <v>放頭</v>
      </c>
      <c r="D1307">
        <v>14</v>
      </c>
      <c r="E1307" s="141" t="str">
        <f t="shared" si="40"/>
        <v/>
      </c>
      <c r="F1307" s="141">
        <f>COUNTIF($B$2:B1307,B1307)</f>
        <v>5</v>
      </c>
      <c r="G1307" s="141" t="str">
        <f t="shared" si="41"/>
        <v/>
      </c>
      <c r="I1307">
        <v>2</v>
      </c>
      <c r="J1307" s="58" t="s">
        <v>2503</v>
      </c>
      <c r="K1307" s="59" t="s">
        <v>85</v>
      </c>
      <c r="L1307" s="24" t="s">
        <v>179</v>
      </c>
      <c r="N1307">
        <v>125</v>
      </c>
      <c r="P1307">
        <v>98</v>
      </c>
      <c r="Q1307" t="s">
        <v>570</v>
      </c>
      <c r="R1307" t="s">
        <v>465</v>
      </c>
      <c r="S1307">
        <v>1400</v>
      </c>
      <c r="T1307" s="33" t="s">
        <v>427</v>
      </c>
      <c r="U1307">
        <v>4</v>
      </c>
      <c r="V1307">
        <v>48</v>
      </c>
      <c r="W1307">
        <v>9</v>
      </c>
      <c r="X1307">
        <v>1</v>
      </c>
      <c r="Y1307">
        <v>1</v>
      </c>
      <c r="Z1307">
        <v>1</v>
      </c>
      <c r="AA1307">
        <v>14</v>
      </c>
      <c r="AD1307" t="s">
        <v>1224</v>
      </c>
      <c r="AE1307">
        <v>1051</v>
      </c>
      <c r="AF1307" t="s">
        <v>46</v>
      </c>
    </row>
    <row r="1308" spans="1:32" x14ac:dyDescent="0.25">
      <c r="A1308" s="21" t="s">
        <v>254</v>
      </c>
      <c r="B1308" s="25" t="s">
        <v>2495</v>
      </c>
      <c r="C1308" s="38" t="str">
        <f>VLOOKUP(X1308, method!$A$1:$B$15, 2, 0)</f>
        <v>留後</v>
      </c>
      <c r="D1308">
        <v>10</v>
      </c>
      <c r="E1308" s="141" t="str">
        <f t="shared" si="40"/>
        <v/>
      </c>
      <c r="F1308" s="141">
        <f>COUNTIF($B$2:B1308,B1308)</f>
        <v>6</v>
      </c>
      <c r="G1308" s="141" t="str">
        <f t="shared" si="41"/>
        <v/>
      </c>
      <c r="I1308">
        <v>13</v>
      </c>
      <c r="J1308" s="58" t="s">
        <v>2503</v>
      </c>
      <c r="K1308" s="59" t="s">
        <v>85</v>
      </c>
      <c r="L1308" s="24" t="s">
        <v>179</v>
      </c>
      <c r="N1308">
        <v>130</v>
      </c>
      <c r="P1308">
        <v>64</v>
      </c>
      <c r="Q1308" t="s">
        <v>662</v>
      </c>
      <c r="R1308" t="s">
        <v>477</v>
      </c>
      <c r="S1308" s="40">
        <v>1200</v>
      </c>
      <c r="T1308" s="33" t="s">
        <v>427</v>
      </c>
      <c r="U1308">
        <v>4</v>
      </c>
      <c r="V1308">
        <v>50</v>
      </c>
      <c r="W1308">
        <v>4</v>
      </c>
      <c r="X1308">
        <v>12</v>
      </c>
      <c r="Y1308">
        <v>13</v>
      </c>
      <c r="Z1308">
        <v>10</v>
      </c>
      <c r="AD1308" t="s">
        <v>174</v>
      </c>
      <c r="AE1308">
        <v>1060</v>
      </c>
      <c r="AF1308" t="s">
        <v>46</v>
      </c>
    </row>
    <row r="1309" spans="1:32" x14ac:dyDescent="0.25">
      <c r="A1309" s="21" t="s">
        <v>254</v>
      </c>
      <c r="B1309" s="25" t="s">
        <v>2495</v>
      </c>
      <c r="C1309" s="38" t="str">
        <f>VLOOKUP(X1309, method!$A$1:$B$15, 2, 0)</f>
        <v>留後</v>
      </c>
      <c r="D1309">
        <v>11</v>
      </c>
      <c r="E1309" s="141" t="str">
        <f t="shared" si="40"/>
        <v/>
      </c>
      <c r="F1309" s="141">
        <f>COUNTIF($B$2:B1309,B1309)</f>
        <v>7</v>
      </c>
      <c r="G1309" s="141" t="str">
        <f t="shared" si="41"/>
        <v/>
      </c>
      <c r="I1309">
        <v>5</v>
      </c>
      <c r="J1309" s="58" t="s">
        <v>2503</v>
      </c>
      <c r="K1309" s="59" t="s">
        <v>85</v>
      </c>
      <c r="L1309" s="24" t="s">
        <v>179</v>
      </c>
      <c r="N1309">
        <v>121</v>
      </c>
      <c r="P1309">
        <v>57</v>
      </c>
      <c r="Q1309" t="s">
        <v>955</v>
      </c>
      <c r="R1309" t="s">
        <v>479</v>
      </c>
      <c r="S1309">
        <v>1000</v>
      </c>
      <c r="T1309" s="33" t="s">
        <v>417</v>
      </c>
      <c r="U1309" t="s">
        <v>638</v>
      </c>
      <c r="V1309" t="s">
        <v>624</v>
      </c>
      <c r="W1309" t="s">
        <v>522</v>
      </c>
      <c r="X1309">
        <v>11</v>
      </c>
      <c r="Y1309">
        <v>9</v>
      </c>
      <c r="Z1309">
        <v>11</v>
      </c>
      <c r="AD1309" t="s">
        <v>1115</v>
      </c>
      <c r="AE1309">
        <v>1058</v>
      </c>
      <c r="AF1309" t="s">
        <v>46</v>
      </c>
    </row>
    <row r="1310" spans="1:32" x14ac:dyDescent="0.25">
      <c r="A1310" s="21" t="s">
        <v>254</v>
      </c>
      <c r="B1310" s="25" t="s">
        <v>2495</v>
      </c>
      <c r="C1310" s="37" t="str">
        <f>VLOOKUP(X1310, method!$A$1:$B$15, 2, 0)</f>
        <v>中前</v>
      </c>
      <c r="D1310" s="30">
        <v>5</v>
      </c>
      <c r="E1310" s="141" t="str">
        <f t="shared" si="40"/>
        <v/>
      </c>
      <c r="F1310" s="141">
        <f>COUNTIF($B$2:B1310,B1310)</f>
        <v>8</v>
      </c>
      <c r="G1310" s="141" t="str">
        <f t="shared" si="41"/>
        <v/>
      </c>
      <c r="I1310">
        <v>4</v>
      </c>
      <c r="J1310" s="58" t="s">
        <v>2503</v>
      </c>
      <c r="K1310" s="59" t="s">
        <v>85</v>
      </c>
      <c r="L1310" s="24" t="s">
        <v>179</v>
      </c>
      <c r="N1310">
        <v>121</v>
      </c>
      <c r="P1310">
        <v>67</v>
      </c>
      <c r="Q1310" t="s">
        <v>886</v>
      </c>
      <c r="R1310" t="s">
        <v>483</v>
      </c>
      <c r="S1310" s="40">
        <v>1200</v>
      </c>
      <c r="T1310" s="33" t="s">
        <v>417</v>
      </c>
      <c r="U1310" t="s">
        <v>638</v>
      </c>
      <c r="V1310" t="s">
        <v>624</v>
      </c>
      <c r="W1310" s="12" t="s">
        <v>539</v>
      </c>
      <c r="X1310">
        <v>4</v>
      </c>
      <c r="Y1310">
        <v>5</v>
      </c>
      <c r="Z1310">
        <v>5</v>
      </c>
      <c r="AD1310" t="s">
        <v>629</v>
      </c>
      <c r="AE1310">
        <v>1068</v>
      </c>
      <c r="AF1310" t="s">
        <v>46</v>
      </c>
    </row>
    <row r="1311" spans="1:32" x14ac:dyDescent="0.25">
      <c r="A1311" s="21" t="s">
        <v>254</v>
      </c>
      <c r="B1311" s="25" t="s">
        <v>2495</v>
      </c>
      <c r="C1311" s="35" t="str">
        <f>VLOOKUP(X1311, method!$A$1:$B$15, 2, 0)</f>
        <v>放頭</v>
      </c>
      <c r="D1311" s="30">
        <v>5</v>
      </c>
      <c r="E1311" s="141" t="str">
        <f t="shared" si="40"/>
        <v/>
      </c>
      <c r="F1311" s="141">
        <f>COUNTIF($B$2:B1311,B1311)</f>
        <v>9</v>
      </c>
      <c r="G1311" s="141" t="str">
        <f t="shared" si="41"/>
        <v/>
      </c>
      <c r="I1311">
        <v>5</v>
      </c>
      <c r="J1311" s="58" t="s">
        <v>2503</v>
      </c>
      <c r="K1311" s="59" t="s">
        <v>85</v>
      </c>
      <c r="L1311" s="24" t="s">
        <v>179</v>
      </c>
      <c r="N1311">
        <v>121</v>
      </c>
      <c r="P1311">
        <v>9</v>
      </c>
      <c r="Q1311" t="s">
        <v>628</v>
      </c>
      <c r="R1311" t="s">
        <v>477</v>
      </c>
      <c r="S1311">
        <v>1000</v>
      </c>
      <c r="T1311" s="33" t="s">
        <v>427</v>
      </c>
      <c r="U1311" t="s">
        <v>638</v>
      </c>
      <c r="V1311" t="s">
        <v>624</v>
      </c>
      <c r="W1311">
        <v>7</v>
      </c>
      <c r="X1311">
        <v>2</v>
      </c>
      <c r="Y1311">
        <v>2</v>
      </c>
      <c r="Z1311">
        <v>5</v>
      </c>
      <c r="AD1311" t="s">
        <v>1554</v>
      </c>
      <c r="AE1311">
        <v>1072</v>
      </c>
      <c r="AF1311" t="s">
        <v>639</v>
      </c>
    </row>
    <row r="1312" spans="1:32" x14ac:dyDescent="0.25">
      <c r="A1312" s="21" t="s">
        <v>254</v>
      </c>
      <c r="B1312" s="26" t="s">
        <v>2496</v>
      </c>
      <c r="C1312" s="38" t="str">
        <f>VLOOKUP(X1312, method!$A$1:$B$15, 2, 0)</f>
        <v>留後</v>
      </c>
      <c r="D1312">
        <v>8</v>
      </c>
      <c r="E1312" s="141" t="str">
        <f t="shared" si="40"/>
        <v/>
      </c>
      <c r="F1312" s="141">
        <f>COUNTIF($B$2:B1312,B1312)</f>
        <v>1</v>
      </c>
      <c r="G1312" s="141" t="str">
        <f t="shared" si="41"/>
        <v/>
      </c>
      <c r="I1312">
        <v>7</v>
      </c>
      <c r="J1312" s="58" t="s">
        <v>2503</v>
      </c>
      <c r="K1312" s="62" t="s">
        <v>120</v>
      </c>
      <c r="L1312" s="20" t="s">
        <v>39</v>
      </c>
      <c r="N1312">
        <v>135</v>
      </c>
      <c r="P1312">
        <v>9.1999999999999993</v>
      </c>
      <c r="Q1312" t="s">
        <v>849</v>
      </c>
      <c r="R1312" s="32" t="s">
        <v>432</v>
      </c>
      <c r="S1312" s="40">
        <v>1200</v>
      </c>
      <c r="T1312" s="33" t="s">
        <v>417</v>
      </c>
      <c r="U1312">
        <v>4</v>
      </c>
      <c r="V1312">
        <v>58</v>
      </c>
      <c r="W1312" t="s">
        <v>474</v>
      </c>
      <c r="X1312">
        <v>11</v>
      </c>
      <c r="Y1312">
        <v>10</v>
      </c>
      <c r="Z1312">
        <v>8</v>
      </c>
      <c r="AD1312" t="s">
        <v>1147</v>
      </c>
      <c r="AE1312">
        <v>1118</v>
      </c>
      <c r="AF1312" t="s">
        <v>17</v>
      </c>
    </row>
    <row r="1313" spans="1:32" x14ac:dyDescent="0.25">
      <c r="A1313" s="21" t="s">
        <v>254</v>
      </c>
      <c r="B1313" s="26" t="s">
        <v>2496</v>
      </c>
      <c r="C1313" s="36" t="str">
        <f>VLOOKUP(X1313, method!$A$1:$B$15, 2, 0)</f>
        <v>中後</v>
      </c>
      <c r="D1313" s="28">
        <v>3</v>
      </c>
      <c r="E1313" s="140" t="str">
        <f t="shared" si="40"/>
        <v/>
      </c>
      <c r="F1313" s="140">
        <f>COUNTIF($B$2:B1313,B1313)</f>
        <v>2</v>
      </c>
      <c r="G1313" s="140" t="str">
        <f t="shared" si="41"/>
        <v/>
      </c>
      <c r="I1313">
        <v>9</v>
      </c>
      <c r="J1313" s="58" t="s">
        <v>2503</v>
      </c>
      <c r="K1313" s="62" t="s">
        <v>120</v>
      </c>
      <c r="L1313" s="20" t="s">
        <v>39</v>
      </c>
      <c r="N1313">
        <v>135</v>
      </c>
      <c r="P1313">
        <v>32</v>
      </c>
      <c r="Q1313" t="s">
        <v>415</v>
      </c>
      <c r="R1313" s="32" t="s">
        <v>416</v>
      </c>
      <c r="S1313" s="40">
        <v>1200</v>
      </c>
      <c r="T1313" s="33" t="s">
        <v>417</v>
      </c>
      <c r="U1313">
        <v>4</v>
      </c>
      <c r="V1313">
        <v>58</v>
      </c>
      <c r="W1313" s="12" t="s">
        <v>471</v>
      </c>
      <c r="X1313">
        <v>9</v>
      </c>
      <c r="Y1313">
        <v>9</v>
      </c>
      <c r="Z1313">
        <v>3</v>
      </c>
      <c r="AD1313" t="s">
        <v>652</v>
      </c>
      <c r="AE1313">
        <v>1112</v>
      </c>
      <c r="AF1313" t="s">
        <v>17</v>
      </c>
    </row>
    <row r="1314" spans="1:32" x14ac:dyDescent="0.25">
      <c r="A1314" s="21" t="s">
        <v>254</v>
      </c>
      <c r="B1314" s="26" t="s">
        <v>2496</v>
      </c>
      <c r="C1314" s="38" t="str">
        <f>VLOOKUP(X1314, method!$A$1:$B$15, 2, 0)</f>
        <v>留後</v>
      </c>
      <c r="D1314">
        <v>10</v>
      </c>
      <c r="E1314" s="141" t="str">
        <f t="shared" si="40"/>
        <v/>
      </c>
      <c r="F1314" s="141">
        <f>COUNTIF($B$2:B1314,B1314)</f>
        <v>3</v>
      </c>
      <c r="G1314" s="141" t="str">
        <f t="shared" si="41"/>
        <v/>
      </c>
      <c r="I1314">
        <v>9</v>
      </c>
      <c r="J1314" s="58" t="s">
        <v>2503</v>
      </c>
      <c r="K1314" s="68" t="s">
        <v>316</v>
      </c>
      <c r="L1314" s="20" t="s">
        <v>39</v>
      </c>
      <c r="N1314">
        <v>129</v>
      </c>
      <c r="P1314">
        <v>18</v>
      </c>
      <c r="Q1314" t="s">
        <v>1065</v>
      </c>
      <c r="R1314" t="s">
        <v>457</v>
      </c>
      <c r="S1314" s="40">
        <v>1200</v>
      </c>
      <c r="T1314" s="33" t="s">
        <v>417</v>
      </c>
      <c r="U1314">
        <v>4</v>
      </c>
      <c r="V1314">
        <v>58</v>
      </c>
      <c r="W1314">
        <v>7</v>
      </c>
      <c r="X1314">
        <v>11</v>
      </c>
      <c r="Y1314">
        <v>12</v>
      </c>
      <c r="Z1314">
        <v>10</v>
      </c>
      <c r="AD1314" t="s">
        <v>846</v>
      </c>
      <c r="AE1314">
        <v>1114</v>
      </c>
      <c r="AF1314" t="s">
        <v>17</v>
      </c>
    </row>
    <row r="1315" spans="1:32" x14ac:dyDescent="0.25">
      <c r="A1315" s="21" t="s">
        <v>254</v>
      </c>
      <c r="B1315" s="26" t="s">
        <v>2496</v>
      </c>
      <c r="C1315" s="38" t="str">
        <f>VLOOKUP(X1315, method!$A$1:$B$15, 2, 0)</f>
        <v>留後</v>
      </c>
      <c r="D1315" s="28">
        <v>2</v>
      </c>
      <c r="E1315" s="140" t="str">
        <f t="shared" si="40"/>
        <v/>
      </c>
      <c r="F1315" s="140">
        <f>COUNTIF($B$2:B1315,B1315)</f>
        <v>4</v>
      </c>
      <c r="G1315" s="140" t="str">
        <f t="shared" si="41"/>
        <v/>
      </c>
      <c r="I1315">
        <v>9</v>
      </c>
      <c r="J1315" s="58" t="s">
        <v>2503</v>
      </c>
      <c r="K1315" s="68" t="s">
        <v>316</v>
      </c>
      <c r="L1315" s="20" t="s">
        <v>39</v>
      </c>
      <c r="N1315">
        <v>128</v>
      </c>
      <c r="P1315">
        <v>42</v>
      </c>
      <c r="Q1315" t="s">
        <v>658</v>
      </c>
      <c r="R1315" t="s">
        <v>457</v>
      </c>
      <c r="S1315" s="40">
        <v>1200</v>
      </c>
      <c r="T1315" s="33" t="s">
        <v>417</v>
      </c>
      <c r="U1315">
        <v>4</v>
      </c>
      <c r="V1315">
        <v>56</v>
      </c>
      <c r="W1315" s="12" t="s">
        <v>654</v>
      </c>
      <c r="X1315">
        <v>12</v>
      </c>
      <c r="Y1315">
        <v>12</v>
      </c>
      <c r="Z1315">
        <v>2</v>
      </c>
      <c r="AD1315" t="s">
        <v>652</v>
      </c>
      <c r="AE1315">
        <v>1101</v>
      </c>
      <c r="AF1315" t="s">
        <v>17</v>
      </c>
    </row>
    <row r="1316" spans="1:32" x14ac:dyDescent="0.25">
      <c r="A1316" s="21" t="s">
        <v>254</v>
      </c>
      <c r="B1316" s="26" t="s">
        <v>2496</v>
      </c>
      <c r="C1316" s="38" t="str">
        <f>VLOOKUP(X1316, method!$A$1:$B$15, 2, 0)</f>
        <v>留後</v>
      </c>
      <c r="D1316">
        <v>10</v>
      </c>
      <c r="E1316" s="141" t="str">
        <f t="shared" si="40"/>
        <v/>
      </c>
      <c r="F1316" s="141">
        <f>COUNTIF($B$2:B1316,B1316)</f>
        <v>5</v>
      </c>
      <c r="G1316" s="141" t="str">
        <f t="shared" si="41"/>
        <v/>
      </c>
      <c r="I1316">
        <v>10</v>
      </c>
      <c r="J1316" s="58" t="s">
        <v>2503</v>
      </c>
      <c r="K1316" s="68" t="s">
        <v>316</v>
      </c>
      <c r="L1316" s="20" t="s">
        <v>39</v>
      </c>
      <c r="N1316">
        <v>130</v>
      </c>
      <c r="P1316">
        <v>9.5</v>
      </c>
      <c r="Q1316" t="s">
        <v>853</v>
      </c>
      <c r="R1316" s="32" t="s">
        <v>432</v>
      </c>
      <c r="S1316" s="40">
        <v>1200</v>
      </c>
      <c r="T1316" s="33" t="s">
        <v>427</v>
      </c>
      <c r="U1316">
        <v>4</v>
      </c>
      <c r="V1316">
        <v>58</v>
      </c>
      <c r="W1316" t="s">
        <v>502</v>
      </c>
      <c r="X1316">
        <v>12</v>
      </c>
      <c r="Y1316">
        <v>12</v>
      </c>
      <c r="Z1316">
        <v>10</v>
      </c>
      <c r="AD1316" t="s">
        <v>1555</v>
      </c>
      <c r="AE1316">
        <v>1109</v>
      </c>
      <c r="AF1316" t="s">
        <v>17</v>
      </c>
    </row>
    <row r="1317" spans="1:32" x14ac:dyDescent="0.25">
      <c r="A1317" s="21" t="s">
        <v>254</v>
      </c>
      <c r="B1317" s="26" t="s">
        <v>2496</v>
      </c>
      <c r="C1317" s="37" t="str">
        <f>VLOOKUP(X1317, method!$A$1:$B$15, 2, 0)</f>
        <v>中前</v>
      </c>
      <c r="D1317" s="30">
        <v>4</v>
      </c>
      <c r="E1317" s="141" t="str">
        <f t="shared" si="40"/>
        <v/>
      </c>
      <c r="F1317" s="141">
        <f>COUNTIF($B$2:B1317,B1317)</f>
        <v>6</v>
      </c>
      <c r="G1317" s="141" t="str">
        <f t="shared" si="41"/>
        <v/>
      </c>
      <c r="I1317">
        <v>3</v>
      </c>
      <c r="J1317" s="58" t="s">
        <v>2503</v>
      </c>
      <c r="K1317" s="68" t="s">
        <v>316</v>
      </c>
      <c r="L1317" s="20" t="s">
        <v>39</v>
      </c>
      <c r="N1317">
        <v>128</v>
      </c>
      <c r="P1317">
        <v>5</v>
      </c>
      <c r="Q1317" t="s">
        <v>431</v>
      </c>
      <c r="R1317" s="32" t="s">
        <v>432</v>
      </c>
      <c r="S1317" s="40">
        <v>1200</v>
      </c>
      <c r="T1317" s="33" t="s">
        <v>427</v>
      </c>
      <c r="U1317">
        <v>4</v>
      </c>
      <c r="V1317">
        <v>58</v>
      </c>
      <c r="W1317" s="12" t="s">
        <v>552</v>
      </c>
      <c r="X1317">
        <v>5</v>
      </c>
      <c r="Y1317">
        <v>5</v>
      </c>
      <c r="Z1317">
        <v>4</v>
      </c>
      <c r="AD1317" t="s">
        <v>828</v>
      </c>
      <c r="AE1317">
        <v>1112</v>
      </c>
      <c r="AF1317" t="s">
        <v>17</v>
      </c>
    </row>
    <row r="1318" spans="1:32" x14ac:dyDescent="0.25">
      <c r="A1318" s="21" t="s">
        <v>254</v>
      </c>
      <c r="B1318" s="26" t="s">
        <v>2496</v>
      </c>
      <c r="C1318" s="37" t="str">
        <f>VLOOKUP(X1318, method!$A$1:$B$15, 2, 0)</f>
        <v>中前</v>
      </c>
      <c r="D1318" s="28">
        <v>2</v>
      </c>
      <c r="E1318" s="140" t="str">
        <f t="shared" si="40"/>
        <v/>
      </c>
      <c r="F1318" s="140">
        <f>COUNTIF($B$2:B1318,B1318)</f>
        <v>7</v>
      </c>
      <c r="G1318" s="140" t="str">
        <f t="shared" si="41"/>
        <v/>
      </c>
      <c r="I1318">
        <v>2</v>
      </c>
      <c r="J1318" s="58" t="s">
        <v>2503</v>
      </c>
      <c r="K1318" s="68" t="s">
        <v>316</v>
      </c>
      <c r="L1318" s="20" t="s">
        <v>39</v>
      </c>
      <c r="N1318">
        <v>124</v>
      </c>
      <c r="P1318">
        <v>2.9</v>
      </c>
      <c r="Q1318" t="s">
        <v>551</v>
      </c>
      <c r="R1318" s="31" t="s">
        <v>420</v>
      </c>
      <c r="S1318" s="40">
        <v>1200</v>
      </c>
      <c r="T1318" s="33" t="s">
        <v>427</v>
      </c>
      <c r="U1318">
        <v>4</v>
      </c>
      <c r="V1318">
        <v>56</v>
      </c>
      <c r="W1318" s="12" t="s">
        <v>446</v>
      </c>
      <c r="X1318">
        <v>6</v>
      </c>
      <c r="Y1318">
        <v>5</v>
      </c>
      <c r="Z1318">
        <v>2</v>
      </c>
      <c r="AD1318" t="s">
        <v>1556</v>
      </c>
      <c r="AE1318">
        <v>1102</v>
      </c>
      <c r="AF1318" t="s">
        <v>569</v>
      </c>
    </row>
    <row r="1319" spans="1:32" x14ac:dyDescent="0.25">
      <c r="A1319" s="21" t="s">
        <v>254</v>
      </c>
      <c r="B1319" s="26" t="s">
        <v>2496</v>
      </c>
      <c r="C1319" s="38" t="str">
        <f>VLOOKUP(X1319, method!$A$1:$B$15, 2, 0)</f>
        <v>留後</v>
      </c>
      <c r="D1319" s="30">
        <v>5</v>
      </c>
      <c r="E1319" s="141" t="str">
        <f t="shared" si="40"/>
        <v/>
      </c>
      <c r="F1319" s="141">
        <f>COUNTIF($B$2:B1319,B1319)</f>
        <v>8</v>
      </c>
      <c r="G1319" s="141" t="str">
        <f t="shared" si="41"/>
        <v/>
      </c>
      <c r="I1319">
        <v>12</v>
      </c>
      <c r="J1319" s="58" t="s">
        <v>2503</v>
      </c>
      <c r="K1319" s="62" t="s">
        <v>120</v>
      </c>
      <c r="L1319" s="20" t="s">
        <v>39</v>
      </c>
      <c r="N1319">
        <v>134</v>
      </c>
      <c r="P1319">
        <v>5.2</v>
      </c>
      <c r="Q1319" t="s">
        <v>437</v>
      </c>
      <c r="R1319" s="32" t="s">
        <v>432</v>
      </c>
      <c r="S1319" s="40">
        <v>1200</v>
      </c>
      <c r="T1319" s="34" t="s">
        <v>438</v>
      </c>
      <c r="U1319">
        <v>4</v>
      </c>
      <c r="V1319">
        <v>58</v>
      </c>
      <c r="W1319" t="s">
        <v>516</v>
      </c>
      <c r="X1319">
        <v>11</v>
      </c>
      <c r="Y1319">
        <v>11</v>
      </c>
      <c r="Z1319">
        <v>5</v>
      </c>
      <c r="AD1319" t="s">
        <v>1147</v>
      </c>
      <c r="AE1319">
        <v>1122</v>
      </c>
      <c r="AF1319" t="s">
        <v>46</v>
      </c>
    </row>
    <row r="1320" spans="1:32" x14ac:dyDescent="0.25">
      <c r="A1320" s="21" t="s">
        <v>254</v>
      </c>
      <c r="B1320" s="26" t="s">
        <v>2496</v>
      </c>
      <c r="C1320" s="37" t="str">
        <f>VLOOKUP(X1320, method!$A$1:$B$15, 2, 0)</f>
        <v>中前</v>
      </c>
      <c r="D1320" s="28">
        <v>3</v>
      </c>
      <c r="E1320" s="140" t="str">
        <f t="shared" si="40"/>
        <v/>
      </c>
      <c r="F1320" s="140">
        <f>COUNTIF($B$2:B1320,B1320)</f>
        <v>9</v>
      </c>
      <c r="G1320" s="140" t="str">
        <f t="shared" si="41"/>
        <v/>
      </c>
      <c r="I1320">
        <v>7</v>
      </c>
      <c r="J1320" s="58" t="s">
        <v>2503</v>
      </c>
      <c r="K1320" s="62" t="s">
        <v>120</v>
      </c>
      <c r="L1320" s="20" t="s">
        <v>39</v>
      </c>
      <c r="N1320">
        <v>133</v>
      </c>
      <c r="P1320">
        <v>10</v>
      </c>
      <c r="Q1320" t="s">
        <v>896</v>
      </c>
      <c r="R1320" s="31" t="s">
        <v>420</v>
      </c>
      <c r="S1320" s="40">
        <v>1200</v>
      </c>
      <c r="T1320" s="33" t="s">
        <v>427</v>
      </c>
      <c r="U1320">
        <v>4</v>
      </c>
      <c r="V1320">
        <v>58</v>
      </c>
      <c r="W1320" s="12" t="s">
        <v>539</v>
      </c>
      <c r="X1320">
        <v>4</v>
      </c>
      <c r="Y1320">
        <v>3</v>
      </c>
      <c r="Z1320">
        <v>3</v>
      </c>
      <c r="AD1320" t="s">
        <v>568</v>
      </c>
      <c r="AE1320">
        <v>1113</v>
      </c>
      <c r="AF1320" t="s">
        <v>572</v>
      </c>
    </row>
    <row r="1321" spans="1:32" x14ac:dyDescent="0.25">
      <c r="A1321" s="21" t="s">
        <v>254</v>
      </c>
      <c r="B1321" s="26" t="s">
        <v>2496</v>
      </c>
      <c r="C1321" s="35" t="str">
        <f>VLOOKUP(X1321, method!$A$1:$B$15, 2, 0)</f>
        <v>放頭</v>
      </c>
      <c r="D1321" s="28">
        <v>3</v>
      </c>
      <c r="E1321" s="140" t="str">
        <f t="shared" si="40"/>
        <v/>
      </c>
      <c r="F1321" s="140">
        <f>COUNTIF($B$2:B1321,B1321)</f>
        <v>10</v>
      </c>
      <c r="G1321" s="140" t="str">
        <f t="shared" si="41"/>
        <v/>
      </c>
      <c r="I1321">
        <v>2</v>
      </c>
      <c r="J1321" s="58" t="s">
        <v>2503</v>
      </c>
      <c r="K1321" s="62" t="s">
        <v>120</v>
      </c>
      <c r="L1321" s="20" t="s">
        <v>39</v>
      </c>
      <c r="N1321">
        <v>135</v>
      </c>
      <c r="P1321">
        <v>5.0999999999999996</v>
      </c>
      <c r="Q1321" t="s">
        <v>555</v>
      </c>
      <c r="R1321" s="32" t="s">
        <v>416</v>
      </c>
      <c r="S1321" s="40">
        <v>1200</v>
      </c>
      <c r="T1321" s="33" t="s">
        <v>417</v>
      </c>
      <c r="U1321">
        <v>4</v>
      </c>
      <c r="V1321">
        <v>59</v>
      </c>
      <c r="W1321" s="12" t="s">
        <v>549</v>
      </c>
      <c r="X1321">
        <v>3</v>
      </c>
      <c r="Y1321">
        <v>6</v>
      </c>
      <c r="Z1321">
        <v>3</v>
      </c>
      <c r="AD1321" t="s">
        <v>805</v>
      </c>
      <c r="AE1321">
        <v>1113</v>
      </c>
      <c r="AF1321" t="s">
        <v>17</v>
      </c>
    </row>
    <row r="1322" spans="1:32" x14ac:dyDescent="0.25">
      <c r="A1322" s="21" t="s">
        <v>254</v>
      </c>
      <c r="B1322" s="26" t="s">
        <v>2496</v>
      </c>
      <c r="C1322" s="38" t="str">
        <f>VLOOKUP(X1322, method!$A$1:$B$15, 2, 0)</f>
        <v>留後</v>
      </c>
      <c r="D1322">
        <v>7</v>
      </c>
      <c r="E1322" s="141" t="str">
        <f t="shared" si="40"/>
        <v/>
      </c>
      <c r="F1322" s="141">
        <f>COUNTIF($B$2:B1322,B1322)</f>
        <v>11</v>
      </c>
      <c r="G1322" s="141" t="str">
        <f t="shared" si="41"/>
        <v/>
      </c>
      <c r="I1322">
        <v>10</v>
      </c>
      <c r="J1322" s="58" t="s">
        <v>2503</v>
      </c>
      <c r="K1322" s="62" t="s">
        <v>120</v>
      </c>
      <c r="L1322" s="20" t="s">
        <v>39</v>
      </c>
      <c r="N1322">
        <v>135</v>
      </c>
      <c r="P1322">
        <v>8.8000000000000007</v>
      </c>
      <c r="Q1322" t="s">
        <v>448</v>
      </c>
      <c r="R1322" s="32" t="s">
        <v>432</v>
      </c>
      <c r="S1322" s="40">
        <v>1200</v>
      </c>
      <c r="T1322" s="33" t="s">
        <v>427</v>
      </c>
      <c r="U1322">
        <v>4</v>
      </c>
      <c r="V1322">
        <v>59</v>
      </c>
      <c r="W1322" t="s">
        <v>474</v>
      </c>
      <c r="X1322">
        <v>12</v>
      </c>
      <c r="Y1322">
        <v>12</v>
      </c>
      <c r="Z1322">
        <v>7</v>
      </c>
      <c r="AD1322" t="s">
        <v>567</v>
      </c>
      <c r="AE1322">
        <v>1110</v>
      </c>
      <c r="AF1322" t="s">
        <v>17</v>
      </c>
    </row>
    <row r="1323" spans="1:32" x14ac:dyDescent="0.25">
      <c r="A1323" s="21" t="s">
        <v>254</v>
      </c>
      <c r="B1323" s="26" t="s">
        <v>2496</v>
      </c>
      <c r="C1323" s="38" t="str">
        <f>VLOOKUP(X1323, method!$A$1:$B$15, 2, 0)</f>
        <v>留後</v>
      </c>
      <c r="D1323">
        <v>6</v>
      </c>
      <c r="E1323" s="141" t="str">
        <f t="shared" si="40"/>
        <v/>
      </c>
      <c r="F1323" s="141">
        <f>COUNTIF($B$2:B1323,B1323)</f>
        <v>12</v>
      </c>
      <c r="G1323" s="141" t="str">
        <f t="shared" si="41"/>
        <v/>
      </c>
      <c r="I1323">
        <v>8</v>
      </c>
      <c r="J1323" s="58" t="s">
        <v>2503</v>
      </c>
      <c r="K1323" s="83" t="s">
        <v>1061</v>
      </c>
      <c r="L1323" s="20" t="s">
        <v>39</v>
      </c>
      <c r="N1323">
        <v>134</v>
      </c>
      <c r="P1323">
        <v>3.2</v>
      </c>
      <c r="Q1323" t="s">
        <v>451</v>
      </c>
      <c r="R1323" s="31" t="s">
        <v>420</v>
      </c>
      <c r="S1323" s="40">
        <v>1200</v>
      </c>
      <c r="T1323" s="33" t="s">
        <v>417</v>
      </c>
      <c r="U1323">
        <v>4</v>
      </c>
      <c r="V1323">
        <v>59</v>
      </c>
      <c r="W1323" s="12" t="s">
        <v>552</v>
      </c>
      <c r="X1323">
        <v>11</v>
      </c>
      <c r="Y1323">
        <v>11</v>
      </c>
      <c r="Z1323">
        <v>6</v>
      </c>
      <c r="AD1323" t="s">
        <v>22</v>
      </c>
      <c r="AE1323">
        <v>1116</v>
      </c>
      <c r="AF1323" t="s">
        <v>17</v>
      </c>
    </row>
    <row r="1324" spans="1:32" x14ac:dyDescent="0.25">
      <c r="A1324" s="21" t="s">
        <v>254</v>
      </c>
      <c r="B1324" s="26" t="s">
        <v>2496</v>
      </c>
      <c r="C1324" s="36" t="str">
        <f>VLOOKUP(X1324, method!$A$1:$B$15, 2, 0)</f>
        <v>中後</v>
      </c>
      <c r="D1324" s="28">
        <v>1</v>
      </c>
      <c r="E1324" s="140" t="str">
        <f t="shared" si="40"/>
        <v/>
      </c>
      <c r="F1324" s="140">
        <f>COUNTIF($B$2:B1324,B1324)</f>
        <v>13</v>
      </c>
      <c r="G1324" s="140" t="str">
        <f t="shared" si="41"/>
        <v/>
      </c>
      <c r="I1324">
        <v>8</v>
      </c>
      <c r="J1324" s="58" t="s">
        <v>2503</v>
      </c>
      <c r="K1324" s="62" t="s">
        <v>120</v>
      </c>
      <c r="L1324" s="20" t="s">
        <v>39</v>
      </c>
      <c r="N1324">
        <v>128</v>
      </c>
      <c r="P1324">
        <v>4</v>
      </c>
      <c r="Q1324" t="s">
        <v>580</v>
      </c>
      <c r="R1324" s="32" t="s">
        <v>432</v>
      </c>
      <c r="S1324" s="40">
        <v>1200</v>
      </c>
      <c r="T1324" s="33" t="s">
        <v>417</v>
      </c>
      <c r="U1324">
        <v>4</v>
      </c>
      <c r="V1324">
        <v>52</v>
      </c>
      <c r="W1324" s="12" t="s">
        <v>423</v>
      </c>
      <c r="X1324">
        <v>10</v>
      </c>
      <c r="Y1324">
        <v>9</v>
      </c>
      <c r="Z1324">
        <v>1</v>
      </c>
      <c r="AD1324" t="s">
        <v>1060</v>
      </c>
      <c r="AE1324">
        <v>1108</v>
      </c>
      <c r="AF1324" t="s">
        <v>17</v>
      </c>
    </row>
    <row r="1325" spans="1:32" x14ac:dyDescent="0.25">
      <c r="A1325" s="21" t="s">
        <v>254</v>
      </c>
      <c r="B1325" s="26" t="s">
        <v>2496</v>
      </c>
      <c r="C1325" s="35" t="str">
        <f>VLOOKUP(X1325, method!$A$1:$B$15, 2, 0)</f>
        <v>放頭</v>
      </c>
      <c r="D1325" s="28">
        <v>3</v>
      </c>
      <c r="E1325" s="140" t="str">
        <f t="shared" si="40"/>
        <v/>
      </c>
      <c r="F1325" s="140">
        <f>COUNTIF($B$2:B1325,B1325)</f>
        <v>14</v>
      </c>
      <c r="G1325" s="140" t="str">
        <f t="shared" si="41"/>
        <v/>
      </c>
      <c r="I1325">
        <v>7</v>
      </c>
      <c r="J1325" s="58" t="s">
        <v>2503</v>
      </c>
      <c r="K1325" s="62" t="s">
        <v>120</v>
      </c>
      <c r="L1325" s="20" t="s">
        <v>39</v>
      </c>
      <c r="N1325">
        <v>127</v>
      </c>
      <c r="P1325">
        <v>3</v>
      </c>
      <c r="Q1325" t="s">
        <v>901</v>
      </c>
      <c r="R1325" s="32" t="s">
        <v>416</v>
      </c>
      <c r="S1325" s="40">
        <v>1200</v>
      </c>
      <c r="T1325" s="33" t="s">
        <v>417</v>
      </c>
      <c r="U1325">
        <v>4</v>
      </c>
      <c r="V1325">
        <v>52</v>
      </c>
      <c r="W1325" s="12" t="s">
        <v>418</v>
      </c>
      <c r="X1325">
        <v>3</v>
      </c>
      <c r="Y1325">
        <v>2</v>
      </c>
      <c r="Z1325">
        <v>3</v>
      </c>
      <c r="AD1325" t="s">
        <v>534</v>
      </c>
      <c r="AE1325">
        <v>1106</v>
      </c>
      <c r="AF1325" t="s">
        <v>17</v>
      </c>
    </row>
    <row r="1326" spans="1:32" x14ac:dyDescent="0.25">
      <c r="A1326" s="21" t="s">
        <v>254</v>
      </c>
      <c r="B1326" s="26" t="s">
        <v>2496</v>
      </c>
      <c r="C1326" s="37" t="str">
        <f>VLOOKUP(X1326, method!$A$1:$B$15, 2, 0)</f>
        <v>中前</v>
      </c>
      <c r="D1326" s="28">
        <v>1</v>
      </c>
      <c r="E1326" s="140" t="str">
        <f t="shared" si="40"/>
        <v/>
      </c>
      <c r="F1326" s="140">
        <f>COUNTIF($B$2:B1326,B1326)</f>
        <v>15</v>
      </c>
      <c r="G1326" s="140" t="str">
        <f t="shared" si="41"/>
        <v/>
      </c>
      <c r="I1326">
        <v>2</v>
      </c>
      <c r="J1326" s="58" t="s">
        <v>2503</v>
      </c>
      <c r="K1326" s="62" t="s">
        <v>120</v>
      </c>
      <c r="L1326" s="20" t="s">
        <v>39</v>
      </c>
      <c r="N1326">
        <v>120</v>
      </c>
      <c r="P1326">
        <v>6.1</v>
      </c>
      <c r="Q1326" t="s">
        <v>583</v>
      </c>
      <c r="R1326" s="32" t="s">
        <v>432</v>
      </c>
      <c r="S1326" s="40">
        <v>1200</v>
      </c>
      <c r="T1326" s="33" t="s">
        <v>417</v>
      </c>
      <c r="U1326">
        <v>4</v>
      </c>
      <c r="V1326">
        <v>45</v>
      </c>
      <c r="W1326" s="12" t="s">
        <v>423</v>
      </c>
      <c r="X1326">
        <v>5</v>
      </c>
      <c r="Y1326">
        <v>4</v>
      </c>
      <c r="Z1326">
        <v>1</v>
      </c>
      <c r="AD1326" t="s">
        <v>837</v>
      </c>
      <c r="AE1326">
        <v>1122</v>
      </c>
      <c r="AF1326" t="s">
        <v>17</v>
      </c>
    </row>
    <row r="1327" spans="1:32" x14ac:dyDescent="0.25">
      <c r="A1327" s="21" t="s">
        <v>254</v>
      </c>
      <c r="B1327" s="26" t="s">
        <v>2496</v>
      </c>
      <c r="C1327" s="38" t="str">
        <f>VLOOKUP(X1327, method!$A$1:$B$15, 2, 0)</f>
        <v>留後</v>
      </c>
      <c r="D1327" s="30">
        <v>4</v>
      </c>
      <c r="E1327" s="141" t="str">
        <f t="shared" si="40"/>
        <v/>
      </c>
      <c r="F1327" s="141">
        <f>COUNTIF($B$2:B1327,B1327)</f>
        <v>16</v>
      </c>
      <c r="G1327" s="141" t="str">
        <f t="shared" si="41"/>
        <v/>
      </c>
      <c r="I1327">
        <v>12</v>
      </c>
      <c r="J1327" s="58" t="s">
        <v>2503</v>
      </c>
      <c r="K1327" s="54" t="s">
        <v>58</v>
      </c>
      <c r="L1327" s="20" t="s">
        <v>39</v>
      </c>
      <c r="N1327">
        <v>121</v>
      </c>
      <c r="P1327">
        <v>24</v>
      </c>
      <c r="Q1327" t="s">
        <v>745</v>
      </c>
      <c r="R1327" t="s">
        <v>465</v>
      </c>
      <c r="S1327" s="40">
        <v>1200</v>
      </c>
      <c r="T1327" s="33" t="s">
        <v>417</v>
      </c>
      <c r="U1327">
        <v>4</v>
      </c>
      <c r="V1327">
        <v>45</v>
      </c>
      <c r="W1327" s="12">
        <v>1</v>
      </c>
      <c r="X1327">
        <v>12</v>
      </c>
      <c r="Y1327">
        <v>11</v>
      </c>
      <c r="Z1327">
        <v>4</v>
      </c>
      <c r="AD1327" t="s">
        <v>395</v>
      </c>
      <c r="AE1327">
        <v>1113</v>
      </c>
      <c r="AF1327" t="s">
        <v>1557</v>
      </c>
    </row>
    <row r="1328" spans="1:32" x14ac:dyDescent="0.25">
      <c r="A1328" s="21" t="s">
        <v>254</v>
      </c>
      <c r="B1328" s="26" t="s">
        <v>2496</v>
      </c>
      <c r="C1328" s="38" t="str">
        <f>VLOOKUP(X1328, method!$A$1:$B$15, 2, 0)</f>
        <v>留後</v>
      </c>
      <c r="D1328">
        <v>6</v>
      </c>
      <c r="E1328" s="141" t="str">
        <f t="shared" si="40"/>
        <v/>
      </c>
      <c r="F1328" s="141">
        <f>COUNTIF($B$2:B1328,B1328)</f>
        <v>17</v>
      </c>
      <c r="G1328" s="141" t="str">
        <f t="shared" si="41"/>
        <v/>
      </c>
      <c r="I1328">
        <v>10</v>
      </c>
      <c r="J1328" s="58" t="s">
        <v>2503</v>
      </c>
      <c r="K1328" s="62" t="s">
        <v>120</v>
      </c>
      <c r="L1328" s="20" t="s">
        <v>39</v>
      </c>
      <c r="N1328">
        <v>122</v>
      </c>
      <c r="P1328">
        <v>41</v>
      </c>
      <c r="Q1328" t="s">
        <v>746</v>
      </c>
      <c r="R1328" s="32" t="s">
        <v>426</v>
      </c>
      <c r="S1328" s="40">
        <v>1200</v>
      </c>
      <c r="T1328" s="33" t="s">
        <v>417</v>
      </c>
      <c r="U1328">
        <v>4</v>
      </c>
      <c r="V1328">
        <v>47</v>
      </c>
      <c r="W1328" t="s">
        <v>474</v>
      </c>
      <c r="X1328">
        <v>11</v>
      </c>
      <c r="Y1328">
        <v>12</v>
      </c>
      <c r="Z1328">
        <v>6</v>
      </c>
      <c r="AD1328" t="s">
        <v>819</v>
      </c>
      <c r="AE1328">
        <v>1101</v>
      </c>
      <c r="AF1328" t="s">
        <v>1558</v>
      </c>
    </row>
    <row r="1329" spans="1:32" x14ac:dyDescent="0.25">
      <c r="A1329" s="21" t="s">
        <v>254</v>
      </c>
      <c r="B1329" s="26" t="s">
        <v>2496</v>
      </c>
      <c r="C1329" s="36" t="str">
        <f>VLOOKUP(X1329, method!$A$1:$B$15, 2, 0)</f>
        <v>中後</v>
      </c>
      <c r="D1329">
        <v>10</v>
      </c>
      <c r="E1329" s="141" t="str">
        <f t="shared" si="40"/>
        <v/>
      </c>
      <c r="F1329" s="141">
        <f>COUNTIF($B$2:B1329,B1329)</f>
        <v>18</v>
      </c>
      <c r="G1329" s="141" t="str">
        <f t="shared" si="41"/>
        <v/>
      </c>
      <c r="I1329">
        <v>5</v>
      </c>
      <c r="J1329" s="58" t="s">
        <v>2503</v>
      </c>
      <c r="K1329" s="57" t="s">
        <v>326</v>
      </c>
      <c r="L1329" s="21" t="s">
        <v>168</v>
      </c>
      <c r="N1329">
        <v>126</v>
      </c>
      <c r="P1329">
        <v>55</v>
      </c>
      <c r="Q1329" t="s">
        <v>637</v>
      </c>
      <c r="R1329" t="s">
        <v>457</v>
      </c>
      <c r="S1329">
        <v>1650</v>
      </c>
      <c r="T1329" s="34" t="s">
        <v>671</v>
      </c>
      <c r="U1329">
        <v>4</v>
      </c>
      <c r="V1329">
        <v>50</v>
      </c>
      <c r="W1329" t="s">
        <v>1283</v>
      </c>
      <c r="X1329">
        <v>9</v>
      </c>
      <c r="Y1329">
        <v>9</v>
      </c>
      <c r="Z1329">
        <v>10</v>
      </c>
      <c r="AA1329">
        <v>10</v>
      </c>
      <c r="AD1329" t="s">
        <v>1559</v>
      </c>
      <c r="AE1329">
        <v>1070</v>
      </c>
      <c r="AF1329" t="s">
        <v>1560</v>
      </c>
    </row>
    <row r="1330" spans="1:32" x14ac:dyDescent="0.25">
      <c r="A1330" s="21" t="s">
        <v>254</v>
      </c>
      <c r="B1330" s="26" t="s">
        <v>2496</v>
      </c>
      <c r="C1330" s="38" t="str">
        <f>VLOOKUP(X1330, method!$A$1:$B$15, 2, 0)</f>
        <v>留後</v>
      </c>
      <c r="D1330">
        <v>11</v>
      </c>
      <c r="E1330" s="141" t="str">
        <f t="shared" si="40"/>
        <v/>
      </c>
      <c r="F1330" s="141">
        <f>COUNTIF($B$2:B1330,B1330)</f>
        <v>19</v>
      </c>
      <c r="G1330" s="141" t="str">
        <f t="shared" si="41"/>
        <v/>
      </c>
      <c r="I1330">
        <v>4</v>
      </c>
      <c r="J1330" s="58" t="s">
        <v>2503</v>
      </c>
      <c r="K1330" s="57" t="s">
        <v>326</v>
      </c>
      <c r="L1330" s="21" t="s">
        <v>168</v>
      </c>
      <c r="N1330">
        <v>127</v>
      </c>
      <c r="P1330">
        <v>109</v>
      </c>
      <c r="Q1330" t="s">
        <v>834</v>
      </c>
      <c r="R1330" t="s">
        <v>457</v>
      </c>
      <c r="S1330" s="40">
        <v>1200</v>
      </c>
      <c r="T1330" s="33" t="s">
        <v>417</v>
      </c>
      <c r="U1330">
        <v>4</v>
      </c>
      <c r="V1330">
        <v>52</v>
      </c>
      <c r="W1330" t="s">
        <v>738</v>
      </c>
      <c r="X1330">
        <v>12</v>
      </c>
      <c r="Y1330">
        <v>12</v>
      </c>
      <c r="Z1330">
        <v>11</v>
      </c>
      <c r="AD1330" t="s">
        <v>577</v>
      </c>
      <c r="AE1330">
        <v>1062</v>
      </c>
      <c r="AF1330" t="s">
        <v>1560</v>
      </c>
    </row>
    <row r="1331" spans="1:32" x14ac:dyDescent="0.25">
      <c r="A1331" s="21" t="s">
        <v>254</v>
      </c>
      <c r="B1331" s="26" t="s">
        <v>2496</v>
      </c>
      <c r="C1331" s="38" t="str">
        <f>VLOOKUP(X1331, method!$A$1:$B$15, 2, 0)</f>
        <v>留後</v>
      </c>
      <c r="D1331">
        <v>13</v>
      </c>
      <c r="E1331" s="141" t="str">
        <f t="shared" si="40"/>
        <v/>
      </c>
      <c r="F1331" s="141">
        <f>COUNTIF($B$2:B1331,B1331)</f>
        <v>20</v>
      </c>
      <c r="G1331" s="141" t="str">
        <f t="shared" si="41"/>
        <v/>
      </c>
      <c r="I1331">
        <v>11</v>
      </c>
      <c r="J1331" s="58" t="s">
        <v>2503</v>
      </c>
      <c r="K1331" s="57" t="s">
        <v>326</v>
      </c>
      <c r="L1331" s="21" t="s">
        <v>168</v>
      </c>
      <c r="N1331">
        <v>131</v>
      </c>
      <c r="P1331">
        <v>91</v>
      </c>
      <c r="Q1331" t="s">
        <v>723</v>
      </c>
      <c r="R1331" t="s">
        <v>483</v>
      </c>
      <c r="S1331">
        <v>1400</v>
      </c>
      <c r="T1331" s="33" t="s">
        <v>417</v>
      </c>
      <c r="U1331">
        <v>4</v>
      </c>
      <c r="V1331">
        <v>56</v>
      </c>
      <c r="W1331" t="s">
        <v>1552</v>
      </c>
      <c r="X1331">
        <v>13</v>
      </c>
      <c r="Y1331">
        <v>14</v>
      </c>
      <c r="Z1331">
        <v>14</v>
      </c>
      <c r="AA1331">
        <v>13</v>
      </c>
      <c r="AD1331" t="s">
        <v>1561</v>
      </c>
      <c r="AE1331">
        <v>1076</v>
      </c>
      <c r="AF1331" t="s">
        <v>1560</v>
      </c>
    </row>
    <row r="1332" spans="1:32" x14ac:dyDescent="0.25">
      <c r="A1332" s="21" t="s">
        <v>254</v>
      </c>
      <c r="B1332" s="26" t="s">
        <v>2496</v>
      </c>
      <c r="C1332" s="38" t="str">
        <f>VLOOKUP(X1332, method!$A$1:$B$15, 2, 0)</f>
        <v>留後</v>
      </c>
      <c r="D1332">
        <v>7</v>
      </c>
      <c r="E1332" s="141" t="str">
        <f t="shared" si="40"/>
        <v/>
      </c>
      <c r="F1332" s="141">
        <f>COUNTIF($B$2:B1332,B1332)</f>
        <v>21</v>
      </c>
      <c r="G1332" s="141" t="str">
        <f t="shared" si="41"/>
        <v/>
      </c>
      <c r="I1332">
        <v>10</v>
      </c>
      <c r="J1332" s="58" t="s">
        <v>2503</v>
      </c>
      <c r="K1332" s="57" t="s">
        <v>326</v>
      </c>
      <c r="L1332" s="21" t="s">
        <v>168</v>
      </c>
      <c r="N1332">
        <v>132</v>
      </c>
      <c r="P1332">
        <v>56</v>
      </c>
      <c r="Q1332" t="s">
        <v>478</v>
      </c>
      <c r="R1332" t="s">
        <v>457</v>
      </c>
      <c r="S1332" s="40">
        <v>1200</v>
      </c>
      <c r="T1332" s="34" t="s">
        <v>671</v>
      </c>
      <c r="U1332">
        <v>4</v>
      </c>
      <c r="V1332">
        <v>58</v>
      </c>
      <c r="W1332" t="s">
        <v>453</v>
      </c>
      <c r="X1332">
        <v>11</v>
      </c>
      <c r="Y1332">
        <v>12</v>
      </c>
      <c r="Z1332">
        <v>7</v>
      </c>
      <c r="AD1332" t="s">
        <v>1562</v>
      </c>
      <c r="AE1332">
        <v>1084</v>
      </c>
      <c r="AF1332" t="s">
        <v>1560</v>
      </c>
    </row>
    <row r="1333" spans="1:32" x14ac:dyDescent="0.25">
      <c r="A1333" s="21" t="s">
        <v>254</v>
      </c>
      <c r="B1333" s="26" t="s">
        <v>2496</v>
      </c>
      <c r="C1333" s="38" t="str">
        <f>VLOOKUP(X1333, method!$A$1:$B$15, 2, 0)</f>
        <v>留後</v>
      </c>
      <c r="D1333">
        <v>7</v>
      </c>
      <c r="E1333" s="141" t="str">
        <f t="shared" si="40"/>
        <v/>
      </c>
      <c r="F1333" s="141">
        <f>COUNTIF($B$2:B1333,B1333)</f>
        <v>22</v>
      </c>
      <c r="G1333" s="141" t="str">
        <f t="shared" si="41"/>
        <v/>
      </c>
      <c r="I1333">
        <v>9</v>
      </c>
      <c r="J1333" s="58" t="s">
        <v>2503</v>
      </c>
      <c r="K1333" s="57" t="s">
        <v>326</v>
      </c>
      <c r="L1333" s="21" t="s">
        <v>168</v>
      </c>
      <c r="N1333">
        <v>133</v>
      </c>
      <c r="P1333">
        <v>119</v>
      </c>
      <c r="Q1333" t="s">
        <v>807</v>
      </c>
      <c r="R1333" t="s">
        <v>457</v>
      </c>
      <c r="S1333" s="40">
        <v>1200</v>
      </c>
      <c r="T1333" s="33" t="s">
        <v>417</v>
      </c>
      <c r="U1333">
        <v>4</v>
      </c>
      <c r="V1333">
        <v>60</v>
      </c>
      <c r="W1333" t="s">
        <v>429</v>
      </c>
      <c r="X1333">
        <v>11</v>
      </c>
      <c r="Y1333">
        <v>11</v>
      </c>
      <c r="Z1333">
        <v>7</v>
      </c>
      <c r="AD1333" t="s">
        <v>55</v>
      </c>
      <c r="AE1333">
        <v>1087</v>
      </c>
      <c r="AF1333" t="s">
        <v>1560</v>
      </c>
    </row>
    <row r="1334" spans="1:32" x14ac:dyDescent="0.25">
      <c r="A1334" s="21" t="s">
        <v>254</v>
      </c>
      <c r="B1334" s="26" t="s">
        <v>2496</v>
      </c>
      <c r="C1334" s="37" t="str">
        <f>VLOOKUP(X1334, method!$A$1:$B$15, 2, 0)</f>
        <v>中前</v>
      </c>
      <c r="D1334">
        <v>10</v>
      </c>
      <c r="E1334" s="141" t="str">
        <f t="shared" si="40"/>
        <v/>
      </c>
      <c r="F1334" s="141">
        <f>COUNTIF($B$2:B1334,B1334)</f>
        <v>23</v>
      </c>
      <c r="G1334" s="141" t="str">
        <f t="shared" si="41"/>
        <v/>
      </c>
      <c r="I1334">
        <v>1</v>
      </c>
      <c r="J1334" s="58" t="s">
        <v>2503</v>
      </c>
      <c r="K1334" s="73" t="s">
        <v>452</v>
      </c>
      <c r="L1334" s="21" t="s">
        <v>168</v>
      </c>
      <c r="N1334">
        <v>117</v>
      </c>
      <c r="P1334">
        <v>139</v>
      </c>
      <c r="Q1334" t="s">
        <v>1018</v>
      </c>
      <c r="R1334" s="32" t="s">
        <v>432</v>
      </c>
      <c r="S1334" s="40">
        <v>1200</v>
      </c>
      <c r="T1334" s="34" t="s">
        <v>438</v>
      </c>
      <c r="U1334">
        <v>3</v>
      </c>
      <c r="V1334">
        <v>62</v>
      </c>
      <c r="W1334">
        <v>16</v>
      </c>
      <c r="X1334">
        <v>7</v>
      </c>
      <c r="Y1334">
        <v>9</v>
      </c>
      <c r="Z1334">
        <v>10</v>
      </c>
      <c r="AD1334" t="s">
        <v>1563</v>
      </c>
      <c r="AE1334">
        <v>1082</v>
      </c>
      <c r="AF1334" t="s">
        <v>1564</v>
      </c>
    </row>
    <row r="1335" spans="1:32" x14ac:dyDescent="0.25">
      <c r="A1335" s="21" t="s">
        <v>254</v>
      </c>
      <c r="B1335" s="26" t="s">
        <v>2496</v>
      </c>
      <c r="C1335" s="36" t="str">
        <f>VLOOKUP(X1335, method!$A$1:$B$15, 2, 0)</f>
        <v>中後</v>
      </c>
      <c r="D1335">
        <v>10</v>
      </c>
      <c r="E1335" s="141" t="str">
        <f t="shared" si="40"/>
        <v/>
      </c>
      <c r="F1335" s="141">
        <f>COUNTIF($B$2:B1335,B1335)</f>
        <v>24</v>
      </c>
      <c r="G1335" s="141" t="str">
        <f t="shared" si="41"/>
        <v/>
      </c>
      <c r="I1335">
        <v>4</v>
      </c>
      <c r="J1335" s="58" t="s">
        <v>2503</v>
      </c>
      <c r="K1335" s="65" t="s">
        <v>167</v>
      </c>
      <c r="L1335" s="21" t="s">
        <v>168</v>
      </c>
      <c r="N1335">
        <v>120</v>
      </c>
      <c r="P1335">
        <v>125</v>
      </c>
      <c r="Q1335" t="s">
        <v>1565</v>
      </c>
      <c r="R1335" t="s">
        <v>457</v>
      </c>
      <c r="S1335" s="40">
        <v>1200</v>
      </c>
      <c r="T1335" s="33" t="s">
        <v>417</v>
      </c>
      <c r="U1335">
        <v>3</v>
      </c>
      <c r="V1335">
        <v>64</v>
      </c>
      <c r="W1335" t="s">
        <v>1566</v>
      </c>
      <c r="X1335">
        <v>10</v>
      </c>
      <c r="Y1335">
        <v>10</v>
      </c>
      <c r="Z1335">
        <v>10</v>
      </c>
      <c r="AD1335" t="s">
        <v>1567</v>
      </c>
      <c r="AE1335">
        <v>1090</v>
      </c>
      <c r="AF1335" t="s">
        <v>1568</v>
      </c>
    </row>
    <row r="1336" spans="1:32" x14ac:dyDescent="0.25">
      <c r="A1336" s="21" t="s">
        <v>254</v>
      </c>
      <c r="B1336" s="26" t="s">
        <v>2496</v>
      </c>
      <c r="C1336" s="37" t="str">
        <f>VLOOKUP(X1336, method!$A$1:$B$15, 2, 0)</f>
        <v>中前</v>
      </c>
      <c r="D1336">
        <v>12</v>
      </c>
      <c r="E1336" s="141" t="str">
        <f t="shared" si="40"/>
        <v/>
      </c>
      <c r="F1336" s="141">
        <f>COUNTIF($B$2:B1336,B1336)</f>
        <v>25</v>
      </c>
      <c r="G1336" s="141" t="str">
        <f t="shared" si="41"/>
        <v/>
      </c>
      <c r="I1336">
        <v>6</v>
      </c>
      <c r="J1336" s="58" t="s">
        <v>2503</v>
      </c>
      <c r="K1336" s="72" t="s">
        <v>434</v>
      </c>
      <c r="L1336" s="21" t="s">
        <v>168</v>
      </c>
      <c r="N1336">
        <v>120</v>
      </c>
      <c r="P1336">
        <v>87</v>
      </c>
      <c r="Q1336" t="s">
        <v>812</v>
      </c>
      <c r="R1336" s="32" t="s">
        <v>426</v>
      </c>
      <c r="S1336">
        <v>1000</v>
      </c>
      <c r="T1336" s="33" t="s">
        <v>417</v>
      </c>
      <c r="U1336">
        <v>3</v>
      </c>
      <c r="V1336">
        <v>66</v>
      </c>
      <c r="W1336" t="s">
        <v>688</v>
      </c>
      <c r="X1336">
        <v>6</v>
      </c>
      <c r="Y1336">
        <v>8</v>
      </c>
      <c r="Z1336">
        <v>12</v>
      </c>
      <c r="AD1336" t="s">
        <v>1569</v>
      </c>
      <c r="AE1336">
        <v>1095</v>
      </c>
      <c r="AF1336" t="s">
        <v>1570</v>
      </c>
    </row>
    <row r="1337" spans="1:32" x14ac:dyDescent="0.25">
      <c r="A1337" s="21" t="s">
        <v>254</v>
      </c>
      <c r="B1337" s="26" t="s">
        <v>2496</v>
      </c>
      <c r="C1337" s="38" t="str">
        <f>VLOOKUP(X1337, method!$A$1:$B$15, 2, 0)</f>
        <v>留後</v>
      </c>
      <c r="D1337">
        <v>14</v>
      </c>
      <c r="E1337" s="141" t="str">
        <f t="shared" si="40"/>
        <v/>
      </c>
      <c r="F1337" s="141">
        <f>COUNTIF($B$2:B1337,B1337)</f>
        <v>26</v>
      </c>
      <c r="G1337" s="141" t="str">
        <f t="shared" si="41"/>
        <v/>
      </c>
      <c r="I1337">
        <v>6</v>
      </c>
      <c r="J1337" s="58" t="s">
        <v>2503</v>
      </c>
      <c r="K1337" s="65" t="s">
        <v>167</v>
      </c>
      <c r="L1337" s="21" t="s">
        <v>168</v>
      </c>
      <c r="N1337">
        <v>122</v>
      </c>
      <c r="P1337">
        <v>73</v>
      </c>
      <c r="Q1337" t="s">
        <v>1571</v>
      </c>
      <c r="R1337" t="s">
        <v>501</v>
      </c>
      <c r="S1337">
        <v>1000</v>
      </c>
      <c r="T1337" s="33" t="s">
        <v>417</v>
      </c>
      <c r="U1337">
        <v>3</v>
      </c>
      <c r="V1337">
        <v>66</v>
      </c>
      <c r="W1337" t="s">
        <v>1155</v>
      </c>
      <c r="X1337">
        <v>12</v>
      </c>
      <c r="Y1337">
        <v>13</v>
      </c>
      <c r="Z1337">
        <v>14</v>
      </c>
      <c r="AD1337" t="s">
        <v>1572</v>
      </c>
      <c r="AE1337">
        <v>1095</v>
      </c>
      <c r="AF1337" t="s">
        <v>1573</v>
      </c>
    </row>
    <row r="1338" spans="1:32" x14ac:dyDescent="0.25">
      <c r="A1338" s="22" t="s">
        <v>294</v>
      </c>
      <c r="B1338" s="27" t="s">
        <v>295</v>
      </c>
      <c r="C1338" s="36" t="str">
        <f>VLOOKUP(X1338, method!$A$1:$B$15, 2, 0)</f>
        <v>中後</v>
      </c>
      <c r="D1338">
        <v>8</v>
      </c>
      <c r="E1338" s="141" t="str">
        <f t="shared" si="40"/>
        <v/>
      </c>
      <c r="F1338" s="141">
        <f>COUNTIF($B$2:B1338,B1338)</f>
        <v>1</v>
      </c>
      <c r="G1338" s="141" t="str">
        <f t="shared" si="41"/>
        <v/>
      </c>
      <c r="H1338">
        <v>11</v>
      </c>
      <c r="I1338">
        <v>4</v>
      </c>
      <c r="J1338" s="53" t="s">
        <v>53</v>
      </c>
      <c r="K1338" s="53" t="s">
        <v>53</v>
      </c>
      <c r="L1338" s="17" t="s">
        <v>21</v>
      </c>
      <c r="M1338">
        <v>135</v>
      </c>
      <c r="N1338">
        <v>126</v>
      </c>
      <c r="O1338">
        <v>19</v>
      </c>
      <c r="P1338">
        <v>69</v>
      </c>
      <c r="Q1338" t="s">
        <v>1462</v>
      </c>
      <c r="R1338" t="s">
        <v>483</v>
      </c>
      <c r="S1338">
        <v>1600</v>
      </c>
      <c r="T1338" s="33" t="s">
        <v>417</v>
      </c>
      <c r="U1338" t="s">
        <v>1574</v>
      </c>
      <c r="V1338">
        <v>114</v>
      </c>
      <c r="W1338" t="s">
        <v>589</v>
      </c>
      <c r="X1338">
        <v>10</v>
      </c>
      <c r="Y1338">
        <v>12</v>
      </c>
      <c r="Z1338">
        <v>13</v>
      </c>
      <c r="AA1338">
        <v>8</v>
      </c>
      <c r="AD1338" t="s">
        <v>1575</v>
      </c>
      <c r="AE1338">
        <v>1070</v>
      </c>
      <c r="AF1338" t="s">
        <v>46</v>
      </c>
    </row>
    <row r="1339" spans="1:32" x14ac:dyDescent="0.25">
      <c r="A1339" s="22" t="s">
        <v>294</v>
      </c>
      <c r="B1339" s="27" t="s">
        <v>295</v>
      </c>
      <c r="C1339" s="36" t="str">
        <f>VLOOKUP(X1339, method!$A$1:$B$15, 2, 0)</f>
        <v>中後</v>
      </c>
      <c r="D1339">
        <v>7</v>
      </c>
      <c r="E1339" s="141" t="str">
        <f t="shared" si="40"/>
        <v/>
      </c>
      <c r="F1339" s="141">
        <f>COUNTIF($B$2:B1339,B1339)</f>
        <v>2</v>
      </c>
      <c r="G1339" s="141" t="str">
        <f t="shared" si="41"/>
        <v/>
      </c>
      <c r="H1339">
        <v>11</v>
      </c>
      <c r="I1339">
        <v>9</v>
      </c>
      <c r="J1339" s="53" t="s">
        <v>53</v>
      </c>
      <c r="K1339" s="64" t="s">
        <v>150</v>
      </c>
      <c r="L1339" s="17" t="s">
        <v>21</v>
      </c>
      <c r="M1339">
        <v>135</v>
      </c>
      <c r="N1339">
        <v>123</v>
      </c>
      <c r="O1339">
        <v>19</v>
      </c>
      <c r="P1339">
        <v>43</v>
      </c>
      <c r="Q1339" t="s">
        <v>1378</v>
      </c>
      <c r="R1339" t="s">
        <v>501</v>
      </c>
      <c r="S1339">
        <v>2000</v>
      </c>
      <c r="T1339" s="33" t="s">
        <v>427</v>
      </c>
      <c r="U1339" t="s">
        <v>1576</v>
      </c>
      <c r="V1339">
        <v>115</v>
      </c>
      <c r="W1339" t="s">
        <v>533</v>
      </c>
      <c r="X1339">
        <v>8</v>
      </c>
      <c r="Y1339">
        <v>8</v>
      </c>
      <c r="Z1339">
        <v>8</v>
      </c>
      <c r="AA1339">
        <v>7</v>
      </c>
      <c r="AB1339">
        <v>7</v>
      </c>
      <c r="AD1339" t="s">
        <v>1577</v>
      </c>
      <c r="AE1339">
        <v>1072</v>
      </c>
      <c r="AF1339" t="s">
        <v>46</v>
      </c>
    </row>
    <row r="1340" spans="1:32" x14ac:dyDescent="0.25">
      <c r="A1340" s="22" t="s">
        <v>294</v>
      </c>
      <c r="B1340" s="27" t="s">
        <v>295</v>
      </c>
      <c r="C1340" s="38" t="str">
        <f>VLOOKUP(X1340, method!$A$1:$B$15, 2, 0)</f>
        <v>留後</v>
      </c>
      <c r="D1340">
        <v>9</v>
      </c>
      <c r="E1340" s="141" t="str">
        <f t="shared" si="40"/>
        <v/>
      </c>
      <c r="F1340" s="141">
        <f>COUNTIF($B$2:B1340,B1340)</f>
        <v>3</v>
      </c>
      <c r="G1340" s="141" t="str">
        <f t="shared" si="41"/>
        <v/>
      </c>
      <c r="H1340">
        <v>11</v>
      </c>
      <c r="I1340">
        <v>9</v>
      </c>
      <c r="J1340" s="53" t="s">
        <v>53</v>
      </c>
      <c r="K1340" s="64" t="s">
        <v>150</v>
      </c>
      <c r="L1340" s="17" t="s">
        <v>21</v>
      </c>
      <c r="M1340">
        <v>135</v>
      </c>
      <c r="N1340">
        <v>135</v>
      </c>
      <c r="O1340">
        <v>19</v>
      </c>
      <c r="P1340">
        <v>17</v>
      </c>
      <c r="Q1340" t="s">
        <v>974</v>
      </c>
      <c r="R1340" t="s">
        <v>479</v>
      </c>
      <c r="S1340" s="41">
        <v>1800</v>
      </c>
      <c r="T1340" s="33" t="s">
        <v>417</v>
      </c>
      <c r="U1340" t="s">
        <v>1474</v>
      </c>
      <c r="V1340">
        <v>116</v>
      </c>
      <c r="W1340" t="s">
        <v>453</v>
      </c>
      <c r="X1340">
        <v>11</v>
      </c>
      <c r="Y1340">
        <v>11</v>
      </c>
      <c r="Z1340">
        <v>11</v>
      </c>
      <c r="AA1340">
        <v>6</v>
      </c>
      <c r="AB1340">
        <v>9</v>
      </c>
      <c r="AD1340" t="s">
        <v>1578</v>
      </c>
      <c r="AE1340">
        <v>1059</v>
      </c>
      <c r="AF1340" t="s">
        <v>46</v>
      </c>
    </row>
    <row r="1341" spans="1:32" x14ac:dyDescent="0.25">
      <c r="A1341" s="22" t="s">
        <v>294</v>
      </c>
      <c r="B1341" s="27" t="s">
        <v>295</v>
      </c>
      <c r="C1341" s="38" t="str">
        <f>VLOOKUP(X1341, method!$A$1:$B$15, 2, 0)</f>
        <v>留後</v>
      </c>
      <c r="D1341" s="28">
        <v>3</v>
      </c>
      <c r="E1341" s="140" t="str">
        <f t="shared" si="40"/>
        <v/>
      </c>
      <c r="F1341" s="140">
        <f>COUNTIF($B$2:B1341,B1341)</f>
        <v>4</v>
      </c>
      <c r="G1341" s="140" t="str">
        <f t="shared" si="41"/>
        <v/>
      </c>
      <c r="H1341">
        <v>11</v>
      </c>
      <c r="I1341">
        <v>14</v>
      </c>
      <c r="J1341" s="53" t="s">
        <v>53</v>
      </c>
      <c r="K1341" s="64" t="s">
        <v>150</v>
      </c>
      <c r="L1341" s="17" t="s">
        <v>21</v>
      </c>
      <c r="M1341">
        <v>135</v>
      </c>
      <c r="N1341">
        <v>117</v>
      </c>
      <c r="O1341">
        <v>19</v>
      </c>
      <c r="P1341">
        <v>22</v>
      </c>
      <c r="Q1341" t="s">
        <v>498</v>
      </c>
      <c r="R1341" t="s">
        <v>479</v>
      </c>
      <c r="S1341">
        <v>1600</v>
      </c>
      <c r="T1341" s="33" t="s">
        <v>427</v>
      </c>
      <c r="U1341" t="s">
        <v>1576</v>
      </c>
      <c r="V1341">
        <v>116</v>
      </c>
      <c r="W1341" s="12" t="s">
        <v>471</v>
      </c>
      <c r="X1341">
        <v>13</v>
      </c>
      <c r="Y1341">
        <v>13</v>
      </c>
      <c r="Z1341">
        <v>12</v>
      </c>
      <c r="AA1341">
        <v>3</v>
      </c>
      <c r="AD1341" t="s">
        <v>1579</v>
      </c>
      <c r="AE1341">
        <v>1064</v>
      </c>
      <c r="AF1341" t="s">
        <v>46</v>
      </c>
    </row>
    <row r="1342" spans="1:32" x14ac:dyDescent="0.25">
      <c r="A1342" s="22" t="s">
        <v>294</v>
      </c>
      <c r="B1342" s="27" t="s">
        <v>295</v>
      </c>
      <c r="C1342" s="36" t="str">
        <f>VLOOKUP(X1342, method!$A$1:$B$15, 2, 0)</f>
        <v>中後</v>
      </c>
      <c r="D1342" s="28">
        <v>3</v>
      </c>
      <c r="E1342" s="140" t="str">
        <f t="shared" si="40"/>
        <v/>
      </c>
      <c r="F1342" s="140">
        <f>COUNTIF($B$2:B1342,B1342)</f>
        <v>5</v>
      </c>
      <c r="G1342" s="140" t="str">
        <f t="shared" si="41"/>
        <v/>
      </c>
      <c r="H1342">
        <v>11</v>
      </c>
      <c r="I1342">
        <v>3</v>
      </c>
      <c r="J1342" s="53" t="s">
        <v>53</v>
      </c>
      <c r="K1342" s="64" t="s">
        <v>150</v>
      </c>
      <c r="L1342" s="17" t="s">
        <v>21</v>
      </c>
      <c r="M1342">
        <v>135</v>
      </c>
      <c r="N1342">
        <v>135</v>
      </c>
      <c r="O1342">
        <v>19</v>
      </c>
      <c r="P1342">
        <v>14</v>
      </c>
      <c r="Q1342" t="s">
        <v>1086</v>
      </c>
      <c r="R1342" t="s">
        <v>483</v>
      </c>
      <c r="S1342">
        <v>1600</v>
      </c>
      <c r="T1342" s="33" t="s">
        <v>427</v>
      </c>
      <c r="U1342">
        <v>1</v>
      </c>
      <c r="V1342">
        <v>116</v>
      </c>
      <c r="W1342" s="12" t="s">
        <v>539</v>
      </c>
      <c r="X1342">
        <v>10</v>
      </c>
      <c r="Y1342">
        <v>10</v>
      </c>
      <c r="Z1342">
        <v>10</v>
      </c>
      <c r="AA1342">
        <v>3</v>
      </c>
      <c r="AD1342" t="s">
        <v>1580</v>
      </c>
      <c r="AE1342">
        <v>1045</v>
      </c>
      <c r="AF1342" t="s">
        <v>46</v>
      </c>
    </row>
    <row r="1343" spans="1:32" x14ac:dyDescent="0.25">
      <c r="A1343" s="22" t="s">
        <v>294</v>
      </c>
      <c r="B1343" s="27" t="s">
        <v>295</v>
      </c>
      <c r="C1343" s="38" t="str">
        <f>VLOOKUP(X1343, method!$A$1:$B$15, 2, 0)</f>
        <v>留後</v>
      </c>
      <c r="D1343" s="28">
        <v>1</v>
      </c>
      <c r="E1343" s="140" t="str">
        <f t="shared" si="40"/>
        <v/>
      </c>
      <c r="F1343" s="140">
        <f>COUNTIF($B$2:B1343,B1343)</f>
        <v>6</v>
      </c>
      <c r="G1343" s="140" t="str">
        <f t="shared" si="41"/>
        <v/>
      </c>
      <c r="H1343">
        <v>11</v>
      </c>
      <c r="I1343">
        <v>5</v>
      </c>
      <c r="J1343" s="53" t="s">
        <v>53</v>
      </c>
      <c r="K1343" s="53" t="s">
        <v>53</v>
      </c>
      <c r="L1343" s="17" t="s">
        <v>21</v>
      </c>
      <c r="M1343">
        <v>135</v>
      </c>
      <c r="N1343">
        <v>129</v>
      </c>
      <c r="O1343">
        <v>19</v>
      </c>
      <c r="P1343">
        <v>12</v>
      </c>
      <c r="Q1343" t="s">
        <v>1088</v>
      </c>
      <c r="R1343" t="s">
        <v>483</v>
      </c>
      <c r="S1343" s="41">
        <v>1800</v>
      </c>
      <c r="T1343" s="33" t="s">
        <v>417</v>
      </c>
      <c r="U1343" t="s">
        <v>1474</v>
      </c>
      <c r="V1343">
        <v>110</v>
      </c>
      <c r="W1343" s="12" t="s">
        <v>539</v>
      </c>
      <c r="X1343">
        <v>13</v>
      </c>
      <c r="Y1343">
        <v>13</v>
      </c>
      <c r="Z1343">
        <v>13</v>
      </c>
      <c r="AA1343">
        <v>10</v>
      </c>
      <c r="AB1343">
        <v>1</v>
      </c>
      <c r="AD1343" t="s">
        <v>1581</v>
      </c>
      <c r="AE1343">
        <v>1050</v>
      </c>
      <c r="AF1343" t="s">
        <v>46</v>
      </c>
    </row>
    <row r="1344" spans="1:32" x14ac:dyDescent="0.25">
      <c r="A1344" s="22" t="s">
        <v>294</v>
      </c>
      <c r="B1344" s="27" t="s">
        <v>295</v>
      </c>
      <c r="C1344" s="36" t="str">
        <f>VLOOKUP(X1344, method!$A$1:$B$15, 2, 0)</f>
        <v>中後</v>
      </c>
      <c r="D1344">
        <v>9</v>
      </c>
      <c r="E1344" s="141" t="str">
        <f t="shared" si="40"/>
        <v/>
      </c>
      <c r="F1344" s="141">
        <f>COUNTIF($B$2:B1344,B1344)</f>
        <v>7</v>
      </c>
      <c r="G1344" s="141" t="str">
        <f t="shared" si="41"/>
        <v/>
      </c>
      <c r="H1344">
        <v>11</v>
      </c>
      <c r="I1344">
        <v>4</v>
      </c>
      <c r="J1344" s="53" t="s">
        <v>53</v>
      </c>
      <c r="K1344" s="49" t="s">
        <v>31</v>
      </c>
      <c r="L1344" s="17" t="s">
        <v>21</v>
      </c>
      <c r="M1344">
        <v>135</v>
      </c>
      <c r="N1344">
        <v>129</v>
      </c>
      <c r="O1344">
        <v>19</v>
      </c>
      <c r="P1344">
        <v>7.3</v>
      </c>
      <c r="Q1344" t="s">
        <v>708</v>
      </c>
      <c r="R1344" t="s">
        <v>477</v>
      </c>
      <c r="S1344">
        <v>1600</v>
      </c>
      <c r="T1344" s="33" t="s">
        <v>417</v>
      </c>
      <c r="U1344" t="s">
        <v>1474</v>
      </c>
      <c r="V1344">
        <v>112</v>
      </c>
      <c r="W1344">
        <v>4</v>
      </c>
      <c r="X1344">
        <v>9</v>
      </c>
      <c r="Y1344">
        <v>10</v>
      </c>
      <c r="Z1344">
        <v>10</v>
      </c>
      <c r="AA1344">
        <v>9</v>
      </c>
      <c r="AD1344" t="s">
        <v>1582</v>
      </c>
      <c r="AE1344">
        <v>1045</v>
      </c>
      <c r="AF1344" t="s">
        <v>46</v>
      </c>
    </row>
    <row r="1345" spans="1:32" x14ac:dyDescent="0.25">
      <c r="A1345" s="22" t="s">
        <v>294</v>
      </c>
      <c r="B1345" s="27" t="s">
        <v>295</v>
      </c>
      <c r="C1345" s="38" t="str">
        <f>VLOOKUP(X1345, method!$A$1:$B$15, 2, 0)</f>
        <v>留後</v>
      </c>
      <c r="D1345">
        <v>7</v>
      </c>
      <c r="E1345" s="141" t="str">
        <f t="shared" si="40"/>
        <v/>
      </c>
      <c r="F1345" s="141">
        <f>COUNTIF($B$2:B1345,B1345)</f>
        <v>8</v>
      </c>
      <c r="G1345" s="141" t="str">
        <f t="shared" si="41"/>
        <v/>
      </c>
      <c r="H1345">
        <v>11</v>
      </c>
      <c r="I1345">
        <v>7</v>
      </c>
      <c r="J1345" s="53" t="s">
        <v>53</v>
      </c>
      <c r="K1345" s="53" t="s">
        <v>53</v>
      </c>
      <c r="L1345" s="17" t="s">
        <v>21</v>
      </c>
      <c r="M1345">
        <v>135</v>
      </c>
      <c r="N1345">
        <v>126</v>
      </c>
      <c r="O1345">
        <v>19</v>
      </c>
      <c r="P1345">
        <v>70</v>
      </c>
      <c r="Q1345" t="s">
        <v>529</v>
      </c>
      <c r="R1345" t="s">
        <v>483</v>
      </c>
      <c r="S1345">
        <v>1600</v>
      </c>
      <c r="T1345" s="33" t="s">
        <v>417</v>
      </c>
      <c r="U1345" t="s">
        <v>1574</v>
      </c>
      <c r="V1345">
        <v>114</v>
      </c>
      <c r="W1345">
        <v>3</v>
      </c>
      <c r="X1345">
        <v>12</v>
      </c>
      <c r="Y1345">
        <v>12</v>
      </c>
      <c r="Z1345">
        <v>11</v>
      </c>
      <c r="AA1345">
        <v>7</v>
      </c>
      <c r="AD1345" t="s">
        <v>1583</v>
      </c>
      <c r="AE1345">
        <v>1041</v>
      </c>
      <c r="AF1345" t="s">
        <v>46</v>
      </c>
    </row>
    <row r="1346" spans="1:32" x14ac:dyDescent="0.25">
      <c r="A1346" s="22" t="s">
        <v>294</v>
      </c>
      <c r="B1346" s="27" t="s">
        <v>295</v>
      </c>
      <c r="C1346" s="36" t="str">
        <f>VLOOKUP(X1346, method!$A$1:$B$15, 2, 0)</f>
        <v>中後</v>
      </c>
      <c r="D1346" s="30">
        <v>5</v>
      </c>
      <c r="E1346" s="141" t="str">
        <f t="shared" ref="E1346:E1409" si="42">IF(COUNTIFS($B:$B,B1346,$F:$F,"&lt;="&amp;5,$D:$D,"&lt;="&amp;5)&gt;=3,"忠","")</f>
        <v/>
      </c>
      <c r="F1346" s="141">
        <f>COUNTIF($B$2:B1346,B1346)</f>
        <v>9</v>
      </c>
      <c r="G1346" s="141" t="str">
        <f t="shared" ref="G1346:G1409" si="43">IF(F1346&lt;=5,
    IF(COUNTIFS($B:$B,TRIM($B1346),$F:$F,"&lt;=5",$AC:$AC,"&lt;&gt;"&amp;LOOKUP(1,0/((TRIM($B:$B)=TRIM($B1346))*($F:$F=1)),$AC:$AC))&gt;0,
    "倉",""),
"")</f>
        <v/>
      </c>
      <c r="H1346">
        <v>11</v>
      </c>
      <c r="I1346">
        <v>9</v>
      </c>
      <c r="J1346" s="53" t="s">
        <v>53</v>
      </c>
      <c r="K1346" s="53" t="s">
        <v>53</v>
      </c>
      <c r="L1346" s="17" t="s">
        <v>21</v>
      </c>
      <c r="M1346">
        <v>135</v>
      </c>
      <c r="N1346">
        <v>135</v>
      </c>
      <c r="O1346">
        <v>19</v>
      </c>
      <c r="P1346">
        <v>21</v>
      </c>
      <c r="Q1346" t="s">
        <v>576</v>
      </c>
      <c r="R1346" t="s">
        <v>508</v>
      </c>
      <c r="S1346">
        <v>1400</v>
      </c>
      <c r="T1346" s="33" t="s">
        <v>417</v>
      </c>
      <c r="U1346">
        <v>1</v>
      </c>
      <c r="V1346">
        <v>116</v>
      </c>
      <c r="W1346" t="s">
        <v>484</v>
      </c>
      <c r="X1346">
        <v>9</v>
      </c>
      <c r="Y1346">
        <v>9</v>
      </c>
      <c r="Z1346">
        <v>8</v>
      </c>
      <c r="AA1346">
        <v>5</v>
      </c>
      <c r="AD1346" t="s">
        <v>1584</v>
      </c>
      <c r="AE1346">
        <v>1047</v>
      </c>
      <c r="AF1346" t="s">
        <v>46</v>
      </c>
    </row>
    <row r="1347" spans="1:32" x14ac:dyDescent="0.25">
      <c r="A1347" s="22" t="s">
        <v>294</v>
      </c>
      <c r="B1347" s="27" t="s">
        <v>295</v>
      </c>
      <c r="C1347" s="36" t="str">
        <f>VLOOKUP(X1347, method!$A$1:$B$15, 2, 0)</f>
        <v>中後</v>
      </c>
      <c r="D1347" s="30">
        <v>5</v>
      </c>
      <c r="E1347" s="141" t="str">
        <f t="shared" si="42"/>
        <v/>
      </c>
      <c r="F1347" s="141">
        <f>COUNTIF($B$2:B1347,B1347)</f>
        <v>10</v>
      </c>
      <c r="G1347" s="141" t="str">
        <f t="shared" si="43"/>
        <v/>
      </c>
      <c r="H1347">
        <v>11</v>
      </c>
      <c r="I1347">
        <v>6</v>
      </c>
      <c r="J1347" s="53" t="s">
        <v>53</v>
      </c>
      <c r="K1347" s="53" t="s">
        <v>53</v>
      </c>
      <c r="L1347" s="17" t="s">
        <v>21</v>
      </c>
      <c r="M1347">
        <v>135</v>
      </c>
      <c r="N1347">
        <v>123</v>
      </c>
      <c r="O1347">
        <v>19</v>
      </c>
      <c r="P1347">
        <v>14</v>
      </c>
      <c r="Q1347" t="s">
        <v>532</v>
      </c>
      <c r="R1347" t="s">
        <v>465</v>
      </c>
      <c r="S1347">
        <v>1600</v>
      </c>
      <c r="T1347" s="33" t="s">
        <v>417</v>
      </c>
      <c r="U1347" t="s">
        <v>1576</v>
      </c>
      <c r="V1347">
        <v>117</v>
      </c>
      <c r="W1347" s="12" t="s">
        <v>471</v>
      </c>
      <c r="X1347">
        <v>9</v>
      </c>
      <c r="Y1347">
        <v>2</v>
      </c>
      <c r="Z1347">
        <v>1</v>
      </c>
      <c r="AA1347">
        <v>5</v>
      </c>
      <c r="AD1347" t="s">
        <v>1585</v>
      </c>
      <c r="AE1347">
        <v>1045</v>
      </c>
      <c r="AF1347" t="s">
        <v>46</v>
      </c>
    </row>
    <row r="1348" spans="1:32" x14ac:dyDescent="0.25">
      <c r="A1348" s="22" t="s">
        <v>294</v>
      </c>
      <c r="B1348" s="27" t="s">
        <v>295</v>
      </c>
      <c r="C1348" s="37" t="str">
        <f>VLOOKUP(X1348, method!$A$1:$B$15, 2, 0)</f>
        <v>中前</v>
      </c>
      <c r="D1348" s="30">
        <v>4</v>
      </c>
      <c r="E1348" s="141" t="str">
        <f t="shared" si="42"/>
        <v/>
      </c>
      <c r="F1348" s="141">
        <f>COUNTIF($B$2:B1348,B1348)</f>
        <v>11</v>
      </c>
      <c r="G1348" s="141" t="str">
        <f t="shared" si="43"/>
        <v/>
      </c>
      <c r="H1348">
        <v>11</v>
      </c>
      <c r="I1348">
        <v>7</v>
      </c>
      <c r="J1348" s="53" t="s">
        <v>53</v>
      </c>
      <c r="K1348" s="64" t="s">
        <v>150</v>
      </c>
      <c r="L1348" s="17" t="s">
        <v>21</v>
      </c>
      <c r="M1348">
        <v>135</v>
      </c>
      <c r="N1348">
        <v>126</v>
      </c>
      <c r="O1348">
        <v>19</v>
      </c>
      <c r="P1348">
        <v>44</v>
      </c>
      <c r="Q1348" t="s">
        <v>647</v>
      </c>
      <c r="R1348" t="s">
        <v>483</v>
      </c>
      <c r="S1348">
        <v>1600</v>
      </c>
      <c r="T1348" s="33" t="s">
        <v>427</v>
      </c>
      <c r="U1348" t="s">
        <v>1574</v>
      </c>
      <c r="V1348">
        <v>119</v>
      </c>
      <c r="W1348">
        <v>4</v>
      </c>
      <c r="X1348">
        <v>7</v>
      </c>
      <c r="Y1348">
        <v>7</v>
      </c>
      <c r="Z1348">
        <v>8</v>
      </c>
      <c r="AA1348">
        <v>4</v>
      </c>
      <c r="AD1348" t="s">
        <v>1586</v>
      </c>
      <c r="AE1348">
        <v>1049</v>
      </c>
      <c r="AF1348" t="s">
        <v>46</v>
      </c>
    </row>
    <row r="1349" spans="1:32" x14ac:dyDescent="0.25">
      <c r="A1349" s="22" t="s">
        <v>294</v>
      </c>
      <c r="B1349" s="27" t="s">
        <v>295</v>
      </c>
      <c r="C1349" s="36" t="str">
        <f>VLOOKUP(X1349, method!$A$1:$B$15, 2, 0)</f>
        <v>中後</v>
      </c>
      <c r="D1349">
        <v>7</v>
      </c>
      <c r="E1349" s="141" t="str">
        <f t="shared" si="42"/>
        <v/>
      </c>
      <c r="F1349" s="141">
        <f>COUNTIF($B$2:B1349,B1349)</f>
        <v>12</v>
      </c>
      <c r="G1349" s="141" t="str">
        <f t="shared" si="43"/>
        <v/>
      </c>
      <c r="H1349">
        <v>11</v>
      </c>
      <c r="I1349">
        <v>4</v>
      </c>
      <c r="J1349" s="53" t="s">
        <v>53</v>
      </c>
      <c r="K1349" s="55" t="s">
        <v>64</v>
      </c>
      <c r="L1349" s="17" t="s">
        <v>21</v>
      </c>
      <c r="M1349">
        <v>135</v>
      </c>
      <c r="N1349">
        <v>129</v>
      </c>
      <c r="O1349">
        <v>19</v>
      </c>
      <c r="P1349">
        <v>13</v>
      </c>
      <c r="Q1349" t="s">
        <v>675</v>
      </c>
      <c r="R1349" t="s">
        <v>508</v>
      </c>
      <c r="S1349">
        <v>1400</v>
      </c>
      <c r="T1349" s="33" t="s">
        <v>417</v>
      </c>
      <c r="U1349" t="s">
        <v>1474</v>
      </c>
      <c r="V1349">
        <v>119</v>
      </c>
      <c r="W1349" t="s">
        <v>533</v>
      </c>
      <c r="X1349">
        <v>10</v>
      </c>
      <c r="Y1349">
        <v>11</v>
      </c>
      <c r="Z1349">
        <v>11</v>
      </c>
      <c r="AA1349">
        <v>7</v>
      </c>
      <c r="AD1349" t="s">
        <v>1587</v>
      </c>
      <c r="AE1349">
        <v>1046</v>
      </c>
      <c r="AF1349" t="s">
        <v>46</v>
      </c>
    </row>
    <row r="1350" spans="1:32" x14ac:dyDescent="0.25">
      <c r="A1350" s="22" t="s">
        <v>294</v>
      </c>
      <c r="B1350" s="27" t="s">
        <v>295</v>
      </c>
      <c r="C1350" s="38" t="str">
        <f>VLOOKUP(X1350, method!$A$1:$B$15, 2, 0)</f>
        <v>留後</v>
      </c>
      <c r="D1350" s="28">
        <v>3</v>
      </c>
      <c r="E1350" s="140" t="str">
        <f t="shared" si="42"/>
        <v/>
      </c>
      <c r="F1350" s="140">
        <f>COUNTIF($B$2:B1350,B1350)</f>
        <v>13</v>
      </c>
      <c r="G1350" s="140" t="str">
        <f t="shared" si="43"/>
        <v/>
      </c>
      <c r="H1350">
        <v>11</v>
      </c>
      <c r="I1350">
        <v>13</v>
      </c>
      <c r="J1350" s="53" t="s">
        <v>53</v>
      </c>
      <c r="K1350" s="53" t="s">
        <v>53</v>
      </c>
      <c r="L1350" s="17" t="s">
        <v>21</v>
      </c>
      <c r="M1350">
        <v>135</v>
      </c>
      <c r="N1350">
        <v>126</v>
      </c>
      <c r="O1350">
        <v>19</v>
      </c>
      <c r="P1350">
        <v>101</v>
      </c>
      <c r="Q1350" t="s">
        <v>868</v>
      </c>
      <c r="R1350" t="s">
        <v>483</v>
      </c>
      <c r="S1350">
        <v>1600</v>
      </c>
      <c r="T1350" s="33" t="s">
        <v>417</v>
      </c>
      <c r="U1350" t="s">
        <v>1574</v>
      </c>
      <c r="V1350">
        <v>117</v>
      </c>
      <c r="W1350" s="12" t="s">
        <v>471</v>
      </c>
      <c r="X1350">
        <v>13</v>
      </c>
      <c r="Y1350">
        <v>14</v>
      </c>
      <c r="Z1350">
        <v>14</v>
      </c>
      <c r="AA1350">
        <v>3</v>
      </c>
      <c r="AD1350" t="s">
        <v>1580</v>
      </c>
      <c r="AE1350">
        <v>1036</v>
      </c>
      <c r="AF1350" t="s">
        <v>46</v>
      </c>
    </row>
    <row r="1351" spans="1:32" x14ac:dyDescent="0.25">
      <c r="A1351" s="22" t="s">
        <v>294</v>
      </c>
      <c r="B1351" s="27" t="s">
        <v>295</v>
      </c>
      <c r="C1351" s="37" t="str">
        <f>VLOOKUP(X1351, method!$A$1:$B$15, 2, 0)</f>
        <v>中前</v>
      </c>
      <c r="D1351" s="30">
        <v>5</v>
      </c>
      <c r="E1351" s="141" t="str">
        <f t="shared" si="42"/>
        <v/>
      </c>
      <c r="F1351" s="141">
        <f>COUNTIF($B$2:B1351,B1351)</f>
        <v>14</v>
      </c>
      <c r="G1351" s="141" t="str">
        <f t="shared" si="43"/>
        <v/>
      </c>
      <c r="H1351">
        <v>11</v>
      </c>
      <c r="I1351">
        <v>4</v>
      </c>
      <c r="J1351" s="53" t="s">
        <v>53</v>
      </c>
      <c r="K1351" s="61" t="s">
        <v>106</v>
      </c>
      <c r="L1351" s="17" t="s">
        <v>21</v>
      </c>
      <c r="M1351">
        <v>135</v>
      </c>
      <c r="N1351">
        <v>123</v>
      </c>
      <c r="O1351">
        <v>19</v>
      </c>
      <c r="P1351">
        <v>27</v>
      </c>
      <c r="Q1351" t="s">
        <v>631</v>
      </c>
      <c r="R1351" t="s">
        <v>501</v>
      </c>
      <c r="S1351">
        <v>1600</v>
      </c>
      <c r="T1351" s="33" t="s">
        <v>417</v>
      </c>
      <c r="U1351" t="s">
        <v>1576</v>
      </c>
      <c r="V1351">
        <v>119</v>
      </c>
      <c r="W1351" t="s">
        <v>435</v>
      </c>
      <c r="X1351">
        <v>7</v>
      </c>
      <c r="Y1351">
        <v>7</v>
      </c>
      <c r="Z1351">
        <v>9</v>
      </c>
      <c r="AA1351">
        <v>5</v>
      </c>
      <c r="AD1351" t="s">
        <v>1588</v>
      </c>
      <c r="AE1351">
        <v>1048</v>
      </c>
      <c r="AF1351" t="s">
        <v>46</v>
      </c>
    </row>
    <row r="1352" spans="1:32" x14ac:dyDescent="0.25">
      <c r="A1352" s="22" t="s">
        <v>294</v>
      </c>
      <c r="B1352" s="27" t="s">
        <v>295</v>
      </c>
      <c r="C1352" s="36" t="str">
        <f>VLOOKUP(X1352, method!$A$1:$B$15, 2, 0)</f>
        <v>中後</v>
      </c>
      <c r="D1352">
        <v>7</v>
      </c>
      <c r="E1352" s="141" t="str">
        <f t="shared" si="42"/>
        <v/>
      </c>
      <c r="F1352" s="141">
        <f>COUNTIF($B$2:B1352,B1352)</f>
        <v>15</v>
      </c>
      <c r="G1352" s="141" t="str">
        <f t="shared" si="43"/>
        <v/>
      </c>
      <c r="H1352">
        <v>11</v>
      </c>
      <c r="I1352">
        <v>6</v>
      </c>
      <c r="J1352" s="53" t="s">
        <v>53</v>
      </c>
      <c r="K1352" s="55" t="s">
        <v>64</v>
      </c>
      <c r="L1352" s="17" t="s">
        <v>21</v>
      </c>
      <c r="M1352">
        <v>135</v>
      </c>
      <c r="N1352">
        <v>135</v>
      </c>
      <c r="O1352">
        <v>19</v>
      </c>
      <c r="P1352">
        <v>10</v>
      </c>
      <c r="Q1352" t="s">
        <v>748</v>
      </c>
      <c r="R1352" t="s">
        <v>479</v>
      </c>
      <c r="S1352" s="41">
        <v>1800</v>
      </c>
      <c r="T1352" s="33" t="s">
        <v>427</v>
      </c>
      <c r="U1352" t="s">
        <v>1474</v>
      </c>
      <c r="V1352">
        <v>119</v>
      </c>
      <c r="W1352" t="s">
        <v>435</v>
      </c>
      <c r="X1352">
        <v>10</v>
      </c>
      <c r="Y1352">
        <v>11</v>
      </c>
      <c r="Z1352">
        <v>11</v>
      </c>
      <c r="AA1352">
        <v>11</v>
      </c>
      <c r="AB1352">
        <v>7</v>
      </c>
      <c r="AD1352" t="s">
        <v>1589</v>
      </c>
      <c r="AE1352">
        <v>1033</v>
      </c>
      <c r="AF1352" t="s">
        <v>46</v>
      </c>
    </row>
    <row r="1353" spans="1:32" x14ac:dyDescent="0.25">
      <c r="A1353" s="22" t="s">
        <v>294</v>
      </c>
      <c r="B1353" s="27" t="s">
        <v>295</v>
      </c>
      <c r="C1353" s="37" t="str">
        <f>VLOOKUP(X1353, method!$A$1:$B$15, 2, 0)</f>
        <v>中前</v>
      </c>
      <c r="D1353" s="30">
        <v>5</v>
      </c>
      <c r="E1353" s="141" t="str">
        <f t="shared" si="42"/>
        <v/>
      </c>
      <c r="F1353" s="141">
        <f>COUNTIF($B$2:B1353,B1353)</f>
        <v>16</v>
      </c>
      <c r="G1353" s="141" t="str">
        <f t="shared" si="43"/>
        <v/>
      </c>
      <c r="H1353">
        <v>11</v>
      </c>
      <c r="I1353">
        <v>1</v>
      </c>
      <c r="J1353" s="53" t="s">
        <v>53</v>
      </c>
      <c r="K1353" s="61" t="s">
        <v>106</v>
      </c>
      <c r="L1353" s="17" t="s">
        <v>21</v>
      </c>
      <c r="M1353">
        <v>135</v>
      </c>
      <c r="N1353">
        <v>129</v>
      </c>
      <c r="O1353">
        <v>19</v>
      </c>
      <c r="P1353">
        <v>18</v>
      </c>
      <c r="Q1353" t="s">
        <v>634</v>
      </c>
      <c r="R1353" t="s">
        <v>465</v>
      </c>
      <c r="S1353">
        <v>1600</v>
      </c>
      <c r="T1353" s="33" t="s">
        <v>427</v>
      </c>
      <c r="U1353" t="s">
        <v>1576</v>
      </c>
      <c r="V1353">
        <v>119</v>
      </c>
      <c r="W1353" s="12" t="s">
        <v>471</v>
      </c>
      <c r="X1353">
        <v>5</v>
      </c>
      <c r="Y1353">
        <v>3</v>
      </c>
      <c r="Z1353">
        <v>4</v>
      </c>
      <c r="AA1353">
        <v>5</v>
      </c>
      <c r="AD1353" t="s">
        <v>1590</v>
      </c>
      <c r="AE1353">
        <v>1022</v>
      </c>
      <c r="AF1353" t="s">
        <v>46</v>
      </c>
    </row>
    <row r="1354" spans="1:32" x14ac:dyDescent="0.25">
      <c r="A1354" s="22" t="s">
        <v>294</v>
      </c>
      <c r="B1354" s="27" t="s">
        <v>295</v>
      </c>
      <c r="C1354" s="36" t="str">
        <f>VLOOKUP(X1354, method!$A$1:$B$15, 2, 0)</f>
        <v>中後</v>
      </c>
      <c r="D1354" s="28">
        <v>2</v>
      </c>
      <c r="E1354" s="140" t="str">
        <f t="shared" si="42"/>
        <v/>
      </c>
      <c r="F1354" s="140">
        <f>COUNTIF($B$2:B1354,B1354)</f>
        <v>17</v>
      </c>
      <c r="G1354" s="140" t="str">
        <f t="shared" si="43"/>
        <v/>
      </c>
      <c r="H1354">
        <v>11</v>
      </c>
      <c r="I1354">
        <v>5</v>
      </c>
      <c r="J1354" s="53" t="s">
        <v>53</v>
      </c>
      <c r="K1354" s="55" t="s">
        <v>64</v>
      </c>
      <c r="L1354" s="17" t="s">
        <v>21</v>
      </c>
      <c r="M1354">
        <v>135</v>
      </c>
      <c r="N1354">
        <v>135</v>
      </c>
      <c r="O1354">
        <v>19</v>
      </c>
      <c r="P1354">
        <v>14</v>
      </c>
      <c r="Q1354" t="s">
        <v>790</v>
      </c>
      <c r="R1354" t="s">
        <v>483</v>
      </c>
      <c r="S1354" s="41">
        <v>1800</v>
      </c>
      <c r="T1354" s="33" t="s">
        <v>417</v>
      </c>
      <c r="U1354" t="s">
        <v>1474</v>
      </c>
      <c r="V1354">
        <v>119</v>
      </c>
      <c r="W1354" s="12" t="s">
        <v>654</v>
      </c>
      <c r="X1354">
        <v>8</v>
      </c>
      <c r="Y1354">
        <v>9</v>
      </c>
      <c r="Z1354">
        <v>8</v>
      </c>
      <c r="AA1354">
        <v>7</v>
      </c>
      <c r="AB1354">
        <v>2</v>
      </c>
      <c r="AD1354" t="s">
        <v>1591</v>
      </c>
      <c r="AE1354">
        <v>1035</v>
      </c>
      <c r="AF1354" t="s">
        <v>46</v>
      </c>
    </row>
    <row r="1355" spans="1:32" x14ac:dyDescent="0.25">
      <c r="A1355" s="22" t="s">
        <v>294</v>
      </c>
      <c r="B1355" s="27" t="s">
        <v>295</v>
      </c>
      <c r="C1355" s="37" t="str">
        <f>VLOOKUP(X1355, method!$A$1:$B$15, 2, 0)</f>
        <v>中前</v>
      </c>
      <c r="D1355" s="28">
        <v>3</v>
      </c>
      <c r="E1355" s="140" t="str">
        <f t="shared" si="42"/>
        <v/>
      </c>
      <c r="F1355" s="140">
        <f>COUNTIF($B$2:B1355,B1355)</f>
        <v>18</v>
      </c>
      <c r="G1355" s="140" t="str">
        <f t="shared" si="43"/>
        <v/>
      </c>
      <c r="H1355">
        <v>11</v>
      </c>
      <c r="I1355">
        <v>7</v>
      </c>
      <c r="J1355" s="53" t="s">
        <v>53</v>
      </c>
      <c r="K1355" s="53" t="s">
        <v>53</v>
      </c>
      <c r="L1355" s="17" t="s">
        <v>21</v>
      </c>
      <c r="M1355">
        <v>135</v>
      </c>
      <c r="N1355">
        <v>135</v>
      </c>
      <c r="O1355">
        <v>19</v>
      </c>
      <c r="P1355">
        <v>9.8000000000000007</v>
      </c>
      <c r="Q1355" t="s">
        <v>1171</v>
      </c>
      <c r="R1355" t="s">
        <v>477</v>
      </c>
      <c r="S1355">
        <v>1600</v>
      </c>
      <c r="T1355" s="33" t="s">
        <v>427</v>
      </c>
      <c r="U1355" t="s">
        <v>1474</v>
      </c>
      <c r="V1355">
        <v>119</v>
      </c>
      <c r="W1355" t="s">
        <v>441</v>
      </c>
      <c r="X1355">
        <v>7</v>
      </c>
      <c r="Y1355">
        <v>7</v>
      </c>
      <c r="Z1355">
        <v>4</v>
      </c>
      <c r="AA1355">
        <v>3</v>
      </c>
      <c r="AD1355" t="s">
        <v>1585</v>
      </c>
      <c r="AE1355">
        <v>1034</v>
      </c>
      <c r="AF1355" t="s">
        <v>46</v>
      </c>
    </row>
    <row r="1356" spans="1:32" x14ac:dyDescent="0.25">
      <c r="A1356" s="22" t="s">
        <v>294</v>
      </c>
      <c r="B1356" s="27" t="s">
        <v>295</v>
      </c>
      <c r="C1356" s="36" t="str">
        <f>VLOOKUP(X1356, method!$A$1:$B$15, 2, 0)</f>
        <v>中後</v>
      </c>
      <c r="D1356">
        <v>7</v>
      </c>
      <c r="E1356" s="141" t="str">
        <f t="shared" si="42"/>
        <v/>
      </c>
      <c r="F1356" s="141">
        <f>COUNTIF($B$2:B1356,B1356)</f>
        <v>19</v>
      </c>
      <c r="G1356" s="141" t="str">
        <f t="shared" si="43"/>
        <v/>
      </c>
      <c r="H1356">
        <v>11</v>
      </c>
      <c r="I1356">
        <v>4</v>
      </c>
      <c r="J1356" s="53" t="s">
        <v>53</v>
      </c>
      <c r="K1356" s="53" t="s">
        <v>53</v>
      </c>
      <c r="L1356" s="17" t="s">
        <v>21</v>
      </c>
      <c r="M1356">
        <v>135</v>
      </c>
      <c r="N1356">
        <v>126</v>
      </c>
      <c r="O1356">
        <v>19</v>
      </c>
      <c r="P1356">
        <v>23</v>
      </c>
      <c r="Q1356" t="s">
        <v>1173</v>
      </c>
      <c r="R1356" t="s">
        <v>483</v>
      </c>
      <c r="S1356">
        <v>1600</v>
      </c>
      <c r="T1356" s="34" t="s">
        <v>755</v>
      </c>
      <c r="U1356" t="s">
        <v>1574</v>
      </c>
      <c r="V1356">
        <v>119</v>
      </c>
      <c r="W1356">
        <v>6</v>
      </c>
      <c r="X1356">
        <v>10</v>
      </c>
      <c r="Y1356">
        <v>10</v>
      </c>
      <c r="Z1356">
        <v>9</v>
      </c>
      <c r="AA1356">
        <v>7</v>
      </c>
      <c r="AD1356" t="s">
        <v>1592</v>
      </c>
      <c r="AE1356">
        <v>1035</v>
      </c>
      <c r="AF1356" t="s">
        <v>46</v>
      </c>
    </row>
    <row r="1357" spans="1:32" x14ac:dyDescent="0.25">
      <c r="A1357" s="22" t="s">
        <v>294</v>
      </c>
      <c r="B1357" s="27" t="s">
        <v>295</v>
      </c>
      <c r="C1357" s="36" t="str">
        <f>VLOOKUP(X1357, method!$A$1:$B$15, 2, 0)</f>
        <v>中後</v>
      </c>
      <c r="D1357" s="28">
        <v>1</v>
      </c>
      <c r="E1357" s="140" t="str">
        <f t="shared" si="42"/>
        <v/>
      </c>
      <c r="F1357" s="140">
        <f>COUNTIF($B$2:B1357,B1357)</f>
        <v>20</v>
      </c>
      <c r="G1357" s="140" t="str">
        <f t="shared" si="43"/>
        <v/>
      </c>
      <c r="H1357">
        <v>11</v>
      </c>
      <c r="I1357">
        <v>1</v>
      </c>
      <c r="J1357" s="53" t="s">
        <v>53</v>
      </c>
      <c r="K1357" s="53" t="s">
        <v>53</v>
      </c>
      <c r="L1357" s="17" t="s">
        <v>21</v>
      </c>
      <c r="M1357">
        <v>135</v>
      </c>
      <c r="N1357">
        <v>123</v>
      </c>
      <c r="O1357">
        <v>19</v>
      </c>
      <c r="P1357">
        <v>4.5999999999999996</v>
      </c>
      <c r="Q1357" t="s">
        <v>792</v>
      </c>
      <c r="R1357" t="s">
        <v>501</v>
      </c>
      <c r="S1357">
        <v>1600</v>
      </c>
      <c r="T1357" s="33" t="s">
        <v>417</v>
      </c>
      <c r="U1357" t="s">
        <v>1576</v>
      </c>
      <c r="V1357">
        <v>113</v>
      </c>
      <c r="W1357" s="12" t="s">
        <v>539</v>
      </c>
      <c r="X1357">
        <v>9</v>
      </c>
      <c r="Y1357">
        <v>8</v>
      </c>
      <c r="Z1357">
        <v>6</v>
      </c>
      <c r="AA1357">
        <v>1</v>
      </c>
      <c r="AD1357" t="s">
        <v>1593</v>
      </c>
      <c r="AE1357">
        <v>1043</v>
      </c>
      <c r="AF1357" t="s">
        <v>46</v>
      </c>
    </row>
    <row r="1358" spans="1:32" x14ac:dyDescent="0.25">
      <c r="A1358" s="22" t="s">
        <v>294</v>
      </c>
      <c r="B1358" s="27" t="s">
        <v>295</v>
      </c>
      <c r="C1358" s="36" t="str">
        <f>VLOOKUP(X1358, method!$A$1:$B$15, 2, 0)</f>
        <v>中後</v>
      </c>
      <c r="D1358">
        <v>7</v>
      </c>
      <c r="E1358" s="141" t="str">
        <f t="shared" si="42"/>
        <v/>
      </c>
      <c r="F1358" s="141">
        <f>COUNTIF($B$2:B1358,B1358)</f>
        <v>21</v>
      </c>
      <c r="G1358" s="141" t="str">
        <f t="shared" si="43"/>
        <v/>
      </c>
      <c r="H1358">
        <v>11</v>
      </c>
      <c r="I1358">
        <v>10</v>
      </c>
      <c r="J1358" s="53" t="s">
        <v>53</v>
      </c>
      <c r="K1358" s="64" t="s">
        <v>150</v>
      </c>
      <c r="L1358" s="17" t="s">
        <v>21</v>
      </c>
      <c r="M1358">
        <v>135</v>
      </c>
      <c r="N1358">
        <v>126</v>
      </c>
      <c r="O1358">
        <v>19</v>
      </c>
      <c r="P1358">
        <v>43</v>
      </c>
      <c r="Q1358" t="s">
        <v>810</v>
      </c>
      <c r="R1358" t="s">
        <v>508</v>
      </c>
      <c r="S1358">
        <v>1400</v>
      </c>
      <c r="T1358" s="33" t="s">
        <v>417</v>
      </c>
      <c r="U1358" t="s">
        <v>1574</v>
      </c>
      <c r="V1358">
        <v>115</v>
      </c>
      <c r="W1358">
        <v>3</v>
      </c>
      <c r="X1358">
        <v>10</v>
      </c>
      <c r="Y1358">
        <v>9</v>
      </c>
      <c r="Z1358">
        <v>10</v>
      </c>
      <c r="AA1358">
        <v>7</v>
      </c>
      <c r="AD1358" t="s">
        <v>979</v>
      </c>
      <c r="AE1358">
        <v>1034</v>
      </c>
      <c r="AF1358" t="s">
        <v>786</v>
      </c>
    </row>
    <row r="1359" spans="1:32" x14ac:dyDescent="0.25">
      <c r="A1359" s="22" t="s">
        <v>294</v>
      </c>
      <c r="B1359" s="27" t="s">
        <v>295</v>
      </c>
      <c r="C1359" s="38" t="str">
        <f>VLOOKUP(X1359, method!$A$1:$B$15, 2, 0)</f>
        <v>留後</v>
      </c>
      <c r="D1359">
        <v>6</v>
      </c>
      <c r="E1359" s="141" t="str">
        <f t="shared" si="42"/>
        <v/>
      </c>
      <c r="F1359" s="141">
        <f>COUNTIF($B$2:B1359,B1359)</f>
        <v>22</v>
      </c>
      <c r="G1359" s="141" t="str">
        <f t="shared" si="43"/>
        <v/>
      </c>
      <c r="H1359">
        <v>11</v>
      </c>
      <c r="I1359">
        <v>9</v>
      </c>
      <c r="J1359" s="53" t="s">
        <v>53</v>
      </c>
      <c r="K1359" s="64" t="s">
        <v>150</v>
      </c>
      <c r="L1359" s="17" t="s">
        <v>21</v>
      </c>
      <c r="M1359">
        <v>135</v>
      </c>
      <c r="N1359">
        <v>126</v>
      </c>
      <c r="O1359">
        <v>19</v>
      </c>
      <c r="P1359">
        <v>27</v>
      </c>
      <c r="Q1359" t="s">
        <v>1050</v>
      </c>
      <c r="R1359" t="s">
        <v>465</v>
      </c>
      <c r="S1359">
        <v>2000</v>
      </c>
      <c r="T1359" s="33" t="s">
        <v>417</v>
      </c>
      <c r="U1359" t="s">
        <v>1574</v>
      </c>
      <c r="V1359">
        <v>117</v>
      </c>
      <c r="W1359" t="s">
        <v>589</v>
      </c>
      <c r="X1359">
        <v>11</v>
      </c>
      <c r="Y1359">
        <v>11</v>
      </c>
      <c r="Z1359">
        <v>11</v>
      </c>
      <c r="AA1359">
        <v>10</v>
      </c>
      <c r="AB1359">
        <v>6</v>
      </c>
      <c r="AD1359" t="s">
        <v>1594</v>
      </c>
      <c r="AE1359">
        <v>1042</v>
      </c>
      <c r="AF1359" t="s">
        <v>99</v>
      </c>
    </row>
    <row r="1360" spans="1:32" x14ac:dyDescent="0.25">
      <c r="A1360" s="22" t="s">
        <v>294</v>
      </c>
      <c r="B1360" s="27" t="s">
        <v>295</v>
      </c>
      <c r="C1360" s="36" t="str">
        <f>VLOOKUP(X1360, method!$A$1:$B$15, 2, 0)</f>
        <v>中後</v>
      </c>
      <c r="D1360" s="28">
        <v>3</v>
      </c>
      <c r="E1360" s="140" t="str">
        <f t="shared" si="42"/>
        <v/>
      </c>
      <c r="F1360" s="140">
        <f>COUNTIF($B$2:B1360,B1360)</f>
        <v>23</v>
      </c>
      <c r="G1360" s="140" t="str">
        <f t="shared" si="43"/>
        <v/>
      </c>
      <c r="H1360">
        <v>11</v>
      </c>
      <c r="I1360">
        <v>5</v>
      </c>
      <c r="J1360" s="53" t="s">
        <v>53</v>
      </c>
      <c r="K1360" s="64" t="s">
        <v>150</v>
      </c>
      <c r="L1360" s="17" t="s">
        <v>21</v>
      </c>
      <c r="M1360">
        <v>135</v>
      </c>
      <c r="N1360">
        <v>126</v>
      </c>
      <c r="O1360">
        <v>19</v>
      </c>
      <c r="P1360">
        <v>12</v>
      </c>
      <c r="Q1360" t="s">
        <v>1024</v>
      </c>
      <c r="R1360" t="s">
        <v>483</v>
      </c>
      <c r="S1360">
        <v>1600</v>
      </c>
      <c r="T1360" s="33" t="s">
        <v>417</v>
      </c>
      <c r="U1360" t="s">
        <v>1574</v>
      </c>
      <c r="V1360">
        <v>117</v>
      </c>
      <c r="W1360" s="12" t="s">
        <v>552</v>
      </c>
      <c r="X1360">
        <v>8</v>
      </c>
      <c r="Y1360">
        <v>8</v>
      </c>
      <c r="Z1360">
        <v>6</v>
      </c>
      <c r="AA1360">
        <v>3</v>
      </c>
      <c r="AD1360" t="s">
        <v>1595</v>
      </c>
      <c r="AE1360">
        <v>1035</v>
      </c>
      <c r="AF1360" t="s">
        <v>99</v>
      </c>
    </row>
    <row r="1361" spans="1:32" x14ac:dyDescent="0.25">
      <c r="A1361" s="22" t="s">
        <v>294</v>
      </c>
      <c r="B1361" s="27" t="s">
        <v>295</v>
      </c>
      <c r="C1361" s="37" t="str">
        <f>VLOOKUP(X1361, method!$A$1:$B$15, 2, 0)</f>
        <v>中前</v>
      </c>
      <c r="D1361" s="28">
        <v>3</v>
      </c>
      <c r="E1361" s="140" t="str">
        <f t="shared" si="42"/>
        <v/>
      </c>
      <c r="F1361" s="140">
        <f>COUNTIF($B$2:B1361,B1361)</f>
        <v>24</v>
      </c>
      <c r="G1361" s="140" t="str">
        <f t="shared" si="43"/>
        <v/>
      </c>
      <c r="H1361">
        <v>11</v>
      </c>
      <c r="I1361">
        <v>4</v>
      </c>
      <c r="J1361" s="53" t="s">
        <v>53</v>
      </c>
      <c r="K1361" s="74" t="s">
        <v>404</v>
      </c>
      <c r="L1361" s="17" t="s">
        <v>21</v>
      </c>
      <c r="M1361">
        <v>135</v>
      </c>
      <c r="N1361">
        <v>123</v>
      </c>
      <c r="O1361">
        <v>19</v>
      </c>
      <c r="P1361">
        <v>4.2</v>
      </c>
      <c r="Q1361" t="s">
        <v>1026</v>
      </c>
      <c r="R1361" t="s">
        <v>483</v>
      </c>
      <c r="S1361">
        <v>1400</v>
      </c>
      <c r="T1361" s="33" t="s">
        <v>417</v>
      </c>
      <c r="U1361" t="s">
        <v>1474</v>
      </c>
      <c r="V1361">
        <v>118</v>
      </c>
      <c r="W1361" t="s">
        <v>441</v>
      </c>
      <c r="X1361">
        <v>7</v>
      </c>
      <c r="Y1361">
        <v>7</v>
      </c>
      <c r="Z1361">
        <v>7</v>
      </c>
      <c r="AA1361">
        <v>3</v>
      </c>
      <c r="AD1361" t="s">
        <v>1596</v>
      </c>
      <c r="AE1361">
        <v>1042</v>
      </c>
      <c r="AF1361" t="s">
        <v>99</v>
      </c>
    </row>
    <row r="1362" spans="1:32" x14ac:dyDescent="0.25">
      <c r="A1362" s="22" t="s">
        <v>294</v>
      </c>
      <c r="B1362" s="27" t="s">
        <v>295</v>
      </c>
      <c r="C1362" s="38" t="str">
        <f>VLOOKUP(X1362, method!$A$1:$B$15, 2, 0)</f>
        <v>留後</v>
      </c>
      <c r="D1362" s="30">
        <v>5</v>
      </c>
      <c r="E1362" s="141" t="str">
        <f t="shared" si="42"/>
        <v/>
      </c>
      <c r="F1362" s="141">
        <f>COUNTIF($B$2:B1362,B1362)</f>
        <v>25</v>
      </c>
      <c r="G1362" s="141" t="str">
        <f t="shared" si="43"/>
        <v/>
      </c>
      <c r="H1362">
        <v>11</v>
      </c>
      <c r="I1362">
        <v>6</v>
      </c>
      <c r="J1362" s="53" t="s">
        <v>53</v>
      </c>
      <c r="K1362" s="60" t="s">
        <v>90</v>
      </c>
      <c r="L1362" s="17" t="s">
        <v>21</v>
      </c>
      <c r="M1362">
        <v>135</v>
      </c>
      <c r="N1362">
        <v>126</v>
      </c>
      <c r="O1362">
        <v>19</v>
      </c>
      <c r="P1362">
        <v>19</v>
      </c>
      <c r="Q1362" t="s">
        <v>1110</v>
      </c>
      <c r="R1362" t="s">
        <v>483</v>
      </c>
      <c r="S1362">
        <v>1600</v>
      </c>
      <c r="T1362" s="33" t="s">
        <v>417</v>
      </c>
      <c r="U1362" t="s">
        <v>1574</v>
      </c>
      <c r="V1362">
        <v>118</v>
      </c>
      <c r="W1362" t="s">
        <v>484</v>
      </c>
      <c r="X1362">
        <v>14</v>
      </c>
      <c r="Y1362">
        <v>14</v>
      </c>
      <c r="Z1362">
        <v>14</v>
      </c>
      <c r="AA1362">
        <v>5</v>
      </c>
      <c r="AD1362" t="s">
        <v>1597</v>
      </c>
      <c r="AE1362">
        <v>1039</v>
      </c>
      <c r="AF1362" t="s">
        <v>99</v>
      </c>
    </row>
    <row r="1363" spans="1:32" x14ac:dyDescent="0.25">
      <c r="A1363" s="22" t="s">
        <v>294</v>
      </c>
      <c r="B1363" s="27" t="s">
        <v>295</v>
      </c>
      <c r="C1363" s="37" t="str">
        <f>VLOOKUP(X1363, method!$A$1:$B$15, 2, 0)</f>
        <v>中前</v>
      </c>
      <c r="D1363" s="28">
        <v>2</v>
      </c>
      <c r="E1363" s="140" t="str">
        <f t="shared" si="42"/>
        <v/>
      </c>
      <c r="F1363" s="140">
        <f>COUNTIF($B$2:B1363,B1363)</f>
        <v>26</v>
      </c>
      <c r="G1363" s="140" t="str">
        <f t="shared" si="43"/>
        <v/>
      </c>
      <c r="H1363">
        <v>11</v>
      </c>
      <c r="I1363">
        <v>2</v>
      </c>
      <c r="J1363" s="53" t="s">
        <v>53</v>
      </c>
      <c r="K1363" s="64" t="s">
        <v>150</v>
      </c>
      <c r="L1363" s="17" t="s">
        <v>21</v>
      </c>
      <c r="M1363">
        <v>135</v>
      </c>
      <c r="N1363">
        <v>123</v>
      </c>
      <c r="O1363">
        <v>19</v>
      </c>
      <c r="P1363">
        <v>11</v>
      </c>
      <c r="Q1363" t="s">
        <v>1519</v>
      </c>
      <c r="R1363" t="s">
        <v>501</v>
      </c>
      <c r="S1363">
        <v>1600</v>
      </c>
      <c r="T1363" s="33" t="s">
        <v>427</v>
      </c>
      <c r="U1363" t="s">
        <v>1576</v>
      </c>
      <c r="V1363">
        <v>114</v>
      </c>
      <c r="W1363" s="12" t="s">
        <v>581</v>
      </c>
      <c r="X1363">
        <v>5</v>
      </c>
      <c r="Y1363">
        <v>5</v>
      </c>
      <c r="Z1363">
        <v>5</v>
      </c>
      <c r="AA1363">
        <v>2</v>
      </c>
      <c r="AD1363" t="s">
        <v>1598</v>
      </c>
      <c r="AE1363">
        <v>1041</v>
      </c>
      <c r="AF1363" t="s">
        <v>99</v>
      </c>
    </row>
    <row r="1364" spans="1:32" x14ac:dyDescent="0.25">
      <c r="A1364" s="22" t="s">
        <v>294</v>
      </c>
      <c r="B1364" s="27" t="s">
        <v>295</v>
      </c>
      <c r="C1364" s="37" t="str">
        <f>VLOOKUP(X1364, method!$A$1:$B$15, 2, 0)</f>
        <v>中前</v>
      </c>
      <c r="D1364">
        <v>7</v>
      </c>
      <c r="E1364" s="141" t="str">
        <f t="shared" si="42"/>
        <v/>
      </c>
      <c r="F1364" s="141">
        <f>COUNTIF($B$2:B1364,B1364)</f>
        <v>27</v>
      </c>
      <c r="G1364" s="141" t="str">
        <f t="shared" si="43"/>
        <v/>
      </c>
      <c r="H1364">
        <v>11</v>
      </c>
      <c r="I1364">
        <v>7</v>
      </c>
      <c r="J1364" s="53" t="s">
        <v>53</v>
      </c>
      <c r="K1364" s="61" t="s">
        <v>106</v>
      </c>
      <c r="L1364" s="17" t="s">
        <v>21</v>
      </c>
      <c r="M1364">
        <v>135</v>
      </c>
      <c r="N1364">
        <v>122</v>
      </c>
      <c r="O1364">
        <v>19</v>
      </c>
      <c r="P1364">
        <v>12</v>
      </c>
      <c r="Q1364" t="s">
        <v>1030</v>
      </c>
      <c r="R1364" t="s">
        <v>465</v>
      </c>
      <c r="S1364">
        <v>1600</v>
      </c>
      <c r="T1364" s="33" t="s">
        <v>417</v>
      </c>
      <c r="U1364" t="s">
        <v>1576</v>
      </c>
      <c r="V1364">
        <v>116</v>
      </c>
      <c r="W1364" s="12" t="s">
        <v>549</v>
      </c>
      <c r="X1364">
        <v>7</v>
      </c>
      <c r="Y1364">
        <v>7</v>
      </c>
      <c r="Z1364">
        <v>6</v>
      </c>
      <c r="AA1364">
        <v>7</v>
      </c>
      <c r="AD1364" t="s">
        <v>1227</v>
      </c>
      <c r="AE1364">
        <v>1046</v>
      </c>
      <c r="AF1364" t="s">
        <v>99</v>
      </c>
    </row>
    <row r="1365" spans="1:32" x14ac:dyDescent="0.25">
      <c r="A1365" s="22" t="s">
        <v>294</v>
      </c>
      <c r="B1365" s="27" t="s">
        <v>295</v>
      </c>
      <c r="C1365" s="35" t="str">
        <f>VLOOKUP(X1365, method!$A$1:$B$15, 2, 0)</f>
        <v>放頭</v>
      </c>
      <c r="D1365" s="30">
        <v>4</v>
      </c>
      <c r="E1365" s="141" t="str">
        <f t="shared" si="42"/>
        <v/>
      </c>
      <c r="F1365" s="141">
        <f>COUNTIF($B$2:B1365,B1365)</f>
        <v>28</v>
      </c>
      <c r="G1365" s="141" t="str">
        <f t="shared" si="43"/>
        <v/>
      </c>
      <c r="H1365">
        <v>11</v>
      </c>
      <c r="I1365">
        <v>3</v>
      </c>
      <c r="J1365" s="53" t="s">
        <v>53</v>
      </c>
      <c r="K1365" s="55" t="s">
        <v>64</v>
      </c>
      <c r="L1365" s="17" t="s">
        <v>21</v>
      </c>
      <c r="M1365">
        <v>135</v>
      </c>
      <c r="N1365">
        <v>135</v>
      </c>
      <c r="O1365">
        <v>19</v>
      </c>
      <c r="P1365">
        <v>6.8</v>
      </c>
      <c r="Q1365" t="s">
        <v>847</v>
      </c>
      <c r="R1365" t="s">
        <v>508</v>
      </c>
      <c r="S1365">
        <v>1400</v>
      </c>
      <c r="T1365" s="33" t="s">
        <v>417</v>
      </c>
      <c r="U1365" t="s">
        <v>1474</v>
      </c>
      <c r="V1365">
        <v>117</v>
      </c>
      <c r="W1365" s="12">
        <v>2</v>
      </c>
      <c r="X1365">
        <v>3</v>
      </c>
      <c r="Y1365">
        <v>3</v>
      </c>
      <c r="Z1365">
        <v>3</v>
      </c>
      <c r="AA1365">
        <v>4</v>
      </c>
      <c r="AD1365" t="s">
        <v>1599</v>
      </c>
      <c r="AE1365">
        <v>1032</v>
      </c>
      <c r="AF1365" t="s">
        <v>99</v>
      </c>
    </row>
    <row r="1366" spans="1:32" x14ac:dyDescent="0.25">
      <c r="A1366" s="22" t="s">
        <v>294</v>
      </c>
      <c r="B1366" s="16" t="s">
        <v>297</v>
      </c>
      <c r="C1366" s="35" t="str">
        <f>VLOOKUP(X1366, method!$A$1:$B$15, 2, 0)</f>
        <v>放頭</v>
      </c>
      <c r="D1366">
        <v>6</v>
      </c>
      <c r="E1366" s="141" t="str">
        <f t="shared" si="42"/>
        <v/>
      </c>
      <c r="F1366" s="141">
        <f>COUNTIF($B$2:B1366,B1366)</f>
        <v>1</v>
      </c>
      <c r="G1366" s="141" t="str">
        <f t="shared" si="43"/>
        <v/>
      </c>
      <c r="H1366">
        <v>1</v>
      </c>
      <c r="I1366">
        <v>6</v>
      </c>
      <c r="J1366" s="60" t="s">
        <v>90</v>
      </c>
      <c r="K1366" s="60" t="s">
        <v>90</v>
      </c>
      <c r="L1366" s="22" t="s">
        <v>135</v>
      </c>
      <c r="M1366">
        <v>131</v>
      </c>
      <c r="N1366">
        <v>126</v>
      </c>
      <c r="O1366">
        <v>13</v>
      </c>
      <c r="P1366">
        <v>47</v>
      </c>
      <c r="Q1366" t="s">
        <v>1462</v>
      </c>
      <c r="R1366" t="s">
        <v>483</v>
      </c>
      <c r="S1366">
        <v>2000</v>
      </c>
      <c r="T1366" s="33" t="s">
        <v>417</v>
      </c>
      <c r="U1366" t="s">
        <v>1574</v>
      </c>
      <c r="V1366">
        <v>110</v>
      </c>
      <c r="W1366">
        <v>6</v>
      </c>
      <c r="X1366">
        <v>1</v>
      </c>
      <c r="Y1366">
        <v>2</v>
      </c>
      <c r="Z1366">
        <v>2</v>
      </c>
      <c r="AA1366">
        <v>3</v>
      </c>
      <c r="AB1366">
        <v>6</v>
      </c>
      <c r="AD1366" t="s">
        <v>1600</v>
      </c>
      <c r="AE1366">
        <v>1176</v>
      </c>
      <c r="AF1366" t="s">
        <v>252</v>
      </c>
    </row>
    <row r="1367" spans="1:32" x14ac:dyDescent="0.25">
      <c r="A1367" s="22" t="s">
        <v>294</v>
      </c>
      <c r="B1367" s="16" t="s">
        <v>297</v>
      </c>
      <c r="C1367" s="36" t="str">
        <f>VLOOKUP(X1367, method!$A$1:$B$15, 2, 0)</f>
        <v>中後</v>
      </c>
      <c r="D1367">
        <v>7</v>
      </c>
      <c r="E1367" s="141" t="str">
        <f t="shared" si="42"/>
        <v/>
      </c>
      <c r="F1367" s="141">
        <f>COUNTIF($B$2:B1367,B1367)</f>
        <v>2</v>
      </c>
      <c r="G1367" s="141" t="str">
        <f t="shared" si="43"/>
        <v/>
      </c>
      <c r="H1367">
        <v>1</v>
      </c>
      <c r="I1367">
        <v>9</v>
      </c>
      <c r="J1367" s="60" t="s">
        <v>90</v>
      </c>
      <c r="K1367" s="50" t="s">
        <v>565</v>
      </c>
      <c r="L1367" s="22" t="s">
        <v>135</v>
      </c>
      <c r="M1367">
        <v>131</v>
      </c>
      <c r="N1367">
        <v>123</v>
      </c>
      <c r="O1367">
        <v>13</v>
      </c>
      <c r="P1367">
        <v>73</v>
      </c>
      <c r="Q1367" t="s">
        <v>1378</v>
      </c>
      <c r="R1367" t="s">
        <v>501</v>
      </c>
      <c r="S1367">
        <v>1600</v>
      </c>
      <c r="T1367" s="33" t="s">
        <v>427</v>
      </c>
      <c r="U1367" t="s">
        <v>1576</v>
      </c>
      <c r="V1367">
        <v>112</v>
      </c>
      <c r="W1367">
        <v>4</v>
      </c>
      <c r="X1367">
        <v>9</v>
      </c>
      <c r="Y1367">
        <v>11</v>
      </c>
      <c r="Z1367">
        <v>12</v>
      </c>
      <c r="AA1367">
        <v>7</v>
      </c>
      <c r="AD1367" t="s">
        <v>1601</v>
      </c>
      <c r="AE1367">
        <v>1174</v>
      </c>
      <c r="AF1367" t="s">
        <v>252</v>
      </c>
    </row>
    <row r="1368" spans="1:32" x14ac:dyDescent="0.25">
      <c r="A1368" s="22" t="s">
        <v>294</v>
      </c>
      <c r="B1368" s="16" t="s">
        <v>297</v>
      </c>
      <c r="C1368" s="37" t="str">
        <f>VLOOKUP(X1368, method!$A$1:$B$15, 2, 0)</f>
        <v>中前</v>
      </c>
      <c r="D1368">
        <v>12</v>
      </c>
      <c r="E1368" s="141" t="str">
        <f t="shared" si="42"/>
        <v/>
      </c>
      <c r="F1368" s="141">
        <f>COUNTIF($B$2:B1368,B1368)</f>
        <v>3</v>
      </c>
      <c r="G1368" s="141" t="str">
        <f t="shared" si="43"/>
        <v/>
      </c>
      <c r="H1368">
        <v>1</v>
      </c>
      <c r="I1368">
        <v>1</v>
      </c>
      <c r="J1368" s="60" t="s">
        <v>90</v>
      </c>
      <c r="K1368" s="50" t="s">
        <v>565</v>
      </c>
      <c r="L1368" s="22" t="s">
        <v>135</v>
      </c>
      <c r="M1368">
        <v>131</v>
      </c>
      <c r="N1368">
        <v>132</v>
      </c>
      <c r="O1368">
        <v>13</v>
      </c>
      <c r="P1368">
        <v>18</v>
      </c>
      <c r="Q1368" t="s">
        <v>974</v>
      </c>
      <c r="R1368" t="s">
        <v>479</v>
      </c>
      <c r="S1368" s="41">
        <v>1800</v>
      </c>
      <c r="T1368" s="33" t="s">
        <v>417</v>
      </c>
      <c r="U1368" t="s">
        <v>1474</v>
      </c>
      <c r="V1368">
        <v>113</v>
      </c>
      <c r="W1368" t="s">
        <v>1403</v>
      </c>
      <c r="X1368">
        <v>7</v>
      </c>
      <c r="Y1368">
        <v>6</v>
      </c>
      <c r="Z1368">
        <v>7</v>
      </c>
      <c r="AA1368">
        <v>9</v>
      </c>
      <c r="AB1368">
        <v>12</v>
      </c>
      <c r="AD1368" t="s">
        <v>1183</v>
      </c>
      <c r="AE1368">
        <v>1173</v>
      </c>
      <c r="AF1368" t="s">
        <v>252</v>
      </c>
    </row>
    <row r="1369" spans="1:32" x14ac:dyDescent="0.25">
      <c r="A1369" s="22" t="s">
        <v>294</v>
      </c>
      <c r="B1369" s="16" t="s">
        <v>297</v>
      </c>
      <c r="C1369" s="37" t="str">
        <f>VLOOKUP(X1369, method!$A$1:$B$15, 2, 0)</f>
        <v>中前</v>
      </c>
      <c r="D1369">
        <v>6</v>
      </c>
      <c r="E1369" s="141" t="str">
        <f t="shared" si="42"/>
        <v/>
      </c>
      <c r="F1369" s="141">
        <f>COUNTIF($B$2:B1369,B1369)</f>
        <v>4</v>
      </c>
      <c r="G1369" s="141" t="str">
        <f t="shared" si="43"/>
        <v/>
      </c>
      <c r="H1369">
        <v>1</v>
      </c>
      <c r="I1369">
        <v>5</v>
      </c>
      <c r="J1369" s="60" t="s">
        <v>90</v>
      </c>
      <c r="K1369" s="67" t="s">
        <v>195</v>
      </c>
      <c r="L1369" s="22" t="s">
        <v>135</v>
      </c>
      <c r="M1369">
        <v>131</v>
      </c>
      <c r="N1369">
        <v>133</v>
      </c>
      <c r="O1369">
        <v>13</v>
      </c>
      <c r="P1369">
        <v>7.4</v>
      </c>
      <c r="Q1369" t="s">
        <v>1086</v>
      </c>
      <c r="R1369" t="s">
        <v>483</v>
      </c>
      <c r="S1369">
        <v>1600</v>
      </c>
      <c r="T1369" s="33" t="s">
        <v>427</v>
      </c>
      <c r="U1369">
        <v>1</v>
      </c>
      <c r="V1369">
        <v>114</v>
      </c>
      <c r="W1369" s="12">
        <v>2</v>
      </c>
      <c r="X1369">
        <v>4</v>
      </c>
      <c r="Y1369">
        <v>4</v>
      </c>
      <c r="Z1369">
        <v>5</v>
      </c>
      <c r="AA1369">
        <v>6</v>
      </c>
      <c r="AD1369" t="s">
        <v>1602</v>
      </c>
      <c r="AE1369">
        <v>1174</v>
      </c>
      <c r="AF1369" t="s">
        <v>252</v>
      </c>
    </row>
    <row r="1370" spans="1:32" x14ac:dyDescent="0.25">
      <c r="A1370" s="22" t="s">
        <v>294</v>
      </c>
      <c r="B1370" s="16" t="s">
        <v>297</v>
      </c>
      <c r="C1370" s="37" t="str">
        <f>VLOOKUP(X1370, method!$A$1:$B$15, 2, 0)</f>
        <v>中前</v>
      </c>
      <c r="D1370">
        <v>6</v>
      </c>
      <c r="E1370" s="141" t="str">
        <f t="shared" si="42"/>
        <v/>
      </c>
      <c r="F1370" s="141">
        <f>COUNTIF($B$2:B1370,B1370)</f>
        <v>5</v>
      </c>
      <c r="G1370" s="141" t="str">
        <f t="shared" si="43"/>
        <v/>
      </c>
      <c r="H1370">
        <v>1</v>
      </c>
      <c r="I1370">
        <v>12</v>
      </c>
      <c r="J1370" s="60" t="s">
        <v>90</v>
      </c>
      <c r="K1370" s="67" t="s">
        <v>195</v>
      </c>
      <c r="L1370" s="22" t="s">
        <v>135</v>
      </c>
      <c r="M1370">
        <v>131</v>
      </c>
      <c r="N1370">
        <v>133</v>
      </c>
      <c r="O1370">
        <v>13</v>
      </c>
      <c r="P1370">
        <v>13</v>
      </c>
      <c r="Q1370" t="s">
        <v>1088</v>
      </c>
      <c r="R1370" t="s">
        <v>483</v>
      </c>
      <c r="S1370" s="41">
        <v>1800</v>
      </c>
      <c r="T1370" s="33" t="s">
        <v>417</v>
      </c>
      <c r="U1370" t="s">
        <v>1474</v>
      </c>
      <c r="V1370">
        <v>114</v>
      </c>
      <c r="W1370" t="s">
        <v>435</v>
      </c>
      <c r="X1370">
        <v>4</v>
      </c>
      <c r="Y1370">
        <v>3</v>
      </c>
      <c r="Z1370">
        <v>3</v>
      </c>
      <c r="AA1370">
        <v>3</v>
      </c>
      <c r="AB1370">
        <v>6</v>
      </c>
      <c r="AD1370" t="s">
        <v>1603</v>
      </c>
      <c r="AE1370">
        <v>1175</v>
      </c>
      <c r="AF1370" t="s">
        <v>252</v>
      </c>
    </row>
    <row r="1371" spans="1:32" x14ac:dyDescent="0.25">
      <c r="A1371" s="22" t="s">
        <v>294</v>
      </c>
      <c r="B1371" s="16" t="s">
        <v>297</v>
      </c>
      <c r="C1371" s="35" t="str">
        <f>VLOOKUP(X1371, method!$A$1:$B$15, 2, 0)</f>
        <v>放頭</v>
      </c>
      <c r="D1371" s="28">
        <v>2</v>
      </c>
      <c r="E1371" s="140" t="str">
        <f t="shared" si="42"/>
        <v/>
      </c>
      <c r="F1371" s="140">
        <f>COUNTIF($B$2:B1371,B1371)</f>
        <v>6</v>
      </c>
      <c r="G1371" s="140" t="str">
        <f t="shared" si="43"/>
        <v/>
      </c>
      <c r="H1371">
        <v>1</v>
      </c>
      <c r="I1371">
        <v>10</v>
      </c>
      <c r="J1371" s="60" t="s">
        <v>90</v>
      </c>
      <c r="K1371" s="67" t="s">
        <v>195</v>
      </c>
      <c r="L1371" s="22" t="s">
        <v>135</v>
      </c>
      <c r="M1371">
        <v>131</v>
      </c>
      <c r="N1371">
        <v>131</v>
      </c>
      <c r="O1371">
        <v>13</v>
      </c>
      <c r="P1371">
        <v>20</v>
      </c>
      <c r="Q1371" t="s">
        <v>708</v>
      </c>
      <c r="R1371" t="s">
        <v>477</v>
      </c>
      <c r="S1371">
        <v>1600</v>
      </c>
      <c r="T1371" s="33" t="s">
        <v>417</v>
      </c>
      <c r="U1371" t="s">
        <v>1474</v>
      </c>
      <c r="V1371">
        <v>114</v>
      </c>
      <c r="W1371" s="12" t="s">
        <v>446</v>
      </c>
      <c r="X1371">
        <v>2</v>
      </c>
      <c r="Y1371">
        <v>2</v>
      </c>
      <c r="Z1371">
        <v>2</v>
      </c>
      <c r="AA1371">
        <v>2</v>
      </c>
      <c r="AD1371" t="s">
        <v>1604</v>
      </c>
      <c r="AE1371">
        <v>1166</v>
      </c>
      <c r="AF1371" t="s">
        <v>252</v>
      </c>
    </row>
    <row r="1372" spans="1:32" x14ac:dyDescent="0.25">
      <c r="A1372" s="22" t="s">
        <v>294</v>
      </c>
      <c r="B1372" s="16" t="s">
        <v>297</v>
      </c>
      <c r="C1372" s="38" t="str">
        <f>VLOOKUP(X1372, method!$A$1:$B$15, 2, 0)</f>
        <v>留後</v>
      </c>
      <c r="D1372">
        <v>8</v>
      </c>
      <c r="E1372" s="141" t="str">
        <f t="shared" si="42"/>
        <v/>
      </c>
      <c r="F1372" s="141">
        <f>COUNTIF($B$2:B1372,B1372)</f>
        <v>7</v>
      </c>
      <c r="G1372" s="141" t="str">
        <f t="shared" si="43"/>
        <v/>
      </c>
      <c r="H1372">
        <v>1</v>
      </c>
      <c r="I1372">
        <v>9</v>
      </c>
      <c r="J1372" s="60" t="s">
        <v>90</v>
      </c>
      <c r="K1372" s="79" t="s">
        <v>702</v>
      </c>
      <c r="L1372" s="22" t="s">
        <v>135</v>
      </c>
      <c r="M1372">
        <v>131</v>
      </c>
      <c r="N1372">
        <v>126</v>
      </c>
      <c r="O1372">
        <v>13</v>
      </c>
      <c r="P1372">
        <v>34</v>
      </c>
      <c r="Q1372" t="s">
        <v>529</v>
      </c>
      <c r="R1372" t="s">
        <v>483</v>
      </c>
      <c r="S1372">
        <v>1600</v>
      </c>
      <c r="T1372" s="33" t="s">
        <v>417</v>
      </c>
      <c r="U1372" t="s">
        <v>1574</v>
      </c>
      <c r="V1372">
        <v>115</v>
      </c>
      <c r="W1372" t="s">
        <v>484</v>
      </c>
      <c r="X1372">
        <v>11</v>
      </c>
      <c r="Y1372">
        <v>11</v>
      </c>
      <c r="Z1372">
        <v>13</v>
      </c>
      <c r="AA1372">
        <v>8</v>
      </c>
      <c r="AD1372" t="s">
        <v>1605</v>
      </c>
      <c r="AE1372">
        <v>1178</v>
      </c>
      <c r="AF1372" t="s">
        <v>252</v>
      </c>
    </row>
    <row r="1373" spans="1:32" x14ac:dyDescent="0.25">
      <c r="A1373" s="22" t="s">
        <v>294</v>
      </c>
      <c r="B1373" s="16" t="s">
        <v>297</v>
      </c>
      <c r="C1373" s="37" t="str">
        <f>VLOOKUP(X1373, method!$A$1:$B$15, 2, 0)</f>
        <v>中前</v>
      </c>
      <c r="D1373">
        <v>9</v>
      </c>
      <c r="E1373" s="141" t="str">
        <f t="shared" si="42"/>
        <v/>
      </c>
      <c r="F1373" s="141">
        <f>COUNTIF($B$2:B1373,B1373)</f>
        <v>8</v>
      </c>
      <c r="G1373" s="141" t="str">
        <f t="shared" si="43"/>
        <v/>
      </c>
      <c r="H1373">
        <v>1</v>
      </c>
      <c r="I1373">
        <v>7</v>
      </c>
      <c r="J1373" s="60" t="s">
        <v>90</v>
      </c>
      <c r="K1373" s="55" t="s">
        <v>64</v>
      </c>
      <c r="L1373" s="22" t="s">
        <v>135</v>
      </c>
      <c r="M1373">
        <v>131</v>
      </c>
      <c r="N1373">
        <v>123</v>
      </c>
      <c r="O1373">
        <v>13</v>
      </c>
      <c r="P1373">
        <v>5.3</v>
      </c>
      <c r="Q1373" t="s">
        <v>532</v>
      </c>
      <c r="R1373" t="s">
        <v>465</v>
      </c>
      <c r="S1373">
        <v>1600</v>
      </c>
      <c r="T1373" s="33" t="s">
        <v>417</v>
      </c>
      <c r="U1373" t="s">
        <v>1576</v>
      </c>
      <c r="V1373">
        <v>115</v>
      </c>
      <c r="W1373" t="s">
        <v>502</v>
      </c>
      <c r="X1373">
        <v>4</v>
      </c>
      <c r="Y1373">
        <v>6</v>
      </c>
      <c r="Z1373">
        <v>6</v>
      </c>
      <c r="AA1373">
        <v>9</v>
      </c>
      <c r="AD1373" t="s">
        <v>1606</v>
      </c>
      <c r="AE1373">
        <v>1169</v>
      </c>
      <c r="AF1373" t="s">
        <v>252</v>
      </c>
    </row>
    <row r="1374" spans="1:32" x14ac:dyDescent="0.25">
      <c r="A1374" s="22" t="s">
        <v>294</v>
      </c>
      <c r="B1374" s="16" t="s">
        <v>297</v>
      </c>
      <c r="C1374" s="35" t="str">
        <f>VLOOKUP(X1374, method!$A$1:$B$15, 2, 0)</f>
        <v>放頭</v>
      </c>
      <c r="D1374" s="28">
        <v>3</v>
      </c>
      <c r="E1374" s="140" t="str">
        <f t="shared" si="42"/>
        <v/>
      </c>
      <c r="F1374" s="140">
        <f>COUNTIF($B$2:B1374,B1374)</f>
        <v>9</v>
      </c>
      <c r="G1374" s="140" t="str">
        <f t="shared" si="43"/>
        <v/>
      </c>
      <c r="H1374">
        <v>1</v>
      </c>
      <c r="I1374">
        <v>7</v>
      </c>
      <c r="J1374" s="60" t="s">
        <v>90</v>
      </c>
      <c r="K1374" s="55" t="s">
        <v>64</v>
      </c>
      <c r="L1374" s="22" t="s">
        <v>135</v>
      </c>
      <c r="M1374">
        <v>131</v>
      </c>
      <c r="N1374">
        <v>126</v>
      </c>
      <c r="O1374">
        <v>13</v>
      </c>
      <c r="P1374">
        <v>16</v>
      </c>
      <c r="Q1374" t="s">
        <v>536</v>
      </c>
      <c r="R1374" t="s">
        <v>483</v>
      </c>
      <c r="S1374">
        <v>2000</v>
      </c>
      <c r="T1374" s="33" t="s">
        <v>417</v>
      </c>
      <c r="U1374" t="s">
        <v>1574</v>
      </c>
      <c r="V1374">
        <v>115</v>
      </c>
      <c r="W1374">
        <v>5</v>
      </c>
      <c r="X1374">
        <v>1</v>
      </c>
      <c r="Y1374">
        <v>1</v>
      </c>
      <c r="Z1374">
        <v>1</v>
      </c>
      <c r="AA1374">
        <v>1</v>
      </c>
      <c r="AB1374">
        <v>3</v>
      </c>
      <c r="AD1374" t="s">
        <v>1607</v>
      </c>
      <c r="AE1374">
        <v>1175</v>
      </c>
      <c r="AF1374" t="s">
        <v>252</v>
      </c>
    </row>
    <row r="1375" spans="1:32" x14ac:dyDescent="0.25">
      <c r="A1375" s="22" t="s">
        <v>294</v>
      </c>
      <c r="B1375" s="16" t="s">
        <v>297</v>
      </c>
      <c r="C1375" s="35" t="str">
        <f>VLOOKUP(X1375, method!$A$1:$B$15, 2, 0)</f>
        <v>放頭</v>
      </c>
      <c r="D1375" s="28">
        <v>1</v>
      </c>
      <c r="E1375" s="140" t="str">
        <f t="shared" si="42"/>
        <v/>
      </c>
      <c r="F1375" s="140">
        <f>COUNTIF($B$2:B1375,B1375)</f>
        <v>10</v>
      </c>
      <c r="G1375" s="140" t="str">
        <f t="shared" si="43"/>
        <v/>
      </c>
      <c r="H1375">
        <v>1</v>
      </c>
      <c r="I1375">
        <v>9</v>
      </c>
      <c r="J1375" s="60" t="s">
        <v>90</v>
      </c>
      <c r="K1375" s="55" t="s">
        <v>64</v>
      </c>
      <c r="L1375" s="22" t="s">
        <v>135</v>
      </c>
      <c r="M1375">
        <v>131</v>
      </c>
      <c r="N1375">
        <v>130</v>
      </c>
      <c r="O1375">
        <v>13</v>
      </c>
      <c r="P1375">
        <v>7</v>
      </c>
      <c r="Q1375" t="s">
        <v>538</v>
      </c>
      <c r="R1375" t="s">
        <v>501</v>
      </c>
      <c r="S1375" s="41">
        <v>1800</v>
      </c>
      <c r="T1375" s="33" t="s">
        <v>417</v>
      </c>
      <c r="U1375" t="s">
        <v>1474</v>
      </c>
      <c r="V1375">
        <v>110</v>
      </c>
      <c r="W1375" s="12" t="s">
        <v>423</v>
      </c>
      <c r="X1375">
        <v>3</v>
      </c>
      <c r="Y1375">
        <v>2</v>
      </c>
      <c r="Z1375">
        <v>2</v>
      </c>
      <c r="AA1375">
        <v>2</v>
      </c>
      <c r="AB1375">
        <v>1</v>
      </c>
      <c r="AD1375" t="s">
        <v>1608</v>
      </c>
      <c r="AE1375">
        <v>1165</v>
      </c>
      <c r="AF1375" t="s">
        <v>252</v>
      </c>
    </row>
    <row r="1376" spans="1:32" x14ac:dyDescent="0.25">
      <c r="A1376" s="22" t="s">
        <v>294</v>
      </c>
      <c r="B1376" s="16" t="s">
        <v>297</v>
      </c>
      <c r="C1376" s="37" t="str">
        <f>VLOOKUP(X1376, method!$A$1:$B$15, 2, 0)</f>
        <v>中前</v>
      </c>
      <c r="D1376">
        <v>6</v>
      </c>
      <c r="E1376" s="141" t="str">
        <f t="shared" si="42"/>
        <v/>
      </c>
      <c r="F1376" s="141">
        <f>COUNTIF($B$2:B1376,B1376)</f>
        <v>11</v>
      </c>
      <c r="G1376" s="141" t="str">
        <f t="shared" si="43"/>
        <v/>
      </c>
      <c r="H1376">
        <v>1</v>
      </c>
      <c r="I1376">
        <v>6</v>
      </c>
      <c r="J1376" s="60" t="s">
        <v>90</v>
      </c>
      <c r="K1376" s="52" t="s">
        <v>49</v>
      </c>
      <c r="L1376" s="22" t="s">
        <v>135</v>
      </c>
      <c r="M1376">
        <v>131</v>
      </c>
      <c r="N1376">
        <v>126</v>
      </c>
      <c r="O1376">
        <v>13</v>
      </c>
      <c r="P1376">
        <v>23</v>
      </c>
      <c r="Q1376" t="s">
        <v>647</v>
      </c>
      <c r="R1376" t="s">
        <v>483</v>
      </c>
      <c r="S1376">
        <v>1600</v>
      </c>
      <c r="T1376" s="33" t="s">
        <v>427</v>
      </c>
      <c r="U1376" t="s">
        <v>1574</v>
      </c>
      <c r="V1376">
        <v>110</v>
      </c>
      <c r="W1376" t="s">
        <v>589</v>
      </c>
      <c r="X1376">
        <v>5</v>
      </c>
      <c r="Y1376">
        <v>6</v>
      </c>
      <c r="Z1376">
        <v>5</v>
      </c>
      <c r="AA1376">
        <v>6</v>
      </c>
      <c r="AD1376" t="s">
        <v>1609</v>
      </c>
      <c r="AE1376">
        <v>1168</v>
      </c>
      <c r="AF1376" t="s">
        <v>252</v>
      </c>
    </row>
    <row r="1377" spans="1:32" x14ac:dyDescent="0.25">
      <c r="A1377" s="22" t="s">
        <v>294</v>
      </c>
      <c r="B1377" s="16" t="s">
        <v>297</v>
      </c>
      <c r="C1377" s="37" t="str">
        <f>VLOOKUP(X1377, method!$A$1:$B$15, 2, 0)</f>
        <v>中前</v>
      </c>
      <c r="D1377">
        <v>6</v>
      </c>
      <c r="E1377" s="141" t="str">
        <f t="shared" si="42"/>
        <v/>
      </c>
      <c r="F1377" s="141">
        <f>COUNTIF($B$2:B1377,B1377)</f>
        <v>12</v>
      </c>
      <c r="G1377" s="141" t="str">
        <f t="shared" si="43"/>
        <v/>
      </c>
      <c r="H1377">
        <v>1</v>
      </c>
      <c r="I1377">
        <v>1</v>
      </c>
      <c r="J1377" s="60" t="s">
        <v>90</v>
      </c>
      <c r="K1377" s="56" t="s">
        <v>69</v>
      </c>
      <c r="L1377" s="22" t="s">
        <v>135</v>
      </c>
      <c r="M1377">
        <v>131</v>
      </c>
      <c r="N1377">
        <v>126</v>
      </c>
      <c r="O1377">
        <v>13</v>
      </c>
      <c r="P1377">
        <v>13</v>
      </c>
      <c r="Q1377" t="s">
        <v>868</v>
      </c>
      <c r="R1377" t="s">
        <v>483</v>
      </c>
      <c r="S1377">
        <v>1600</v>
      </c>
      <c r="T1377" s="33" t="s">
        <v>417</v>
      </c>
      <c r="U1377" t="s">
        <v>1574</v>
      </c>
      <c r="V1377">
        <v>110</v>
      </c>
      <c r="W1377" s="12">
        <v>2</v>
      </c>
      <c r="X1377">
        <v>6</v>
      </c>
      <c r="Y1377">
        <v>4</v>
      </c>
      <c r="Z1377">
        <v>3</v>
      </c>
      <c r="AA1377">
        <v>4</v>
      </c>
      <c r="AD1377" t="s">
        <v>1610</v>
      </c>
      <c r="AE1377">
        <v>1162</v>
      </c>
      <c r="AF1377" t="s">
        <v>252</v>
      </c>
    </row>
    <row r="1378" spans="1:32" x14ac:dyDescent="0.25">
      <c r="A1378" s="22" t="s">
        <v>294</v>
      </c>
      <c r="B1378" s="16" t="s">
        <v>297</v>
      </c>
      <c r="C1378" s="37" t="str">
        <f>VLOOKUP(X1378, method!$A$1:$B$15, 2, 0)</f>
        <v>中前</v>
      </c>
      <c r="D1378" s="28">
        <v>2</v>
      </c>
      <c r="E1378" s="140" t="str">
        <f t="shared" si="42"/>
        <v/>
      </c>
      <c r="F1378" s="140">
        <f>COUNTIF($B$2:B1378,B1378)</f>
        <v>13</v>
      </c>
      <c r="G1378" s="140" t="str">
        <f t="shared" si="43"/>
        <v/>
      </c>
      <c r="H1378">
        <v>1</v>
      </c>
      <c r="I1378">
        <v>2</v>
      </c>
      <c r="J1378" s="60" t="s">
        <v>90</v>
      </c>
      <c r="K1378" s="56" t="s">
        <v>69</v>
      </c>
      <c r="L1378" s="22" t="s">
        <v>135</v>
      </c>
      <c r="M1378">
        <v>131</v>
      </c>
      <c r="N1378">
        <v>123</v>
      </c>
      <c r="O1378">
        <v>13</v>
      </c>
      <c r="P1378">
        <v>11</v>
      </c>
      <c r="Q1378" t="s">
        <v>631</v>
      </c>
      <c r="R1378" t="s">
        <v>501</v>
      </c>
      <c r="S1378">
        <v>1600</v>
      </c>
      <c r="T1378" s="33" t="s">
        <v>417</v>
      </c>
      <c r="U1378" t="s">
        <v>1576</v>
      </c>
      <c r="V1378">
        <v>105</v>
      </c>
      <c r="W1378" s="12" t="s">
        <v>423</v>
      </c>
      <c r="X1378">
        <v>4</v>
      </c>
      <c r="Y1378">
        <v>4</v>
      </c>
      <c r="Z1378">
        <v>4</v>
      </c>
      <c r="AA1378">
        <v>2</v>
      </c>
      <c r="AD1378" t="s">
        <v>1611</v>
      </c>
      <c r="AE1378">
        <v>1171</v>
      </c>
      <c r="AF1378" t="s">
        <v>1612</v>
      </c>
    </row>
    <row r="1379" spans="1:32" x14ac:dyDescent="0.25">
      <c r="A1379" s="22" t="s">
        <v>294</v>
      </c>
      <c r="B1379" s="16" t="s">
        <v>297</v>
      </c>
      <c r="C1379" s="37" t="str">
        <f>VLOOKUP(X1379, method!$A$1:$B$15, 2, 0)</f>
        <v>中前</v>
      </c>
      <c r="D1379" s="28">
        <v>3</v>
      </c>
      <c r="E1379" s="140" t="str">
        <f t="shared" si="42"/>
        <v/>
      </c>
      <c r="F1379" s="140">
        <f>COUNTIF($B$2:B1379,B1379)</f>
        <v>14</v>
      </c>
      <c r="G1379" s="140" t="str">
        <f t="shared" si="43"/>
        <v/>
      </c>
      <c r="H1379">
        <v>1</v>
      </c>
      <c r="I1379">
        <v>7</v>
      </c>
      <c r="J1379" s="60" t="s">
        <v>90</v>
      </c>
      <c r="K1379" s="52" t="s">
        <v>49</v>
      </c>
      <c r="L1379" s="22" t="s">
        <v>135</v>
      </c>
      <c r="M1379">
        <v>131</v>
      </c>
      <c r="N1379">
        <v>121</v>
      </c>
      <c r="O1379">
        <v>13</v>
      </c>
      <c r="P1379">
        <v>6.6</v>
      </c>
      <c r="Q1379" t="s">
        <v>748</v>
      </c>
      <c r="R1379" t="s">
        <v>479</v>
      </c>
      <c r="S1379" s="41">
        <v>1800</v>
      </c>
      <c r="T1379" s="33" t="s">
        <v>427</v>
      </c>
      <c r="U1379" t="s">
        <v>1474</v>
      </c>
      <c r="V1379">
        <v>105</v>
      </c>
      <c r="W1379" s="12" t="s">
        <v>549</v>
      </c>
      <c r="X1379">
        <v>6</v>
      </c>
      <c r="Y1379">
        <v>7</v>
      </c>
      <c r="Z1379">
        <v>7</v>
      </c>
      <c r="AA1379">
        <v>8</v>
      </c>
      <c r="AB1379">
        <v>3</v>
      </c>
      <c r="AD1379" t="s">
        <v>1613</v>
      </c>
      <c r="AE1379">
        <v>1162</v>
      </c>
      <c r="AF1379" t="s">
        <v>1614</v>
      </c>
    </row>
    <row r="1380" spans="1:32" x14ac:dyDescent="0.25">
      <c r="A1380" s="22" t="s">
        <v>294</v>
      </c>
      <c r="B1380" s="16" t="s">
        <v>297</v>
      </c>
      <c r="C1380" s="35" t="str">
        <f>VLOOKUP(X1380, method!$A$1:$B$15, 2, 0)</f>
        <v>放頭</v>
      </c>
      <c r="D1380" s="28">
        <v>3</v>
      </c>
      <c r="E1380" s="140" t="str">
        <f t="shared" si="42"/>
        <v/>
      </c>
      <c r="F1380" s="140">
        <f>COUNTIF($B$2:B1380,B1380)</f>
        <v>15</v>
      </c>
      <c r="G1380" s="140" t="str">
        <f t="shared" si="43"/>
        <v/>
      </c>
      <c r="H1380">
        <v>1</v>
      </c>
      <c r="I1380">
        <v>9</v>
      </c>
      <c r="J1380" s="60" t="s">
        <v>90</v>
      </c>
      <c r="K1380" s="63" t="s">
        <v>140</v>
      </c>
      <c r="L1380" s="22" t="s">
        <v>135</v>
      </c>
      <c r="M1380">
        <v>131</v>
      </c>
      <c r="N1380">
        <v>115</v>
      </c>
      <c r="O1380">
        <v>13</v>
      </c>
      <c r="P1380">
        <v>4.4000000000000004</v>
      </c>
      <c r="Q1380" t="s">
        <v>634</v>
      </c>
      <c r="R1380" t="s">
        <v>465</v>
      </c>
      <c r="S1380">
        <v>1600</v>
      </c>
      <c r="T1380" s="33" t="s">
        <v>427</v>
      </c>
      <c r="U1380" t="s">
        <v>1576</v>
      </c>
      <c r="V1380">
        <v>105</v>
      </c>
      <c r="W1380" s="12" t="s">
        <v>418</v>
      </c>
      <c r="X1380">
        <v>2</v>
      </c>
      <c r="Y1380">
        <v>2</v>
      </c>
      <c r="Z1380">
        <v>2</v>
      </c>
      <c r="AA1380">
        <v>3</v>
      </c>
      <c r="AD1380" t="s">
        <v>1615</v>
      </c>
      <c r="AE1380">
        <v>1160</v>
      </c>
      <c r="AF1380" t="s">
        <v>1614</v>
      </c>
    </row>
    <row r="1381" spans="1:32" x14ac:dyDescent="0.25">
      <c r="A1381" s="22" t="s">
        <v>294</v>
      </c>
      <c r="B1381" s="16" t="s">
        <v>297</v>
      </c>
      <c r="C1381" s="37" t="str">
        <f>VLOOKUP(X1381, method!$A$1:$B$15, 2, 0)</f>
        <v>中前</v>
      </c>
      <c r="D1381" s="28">
        <v>1</v>
      </c>
      <c r="E1381" s="140" t="str">
        <f t="shared" si="42"/>
        <v/>
      </c>
      <c r="F1381" s="140">
        <f>COUNTIF($B$2:B1381,B1381)</f>
        <v>16</v>
      </c>
      <c r="G1381" s="140" t="str">
        <f t="shared" si="43"/>
        <v/>
      </c>
      <c r="H1381">
        <v>1</v>
      </c>
      <c r="I1381">
        <v>2</v>
      </c>
      <c r="J1381" s="60" t="s">
        <v>90</v>
      </c>
      <c r="K1381" s="49" t="s">
        <v>31</v>
      </c>
      <c r="L1381" s="22" t="s">
        <v>135</v>
      </c>
      <c r="M1381">
        <v>131</v>
      </c>
      <c r="N1381">
        <v>127</v>
      </c>
      <c r="O1381">
        <v>13</v>
      </c>
      <c r="P1381">
        <v>1.7</v>
      </c>
      <c r="Q1381" t="s">
        <v>723</v>
      </c>
      <c r="R1381" t="s">
        <v>483</v>
      </c>
      <c r="S1381">
        <v>1600</v>
      </c>
      <c r="T1381" s="33" t="s">
        <v>417</v>
      </c>
      <c r="U1381">
        <v>1</v>
      </c>
      <c r="V1381">
        <v>97</v>
      </c>
      <c r="W1381" s="12" t="s">
        <v>552</v>
      </c>
      <c r="X1381">
        <v>6</v>
      </c>
      <c r="Y1381">
        <v>7</v>
      </c>
      <c r="Z1381">
        <v>7</v>
      </c>
      <c r="AA1381">
        <v>1</v>
      </c>
      <c r="AD1381" t="s">
        <v>1386</v>
      </c>
      <c r="AE1381">
        <v>1158</v>
      </c>
      <c r="AF1381" t="s">
        <v>1616</v>
      </c>
    </row>
    <row r="1382" spans="1:32" x14ac:dyDescent="0.25">
      <c r="A1382" s="22" t="s">
        <v>294</v>
      </c>
      <c r="B1382" s="16" t="s">
        <v>297</v>
      </c>
      <c r="C1382" s="35" t="str">
        <f>VLOOKUP(X1382, method!$A$1:$B$15, 2, 0)</f>
        <v>放頭</v>
      </c>
      <c r="D1382" s="30">
        <v>4</v>
      </c>
      <c r="E1382" s="141" t="str">
        <f t="shared" si="42"/>
        <v/>
      </c>
      <c r="F1382" s="141">
        <f>COUNTIF($B$2:B1382,B1382)</f>
        <v>17</v>
      </c>
      <c r="G1382" s="141" t="str">
        <f t="shared" si="43"/>
        <v/>
      </c>
      <c r="H1382">
        <v>1</v>
      </c>
      <c r="I1382">
        <v>6</v>
      </c>
      <c r="J1382" s="60" t="s">
        <v>90</v>
      </c>
      <c r="K1382" s="59" t="s">
        <v>85</v>
      </c>
      <c r="L1382" s="22" t="s">
        <v>135</v>
      </c>
      <c r="M1382">
        <v>131</v>
      </c>
      <c r="N1382">
        <v>115</v>
      </c>
      <c r="O1382">
        <v>13</v>
      </c>
      <c r="P1382">
        <v>3</v>
      </c>
      <c r="Q1382" t="s">
        <v>790</v>
      </c>
      <c r="R1382" t="s">
        <v>483</v>
      </c>
      <c r="S1382" s="41">
        <v>1800</v>
      </c>
      <c r="T1382" s="33" t="s">
        <v>417</v>
      </c>
      <c r="U1382" t="s">
        <v>1474</v>
      </c>
      <c r="V1382">
        <v>95</v>
      </c>
      <c r="W1382" s="12">
        <v>1</v>
      </c>
      <c r="X1382">
        <v>3</v>
      </c>
      <c r="Y1382">
        <v>3</v>
      </c>
      <c r="Z1382">
        <v>4</v>
      </c>
      <c r="AA1382">
        <v>3</v>
      </c>
      <c r="AB1382">
        <v>4</v>
      </c>
      <c r="AD1382" t="s">
        <v>1617</v>
      </c>
      <c r="AE1382">
        <v>1153</v>
      </c>
      <c r="AF1382" t="s">
        <v>252</v>
      </c>
    </row>
    <row r="1383" spans="1:32" x14ac:dyDescent="0.25">
      <c r="A1383" s="22" t="s">
        <v>294</v>
      </c>
      <c r="B1383" s="16" t="s">
        <v>297</v>
      </c>
      <c r="C1383" s="35" t="str">
        <f>VLOOKUP(X1383, method!$A$1:$B$15, 2, 0)</f>
        <v>放頭</v>
      </c>
      <c r="D1383" s="28">
        <v>2</v>
      </c>
      <c r="E1383" s="140" t="str">
        <f t="shared" si="42"/>
        <v/>
      </c>
      <c r="F1383" s="140">
        <f>COUNTIF($B$2:B1383,B1383)</f>
        <v>18</v>
      </c>
      <c r="G1383" s="140" t="str">
        <f t="shared" si="43"/>
        <v/>
      </c>
      <c r="H1383">
        <v>1</v>
      </c>
      <c r="I1383">
        <v>3</v>
      </c>
      <c r="J1383" s="60" t="s">
        <v>90</v>
      </c>
      <c r="K1383" s="63" t="s">
        <v>140</v>
      </c>
      <c r="L1383" s="22" t="s">
        <v>135</v>
      </c>
      <c r="M1383">
        <v>131</v>
      </c>
      <c r="N1383">
        <v>116</v>
      </c>
      <c r="O1383">
        <v>13</v>
      </c>
      <c r="P1383">
        <v>2.7</v>
      </c>
      <c r="Q1383" t="s">
        <v>1171</v>
      </c>
      <c r="R1383" t="s">
        <v>477</v>
      </c>
      <c r="S1383">
        <v>1600</v>
      </c>
      <c r="T1383" s="33" t="s">
        <v>427</v>
      </c>
      <c r="U1383" t="s">
        <v>1474</v>
      </c>
      <c r="V1383">
        <v>90</v>
      </c>
      <c r="W1383" s="12" t="s">
        <v>584</v>
      </c>
      <c r="X1383">
        <v>1</v>
      </c>
      <c r="Y1383">
        <v>1</v>
      </c>
      <c r="Z1383">
        <v>1</v>
      </c>
      <c r="AA1383">
        <v>2</v>
      </c>
      <c r="AD1383" t="s">
        <v>1618</v>
      </c>
      <c r="AE1383">
        <v>1156</v>
      </c>
      <c r="AF1383" t="s">
        <v>252</v>
      </c>
    </row>
    <row r="1384" spans="1:32" x14ac:dyDescent="0.25">
      <c r="A1384" s="22" t="s">
        <v>294</v>
      </c>
      <c r="B1384" s="16" t="s">
        <v>297</v>
      </c>
      <c r="C1384" s="37" t="str">
        <f>VLOOKUP(X1384, method!$A$1:$B$15, 2, 0)</f>
        <v>中前</v>
      </c>
      <c r="D1384" s="28">
        <v>1</v>
      </c>
      <c r="E1384" s="140" t="str">
        <f t="shared" si="42"/>
        <v/>
      </c>
      <c r="F1384" s="140">
        <f>COUNTIF($B$2:B1384,B1384)</f>
        <v>19</v>
      </c>
      <c r="G1384" s="140" t="str">
        <f t="shared" si="43"/>
        <v/>
      </c>
      <c r="H1384">
        <v>1</v>
      </c>
      <c r="I1384">
        <v>9</v>
      </c>
      <c r="J1384" s="60" t="s">
        <v>90</v>
      </c>
      <c r="K1384" s="52" t="s">
        <v>49</v>
      </c>
      <c r="L1384" s="22" t="s">
        <v>135</v>
      </c>
      <c r="M1384">
        <v>131</v>
      </c>
      <c r="N1384">
        <v>119</v>
      </c>
      <c r="O1384">
        <v>13</v>
      </c>
      <c r="P1384">
        <v>3.7</v>
      </c>
      <c r="Q1384" t="s">
        <v>1079</v>
      </c>
      <c r="R1384" t="s">
        <v>508</v>
      </c>
      <c r="S1384">
        <v>1600</v>
      </c>
      <c r="T1384" s="33" t="s">
        <v>427</v>
      </c>
      <c r="U1384">
        <v>2</v>
      </c>
      <c r="V1384">
        <v>84</v>
      </c>
      <c r="W1384" s="12" t="s">
        <v>423</v>
      </c>
      <c r="X1384">
        <v>6</v>
      </c>
      <c r="Y1384">
        <v>6</v>
      </c>
      <c r="Z1384">
        <v>6</v>
      </c>
      <c r="AA1384">
        <v>1</v>
      </c>
      <c r="AD1384" t="s">
        <v>1619</v>
      </c>
      <c r="AE1384">
        <v>1138</v>
      </c>
      <c r="AF1384" t="s">
        <v>252</v>
      </c>
    </row>
    <row r="1385" spans="1:32" x14ac:dyDescent="0.25">
      <c r="A1385" s="22" t="s">
        <v>294</v>
      </c>
      <c r="B1385" s="16" t="s">
        <v>297</v>
      </c>
      <c r="C1385" s="35" t="str">
        <f>VLOOKUP(X1385, method!$A$1:$B$15, 2, 0)</f>
        <v>放頭</v>
      </c>
      <c r="D1385">
        <v>6</v>
      </c>
      <c r="E1385" s="141" t="str">
        <f t="shared" si="42"/>
        <v/>
      </c>
      <c r="F1385" s="141">
        <f>COUNTIF($B$2:B1385,B1385)</f>
        <v>20</v>
      </c>
      <c r="G1385" s="141" t="str">
        <f t="shared" si="43"/>
        <v/>
      </c>
      <c r="H1385">
        <v>1</v>
      </c>
      <c r="I1385">
        <v>9</v>
      </c>
      <c r="J1385" s="60" t="s">
        <v>90</v>
      </c>
      <c r="K1385" s="86" t="s">
        <v>1239</v>
      </c>
      <c r="L1385" s="22" t="s">
        <v>135</v>
      </c>
      <c r="M1385">
        <v>131</v>
      </c>
      <c r="N1385">
        <v>126</v>
      </c>
      <c r="O1385">
        <v>13</v>
      </c>
      <c r="P1385">
        <v>11</v>
      </c>
      <c r="Q1385" t="s">
        <v>605</v>
      </c>
      <c r="R1385" t="s">
        <v>483</v>
      </c>
      <c r="S1385">
        <v>2000</v>
      </c>
      <c r="T1385" s="33" t="s">
        <v>427</v>
      </c>
      <c r="U1385" t="s">
        <v>1620</v>
      </c>
      <c r="V1385">
        <v>84</v>
      </c>
      <c r="W1385" t="s">
        <v>502</v>
      </c>
      <c r="X1385">
        <v>2</v>
      </c>
      <c r="Y1385">
        <v>2</v>
      </c>
      <c r="Z1385">
        <v>2</v>
      </c>
      <c r="AA1385">
        <v>2</v>
      </c>
      <c r="AB1385">
        <v>6</v>
      </c>
      <c r="AD1385" t="s">
        <v>1621</v>
      </c>
      <c r="AE1385">
        <v>1161</v>
      </c>
      <c r="AF1385" t="s">
        <v>252</v>
      </c>
    </row>
    <row r="1386" spans="1:32" x14ac:dyDescent="0.25">
      <c r="A1386" s="22" t="s">
        <v>294</v>
      </c>
      <c r="B1386" s="16" t="s">
        <v>297</v>
      </c>
      <c r="C1386" s="35" t="str">
        <f>VLOOKUP(X1386, method!$A$1:$B$15, 2, 0)</f>
        <v>放頭</v>
      </c>
      <c r="D1386" s="28">
        <v>2</v>
      </c>
      <c r="E1386" s="140" t="str">
        <f t="shared" si="42"/>
        <v/>
      </c>
      <c r="F1386" s="140">
        <f>COUNTIF($B$2:B1386,B1386)</f>
        <v>21</v>
      </c>
      <c r="G1386" s="140" t="str">
        <f t="shared" si="43"/>
        <v/>
      </c>
      <c r="H1386">
        <v>1</v>
      </c>
      <c r="I1386">
        <v>13</v>
      </c>
      <c r="J1386" s="60" t="s">
        <v>90</v>
      </c>
      <c r="K1386" s="76" t="s">
        <v>407</v>
      </c>
      <c r="L1386" s="22" t="s">
        <v>135</v>
      </c>
      <c r="M1386">
        <v>131</v>
      </c>
      <c r="N1386">
        <v>126</v>
      </c>
      <c r="O1386">
        <v>13</v>
      </c>
      <c r="P1386">
        <v>52</v>
      </c>
      <c r="Q1386" t="s">
        <v>607</v>
      </c>
      <c r="R1386" t="s">
        <v>501</v>
      </c>
      <c r="S1386" s="41">
        <v>1800</v>
      </c>
      <c r="T1386" s="33" t="s">
        <v>417</v>
      </c>
      <c r="U1386" t="s">
        <v>1620</v>
      </c>
      <c r="V1386">
        <v>79</v>
      </c>
      <c r="W1386" s="12" t="s">
        <v>581</v>
      </c>
      <c r="X1386">
        <v>1</v>
      </c>
      <c r="Y1386">
        <v>2</v>
      </c>
      <c r="Z1386">
        <v>3</v>
      </c>
      <c r="AA1386">
        <v>3</v>
      </c>
      <c r="AB1386">
        <v>2</v>
      </c>
      <c r="AD1386" t="s">
        <v>1622</v>
      </c>
      <c r="AE1386">
        <v>1166</v>
      </c>
      <c r="AF1386" t="s">
        <v>252</v>
      </c>
    </row>
    <row r="1387" spans="1:32" x14ac:dyDescent="0.25">
      <c r="A1387" s="22" t="s">
        <v>294</v>
      </c>
      <c r="B1387" s="16" t="s">
        <v>297</v>
      </c>
      <c r="C1387" s="35" t="str">
        <f>VLOOKUP(X1387, method!$A$1:$B$15, 2, 0)</f>
        <v>放頭</v>
      </c>
      <c r="D1387">
        <v>6</v>
      </c>
      <c r="E1387" s="141" t="str">
        <f t="shared" si="42"/>
        <v/>
      </c>
      <c r="F1387" s="141">
        <f>COUNTIF($B$2:B1387,B1387)</f>
        <v>22</v>
      </c>
      <c r="G1387" s="141" t="str">
        <f t="shared" si="43"/>
        <v/>
      </c>
      <c r="H1387">
        <v>1</v>
      </c>
      <c r="I1387">
        <v>4</v>
      </c>
      <c r="J1387" s="60" t="s">
        <v>90</v>
      </c>
      <c r="K1387" s="63" t="s">
        <v>140</v>
      </c>
      <c r="L1387" s="22" t="s">
        <v>135</v>
      </c>
      <c r="M1387">
        <v>131</v>
      </c>
      <c r="N1387">
        <v>126</v>
      </c>
      <c r="O1387">
        <v>13</v>
      </c>
      <c r="P1387">
        <v>18</v>
      </c>
      <c r="Q1387" t="s">
        <v>1571</v>
      </c>
      <c r="R1387" t="s">
        <v>501</v>
      </c>
      <c r="S1387">
        <v>1600</v>
      </c>
      <c r="T1387" s="33" t="s">
        <v>417</v>
      </c>
      <c r="U1387" t="s">
        <v>1620</v>
      </c>
      <c r="V1387">
        <v>79</v>
      </c>
      <c r="W1387" t="s">
        <v>435</v>
      </c>
      <c r="X1387">
        <v>1</v>
      </c>
      <c r="Y1387">
        <v>1</v>
      </c>
      <c r="Z1387">
        <v>1</v>
      </c>
      <c r="AA1387">
        <v>6</v>
      </c>
      <c r="AD1387" t="s">
        <v>1623</v>
      </c>
      <c r="AE1387">
        <v>1157</v>
      </c>
      <c r="AF1387" t="s">
        <v>252</v>
      </c>
    </row>
    <row r="1388" spans="1:32" x14ac:dyDescent="0.25">
      <c r="A1388" s="22" t="s">
        <v>294</v>
      </c>
      <c r="B1388" s="16" t="s">
        <v>297</v>
      </c>
      <c r="C1388" s="35" t="str">
        <f>VLOOKUP(X1388, method!$A$1:$B$15, 2, 0)</f>
        <v>放頭</v>
      </c>
      <c r="D1388" s="30">
        <v>4</v>
      </c>
      <c r="E1388" s="141" t="str">
        <f t="shared" si="42"/>
        <v/>
      </c>
      <c r="F1388" s="141">
        <f>COUNTIF($B$2:B1388,B1388)</f>
        <v>23</v>
      </c>
      <c r="G1388" s="141" t="str">
        <f t="shared" si="43"/>
        <v/>
      </c>
      <c r="H1388">
        <v>1</v>
      </c>
      <c r="I1388">
        <v>7</v>
      </c>
      <c r="J1388" s="60" t="s">
        <v>90</v>
      </c>
      <c r="K1388" s="63" t="s">
        <v>140</v>
      </c>
      <c r="L1388" s="22" t="s">
        <v>135</v>
      </c>
      <c r="M1388">
        <v>131</v>
      </c>
      <c r="N1388">
        <v>131</v>
      </c>
      <c r="O1388">
        <v>13</v>
      </c>
      <c r="P1388">
        <v>2.9</v>
      </c>
      <c r="Q1388" t="s">
        <v>1349</v>
      </c>
      <c r="R1388" t="s">
        <v>479</v>
      </c>
      <c r="S1388">
        <v>1600</v>
      </c>
      <c r="T1388" s="33" t="s">
        <v>417</v>
      </c>
      <c r="U1388" t="s">
        <v>865</v>
      </c>
      <c r="V1388">
        <v>79</v>
      </c>
      <c r="W1388" s="12" t="s">
        <v>552</v>
      </c>
      <c r="X1388">
        <v>3</v>
      </c>
      <c r="Y1388">
        <v>4</v>
      </c>
      <c r="Z1388">
        <v>3</v>
      </c>
      <c r="AA1388">
        <v>4</v>
      </c>
      <c r="AD1388" t="s">
        <v>1624</v>
      </c>
      <c r="AE1388">
        <v>1169</v>
      </c>
      <c r="AF1388" t="s">
        <v>252</v>
      </c>
    </row>
    <row r="1389" spans="1:32" x14ac:dyDescent="0.25">
      <c r="A1389" s="22" t="s">
        <v>294</v>
      </c>
      <c r="B1389" s="16" t="s">
        <v>297</v>
      </c>
      <c r="C1389" s="37" t="str">
        <f>VLOOKUP(X1389, method!$A$1:$B$15, 2, 0)</f>
        <v>中前</v>
      </c>
      <c r="D1389" s="28">
        <v>1</v>
      </c>
      <c r="E1389" s="140" t="str">
        <f t="shared" si="42"/>
        <v/>
      </c>
      <c r="F1389" s="140">
        <f>COUNTIF($B$2:B1389,B1389)</f>
        <v>24</v>
      </c>
      <c r="G1389" s="140" t="str">
        <f t="shared" si="43"/>
        <v/>
      </c>
      <c r="H1389">
        <v>1</v>
      </c>
      <c r="I1389">
        <v>5</v>
      </c>
      <c r="J1389" s="60" t="s">
        <v>90</v>
      </c>
      <c r="K1389" s="63" t="s">
        <v>140</v>
      </c>
      <c r="L1389" s="22" t="s">
        <v>135</v>
      </c>
      <c r="M1389">
        <v>131</v>
      </c>
      <c r="N1389">
        <v>132</v>
      </c>
      <c r="O1389">
        <v>13</v>
      </c>
      <c r="P1389">
        <v>3.4</v>
      </c>
      <c r="Q1389" t="s">
        <v>814</v>
      </c>
      <c r="R1389" t="s">
        <v>479</v>
      </c>
      <c r="S1389">
        <v>1600</v>
      </c>
      <c r="T1389" s="33" t="s">
        <v>417</v>
      </c>
      <c r="U1389">
        <v>3</v>
      </c>
      <c r="V1389">
        <v>72</v>
      </c>
      <c r="W1389" s="12" t="s">
        <v>423</v>
      </c>
      <c r="X1389">
        <v>6</v>
      </c>
      <c r="Y1389">
        <v>6</v>
      </c>
      <c r="Z1389">
        <v>6</v>
      </c>
      <c r="AA1389">
        <v>1</v>
      </c>
      <c r="AD1389" t="s">
        <v>1625</v>
      </c>
      <c r="AE1389">
        <v>1169</v>
      </c>
      <c r="AF1389" t="s">
        <v>252</v>
      </c>
    </row>
    <row r="1390" spans="1:32" x14ac:dyDescent="0.25">
      <c r="A1390" s="22" t="s">
        <v>294</v>
      </c>
      <c r="B1390" s="16" t="s">
        <v>297</v>
      </c>
      <c r="C1390" s="35" t="str">
        <f>VLOOKUP(X1390, method!$A$1:$B$15, 2, 0)</f>
        <v>放頭</v>
      </c>
      <c r="D1390" s="28">
        <v>1</v>
      </c>
      <c r="E1390" s="140" t="str">
        <f t="shared" si="42"/>
        <v/>
      </c>
      <c r="F1390" s="140">
        <f>COUNTIF($B$2:B1390,B1390)</f>
        <v>25</v>
      </c>
      <c r="G1390" s="140" t="str">
        <f t="shared" si="43"/>
        <v/>
      </c>
      <c r="H1390">
        <v>1</v>
      </c>
      <c r="I1390">
        <v>5</v>
      </c>
      <c r="J1390" s="60" t="s">
        <v>90</v>
      </c>
      <c r="K1390" s="63" t="s">
        <v>140</v>
      </c>
      <c r="L1390" s="22" t="s">
        <v>135</v>
      </c>
      <c r="M1390">
        <v>131</v>
      </c>
      <c r="N1390">
        <v>123</v>
      </c>
      <c r="O1390">
        <v>13</v>
      </c>
      <c r="P1390">
        <v>3</v>
      </c>
      <c r="Q1390" t="s">
        <v>843</v>
      </c>
      <c r="R1390" t="s">
        <v>508</v>
      </c>
      <c r="S1390">
        <v>1600</v>
      </c>
      <c r="T1390" s="33" t="s">
        <v>417</v>
      </c>
      <c r="U1390">
        <v>3</v>
      </c>
      <c r="V1390">
        <v>66</v>
      </c>
      <c r="W1390" s="12" t="s">
        <v>423</v>
      </c>
      <c r="X1390">
        <v>1</v>
      </c>
      <c r="Y1390">
        <v>1</v>
      </c>
      <c r="Z1390">
        <v>1</v>
      </c>
      <c r="AA1390">
        <v>1</v>
      </c>
      <c r="AD1390" t="s">
        <v>1626</v>
      </c>
      <c r="AE1390">
        <v>1159</v>
      </c>
      <c r="AF1390" t="s">
        <v>252</v>
      </c>
    </row>
    <row r="1391" spans="1:32" x14ac:dyDescent="0.25">
      <c r="A1391" s="22" t="s">
        <v>294</v>
      </c>
      <c r="B1391" s="16" t="s">
        <v>297</v>
      </c>
      <c r="C1391" s="35" t="str">
        <f>VLOOKUP(X1391, method!$A$1:$B$15, 2, 0)</f>
        <v>放頭</v>
      </c>
      <c r="D1391" s="28">
        <v>1</v>
      </c>
      <c r="E1391" s="140" t="str">
        <f t="shared" si="42"/>
        <v/>
      </c>
      <c r="F1391" s="140">
        <f>COUNTIF($B$2:B1391,B1391)</f>
        <v>26</v>
      </c>
      <c r="G1391" s="140" t="str">
        <f t="shared" si="43"/>
        <v/>
      </c>
      <c r="H1391">
        <v>1</v>
      </c>
      <c r="I1391">
        <v>2</v>
      </c>
      <c r="J1391" s="60" t="s">
        <v>90</v>
      </c>
      <c r="K1391" s="59" t="s">
        <v>85</v>
      </c>
      <c r="L1391" s="22" t="s">
        <v>135</v>
      </c>
      <c r="M1391">
        <v>131</v>
      </c>
      <c r="N1391">
        <v>135</v>
      </c>
      <c r="O1391">
        <v>13</v>
      </c>
      <c r="P1391">
        <v>7.3</v>
      </c>
      <c r="Q1391" t="s">
        <v>845</v>
      </c>
      <c r="R1391" t="s">
        <v>501</v>
      </c>
      <c r="S1391">
        <v>1600</v>
      </c>
      <c r="T1391" s="33" t="s">
        <v>417</v>
      </c>
      <c r="U1391">
        <v>4</v>
      </c>
      <c r="V1391">
        <v>60</v>
      </c>
      <c r="W1391" s="12" t="s">
        <v>539</v>
      </c>
      <c r="X1391">
        <v>1</v>
      </c>
      <c r="Y1391">
        <v>1</v>
      </c>
      <c r="Z1391">
        <v>1</v>
      </c>
      <c r="AA1391">
        <v>1</v>
      </c>
      <c r="AD1391" t="s">
        <v>1627</v>
      </c>
      <c r="AE1391">
        <v>1166</v>
      </c>
      <c r="AF1391" t="s">
        <v>252</v>
      </c>
    </row>
    <row r="1392" spans="1:32" x14ac:dyDescent="0.25">
      <c r="A1392" s="22" t="s">
        <v>294</v>
      </c>
      <c r="B1392" s="16" t="s">
        <v>297</v>
      </c>
      <c r="C1392" s="35" t="str">
        <f>VLOOKUP(X1392, method!$A$1:$B$15, 2, 0)</f>
        <v>放頭</v>
      </c>
      <c r="D1392" s="28">
        <v>1</v>
      </c>
      <c r="E1392" s="140" t="str">
        <f t="shared" si="42"/>
        <v/>
      </c>
      <c r="F1392" s="140">
        <f>COUNTIF($B$2:B1392,B1392)</f>
        <v>27</v>
      </c>
      <c r="G1392" s="140" t="str">
        <f t="shared" si="43"/>
        <v/>
      </c>
      <c r="H1392">
        <v>1</v>
      </c>
      <c r="I1392">
        <v>3</v>
      </c>
      <c r="J1392" s="60" t="s">
        <v>90</v>
      </c>
      <c r="K1392" s="59" t="s">
        <v>85</v>
      </c>
      <c r="L1392" s="22" t="s">
        <v>135</v>
      </c>
      <c r="M1392">
        <v>131</v>
      </c>
      <c r="N1392">
        <v>130</v>
      </c>
      <c r="O1392">
        <v>13</v>
      </c>
      <c r="P1392">
        <v>32</v>
      </c>
      <c r="Q1392" t="s">
        <v>817</v>
      </c>
      <c r="R1392" t="s">
        <v>479</v>
      </c>
      <c r="S1392">
        <v>1600</v>
      </c>
      <c r="T1392" s="33" t="s">
        <v>417</v>
      </c>
      <c r="U1392">
        <v>4</v>
      </c>
      <c r="V1392">
        <v>55</v>
      </c>
      <c r="W1392" s="12" t="s">
        <v>423</v>
      </c>
      <c r="X1392">
        <v>3</v>
      </c>
      <c r="Y1392">
        <v>2</v>
      </c>
      <c r="Z1392">
        <v>2</v>
      </c>
      <c r="AA1392">
        <v>1</v>
      </c>
      <c r="AD1392" t="s">
        <v>1628</v>
      </c>
      <c r="AE1392">
        <v>1158</v>
      </c>
      <c r="AF1392" t="s">
        <v>1629</v>
      </c>
    </row>
    <row r="1393" spans="1:32" x14ac:dyDescent="0.25">
      <c r="A1393" s="22" t="s">
        <v>294</v>
      </c>
      <c r="B1393" s="16" t="s">
        <v>297</v>
      </c>
      <c r="C1393" s="37" t="str">
        <f>VLOOKUP(X1393, method!$A$1:$B$15, 2, 0)</f>
        <v>中前</v>
      </c>
      <c r="D1393">
        <v>12</v>
      </c>
      <c r="E1393" s="141" t="str">
        <f t="shared" si="42"/>
        <v/>
      </c>
      <c r="F1393" s="141">
        <f>COUNTIF($B$2:B1393,B1393)</f>
        <v>28</v>
      </c>
      <c r="G1393" s="141" t="str">
        <f t="shared" si="43"/>
        <v/>
      </c>
      <c r="H1393">
        <v>1</v>
      </c>
      <c r="I1393">
        <v>14</v>
      </c>
      <c r="J1393" s="60" t="s">
        <v>90</v>
      </c>
      <c r="K1393" s="76" t="s">
        <v>407</v>
      </c>
      <c r="L1393" s="22" t="s">
        <v>135</v>
      </c>
      <c r="M1393">
        <v>131</v>
      </c>
      <c r="N1393">
        <v>132</v>
      </c>
      <c r="O1393">
        <v>13</v>
      </c>
      <c r="P1393">
        <v>57</v>
      </c>
      <c r="Q1393" t="s">
        <v>619</v>
      </c>
      <c r="R1393" t="s">
        <v>477</v>
      </c>
      <c r="S1393">
        <v>1400</v>
      </c>
      <c r="T1393" s="33" t="s">
        <v>417</v>
      </c>
      <c r="U1393">
        <v>4</v>
      </c>
      <c r="V1393">
        <v>57</v>
      </c>
      <c r="W1393" t="s">
        <v>505</v>
      </c>
      <c r="X1393">
        <v>7</v>
      </c>
      <c r="Y1393">
        <v>9</v>
      </c>
      <c r="Z1393">
        <v>14</v>
      </c>
      <c r="AA1393">
        <v>12</v>
      </c>
      <c r="AD1393" t="s">
        <v>1630</v>
      </c>
      <c r="AE1393">
        <v>1168</v>
      </c>
      <c r="AF1393" t="s">
        <v>1631</v>
      </c>
    </row>
    <row r="1394" spans="1:32" x14ac:dyDescent="0.25">
      <c r="A1394" s="22" t="s">
        <v>294</v>
      </c>
      <c r="B1394" s="17" t="s">
        <v>299</v>
      </c>
      <c r="C1394" s="36" t="str">
        <f>VLOOKUP(X1394, method!$A$1:$B$15, 2, 0)</f>
        <v>中後</v>
      </c>
      <c r="D1394">
        <v>7</v>
      </c>
      <c r="E1394" s="141" t="str">
        <f t="shared" si="42"/>
        <v/>
      </c>
      <c r="F1394" s="141">
        <f>COUNTIF($B$2:B1394,B1394)</f>
        <v>1</v>
      </c>
      <c r="G1394" s="141" t="str">
        <f t="shared" si="43"/>
        <v>倉</v>
      </c>
      <c r="H1394">
        <v>9</v>
      </c>
      <c r="I1394">
        <v>1</v>
      </c>
      <c r="J1394" s="49" t="s">
        <v>31</v>
      </c>
      <c r="K1394" s="55" t="s">
        <v>64</v>
      </c>
      <c r="L1394" s="24" t="s">
        <v>179</v>
      </c>
      <c r="M1394">
        <v>128</v>
      </c>
      <c r="N1394">
        <v>126</v>
      </c>
      <c r="O1394">
        <v>7.7</v>
      </c>
      <c r="P1394">
        <v>51</v>
      </c>
      <c r="Q1394" t="s">
        <v>1462</v>
      </c>
      <c r="R1394" t="s">
        <v>483</v>
      </c>
      <c r="S1394">
        <v>2400</v>
      </c>
      <c r="T1394" s="33" t="s">
        <v>417</v>
      </c>
      <c r="U1394" t="s">
        <v>1574</v>
      </c>
      <c r="V1394">
        <v>107</v>
      </c>
      <c r="W1394">
        <v>9</v>
      </c>
      <c r="X1394">
        <v>8</v>
      </c>
      <c r="Y1394">
        <v>8</v>
      </c>
      <c r="Z1394">
        <v>8</v>
      </c>
      <c r="AA1394">
        <v>8</v>
      </c>
      <c r="AB1394">
        <v>8</v>
      </c>
      <c r="AC1394">
        <v>7</v>
      </c>
      <c r="AD1394" t="s">
        <v>1632</v>
      </c>
      <c r="AE1394">
        <v>1099</v>
      </c>
      <c r="AF1394" t="s">
        <v>46</v>
      </c>
    </row>
    <row r="1395" spans="1:32" x14ac:dyDescent="0.25">
      <c r="A1395" s="22" t="s">
        <v>294</v>
      </c>
      <c r="B1395" s="17" t="s">
        <v>299</v>
      </c>
      <c r="C1395" s="35" t="str">
        <f>VLOOKUP(X1395, method!$A$1:$B$15, 2, 0)</f>
        <v>放頭</v>
      </c>
      <c r="D1395">
        <v>10</v>
      </c>
      <c r="E1395" s="141" t="str">
        <f t="shared" si="42"/>
        <v/>
      </c>
      <c r="F1395" s="141">
        <f>COUNTIF($B$2:B1395,B1395)</f>
        <v>2</v>
      </c>
      <c r="G1395" s="141" t="str">
        <f t="shared" si="43"/>
        <v>倉</v>
      </c>
      <c r="H1395">
        <v>9</v>
      </c>
      <c r="I1395">
        <v>3</v>
      </c>
      <c r="J1395" s="49" t="s">
        <v>31</v>
      </c>
      <c r="K1395" s="48" t="s">
        <v>26</v>
      </c>
      <c r="L1395" s="24" t="s">
        <v>179</v>
      </c>
      <c r="M1395">
        <v>128</v>
      </c>
      <c r="N1395">
        <v>123</v>
      </c>
      <c r="O1395">
        <v>7.7</v>
      </c>
      <c r="P1395">
        <v>71</v>
      </c>
      <c r="Q1395" t="s">
        <v>1378</v>
      </c>
      <c r="R1395" t="s">
        <v>501</v>
      </c>
      <c r="S1395">
        <v>1600</v>
      </c>
      <c r="T1395" s="33" t="s">
        <v>427</v>
      </c>
      <c r="U1395" t="s">
        <v>1576</v>
      </c>
      <c r="V1395">
        <v>108</v>
      </c>
      <c r="W1395" t="s">
        <v>519</v>
      </c>
      <c r="X1395">
        <v>3</v>
      </c>
      <c r="Y1395">
        <v>3</v>
      </c>
      <c r="Z1395">
        <v>4</v>
      </c>
      <c r="AA1395">
        <v>10</v>
      </c>
      <c r="AD1395" t="s">
        <v>1633</v>
      </c>
      <c r="AE1395">
        <v>1089</v>
      </c>
      <c r="AF1395" t="s">
        <v>46</v>
      </c>
    </row>
    <row r="1396" spans="1:32" x14ac:dyDescent="0.25">
      <c r="A1396" s="22" t="s">
        <v>294</v>
      </c>
      <c r="B1396" s="17" t="s">
        <v>299</v>
      </c>
      <c r="C1396" s="37" t="str">
        <f>VLOOKUP(X1396, method!$A$1:$B$15, 2, 0)</f>
        <v>中前</v>
      </c>
      <c r="D1396" s="28">
        <v>3</v>
      </c>
      <c r="E1396" s="140" t="str">
        <f t="shared" si="42"/>
        <v/>
      </c>
      <c r="F1396" s="140">
        <f>COUNTIF($B$2:B1396,B1396)</f>
        <v>3</v>
      </c>
      <c r="G1396" s="140" t="str">
        <f t="shared" si="43"/>
        <v>倉</v>
      </c>
      <c r="H1396">
        <v>9</v>
      </c>
      <c r="I1396">
        <v>8</v>
      </c>
      <c r="J1396" s="49" t="s">
        <v>31</v>
      </c>
      <c r="K1396" s="48" t="s">
        <v>26</v>
      </c>
      <c r="L1396" s="24" t="s">
        <v>179</v>
      </c>
      <c r="M1396">
        <v>128</v>
      </c>
      <c r="N1396">
        <v>127</v>
      </c>
      <c r="O1396">
        <v>7.7</v>
      </c>
      <c r="P1396">
        <v>36</v>
      </c>
      <c r="Q1396" t="s">
        <v>974</v>
      </c>
      <c r="R1396" t="s">
        <v>479</v>
      </c>
      <c r="S1396" s="41">
        <v>1800</v>
      </c>
      <c r="T1396" s="33" t="s">
        <v>417</v>
      </c>
      <c r="U1396" t="s">
        <v>1474</v>
      </c>
      <c r="V1396">
        <v>108</v>
      </c>
      <c r="W1396" s="12" t="s">
        <v>539</v>
      </c>
      <c r="X1396">
        <v>6</v>
      </c>
      <c r="Y1396">
        <v>4</v>
      </c>
      <c r="Z1396">
        <v>4</v>
      </c>
      <c r="AA1396">
        <v>3</v>
      </c>
      <c r="AB1396">
        <v>3</v>
      </c>
      <c r="AD1396" t="s">
        <v>1634</v>
      </c>
      <c r="AE1396">
        <v>1090</v>
      </c>
      <c r="AF1396" t="s">
        <v>46</v>
      </c>
    </row>
    <row r="1397" spans="1:32" x14ac:dyDescent="0.25">
      <c r="A1397" s="22" t="s">
        <v>294</v>
      </c>
      <c r="B1397" s="17" t="s">
        <v>299</v>
      </c>
      <c r="C1397" s="37" t="str">
        <f>VLOOKUP(X1397, method!$A$1:$B$15, 2, 0)</f>
        <v>中前</v>
      </c>
      <c r="D1397" s="30">
        <v>5</v>
      </c>
      <c r="E1397" s="141" t="str">
        <f t="shared" si="42"/>
        <v/>
      </c>
      <c r="F1397" s="141">
        <f>COUNTIF($B$2:B1397,B1397)</f>
        <v>4</v>
      </c>
      <c r="G1397" s="141" t="str">
        <f t="shared" si="43"/>
        <v>倉</v>
      </c>
      <c r="H1397">
        <v>9</v>
      </c>
      <c r="I1397">
        <v>4</v>
      </c>
      <c r="J1397" s="49" t="s">
        <v>31</v>
      </c>
      <c r="K1397" s="59" t="s">
        <v>85</v>
      </c>
      <c r="L1397" s="24" t="s">
        <v>179</v>
      </c>
      <c r="M1397">
        <v>128</v>
      </c>
      <c r="N1397">
        <v>115</v>
      </c>
      <c r="O1397">
        <v>7.7</v>
      </c>
      <c r="P1397">
        <v>106</v>
      </c>
      <c r="Q1397" t="s">
        <v>498</v>
      </c>
      <c r="R1397" t="s">
        <v>479</v>
      </c>
      <c r="S1397">
        <v>1600</v>
      </c>
      <c r="T1397" s="33" t="s">
        <v>427</v>
      </c>
      <c r="U1397" t="s">
        <v>1576</v>
      </c>
      <c r="V1397">
        <v>107</v>
      </c>
      <c r="W1397" s="12" t="s">
        <v>549</v>
      </c>
      <c r="X1397">
        <v>4</v>
      </c>
      <c r="Y1397">
        <v>3</v>
      </c>
      <c r="Z1397">
        <v>5</v>
      </c>
      <c r="AA1397">
        <v>5</v>
      </c>
      <c r="AD1397" t="s">
        <v>1635</v>
      </c>
      <c r="AE1397">
        <v>1089</v>
      </c>
      <c r="AF1397" t="s">
        <v>46</v>
      </c>
    </row>
    <row r="1398" spans="1:32" x14ac:dyDescent="0.25">
      <c r="A1398" s="22" t="s">
        <v>294</v>
      </c>
      <c r="B1398" s="17" t="s">
        <v>299</v>
      </c>
      <c r="C1398" s="37" t="str">
        <f>VLOOKUP(X1398, method!$A$1:$B$15, 2, 0)</f>
        <v>中前</v>
      </c>
      <c r="D1398">
        <v>9</v>
      </c>
      <c r="E1398" s="141" t="str">
        <f t="shared" si="42"/>
        <v/>
      </c>
      <c r="F1398" s="141">
        <f>COUNTIF($B$2:B1398,B1398)</f>
        <v>5</v>
      </c>
      <c r="G1398" s="141" t="str">
        <f t="shared" si="43"/>
        <v>倉</v>
      </c>
      <c r="H1398">
        <v>9</v>
      </c>
      <c r="I1398">
        <v>5</v>
      </c>
      <c r="J1398" s="49" t="s">
        <v>31</v>
      </c>
      <c r="K1398" s="48" t="s">
        <v>26</v>
      </c>
      <c r="L1398" s="24" t="s">
        <v>179</v>
      </c>
      <c r="M1398">
        <v>128</v>
      </c>
      <c r="N1398">
        <v>132</v>
      </c>
      <c r="O1398">
        <v>7.7</v>
      </c>
      <c r="P1398">
        <v>209</v>
      </c>
      <c r="Q1398" t="s">
        <v>682</v>
      </c>
      <c r="R1398" t="s">
        <v>479</v>
      </c>
      <c r="S1398">
        <v>1400</v>
      </c>
      <c r="T1398" s="33" t="s">
        <v>427</v>
      </c>
      <c r="U1398" t="s">
        <v>1474</v>
      </c>
      <c r="V1398">
        <v>107</v>
      </c>
      <c r="W1398" t="s">
        <v>441</v>
      </c>
      <c r="X1398">
        <v>6</v>
      </c>
      <c r="Y1398">
        <v>5</v>
      </c>
      <c r="Z1398">
        <v>5</v>
      </c>
      <c r="AA1398">
        <v>9</v>
      </c>
      <c r="AD1398" t="s">
        <v>1636</v>
      </c>
      <c r="AE1398">
        <v>1093</v>
      </c>
      <c r="AF1398" t="s">
        <v>46</v>
      </c>
    </row>
    <row r="1399" spans="1:32" x14ac:dyDescent="0.25">
      <c r="A1399" s="22" t="s">
        <v>294</v>
      </c>
      <c r="B1399" s="17" t="s">
        <v>299</v>
      </c>
      <c r="C1399" s="37" t="str">
        <f>VLOOKUP(X1399, method!$A$1:$B$15, 2, 0)</f>
        <v>中前</v>
      </c>
      <c r="D1399">
        <v>13</v>
      </c>
      <c r="E1399" s="141" t="str">
        <f t="shared" si="42"/>
        <v/>
      </c>
      <c r="F1399" s="141">
        <f>COUNTIF($B$2:B1399,B1399)</f>
        <v>6</v>
      </c>
      <c r="G1399" s="141" t="str">
        <f t="shared" si="43"/>
        <v/>
      </c>
      <c r="H1399">
        <v>9</v>
      </c>
      <c r="I1399">
        <v>3</v>
      </c>
      <c r="J1399" s="49" t="s">
        <v>31</v>
      </c>
      <c r="K1399" s="51" t="s">
        <v>43</v>
      </c>
      <c r="L1399" s="24" t="s">
        <v>179</v>
      </c>
      <c r="M1399">
        <v>128</v>
      </c>
      <c r="N1399">
        <v>128</v>
      </c>
      <c r="O1399">
        <v>7.7</v>
      </c>
      <c r="P1399">
        <v>59</v>
      </c>
      <c r="Q1399" t="s">
        <v>1088</v>
      </c>
      <c r="R1399" t="s">
        <v>483</v>
      </c>
      <c r="S1399" s="41">
        <v>1800</v>
      </c>
      <c r="T1399" s="33" t="s">
        <v>417</v>
      </c>
      <c r="U1399" t="s">
        <v>1474</v>
      </c>
      <c r="V1399">
        <v>109</v>
      </c>
      <c r="W1399" t="s">
        <v>490</v>
      </c>
      <c r="X1399">
        <v>6</v>
      </c>
      <c r="Y1399">
        <v>5</v>
      </c>
      <c r="Z1399">
        <v>4</v>
      </c>
      <c r="AA1399">
        <v>4</v>
      </c>
      <c r="AB1399">
        <v>13</v>
      </c>
      <c r="AD1399" t="s">
        <v>1637</v>
      </c>
      <c r="AE1399">
        <v>1077</v>
      </c>
      <c r="AF1399" t="s">
        <v>46</v>
      </c>
    </row>
    <row r="1400" spans="1:32" x14ac:dyDescent="0.25">
      <c r="A1400" s="22" t="s">
        <v>294</v>
      </c>
      <c r="B1400" s="17" t="s">
        <v>299</v>
      </c>
      <c r="C1400" s="35" t="str">
        <f>VLOOKUP(X1400, method!$A$1:$B$15, 2, 0)</f>
        <v>放頭</v>
      </c>
      <c r="D1400">
        <v>10</v>
      </c>
      <c r="E1400" s="141" t="str">
        <f t="shared" si="42"/>
        <v/>
      </c>
      <c r="F1400" s="141">
        <f>COUNTIF($B$2:B1400,B1400)</f>
        <v>7</v>
      </c>
      <c r="G1400" s="141" t="str">
        <f t="shared" si="43"/>
        <v/>
      </c>
      <c r="H1400">
        <v>9</v>
      </c>
      <c r="I1400">
        <v>6</v>
      </c>
      <c r="J1400" s="49" t="s">
        <v>31</v>
      </c>
      <c r="K1400" s="59" t="s">
        <v>85</v>
      </c>
      <c r="L1400" s="24" t="s">
        <v>179</v>
      </c>
      <c r="M1400">
        <v>128</v>
      </c>
      <c r="N1400">
        <v>126</v>
      </c>
      <c r="O1400">
        <v>7.7</v>
      </c>
      <c r="P1400">
        <v>61</v>
      </c>
      <c r="Q1400" t="s">
        <v>886</v>
      </c>
      <c r="R1400" t="s">
        <v>483</v>
      </c>
      <c r="S1400">
        <v>2400</v>
      </c>
      <c r="T1400" s="33" t="s">
        <v>417</v>
      </c>
      <c r="U1400" t="s">
        <v>1574</v>
      </c>
      <c r="V1400">
        <v>109</v>
      </c>
      <c r="W1400" t="s">
        <v>1638</v>
      </c>
      <c r="X1400">
        <v>1</v>
      </c>
      <c r="Y1400">
        <v>1</v>
      </c>
      <c r="Z1400">
        <v>1</v>
      </c>
      <c r="AA1400">
        <v>2</v>
      </c>
      <c r="AB1400">
        <v>3</v>
      </c>
      <c r="AC1400">
        <v>10</v>
      </c>
      <c r="AD1400" t="s">
        <v>1639</v>
      </c>
      <c r="AE1400">
        <v>1083</v>
      </c>
      <c r="AF1400" t="s">
        <v>46</v>
      </c>
    </row>
    <row r="1401" spans="1:32" x14ac:dyDescent="0.25">
      <c r="A1401" s="22" t="s">
        <v>294</v>
      </c>
      <c r="B1401" s="17" t="s">
        <v>299</v>
      </c>
      <c r="C1401" s="35" t="str">
        <f>VLOOKUP(X1401, method!$A$1:$B$15, 2, 0)</f>
        <v>放頭</v>
      </c>
      <c r="D1401">
        <v>7</v>
      </c>
      <c r="E1401" s="141" t="str">
        <f t="shared" si="42"/>
        <v/>
      </c>
      <c r="F1401" s="141">
        <f>COUNTIF($B$2:B1401,B1401)</f>
        <v>8</v>
      </c>
      <c r="G1401" s="141" t="str">
        <f t="shared" si="43"/>
        <v/>
      </c>
      <c r="H1401">
        <v>9</v>
      </c>
      <c r="I1401">
        <v>7</v>
      </c>
      <c r="J1401" s="49" t="s">
        <v>31</v>
      </c>
      <c r="K1401" s="79" t="s">
        <v>702</v>
      </c>
      <c r="L1401" s="24" t="s">
        <v>179</v>
      </c>
      <c r="M1401">
        <v>128</v>
      </c>
      <c r="N1401">
        <v>126</v>
      </c>
      <c r="O1401">
        <v>7.7</v>
      </c>
      <c r="P1401">
        <v>30</v>
      </c>
      <c r="Q1401" t="s">
        <v>529</v>
      </c>
      <c r="R1401" t="s">
        <v>483</v>
      </c>
      <c r="S1401">
        <v>2000</v>
      </c>
      <c r="T1401" s="33" t="s">
        <v>417</v>
      </c>
      <c r="U1401" t="s">
        <v>1574</v>
      </c>
      <c r="V1401">
        <v>109</v>
      </c>
      <c r="W1401" t="s">
        <v>474</v>
      </c>
      <c r="X1401">
        <v>3</v>
      </c>
      <c r="Y1401">
        <v>3</v>
      </c>
      <c r="Z1401">
        <v>4</v>
      </c>
      <c r="AA1401">
        <v>4</v>
      </c>
      <c r="AB1401">
        <v>7</v>
      </c>
      <c r="AD1401" t="s">
        <v>1640</v>
      </c>
      <c r="AE1401">
        <v>1079</v>
      </c>
      <c r="AF1401" t="s">
        <v>46</v>
      </c>
    </row>
    <row r="1402" spans="1:32" x14ac:dyDescent="0.25">
      <c r="A1402" s="22" t="s">
        <v>294</v>
      </c>
      <c r="B1402" s="17" t="s">
        <v>299</v>
      </c>
      <c r="C1402" s="37" t="str">
        <f>VLOOKUP(X1402, method!$A$1:$B$15, 2, 0)</f>
        <v>中前</v>
      </c>
      <c r="D1402" s="28">
        <v>3</v>
      </c>
      <c r="E1402" s="140" t="str">
        <f t="shared" si="42"/>
        <v/>
      </c>
      <c r="F1402" s="140">
        <f>COUNTIF($B$2:B1402,B1402)</f>
        <v>9</v>
      </c>
      <c r="G1402" s="140" t="str">
        <f t="shared" si="43"/>
        <v/>
      </c>
      <c r="H1402">
        <v>9</v>
      </c>
      <c r="I1402">
        <v>1</v>
      </c>
      <c r="J1402" s="49" t="s">
        <v>31</v>
      </c>
      <c r="K1402" s="59" t="s">
        <v>85</v>
      </c>
      <c r="L1402" s="24" t="s">
        <v>179</v>
      </c>
      <c r="M1402">
        <v>128</v>
      </c>
      <c r="N1402">
        <v>123</v>
      </c>
      <c r="O1402">
        <v>7.7</v>
      </c>
      <c r="P1402">
        <v>52</v>
      </c>
      <c r="Q1402" t="s">
        <v>532</v>
      </c>
      <c r="R1402" t="s">
        <v>465</v>
      </c>
      <c r="S1402">
        <v>1600</v>
      </c>
      <c r="T1402" s="33" t="s">
        <v>417</v>
      </c>
      <c r="U1402" t="s">
        <v>1576</v>
      </c>
      <c r="V1402">
        <v>104</v>
      </c>
      <c r="W1402" s="12" t="s">
        <v>446</v>
      </c>
      <c r="X1402">
        <v>6</v>
      </c>
      <c r="Y1402">
        <v>5</v>
      </c>
      <c r="Z1402">
        <v>4</v>
      </c>
      <c r="AA1402">
        <v>3</v>
      </c>
      <c r="AD1402" t="s">
        <v>1641</v>
      </c>
      <c r="AE1402">
        <v>1087</v>
      </c>
      <c r="AF1402" t="s">
        <v>46</v>
      </c>
    </row>
    <row r="1403" spans="1:32" x14ac:dyDescent="0.25">
      <c r="A1403" s="22" t="s">
        <v>294</v>
      </c>
      <c r="B1403" s="17" t="s">
        <v>299</v>
      </c>
      <c r="C1403" s="37" t="str">
        <f>VLOOKUP(X1403, method!$A$1:$B$15, 2, 0)</f>
        <v>中前</v>
      </c>
      <c r="D1403" s="28">
        <v>1</v>
      </c>
      <c r="E1403" s="140" t="str">
        <f t="shared" si="42"/>
        <v/>
      </c>
      <c r="F1403" s="140">
        <f>COUNTIF($B$2:B1403,B1403)</f>
        <v>10</v>
      </c>
      <c r="G1403" s="140" t="str">
        <f t="shared" si="43"/>
        <v/>
      </c>
      <c r="H1403">
        <v>9</v>
      </c>
      <c r="I1403">
        <v>3</v>
      </c>
      <c r="J1403" s="49" t="s">
        <v>31</v>
      </c>
      <c r="K1403" s="87" t="s">
        <v>1367</v>
      </c>
      <c r="L1403" s="24" t="s">
        <v>179</v>
      </c>
      <c r="M1403">
        <v>128</v>
      </c>
      <c r="N1403">
        <v>129</v>
      </c>
      <c r="O1403">
        <v>7.7</v>
      </c>
      <c r="P1403">
        <v>3.6</v>
      </c>
      <c r="Q1403" t="s">
        <v>518</v>
      </c>
      <c r="R1403" s="32" t="s">
        <v>416</v>
      </c>
      <c r="S1403">
        <v>1650</v>
      </c>
      <c r="T1403" s="33" t="s">
        <v>417</v>
      </c>
      <c r="U1403">
        <v>1</v>
      </c>
      <c r="V1403">
        <v>98</v>
      </c>
      <c r="W1403" s="12" t="s">
        <v>581</v>
      </c>
      <c r="X1403">
        <v>5</v>
      </c>
      <c r="Y1403">
        <v>5</v>
      </c>
      <c r="Z1403">
        <v>5</v>
      </c>
      <c r="AA1403">
        <v>1</v>
      </c>
      <c r="AD1403" t="s">
        <v>1642</v>
      </c>
      <c r="AE1403">
        <v>1084</v>
      </c>
      <c r="AF1403" t="s">
        <v>46</v>
      </c>
    </row>
    <row r="1404" spans="1:32" x14ac:dyDescent="0.25">
      <c r="A1404" s="22" t="s">
        <v>294</v>
      </c>
      <c r="B1404" s="17" t="s">
        <v>299</v>
      </c>
      <c r="C1404" s="36" t="str">
        <f>VLOOKUP(X1404, method!$A$1:$B$15, 2, 0)</f>
        <v>中後</v>
      </c>
      <c r="D1404">
        <v>6</v>
      </c>
      <c r="E1404" s="141" t="str">
        <f t="shared" si="42"/>
        <v/>
      </c>
      <c r="F1404" s="141">
        <f>COUNTIF($B$2:B1404,B1404)</f>
        <v>11</v>
      </c>
      <c r="G1404" s="141" t="str">
        <f t="shared" si="43"/>
        <v/>
      </c>
      <c r="H1404">
        <v>9</v>
      </c>
      <c r="I1404">
        <v>8</v>
      </c>
      <c r="J1404" s="49" t="s">
        <v>31</v>
      </c>
      <c r="K1404" s="49" t="s">
        <v>31</v>
      </c>
      <c r="L1404" s="24" t="s">
        <v>179</v>
      </c>
      <c r="M1404">
        <v>128</v>
      </c>
      <c r="N1404">
        <v>135</v>
      </c>
      <c r="O1404">
        <v>7.7</v>
      </c>
      <c r="P1404">
        <v>3.1</v>
      </c>
      <c r="Q1404" t="s">
        <v>580</v>
      </c>
      <c r="R1404" s="32" t="s">
        <v>432</v>
      </c>
      <c r="S1404">
        <v>1650</v>
      </c>
      <c r="T1404" s="33" t="s">
        <v>417</v>
      </c>
      <c r="U1404">
        <v>2</v>
      </c>
      <c r="V1404">
        <v>100</v>
      </c>
      <c r="W1404" t="s">
        <v>441</v>
      </c>
      <c r="X1404">
        <v>8</v>
      </c>
      <c r="Y1404">
        <v>8</v>
      </c>
      <c r="Z1404">
        <v>8</v>
      </c>
      <c r="AA1404">
        <v>6</v>
      </c>
      <c r="AD1404" t="s">
        <v>573</v>
      </c>
      <c r="AE1404">
        <v>1092</v>
      </c>
      <c r="AF1404" t="s">
        <v>46</v>
      </c>
    </row>
    <row r="1405" spans="1:32" x14ac:dyDescent="0.25">
      <c r="A1405" s="22" t="s">
        <v>294</v>
      </c>
      <c r="B1405" s="17" t="s">
        <v>299</v>
      </c>
      <c r="C1405" s="37" t="str">
        <f>VLOOKUP(X1405, method!$A$1:$B$15, 2, 0)</f>
        <v>中前</v>
      </c>
      <c r="D1405" s="30">
        <v>5</v>
      </c>
      <c r="E1405" s="141" t="str">
        <f t="shared" si="42"/>
        <v/>
      </c>
      <c r="F1405" s="141">
        <f>COUNTIF($B$2:B1405,B1405)</f>
        <v>12</v>
      </c>
      <c r="G1405" s="141" t="str">
        <f t="shared" si="43"/>
        <v/>
      </c>
      <c r="H1405">
        <v>9</v>
      </c>
      <c r="I1405">
        <v>6</v>
      </c>
      <c r="J1405" s="49" t="s">
        <v>31</v>
      </c>
      <c r="K1405" s="55" t="s">
        <v>64</v>
      </c>
      <c r="L1405" s="24" t="s">
        <v>179</v>
      </c>
      <c r="M1405">
        <v>128</v>
      </c>
      <c r="N1405">
        <v>125</v>
      </c>
      <c r="O1405">
        <v>7.7</v>
      </c>
      <c r="P1405">
        <v>4.0999999999999996</v>
      </c>
      <c r="Q1405" t="s">
        <v>583</v>
      </c>
      <c r="R1405" s="32" t="s">
        <v>432</v>
      </c>
      <c r="S1405" s="41">
        <v>1800</v>
      </c>
      <c r="T1405" s="33" t="s">
        <v>417</v>
      </c>
      <c r="U1405" t="s">
        <v>1474</v>
      </c>
      <c r="V1405">
        <v>100</v>
      </c>
      <c r="W1405" s="12" t="s">
        <v>539</v>
      </c>
      <c r="X1405">
        <v>6</v>
      </c>
      <c r="Y1405">
        <v>6</v>
      </c>
      <c r="Z1405">
        <v>5</v>
      </c>
      <c r="AA1405">
        <v>1</v>
      </c>
      <c r="AB1405">
        <v>5</v>
      </c>
      <c r="AD1405" t="s">
        <v>1643</v>
      </c>
      <c r="AE1405">
        <v>1084</v>
      </c>
      <c r="AF1405" t="s">
        <v>46</v>
      </c>
    </row>
    <row r="1406" spans="1:32" x14ac:dyDescent="0.25">
      <c r="A1406" s="22" t="s">
        <v>294</v>
      </c>
      <c r="B1406" s="17" t="s">
        <v>299</v>
      </c>
      <c r="C1406" s="38" t="str">
        <f>VLOOKUP(X1406, method!$A$1:$B$15, 2, 0)</f>
        <v>留後</v>
      </c>
      <c r="D1406" s="28">
        <v>2</v>
      </c>
      <c r="E1406" s="140" t="str">
        <f t="shared" si="42"/>
        <v/>
      </c>
      <c r="F1406" s="140">
        <f>COUNTIF($B$2:B1406,B1406)</f>
        <v>13</v>
      </c>
      <c r="G1406" s="140" t="str">
        <f t="shared" si="43"/>
        <v/>
      </c>
      <c r="H1406">
        <v>9</v>
      </c>
      <c r="I1406">
        <v>10</v>
      </c>
      <c r="J1406" s="49" t="s">
        <v>31</v>
      </c>
      <c r="K1406" s="55" t="s">
        <v>64</v>
      </c>
      <c r="L1406" s="24" t="s">
        <v>179</v>
      </c>
      <c r="M1406">
        <v>128</v>
      </c>
      <c r="N1406">
        <v>135</v>
      </c>
      <c r="O1406">
        <v>7.7</v>
      </c>
      <c r="P1406">
        <v>31</v>
      </c>
      <c r="Q1406" t="s">
        <v>785</v>
      </c>
      <c r="R1406" s="32" t="s">
        <v>432</v>
      </c>
      <c r="S1406" s="41">
        <v>1800</v>
      </c>
      <c r="T1406" s="33" t="s">
        <v>417</v>
      </c>
      <c r="U1406">
        <v>2</v>
      </c>
      <c r="V1406">
        <v>99</v>
      </c>
      <c r="W1406" s="12" t="s">
        <v>654</v>
      </c>
      <c r="X1406">
        <v>12</v>
      </c>
      <c r="Y1406">
        <v>12</v>
      </c>
      <c r="Z1406">
        <v>12</v>
      </c>
      <c r="AA1406">
        <v>12</v>
      </c>
      <c r="AB1406">
        <v>2</v>
      </c>
      <c r="AD1406" t="s">
        <v>300</v>
      </c>
      <c r="AE1406">
        <v>1078</v>
      </c>
      <c r="AF1406" t="s">
        <v>46</v>
      </c>
    </row>
    <row r="1407" spans="1:32" x14ac:dyDescent="0.25">
      <c r="A1407" s="22" t="s">
        <v>294</v>
      </c>
      <c r="B1407" s="17" t="s">
        <v>299</v>
      </c>
      <c r="C1407" s="37" t="str">
        <f>VLOOKUP(X1407, method!$A$1:$B$15, 2, 0)</f>
        <v>中前</v>
      </c>
      <c r="D1407">
        <v>12</v>
      </c>
      <c r="E1407" s="141" t="str">
        <f t="shared" si="42"/>
        <v/>
      </c>
      <c r="F1407" s="141">
        <f>COUNTIF($B$2:B1407,B1407)</f>
        <v>14</v>
      </c>
      <c r="G1407" s="141" t="str">
        <f t="shared" si="43"/>
        <v/>
      </c>
      <c r="H1407">
        <v>9</v>
      </c>
      <c r="I1407">
        <v>11</v>
      </c>
      <c r="J1407" s="49" t="s">
        <v>31</v>
      </c>
      <c r="K1407" s="63" t="s">
        <v>140</v>
      </c>
      <c r="L1407" s="24" t="s">
        <v>179</v>
      </c>
      <c r="M1407">
        <v>128</v>
      </c>
      <c r="N1407">
        <v>116</v>
      </c>
      <c r="O1407">
        <v>7.7</v>
      </c>
      <c r="P1407">
        <v>20</v>
      </c>
      <c r="Q1407" t="s">
        <v>748</v>
      </c>
      <c r="R1407" t="s">
        <v>479</v>
      </c>
      <c r="S1407" s="41">
        <v>1800</v>
      </c>
      <c r="T1407" s="33" t="s">
        <v>427</v>
      </c>
      <c r="U1407" t="s">
        <v>1474</v>
      </c>
      <c r="V1407">
        <v>100</v>
      </c>
      <c r="W1407" t="s">
        <v>453</v>
      </c>
      <c r="X1407">
        <v>7</v>
      </c>
      <c r="Y1407">
        <v>8</v>
      </c>
      <c r="Z1407">
        <v>1</v>
      </c>
      <c r="AA1407">
        <v>2</v>
      </c>
      <c r="AB1407">
        <v>12</v>
      </c>
      <c r="AD1407" t="s">
        <v>1644</v>
      </c>
      <c r="AE1407">
        <v>1079</v>
      </c>
      <c r="AF1407" t="s">
        <v>46</v>
      </c>
    </row>
    <row r="1408" spans="1:32" x14ac:dyDescent="0.25">
      <c r="A1408" s="22" t="s">
        <v>294</v>
      </c>
      <c r="B1408" s="17" t="s">
        <v>299</v>
      </c>
      <c r="C1408" s="37" t="str">
        <f>VLOOKUP(X1408, method!$A$1:$B$15, 2, 0)</f>
        <v>中前</v>
      </c>
      <c r="D1408">
        <v>13</v>
      </c>
      <c r="E1408" s="141" t="str">
        <f t="shared" si="42"/>
        <v/>
      </c>
      <c r="F1408" s="141">
        <f>COUNTIF($B$2:B1408,B1408)</f>
        <v>15</v>
      </c>
      <c r="G1408" s="141" t="str">
        <f t="shared" si="43"/>
        <v/>
      </c>
      <c r="H1408">
        <v>9</v>
      </c>
      <c r="I1408">
        <v>12</v>
      </c>
      <c r="J1408" s="49" t="s">
        <v>31</v>
      </c>
      <c r="K1408" s="55" t="s">
        <v>64</v>
      </c>
      <c r="L1408" s="24" t="s">
        <v>179</v>
      </c>
      <c r="M1408">
        <v>128</v>
      </c>
      <c r="N1408">
        <v>135</v>
      </c>
      <c r="O1408">
        <v>7.7</v>
      </c>
      <c r="P1408">
        <v>14</v>
      </c>
      <c r="Q1408" t="s">
        <v>699</v>
      </c>
      <c r="R1408" t="s">
        <v>457</v>
      </c>
      <c r="S1408">
        <v>1650</v>
      </c>
      <c r="T1408" s="33" t="s">
        <v>417</v>
      </c>
      <c r="U1408">
        <v>2</v>
      </c>
      <c r="V1408">
        <v>100</v>
      </c>
      <c r="W1408" t="s">
        <v>1645</v>
      </c>
      <c r="X1408">
        <v>4</v>
      </c>
      <c r="Y1408">
        <v>4</v>
      </c>
      <c r="Z1408">
        <v>13</v>
      </c>
      <c r="AA1408">
        <v>13</v>
      </c>
      <c r="AD1408" t="s">
        <v>1646</v>
      </c>
      <c r="AE1408">
        <v>1086</v>
      </c>
      <c r="AF1408" t="s">
        <v>46</v>
      </c>
    </row>
    <row r="1409" spans="1:32" x14ac:dyDescent="0.25">
      <c r="A1409" s="22" t="s">
        <v>294</v>
      </c>
      <c r="B1409" s="17" t="s">
        <v>299</v>
      </c>
      <c r="C1409" s="35" t="str">
        <f>VLOOKUP(X1409, method!$A$1:$B$15, 2, 0)</f>
        <v>放頭</v>
      </c>
      <c r="D1409">
        <v>6</v>
      </c>
      <c r="E1409" s="141" t="str">
        <f t="shared" si="42"/>
        <v/>
      </c>
      <c r="F1409" s="141">
        <f>COUNTIF($B$2:B1409,B1409)</f>
        <v>16</v>
      </c>
      <c r="G1409" s="141" t="str">
        <f t="shared" si="43"/>
        <v/>
      </c>
      <c r="H1409">
        <v>9</v>
      </c>
      <c r="I1409">
        <v>10</v>
      </c>
      <c r="J1409" s="49" t="s">
        <v>31</v>
      </c>
      <c r="K1409" s="55" t="s">
        <v>64</v>
      </c>
      <c r="L1409" s="24" t="s">
        <v>179</v>
      </c>
      <c r="M1409">
        <v>128</v>
      </c>
      <c r="N1409">
        <v>135</v>
      </c>
      <c r="O1409">
        <v>7.7</v>
      </c>
      <c r="P1409">
        <v>10</v>
      </c>
      <c r="Q1409" t="s">
        <v>1010</v>
      </c>
      <c r="R1409" s="31" t="s">
        <v>420</v>
      </c>
      <c r="S1409">
        <v>1650</v>
      </c>
      <c r="T1409" s="33" t="s">
        <v>417</v>
      </c>
      <c r="U1409">
        <v>2</v>
      </c>
      <c r="V1409">
        <v>100</v>
      </c>
      <c r="W1409" t="s">
        <v>435</v>
      </c>
      <c r="X1409">
        <v>2</v>
      </c>
      <c r="Y1409">
        <v>2</v>
      </c>
      <c r="Z1409">
        <v>1</v>
      </c>
      <c r="AA1409">
        <v>6</v>
      </c>
      <c r="AD1409" t="s">
        <v>1148</v>
      </c>
      <c r="AE1409">
        <v>1094</v>
      </c>
      <c r="AF1409" t="s">
        <v>46</v>
      </c>
    </row>
    <row r="1410" spans="1:32" x14ac:dyDescent="0.25">
      <c r="A1410" s="22" t="s">
        <v>294</v>
      </c>
      <c r="B1410" s="17" t="s">
        <v>299</v>
      </c>
      <c r="C1410" s="37" t="str">
        <f>VLOOKUP(X1410, method!$A$1:$B$15, 2, 0)</f>
        <v>中前</v>
      </c>
      <c r="D1410" s="28">
        <v>2</v>
      </c>
      <c r="E1410" s="140" t="str">
        <f t="shared" ref="E1410:E1473" si="44">IF(COUNTIFS($B:$B,B1410,$F:$F,"&lt;="&amp;5,$D:$D,"&lt;="&amp;5)&gt;=3,"忠","")</f>
        <v/>
      </c>
      <c r="F1410" s="140">
        <f>COUNTIF($B$2:B1410,B1410)</f>
        <v>17</v>
      </c>
      <c r="G1410" s="140" t="str">
        <f t="shared" ref="G1410:G1473" si="45">IF(F1410&lt;=5,
    IF(COUNTIFS($B:$B,TRIM($B1410),$F:$F,"&lt;=5",$AC:$AC,"&lt;&gt;"&amp;LOOKUP(1,0/((TRIM($B:$B)=TRIM($B1410))*($F:$F=1)),$AC:$AC))&gt;0,
    "倉",""),
"")</f>
        <v/>
      </c>
      <c r="H1410">
        <v>9</v>
      </c>
      <c r="I1410">
        <v>7</v>
      </c>
      <c r="J1410" s="49" t="s">
        <v>31</v>
      </c>
      <c r="K1410" s="55" t="s">
        <v>64</v>
      </c>
      <c r="L1410" s="24" t="s">
        <v>179</v>
      </c>
      <c r="M1410">
        <v>128</v>
      </c>
      <c r="N1410">
        <v>130</v>
      </c>
      <c r="O1410">
        <v>7.7</v>
      </c>
      <c r="P1410">
        <v>9</v>
      </c>
      <c r="Q1410" t="s">
        <v>723</v>
      </c>
      <c r="R1410" t="s">
        <v>483</v>
      </c>
      <c r="S1410">
        <v>1600</v>
      </c>
      <c r="T1410" s="33" t="s">
        <v>417</v>
      </c>
      <c r="U1410">
        <v>1</v>
      </c>
      <c r="V1410">
        <v>100</v>
      </c>
      <c r="W1410" s="12" t="s">
        <v>552</v>
      </c>
      <c r="X1410">
        <v>5</v>
      </c>
      <c r="Y1410">
        <v>6</v>
      </c>
      <c r="Z1410">
        <v>5</v>
      </c>
      <c r="AA1410">
        <v>2</v>
      </c>
      <c r="AD1410" t="s">
        <v>1575</v>
      </c>
      <c r="AE1410">
        <v>1086</v>
      </c>
      <c r="AF1410" t="s">
        <v>46</v>
      </c>
    </row>
    <row r="1411" spans="1:32" x14ac:dyDescent="0.25">
      <c r="A1411" s="22" t="s">
        <v>294</v>
      </c>
      <c r="B1411" s="17" t="s">
        <v>299</v>
      </c>
      <c r="C1411" s="36" t="str">
        <f>VLOOKUP(X1411, method!$A$1:$B$15, 2, 0)</f>
        <v>中後</v>
      </c>
      <c r="D1411" s="28">
        <v>3</v>
      </c>
      <c r="E1411" s="140" t="str">
        <f t="shared" si="44"/>
        <v/>
      </c>
      <c r="F1411" s="140">
        <f>COUNTIF($B$2:B1411,B1411)</f>
        <v>18</v>
      </c>
      <c r="G1411" s="140" t="str">
        <f t="shared" si="45"/>
        <v/>
      </c>
      <c r="H1411">
        <v>9</v>
      </c>
      <c r="I1411">
        <v>8</v>
      </c>
      <c r="J1411" s="49" t="s">
        <v>31</v>
      </c>
      <c r="K1411" s="49" t="s">
        <v>31</v>
      </c>
      <c r="L1411" s="24" t="s">
        <v>179</v>
      </c>
      <c r="M1411">
        <v>128</v>
      </c>
      <c r="N1411">
        <v>133</v>
      </c>
      <c r="O1411">
        <v>7.7</v>
      </c>
      <c r="P1411">
        <v>8</v>
      </c>
      <c r="Q1411" t="s">
        <v>1014</v>
      </c>
      <c r="R1411" s="31" t="s">
        <v>420</v>
      </c>
      <c r="S1411">
        <v>1650</v>
      </c>
      <c r="T1411" s="33" t="s">
        <v>417</v>
      </c>
      <c r="U1411">
        <v>2</v>
      </c>
      <c r="V1411">
        <v>98</v>
      </c>
      <c r="W1411" s="12" t="s">
        <v>446</v>
      </c>
      <c r="X1411">
        <v>8</v>
      </c>
      <c r="Y1411">
        <v>1</v>
      </c>
      <c r="Z1411">
        <v>1</v>
      </c>
      <c r="AA1411">
        <v>3</v>
      </c>
      <c r="AD1411" t="s">
        <v>1164</v>
      </c>
      <c r="AE1411">
        <v>1071</v>
      </c>
      <c r="AF1411" t="s">
        <v>46</v>
      </c>
    </row>
    <row r="1412" spans="1:32" x14ac:dyDescent="0.25">
      <c r="A1412" s="22" t="s">
        <v>294</v>
      </c>
      <c r="B1412" s="17" t="s">
        <v>299</v>
      </c>
      <c r="C1412" s="35" t="str">
        <f>VLOOKUP(X1412, method!$A$1:$B$15, 2, 0)</f>
        <v>放頭</v>
      </c>
      <c r="D1412" s="30">
        <v>4</v>
      </c>
      <c r="E1412" s="141" t="str">
        <f t="shared" si="44"/>
        <v/>
      </c>
      <c r="F1412" s="141">
        <f>COUNTIF($B$2:B1412,B1412)</f>
        <v>19</v>
      </c>
      <c r="G1412" s="141" t="str">
        <f t="shared" si="45"/>
        <v/>
      </c>
      <c r="H1412">
        <v>9</v>
      </c>
      <c r="I1412">
        <v>6</v>
      </c>
      <c r="J1412" s="49" t="s">
        <v>31</v>
      </c>
      <c r="K1412" s="63" t="s">
        <v>140</v>
      </c>
      <c r="L1412" s="24" t="s">
        <v>179</v>
      </c>
      <c r="M1412">
        <v>128</v>
      </c>
      <c r="N1412">
        <v>126</v>
      </c>
      <c r="O1412">
        <v>7.7</v>
      </c>
      <c r="P1412">
        <v>19</v>
      </c>
      <c r="Q1412" t="s">
        <v>482</v>
      </c>
      <c r="R1412" t="s">
        <v>483</v>
      </c>
      <c r="S1412">
        <v>2400</v>
      </c>
      <c r="T1412" s="33" t="s">
        <v>417</v>
      </c>
      <c r="U1412" t="s">
        <v>1574</v>
      </c>
      <c r="V1412">
        <v>95</v>
      </c>
      <c r="W1412" t="s">
        <v>435</v>
      </c>
      <c r="X1412">
        <v>1</v>
      </c>
      <c r="Y1412">
        <v>1</v>
      </c>
      <c r="Z1412">
        <v>1</v>
      </c>
      <c r="AA1412">
        <v>1</v>
      </c>
      <c r="AB1412">
        <v>2</v>
      </c>
      <c r="AC1412">
        <v>4</v>
      </c>
      <c r="AD1412" t="s">
        <v>1647</v>
      </c>
      <c r="AE1412">
        <v>1079</v>
      </c>
      <c r="AF1412" t="s">
        <v>46</v>
      </c>
    </row>
    <row r="1413" spans="1:32" x14ac:dyDescent="0.25">
      <c r="A1413" s="22" t="s">
        <v>294</v>
      </c>
      <c r="B1413" s="17" t="s">
        <v>299</v>
      </c>
      <c r="C1413" s="35" t="str">
        <f>VLOOKUP(X1413, method!$A$1:$B$15, 2, 0)</f>
        <v>放頭</v>
      </c>
      <c r="D1413" s="30">
        <v>4</v>
      </c>
      <c r="E1413" s="141" t="str">
        <f t="shared" si="44"/>
        <v/>
      </c>
      <c r="F1413" s="141">
        <f>COUNTIF($B$2:B1413,B1413)</f>
        <v>20</v>
      </c>
      <c r="G1413" s="141" t="str">
        <f t="shared" si="45"/>
        <v/>
      </c>
      <c r="H1413">
        <v>9</v>
      </c>
      <c r="I1413">
        <v>8</v>
      </c>
      <c r="J1413" s="49" t="s">
        <v>31</v>
      </c>
      <c r="K1413" s="47" t="s">
        <v>504</v>
      </c>
      <c r="L1413" s="24" t="s">
        <v>179</v>
      </c>
      <c r="M1413">
        <v>128</v>
      </c>
      <c r="N1413">
        <v>115</v>
      </c>
      <c r="O1413">
        <v>7.7</v>
      </c>
      <c r="P1413">
        <v>9.1</v>
      </c>
      <c r="Q1413" t="s">
        <v>486</v>
      </c>
      <c r="R1413" t="s">
        <v>477</v>
      </c>
      <c r="S1413">
        <v>2400</v>
      </c>
      <c r="T1413" s="33" t="s">
        <v>417</v>
      </c>
      <c r="U1413" t="s">
        <v>1474</v>
      </c>
      <c r="V1413">
        <v>95</v>
      </c>
      <c r="W1413">
        <v>4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4</v>
      </c>
      <c r="AD1413" t="s">
        <v>1648</v>
      </c>
      <c r="AE1413">
        <v>1072</v>
      </c>
      <c r="AF1413" t="s">
        <v>46</v>
      </c>
    </row>
    <row r="1414" spans="1:32" x14ac:dyDescent="0.25">
      <c r="A1414" s="22" t="s">
        <v>294</v>
      </c>
      <c r="B1414" s="17" t="s">
        <v>299</v>
      </c>
      <c r="C1414" s="35" t="str">
        <f>VLOOKUP(X1414, method!$A$1:$B$15, 2, 0)</f>
        <v>放頭</v>
      </c>
      <c r="D1414" s="28">
        <v>1</v>
      </c>
      <c r="E1414" s="140" t="str">
        <f t="shared" si="44"/>
        <v/>
      </c>
      <c r="F1414" s="140">
        <f>COUNTIF($B$2:B1414,B1414)</f>
        <v>21</v>
      </c>
      <c r="G1414" s="140" t="str">
        <f t="shared" si="45"/>
        <v/>
      </c>
      <c r="H1414">
        <v>9</v>
      </c>
      <c r="I1414">
        <v>5</v>
      </c>
      <c r="J1414" s="49" t="s">
        <v>31</v>
      </c>
      <c r="K1414" s="49" t="s">
        <v>31</v>
      </c>
      <c r="L1414" s="24" t="s">
        <v>179</v>
      </c>
      <c r="M1414">
        <v>128</v>
      </c>
      <c r="N1414">
        <v>123</v>
      </c>
      <c r="O1414">
        <v>7.7</v>
      </c>
      <c r="P1414">
        <v>3.6</v>
      </c>
      <c r="Q1414" t="s">
        <v>489</v>
      </c>
      <c r="R1414" s="31" t="s">
        <v>420</v>
      </c>
      <c r="S1414">
        <v>1650</v>
      </c>
      <c r="T1414" s="33" t="s">
        <v>417</v>
      </c>
      <c r="U1414">
        <v>2</v>
      </c>
      <c r="V1414">
        <v>88</v>
      </c>
      <c r="W1414" s="12" t="s">
        <v>581</v>
      </c>
      <c r="X1414">
        <v>3</v>
      </c>
      <c r="Y1414">
        <v>4</v>
      </c>
      <c r="Z1414">
        <v>4</v>
      </c>
      <c r="AA1414">
        <v>1</v>
      </c>
      <c r="AD1414" t="s">
        <v>1488</v>
      </c>
      <c r="AE1414">
        <v>1070</v>
      </c>
      <c r="AF1414" t="s">
        <v>46</v>
      </c>
    </row>
    <row r="1415" spans="1:32" x14ac:dyDescent="0.25">
      <c r="A1415" s="22" t="s">
        <v>294</v>
      </c>
      <c r="B1415" s="17" t="s">
        <v>299</v>
      </c>
      <c r="C1415" s="35" t="str">
        <f>VLOOKUP(X1415, method!$A$1:$B$15, 2, 0)</f>
        <v>放頭</v>
      </c>
      <c r="D1415" s="28">
        <v>1</v>
      </c>
      <c r="E1415" s="140" t="str">
        <f t="shared" si="44"/>
        <v/>
      </c>
      <c r="F1415" s="140">
        <f>COUNTIF($B$2:B1415,B1415)</f>
        <v>22</v>
      </c>
      <c r="G1415" s="140" t="str">
        <f t="shared" si="45"/>
        <v/>
      </c>
      <c r="H1415">
        <v>9</v>
      </c>
      <c r="I1415">
        <v>4</v>
      </c>
      <c r="J1415" s="49" t="s">
        <v>31</v>
      </c>
      <c r="K1415" s="68" t="s">
        <v>316</v>
      </c>
      <c r="L1415" s="24" t="s">
        <v>179</v>
      </c>
      <c r="M1415">
        <v>128</v>
      </c>
      <c r="N1415">
        <v>125</v>
      </c>
      <c r="O1415">
        <v>7.7</v>
      </c>
      <c r="P1415">
        <v>7.3</v>
      </c>
      <c r="Q1415" t="s">
        <v>760</v>
      </c>
      <c r="R1415" s="32" t="s">
        <v>416</v>
      </c>
      <c r="S1415" s="41">
        <v>1800</v>
      </c>
      <c r="T1415" s="33" t="s">
        <v>417</v>
      </c>
      <c r="U1415">
        <v>3</v>
      </c>
      <c r="V1415">
        <v>80</v>
      </c>
      <c r="W1415" s="12" t="s">
        <v>552</v>
      </c>
      <c r="X1415">
        <v>2</v>
      </c>
      <c r="Y1415">
        <v>2</v>
      </c>
      <c r="Z1415">
        <v>2</v>
      </c>
      <c r="AA1415">
        <v>2</v>
      </c>
      <c r="AB1415">
        <v>1</v>
      </c>
      <c r="AD1415" t="s">
        <v>1649</v>
      </c>
      <c r="AE1415">
        <v>1065</v>
      </c>
      <c r="AF1415" t="s">
        <v>46</v>
      </c>
    </row>
    <row r="1416" spans="1:32" x14ac:dyDescent="0.25">
      <c r="A1416" s="22" t="s">
        <v>294</v>
      </c>
      <c r="B1416" s="17" t="s">
        <v>299</v>
      </c>
      <c r="C1416" s="35" t="str">
        <f>VLOOKUP(X1416, method!$A$1:$B$15, 2, 0)</f>
        <v>放頭</v>
      </c>
      <c r="D1416">
        <v>8</v>
      </c>
      <c r="E1416" s="141" t="str">
        <f t="shared" si="44"/>
        <v/>
      </c>
      <c r="F1416" s="141">
        <f>COUNTIF($B$2:B1416,B1416)</f>
        <v>23</v>
      </c>
      <c r="G1416" s="141" t="str">
        <f t="shared" si="45"/>
        <v/>
      </c>
      <c r="H1416">
        <v>9</v>
      </c>
      <c r="I1416">
        <v>4</v>
      </c>
      <c r="J1416" s="49" t="s">
        <v>31</v>
      </c>
      <c r="K1416" s="67" t="s">
        <v>195</v>
      </c>
      <c r="L1416" s="24" t="s">
        <v>179</v>
      </c>
      <c r="M1416">
        <v>128</v>
      </c>
      <c r="N1416">
        <v>132</v>
      </c>
      <c r="O1416">
        <v>7.7</v>
      </c>
      <c r="P1416">
        <v>30</v>
      </c>
      <c r="Q1416" t="s">
        <v>609</v>
      </c>
      <c r="R1416" t="s">
        <v>479</v>
      </c>
      <c r="S1416" s="41">
        <v>1800</v>
      </c>
      <c r="T1416" s="33" t="s">
        <v>417</v>
      </c>
      <c r="U1416">
        <v>3</v>
      </c>
      <c r="V1416">
        <v>82</v>
      </c>
      <c r="W1416" t="s">
        <v>519</v>
      </c>
      <c r="X1416">
        <v>1</v>
      </c>
      <c r="Y1416">
        <v>1</v>
      </c>
      <c r="Z1416">
        <v>1</v>
      </c>
      <c r="AA1416">
        <v>2</v>
      </c>
      <c r="AB1416">
        <v>8</v>
      </c>
      <c r="AD1416" t="s">
        <v>322</v>
      </c>
      <c r="AE1416">
        <v>1064</v>
      </c>
      <c r="AF1416" t="s">
        <v>46</v>
      </c>
    </row>
    <row r="1417" spans="1:32" x14ac:dyDescent="0.25">
      <c r="A1417" s="22" t="s">
        <v>294</v>
      </c>
      <c r="B1417" s="17" t="s">
        <v>299</v>
      </c>
      <c r="C1417" s="37" t="str">
        <f>VLOOKUP(X1417, method!$A$1:$B$15, 2, 0)</f>
        <v>中前</v>
      </c>
      <c r="D1417">
        <v>9</v>
      </c>
      <c r="E1417" s="141" t="str">
        <f t="shared" si="44"/>
        <v/>
      </c>
      <c r="F1417" s="141">
        <f>COUNTIF($B$2:B1417,B1417)</f>
        <v>24</v>
      </c>
      <c r="G1417" s="141" t="str">
        <f t="shared" si="45"/>
        <v/>
      </c>
      <c r="H1417">
        <v>9</v>
      </c>
      <c r="I1417">
        <v>8</v>
      </c>
      <c r="J1417" s="49" t="s">
        <v>31</v>
      </c>
      <c r="K1417" s="66" t="s">
        <v>173</v>
      </c>
      <c r="L1417" s="24" t="s">
        <v>179</v>
      </c>
      <c r="M1417">
        <v>128</v>
      </c>
      <c r="N1417">
        <v>126</v>
      </c>
      <c r="O1417">
        <v>7.7</v>
      </c>
      <c r="P1417">
        <v>52</v>
      </c>
      <c r="Q1417" t="s">
        <v>1571</v>
      </c>
      <c r="R1417" t="s">
        <v>501</v>
      </c>
      <c r="S1417">
        <v>1600</v>
      </c>
      <c r="T1417" s="33" t="s">
        <v>417</v>
      </c>
      <c r="U1417" t="s">
        <v>1620</v>
      </c>
      <c r="V1417">
        <v>82</v>
      </c>
      <c r="W1417">
        <v>6</v>
      </c>
      <c r="X1417">
        <v>4</v>
      </c>
      <c r="Y1417">
        <v>4</v>
      </c>
      <c r="Z1417">
        <v>5</v>
      </c>
      <c r="AA1417">
        <v>9</v>
      </c>
      <c r="AD1417" t="s">
        <v>1461</v>
      </c>
      <c r="AE1417">
        <v>1065</v>
      </c>
      <c r="AF1417" t="s">
        <v>46</v>
      </c>
    </row>
    <row r="1418" spans="1:32" x14ac:dyDescent="0.25">
      <c r="A1418" s="22" t="s">
        <v>294</v>
      </c>
      <c r="B1418" s="17" t="s">
        <v>299</v>
      </c>
      <c r="C1418" s="35" t="str">
        <f>VLOOKUP(X1418, method!$A$1:$B$15, 2, 0)</f>
        <v>放頭</v>
      </c>
      <c r="D1418" s="28">
        <v>2</v>
      </c>
      <c r="E1418" s="140" t="str">
        <f t="shared" si="44"/>
        <v/>
      </c>
      <c r="F1418" s="140">
        <f>COUNTIF($B$2:B1418,B1418)</f>
        <v>25</v>
      </c>
      <c r="G1418" s="140" t="str">
        <f t="shared" si="45"/>
        <v/>
      </c>
      <c r="H1418">
        <v>9</v>
      </c>
      <c r="I1418">
        <v>2</v>
      </c>
      <c r="J1418" s="49" t="s">
        <v>31</v>
      </c>
      <c r="K1418" s="47" t="s">
        <v>504</v>
      </c>
      <c r="L1418" s="24" t="s">
        <v>179</v>
      </c>
      <c r="M1418">
        <v>128</v>
      </c>
      <c r="N1418">
        <v>130</v>
      </c>
      <c r="O1418">
        <v>7.7</v>
      </c>
      <c r="P1418">
        <v>10</v>
      </c>
      <c r="Q1418" t="s">
        <v>765</v>
      </c>
      <c r="R1418" s="32" t="s">
        <v>432</v>
      </c>
      <c r="S1418">
        <v>1650</v>
      </c>
      <c r="T1418" s="33" t="s">
        <v>417</v>
      </c>
      <c r="U1418">
        <v>3</v>
      </c>
      <c r="V1418">
        <v>80</v>
      </c>
      <c r="W1418" s="12" t="s">
        <v>654</v>
      </c>
      <c r="X1418">
        <v>2</v>
      </c>
      <c r="Y1418">
        <v>2</v>
      </c>
      <c r="Z1418">
        <v>2</v>
      </c>
      <c r="AA1418">
        <v>2</v>
      </c>
      <c r="AD1418" t="s">
        <v>1253</v>
      </c>
      <c r="AE1418">
        <v>1074</v>
      </c>
      <c r="AF1418" t="s">
        <v>46</v>
      </c>
    </row>
    <row r="1419" spans="1:32" x14ac:dyDescent="0.25">
      <c r="A1419" s="22" t="s">
        <v>294</v>
      </c>
      <c r="B1419" s="17" t="s">
        <v>299</v>
      </c>
      <c r="C1419" s="35" t="str">
        <f>VLOOKUP(X1419, method!$A$1:$B$15, 2, 0)</f>
        <v>放頭</v>
      </c>
      <c r="D1419" s="30">
        <v>5</v>
      </c>
      <c r="E1419" s="141" t="str">
        <f t="shared" si="44"/>
        <v/>
      </c>
      <c r="F1419" s="141">
        <f>COUNTIF($B$2:B1419,B1419)</f>
        <v>26</v>
      </c>
      <c r="G1419" s="141" t="str">
        <f t="shared" si="45"/>
        <v/>
      </c>
      <c r="H1419">
        <v>9</v>
      </c>
      <c r="I1419">
        <v>4</v>
      </c>
      <c r="J1419" s="49" t="s">
        <v>31</v>
      </c>
      <c r="K1419" s="74" t="s">
        <v>404</v>
      </c>
      <c r="L1419" s="24" t="s">
        <v>179</v>
      </c>
      <c r="M1419">
        <v>128</v>
      </c>
      <c r="N1419">
        <v>135</v>
      </c>
      <c r="O1419">
        <v>7.7</v>
      </c>
      <c r="P1419">
        <v>20</v>
      </c>
      <c r="Q1419" t="s">
        <v>767</v>
      </c>
      <c r="R1419" s="31" t="s">
        <v>420</v>
      </c>
      <c r="S1419">
        <v>1650</v>
      </c>
      <c r="T1419" s="33" t="s">
        <v>417</v>
      </c>
      <c r="U1419">
        <v>3</v>
      </c>
      <c r="V1419">
        <v>80</v>
      </c>
      <c r="W1419" s="12" t="s">
        <v>539</v>
      </c>
      <c r="X1419">
        <v>3</v>
      </c>
      <c r="Y1419">
        <v>3</v>
      </c>
      <c r="Z1419">
        <v>4</v>
      </c>
      <c r="AA1419">
        <v>5</v>
      </c>
      <c r="AD1419" t="s">
        <v>189</v>
      </c>
      <c r="AE1419">
        <v>1064</v>
      </c>
      <c r="AF1419" t="s">
        <v>46</v>
      </c>
    </row>
    <row r="1420" spans="1:32" x14ac:dyDescent="0.25">
      <c r="A1420" s="22" t="s">
        <v>294</v>
      </c>
      <c r="B1420" s="17" t="s">
        <v>299</v>
      </c>
      <c r="C1420" s="35" t="str">
        <f>VLOOKUP(X1420, method!$A$1:$B$15, 2, 0)</f>
        <v>放頭</v>
      </c>
      <c r="D1420">
        <v>9</v>
      </c>
      <c r="E1420" s="141" t="str">
        <f t="shared" si="44"/>
        <v/>
      </c>
      <c r="F1420" s="141">
        <f>COUNTIF($B$2:B1420,B1420)</f>
        <v>27</v>
      </c>
      <c r="G1420" s="141" t="str">
        <f t="shared" si="45"/>
        <v/>
      </c>
      <c r="H1420">
        <v>9</v>
      </c>
      <c r="I1420">
        <v>10</v>
      </c>
      <c r="J1420" s="49" t="s">
        <v>31</v>
      </c>
      <c r="K1420" s="67" t="s">
        <v>195</v>
      </c>
      <c r="L1420" s="24" t="s">
        <v>179</v>
      </c>
      <c r="M1420">
        <v>128</v>
      </c>
      <c r="N1420">
        <v>129</v>
      </c>
      <c r="O1420">
        <v>7.7</v>
      </c>
      <c r="P1420">
        <v>51</v>
      </c>
      <c r="Q1420" t="s">
        <v>816</v>
      </c>
      <c r="R1420" t="s">
        <v>479</v>
      </c>
      <c r="S1420">
        <v>1600</v>
      </c>
      <c r="T1420" s="33" t="s">
        <v>417</v>
      </c>
      <c r="U1420">
        <v>2</v>
      </c>
      <c r="V1420">
        <v>82</v>
      </c>
      <c r="W1420" t="s">
        <v>533</v>
      </c>
      <c r="X1420">
        <v>1</v>
      </c>
      <c r="Y1420">
        <v>1</v>
      </c>
      <c r="Z1420">
        <v>1</v>
      </c>
      <c r="AA1420">
        <v>9</v>
      </c>
      <c r="AD1420" t="s">
        <v>1650</v>
      </c>
      <c r="AE1420">
        <v>1076</v>
      </c>
      <c r="AF1420" t="s">
        <v>46</v>
      </c>
    </row>
    <row r="1421" spans="1:32" x14ac:dyDescent="0.25">
      <c r="A1421" s="22" t="s">
        <v>294</v>
      </c>
      <c r="B1421" s="17" t="s">
        <v>299</v>
      </c>
      <c r="C1421" s="37" t="str">
        <f>VLOOKUP(X1421, method!$A$1:$B$15, 2, 0)</f>
        <v>中前</v>
      </c>
      <c r="D1421">
        <v>8</v>
      </c>
      <c r="E1421" s="141" t="str">
        <f t="shared" si="44"/>
        <v/>
      </c>
      <c r="F1421" s="141">
        <f>COUNTIF($B$2:B1421,B1421)</f>
        <v>28</v>
      </c>
      <c r="G1421" s="141" t="str">
        <f t="shared" si="45"/>
        <v/>
      </c>
      <c r="H1421">
        <v>9</v>
      </c>
      <c r="I1421">
        <v>1</v>
      </c>
      <c r="J1421" s="49" t="s">
        <v>31</v>
      </c>
      <c r="K1421" s="54" t="s">
        <v>58</v>
      </c>
      <c r="L1421" s="24" t="s">
        <v>179</v>
      </c>
      <c r="M1421">
        <v>128</v>
      </c>
      <c r="N1421">
        <v>119</v>
      </c>
      <c r="O1421">
        <v>7.7</v>
      </c>
      <c r="P1421">
        <v>26</v>
      </c>
      <c r="Q1421" t="s">
        <v>845</v>
      </c>
      <c r="R1421" t="s">
        <v>501</v>
      </c>
      <c r="S1421">
        <v>1400</v>
      </c>
      <c r="T1421" s="33" t="s">
        <v>417</v>
      </c>
      <c r="U1421">
        <v>2</v>
      </c>
      <c r="V1421">
        <v>82</v>
      </c>
      <c r="W1421">
        <v>4</v>
      </c>
      <c r="X1421">
        <v>5</v>
      </c>
      <c r="Y1421">
        <v>5</v>
      </c>
      <c r="Z1421">
        <v>8</v>
      </c>
      <c r="AA1421">
        <v>8</v>
      </c>
      <c r="AD1421" t="s">
        <v>1651</v>
      </c>
      <c r="AE1421">
        <v>1098</v>
      </c>
      <c r="AF1421" t="s">
        <v>639</v>
      </c>
    </row>
    <row r="1422" spans="1:32" x14ac:dyDescent="0.25">
      <c r="A1422" s="22" t="s">
        <v>294</v>
      </c>
      <c r="B1422" s="18" t="s">
        <v>302</v>
      </c>
      <c r="C1422" s="36" t="str">
        <f>VLOOKUP(X1422, method!$A$1:$B$15, 2, 0)</f>
        <v>中後</v>
      </c>
      <c r="D1422" s="28">
        <v>1</v>
      </c>
      <c r="E1422" s="140" t="str">
        <f t="shared" si="44"/>
        <v>忠</v>
      </c>
      <c r="F1422" s="140">
        <f>COUNTIF($B$2:B1422,B1422)</f>
        <v>1</v>
      </c>
      <c r="G1422" s="140" t="str">
        <f t="shared" si="45"/>
        <v/>
      </c>
      <c r="H1422">
        <v>12</v>
      </c>
      <c r="I1422">
        <v>5</v>
      </c>
      <c r="J1422" s="55" t="s">
        <v>64</v>
      </c>
      <c r="K1422" s="55" t="s">
        <v>64</v>
      </c>
      <c r="L1422" s="24" t="s">
        <v>179</v>
      </c>
      <c r="M1422">
        <v>125</v>
      </c>
      <c r="N1422">
        <v>135</v>
      </c>
      <c r="O1422">
        <v>11</v>
      </c>
      <c r="P1422">
        <v>7.1</v>
      </c>
      <c r="Q1422" t="s">
        <v>415</v>
      </c>
      <c r="R1422" s="32" t="s">
        <v>416</v>
      </c>
      <c r="S1422">
        <v>1650</v>
      </c>
      <c r="T1422" s="33" t="s">
        <v>417</v>
      </c>
      <c r="U1422">
        <v>2</v>
      </c>
      <c r="V1422">
        <v>98</v>
      </c>
      <c r="W1422" s="12" t="s">
        <v>1652</v>
      </c>
      <c r="X1422">
        <v>8</v>
      </c>
      <c r="Y1422">
        <v>6</v>
      </c>
      <c r="Z1422">
        <v>4</v>
      </c>
      <c r="AA1422">
        <v>1</v>
      </c>
      <c r="AD1422" t="s">
        <v>1653</v>
      </c>
      <c r="AE1422">
        <v>1264</v>
      </c>
      <c r="AF1422" t="s">
        <v>17</v>
      </c>
    </row>
    <row r="1423" spans="1:32" x14ac:dyDescent="0.25">
      <c r="A1423" s="22" t="s">
        <v>294</v>
      </c>
      <c r="B1423" s="18" t="s">
        <v>302</v>
      </c>
      <c r="C1423" s="37" t="str">
        <f>VLOOKUP(X1423, method!$A$1:$B$15, 2, 0)</f>
        <v>中前</v>
      </c>
      <c r="D1423" s="28">
        <v>1</v>
      </c>
      <c r="E1423" s="140" t="str">
        <f t="shared" si="44"/>
        <v>忠</v>
      </c>
      <c r="F1423" s="140">
        <f>COUNTIF($B$2:B1423,B1423)</f>
        <v>2</v>
      </c>
      <c r="G1423" s="140" t="str">
        <f t="shared" si="45"/>
        <v/>
      </c>
      <c r="H1423">
        <v>12</v>
      </c>
      <c r="I1423">
        <v>1</v>
      </c>
      <c r="J1423" s="55" t="s">
        <v>64</v>
      </c>
      <c r="K1423" s="55" t="s">
        <v>64</v>
      </c>
      <c r="L1423" s="24" t="s">
        <v>179</v>
      </c>
      <c r="M1423">
        <v>125</v>
      </c>
      <c r="N1423">
        <v>132</v>
      </c>
      <c r="O1423">
        <v>11</v>
      </c>
      <c r="P1423">
        <v>4.8</v>
      </c>
      <c r="Q1423" t="s">
        <v>564</v>
      </c>
      <c r="R1423" s="32" t="s">
        <v>432</v>
      </c>
      <c r="S1423" s="41">
        <v>1800</v>
      </c>
      <c r="T1423" s="33" t="s">
        <v>417</v>
      </c>
      <c r="U1423">
        <v>2</v>
      </c>
      <c r="V1423">
        <v>92</v>
      </c>
      <c r="W1423" s="12" t="s">
        <v>423</v>
      </c>
      <c r="X1423">
        <v>6</v>
      </c>
      <c r="Y1423">
        <v>4</v>
      </c>
      <c r="Z1423">
        <v>3</v>
      </c>
      <c r="AA1423">
        <v>3</v>
      </c>
      <c r="AB1423">
        <v>1</v>
      </c>
      <c r="AD1423" t="s">
        <v>1654</v>
      </c>
      <c r="AE1423">
        <v>1254</v>
      </c>
      <c r="AF1423" t="s">
        <v>17</v>
      </c>
    </row>
    <row r="1424" spans="1:32" x14ac:dyDescent="0.25">
      <c r="A1424" s="22" t="s">
        <v>294</v>
      </c>
      <c r="B1424" s="18" t="s">
        <v>302</v>
      </c>
      <c r="C1424" s="35" t="str">
        <f>VLOOKUP(X1424, method!$A$1:$B$15, 2, 0)</f>
        <v>放頭</v>
      </c>
      <c r="D1424" s="30">
        <v>4</v>
      </c>
      <c r="E1424" s="141" t="str">
        <f t="shared" si="44"/>
        <v>忠</v>
      </c>
      <c r="F1424" s="141">
        <f>COUNTIF($B$2:B1424,B1424)</f>
        <v>3</v>
      </c>
      <c r="G1424" s="141" t="str">
        <f t="shared" si="45"/>
        <v/>
      </c>
      <c r="H1424">
        <v>12</v>
      </c>
      <c r="I1424">
        <v>8</v>
      </c>
      <c r="J1424" s="55" t="s">
        <v>64</v>
      </c>
      <c r="K1424" s="50" t="s">
        <v>565</v>
      </c>
      <c r="L1424" s="24" t="s">
        <v>179</v>
      </c>
      <c r="M1424">
        <v>125</v>
      </c>
      <c r="N1424">
        <v>126</v>
      </c>
      <c r="O1424">
        <v>11</v>
      </c>
      <c r="P1424">
        <v>14</v>
      </c>
      <c r="Q1424" t="s">
        <v>853</v>
      </c>
      <c r="R1424" s="32" t="s">
        <v>432</v>
      </c>
      <c r="S1424" s="41">
        <v>1800</v>
      </c>
      <c r="T1424" s="33" t="s">
        <v>427</v>
      </c>
      <c r="U1424">
        <v>2</v>
      </c>
      <c r="V1424">
        <v>92</v>
      </c>
      <c r="W1424" s="12" t="s">
        <v>423</v>
      </c>
      <c r="X1424">
        <v>3</v>
      </c>
      <c r="Y1424">
        <v>2</v>
      </c>
      <c r="Z1424">
        <v>2</v>
      </c>
      <c r="AA1424">
        <v>1</v>
      </c>
      <c r="AB1424">
        <v>4</v>
      </c>
      <c r="AD1424" t="s">
        <v>303</v>
      </c>
      <c r="AE1424">
        <v>1249</v>
      </c>
      <c r="AF1424" t="s">
        <v>17</v>
      </c>
    </row>
    <row r="1425" spans="1:32" x14ac:dyDescent="0.25">
      <c r="A1425" s="22" t="s">
        <v>294</v>
      </c>
      <c r="B1425" s="18" t="s">
        <v>302</v>
      </c>
      <c r="C1425" s="38" t="str">
        <f>VLOOKUP(X1425, method!$A$1:$B$15, 2, 0)</f>
        <v>留後</v>
      </c>
      <c r="D1425">
        <v>11</v>
      </c>
      <c r="E1425" s="141" t="str">
        <f t="shared" si="44"/>
        <v>忠</v>
      </c>
      <c r="F1425" s="141">
        <f>COUNTIF($B$2:B1425,B1425)</f>
        <v>4</v>
      </c>
      <c r="G1425" s="141" t="str">
        <f t="shared" si="45"/>
        <v/>
      </c>
      <c r="H1425">
        <v>12</v>
      </c>
      <c r="I1425">
        <v>12</v>
      </c>
      <c r="J1425" s="55" t="s">
        <v>64</v>
      </c>
      <c r="K1425" s="59" t="s">
        <v>85</v>
      </c>
      <c r="L1425" s="24" t="s">
        <v>179</v>
      </c>
      <c r="M1425">
        <v>125</v>
      </c>
      <c r="N1425">
        <v>132</v>
      </c>
      <c r="O1425">
        <v>11</v>
      </c>
      <c r="P1425">
        <v>71</v>
      </c>
      <c r="Q1425" t="s">
        <v>500</v>
      </c>
      <c r="R1425" t="s">
        <v>457</v>
      </c>
      <c r="S1425">
        <v>1650</v>
      </c>
      <c r="T1425" s="34" t="s">
        <v>826</v>
      </c>
      <c r="U1425">
        <v>2</v>
      </c>
      <c r="V1425">
        <v>94</v>
      </c>
      <c r="W1425" t="s">
        <v>672</v>
      </c>
      <c r="X1425">
        <v>12</v>
      </c>
      <c r="Y1425">
        <v>12</v>
      </c>
      <c r="Z1425">
        <v>10</v>
      </c>
      <c r="AA1425">
        <v>11</v>
      </c>
      <c r="AD1425" t="s">
        <v>1007</v>
      </c>
      <c r="AE1425">
        <v>1257</v>
      </c>
      <c r="AF1425" t="s">
        <v>17</v>
      </c>
    </row>
    <row r="1426" spans="1:32" x14ac:dyDescent="0.25">
      <c r="A1426" s="22" t="s">
        <v>294</v>
      </c>
      <c r="B1426" s="18" t="s">
        <v>302</v>
      </c>
      <c r="C1426" s="36" t="str">
        <f>VLOOKUP(X1426, method!$A$1:$B$15, 2, 0)</f>
        <v>中後</v>
      </c>
      <c r="D1426">
        <v>7</v>
      </c>
      <c r="E1426" s="141" t="str">
        <f t="shared" si="44"/>
        <v>忠</v>
      </c>
      <c r="F1426" s="141">
        <f>COUNTIF($B$2:B1426,B1426)</f>
        <v>5</v>
      </c>
      <c r="G1426" s="141" t="str">
        <f t="shared" si="45"/>
        <v/>
      </c>
      <c r="H1426">
        <v>12</v>
      </c>
      <c r="I1426">
        <v>8</v>
      </c>
      <c r="J1426" s="55" t="s">
        <v>64</v>
      </c>
      <c r="K1426" s="68" t="s">
        <v>316</v>
      </c>
      <c r="L1426" s="24" t="s">
        <v>179</v>
      </c>
      <c r="M1426">
        <v>125</v>
      </c>
      <c r="N1426">
        <v>128</v>
      </c>
      <c r="O1426">
        <v>11</v>
      </c>
      <c r="P1426">
        <v>14</v>
      </c>
      <c r="Q1426" t="s">
        <v>551</v>
      </c>
      <c r="R1426" s="31" t="s">
        <v>420</v>
      </c>
      <c r="S1426">
        <v>1650</v>
      </c>
      <c r="T1426" s="33" t="s">
        <v>427</v>
      </c>
      <c r="U1426">
        <v>2</v>
      </c>
      <c r="V1426">
        <v>97</v>
      </c>
      <c r="W1426">
        <v>4</v>
      </c>
      <c r="X1426">
        <v>9</v>
      </c>
      <c r="Y1426">
        <v>8</v>
      </c>
      <c r="Z1426">
        <v>9</v>
      </c>
      <c r="AA1426">
        <v>7</v>
      </c>
      <c r="AD1426" t="s">
        <v>1413</v>
      </c>
      <c r="AE1426">
        <v>1235</v>
      </c>
      <c r="AF1426" t="s">
        <v>17</v>
      </c>
    </row>
    <row r="1427" spans="1:32" x14ac:dyDescent="0.25">
      <c r="A1427" s="22" t="s">
        <v>294</v>
      </c>
      <c r="B1427" s="18" t="s">
        <v>302</v>
      </c>
      <c r="C1427" s="37" t="str">
        <f>VLOOKUP(X1427, method!$A$1:$B$15, 2, 0)</f>
        <v>中前</v>
      </c>
      <c r="D1427">
        <v>9</v>
      </c>
      <c r="E1427" s="141" t="str">
        <f t="shared" si="44"/>
        <v>忠</v>
      </c>
      <c r="F1427" s="141">
        <f>COUNTIF($B$2:B1427,B1427)</f>
        <v>6</v>
      </c>
      <c r="G1427" s="141" t="str">
        <f t="shared" si="45"/>
        <v/>
      </c>
      <c r="H1427">
        <v>12</v>
      </c>
      <c r="I1427">
        <v>5</v>
      </c>
      <c r="J1427" s="55" t="s">
        <v>64</v>
      </c>
      <c r="K1427" s="68" t="s">
        <v>316</v>
      </c>
      <c r="L1427" s="24" t="s">
        <v>179</v>
      </c>
      <c r="M1427">
        <v>125</v>
      </c>
      <c r="N1427">
        <v>128</v>
      </c>
      <c r="O1427">
        <v>11</v>
      </c>
      <c r="P1427">
        <v>18</v>
      </c>
      <c r="Q1427" t="s">
        <v>708</v>
      </c>
      <c r="R1427" t="s">
        <v>457</v>
      </c>
      <c r="S1427">
        <v>1650</v>
      </c>
      <c r="T1427" s="33" t="s">
        <v>417</v>
      </c>
      <c r="U1427">
        <v>2</v>
      </c>
      <c r="V1427">
        <v>99</v>
      </c>
      <c r="W1427">
        <v>3</v>
      </c>
      <c r="X1427">
        <v>4</v>
      </c>
      <c r="Y1427">
        <v>6</v>
      </c>
      <c r="Z1427">
        <v>5</v>
      </c>
      <c r="AA1427">
        <v>9</v>
      </c>
      <c r="AD1427" t="s">
        <v>1362</v>
      </c>
      <c r="AE1427">
        <v>1240</v>
      </c>
      <c r="AF1427" t="s">
        <v>17</v>
      </c>
    </row>
    <row r="1428" spans="1:32" x14ac:dyDescent="0.25">
      <c r="A1428" s="22" t="s">
        <v>294</v>
      </c>
      <c r="B1428" s="18" t="s">
        <v>302</v>
      </c>
      <c r="C1428" s="37" t="str">
        <f>VLOOKUP(X1428, method!$A$1:$B$15, 2, 0)</f>
        <v>中前</v>
      </c>
      <c r="D1428" s="30">
        <v>5</v>
      </c>
      <c r="E1428" s="141" t="str">
        <f t="shared" si="44"/>
        <v>忠</v>
      </c>
      <c r="F1428" s="141">
        <f>COUNTIF($B$2:B1428,B1428)</f>
        <v>7</v>
      </c>
      <c r="G1428" s="141" t="str">
        <f t="shared" si="45"/>
        <v/>
      </c>
      <c r="H1428">
        <v>12</v>
      </c>
      <c r="I1428">
        <v>5</v>
      </c>
      <c r="J1428" s="55" t="s">
        <v>64</v>
      </c>
      <c r="K1428" s="59" t="s">
        <v>85</v>
      </c>
      <c r="L1428" s="24" t="s">
        <v>179</v>
      </c>
      <c r="M1428">
        <v>125</v>
      </c>
      <c r="N1428">
        <v>135</v>
      </c>
      <c r="O1428">
        <v>11</v>
      </c>
      <c r="P1428">
        <v>7.3</v>
      </c>
      <c r="Q1428" t="s">
        <v>896</v>
      </c>
      <c r="R1428" s="31" t="s">
        <v>420</v>
      </c>
      <c r="S1428">
        <v>1650</v>
      </c>
      <c r="T1428" s="33" t="s">
        <v>427</v>
      </c>
      <c r="U1428">
        <v>2</v>
      </c>
      <c r="V1428">
        <v>100</v>
      </c>
      <c r="W1428" s="12" t="s">
        <v>471</v>
      </c>
      <c r="X1428">
        <v>4</v>
      </c>
      <c r="Y1428">
        <v>4</v>
      </c>
      <c r="Z1428">
        <v>5</v>
      </c>
      <c r="AA1428">
        <v>5</v>
      </c>
      <c r="AD1428" t="s">
        <v>1655</v>
      </c>
      <c r="AE1428">
        <v>1235</v>
      </c>
      <c r="AF1428" t="s">
        <v>17</v>
      </c>
    </row>
    <row r="1429" spans="1:32" x14ac:dyDescent="0.25">
      <c r="A1429" s="22" t="s">
        <v>294</v>
      </c>
      <c r="B1429" s="18" t="s">
        <v>302</v>
      </c>
      <c r="C1429" s="37" t="str">
        <f>VLOOKUP(X1429, method!$A$1:$B$15, 2, 0)</f>
        <v>中前</v>
      </c>
      <c r="D1429" s="30">
        <v>5</v>
      </c>
      <c r="E1429" s="141" t="str">
        <f t="shared" si="44"/>
        <v>忠</v>
      </c>
      <c r="F1429" s="141">
        <f>COUNTIF($B$2:B1429,B1429)</f>
        <v>8</v>
      </c>
      <c r="G1429" s="141" t="str">
        <f t="shared" si="45"/>
        <v/>
      </c>
      <c r="H1429">
        <v>12</v>
      </c>
      <c r="I1429">
        <v>6</v>
      </c>
      <c r="J1429" s="55" t="s">
        <v>64</v>
      </c>
      <c r="K1429" s="59" t="s">
        <v>85</v>
      </c>
      <c r="L1429" s="24" t="s">
        <v>179</v>
      </c>
      <c r="M1429">
        <v>125</v>
      </c>
      <c r="N1429">
        <v>135</v>
      </c>
      <c r="O1429">
        <v>11</v>
      </c>
      <c r="P1429">
        <v>29</v>
      </c>
      <c r="Q1429" t="s">
        <v>889</v>
      </c>
      <c r="R1429" t="s">
        <v>479</v>
      </c>
      <c r="S1429" s="41">
        <v>1800</v>
      </c>
      <c r="T1429" s="33" t="s">
        <v>427</v>
      </c>
      <c r="U1429">
        <v>2</v>
      </c>
      <c r="V1429">
        <v>100</v>
      </c>
      <c r="W1429" s="12" t="s">
        <v>418</v>
      </c>
      <c r="X1429">
        <v>6</v>
      </c>
      <c r="Y1429">
        <v>6</v>
      </c>
      <c r="Z1429">
        <v>6</v>
      </c>
      <c r="AA1429">
        <v>6</v>
      </c>
      <c r="AB1429">
        <v>5</v>
      </c>
      <c r="AD1429" t="s">
        <v>1656</v>
      </c>
      <c r="AE1429">
        <v>1238</v>
      </c>
      <c r="AF1429" t="s">
        <v>17</v>
      </c>
    </row>
    <row r="1430" spans="1:32" x14ac:dyDescent="0.25">
      <c r="A1430" s="22" t="s">
        <v>294</v>
      </c>
      <c r="B1430" s="18" t="s">
        <v>302</v>
      </c>
      <c r="C1430" s="37" t="str">
        <f>VLOOKUP(X1430, method!$A$1:$B$15, 2, 0)</f>
        <v>中前</v>
      </c>
      <c r="D1430" s="28">
        <v>2</v>
      </c>
      <c r="E1430" s="140" t="str">
        <f t="shared" si="44"/>
        <v>忠</v>
      </c>
      <c r="F1430" s="140">
        <f>COUNTIF($B$2:B1430,B1430)</f>
        <v>9</v>
      </c>
      <c r="G1430" s="140" t="str">
        <f t="shared" si="45"/>
        <v/>
      </c>
      <c r="H1430">
        <v>12</v>
      </c>
      <c r="I1430">
        <v>4</v>
      </c>
      <c r="J1430" s="55" t="s">
        <v>64</v>
      </c>
      <c r="K1430" s="59" t="s">
        <v>85</v>
      </c>
      <c r="L1430" s="24" t="s">
        <v>179</v>
      </c>
      <c r="M1430">
        <v>125</v>
      </c>
      <c r="N1430">
        <v>135</v>
      </c>
      <c r="O1430">
        <v>11</v>
      </c>
      <c r="P1430">
        <v>4.9000000000000004</v>
      </c>
      <c r="Q1430" t="s">
        <v>822</v>
      </c>
      <c r="R1430" t="s">
        <v>501</v>
      </c>
      <c r="S1430">
        <v>1600</v>
      </c>
      <c r="T1430" s="33" t="s">
        <v>417</v>
      </c>
      <c r="U1430">
        <v>2</v>
      </c>
      <c r="V1430">
        <v>100</v>
      </c>
      <c r="W1430" s="12" t="s">
        <v>539</v>
      </c>
      <c r="X1430">
        <v>4</v>
      </c>
      <c r="Y1430">
        <v>4</v>
      </c>
      <c r="Z1430">
        <v>3</v>
      </c>
      <c r="AA1430">
        <v>2</v>
      </c>
      <c r="AD1430" t="s">
        <v>579</v>
      </c>
      <c r="AE1430">
        <v>1243</v>
      </c>
      <c r="AF1430" t="s">
        <v>17</v>
      </c>
    </row>
    <row r="1431" spans="1:32" x14ac:dyDescent="0.25">
      <c r="A1431" s="22" t="s">
        <v>294</v>
      </c>
      <c r="B1431" s="18" t="s">
        <v>302</v>
      </c>
      <c r="C1431" s="36" t="str">
        <f>VLOOKUP(X1431, method!$A$1:$B$15, 2, 0)</f>
        <v>中後</v>
      </c>
      <c r="D1431" s="28">
        <v>3</v>
      </c>
      <c r="E1431" s="140" t="str">
        <f t="shared" si="44"/>
        <v>忠</v>
      </c>
      <c r="F1431" s="140">
        <f>COUNTIF($B$2:B1431,B1431)</f>
        <v>10</v>
      </c>
      <c r="G1431" s="140" t="str">
        <f t="shared" si="45"/>
        <v/>
      </c>
      <c r="H1431">
        <v>12</v>
      </c>
      <c r="I1431">
        <v>12</v>
      </c>
      <c r="J1431" s="55" t="s">
        <v>64</v>
      </c>
      <c r="K1431" s="67" t="s">
        <v>195</v>
      </c>
      <c r="L1431" s="24" t="s">
        <v>179</v>
      </c>
      <c r="M1431">
        <v>125</v>
      </c>
      <c r="N1431">
        <v>135</v>
      </c>
      <c r="O1431">
        <v>11</v>
      </c>
      <c r="P1431">
        <v>27</v>
      </c>
      <c r="Q1431" t="s">
        <v>861</v>
      </c>
      <c r="R1431" t="s">
        <v>508</v>
      </c>
      <c r="S1431" s="41">
        <v>1800</v>
      </c>
      <c r="T1431" s="33" t="s">
        <v>427</v>
      </c>
      <c r="U1431">
        <v>2</v>
      </c>
      <c r="V1431">
        <v>100</v>
      </c>
      <c r="W1431" s="12" t="s">
        <v>549</v>
      </c>
      <c r="X1431">
        <v>10</v>
      </c>
      <c r="Y1431">
        <v>6</v>
      </c>
      <c r="Z1431">
        <v>5</v>
      </c>
      <c r="AA1431">
        <v>5</v>
      </c>
      <c r="AB1431">
        <v>3</v>
      </c>
      <c r="AD1431" t="s">
        <v>1657</v>
      </c>
      <c r="AE1431">
        <v>1250</v>
      </c>
      <c r="AF1431" t="s">
        <v>17</v>
      </c>
    </row>
    <row r="1432" spans="1:32" x14ac:dyDescent="0.25">
      <c r="A1432" s="22" t="s">
        <v>294</v>
      </c>
      <c r="B1432" s="18" t="s">
        <v>302</v>
      </c>
      <c r="C1432" s="35" t="str">
        <f>VLOOKUP(X1432, method!$A$1:$B$15, 2, 0)</f>
        <v>放頭</v>
      </c>
      <c r="D1432" s="28">
        <v>2</v>
      </c>
      <c r="E1432" s="140" t="str">
        <f t="shared" si="44"/>
        <v>忠</v>
      </c>
      <c r="F1432" s="140">
        <f>COUNTIF($B$2:B1432,B1432)</f>
        <v>11</v>
      </c>
      <c r="G1432" s="140" t="str">
        <f t="shared" si="45"/>
        <v/>
      </c>
      <c r="H1432">
        <v>12</v>
      </c>
      <c r="I1432">
        <v>8</v>
      </c>
      <c r="J1432" s="55" t="s">
        <v>64</v>
      </c>
      <c r="K1432" s="59" t="s">
        <v>85</v>
      </c>
      <c r="L1432" s="24" t="s">
        <v>179</v>
      </c>
      <c r="M1432">
        <v>125</v>
      </c>
      <c r="N1432">
        <v>129</v>
      </c>
      <c r="O1432">
        <v>11</v>
      </c>
      <c r="P1432">
        <v>7</v>
      </c>
      <c r="Q1432" t="s">
        <v>518</v>
      </c>
      <c r="R1432" s="32" t="s">
        <v>416</v>
      </c>
      <c r="S1432">
        <v>1650</v>
      </c>
      <c r="T1432" s="33" t="s">
        <v>417</v>
      </c>
      <c r="U1432">
        <v>1</v>
      </c>
      <c r="V1432">
        <v>98</v>
      </c>
      <c r="W1432" s="12" t="s">
        <v>581</v>
      </c>
      <c r="X1432">
        <v>1</v>
      </c>
      <c r="Y1432">
        <v>1</v>
      </c>
      <c r="Z1432">
        <v>1</v>
      </c>
      <c r="AA1432">
        <v>2</v>
      </c>
      <c r="AD1432" t="s">
        <v>223</v>
      </c>
      <c r="AE1432">
        <v>1252</v>
      </c>
      <c r="AF1432" t="s">
        <v>17</v>
      </c>
    </row>
    <row r="1433" spans="1:32" x14ac:dyDescent="0.25">
      <c r="A1433" s="22" t="s">
        <v>294</v>
      </c>
      <c r="B1433" s="18" t="s">
        <v>302</v>
      </c>
      <c r="C1433" s="37" t="str">
        <f>VLOOKUP(X1433, method!$A$1:$B$15, 2, 0)</f>
        <v>中前</v>
      </c>
      <c r="D1433" s="28">
        <v>3</v>
      </c>
      <c r="E1433" s="140" t="str">
        <f t="shared" si="44"/>
        <v>忠</v>
      </c>
      <c r="F1433" s="140">
        <f>COUNTIF($B$2:B1433,B1433)</f>
        <v>12</v>
      </c>
      <c r="G1433" s="140" t="str">
        <f t="shared" si="45"/>
        <v/>
      </c>
      <c r="H1433">
        <v>12</v>
      </c>
      <c r="I1433">
        <v>5</v>
      </c>
      <c r="J1433" s="55" t="s">
        <v>64</v>
      </c>
      <c r="K1433" s="59" t="s">
        <v>85</v>
      </c>
      <c r="L1433" s="24" t="s">
        <v>179</v>
      </c>
      <c r="M1433">
        <v>125</v>
      </c>
      <c r="N1433">
        <v>133</v>
      </c>
      <c r="O1433">
        <v>11</v>
      </c>
      <c r="P1433">
        <v>6.8</v>
      </c>
      <c r="Q1433" t="s">
        <v>580</v>
      </c>
      <c r="R1433" s="32" t="s">
        <v>432</v>
      </c>
      <c r="S1433">
        <v>1650</v>
      </c>
      <c r="T1433" s="33" t="s">
        <v>417</v>
      </c>
      <c r="U1433">
        <v>2</v>
      </c>
      <c r="V1433">
        <v>98</v>
      </c>
      <c r="W1433" s="12" t="s">
        <v>471</v>
      </c>
      <c r="X1433">
        <v>4</v>
      </c>
      <c r="Y1433">
        <v>3</v>
      </c>
      <c r="Z1433">
        <v>3</v>
      </c>
      <c r="AA1433">
        <v>3</v>
      </c>
      <c r="AD1433" t="s">
        <v>1658</v>
      </c>
      <c r="AE1433">
        <v>1263</v>
      </c>
      <c r="AF1433" t="s">
        <v>17</v>
      </c>
    </row>
    <row r="1434" spans="1:32" x14ac:dyDescent="0.25">
      <c r="A1434" s="22" t="s">
        <v>294</v>
      </c>
      <c r="B1434" s="18" t="s">
        <v>302</v>
      </c>
      <c r="C1434" s="36" t="str">
        <f>VLOOKUP(X1434, method!$A$1:$B$15, 2, 0)</f>
        <v>中後</v>
      </c>
      <c r="D1434" s="28">
        <v>1</v>
      </c>
      <c r="E1434" s="140" t="str">
        <f t="shared" si="44"/>
        <v>忠</v>
      </c>
      <c r="F1434" s="140">
        <f>COUNTIF($B$2:B1434,B1434)</f>
        <v>13</v>
      </c>
      <c r="G1434" s="140" t="str">
        <f t="shared" si="45"/>
        <v/>
      </c>
      <c r="H1434">
        <v>12</v>
      </c>
      <c r="I1434">
        <v>9</v>
      </c>
      <c r="J1434" s="55" t="s">
        <v>64</v>
      </c>
      <c r="K1434" s="59" t="s">
        <v>85</v>
      </c>
      <c r="L1434" s="24" t="s">
        <v>179</v>
      </c>
      <c r="M1434">
        <v>125</v>
      </c>
      <c r="N1434">
        <v>117</v>
      </c>
      <c r="O1434">
        <v>11</v>
      </c>
      <c r="P1434">
        <v>4.9000000000000004</v>
      </c>
      <c r="Q1434" t="s">
        <v>583</v>
      </c>
      <c r="R1434" s="32" t="s">
        <v>432</v>
      </c>
      <c r="S1434" s="41">
        <v>1800</v>
      </c>
      <c r="T1434" s="33" t="s">
        <v>417</v>
      </c>
      <c r="U1434" t="s">
        <v>1474</v>
      </c>
      <c r="V1434">
        <v>92</v>
      </c>
      <c r="W1434" s="12" t="s">
        <v>446</v>
      </c>
      <c r="X1434">
        <v>9</v>
      </c>
      <c r="Y1434">
        <v>9</v>
      </c>
      <c r="Z1434">
        <v>9</v>
      </c>
      <c r="AA1434">
        <v>7</v>
      </c>
      <c r="AB1434">
        <v>1</v>
      </c>
      <c r="AD1434" t="s">
        <v>1659</v>
      </c>
      <c r="AE1434">
        <v>1254</v>
      </c>
      <c r="AF1434" t="s">
        <v>17</v>
      </c>
    </row>
    <row r="1435" spans="1:32" x14ac:dyDescent="0.25">
      <c r="A1435" s="22" t="s">
        <v>294</v>
      </c>
      <c r="B1435" s="18" t="s">
        <v>302</v>
      </c>
      <c r="C1435" s="38" t="str">
        <f>VLOOKUP(X1435, method!$A$1:$B$15, 2, 0)</f>
        <v>留後</v>
      </c>
      <c r="D1435">
        <v>6</v>
      </c>
      <c r="E1435" s="141" t="str">
        <f t="shared" si="44"/>
        <v>忠</v>
      </c>
      <c r="F1435" s="141">
        <f>COUNTIF($B$2:B1435,B1435)</f>
        <v>14</v>
      </c>
      <c r="G1435" s="141" t="str">
        <f t="shared" si="45"/>
        <v/>
      </c>
      <c r="H1435">
        <v>12</v>
      </c>
      <c r="I1435">
        <v>11</v>
      </c>
      <c r="J1435" s="55" t="s">
        <v>64</v>
      </c>
      <c r="K1435" s="53" t="s">
        <v>53</v>
      </c>
      <c r="L1435" s="24" t="s">
        <v>179</v>
      </c>
      <c r="M1435">
        <v>125</v>
      </c>
      <c r="N1435">
        <v>122</v>
      </c>
      <c r="O1435">
        <v>11</v>
      </c>
      <c r="P1435">
        <v>35</v>
      </c>
      <c r="Q1435" t="s">
        <v>1091</v>
      </c>
      <c r="R1435" t="s">
        <v>508</v>
      </c>
      <c r="S1435">
        <v>1600</v>
      </c>
      <c r="T1435" s="33" t="s">
        <v>427</v>
      </c>
      <c r="U1435">
        <v>2</v>
      </c>
      <c r="V1435">
        <v>92</v>
      </c>
      <c r="W1435" t="s">
        <v>484</v>
      </c>
      <c r="X1435">
        <v>13</v>
      </c>
      <c r="Y1435">
        <v>13</v>
      </c>
      <c r="Z1435">
        <v>10</v>
      </c>
      <c r="AA1435">
        <v>6</v>
      </c>
      <c r="AD1435" t="s">
        <v>1660</v>
      </c>
      <c r="AE1435">
        <v>1251</v>
      </c>
      <c r="AF1435" t="s">
        <v>17</v>
      </c>
    </row>
    <row r="1436" spans="1:32" x14ac:dyDescent="0.25">
      <c r="A1436" s="22" t="s">
        <v>294</v>
      </c>
      <c r="B1436" s="18" t="s">
        <v>302</v>
      </c>
      <c r="C1436" s="37" t="str">
        <f>VLOOKUP(X1436, method!$A$1:$B$15, 2, 0)</f>
        <v>中前</v>
      </c>
      <c r="D1436" s="28">
        <v>2</v>
      </c>
      <c r="E1436" s="140" t="str">
        <f t="shared" si="44"/>
        <v>忠</v>
      </c>
      <c r="F1436" s="140">
        <f>COUNTIF($B$2:B1436,B1436)</f>
        <v>15</v>
      </c>
      <c r="G1436" s="140" t="str">
        <f t="shared" si="45"/>
        <v/>
      </c>
      <c r="H1436">
        <v>12</v>
      </c>
      <c r="I1436">
        <v>2</v>
      </c>
      <c r="J1436" s="55" t="s">
        <v>64</v>
      </c>
      <c r="K1436" s="53" t="s">
        <v>53</v>
      </c>
      <c r="L1436" s="24" t="s">
        <v>179</v>
      </c>
      <c r="M1436">
        <v>125</v>
      </c>
      <c r="N1436">
        <v>132</v>
      </c>
      <c r="O1436">
        <v>11</v>
      </c>
      <c r="P1436">
        <v>31</v>
      </c>
      <c r="Q1436" t="s">
        <v>720</v>
      </c>
      <c r="R1436" t="s">
        <v>501</v>
      </c>
      <c r="S1436">
        <v>1600</v>
      </c>
      <c r="T1436" s="33" t="s">
        <v>427</v>
      </c>
      <c r="U1436">
        <v>2</v>
      </c>
      <c r="V1436">
        <v>92</v>
      </c>
      <c r="W1436" s="12" t="s">
        <v>418</v>
      </c>
      <c r="X1436">
        <v>6</v>
      </c>
      <c r="Y1436">
        <v>6</v>
      </c>
      <c r="Z1436">
        <v>6</v>
      </c>
      <c r="AA1436">
        <v>2</v>
      </c>
      <c r="AD1436" t="s">
        <v>1661</v>
      </c>
      <c r="AE1436">
        <v>1245</v>
      </c>
      <c r="AF1436" t="s">
        <v>17</v>
      </c>
    </row>
    <row r="1437" spans="1:32" x14ac:dyDescent="0.25">
      <c r="A1437" s="22" t="s">
        <v>294</v>
      </c>
      <c r="B1437" s="18" t="s">
        <v>302</v>
      </c>
      <c r="C1437" s="36" t="str">
        <f>VLOOKUP(X1437, method!$A$1:$B$15, 2, 0)</f>
        <v>中後</v>
      </c>
      <c r="D1437">
        <v>8</v>
      </c>
      <c r="E1437" s="141" t="str">
        <f t="shared" si="44"/>
        <v>忠</v>
      </c>
      <c r="F1437" s="141">
        <f>COUNTIF($B$2:B1437,B1437)</f>
        <v>16</v>
      </c>
      <c r="G1437" s="141" t="str">
        <f t="shared" si="45"/>
        <v/>
      </c>
      <c r="H1437">
        <v>12</v>
      </c>
      <c r="I1437">
        <v>8</v>
      </c>
      <c r="J1437" s="55" t="s">
        <v>64</v>
      </c>
      <c r="K1437" s="55" t="s">
        <v>64</v>
      </c>
      <c r="L1437" s="24" t="s">
        <v>179</v>
      </c>
      <c r="M1437">
        <v>125</v>
      </c>
      <c r="N1437">
        <v>130</v>
      </c>
      <c r="O1437">
        <v>11</v>
      </c>
      <c r="P1437">
        <v>36</v>
      </c>
      <c r="Q1437" t="s">
        <v>1154</v>
      </c>
      <c r="R1437" t="s">
        <v>479</v>
      </c>
      <c r="S1437">
        <v>1400</v>
      </c>
      <c r="T1437" s="33" t="s">
        <v>427</v>
      </c>
      <c r="U1437">
        <v>2</v>
      </c>
      <c r="V1437">
        <v>94</v>
      </c>
      <c r="W1437" t="s">
        <v>589</v>
      </c>
      <c r="X1437">
        <v>9</v>
      </c>
      <c r="Y1437">
        <v>9</v>
      </c>
      <c r="Z1437">
        <v>9</v>
      </c>
      <c r="AA1437">
        <v>8</v>
      </c>
      <c r="AD1437" t="s">
        <v>1662</v>
      </c>
      <c r="AE1437">
        <v>1238</v>
      </c>
      <c r="AF1437" t="s">
        <v>17</v>
      </c>
    </row>
    <row r="1438" spans="1:32" x14ac:dyDescent="0.25">
      <c r="A1438" s="22" t="s">
        <v>294</v>
      </c>
      <c r="B1438" s="18" t="s">
        <v>302</v>
      </c>
      <c r="C1438" s="38" t="str">
        <f>VLOOKUP(X1438, method!$A$1:$B$15, 2, 0)</f>
        <v>留後</v>
      </c>
      <c r="D1438">
        <v>8</v>
      </c>
      <c r="E1438" s="141" t="str">
        <f t="shared" si="44"/>
        <v>忠</v>
      </c>
      <c r="F1438" s="141">
        <f>COUNTIF($B$2:B1438,B1438)</f>
        <v>17</v>
      </c>
      <c r="G1438" s="141" t="str">
        <f t="shared" si="45"/>
        <v/>
      </c>
      <c r="H1438">
        <v>12</v>
      </c>
      <c r="I1438">
        <v>11</v>
      </c>
      <c r="J1438" s="55" t="s">
        <v>64</v>
      </c>
      <c r="K1438" s="49" t="s">
        <v>31</v>
      </c>
      <c r="L1438" s="24" t="s">
        <v>179</v>
      </c>
      <c r="M1438">
        <v>125</v>
      </c>
      <c r="N1438">
        <v>129</v>
      </c>
      <c r="O1438">
        <v>11</v>
      </c>
      <c r="P1438">
        <v>9.6</v>
      </c>
      <c r="Q1438" t="s">
        <v>1010</v>
      </c>
      <c r="R1438" s="31" t="s">
        <v>420</v>
      </c>
      <c r="S1438">
        <v>1650</v>
      </c>
      <c r="T1438" s="33" t="s">
        <v>417</v>
      </c>
      <c r="U1438">
        <v>2</v>
      </c>
      <c r="V1438">
        <v>94</v>
      </c>
      <c r="W1438">
        <v>5</v>
      </c>
      <c r="X1438">
        <v>11</v>
      </c>
      <c r="Y1438">
        <v>10</v>
      </c>
      <c r="Z1438">
        <v>10</v>
      </c>
      <c r="AA1438">
        <v>8</v>
      </c>
      <c r="AD1438" t="s">
        <v>1663</v>
      </c>
      <c r="AE1438">
        <v>1239</v>
      </c>
      <c r="AF1438" t="s">
        <v>661</v>
      </c>
    </row>
    <row r="1439" spans="1:32" x14ac:dyDescent="0.25">
      <c r="A1439" s="22" t="s">
        <v>294</v>
      </c>
      <c r="B1439" s="18" t="s">
        <v>302</v>
      </c>
      <c r="C1439" s="37" t="str">
        <f>VLOOKUP(X1439, method!$A$1:$B$15, 2, 0)</f>
        <v>中前</v>
      </c>
      <c r="D1439" s="30">
        <v>4</v>
      </c>
      <c r="E1439" s="141" t="str">
        <f t="shared" si="44"/>
        <v>忠</v>
      </c>
      <c r="F1439" s="141">
        <f>COUNTIF($B$2:B1439,B1439)</f>
        <v>18</v>
      </c>
      <c r="G1439" s="141" t="str">
        <f t="shared" si="45"/>
        <v/>
      </c>
      <c r="H1439">
        <v>12</v>
      </c>
      <c r="I1439">
        <v>6</v>
      </c>
      <c r="J1439" s="55" t="s">
        <v>64</v>
      </c>
      <c r="K1439" s="55" t="s">
        <v>64</v>
      </c>
      <c r="L1439" s="24" t="s">
        <v>179</v>
      </c>
      <c r="M1439">
        <v>125</v>
      </c>
      <c r="N1439">
        <v>135</v>
      </c>
      <c r="O1439">
        <v>11</v>
      </c>
      <c r="P1439">
        <v>8.3000000000000007</v>
      </c>
      <c r="Q1439" t="s">
        <v>473</v>
      </c>
      <c r="R1439" s="31" t="s">
        <v>420</v>
      </c>
      <c r="S1439">
        <v>1650</v>
      </c>
      <c r="T1439" s="33" t="s">
        <v>427</v>
      </c>
      <c r="U1439">
        <v>2</v>
      </c>
      <c r="V1439">
        <v>95</v>
      </c>
      <c r="W1439">
        <v>3</v>
      </c>
      <c r="X1439">
        <v>4</v>
      </c>
      <c r="Y1439">
        <v>4</v>
      </c>
      <c r="Z1439">
        <v>3</v>
      </c>
      <c r="AA1439">
        <v>4</v>
      </c>
      <c r="AD1439" t="s">
        <v>1664</v>
      </c>
      <c r="AE1439">
        <v>1236</v>
      </c>
      <c r="AF1439" t="s">
        <v>141</v>
      </c>
    </row>
    <row r="1440" spans="1:32" x14ac:dyDescent="0.25">
      <c r="A1440" s="22" t="s">
        <v>294</v>
      </c>
      <c r="B1440" s="18" t="s">
        <v>302</v>
      </c>
      <c r="C1440" s="37" t="str">
        <f>VLOOKUP(X1440, method!$A$1:$B$15, 2, 0)</f>
        <v>中前</v>
      </c>
      <c r="D1440" s="30">
        <v>4</v>
      </c>
      <c r="E1440" s="141" t="str">
        <f t="shared" si="44"/>
        <v>忠</v>
      </c>
      <c r="F1440" s="141">
        <f>COUNTIF($B$2:B1440,B1440)</f>
        <v>19</v>
      </c>
      <c r="G1440" s="141" t="str">
        <f t="shared" si="45"/>
        <v/>
      </c>
      <c r="H1440">
        <v>12</v>
      </c>
      <c r="I1440">
        <v>4</v>
      </c>
      <c r="J1440" s="55" t="s">
        <v>64</v>
      </c>
      <c r="K1440" s="52" t="s">
        <v>49</v>
      </c>
      <c r="L1440" s="24" t="s">
        <v>179</v>
      </c>
      <c r="M1440">
        <v>125</v>
      </c>
      <c r="N1440">
        <v>129</v>
      </c>
      <c r="O1440">
        <v>11</v>
      </c>
      <c r="P1440">
        <v>9</v>
      </c>
      <c r="Q1440" t="s">
        <v>1014</v>
      </c>
      <c r="R1440" s="31" t="s">
        <v>420</v>
      </c>
      <c r="S1440">
        <v>1650</v>
      </c>
      <c r="T1440" s="33" t="s">
        <v>417</v>
      </c>
      <c r="U1440">
        <v>2</v>
      </c>
      <c r="V1440">
        <v>94</v>
      </c>
      <c r="W1440" s="12" t="s">
        <v>423</v>
      </c>
      <c r="X1440">
        <v>6</v>
      </c>
      <c r="Y1440">
        <v>2</v>
      </c>
      <c r="Z1440">
        <v>2</v>
      </c>
      <c r="AA1440">
        <v>4</v>
      </c>
      <c r="AD1440" t="s">
        <v>1264</v>
      </c>
      <c r="AE1440">
        <v>1239</v>
      </c>
      <c r="AF1440" t="s">
        <v>141</v>
      </c>
    </row>
    <row r="1441" spans="1:32" x14ac:dyDescent="0.25">
      <c r="A1441" s="22" t="s">
        <v>294</v>
      </c>
      <c r="B1441" s="18" t="s">
        <v>302</v>
      </c>
      <c r="C1441" s="37" t="str">
        <f>VLOOKUP(X1441, method!$A$1:$B$15, 2, 0)</f>
        <v>中前</v>
      </c>
      <c r="D1441" s="30">
        <v>5</v>
      </c>
      <c r="E1441" s="141" t="str">
        <f t="shared" si="44"/>
        <v>忠</v>
      </c>
      <c r="F1441" s="141">
        <f>COUNTIF($B$2:B1441,B1441)</f>
        <v>20</v>
      </c>
      <c r="G1441" s="141" t="str">
        <f t="shared" si="45"/>
        <v/>
      </c>
      <c r="H1441">
        <v>12</v>
      </c>
      <c r="I1441">
        <v>2</v>
      </c>
      <c r="J1441" s="55" t="s">
        <v>64</v>
      </c>
      <c r="K1441" s="49" t="s">
        <v>31</v>
      </c>
      <c r="L1441" s="24" t="s">
        <v>179</v>
      </c>
      <c r="M1441">
        <v>125</v>
      </c>
      <c r="N1441">
        <v>130</v>
      </c>
      <c r="O1441">
        <v>11</v>
      </c>
      <c r="P1441">
        <v>5</v>
      </c>
      <c r="Q1441" t="s">
        <v>1079</v>
      </c>
      <c r="R1441" t="s">
        <v>508</v>
      </c>
      <c r="S1441">
        <v>1600</v>
      </c>
      <c r="T1441" s="33" t="s">
        <v>427</v>
      </c>
      <c r="U1441">
        <v>2</v>
      </c>
      <c r="V1441">
        <v>95</v>
      </c>
      <c r="W1441" t="s">
        <v>474</v>
      </c>
      <c r="X1441">
        <v>5</v>
      </c>
      <c r="Y1441">
        <v>4</v>
      </c>
      <c r="Z1441">
        <v>4</v>
      </c>
      <c r="AA1441">
        <v>5</v>
      </c>
      <c r="AD1441" t="s">
        <v>1665</v>
      </c>
      <c r="AE1441">
        <v>1225</v>
      </c>
      <c r="AF1441" t="s">
        <v>141</v>
      </c>
    </row>
    <row r="1442" spans="1:32" x14ac:dyDescent="0.25">
      <c r="A1442" s="22" t="s">
        <v>294</v>
      </c>
      <c r="B1442" s="18" t="s">
        <v>302</v>
      </c>
      <c r="C1442" s="37" t="str">
        <f>VLOOKUP(X1442, method!$A$1:$B$15, 2, 0)</f>
        <v>中前</v>
      </c>
      <c r="D1442">
        <v>9</v>
      </c>
      <c r="E1442" s="141" t="str">
        <f t="shared" si="44"/>
        <v>忠</v>
      </c>
      <c r="F1442" s="141">
        <f>COUNTIF($B$2:B1442,B1442)</f>
        <v>21</v>
      </c>
      <c r="G1442" s="141" t="str">
        <f t="shared" si="45"/>
        <v/>
      </c>
      <c r="H1442">
        <v>12</v>
      </c>
      <c r="I1442">
        <v>11</v>
      </c>
      <c r="J1442" s="55" t="s">
        <v>64</v>
      </c>
      <c r="K1442" s="74" t="s">
        <v>404</v>
      </c>
      <c r="L1442" s="24" t="s">
        <v>179</v>
      </c>
      <c r="M1442">
        <v>125</v>
      </c>
      <c r="N1442">
        <v>126</v>
      </c>
      <c r="O1442">
        <v>11</v>
      </c>
      <c r="P1442">
        <v>13</v>
      </c>
      <c r="Q1442" t="s">
        <v>605</v>
      </c>
      <c r="R1442" t="s">
        <v>483</v>
      </c>
      <c r="S1442">
        <v>2000</v>
      </c>
      <c r="T1442" s="33" t="s">
        <v>427</v>
      </c>
      <c r="U1442" t="s">
        <v>1620</v>
      </c>
      <c r="V1442">
        <v>95</v>
      </c>
      <c r="W1442" t="s">
        <v>453</v>
      </c>
      <c r="X1442">
        <v>4</v>
      </c>
      <c r="Y1442">
        <v>4</v>
      </c>
      <c r="Z1442">
        <v>4</v>
      </c>
      <c r="AA1442">
        <v>4</v>
      </c>
      <c r="AB1442">
        <v>9</v>
      </c>
      <c r="AD1442" t="s">
        <v>1666</v>
      </c>
      <c r="AE1442">
        <v>1220</v>
      </c>
      <c r="AF1442" t="s">
        <v>1667</v>
      </c>
    </row>
    <row r="1443" spans="1:32" x14ac:dyDescent="0.25">
      <c r="A1443" s="22" t="s">
        <v>294</v>
      </c>
      <c r="B1443" s="18" t="s">
        <v>302</v>
      </c>
      <c r="C1443" s="35" t="str">
        <f>VLOOKUP(X1443, method!$A$1:$B$15, 2, 0)</f>
        <v>放頭</v>
      </c>
      <c r="D1443">
        <v>6</v>
      </c>
      <c r="E1443" s="141" t="str">
        <f t="shared" si="44"/>
        <v>忠</v>
      </c>
      <c r="F1443" s="141">
        <f>COUNTIF($B$2:B1443,B1443)</f>
        <v>22</v>
      </c>
      <c r="G1443" s="141" t="str">
        <f t="shared" si="45"/>
        <v/>
      </c>
      <c r="H1443">
        <v>12</v>
      </c>
      <c r="I1443">
        <v>1</v>
      </c>
      <c r="J1443" s="55" t="s">
        <v>64</v>
      </c>
      <c r="K1443" s="49" t="s">
        <v>31</v>
      </c>
      <c r="L1443" s="24" t="s">
        <v>179</v>
      </c>
      <c r="M1443">
        <v>125</v>
      </c>
      <c r="N1443">
        <v>126</v>
      </c>
      <c r="O1443">
        <v>11</v>
      </c>
      <c r="P1443">
        <v>6.2</v>
      </c>
      <c r="Q1443" t="s">
        <v>607</v>
      </c>
      <c r="R1443" t="s">
        <v>501</v>
      </c>
      <c r="S1443" s="41">
        <v>1800</v>
      </c>
      <c r="T1443" s="33" t="s">
        <v>417</v>
      </c>
      <c r="U1443" t="s">
        <v>1620</v>
      </c>
      <c r="V1443">
        <v>95</v>
      </c>
      <c r="W1443">
        <v>4</v>
      </c>
      <c r="X1443">
        <v>2</v>
      </c>
      <c r="Y1443">
        <v>4</v>
      </c>
      <c r="Z1443">
        <v>5</v>
      </c>
      <c r="AA1443">
        <v>6</v>
      </c>
      <c r="AB1443">
        <v>6</v>
      </c>
      <c r="AD1443" t="s">
        <v>1668</v>
      </c>
      <c r="AE1443">
        <v>1221</v>
      </c>
      <c r="AF1443" t="s">
        <v>1090</v>
      </c>
    </row>
    <row r="1444" spans="1:32" x14ac:dyDescent="0.25">
      <c r="A1444" s="22" t="s">
        <v>294</v>
      </c>
      <c r="B1444" s="18" t="s">
        <v>302</v>
      </c>
      <c r="C1444" s="35" t="str">
        <f>VLOOKUP(X1444, method!$A$1:$B$15, 2, 0)</f>
        <v>放頭</v>
      </c>
      <c r="D1444" s="28">
        <v>2</v>
      </c>
      <c r="E1444" s="140" t="str">
        <f t="shared" si="44"/>
        <v>忠</v>
      </c>
      <c r="F1444" s="140">
        <f>COUNTIF($B$2:B1444,B1444)</f>
        <v>23</v>
      </c>
      <c r="G1444" s="140" t="str">
        <f t="shared" si="45"/>
        <v/>
      </c>
      <c r="H1444">
        <v>12</v>
      </c>
      <c r="I1444">
        <v>5</v>
      </c>
      <c r="J1444" s="55" t="s">
        <v>64</v>
      </c>
      <c r="K1444" s="49" t="s">
        <v>31</v>
      </c>
      <c r="L1444" s="24" t="s">
        <v>179</v>
      </c>
      <c r="M1444">
        <v>125</v>
      </c>
      <c r="N1444">
        <v>126</v>
      </c>
      <c r="O1444">
        <v>11</v>
      </c>
      <c r="P1444">
        <v>8.3000000000000007</v>
      </c>
      <c r="Q1444" t="s">
        <v>1571</v>
      </c>
      <c r="R1444" t="s">
        <v>501</v>
      </c>
      <c r="S1444">
        <v>1600</v>
      </c>
      <c r="T1444" s="33" t="s">
        <v>417</v>
      </c>
      <c r="U1444" t="s">
        <v>1620</v>
      </c>
      <c r="V1444">
        <v>95</v>
      </c>
      <c r="W1444" s="12" t="s">
        <v>471</v>
      </c>
      <c r="X1444">
        <v>2</v>
      </c>
      <c r="Y1444">
        <v>2</v>
      </c>
      <c r="Z1444">
        <v>2</v>
      </c>
      <c r="AA1444">
        <v>2</v>
      </c>
      <c r="AD1444" t="s">
        <v>1669</v>
      </c>
      <c r="AE1444">
        <v>1227</v>
      </c>
      <c r="AF1444" t="s">
        <v>141</v>
      </c>
    </row>
    <row r="1445" spans="1:32" x14ac:dyDescent="0.25">
      <c r="A1445" s="22" t="s">
        <v>294</v>
      </c>
      <c r="B1445" s="18" t="s">
        <v>302</v>
      </c>
      <c r="C1445" s="35" t="str">
        <f>VLOOKUP(X1445, method!$A$1:$B$15, 2, 0)</f>
        <v>放頭</v>
      </c>
      <c r="D1445" s="28">
        <v>3</v>
      </c>
      <c r="E1445" s="140" t="str">
        <f t="shared" si="44"/>
        <v>忠</v>
      </c>
      <c r="F1445" s="140">
        <f>COUNTIF($B$2:B1445,B1445)</f>
        <v>24</v>
      </c>
      <c r="G1445" s="140" t="str">
        <f t="shared" si="45"/>
        <v/>
      </c>
      <c r="H1445">
        <v>12</v>
      </c>
      <c r="I1445">
        <v>9</v>
      </c>
      <c r="J1445" s="55" t="s">
        <v>64</v>
      </c>
      <c r="K1445" s="52" t="s">
        <v>49</v>
      </c>
      <c r="L1445" s="24" t="s">
        <v>179</v>
      </c>
      <c r="M1445">
        <v>125</v>
      </c>
      <c r="N1445">
        <v>117</v>
      </c>
      <c r="O1445">
        <v>11</v>
      </c>
      <c r="P1445">
        <v>2.4</v>
      </c>
      <c r="Q1445" t="s">
        <v>1372</v>
      </c>
      <c r="R1445" s="31" t="s">
        <v>420</v>
      </c>
      <c r="S1445" s="41">
        <v>1800</v>
      </c>
      <c r="T1445" s="33" t="s">
        <v>417</v>
      </c>
      <c r="U1445" t="s">
        <v>1474</v>
      </c>
      <c r="V1445">
        <v>94</v>
      </c>
      <c r="W1445" s="12" t="s">
        <v>418</v>
      </c>
      <c r="X1445">
        <v>3</v>
      </c>
      <c r="Y1445">
        <v>3</v>
      </c>
      <c r="Z1445">
        <v>3</v>
      </c>
      <c r="AA1445">
        <v>4</v>
      </c>
      <c r="AB1445">
        <v>3</v>
      </c>
      <c r="AD1445" t="s">
        <v>1670</v>
      </c>
      <c r="AE1445">
        <v>1220</v>
      </c>
      <c r="AF1445" t="s">
        <v>141</v>
      </c>
    </row>
    <row r="1446" spans="1:32" x14ac:dyDescent="0.25">
      <c r="A1446" s="22" t="s">
        <v>294</v>
      </c>
      <c r="B1446" s="18" t="s">
        <v>302</v>
      </c>
      <c r="C1446" s="35" t="str">
        <f>VLOOKUP(X1446, method!$A$1:$B$15, 2, 0)</f>
        <v>放頭</v>
      </c>
      <c r="D1446" s="28">
        <v>1</v>
      </c>
      <c r="E1446" s="140" t="str">
        <f t="shared" si="44"/>
        <v>忠</v>
      </c>
      <c r="F1446" s="140">
        <f>COUNTIF($B$2:B1446,B1446)</f>
        <v>25</v>
      </c>
      <c r="G1446" s="140" t="str">
        <f t="shared" si="45"/>
        <v/>
      </c>
      <c r="H1446">
        <v>12</v>
      </c>
      <c r="I1446">
        <v>6</v>
      </c>
      <c r="J1446" s="55" t="s">
        <v>64</v>
      </c>
      <c r="K1446" s="74" t="s">
        <v>404</v>
      </c>
      <c r="L1446" s="24" t="s">
        <v>179</v>
      </c>
      <c r="M1446">
        <v>125</v>
      </c>
      <c r="N1446">
        <v>124</v>
      </c>
      <c r="O1446">
        <v>11</v>
      </c>
      <c r="P1446">
        <v>2.4</v>
      </c>
      <c r="Q1446" t="s">
        <v>915</v>
      </c>
      <c r="R1446" s="32" t="s">
        <v>432</v>
      </c>
      <c r="S1446" s="41">
        <v>1800</v>
      </c>
      <c r="T1446" s="33" t="s">
        <v>417</v>
      </c>
      <c r="U1446">
        <v>2</v>
      </c>
      <c r="V1446">
        <v>88</v>
      </c>
      <c r="W1446" s="12" t="s">
        <v>446</v>
      </c>
      <c r="X1446">
        <v>2</v>
      </c>
      <c r="Y1446">
        <v>4</v>
      </c>
      <c r="Z1446">
        <v>4</v>
      </c>
      <c r="AA1446">
        <v>3</v>
      </c>
      <c r="AB1446">
        <v>1</v>
      </c>
      <c r="AD1446" t="s">
        <v>1671</v>
      </c>
      <c r="AE1446">
        <v>1217</v>
      </c>
      <c r="AF1446" t="s">
        <v>141</v>
      </c>
    </row>
    <row r="1447" spans="1:32" x14ac:dyDescent="0.25">
      <c r="A1447" s="22" t="s">
        <v>294</v>
      </c>
      <c r="B1447" s="18" t="s">
        <v>302</v>
      </c>
      <c r="C1447" s="36" t="str">
        <f>VLOOKUP(X1447, method!$A$1:$B$15, 2, 0)</f>
        <v>中後</v>
      </c>
      <c r="D1447" s="30">
        <v>4</v>
      </c>
      <c r="E1447" s="141" t="str">
        <f t="shared" si="44"/>
        <v>忠</v>
      </c>
      <c r="F1447" s="141">
        <f>COUNTIF($B$2:B1447,B1447)</f>
        <v>26</v>
      </c>
      <c r="G1447" s="141" t="str">
        <f t="shared" si="45"/>
        <v/>
      </c>
      <c r="H1447">
        <v>12</v>
      </c>
      <c r="I1447">
        <v>7</v>
      </c>
      <c r="J1447" s="55" t="s">
        <v>64</v>
      </c>
      <c r="K1447" s="50" t="s">
        <v>565</v>
      </c>
      <c r="L1447" s="24" t="s">
        <v>179</v>
      </c>
      <c r="M1447">
        <v>125</v>
      </c>
      <c r="N1447">
        <v>123</v>
      </c>
      <c r="O1447">
        <v>11</v>
      </c>
      <c r="P1447">
        <v>3.6</v>
      </c>
      <c r="Q1447" t="s">
        <v>769</v>
      </c>
      <c r="R1447" s="31" t="s">
        <v>420</v>
      </c>
      <c r="S1447">
        <v>1650</v>
      </c>
      <c r="T1447" s="33" t="s">
        <v>417</v>
      </c>
      <c r="U1447">
        <v>2</v>
      </c>
      <c r="V1447">
        <v>88</v>
      </c>
      <c r="W1447" s="12" t="s">
        <v>418</v>
      </c>
      <c r="X1447">
        <v>8</v>
      </c>
      <c r="Y1447">
        <v>7</v>
      </c>
      <c r="Z1447">
        <v>8</v>
      </c>
      <c r="AA1447">
        <v>4</v>
      </c>
      <c r="AD1447" t="s">
        <v>1672</v>
      </c>
      <c r="AE1447">
        <v>1212</v>
      </c>
      <c r="AF1447" t="s">
        <v>125</v>
      </c>
    </row>
    <row r="1448" spans="1:32" x14ac:dyDescent="0.25">
      <c r="A1448" s="22" t="s">
        <v>294</v>
      </c>
      <c r="B1448" s="18" t="s">
        <v>302</v>
      </c>
      <c r="C1448" s="36" t="str">
        <f>VLOOKUP(X1448, method!$A$1:$B$15, 2, 0)</f>
        <v>中後</v>
      </c>
      <c r="D1448">
        <v>8</v>
      </c>
      <c r="E1448" s="141" t="str">
        <f t="shared" si="44"/>
        <v>忠</v>
      </c>
      <c r="F1448" s="141">
        <f>COUNTIF($B$2:B1448,B1448)</f>
        <v>27</v>
      </c>
      <c r="G1448" s="141" t="str">
        <f t="shared" si="45"/>
        <v/>
      </c>
      <c r="H1448">
        <v>12</v>
      </c>
      <c r="I1448">
        <v>11</v>
      </c>
      <c r="J1448" s="55" t="s">
        <v>64</v>
      </c>
      <c r="K1448" s="56" t="s">
        <v>69</v>
      </c>
      <c r="L1448" s="24" t="s">
        <v>179</v>
      </c>
      <c r="M1448">
        <v>125</v>
      </c>
      <c r="N1448">
        <v>123</v>
      </c>
      <c r="O1448">
        <v>11</v>
      </c>
      <c r="P1448">
        <v>5.8</v>
      </c>
      <c r="Q1448" t="s">
        <v>845</v>
      </c>
      <c r="R1448" t="s">
        <v>501</v>
      </c>
      <c r="S1448" s="41">
        <v>1800</v>
      </c>
      <c r="T1448" s="33" t="s">
        <v>417</v>
      </c>
      <c r="U1448">
        <v>2</v>
      </c>
      <c r="V1448">
        <v>88</v>
      </c>
      <c r="W1448" s="12" t="s">
        <v>471</v>
      </c>
      <c r="X1448">
        <v>10</v>
      </c>
      <c r="Y1448">
        <v>11</v>
      </c>
      <c r="Z1448">
        <v>12</v>
      </c>
      <c r="AA1448">
        <v>13</v>
      </c>
      <c r="AB1448">
        <v>8</v>
      </c>
      <c r="AD1448" t="s">
        <v>1673</v>
      </c>
      <c r="AE1448">
        <v>1221</v>
      </c>
      <c r="AF1448" t="s">
        <v>46</v>
      </c>
    </row>
    <row r="1449" spans="1:32" x14ac:dyDescent="0.25">
      <c r="A1449" s="22" t="s">
        <v>294</v>
      </c>
      <c r="B1449" s="18" t="s">
        <v>302</v>
      </c>
      <c r="C1449" s="35" t="str">
        <f>VLOOKUP(X1449, method!$A$1:$B$15, 2, 0)</f>
        <v>放頭</v>
      </c>
      <c r="D1449" s="28">
        <v>1</v>
      </c>
      <c r="E1449" s="140" t="str">
        <f t="shared" si="44"/>
        <v>忠</v>
      </c>
      <c r="F1449" s="140">
        <f>COUNTIF($B$2:B1449,B1449)</f>
        <v>28</v>
      </c>
      <c r="G1449" s="140" t="str">
        <f t="shared" si="45"/>
        <v/>
      </c>
      <c r="H1449">
        <v>12</v>
      </c>
      <c r="I1449">
        <v>11</v>
      </c>
      <c r="J1449" s="55" t="s">
        <v>64</v>
      </c>
      <c r="K1449" s="56" t="s">
        <v>69</v>
      </c>
      <c r="L1449" s="24" t="s">
        <v>179</v>
      </c>
      <c r="M1449">
        <v>125</v>
      </c>
      <c r="N1449">
        <v>117</v>
      </c>
      <c r="O1449">
        <v>11</v>
      </c>
      <c r="P1449">
        <v>5.9</v>
      </c>
      <c r="Q1449" t="s">
        <v>772</v>
      </c>
      <c r="R1449" s="31" t="s">
        <v>420</v>
      </c>
      <c r="S1449">
        <v>1650</v>
      </c>
      <c r="T1449" s="33" t="s">
        <v>417</v>
      </c>
      <c r="U1449">
        <v>2</v>
      </c>
      <c r="V1449">
        <v>82</v>
      </c>
      <c r="W1449" s="12" t="s">
        <v>539</v>
      </c>
      <c r="X1449">
        <v>2</v>
      </c>
      <c r="Y1449">
        <v>2</v>
      </c>
      <c r="Z1449">
        <v>2</v>
      </c>
      <c r="AA1449">
        <v>1</v>
      </c>
      <c r="AD1449" t="s">
        <v>1495</v>
      </c>
      <c r="AE1449">
        <v>1207</v>
      </c>
      <c r="AF1449" t="s">
        <v>46</v>
      </c>
    </row>
    <row r="1450" spans="1:32" x14ac:dyDescent="0.25">
      <c r="A1450" s="22" t="s">
        <v>294</v>
      </c>
      <c r="B1450" s="19" t="s">
        <v>305</v>
      </c>
      <c r="C1450" s="35" t="str">
        <f>VLOOKUP(X1450, method!$A$1:$B$15, 2, 0)</f>
        <v>放頭</v>
      </c>
      <c r="D1450">
        <v>9</v>
      </c>
      <c r="E1450" s="141" t="str">
        <f t="shared" si="44"/>
        <v/>
      </c>
      <c r="F1450" s="141">
        <f>COUNTIF($B$2:B1450,B1450)</f>
        <v>1</v>
      </c>
      <c r="G1450" s="141" t="str">
        <f t="shared" si="45"/>
        <v>倉</v>
      </c>
      <c r="H1450">
        <v>3</v>
      </c>
      <c r="I1450">
        <v>7</v>
      </c>
      <c r="J1450" s="54" t="s">
        <v>58</v>
      </c>
      <c r="K1450" s="85" t="s">
        <v>1179</v>
      </c>
      <c r="L1450" s="16" t="s">
        <v>14</v>
      </c>
      <c r="M1450">
        <v>124</v>
      </c>
      <c r="N1450">
        <v>126</v>
      </c>
      <c r="O1450">
        <v>15</v>
      </c>
      <c r="P1450">
        <v>48</v>
      </c>
      <c r="Q1450" t="s">
        <v>1462</v>
      </c>
      <c r="R1450" t="s">
        <v>483</v>
      </c>
      <c r="S1450">
        <v>2400</v>
      </c>
      <c r="T1450" s="33" t="s">
        <v>417</v>
      </c>
      <c r="U1450" t="s">
        <v>1574</v>
      </c>
      <c r="V1450">
        <v>104</v>
      </c>
      <c r="W1450" t="s">
        <v>468</v>
      </c>
      <c r="X1450">
        <v>3</v>
      </c>
      <c r="Y1450">
        <v>4</v>
      </c>
      <c r="Z1450">
        <v>4</v>
      </c>
      <c r="AA1450">
        <v>6</v>
      </c>
      <c r="AB1450">
        <v>9</v>
      </c>
      <c r="AC1450">
        <v>9</v>
      </c>
      <c r="AD1450" t="s">
        <v>1674</v>
      </c>
      <c r="AE1450">
        <v>1087</v>
      </c>
      <c r="AF1450" t="s">
        <v>257</v>
      </c>
    </row>
    <row r="1451" spans="1:32" x14ac:dyDescent="0.25">
      <c r="A1451" s="22" t="s">
        <v>294</v>
      </c>
      <c r="B1451" s="19" t="s">
        <v>305</v>
      </c>
      <c r="C1451" s="37" t="str">
        <f>VLOOKUP(X1451, method!$A$1:$B$15, 2, 0)</f>
        <v>中前</v>
      </c>
      <c r="D1451">
        <v>6</v>
      </c>
      <c r="E1451" s="141" t="str">
        <f t="shared" si="44"/>
        <v/>
      </c>
      <c r="F1451" s="141">
        <f>COUNTIF($B$2:B1451,B1451)</f>
        <v>2</v>
      </c>
      <c r="G1451" s="141" t="str">
        <f t="shared" si="45"/>
        <v>倉</v>
      </c>
      <c r="H1451">
        <v>3</v>
      </c>
      <c r="I1451">
        <v>5</v>
      </c>
      <c r="J1451" s="54" t="s">
        <v>58</v>
      </c>
      <c r="K1451" s="53" t="s">
        <v>53</v>
      </c>
      <c r="L1451" s="16" t="s">
        <v>14</v>
      </c>
      <c r="M1451">
        <v>124</v>
      </c>
      <c r="N1451">
        <v>123</v>
      </c>
      <c r="O1451">
        <v>15</v>
      </c>
      <c r="P1451">
        <v>45</v>
      </c>
      <c r="Q1451" t="s">
        <v>1378</v>
      </c>
      <c r="R1451" t="s">
        <v>501</v>
      </c>
      <c r="S1451">
        <v>2000</v>
      </c>
      <c r="T1451" s="33" t="s">
        <v>427</v>
      </c>
      <c r="U1451" t="s">
        <v>1576</v>
      </c>
      <c r="V1451">
        <v>104</v>
      </c>
      <c r="W1451">
        <v>5</v>
      </c>
      <c r="X1451">
        <v>5</v>
      </c>
      <c r="Y1451">
        <v>6</v>
      </c>
      <c r="Z1451">
        <v>6</v>
      </c>
      <c r="AA1451">
        <v>6</v>
      </c>
      <c r="AB1451">
        <v>6</v>
      </c>
      <c r="AD1451" t="s">
        <v>1675</v>
      </c>
      <c r="AE1451">
        <v>1082</v>
      </c>
      <c r="AF1451" t="s">
        <v>1676</v>
      </c>
    </row>
    <row r="1452" spans="1:32" x14ac:dyDescent="0.25">
      <c r="A1452" s="22" t="s">
        <v>294</v>
      </c>
      <c r="B1452" s="19" t="s">
        <v>305</v>
      </c>
      <c r="C1452" s="37" t="str">
        <f>VLOOKUP(X1452, method!$A$1:$B$15, 2, 0)</f>
        <v>中前</v>
      </c>
      <c r="D1452">
        <v>11</v>
      </c>
      <c r="E1452" s="141" t="str">
        <f t="shared" si="44"/>
        <v/>
      </c>
      <c r="F1452" s="141">
        <f>COUNTIF($B$2:B1452,B1452)</f>
        <v>3</v>
      </c>
      <c r="G1452" s="141" t="str">
        <f t="shared" si="45"/>
        <v>倉</v>
      </c>
      <c r="H1452">
        <v>3</v>
      </c>
      <c r="I1452">
        <v>4</v>
      </c>
      <c r="J1452" s="54" t="s">
        <v>58</v>
      </c>
      <c r="K1452" s="53" t="s">
        <v>53</v>
      </c>
      <c r="L1452" s="16" t="s">
        <v>14</v>
      </c>
      <c r="M1452">
        <v>124</v>
      </c>
      <c r="N1452">
        <v>125</v>
      </c>
      <c r="O1452">
        <v>15</v>
      </c>
      <c r="P1452">
        <v>27</v>
      </c>
      <c r="Q1452" t="s">
        <v>974</v>
      </c>
      <c r="R1452" t="s">
        <v>479</v>
      </c>
      <c r="S1452" s="41">
        <v>1800</v>
      </c>
      <c r="T1452" s="33" t="s">
        <v>417</v>
      </c>
      <c r="U1452" t="s">
        <v>1474</v>
      </c>
      <c r="V1452">
        <v>106</v>
      </c>
      <c r="W1452" t="s">
        <v>533</v>
      </c>
      <c r="X1452">
        <v>5</v>
      </c>
      <c r="Y1452">
        <v>5</v>
      </c>
      <c r="Z1452">
        <v>5</v>
      </c>
      <c r="AA1452">
        <v>5</v>
      </c>
      <c r="AB1452">
        <v>11</v>
      </c>
      <c r="AD1452" t="s">
        <v>1677</v>
      </c>
      <c r="AE1452">
        <v>1080</v>
      </c>
      <c r="AF1452" t="s">
        <v>624</v>
      </c>
    </row>
    <row r="1453" spans="1:32" x14ac:dyDescent="0.25">
      <c r="A1453" s="22" t="s">
        <v>294</v>
      </c>
      <c r="B1453" s="19" t="s">
        <v>305</v>
      </c>
      <c r="C1453" s="36" t="str">
        <f>VLOOKUP(X1453, method!$A$1:$B$15, 2, 0)</f>
        <v>中後</v>
      </c>
      <c r="D1453">
        <v>13</v>
      </c>
      <c r="E1453" s="141" t="str">
        <f t="shared" si="44"/>
        <v/>
      </c>
      <c r="F1453" s="141">
        <f>COUNTIF($B$2:B1453,B1453)</f>
        <v>4</v>
      </c>
      <c r="G1453" s="141" t="str">
        <f t="shared" si="45"/>
        <v>倉</v>
      </c>
      <c r="H1453">
        <v>3</v>
      </c>
      <c r="I1453">
        <v>2</v>
      </c>
      <c r="J1453" s="54" t="s">
        <v>58</v>
      </c>
      <c r="K1453" s="54" t="s">
        <v>58</v>
      </c>
      <c r="L1453" s="16" t="s">
        <v>14</v>
      </c>
      <c r="M1453">
        <v>124</v>
      </c>
      <c r="N1453">
        <v>115</v>
      </c>
      <c r="O1453">
        <v>15</v>
      </c>
      <c r="P1453">
        <v>106</v>
      </c>
      <c r="Q1453" t="s">
        <v>498</v>
      </c>
      <c r="R1453" t="s">
        <v>479</v>
      </c>
      <c r="S1453">
        <v>1600</v>
      </c>
      <c r="T1453" s="33" t="s">
        <v>427</v>
      </c>
      <c r="U1453" t="s">
        <v>1576</v>
      </c>
      <c r="V1453">
        <v>108</v>
      </c>
      <c r="W1453">
        <v>8</v>
      </c>
      <c r="X1453">
        <v>10</v>
      </c>
      <c r="Y1453">
        <v>11</v>
      </c>
      <c r="Z1453">
        <v>13</v>
      </c>
      <c r="AA1453">
        <v>13</v>
      </c>
      <c r="AD1453" t="s">
        <v>1678</v>
      </c>
      <c r="AE1453">
        <v>1075</v>
      </c>
      <c r="AF1453" t="s">
        <v>624</v>
      </c>
    </row>
    <row r="1454" spans="1:32" x14ac:dyDescent="0.25">
      <c r="A1454" s="22" t="s">
        <v>294</v>
      </c>
      <c r="B1454" s="19" t="s">
        <v>305</v>
      </c>
      <c r="C1454" s="38" t="str">
        <f>VLOOKUP(X1454, method!$A$1:$B$15, 2, 0)</f>
        <v>留後</v>
      </c>
      <c r="D1454">
        <v>8</v>
      </c>
      <c r="E1454" s="141" t="str">
        <f t="shared" si="44"/>
        <v/>
      </c>
      <c r="F1454" s="141">
        <f>COUNTIF($B$2:B1454,B1454)</f>
        <v>5</v>
      </c>
      <c r="G1454" s="141" t="str">
        <f t="shared" si="45"/>
        <v>倉</v>
      </c>
      <c r="H1454">
        <v>3</v>
      </c>
      <c r="I1454">
        <v>4</v>
      </c>
      <c r="J1454" s="54" t="s">
        <v>58</v>
      </c>
      <c r="K1454" s="49" t="s">
        <v>31</v>
      </c>
      <c r="L1454" s="16" t="s">
        <v>14</v>
      </c>
      <c r="M1454">
        <v>124</v>
      </c>
      <c r="N1454">
        <v>129</v>
      </c>
      <c r="O1454">
        <v>15</v>
      </c>
      <c r="P1454">
        <v>5</v>
      </c>
      <c r="Q1454" t="s">
        <v>1088</v>
      </c>
      <c r="R1454" t="s">
        <v>483</v>
      </c>
      <c r="S1454" s="41">
        <v>1800</v>
      </c>
      <c r="T1454" s="33" t="s">
        <v>417</v>
      </c>
      <c r="U1454" t="s">
        <v>1474</v>
      </c>
      <c r="V1454">
        <v>110</v>
      </c>
      <c r="W1454" t="s">
        <v>589</v>
      </c>
      <c r="X1454">
        <v>11</v>
      </c>
      <c r="Y1454">
        <v>10</v>
      </c>
      <c r="Z1454">
        <v>11</v>
      </c>
      <c r="AA1454">
        <v>11</v>
      </c>
      <c r="AB1454">
        <v>8</v>
      </c>
      <c r="AD1454" t="s">
        <v>1679</v>
      </c>
      <c r="AE1454">
        <v>1059</v>
      </c>
      <c r="AF1454" t="s">
        <v>624</v>
      </c>
    </row>
    <row r="1455" spans="1:32" x14ac:dyDescent="0.25">
      <c r="A1455" s="22" t="s">
        <v>294</v>
      </c>
      <c r="B1455" s="19" t="s">
        <v>305</v>
      </c>
      <c r="C1455" s="36" t="str">
        <f>VLOOKUP(X1455, method!$A$1:$B$15, 2, 0)</f>
        <v>中後</v>
      </c>
      <c r="D1455">
        <v>6</v>
      </c>
      <c r="E1455" s="141" t="str">
        <f t="shared" si="44"/>
        <v/>
      </c>
      <c r="F1455" s="141">
        <f>COUNTIF($B$2:B1455,B1455)</f>
        <v>6</v>
      </c>
      <c r="G1455" s="141" t="str">
        <f t="shared" si="45"/>
        <v/>
      </c>
      <c r="H1455">
        <v>3</v>
      </c>
      <c r="I1455">
        <v>4</v>
      </c>
      <c r="J1455" s="54" t="s">
        <v>58</v>
      </c>
      <c r="K1455" s="49" t="s">
        <v>31</v>
      </c>
      <c r="L1455" s="16" t="s">
        <v>14</v>
      </c>
      <c r="M1455">
        <v>124</v>
      </c>
      <c r="N1455">
        <v>126</v>
      </c>
      <c r="O1455">
        <v>15</v>
      </c>
      <c r="P1455">
        <v>8.9</v>
      </c>
      <c r="Q1455" t="s">
        <v>886</v>
      </c>
      <c r="R1455" t="s">
        <v>483</v>
      </c>
      <c r="S1455">
        <v>2400</v>
      </c>
      <c r="T1455" s="33" t="s">
        <v>417</v>
      </c>
      <c r="U1455" t="s">
        <v>1574</v>
      </c>
      <c r="V1455">
        <v>111</v>
      </c>
      <c r="W1455" t="s">
        <v>502</v>
      </c>
      <c r="X1455">
        <v>10</v>
      </c>
      <c r="Y1455">
        <v>9</v>
      </c>
      <c r="Z1455">
        <v>4</v>
      </c>
      <c r="AA1455">
        <v>3</v>
      </c>
      <c r="AB1455">
        <v>2</v>
      </c>
      <c r="AC1455">
        <v>6</v>
      </c>
      <c r="AD1455" t="s">
        <v>1680</v>
      </c>
      <c r="AE1455">
        <v>1070</v>
      </c>
      <c r="AF1455" t="s">
        <v>624</v>
      </c>
    </row>
    <row r="1456" spans="1:32" x14ac:dyDescent="0.25">
      <c r="A1456" s="22" t="s">
        <v>294</v>
      </c>
      <c r="B1456" s="19" t="s">
        <v>305</v>
      </c>
      <c r="C1456" s="37" t="str">
        <f>VLOOKUP(X1456, method!$A$1:$B$15, 2, 0)</f>
        <v>中前</v>
      </c>
      <c r="D1456" s="30">
        <v>4</v>
      </c>
      <c r="E1456" s="141" t="str">
        <f t="shared" si="44"/>
        <v/>
      </c>
      <c r="F1456" s="141">
        <f>COUNTIF($B$2:B1456,B1456)</f>
        <v>7</v>
      </c>
      <c r="G1456" s="141" t="str">
        <f t="shared" si="45"/>
        <v/>
      </c>
      <c r="H1456">
        <v>3</v>
      </c>
      <c r="I1456">
        <v>4</v>
      </c>
      <c r="J1456" s="54" t="s">
        <v>58</v>
      </c>
      <c r="K1456" s="53" t="s">
        <v>53</v>
      </c>
      <c r="L1456" s="16" t="s">
        <v>14</v>
      </c>
      <c r="M1456">
        <v>124</v>
      </c>
      <c r="N1456">
        <v>126</v>
      </c>
      <c r="O1456">
        <v>15</v>
      </c>
      <c r="P1456">
        <v>20</v>
      </c>
      <c r="Q1456" t="s">
        <v>529</v>
      </c>
      <c r="R1456" t="s">
        <v>483</v>
      </c>
      <c r="S1456">
        <v>2000</v>
      </c>
      <c r="T1456" s="33" t="s">
        <v>417</v>
      </c>
      <c r="U1456" t="s">
        <v>1574</v>
      </c>
      <c r="V1456">
        <v>110</v>
      </c>
      <c r="W1456" t="s">
        <v>441</v>
      </c>
      <c r="X1456">
        <v>6</v>
      </c>
      <c r="Y1456">
        <v>6</v>
      </c>
      <c r="Z1456">
        <v>6</v>
      </c>
      <c r="AA1456">
        <v>7</v>
      </c>
      <c r="AB1456">
        <v>4</v>
      </c>
      <c r="AD1456" t="s">
        <v>1681</v>
      </c>
      <c r="AE1456">
        <v>1062</v>
      </c>
      <c r="AF1456" t="s">
        <v>624</v>
      </c>
    </row>
    <row r="1457" spans="1:32" x14ac:dyDescent="0.25">
      <c r="A1457" s="22" t="s">
        <v>294</v>
      </c>
      <c r="B1457" s="19" t="s">
        <v>305</v>
      </c>
      <c r="C1457" s="37" t="str">
        <f>VLOOKUP(X1457, method!$A$1:$B$15, 2, 0)</f>
        <v>中前</v>
      </c>
      <c r="D1457">
        <v>8</v>
      </c>
      <c r="E1457" s="141" t="str">
        <f t="shared" si="44"/>
        <v/>
      </c>
      <c r="F1457" s="141">
        <f>COUNTIF($B$2:B1457,B1457)</f>
        <v>8</v>
      </c>
      <c r="G1457" s="141" t="str">
        <f t="shared" si="45"/>
        <v/>
      </c>
      <c r="H1457">
        <v>3</v>
      </c>
      <c r="I1457">
        <v>5</v>
      </c>
      <c r="J1457" s="54" t="s">
        <v>58</v>
      </c>
      <c r="K1457" s="56" t="s">
        <v>69</v>
      </c>
      <c r="L1457" s="16" t="s">
        <v>14</v>
      </c>
      <c r="M1457">
        <v>124</v>
      </c>
      <c r="N1457">
        <v>123</v>
      </c>
      <c r="O1457">
        <v>15</v>
      </c>
      <c r="P1457">
        <v>11</v>
      </c>
      <c r="Q1457" t="s">
        <v>532</v>
      </c>
      <c r="R1457" t="s">
        <v>465</v>
      </c>
      <c r="S1457">
        <v>1600</v>
      </c>
      <c r="T1457" s="33" t="s">
        <v>417</v>
      </c>
      <c r="U1457" t="s">
        <v>1576</v>
      </c>
      <c r="V1457">
        <v>110</v>
      </c>
      <c r="W1457">
        <v>4</v>
      </c>
      <c r="X1457">
        <v>7</v>
      </c>
      <c r="Y1457">
        <v>10</v>
      </c>
      <c r="Z1457">
        <v>11</v>
      </c>
      <c r="AA1457">
        <v>8</v>
      </c>
      <c r="AD1457" t="s">
        <v>957</v>
      </c>
      <c r="AE1457">
        <v>1067</v>
      </c>
      <c r="AF1457" t="s">
        <v>624</v>
      </c>
    </row>
    <row r="1458" spans="1:32" x14ac:dyDescent="0.25">
      <c r="A1458" s="22" t="s">
        <v>294</v>
      </c>
      <c r="B1458" s="19" t="s">
        <v>305</v>
      </c>
      <c r="C1458" s="35" t="str">
        <f>VLOOKUP(X1458, method!$A$1:$B$15, 2, 0)</f>
        <v>放頭</v>
      </c>
      <c r="D1458" s="28">
        <v>2</v>
      </c>
      <c r="E1458" s="140" t="str">
        <f t="shared" si="44"/>
        <v/>
      </c>
      <c r="F1458" s="140">
        <f>COUNTIF($B$2:B1458,B1458)</f>
        <v>9</v>
      </c>
      <c r="G1458" s="140" t="str">
        <f t="shared" si="45"/>
        <v/>
      </c>
      <c r="H1458">
        <v>3</v>
      </c>
      <c r="I1458">
        <v>6</v>
      </c>
      <c r="J1458" s="54" t="s">
        <v>58</v>
      </c>
      <c r="K1458" s="56" t="s">
        <v>69</v>
      </c>
      <c r="L1458" s="16" t="s">
        <v>14</v>
      </c>
      <c r="M1458">
        <v>124</v>
      </c>
      <c r="N1458">
        <v>126</v>
      </c>
      <c r="O1458">
        <v>15</v>
      </c>
      <c r="P1458">
        <v>15</v>
      </c>
      <c r="Q1458" t="s">
        <v>536</v>
      </c>
      <c r="R1458" t="s">
        <v>483</v>
      </c>
      <c r="S1458">
        <v>2000</v>
      </c>
      <c r="T1458" s="33" t="s">
        <v>417</v>
      </c>
      <c r="U1458" t="s">
        <v>1574</v>
      </c>
      <c r="V1458">
        <v>105</v>
      </c>
      <c r="W1458" t="s">
        <v>474</v>
      </c>
      <c r="X1458">
        <v>3</v>
      </c>
      <c r="Y1458">
        <v>4</v>
      </c>
      <c r="Z1458">
        <v>4</v>
      </c>
      <c r="AA1458">
        <v>6</v>
      </c>
      <c r="AB1458">
        <v>2</v>
      </c>
      <c r="AD1458" t="s">
        <v>1682</v>
      </c>
      <c r="AE1458">
        <v>1071</v>
      </c>
      <c r="AF1458" t="s">
        <v>624</v>
      </c>
    </row>
    <row r="1459" spans="1:32" x14ac:dyDescent="0.25">
      <c r="A1459" s="22" t="s">
        <v>294</v>
      </c>
      <c r="B1459" s="19" t="s">
        <v>305</v>
      </c>
      <c r="C1459" s="37" t="str">
        <f>VLOOKUP(X1459, method!$A$1:$B$15, 2, 0)</f>
        <v>中前</v>
      </c>
      <c r="D1459" s="28">
        <v>3</v>
      </c>
      <c r="E1459" s="140" t="str">
        <f t="shared" si="44"/>
        <v/>
      </c>
      <c r="F1459" s="140">
        <f>COUNTIF($B$2:B1459,B1459)</f>
        <v>10</v>
      </c>
      <c r="G1459" s="140" t="str">
        <f t="shared" si="45"/>
        <v/>
      </c>
      <c r="H1459">
        <v>3</v>
      </c>
      <c r="I1459">
        <v>10</v>
      </c>
      <c r="J1459" s="54" t="s">
        <v>58</v>
      </c>
      <c r="K1459" s="49" t="s">
        <v>31</v>
      </c>
      <c r="L1459" s="16" t="s">
        <v>14</v>
      </c>
      <c r="M1459">
        <v>124</v>
      </c>
      <c r="N1459">
        <v>125</v>
      </c>
      <c r="O1459">
        <v>15</v>
      </c>
      <c r="P1459">
        <v>2.7</v>
      </c>
      <c r="Q1459" t="s">
        <v>538</v>
      </c>
      <c r="R1459" t="s">
        <v>501</v>
      </c>
      <c r="S1459" s="41">
        <v>1800</v>
      </c>
      <c r="T1459" s="33" t="s">
        <v>417</v>
      </c>
      <c r="U1459" t="s">
        <v>1474</v>
      </c>
      <c r="V1459">
        <v>105</v>
      </c>
      <c r="W1459" s="12" t="s">
        <v>471</v>
      </c>
      <c r="X1459">
        <v>6</v>
      </c>
      <c r="Y1459">
        <v>7</v>
      </c>
      <c r="Z1459">
        <v>8</v>
      </c>
      <c r="AA1459">
        <v>7</v>
      </c>
      <c r="AB1459">
        <v>3</v>
      </c>
      <c r="AD1459" t="s">
        <v>1589</v>
      </c>
      <c r="AE1459">
        <v>1065</v>
      </c>
      <c r="AF1459" t="s">
        <v>624</v>
      </c>
    </row>
    <row r="1460" spans="1:32" x14ac:dyDescent="0.25">
      <c r="A1460" s="22" t="s">
        <v>294</v>
      </c>
      <c r="B1460" s="19" t="s">
        <v>305</v>
      </c>
      <c r="C1460" s="37" t="str">
        <f>VLOOKUP(X1460, method!$A$1:$B$15, 2, 0)</f>
        <v>中前</v>
      </c>
      <c r="D1460" s="30">
        <v>4</v>
      </c>
      <c r="E1460" s="141" t="str">
        <f t="shared" si="44"/>
        <v/>
      </c>
      <c r="F1460" s="141">
        <f>COUNTIF($B$2:B1460,B1460)</f>
        <v>11</v>
      </c>
      <c r="G1460" s="141" t="str">
        <f t="shared" si="45"/>
        <v/>
      </c>
      <c r="H1460">
        <v>3</v>
      </c>
      <c r="I1460">
        <v>8</v>
      </c>
      <c r="J1460" s="54" t="s">
        <v>58</v>
      </c>
      <c r="K1460" s="74" t="s">
        <v>404</v>
      </c>
      <c r="L1460" s="16" t="s">
        <v>14</v>
      </c>
      <c r="M1460">
        <v>124</v>
      </c>
      <c r="N1460">
        <v>126</v>
      </c>
      <c r="O1460">
        <v>15</v>
      </c>
      <c r="P1460">
        <v>15</v>
      </c>
      <c r="Q1460" t="s">
        <v>868</v>
      </c>
      <c r="R1460" t="s">
        <v>483</v>
      </c>
      <c r="S1460">
        <v>2400</v>
      </c>
      <c r="T1460" s="33" t="s">
        <v>417</v>
      </c>
      <c r="U1460" t="s">
        <v>1574</v>
      </c>
      <c r="V1460">
        <v>104</v>
      </c>
      <c r="W1460" t="s">
        <v>474</v>
      </c>
      <c r="X1460">
        <v>4</v>
      </c>
      <c r="Y1460">
        <v>6</v>
      </c>
      <c r="Z1460">
        <v>6</v>
      </c>
      <c r="AA1460">
        <v>7</v>
      </c>
      <c r="AB1460">
        <v>7</v>
      </c>
      <c r="AC1460">
        <v>4</v>
      </c>
      <c r="AD1460" t="s">
        <v>1683</v>
      </c>
      <c r="AE1460">
        <v>1072</v>
      </c>
      <c r="AF1460" t="s">
        <v>624</v>
      </c>
    </row>
    <row r="1461" spans="1:32" x14ac:dyDescent="0.25">
      <c r="A1461" s="22" t="s">
        <v>294</v>
      </c>
      <c r="B1461" s="19" t="s">
        <v>305</v>
      </c>
      <c r="C1461" s="37" t="str">
        <f>VLOOKUP(X1461, method!$A$1:$B$15, 2, 0)</f>
        <v>中前</v>
      </c>
      <c r="D1461" s="30">
        <v>4</v>
      </c>
      <c r="E1461" s="141" t="str">
        <f t="shared" si="44"/>
        <v/>
      </c>
      <c r="F1461" s="141">
        <f>COUNTIF($B$2:B1461,B1461)</f>
        <v>12</v>
      </c>
      <c r="G1461" s="141" t="str">
        <f t="shared" si="45"/>
        <v/>
      </c>
      <c r="H1461">
        <v>3</v>
      </c>
      <c r="I1461">
        <v>11</v>
      </c>
      <c r="J1461" s="54" t="s">
        <v>58</v>
      </c>
      <c r="K1461" s="56" t="s">
        <v>69</v>
      </c>
      <c r="L1461" s="16" t="s">
        <v>14</v>
      </c>
      <c r="M1461">
        <v>124</v>
      </c>
      <c r="N1461">
        <v>123</v>
      </c>
      <c r="O1461">
        <v>15</v>
      </c>
      <c r="P1461">
        <v>11</v>
      </c>
      <c r="Q1461" t="s">
        <v>631</v>
      </c>
      <c r="R1461" t="s">
        <v>501</v>
      </c>
      <c r="S1461">
        <v>2000</v>
      </c>
      <c r="T1461" s="33" t="s">
        <v>417</v>
      </c>
      <c r="U1461" t="s">
        <v>1576</v>
      </c>
      <c r="V1461">
        <v>104</v>
      </c>
      <c r="W1461" t="s">
        <v>502</v>
      </c>
      <c r="X1461">
        <v>6</v>
      </c>
      <c r="Y1461">
        <v>5</v>
      </c>
      <c r="Z1461">
        <v>6</v>
      </c>
      <c r="AA1461">
        <v>8</v>
      </c>
      <c r="AB1461">
        <v>4</v>
      </c>
      <c r="AD1461" t="s">
        <v>1684</v>
      </c>
      <c r="AE1461">
        <v>1081</v>
      </c>
      <c r="AF1461" t="s">
        <v>624</v>
      </c>
    </row>
    <row r="1462" spans="1:32" x14ac:dyDescent="0.25">
      <c r="A1462" s="22" t="s">
        <v>294</v>
      </c>
      <c r="B1462" s="19" t="s">
        <v>305</v>
      </c>
      <c r="C1462" s="35" t="str">
        <f>VLOOKUP(X1462, method!$A$1:$B$15, 2, 0)</f>
        <v>放頭</v>
      </c>
      <c r="D1462" s="28">
        <v>1</v>
      </c>
      <c r="E1462" s="140" t="str">
        <f t="shared" si="44"/>
        <v/>
      </c>
      <c r="F1462" s="140">
        <f>COUNTIF($B$2:B1462,B1462)</f>
        <v>13</v>
      </c>
      <c r="G1462" s="140" t="str">
        <f t="shared" si="45"/>
        <v/>
      </c>
      <c r="H1462">
        <v>3</v>
      </c>
      <c r="I1462">
        <v>13</v>
      </c>
      <c r="J1462" s="54" t="s">
        <v>58</v>
      </c>
      <c r="K1462" s="56" t="s">
        <v>69</v>
      </c>
      <c r="L1462" s="16" t="s">
        <v>14</v>
      </c>
      <c r="M1462">
        <v>124</v>
      </c>
      <c r="N1462">
        <v>115</v>
      </c>
      <c r="O1462">
        <v>15</v>
      </c>
      <c r="P1462">
        <v>11</v>
      </c>
      <c r="Q1462" t="s">
        <v>748</v>
      </c>
      <c r="R1462" t="s">
        <v>479</v>
      </c>
      <c r="S1462" s="41">
        <v>1800</v>
      </c>
      <c r="T1462" s="33" t="s">
        <v>427</v>
      </c>
      <c r="U1462" t="s">
        <v>1474</v>
      </c>
      <c r="V1462">
        <v>86</v>
      </c>
      <c r="W1462" s="12" t="s">
        <v>423</v>
      </c>
      <c r="X1462">
        <v>3</v>
      </c>
      <c r="Y1462">
        <v>4</v>
      </c>
      <c r="Z1462">
        <v>5</v>
      </c>
      <c r="AA1462">
        <v>5</v>
      </c>
      <c r="AB1462">
        <v>1</v>
      </c>
      <c r="AD1462" t="s">
        <v>1685</v>
      </c>
      <c r="AE1462">
        <v>1081</v>
      </c>
      <c r="AF1462" t="s">
        <v>624</v>
      </c>
    </row>
    <row r="1463" spans="1:32" x14ac:dyDescent="0.25">
      <c r="A1463" s="22" t="s">
        <v>294</v>
      </c>
      <c r="B1463" s="19" t="s">
        <v>305</v>
      </c>
      <c r="C1463" s="35" t="str">
        <f>VLOOKUP(X1463, method!$A$1:$B$15, 2, 0)</f>
        <v>放頭</v>
      </c>
      <c r="D1463" s="30">
        <v>4</v>
      </c>
      <c r="E1463" s="141" t="str">
        <f t="shared" si="44"/>
        <v/>
      </c>
      <c r="F1463" s="141">
        <f>COUNTIF($B$2:B1463,B1463)</f>
        <v>14</v>
      </c>
      <c r="G1463" s="141" t="str">
        <f t="shared" si="45"/>
        <v/>
      </c>
      <c r="H1463">
        <v>3</v>
      </c>
      <c r="I1463">
        <v>5</v>
      </c>
      <c r="J1463" s="54" t="s">
        <v>58</v>
      </c>
      <c r="K1463" s="49" t="s">
        <v>31</v>
      </c>
      <c r="L1463" s="16" t="s">
        <v>14</v>
      </c>
      <c r="M1463">
        <v>124</v>
      </c>
      <c r="N1463">
        <v>135</v>
      </c>
      <c r="O1463">
        <v>15</v>
      </c>
      <c r="P1463">
        <v>2.2999999999999998</v>
      </c>
      <c r="Q1463" t="s">
        <v>634</v>
      </c>
      <c r="R1463" t="s">
        <v>465</v>
      </c>
      <c r="S1463">
        <v>2000</v>
      </c>
      <c r="T1463" s="33" t="s">
        <v>427</v>
      </c>
      <c r="U1463">
        <v>3</v>
      </c>
      <c r="V1463">
        <v>85</v>
      </c>
      <c r="W1463" s="12" t="s">
        <v>446</v>
      </c>
      <c r="X1463">
        <v>3</v>
      </c>
      <c r="Y1463">
        <v>4</v>
      </c>
      <c r="Z1463">
        <v>4</v>
      </c>
      <c r="AA1463">
        <v>3</v>
      </c>
      <c r="AB1463">
        <v>4</v>
      </c>
      <c r="AD1463" t="s">
        <v>1686</v>
      </c>
      <c r="AE1463">
        <v>1072</v>
      </c>
      <c r="AF1463" t="s">
        <v>624</v>
      </c>
    </row>
    <row r="1464" spans="1:32" x14ac:dyDescent="0.25">
      <c r="A1464" s="22" t="s">
        <v>294</v>
      </c>
      <c r="B1464" s="19" t="s">
        <v>305</v>
      </c>
      <c r="C1464" s="37" t="str">
        <f>VLOOKUP(X1464, method!$A$1:$B$15, 2, 0)</f>
        <v>中前</v>
      </c>
      <c r="D1464">
        <v>12</v>
      </c>
      <c r="E1464" s="141" t="str">
        <f t="shared" si="44"/>
        <v/>
      </c>
      <c r="F1464" s="141">
        <f>COUNTIF($B$2:B1464,B1464)</f>
        <v>15</v>
      </c>
      <c r="G1464" s="141" t="str">
        <f t="shared" si="45"/>
        <v/>
      </c>
      <c r="H1464">
        <v>3</v>
      </c>
      <c r="I1464">
        <v>12</v>
      </c>
      <c r="J1464" s="54" t="s">
        <v>58</v>
      </c>
      <c r="K1464" s="87" t="s">
        <v>1367</v>
      </c>
      <c r="L1464" s="16" t="s">
        <v>14</v>
      </c>
      <c r="M1464">
        <v>124</v>
      </c>
      <c r="N1464">
        <v>126</v>
      </c>
      <c r="O1464">
        <v>15</v>
      </c>
      <c r="P1464">
        <v>6.8</v>
      </c>
      <c r="Q1464" t="s">
        <v>605</v>
      </c>
      <c r="R1464" t="s">
        <v>483</v>
      </c>
      <c r="S1464">
        <v>2000</v>
      </c>
      <c r="T1464" s="33" t="s">
        <v>427</v>
      </c>
      <c r="U1464" t="s">
        <v>1620</v>
      </c>
      <c r="V1464">
        <v>85</v>
      </c>
      <c r="W1464" t="s">
        <v>1329</v>
      </c>
      <c r="X1464">
        <v>5</v>
      </c>
      <c r="Y1464">
        <v>5</v>
      </c>
      <c r="Z1464">
        <v>5</v>
      </c>
      <c r="AA1464">
        <v>11</v>
      </c>
      <c r="AB1464">
        <v>12</v>
      </c>
      <c r="AD1464" t="s">
        <v>1687</v>
      </c>
      <c r="AE1464">
        <v>1053</v>
      </c>
      <c r="AF1464" t="s">
        <v>624</v>
      </c>
    </row>
    <row r="1465" spans="1:32" x14ac:dyDescent="0.25">
      <c r="A1465" s="22" t="s">
        <v>294</v>
      </c>
      <c r="B1465" s="19" t="s">
        <v>305</v>
      </c>
      <c r="C1465" s="37" t="str">
        <f>VLOOKUP(X1465, method!$A$1:$B$15, 2, 0)</f>
        <v>中前</v>
      </c>
      <c r="D1465" s="28">
        <v>3</v>
      </c>
      <c r="E1465" s="140" t="str">
        <f t="shared" si="44"/>
        <v/>
      </c>
      <c r="F1465" s="140">
        <f>COUNTIF($B$2:B1465,B1465)</f>
        <v>16</v>
      </c>
      <c r="G1465" s="140" t="str">
        <f t="shared" si="45"/>
        <v/>
      </c>
      <c r="H1465">
        <v>3</v>
      </c>
      <c r="I1465">
        <v>12</v>
      </c>
      <c r="J1465" s="54" t="s">
        <v>58</v>
      </c>
      <c r="K1465" s="87" t="s">
        <v>1367</v>
      </c>
      <c r="L1465" s="16" t="s">
        <v>14</v>
      </c>
      <c r="M1465">
        <v>124</v>
      </c>
      <c r="N1465">
        <v>126</v>
      </c>
      <c r="O1465">
        <v>15</v>
      </c>
      <c r="P1465">
        <v>7.9</v>
      </c>
      <c r="Q1465" t="s">
        <v>607</v>
      </c>
      <c r="R1465" t="s">
        <v>501</v>
      </c>
      <c r="S1465" s="41">
        <v>1800</v>
      </c>
      <c r="T1465" s="33" t="s">
        <v>417</v>
      </c>
      <c r="U1465" t="s">
        <v>1620</v>
      </c>
      <c r="V1465">
        <v>85</v>
      </c>
      <c r="W1465" t="s">
        <v>441</v>
      </c>
      <c r="X1465">
        <v>4</v>
      </c>
      <c r="Y1465">
        <v>3</v>
      </c>
      <c r="Z1465">
        <v>2</v>
      </c>
      <c r="AA1465">
        <v>4</v>
      </c>
      <c r="AB1465">
        <v>3</v>
      </c>
      <c r="AD1465" t="s">
        <v>1688</v>
      </c>
      <c r="AE1465">
        <v>1069</v>
      </c>
      <c r="AF1465" t="s">
        <v>624</v>
      </c>
    </row>
    <row r="1466" spans="1:32" x14ac:dyDescent="0.25">
      <c r="A1466" s="22" t="s">
        <v>294</v>
      </c>
      <c r="B1466" s="19" t="s">
        <v>305</v>
      </c>
      <c r="C1466" s="35" t="str">
        <f>VLOOKUP(X1466, method!$A$1:$B$15, 2, 0)</f>
        <v>放頭</v>
      </c>
      <c r="D1466" s="28">
        <v>2</v>
      </c>
      <c r="E1466" s="140" t="str">
        <f t="shared" si="44"/>
        <v/>
      </c>
      <c r="F1466" s="140">
        <f>COUNTIF($B$2:B1466,B1466)</f>
        <v>17</v>
      </c>
      <c r="G1466" s="140" t="str">
        <f t="shared" si="45"/>
        <v/>
      </c>
      <c r="H1466">
        <v>3</v>
      </c>
      <c r="I1466">
        <v>4</v>
      </c>
      <c r="J1466" s="54" t="s">
        <v>58</v>
      </c>
      <c r="K1466" s="56" t="s">
        <v>69</v>
      </c>
      <c r="L1466" s="16" t="s">
        <v>14</v>
      </c>
      <c r="M1466">
        <v>124</v>
      </c>
      <c r="N1466">
        <v>131</v>
      </c>
      <c r="O1466">
        <v>15</v>
      </c>
      <c r="P1466">
        <v>2.9</v>
      </c>
      <c r="Q1466" t="s">
        <v>1024</v>
      </c>
      <c r="R1466" t="s">
        <v>483</v>
      </c>
      <c r="S1466">
        <v>2000</v>
      </c>
      <c r="T1466" s="33" t="s">
        <v>417</v>
      </c>
      <c r="U1466">
        <v>2</v>
      </c>
      <c r="V1466">
        <v>83</v>
      </c>
      <c r="W1466" s="12" t="s">
        <v>654</v>
      </c>
      <c r="X1466">
        <v>3</v>
      </c>
      <c r="Y1466">
        <v>4</v>
      </c>
      <c r="Z1466">
        <v>3</v>
      </c>
      <c r="AA1466">
        <v>3</v>
      </c>
      <c r="AB1466">
        <v>2</v>
      </c>
      <c r="AD1466" t="s">
        <v>1689</v>
      </c>
      <c r="AE1466">
        <v>1062</v>
      </c>
      <c r="AF1466" t="s">
        <v>624</v>
      </c>
    </row>
    <row r="1467" spans="1:32" x14ac:dyDescent="0.25">
      <c r="A1467" s="22" t="s">
        <v>294</v>
      </c>
      <c r="B1467" s="19" t="s">
        <v>305</v>
      </c>
      <c r="C1467" s="37" t="str">
        <f>VLOOKUP(X1467, method!$A$1:$B$15, 2, 0)</f>
        <v>中前</v>
      </c>
      <c r="D1467" s="28">
        <v>1</v>
      </c>
      <c r="E1467" s="140" t="str">
        <f t="shared" si="44"/>
        <v/>
      </c>
      <c r="F1467" s="140">
        <f>COUNTIF($B$2:B1467,B1467)</f>
        <v>18</v>
      </c>
      <c r="G1467" s="140" t="str">
        <f t="shared" si="45"/>
        <v/>
      </c>
      <c r="H1467">
        <v>3</v>
      </c>
      <c r="I1467">
        <v>9</v>
      </c>
      <c r="J1467" s="54" t="s">
        <v>58</v>
      </c>
      <c r="K1467" s="56" t="s">
        <v>69</v>
      </c>
      <c r="L1467" s="16" t="s">
        <v>14</v>
      </c>
      <c r="M1467">
        <v>124</v>
      </c>
      <c r="N1467">
        <v>115</v>
      </c>
      <c r="O1467">
        <v>15</v>
      </c>
      <c r="P1467">
        <v>2.7</v>
      </c>
      <c r="Q1467" t="s">
        <v>1052</v>
      </c>
      <c r="R1467" t="s">
        <v>508</v>
      </c>
      <c r="S1467">
        <v>2000</v>
      </c>
      <c r="T1467" s="33" t="s">
        <v>417</v>
      </c>
      <c r="U1467">
        <v>2</v>
      </c>
      <c r="V1467">
        <v>76</v>
      </c>
      <c r="W1467" s="12" t="s">
        <v>423</v>
      </c>
      <c r="X1467">
        <v>5</v>
      </c>
      <c r="Y1467">
        <v>4</v>
      </c>
      <c r="Z1467">
        <v>4</v>
      </c>
      <c r="AA1467">
        <v>3</v>
      </c>
      <c r="AB1467">
        <v>1</v>
      </c>
      <c r="AD1467" t="s">
        <v>1690</v>
      </c>
      <c r="AE1467">
        <v>1067</v>
      </c>
      <c r="AF1467" t="s">
        <v>624</v>
      </c>
    </row>
    <row r="1468" spans="1:32" x14ac:dyDescent="0.25">
      <c r="A1468" s="22" t="s">
        <v>294</v>
      </c>
      <c r="B1468" s="19" t="s">
        <v>305</v>
      </c>
      <c r="C1468" s="37" t="str">
        <f>VLOOKUP(X1468, method!$A$1:$B$15, 2, 0)</f>
        <v>中前</v>
      </c>
      <c r="D1468">
        <v>8</v>
      </c>
      <c r="E1468" s="141" t="str">
        <f t="shared" si="44"/>
        <v/>
      </c>
      <c r="F1468" s="141">
        <f>COUNTIF($B$2:B1468,B1468)</f>
        <v>19</v>
      </c>
      <c r="G1468" s="141" t="str">
        <f t="shared" si="45"/>
        <v/>
      </c>
      <c r="H1468">
        <v>3</v>
      </c>
      <c r="I1468">
        <v>2</v>
      </c>
      <c r="J1468" s="54" t="s">
        <v>58</v>
      </c>
      <c r="K1468" s="53" t="s">
        <v>53</v>
      </c>
      <c r="L1468" s="16" t="s">
        <v>14</v>
      </c>
      <c r="M1468">
        <v>124</v>
      </c>
      <c r="N1468">
        <v>133</v>
      </c>
      <c r="O1468">
        <v>15</v>
      </c>
      <c r="P1468">
        <v>2.7</v>
      </c>
      <c r="Q1468" t="s">
        <v>1110</v>
      </c>
      <c r="R1468" t="s">
        <v>483</v>
      </c>
      <c r="S1468" s="41">
        <v>1800</v>
      </c>
      <c r="T1468" s="33" t="s">
        <v>417</v>
      </c>
      <c r="U1468">
        <v>3</v>
      </c>
      <c r="V1468">
        <v>76</v>
      </c>
      <c r="W1468" t="s">
        <v>753</v>
      </c>
      <c r="X1468">
        <v>5</v>
      </c>
      <c r="Y1468">
        <v>5</v>
      </c>
      <c r="Z1468">
        <v>8</v>
      </c>
      <c r="AA1468">
        <v>9</v>
      </c>
      <c r="AB1468">
        <v>8</v>
      </c>
      <c r="AD1468" t="s">
        <v>1643</v>
      </c>
      <c r="AE1468">
        <v>1047</v>
      </c>
      <c r="AF1468" t="s">
        <v>624</v>
      </c>
    </row>
    <row r="1469" spans="1:32" x14ac:dyDescent="0.25">
      <c r="A1469" s="22" t="s">
        <v>294</v>
      </c>
      <c r="B1469" s="19" t="s">
        <v>305</v>
      </c>
      <c r="C1469" s="37" t="str">
        <f>VLOOKUP(X1469, method!$A$1:$B$15, 2, 0)</f>
        <v>中前</v>
      </c>
      <c r="D1469" s="28">
        <v>1</v>
      </c>
      <c r="E1469" s="140" t="str">
        <f t="shared" si="44"/>
        <v/>
      </c>
      <c r="F1469" s="140">
        <f>COUNTIF($B$2:B1469,B1469)</f>
        <v>20</v>
      </c>
      <c r="G1469" s="140" t="str">
        <f t="shared" si="45"/>
        <v/>
      </c>
      <c r="H1469">
        <v>3</v>
      </c>
      <c r="I1469">
        <v>12</v>
      </c>
      <c r="J1469" s="54" t="s">
        <v>58</v>
      </c>
      <c r="K1469" s="53" t="s">
        <v>53</v>
      </c>
      <c r="L1469" s="16" t="s">
        <v>14</v>
      </c>
      <c r="M1469">
        <v>124</v>
      </c>
      <c r="N1469">
        <v>126</v>
      </c>
      <c r="O1469">
        <v>15</v>
      </c>
      <c r="P1469">
        <v>4.8</v>
      </c>
      <c r="Q1469" t="s">
        <v>1519</v>
      </c>
      <c r="R1469" t="s">
        <v>501</v>
      </c>
      <c r="S1469">
        <v>2000</v>
      </c>
      <c r="T1469" s="33" t="s">
        <v>427</v>
      </c>
      <c r="U1469">
        <v>3</v>
      </c>
      <c r="V1469">
        <v>70</v>
      </c>
      <c r="W1469" s="12" t="s">
        <v>654</v>
      </c>
      <c r="X1469">
        <v>6</v>
      </c>
      <c r="Y1469">
        <v>6</v>
      </c>
      <c r="Z1469">
        <v>5</v>
      </c>
      <c r="AA1469">
        <v>6</v>
      </c>
      <c r="AB1469">
        <v>1</v>
      </c>
      <c r="AD1469" t="s">
        <v>1691</v>
      </c>
      <c r="AE1469">
        <v>1065</v>
      </c>
      <c r="AF1469" t="s">
        <v>624</v>
      </c>
    </row>
    <row r="1470" spans="1:32" x14ac:dyDescent="0.25">
      <c r="A1470" s="22" t="s">
        <v>294</v>
      </c>
      <c r="B1470" s="19" t="s">
        <v>305</v>
      </c>
      <c r="C1470" s="37" t="str">
        <f>VLOOKUP(X1470, method!$A$1:$B$15, 2, 0)</f>
        <v>中前</v>
      </c>
      <c r="D1470" s="28">
        <v>1</v>
      </c>
      <c r="E1470" s="140" t="str">
        <f t="shared" si="44"/>
        <v/>
      </c>
      <c r="F1470" s="140">
        <f>COUNTIF($B$2:B1470,B1470)</f>
        <v>21</v>
      </c>
      <c r="G1470" s="140" t="str">
        <f t="shared" si="45"/>
        <v/>
      </c>
      <c r="H1470">
        <v>3</v>
      </c>
      <c r="I1470">
        <v>11</v>
      </c>
      <c r="J1470" s="54" t="s">
        <v>58</v>
      </c>
      <c r="K1470" s="49" t="s">
        <v>31</v>
      </c>
      <c r="L1470" s="16" t="s">
        <v>14</v>
      </c>
      <c r="M1470">
        <v>124</v>
      </c>
      <c r="N1470">
        <v>123</v>
      </c>
      <c r="O1470">
        <v>15</v>
      </c>
      <c r="P1470">
        <v>7.8</v>
      </c>
      <c r="Q1470" t="s">
        <v>1030</v>
      </c>
      <c r="R1470" t="s">
        <v>465</v>
      </c>
      <c r="S1470" s="41">
        <v>1800</v>
      </c>
      <c r="T1470" s="33" t="s">
        <v>417</v>
      </c>
      <c r="U1470">
        <v>3</v>
      </c>
      <c r="V1470">
        <v>64</v>
      </c>
      <c r="W1470" s="12" t="s">
        <v>446</v>
      </c>
      <c r="X1470">
        <v>6</v>
      </c>
      <c r="Y1470">
        <v>6</v>
      </c>
      <c r="Z1470">
        <v>5</v>
      </c>
      <c r="AA1470">
        <v>2</v>
      </c>
      <c r="AB1470">
        <v>1</v>
      </c>
      <c r="AD1470" t="s">
        <v>310</v>
      </c>
      <c r="AE1470">
        <v>1063</v>
      </c>
      <c r="AF1470" t="s">
        <v>624</v>
      </c>
    </row>
    <row r="1471" spans="1:32" x14ac:dyDescent="0.25">
      <c r="A1471" s="22" t="s">
        <v>294</v>
      </c>
      <c r="B1471" s="20" t="s">
        <v>307</v>
      </c>
      <c r="C1471" s="37" t="str">
        <f>VLOOKUP(X1471, method!$A$1:$B$15, 2, 0)</f>
        <v>中前</v>
      </c>
      <c r="D1471" s="28">
        <v>1</v>
      </c>
      <c r="E1471" s="140" t="str">
        <f t="shared" si="44"/>
        <v>忠</v>
      </c>
      <c r="F1471" s="140">
        <f>COUNTIF($B$2:B1471,B1471)</f>
        <v>1</v>
      </c>
      <c r="G1471" s="140" t="str">
        <f t="shared" si="45"/>
        <v/>
      </c>
      <c r="H1471">
        <v>8</v>
      </c>
      <c r="I1471">
        <v>1</v>
      </c>
      <c r="J1471" s="59" t="s">
        <v>85</v>
      </c>
      <c r="K1471" s="59" t="s">
        <v>85</v>
      </c>
      <c r="L1471" s="23" t="s">
        <v>154</v>
      </c>
      <c r="M1471">
        <v>124</v>
      </c>
      <c r="N1471">
        <v>129</v>
      </c>
      <c r="O1471">
        <v>6.2</v>
      </c>
      <c r="P1471">
        <v>4.5999999999999996</v>
      </c>
      <c r="Q1471" t="s">
        <v>728</v>
      </c>
      <c r="R1471" t="s">
        <v>508</v>
      </c>
      <c r="S1471">
        <v>1600</v>
      </c>
      <c r="T1471" s="33" t="s">
        <v>417</v>
      </c>
      <c r="U1471">
        <v>2</v>
      </c>
      <c r="V1471">
        <v>96</v>
      </c>
      <c r="W1471" s="12" t="s">
        <v>654</v>
      </c>
      <c r="X1471">
        <v>7</v>
      </c>
      <c r="Y1471">
        <v>8</v>
      </c>
      <c r="Z1471">
        <v>7</v>
      </c>
      <c r="AA1471">
        <v>1</v>
      </c>
      <c r="AD1471" t="s">
        <v>1692</v>
      </c>
      <c r="AE1471">
        <v>1152</v>
      </c>
      <c r="AF1471" t="s">
        <v>46</v>
      </c>
    </row>
    <row r="1472" spans="1:32" x14ac:dyDescent="0.25">
      <c r="A1472" s="22" t="s">
        <v>294</v>
      </c>
      <c r="B1472" s="20" t="s">
        <v>307</v>
      </c>
      <c r="C1472" s="35" t="str">
        <f>VLOOKUP(X1472, method!$A$1:$B$15, 2, 0)</f>
        <v>放頭</v>
      </c>
      <c r="D1472">
        <v>6</v>
      </c>
      <c r="E1472" s="141" t="str">
        <f t="shared" si="44"/>
        <v>忠</v>
      </c>
      <c r="F1472" s="141">
        <f>COUNTIF($B$2:B1472,B1472)</f>
        <v>2</v>
      </c>
      <c r="G1472" s="141" t="str">
        <f t="shared" si="45"/>
        <v/>
      </c>
      <c r="H1472">
        <v>8</v>
      </c>
      <c r="I1472">
        <v>8</v>
      </c>
      <c r="J1472" s="59" t="s">
        <v>85</v>
      </c>
      <c r="K1472" s="59" t="s">
        <v>85</v>
      </c>
      <c r="L1472" s="23" t="s">
        <v>154</v>
      </c>
      <c r="M1472">
        <v>124</v>
      </c>
      <c r="N1472">
        <v>126</v>
      </c>
      <c r="O1472">
        <v>6.2</v>
      </c>
      <c r="P1472">
        <v>3</v>
      </c>
      <c r="Q1472" t="s">
        <v>951</v>
      </c>
      <c r="R1472" t="s">
        <v>483</v>
      </c>
      <c r="S1472">
        <v>1600</v>
      </c>
      <c r="T1472" s="33" t="s">
        <v>427</v>
      </c>
      <c r="U1472">
        <v>2</v>
      </c>
      <c r="V1472">
        <v>96</v>
      </c>
      <c r="W1472" s="12" t="s">
        <v>549</v>
      </c>
      <c r="X1472">
        <v>2</v>
      </c>
      <c r="Y1472">
        <v>3</v>
      </c>
      <c r="Z1472">
        <v>3</v>
      </c>
      <c r="AA1472">
        <v>6</v>
      </c>
      <c r="AD1472" t="s">
        <v>1693</v>
      </c>
      <c r="AE1472">
        <v>1150</v>
      </c>
      <c r="AF1472" t="s">
        <v>46</v>
      </c>
    </row>
    <row r="1473" spans="1:32" x14ac:dyDescent="0.25">
      <c r="A1473" s="22" t="s">
        <v>294</v>
      </c>
      <c r="B1473" s="20" t="s">
        <v>307</v>
      </c>
      <c r="C1473" s="37" t="str">
        <f>VLOOKUP(X1473, method!$A$1:$B$15, 2, 0)</f>
        <v>中前</v>
      </c>
      <c r="D1473" s="28">
        <v>3</v>
      </c>
      <c r="E1473" s="140" t="str">
        <f t="shared" si="44"/>
        <v>忠</v>
      </c>
      <c r="F1473" s="140">
        <f>COUNTIF($B$2:B1473,B1473)</f>
        <v>3</v>
      </c>
      <c r="G1473" s="140" t="str">
        <f t="shared" si="45"/>
        <v/>
      </c>
      <c r="H1473">
        <v>8</v>
      </c>
      <c r="I1473">
        <v>5</v>
      </c>
      <c r="J1473" s="59" t="s">
        <v>85</v>
      </c>
      <c r="K1473" s="59" t="s">
        <v>85</v>
      </c>
      <c r="L1473" s="23" t="s">
        <v>154</v>
      </c>
      <c r="M1473">
        <v>124</v>
      </c>
      <c r="N1473">
        <v>134</v>
      </c>
      <c r="O1473">
        <v>6.2</v>
      </c>
      <c r="P1473">
        <v>3.3</v>
      </c>
      <c r="Q1473" t="s">
        <v>570</v>
      </c>
      <c r="R1473" t="s">
        <v>465</v>
      </c>
      <c r="S1473">
        <v>1400</v>
      </c>
      <c r="T1473" s="33" t="s">
        <v>427</v>
      </c>
      <c r="U1473">
        <v>2</v>
      </c>
      <c r="V1473">
        <v>96</v>
      </c>
      <c r="W1473" s="12" t="s">
        <v>423</v>
      </c>
      <c r="X1473">
        <v>6</v>
      </c>
      <c r="Y1473">
        <v>7</v>
      </c>
      <c r="Z1473">
        <v>7</v>
      </c>
      <c r="AA1473">
        <v>3</v>
      </c>
      <c r="AD1473" t="s">
        <v>1388</v>
      </c>
      <c r="AE1473">
        <v>1149</v>
      </c>
      <c r="AF1473" t="s">
        <v>46</v>
      </c>
    </row>
    <row r="1474" spans="1:32" x14ac:dyDescent="0.25">
      <c r="A1474" s="22" t="s">
        <v>294</v>
      </c>
      <c r="B1474" s="20" t="s">
        <v>307</v>
      </c>
      <c r="C1474" s="37" t="str">
        <f>VLOOKUP(X1474, method!$A$1:$B$15, 2, 0)</f>
        <v>中前</v>
      </c>
      <c r="D1474" s="28">
        <v>1</v>
      </c>
      <c r="E1474" s="140" t="str">
        <f t="shared" ref="E1474:E1537" si="46">IF(COUNTIFS($B:$B,B1474,$F:$F,"&lt;="&amp;5,$D:$D,"&lt;="&amp;5)&gt;=3,"忠","")</f>
        <v>忠</v>
      </c>
      <c r="F1474" s="140">
        <f>COUNTIF($B$2:B1474,B1474)</f>
        <v>4</v>
      </c>
      <c r="G1474" s="140" t="str">
        <f t="shared" ref="G1474:G1537" si="47">IF(F1474&lt;=5,
    IF(COUNTIFS($B:$B,TRIM($B1474),$F:$F,"&lt;=5",$AC:$AC,"&lt;&gt;"&amp;LOOKUP(1,0/((TRIM($B:$B)=TRIM($B1474))*($F:$F=1)),$AC:$AC))&gt;0,
    "倉",""),
"")</f>
        <v/>
      </c>
      <c r="H1474">
        <v>8</v>
      </c>
      <c r="I1474">
        <v>4</v>
      </c>
      <c r="J1474" s="59" t="s">
        <v>85</v>
      </c>
      <c r="K1474" s="59" t="s">
        <v>85</v>
      </c>
      <c r="L1474" s="23" t="s">
        <v>154</v>
      </c>
      <c r="M1474">
        <v>124</v>
      </c>
      <c r="N1474">
        <v>127</v>
      </c>
      <c r="O1474">
        <v>6.2</v>
      </c>
      <c r="P1474">
        <v>2.8</v>
      </c>
      <c r="Q1474" t="s">
        <v>551</v>
      </c>
      <c r="R1474" s="31" t="s">
        <v>420</v>
      </c>
      <c r="S1474">
        <v>1650</v>
      </c>
      <c r="T1474" s="33" t="s">
        <v>427</v>
      </c>
      <c r="U1474">
        <v>2</v>
      </c>
      <c r="V1474">
        <v>89</v>
      </c>
      <c r="W1474" s="12" t="s">
        <v>581</v>
      </c>
      <c r="X1474">
        <v>5</v>
      </c>
      <c r="Y1474">
        <v>6</v>
      </c>
      <c r="Z1474">
        <v>5</v>
      </c>
      <c r="AA1474">
        <v>1</v>
      </c>
      <c r="AD1474" t="s">
        <v>1694</v>
      </c>
      <c r="AE1474">
        <v>1135</v>
      </c>
      <c r="AF1474" t="s">
        <v>46</v>
      </c>
    </row>
    <row r="1475" spans="1:32" x14ac:dyDescent="0.25">
      <c r="A1475" s="22" t="s">
        <v>294</v>
      </c>
      <c r="B1475" s="20" t="s">
        <v>307</v>
      </c>
      <c r="C1475" s="35" t="str">
        <f>VLOOKUP(X1475, method!$A$1:$B$15, 2, 0)</f>
        <v>放頭</v>
      </c>
      <c r="D1475" s="28">
        <v>1</v>
      </c>
      <c r="E1475" s="140" t="str">
        <f t="shared" si="46"/>
        <v>忠</v>
      </c>
      <c r="F1475" s="140">
        <f>COUNTIF($B$2:B1475,B1475)</f>
        <v>5</v>
      </c>
      <c r="G1475" s="140" t="str">
        <f t="shared" si="47"/>
        <v/>
      </c>
      <c r="H1475">
        <v>8</v>
      </c>
      <c r="I1475">
        <v>5</v>
      </c>
      <c r="J1475" s="59" t="s">
        <v>85</v>
      </c>
      <c r="K1475" s="59" t="s">
        <v>85</v>
      </c>
      <c r="L1475" s="23" t="s">
        <v>154</v>
      </c>
      <c r="M1475">
        <v>124</v>
      </c>
      <c r="N1475">
        <v>121</v>
      </c>
      <c r="O1475">
        <v>6.2</v>
      </c>
      <c r="P1475">
        <v>2.2999999999999998</v>
      </c>
      <c r="Q1475" t="s">
        <v>628</v>
      </c>
      <c r="R1475" t="s">
        <v>477</v>
      </c>
      <c r="S1475">
        <v>1600</v>
      </c>
      <c r="T1475" s="33" t="s">
        <v>427</v>
      </c>
      <c r="U1475">
        <v>2</v>
      </c>
      <c r="V1475">
        <v>82</v>
      </c>
      <c r="W1475" s="12" t="s">
        <v>446</v>
      </c>
      <c r="X1475">
        <v>3</v>
      </c>
      <c r="Y1475">
        <v>2</v>
      </c>
      <c r="Z1475">
        <v>2</v>
      </c>
      <c r="AA1475">
        <v>1</v>
      </c>
      <c r="AD1475" t="s">
        <v>1695</v>
      </c>
      <c r="AE1475">
        <v>1144</v>
      </c>
      <c r="AF1475" t="s">
        <v>46</v>
      </c>
    </row>
    <row r="1476" spans="1:32" x14ac:dyDescent="0.25">
      <c r="A1476" s="22" t="s">
        <v>294</v>
      </c>
      <c r="B1476" s="20" t="s">
        <v>307</v>
      </c>
      <c r="C1476" s="37" t="str">
        <f>VLOOKUP(X1476, method!$A$1:$B$15, 2, 0)</f>
        <v>中前</v>
      </c>
      <c r="D1476" s="28">
        <v>1</v>
      </c>
      <c r="E1476" s="140" t="str">
        <f t="shared" si="46"/>
        <v>忠</v>
      </c>
      <c r="F1476" s="140">
        <f>COUNTIF($B$2:B1476,B1476)</f>
        <v>6</v>
      </c>
      <c r="G1476" s="140" t="str">
        <f t="shared" si="47"/>
        <v/>
      </c>
      <c r="H1476">
        <v>8</v>
      </c>
      <c r="I1476">
        <v>5</v>
      </c>
      <c r="J1476" s="59" t="s">
        <v>85</v>
      </c>
      <c r="K1476" s="59" t="s">
        <v>85</v>
      </c>
      <c r="L1476" s="23" t="s">
        <v>154</v>
      </c>
      <c r="M1476">
        <v>124</v>
      </c>
      <c r="N1476">
        <v>132</v>
      </c>
      <c r="O1476">
        <v>6.2</v>
      </c>
      <c r="P1476">
        <v>4.8</v>
      </c>
      <c r="Q1476" t="s">
        <v>576</v>
      </c>
      <c r="R1476" t="s">
        <v>508</v>
      </c>
      <c r="S1476">
        <v>1400</v>
      </c>
      <c r="T1476" s="33" t="s">
        <v>417</v>
      </c>
      <c r="U1476">
        <v>3</v>
      </c>
      <c r="V1476">
        <v>75</v>
      </c>
      <c r="W1476" s="12" t="s">
        <v>989</v>
      </c>
      <c r="X1476">
        <v>4</v>
      </c>
      <c r="Y1476">
        <v>6</v>
      </c>
      <c r="Z1476">
        <v>6</v>
      </c>
      <c r="AA1476">
        <v>1</v>
      </c>
      <c r="AD1476" t="s">
        <v>1696</v>
      </c>
      <c r="AE1476">
        <v>1139</v>
      </c>
      <c r="AF1476" t="s">
        <v>46</v>
      </c>
    </row>
    <row r="1477" spans="1:32" x14ac:dyDescent="0.25">
      <c r="A1477" s="22" t="s">
        <v>294</v>
      </c>
      <c r="B1477" s="20" t="s">
        <v>307</v>
      </c>
      <c r="C1477" s="35" t="str">
        <f>VLOOKUP(X1477, method!$A$1:$B$15, 2, 0)</f>
        <v>放頭</v>
      </c>
      <c r="D1477" s="28">
        <v>1</v>
      </c>
      <c r="E1477" s="140" t="str">
        <f t="shared" si="46"/>
        <v>忠</v>
      </c>
      <c r="F1477" s="140">
        <f>COUNTIF($B$2:B1477,B1477)</f>
        <v>7</v>
      </c>
      <c r="G1477" s="140" t="str">
        <f t="shared" si="47"/>
        <v/>
      </c>
      <c r="H1477">
        <v>8</v>
      </c>
      <c r="I1477">
        <v>3</v>
      </c>
      <c r="J1477" s="59" t="s">
        <v>85</v>
      </c>
      <c r="K1477" s="59" t="s">
        <v>85</v>
      </c>
      <c r="L1477" s="23" t="s">
        <v>154</v>
      </c>
      <c r="M1477">
        <v>124</v>
      </c>
      <c r="N1477">
        <v>124</v>
      </c>
      <c r="O1477">
        <v>6.2</v>
      </c>
      <c r="P1477">
        <v>4.7</v>
      </c>
      <c r="Q1477" t="s">
        <v>1221</v>
      </c>
      <c r="R1477" t="s">
        <v>479</v>
      </c>
      <c r="S1477">
        <v>1400</v>
      </c>
      <c r="T1477" s="34" t="s">
        <v>438</v>
      </c>
      <c r="U1477">
        <v>3</v>
      </c>
      <c r="V1477">
        <v>68</v>
      </c>
      <c r="W1477" s="12" t="s">
        <v>654</v>
      </c>
      <c r="X1477">
        <v>1</v>
      </c>
      <c r="Y1477">
        <v>1</v>
      </c>
      <c r="Z1477">
        <v>1</v>
      </c>
      <c r="AA1477">
        <v>1</v>
      </c>
      <c r="AD1477" t="s">
        <v>1062</v>
      </c>
      <c r="AE1477">
        <v>1137</v>
      </c>
      <c r="AF1477" t="s">
        <v>46</v>
      </c>
    </row>
    <row r="1478" spans="1:32" x14ac:dyDescent="0.25">
      <c r="A1478" s="22" t="s">
        <v>294</v>
      </c>
      <c r="B1478" s="20" t="s">
        <v>307</v>
      </c>
      <c r="C1478" s="37" t="str">
        <f>VLOOKUP(X1478, method!$A$1:$B$15, 2, 0)</f>
        <v>中前</v>
      </c>
      <c r="D1478" s="28">
        <v>2</v>
      </c>
      <c r="E1478" s="140" t="str">
        <f t="shared" si="46"/>
        <v>忠</v>
      </c>
      <c r="F1478" s="140">
        <f>COUNTIF($B$2:B1478,B1478)</f>
        <v>8</v>
      </c>
      <c r="G1478" s="140" t="str">
        <f t="shared" si="47"/>
        <v/>
      </c>
      <c r="H1478">
        <v>8</v>
      </c>
      <c r="I1478">
        <v>6</v>
      </c>
      <c r="J1478" s="59" t="s">
        <v>85</v>
      </c>
      <c r="K1478" s="59" t="s">
        <v>85</v>
      </c>
      <c r="L1478" s="23" t="s">
        <v>154</v>
      </c>
      <c r="M1478">
        <v>124</v>
      </c>
      <c r="N1478">
        <v>124</v>
      </c>
      <c r="O1478">
        <v>6.2</v>
      </c>
      <c r="P1478">
        <v>2.2000000000000002</v>
      </c>
      <c r="Q1478" t="s">
        <v>715</v>
      </c>
      <c r="R1478" t="s">
        <v>508</v>
      </c>
      <c r="S1478">
        <v>1200</v>
      </c>
      <c r="T1478" s="33" t="s">
        <v>417</v>
      </c>
      <c r="U1478">
        <v>3</v>
      </c>
      <c r="V1478">
        <v>66</v>
      </c>
      <c r="W1478" s="12" t="s">
        <v>654</v>
      </c>
      <c r="X1478">
        <v>5</v>
      </c>
      <c r="Y1478">
        <v>6</v>
      </c>
      <c r="Z1478">
        <v>2</v>
      </c>
      <c r="AD1478" t="s">
        <v>1697</v>
      </c>
      <c r="AE1478">
        <v>1152</v>
      </c>
      <c r="AF1478" t="s">
        <v>46</v>
      </c>
    </row>
    <row r="1479" spans="1:32" x14ac:dyDescent="0.25">
      <c r="A1479" s="22" t="s">
        <v>294</v>
      </c>
      <c r="B1479" s="20" t="s">
        <v>307</v>
      </c>
      <c r="C1479" s="36" t="str">
        <f>VLOOKUP(X1479, method!$A$1:$B$15, 2, 0)</f>
        <v>中後</v>
      </c>
      <c r="D1479" s="28">
        <v>1</v>
      </c>
      <c r="E1479" s="140" t="str">
        <f t="shared" si="46"/>
        <v>忠</v>
      </c>
      <c r="F1479" s="140">
        <f>COUNTIF($B$2:B1479,B1479)</f>
        <v>9</v>
      </c>
      <c r="G1479" s="140" t="str">
        <f t="shared" si="47"/>
        <v/>
      </c>
      <c r="H1479">
        <v>8</v>
      </c>
      <c r="I1479">
        <v>9</v>
      </c>
      <c r="J1479" s="59" t="s">
        <v>85</v>
      </c>
      <c r="K1479" s="59" t="s">
        <v>85</v>
      </c>
      <c r="L1479" s="23" t="s">
        <v>154</v>
      </c>
      <c r="M1479">
        <v>124</v>
      </c>
      <c r="N1479">
        <v>134</v>
      </c>
      <c r="O1479">
        <v>6.2</v>
      </c>
      <c r="P1479">
        <v>4.5</v>
      </c>
      <c r="Q1479" t="s">
        <v>744</v>
      </c>
      <c r="R1479" t="s">
        <v>479</v>
      </c>
      <c r="S1479">
        <v>1200</v>
      </c>
      <c r="T1479" s="33" t="s">
        <v>417</v>
      </c>
      <c r="U1479">
        <v>4</v>
      </c>
      <c r="V1479">
        <v>59</v>
      </c>
      <c r="W1479" s="12" t="s">
        <v>423</v>
      </c>
      <c r="X1479">
        <v>9</v>
      </c>
      <c r="Y1479">
        <v>8</v>
      </c>
      <c r="Z1479">
        <v>1</v>
      </c>
      <c r="AD1479" t="s">
        <v>278</v>
      </c>
      <c r="AE1479">
        <v>1149</v>
      </c>
      <c r="AF1479" t="s">
        <v>46</v>
      </c>
    </row>
    <row r="1480" spans="1:32" x14ac:dyDescent="0.25">
      <c r="A1480" s="22" t="s">
        <v>294</v>
      </c>
      <c r="B1480" s="20" t="s">
        <v>307</v>
      </c>
      <c r="C1480" s="37" t="str">
        <f>VLOOKUP(X1480, method!$A$1:$B$15, 2, 0)</f>
        <v>中前</v>
      </c>
      <c r="D1480" s="28">
        <v>1</v>
      </c>
      <c r="E1480" s="140" t="str">
        <f t="shared" si="46"/>
        <v>忠</v>
      </c>
      <c r="F1480" s="140">
        <f>COUNTIF($B$2:B1480,B1480)</f>
        <v>10</v>
      </c>
      <c r="G1480" s="140" t="str">
        <f t="shared" si="47"/>
        <v/>
      </c>
      <c r="H1480">
        <v>8</v>
      </c>
      <c r="I1480">
        <v>1</v>
      </c>
      <c r="J1480" s="59" t="s">
        <v>85</v>
      </c>
      <c r="K1480" s="59" t="s">
        <v>85</v>
      </c>
      <c r="L1480" s="23" t="s">
        <v>154</v>
      </c>
      <c r="M1480">
        <v>124</v>
      </c>
      <c r="N1480">
        <v>128</v>
      </c>
      <c r="O1480">
        <v>6.2</v>
      </c>
      <c r="P1480">
        <v>43</v>
      </c>
      <c r="Q1480" t="s">
        <v>1091</v>
      </c>
      <c r="R1480" t="s">
        <v>508</v>
      </c>
      <c r="S1480">
        <v>1200</v>
      </c>
      <c r="T1480" s="33" t="s">
        <v>417</v>
      </c>
      <c r="U1480">
        <v>4</v>
      </c>
      <c r="V1480">
        <v>52</v>
      </c>
      <c r="W1480" s="12" t="s">
        <v>446</v>
      </c>
      <c r="X1480">
        <v>5</v>
      </c>
      <c r="Y1480">
        <v>5</v>
      </c>
      <c r="Z1480">
        <v>1</v>
      </c>
      <c r="AD1480" t="s">
        <v>1698</v>
      </c>
      <c r="AE1480">
        <v>1151</v>
      </c>
      <c r="AF1480" t="s">
        <v>639</v>
      </c>
    </row>
    <row r="1481" spans="1:32" x14ac:dyDescent="0.25">
      <c r="A1481" s="22" t="s">
        <v>294</v>
      </c>
      <c r="B1481" s="21" t="s">
        <v>309</v>
      </c>
      <c r="C1481" s="36" t="str">
        <f>VLOOKUP(X1481, method!$A$1:$B$15, 2, 0)</f>
        <v>中後</v>
      </c>
      <c r="D1481">
        <v>9</v>
      </c>
      <c r="E1481" s="141" t="str">
        <f t="shared" si="46"/>
        <v>忠</v>
      </c>
      <c r="F1481" s="141">
        <f>COUNTIF($B$2:B1481,B1481)</f>
        <v>1</v>
      </c>
      <c r="G1481" s="141" t="str">
        <f t="shared" si="47"/>
        <v/>
      </c>
      <c r="H1481">
        <v>5</v>
      </c>
      <c r="I1481">
        <v>1</v>
      </c>
      <c r="J1481" s="56" t="s">
        <v>69</v>
      </c>
      <c r="K1481" s="56" t="s">
        <v>69</v>
      </c>
      <c r="L1481" s="26" t="s">
        <v>270</v>
      </c>
      <c r="M1481">
        <v>123</v>
      </c>
      <c r="N1481">
        <v>123</v>
      </c>
      <c r="O1481">
        <v>4.5999999999999996</v>
      </c>
      <c r="P1481">
        <v>38</v>
      </c>
      <c r="Q1481" t="s">
        <v>1378</v>
      </c>
      <c r="R1481" t="s">
        <v>501</v>
      </c>
      <c r="S1481">
        <v>1600</v>
      </c>
      <c r="T1481" s="33" t="s">
        <v>427</v>
      </c>
      <c r="U1481" t="s">
        <v>1576</v>
      </c>
      <c r="V1481">
        <v>101</v>
      </c>
      <c r="W1481">
        <v>5</v>
      </c>
      <c r="X1481">
        <v>8</v>
      </c>
      <c r="Y1481">
        <v>7</v>
      </c>
      <c r="Z1481">
        <v>8</v>
      </c>
      <c r="AA1481">
        <v>9</v>
      </c>
      <c r="AD1481" t="s">
        <v>1699</v>
      </c>
      <c r="AE1481">
        <v>1184</v>
      </c>
      <c r="AF1481" t="s">
        <v>624</v>
      </c>
    </row>
    <row r="1482" spans="1:32" x14ac:dyDescent="0.25">
      <c r="A1482" s="22" t="s">
        <v>294</v>
      </c>
      <c r="B1482" s="21" t="s">
        <v>309</v>
      </c>
      <c r="C1482" s="36" t="str">
        <f>VLOOKUP(X1482, method!$A$1:$B$15, 2, 0)</f>
        <v>中後</v>
      </c>
      <c r="D1482" s="28">
        <v>1</v>
      </c>
      <c r="E1482" s="140" t="str">
        <f t="shared" si="46"/>
        <v>忠</v>
      </c>
      <c r="F1482" s="140">
        <f>COUNTIF($B$2:B1482,B1482)</f>
        <v>2</v>
      </c>
      <c r="G1482" s="140" t="str">
        <f t="shared" si="47"/>
        <v/>
      </c>
      <c r="H1482">
        <v>5</v>
      </c>
      <c r="I1482">
        <v>10</v>
      </c>
      <c r="J1482" s="56" t="s">
        <v>69</v>
      </c>
      <c r="K1482" s="56" t="s">
        <v>69</v>
      </c>
      <c r="L1482" s="26" t="s">
        <v>270</v>
      </c>
      <c r="M1482">
        <v>123</v>
      </c>
      <c r="N1482">
        <v>115</v>
      </c>
      <c r="O1482">
        <v>4.5999999999999996</v>
      </c>
      <c r="P1482">
        <v>7.9</v>
      </c>
      <c r="Q1482" t="s">
        <v>974</v>
      </c>
      <c r="R1482" t="s">
        <v>479</v>
      </c>
      <c r="S1482" s="41">
        <v>1800</v>
      </c>
      <c r="T1482" s="33" t="s">
        <v>417</v>
      </c>
      <c r="U1482" t="s">
        <v>1474</v>
      </c>
      <c r="V1482">
        <v>93</v>
      </c>
      <c r="W1482" s="12" t="s">
        <v>581</v>
      </c>
      <c r="X1482">
        <v>9</v>
      </c>
      <c r="Y1482">
        <v>9</v>
      </c>
      <c r="Z1482">
        <v>9</v>
      </c>
      <c r="AA1482">
        <v>8</v>
      </c>
      <c r="AB1482">
        <v>1</v>
      </c>
      <c r="AD1482" t="s">
        <v>1700</v>
      </c>
      <c r="AE1482">
        <v>1164</v>
      </c>
      <c r="AF1482" t="s">
        <v>624</v>
      </c>
    </row>
    <row r="1483" spans="1:32" x14ac:dyDescent="0.25">
      <c r="A1483" s="22" t="s">
        <v>294</v>
      </c>
      <c r="B1483" s="21" t="s">
        <v>309</v>
      </c>
      <c r="C1483" s="37" t="str">
        <f>VLOOKUP(X1483, method!$A$1:$B$15, 2, 0)</f>
        <v>中前</v>
      </c>
      <c r="D1483" s="28">
        <v>3</v>
      </c>
      <c r="E1483" s="140" t="str">
        <f t="shared" si="46"/>
        <v>忠</v>
      </c>
      <c r="F1483" s="140">
        <f>COUNTIF($B$2:B1483,B1483)</f>
        <v>3</v>
      </c>
      <c r="G1483" s="140" t="str">
        <f t="shared" si="47"/>
        <v/>
      </c>
      <c r="H1483">
        <v>5</v>
      </c>
      <c r="I1483">
        <v>4</v>
      </c>
      <c r="J1483" s="56" t="s">
        <v>69</v>
      </c>
      <c r="K1483" s="56" t="s">
        <v>69</v>
      </c>
      <c r="L1483" s="26" t="s">
        <v>270</v>
      </c>
      <c r="M1483">
        <v>123</v>
      </c>
      <c r="N1483">
        <v>128</v>
      </c>
      <c r="O1483">
        <v>4.5999999999999996</v>
      </c>
      <c r="P1483">
        <v>3.5</v>
      </c>
      <c r="Q1483" t="s">
        <v>853</v>
      </c>
      <c r="R1483" s="32" t="s">
        <v>432</v>
      </c>
      <c r="S1483" s="41">
        <v>1800</v>
      </c>
      <c r="T1483" s="33" t="s">
        <v>427</v>
      </c>
      <c r="U1483">
        <v>2</v>
      </c>
      <c r="V1483">
        <v>92</v>
      </c>
      <c r="W1483" s="12" t="s">
        <v>654</v>
      </c>
      <c r="X1483">
        <v>7</v>
      </c>
      <c r="Y1483">
        <v>8</v>
      </c>
      <c r="Z1483">
        <v>8</v>
      </c>
      <c r="AA1483">
        <v>8</v>
      </c>
      <c r="AB1483">
        <v>3</v>
      </c>
      <c r="AD1483" t="s">
        <v>310</v>
      </c>
      <c r="AE1483">
        <v>1177</v>
      </c>
      <c r="AF1483" t="s">
        <v>624</v>
      </c>
    </row>
    <row r="1484" spans="1:32" x14ac:dyDescent="0.25">
      <c r="A1484" s="22" t="s">
        <v>294</v>
      </c>
      <c r="B1484" s="21" t="s">
        <v>309</v>
      </c>
      <c r="C1484" s="36" t="str">
        <f>VLOOKUP(X1484, method!$A$1:$B$15, 2, 0)</f>
        <v>中後</v>
      </c>
      <c r="D1484" s="28">
        <v>2</v>
      </c>
      <c r="E1484" s="140" t="str">
        <f t="shared" si="46"/>
        <v>忠</v>
      </c>
      <c r="F1484" s="140">
        <f>COUNTIF($B$2:B1484,B1484)</f>
        <v>4</v>
      </c>
      <c r="G1484" s="140" t="str">
        <f t="shared" si="47"/>
        <v/>
      </c>
      <c r="H1484">
        <v>5</v>
      </c>
      <c r="I1484">
        <v>6</v>
      </c>
      <c r="J1484" s="56" t="s">
        <v>69</v>
      </c>
      <c r="K1484" s="56" t="s">
        <v>69</v>
      </c>
      <c r="L1484" s="26" t="s">
        <v>270</v>
      </c>
      <c r="M1484">
        <v>123</v>
      </c>
      <c r="N1484">
        <v>129</v>
      </c>
      <c r="O1484">
        <v>4.5999999999999996</v>
      </c>
      <c r="P1484">
        <v>10</v>
      </c>
      <c r="Q1484" t="s">
        <v>428</v>
      </c>
      <c r="R1484" s="31" t="s">
        <v>420</v>
      </c>
      <c r="S1484">
        <v>1650</v>
      </c>
      <c r="T1484" s="33" t="s">
        <v>427</v>
      </c>
      <c r="U1484">
        <v>2</v>
      </c>
      <c r="V1484">
        <v>90</v>
      </c>
      <c r="W1484" s="12" t="s">
        <v>423</v>
      </c>
      <c r="X1484">
        <v>8</v>
      </c>
      <c r="Y1484">
        <v>8</v>
      </c>
      <c r="Z1484">
        <v>9</v>
      </c>
      <c r="AA1484">
        <v>2</v>
      </c>
      <c r="AD1484" t="s">
        <v>1701</v>
      </c>
      <c r="AE1484">
        <v>1170</v>
      </c>
      <c r="AF1484" t="s">
        <v>627</v>
      </c>
    </row>
    <row r="1485" spans="1:32" x14ac:dyDescent="0.25">
      <c r="A1485" s="22" t="s">
        <v>294</v>
      </c>
      <c r="B1485" s="21" t="s">
        <v>309</v>
      </c>
      <c r="C1485" s="36" t="str">
        <f>VLOOKUP(X1485, method!$A$1:$B$15, 2, 0)</f>
        <v>中後</v>
      </c>
      <c r="D1485">
        <v>12</v>
      </c>
      <c r="E1485" s="141" t="str">
        <f t="shared" si="46"/>
        <v>忠</v>
      </c>
      <c r="F1485" s="141">
        <f>COUNTIF($B$2:B1485,B1485)</f>
        <v>5</v>
      </c>
      <c r="G1485" s="141" t="str">
        <f t="shared" si="47"/>
        <v/>
      </c>
      <c r="H1485">
        <v>5</v>
      </c>
      <c r="I1485">
        <v>10</v>
      </c>
      <c r="J1485" s="56" t="s">
        <v>69</v>
      </c>
      <c r="K1485" s="56" t="s">
        <v>69</v>
      </c>
      <c r="L1485" s="20" t="s">
        <v>121</v>
      </c>
      <c r="M1485">
        <v>123</v>
      </c>
      <c r="N1485">
        <v>115</v>
      </c>
      <c r="O1485">
        <v>4.5999999999999996</v>
      </c>
      <c r="P1485">
        <v>65</v>
      </c>
      <c r="Q1485" t="s">
        <v>1088</v>
      </c>
      <c r="R1485" t="s">
        <v>483</v>
      </c>
      <c r="S1485" s="41">
        <v>1800</v>
      </c>
      <c r="T1485" s="33" t="s">
        <v>417</v>
      </c>
      <c r="U1485" t="s">
        <v>1474</v>
      </c>
      <c r="V1485">
        <v>94</v>
      </c>
      <c r="W1485" t="s">
        <v>490</v>
      </c>
      <c r="X1485">
        <v>9</v>
      </c>
      <c r="Y1485">
        <v>12</v>
      </c>
      <c r="Z1485">
        <v>12</v>
      </c>
      <c r="AA1485">
        <v>14</v>
      </c>
      <c r="AB1485">
        <v>12</v>
      </c>
      <c r="AD1485" t="s">
        <v>1637</v>
      </c>
      <c r="AE1485">
        <v>1175</v>
      </c>
      <c r="AF1485" t="s">
        <v>46</v>
      </c>
    </row>
    <row r="1486" spans="1:32" x14ac:dyDescent="0.25">
      <c r="A1486" s="22" t="s">
        <v>294</v>
      </c>
      <c r="B1486" s="21" t="s">
        <v>309</v>
      </c>
      <c r="C1486" s="37" t="str">
        <f>VLOOKUP(X1486, method!$A$1:$B$15, 2, 0)</f>
        <v>中前</v>
      </c>
      <c r="D1486">
        <v>8</v>
      </c>
      <c r="E1486" s="141" t="str">
        <f t="shared" si="46"/>
        <v>忠</v>
      </c>
      <c r="F1486" s="141">
        <f>COUNTIF($B$2:B1486,B1486)</f>
        <v>6</v>
      </c>
      <c r="G1486" s="141" t="str">
        <f t="shared" si="47"/>
        <v/>
      </c>
      <c r="H1486">
        <v>5</v>
      </c>
      <c r="I1486">
        <v>6</v>
      </c>
      <c r="J1486" s="56" t="s">
        <v>69</v>
      </c>
      <c r="K1486" s="56" t="s">
        <v>69</v>
      </c>
      <c r="L1486" s="20" t="s">
        <v>121</v>
      </c>
      <c r="M1486">
        <v>123</v>
      </c>
      <c r="N1486">
        <v>115</v>
      </c>
      <c r="O1486">
        <v>4.5999999999999996</v>
      </c>
      <c r="P1486">
        <v>56</v>
      </c>
      <c r="Q1486" t="s">
        <v>708</v>
      </c>
      <c r="R1486" t="s">
        <v>477</v>
      </c>
      <c r="S1486">
        <v>1600</v>
      </c>
      <c r="T1486" s="33" t="s">
        <v>417</v>
      </c>
      <c r="U1486" t="s">
        <v>1474</v>
      </c>
      <c r="V1486">
        <v>96</v>
      </c>
      <c r="W1486" t="s">
        <v>474</v>
      </c>
      <c r="X1486">
        <v>7</v>
      </c>
      <c r="Y1486">
        <v>7</v>
      </c>
      <c r="Z1486">
        <v>8</v>
      </c>
      <c r="AA1486">
        <v>8</v>
      </c>
      <c r="AD1486" t="s">
        <v>1702</v>
      </c>
      <c r="AE1486">
        <v>1167</v>
      </c>
      <c r="AF1486" t="s">
        <v>46</v>
      </c>
    </row>
    <row r="1487" spans="1:32" x14ac:dyDescent="0.25">
      <c r="A1487" s="22" t="s">
        <v>294</v>
      </c>
      <c r="B1487" s="21" t="s">
        <v>309</v>
      </c>
      <c r="C1487" s="37" t="str">
        <f>VLOOKUP(X1487, method!$A$1:$B$15, 2, 0)</f>
        <v>中前</v>
      </c>
      <c r="D1487">
        <v>12</v>
      </c>
      <c r="E1487" s="141" t="str">
        <f t="shared" si="46"/>
        <v>忠</v>
      </c>
      <c r="F1487" s="141">
        <f>COUNTIF($B$2:B1487,B1487)</f>
        <v>7</v>
      </c>
      <c r="G1487" s="141" t="str">
        <f t="shared" si="47"/>
        <v/>
      </c>
      <c r="H1487">
        <v>5</v>
      </c>
      <c r="I1487">
        <v>1</v>
      </c>
      <c r="J1487" s="56" t="s">
        <v>69</v>
      </c>
      <c r="K1487" s="51" t="s">
        <v>43</v>
      </c>
      <c r="L1487" s="20" t="s">
        <v>121</v>
      </c>
      <c r="M1487">
        <v>123</v>
      </c>
      <c r="N1487">
        <v>133</v>
      </c>
      <c r="O1487">
        <v>4.5999999999999996</v>
      </c>
      <c r="P1487">
        <v>21</v>
      </c>
      <c r="Q1487" t="s">
        <v>861</v>
      </c>
      <c r="R1487" t="s">
        <v>508</v>
      </c>
      <c r="S1487" s="41">
        <v>1800</v>
      </c>
      <c r="T1487" s="33" t="s">
        <v>427</v>
      </c>
      <c r="U1487">
        <v>2</v>
      </c>
      <c r="V1487">
        <v>98</v>
      </c>
      <c r="W1487" t="s">
        <v>487</v>
      </c>
      <c r="X1487">
        <v>6</v>
      </c>
      <c r="Y1487">
        <v>8</v>
      </c>
      <c r="Z1487">
        <v>7</v>
      </c>
      <c r="AA1487">
        <v>7</v>
      </c>
      <c r="AB1487">
        <v>12</v>
      </c>
      <c r="AD1487" t="s">
        <v>1703</v>
      </c>
      <c r="AE1487">
        <v>1179</v>
      </c>
      <c r="AF1487" t="s">
        <v>741</v>
      </c>
    </row>
    <row r="1488" spans="1:32" x14ac:dyDescent="0.25">
      <c r="A1488" s="22" t="s">
        <v>294</v>
      </c>
      <c r="B1488" s="21" t="s">
        <v>309</v>
      </c>
      <c r="C1488" s="37" t="str">
        <f>VLOOKUP(X1488, method!$A$1:$B$15, 2, 0)</f>
        <v>中前</v>
      </c>
      <c r="D1488">
        <v>8</v>
      </c>
      <c r="E1488" s="141" t="str">
        <f t="shared" si="46"/>
        <v>忠</v>
      </c>
      <c r="F1488" s="141">
        <f>COUNTIF($B$2:B1488,B1488)</f>
        <v>8</v>
      </c>
      <c r="G1488" s="141" t="str">
        <f t="shared" si="47"/>
        <v/>
      </c>
      <c r="H1488">
        <v>5</v>
      </c>
      <c r="I1488">
        <v>1</v>
      </c>
      <c r="J1488" s="56" t="s">
        <v>69</v>
      </c>
      <c r="K1488" s="56" t="s">
        <v>69</v>
      </c>
      <c r="L1488" s="20" t="s">
        <v>121</v>
      </c>
      <c r="M1488">
        <v>123</v>
      </c>
      <c r="N1488">
        <v>131</v>
      </c>
      <c r="O1488">
        <v>4.5999999999999996</v>
      </c>
      <c r="P1488">
        <v>3.9</v>
      </c>
      <c r="Q1488" t="s">
        <v>518</v>
      </c>
      <c r="R1488" s="32" t="s">
        <v>416</v>
      </c>
      <c r="S1488">
        <v>1650</v>
      </c>
      <c r="T1488" s="33" t="s">
        <v>417</v>
      </c>
      <c r="U1488">
        <v>1</v>
      </c>
      <c r="V1488">
        <v>100</v>
      </c>
      <c r="W1488">
        <v>4</v>
      </c>
      <c r="X1488">
        <v>4</v>
      </c>
      <c r="Y1488">
        <v>3</v>
      </c>
      <c r="Z1488">
        <v>3</v>
      </c>
      <c r="AA1488">
        <v>8</v>
      </c>
      <c r="AD1488" t="s">
        <v>1704</v>
      </c>
      <c r="AE1488">
        <v>1171</v>
      </c>
      <c r="AF1488" t="s">
        <v>161</v>
      </c>
    </row>
    <row r="1489" spans="1:32" x14ac:dyDescent="0.25">
      <c r="A1489" s="22" t="s">
        <v>294</v>
      </c>
      <c r="B1489" s="21" t="s">
        <v>309</v>
      </c>
      <c r="C1489" s="37" t="str">
        <f>VLOOKUP(X1489, method!$A$1:$B$15, 2, 0)</f>
        <v>中前</v>
      </c>
      <c r="D1489" s="30">
        <v>4</v>
      </c>
      <c r="E1489" s="141" t="str">
        <f t="shared" si="46"/>
        <v>忠</v>
      </c>
      <c r="F1489" s="141">
        <f>COUNTIF($B$2:B1489,B1489)</f>
        <v>9</v>
      </c>
      <c r="G1489" s="141" t="str">
        <f t="shared" si="47"/>
        <v/>
      </c>
      <c r="H1489">
        <v>5</v>
      </c>
      <c r="I1489">
        <v>2</v>
      </c>
      <c r="J1489" s="56" t="s">
        <v>69</v>
      </c>
      <c r="K1489" s="56" t="s">
        <v>69</v>
      </c>
      <c r="L1489" s="20" t="s">
        <v>121</v>
      </c>
      <c r="M1489">
        <v>123</v>
      </c>
      <c r="N1489">
        <v>122</v>
      </c>
      <c r="O1489">
        <v>4.5999999999999996</v>
      </c>
      <c r="P1489">
        <v>12</v>
      </c>
      <c r="Q1489" t="s">
        <v>538</v>
      </c>
      <c r="R1489" t="s">
        <v>501</v>
      </c>
      <c r="S1489" s="41">
        <v>1800</v>
      </c>
      <c r="T1489" s="33" t="s">
        <v>417</v>
      </c>
      <c r="U1489" t="s">
        <v>1474</v>
      </c>
      <c r="V1489">
        <v>102</v>
      </c>
      <c r="W1489" s="12" t="s">
        <v>549</v>
      </c>
      <c r="X1489">
        <v>4</v>
      </c>
      <c r="Y1489">
        <v>4</v>
      </c>
      <c r="Z1489">
        <v>3</v>
      </c>
      <c r="AA1489">
        <v>4</v>
      </c>
      <c r="AB1489">
        <v>4</v>
      </c>
      <c r="AD1489" t="s">
        <v>1705</v>
      </c>
      <c r="AE1489">
        <v>1172</v>
      </c>
      <c r="AF1489" t="s">
        <v>161</v>
      </c>
    </row>
    <row r="1490" spans="1:32" x14ac:dyDescent="0.25">
      <c r="A1490" s="22" t="s">
        <v>294</v>
      </c>
      <c r="B1490" s="21" t="s">
        <v>309</v>
      </c>
      <c r="C1490" s="36" t="str">
        <f>VLOOKUP(X1490, method!$A$1:$B$15, 2, 0)</f>
        <v>中後</v>
      </c>
      <c r="D1490" s="30">
        <v>4</v>
      </c>
      <c r="E1490" s="141" t="str">
        <f t="shared" si="46"/>
        <v>忠</v>
      </c>
      <c r="F1490" s="141">
        <f>COUNTIF($B$2:B1490,B1490)</f>
        <v>10</v>
      </c>
      <c r="G1490" s="141" t="str">
        <f t="shared" si="47"/>
        <v/>
      </c>
      <c r="H1490">
        <v>5</v>
      </c>
      <c r="I1490">
        <v>5</v>
      </c>
      <c r="J1490" s="56" t="s">
        <v>69</v>
      </c>
      <c r="K1490" s="56" t="s">
        <v>69</v>
      </c>
      <c r="L1490" s="20" t="s">
        <v>121</v>
      </c>
      <c r="M1490">
        <v>123</v>
      </c>
      <c r="N1490">
        <v>127</v>
      </c>
      <c r="O1490">
        <v>4.5999999999999996</v>
      </c>
      <c r="P1490">
        <v>19</v>
      </c>
      <c r="Q1490" t="s">
        <v>583</v>
      </c>
      <c r="R1490" s="32" t="s">
        <v>432</v>
      </c>
      <c r="S1490" s="41">
        <v>1800</v>
      </c>
      <c r="T1490" s="33" t="s">
        <v>417</v>
      </c>
      <c r="U1490" t="s">
        <v>1474</v>
      </c>
      <c r="V1490">
        <v>102</v>
      </c>
      <c r="W1490" s="12" t="s">
        <v>539</v>
      </c>
      <c r="X1490">
        <v>10</v>
      </c>
      <c r="Y1490">
        <v>10</v>
      </c>
      <c r="Z1490">
        <v>10</v>
      </c>
      <c r="AA1490">
        <v>11</v>
      </c>
      <c r="AB1490">
        <v>4</v>
      </c>
      <c r="AD1490" t="s">
        <v>1706</v>
      </c>
      <c r="AE1490">
        <v>1173</v>
      </c>
      <c r="AF1490" t="s">
        <v>161</v>
      </c>
    </row>
    <row r="1491" spans="1:32" x14ac:dyDescent="0.25">
      <c r="A1491" s="22" t="s">
        <v>294</v>
      </c>
      <c r="B1491" s="21" t="s">
        <v>309</v>
      </c>
      <c r="C1491" s="35" t="str">
        <f>VLOOKUP(X1491, method!$A$1:$B$15, 2, 0)</f>
        <v>放頭</v>
      </c>
      <c r="D1491">
        <v>11</v>
      </c>
      <c r="E1491" s="141" t="str">
        <f t="shared" si="46"/>
        <v>忠</v>
      </c>
      <c r="F1491" s="141">
        <f>COUNTIF($B$2:B1491,B1491)</f>
        <v>11</v>
      </c>
      <c r="G1491" s="141" t="str">
        <f t="shared" si="47"/>
        <v/>
      </c>
      <c r="H1491">
        <v>5</v>
      </c>
      <c r="I1491">
        <v>6</v>
      </c>
      <c r="J1491" s="56" t="s">
        <v>69</v>
      </c>
      <c r="K1491" s="55" t="s">
        <v>64</v>
      </c>
      <c r="L1491" s="20" t="s">
        <v>121</v>
      </c>
      <c r="M1491">
        <v>123</v>
      </c>
      <c r="N1491">
        <v>126</v>
      </c>
      <c r="O1491">
        <v>4.5999999999999996</v>
      </c>
      <c r="P1491">
        <v>96</v>
      </c>
      <c r="Q1491" t="s">
        <v>868</v>
      </c>
      <c r="R1491" t="s">
        <v>483</v>
      </c>
      <c r="S1491">
        <v>2000</v>
      </c>
      <c r="T1491" s="33" t="s">
        <v>417</v>
      </c>
      <c r="U1491" t="s">
        <v>1574</v>
      </c>
      <c r="V1491">
        <v>104</v>
      </c>
      <c r="W1491" t="s">
        <v>1552</v>
      </c>
      <c r="X1491">
        <v>3</v>
      </c>
      <c r="Y1491">
        <v>3</v>
      </c>
      <c r="Z1491">
        <v>3</v>
      </c>
      <c r="AA1491">
        <v>5</v>
      </c>
      <c r="AB1491">
        <v>11</v>
      </c>
      <c r="AD1491" t="s">
        <v>1707</v>
      </c>
      <c r="AE1491">
        <v>1162</v>
      </c>
      <c r="AF1491" t="s">
        <v>161</v>
      </c>
    </row>
    <row r="1492" spans="1:32" x14ac:dyDescent="0.25">
      <c r="A1492" s="22" t="s">
        <v>294</v>
      </c>
      <c r="B1492" s="21" t="s">
        <v>309</v>
      </c>
      <c r="C1492" s="36" t="str">
        <f>VLOOKUP(X1492, method!$A$1:$B$15, 2, 0)</f>
        <v>中後</v>
      </c>
      <c r="D1492" s="30">
        <v>5</v>
      </c>
      <c r="E1492" s="141" t="str">
        <f t="shared" si="46"/>
        <v>忠</v>
      </c>
      <c r="F1492" s="141">
        <f>COUNTIF($B$2:B1492,B1492)</f>
        <v>12</v>
      </c>
      <c r="G1492" s="141" t="str">
        <f t="shared" si="47"/>
        <v/>
      </c>
      <c r="H1492">
        <v>5</v>
      </c>
      <c r="I1492">
        <v>6</v>
      </c>
      <c r="J1492" s="56" t="s">
        <v>69</v>
      </c>
      <c r="K1492" s="55" t="s">
        <v>64</v>
      </c>
      <c r="L1492" s="20" t="s">
        <v>121</v>
      </c>
      <c r="M1492">
        <v>123</v>
      </c>
      <c r="N1492">
        <v>123</v>
      </c>
      <c r="O1492">
        <v>4.5999999999999996</v>
      </c>
      <c r="P1492">
        <v>34</v>
      </c>
      <c r="Q1492" t="s">
        <v>631</v>
      </c>
      <c r="R1492" t="s">
        <v>501</v>
      </c>
      <c r="S1492">
        <v>2000</v>
      </c>
      <c r="T1492" s="33" t="s">
        <v>417</v>
      </c>
      <c r="U1492" t="s">
        <v>1576</v>
      </c>
      <c r="V1492">
        <v>104</v>
      </c>
      <c r="W1492">
        <v>5</v>
      </c>
      <c r="X1492">
        <v>10</v>
      </c>
      <c r="Y1492">
        <v>10</v>
      </c>
      <c r="Z1492">
        <v>10</v>
      </c>
      <c r="AA1492">
        <v>9</v>
      </c>
      <c r="AB1492">
        <v>5</v>
      </c>
      <c r="AD1492" t="s">
        <v>1708</v>
      </c>
      <c r="AE1492">
        <v>1174</v>
      </c>
      <c r="AF1492" t="s">
        <v>161</v>
      </c>
    </row>
    <row r="1493" spans="1:32" x14ac:dyDescent="0.25">
      <c r="A1493" s="22" t="s">
        <v>294</v>
      </c>
      <c r="B1493" s="21" t="s">
        <v>309</v>
      </c>
      <c r="C1493" s="38" t="str">
        <f>VLOOKUP(X1493, method!$A$1:$B$15, 2, 0)</f>
        <v>留後</v>
      </c>
      <c r="D1493">
        <v>8</v>
      </c>
      <c r="E1493" s="141" t="str">
        <f t="shared" si="46"/>
        <v>忠</v>
      </c>
      <c r="F1493" s="141">
        <f>COUNTIF($B$2:B1493,B1493)</f>
        <v>13</v>
      </c>
      <c r="G1493" s="141" t="str">
        <f t="shared" si="47"/>
        <v/>
      </c>
      <c r="H1493">
        <v>5</v>
      </c>
      <c r="I1493">
        <v>8</v>
      </c>
      <c r="J1493" s="56" t="s">
        <v>69</v>
      </c>
      <c r="K1493" s="67" t="s">
        <v>195</v>
      </c>
      <c r="L1493" s="20" t="s">
        <v>121</v>
      </c>
      <c r="M1493">
        <v>123</v>
      </c>
      <c r="N1493">
        <v>121</v>
      </c>
      <c r="O1493">
        <v>4.5999999999999996</v>
      </c>
      <c r="P1493">
        <v>42</v>
      </c>
      <c r="Q1493" t="s">
        <v>748</v>
      </c>
      <c r="R1493" t="s">
        <v>479</v>
      </c>
      <c r="S1493" s="41">
        <v>1800</v>
      </c>
      <c r="T1493" s="33" t="s">
        <v>427</v>
      </c>
      <c r="U1493" t="s">
        <v>1474</v>
      </c>
      <c r="V1493">
        <v>105</v>
      </c>
      <c r="W1493" t="s">
        <v>484</v>
      </c>
      <c r="X1493">
        <v>12</v>
      </c>
      <c r="Y1493">
        <v>12</v>
      </c>
      <c r="Z1493">
        <v>12</v>
      </c>
      <c r="AA1493">
        <v>12</v>
      </c>
      <c r="AB1493">
        <v>8</v>
      </c>
      <c r="AD1493" t="s">
        <v>1709</v>
      </c>
      <c r="AE1493">
        <v>1161</v>
      </c>
      <c r="AF1493" t="s">
        <v>161</v>
      </c>
    </row>
    <row r="1494" spans="1:32" x14ac:dyDescent="0.25">
      <c r="A1494" s="22" t="s">
        <v>294</v>
      </c>
      <c r="B1494" s="21" t="s">
        <v>309</v>
      </c>
      <c r="C1494" s="38" t="str">
        <f>VLOOKUP(X1494, method!$A$1:$B$15, 2, 0)</f>
        <v>留後</v>
      </c>
      <c r="D1494">
        <v>12</v>
      </c>
      <c r="E1494" s="141" t="str">
        <f t="shared" si="46"/>
        <v>忠</v>
      </c>
      <c r="F1494" s="141">
        <f>COUNTIF($B$2:B1494,B1494)</f>
        <v>14</v>
      </c>
      <c r="G1494" s="141" t="str">
        <f t="shared" si="47"/>
        <v/>
      </c>
      <c r="H1494">
        <v>5</v>
      </c>
      <c r="I1494">
        <v>6</v>
      </c>
      <c r="J1494" s="56" t="s">
        <v>69</v>
      </c>
      <c r="K1494" s="59" t="s">
        <v>85</v>
      </c>
      <c r="L1494" s="20" t="s">
        <v>121</v>
      </c>
      <c r="M1494">
        <v>123</v>
      </c>
      <c r="N1494">
        <v>116</v>
      </c>
      <c r="O1494">
        <v>4.5999999999999996</v>
      </c>
      <c r="P1494">
        <v>183</v>
      </c>
      <c r="Q1494" t="s">
        <v>720</v>
      </c>
      <c r="R1494" t="s">
        <v>501</v>
      </c>
      <c r="S1494">
        <v>1200</v>
      </c>
      <c r="T1494" s="33" t="s">
        <v>427</v>
      </c>
      <c r="U1494" t="s">
        <v>1576</v>
      </c>
      <c r="V1494">
        <v>107</v>
      </c>
      <c r="W1494" t="s">
        <v>490</v>
      </c>
      <c r="X1494">
        <v>12</v>
      </c>
      <c r="Y1494">
        <v>13</v>
      </c>
      <c r="Z1494">
        <v>12</v>
      </c>
      <c r="AD1494" t="s">
        <v>1710</v>
      </c>
      <c r="AE1494">
        <v>1168</v>
      </c>
      <c r="AF1494" t="s">
        <v>1711</v>
      </c>
    </row>
    <row r="1495" spans="1:32" x14ac:dyDescent="0.25">
      <c r="A1495" s="22" t="s">
        <v>294</v>
      </c>
      <c r="B1495" s="21" t="s">
        <v>309</v>
      </c>
      <c r="C1495" s="37" t="str">
        <f>VLOOKUP(X1495, method!$A$1:$B$15, 2, 0)</f>
        <v>中前</v>
      </c>
      <c r="D1495">
        <v>7</v>
      </c>
      <c r="E1495" s="141" t="str">
        <f t="shared" si="46"/>
        <v>忠</v>
      </c>
      <c r="F1495" s="141">
        <f>COUNTIF($B$2:B1495,B1495)</f>
        <v>15</v>
      </c>
      <c r="G1495" s="141" t="str">
        <f t="shared" si="47"/>
        <v/>
      </c>
      <c r="H1495">
        <v>5</v>
      </c>
      <c r="I1495">
        <v>4</v>
      </c>
      <c r="J1495" s="56" t="s">
        <v>69</v>
      </c>
      <c r="K1495" s="56" t="s">
        <v>69</v>
      </c>
      <c r="L1495" s="24" t="s">
        <v>50</v>
      </c>
      <c r="M1495">
        <v>123</v>
      </c>
      <c r="N1495">
        <v>127</v>
      </c>
      <c r="O1495">
        <v>4.5999999999999996</v>
      </c>
      <c r="P1495">
        <v>26</v>
      </c>
      <c r="Q1495" t="s">
        <v>1171</v>
      </c>
      <c r="R1495" t="s">
        <v>477</v>
      </c>
      <c r="S1495">
        <v>1600</v>
      </c>
      <c r="T1495" s="33" t="s">
        <v>427</v>
      </c>
      <c r="U1495" t="s">
        <v>1474</v>
      </c>
      <c r="V1495">
        <v>111</v>
      </c>
      <c r="W1495" t="s">
        <v>1123</v>
      </c>
      <c r="X1495">
        <v>4</v>
      </c>
      <c r="Y1495">
        <v>3</v>
      </c>
      <c r="Z1495">
        <v>6</v>
      </c>
      <c r="AA1495">
        <v>7</v>
      </c>
      <c r="AD1495" t="s">
        <v>1712</v>
      </c>
      <c r="AE1495">
        <v>1115</v>
      </c>
      <c r="AF1495" t="s">
        <v>46</v>
      </c>
    </row>
    <row r="1496" spans="1:32" x14ac:dyDescent="0.25">
      <c r="A1496" s="22" t="s">
        <v>294</v>
      </c>
      <c r="B1496" s="21" t="s">
        <v>309</v>
      </c>
      <c r="C1496" s="37" t="str">
        <f>VLOOKUP(X1496, method!$A$1:$B$15, 2, 0)</f>
        <v>中前</v>
      </c>
      <c r="D1496">
        <v>13</v>
      </c>
      <c r="E1496" s="141" t="str">
        <f t="shared" si="46"/>
        <v>忠</v>
      </c>
      <c r="F1496" s="141">
        <f>COUNTIF($B$2:B1496,B1496)</f>
        <v>16</v>
      </c>
      <c r="G1496" s="141" t="str">
        <f t="shared" si="47"/>
        <v/>
      </c>
      <c r="H1496">
        <v>5</v>
      </c>
      <c r="I1496">
        <v>4</v>
      </c>
      <c r="J1496" s="56" t="s">
        <v>69</v>
      </c>
      <c r="K1496" s="56" t="s">
        <v>69</v>
      </c>
      <c r="L1496" s="24" t="s">
        <v>50</v>
      </c>
      <c r="M1496">
        <v>123</v>
      </c>
      <c r="N1496">
        <v>123</v>
      </c>
      <c r="O1496">
        <v>4.5999999999999996</v>
      </c>
      <c r="P1496">
        <v>10</v>
      </c>
      <c r="Q1496" t="s">
        <v>792</v>
      </c>
      <c r="R1496" t="s">
        <v>501</v>
      </c>
      <c r="S1496">
        <v>1600</v>
      </c>
      <c r="T1496" s="33" t="s">
        <v>417</v>
      </c>
      <c r="U1496" t="s">
        <v>1576</v>
      </c>
      <c r="V1496">
        <v>113</v>
      </c>
      <c r="W1496" t="s">
        <v>1300</v>
      </c>
      <c r="X1496">
        <v>7</v>
      </c>
      <c r="Y1496">
        <v>6</v>
      </c>
      <c r="Z1496">
        <v>10</v>
      </c>
      <c r="AA1496">
        <v>13</v>
      </c>
      <c r="AD1496" t="s">
        <v>1713</v>
      </c>
      <c r="AE1496">
        <v>1125</v>
      </c>
      <c r="AF1496" t="s">
        <v>46</v>
      </c>
    </row>
    <row r="1497" spans="1:32" x14ac:dyDescent="0.25">
      <c r="A1497" s="22" t="s">
        <v>294</v>
      </c>
      <c r="B1497" s="21" t="s">
        <v>309</v>
      </c>
      <c r="C1497" s="37" t="str">
        <f>VLOOKUP(X1497, method!$A$1:$B$15, 2, 0)</f>
        <v>中前</v>
      </c>
      <c r="D1497">
        <v>7</v>
      </c>
      <c r="E1497" s="141" t="str">
        <f t="shared" si="46"/>
        <v>忠</v>
      </c>
      <c r="F1497" s="141">
        <f>COUNTIF($B$2:B1497,B1497)</f>
        <v>17</v>
      </c>
      <c r="G1497" s="141" t="str">
        <f t="shared" si="47"/>
        <v/>
      </c>
      <c r="H1497">
        <v>5</v>
      </c>
      <c r="I1497">
        <v>2</v>
      </c>
      <c r="J1497" s="56" t="s">
        <v>69</v>
      </c>
      <c r="K1497" s="56" t="s">
        <v>69</v>
      </c>
      <c r="L1497" s="24" t="s">
        <v>50</v>
      </c>
      <c r="M1497">
        <v>123</v>
      </c>
      <c r="N1497">
        <v>126</v>
      </c>
      <c r="O1497">
        <v>4.5999999999999996</v>
      </c>
      <c r="P1497">
        <v>16</v>
      </c>
      <c r="Q1497" t="s">
        <v>1050</v>
      </c>
      <c r="R1497" t="s">
        <v>465</v>
      </c>
      <c r="S1497">
        <v>2000</v>
      </c>
      <c r="T1497" s="33" t="s">
        <v>417</v>
      </c>
      <c r="U1497" t="s">
        <v>1574</v>
      </c>
      <c r="V1497">
        <v>114</v>
      </c>
      <c r="W1497" t="s">
        <v>519</v>
      </c>
      <c r="X1497">
        <v>5</v>
      </c>
      <c r="Y1497">
        <v>6</v>
      </c>
      <c r="Z1497">
        <v>7</v>
      </c>
      <c r="AA1497">
        <v>7</v>
      </c>
      <c r="AB1497">
        <v>7</v>
      </c>
      <c r="AD1497" t="s">
        <v>1714</v>
      </c>
      <c r="AE1497">
        <v>1146</v>
      </c>
      <c r="AF1497" t="s">
        <v>46</v>
      </c>
    </row>
    <row r="1498" spans="1:32" x14ac:dyDescent="0.25">
      <c r="A1498" s="22" t="s">
        <v>294</v>
      </c>
      <c r="B1498" s="21" t="s">
        <v>309</v>
      </c>
      <c r="C1498" s="35" t="str">
        <f>VLOOKUP(X1498, method!$A$1:$B$15, 2, 0)</f>
        <v>放頭</v>
      </c>
      <c r="D1498">
        <v>8</v>
      </c>
      <c r="E1498" s="141" t="str">
        <f t="shared" si="46"/>
        <v>忠</v>
      </c>
      <c r="F1498" s="141">
        <f>COUNTIF($B$2:B1498,B1498)</f>
        <v>18</v>
      </c>
      <c r="G1498" s="141" t="str">
        <f t="shared" si="47"/>
        <v/>
      </c>
      <c r="H1498">
        <v>5</v>
      </c>
      <c r="I1498">
        <v>12</v>
      </c>
      <c r="J1498" s="56" t="s">
        <v>69</v>
      </c>
      <c r="K1498" s="64" t="s">
        <v>150</v>
      </c>
      <c r="L1498" s="24" t="s">
        <v>50</v>
      </c>
      <c r="M1498">
        <v>123</v>
      </c>
      <c r="N1498">
        <v>132</v>
      </c>
      <c r="O1498">
        <v>4.5999999999999996</v>
      </c>
      <c r="P1498">
        <v>15</v>
      </c>
      <c r="Q1498" t="s">
        <v>1571</v>
      </c>
      <c r="R1498" t="s">
        <v>501</v>
      </c>
      <c r="S1498" s="41">
        <v>1800</v>
      </c>
      <c r="T1498" s="33" t="s">
        <v>417</v>
      </c>
      <c r="U1498" t="s">
        <v>1474</v>
      </c>
      <c r="V1498">
        <v>114</v>
      </c>
      <c r="W1498">
        <v>3</v>
      </c>
      <c r="X1498">
        <v>2</v>
      </c>
      <c r="Y1498">
        <v>3</v>
      </c>
      <c r="Z1498">
        <v>5</v>
      </c>
      <c r="AA1498">
        <v>5</v>
      </c>
      <c r="AB1498">
        <v>8</v>
      </c>
      <c r="AD1498" t="s">
        <v>1715</v>
      </c>
      <c r="AE1498">
        <v>1155</v>
      </c>
      <c r="AF1498" t="s">
        <v>46</v>
      </c>
    </row>
    <row r="1499" spans="1:32" x14ac:dyDescent="0.25">
      <c r="A1499" s="22" t="s">
        <v>294</v>
      </c>
      <c r="B1499" s="21" t="s">
        <v>309</v>
      </c>
      <c r="C1499" s="37" t="str">
        <f>VLOOKUP(X1499, method!$A$1:$B$15, 2, 0)</f>
        <v>中前</v>
      </c>
      <c r="D1499">
        <v>8</v>
      </c>
      <c r="E1499" s="141" t="str">
        <f t="shared" si="46"/>
        <v>忠</v>
      </c>
      <c r="F1499" s="141">
        <f>COUNTIF($B$2:B1499,B1499)</f>
        <v>19</v>
      </c>
      <c r="G1499" s="141" t="str">
        <f t="shared" si="47"/>
        <v/>
      </c>
      <c r="H1499">
        <v>5</v>
      </c>
      <c r="I1499">
        <v>12</v>
      </c>
      <c r="J1499" s="56" t="s">
        <v>69</v>
      </c>
      <c r="K1499" s="64" t="s">
        <v>150</v>
      </c>
      <c r="L1499" s="24" t="s">
        <v>50</v>
      </c>
      <c r="M1499">
        <v>123</v>
      </c>
      <c r="N1499">
        <v>135</v>
      </c>
      <c r="O1499">
        <v>4.5999999999999996</v>
      </c>
      <c r="P1499">
        <v>11</v>
      </c>
      <c r="Q1499" t="s">
        <v>1372</v>
      </c>
      <c r="R1499" s="31" t="s">
        <v>420</v>
      </c>
      <c r="S1499" s="41">
        <v>1800</v>
      </c>
      <c r="T1499" s="33" t="s">
        <v>417</v>
      </c>
      <c r="U1499" t="s">
        <v>1474</v>
      </c>
      <c r="V1499">
        <v>114</v>
      </c>
      <c r="W1499" t="s">
        <v>589</v>
      </c>
      <c r="X1499">
        <v>7</v>
      </c>
      <c r="Y1499">
        <v>8</v>
      </c>
      <c r="Z1499">
        <v>8</v>
      </c>
      <c r="AA1499">
        <v>7</v>
      </c>
      <c r="AB1499">
        <v>8</v>
      </c>
      <c r="AD1499" t="s">
        <v>1716</v>
      </c>
      <c r="AE1499">
        <v>1164</v>
      </c>
      <c r="AF1499" t="s">
        <v>46</v>
      </c>
    </row>
    <row r="1500" spans="1:32" x14ac:dyDescent="0.25">
      <c r="A1500" s="22" t="s">
        <v>294</v>
      </c>
      <c r="B1500" s="21" t="s">
        <v>309</v>
      </c>
      <c r="C1500" s="37" t="str">
        <f>VLOOKUP(X1500, method!$A$1:$B$15, 2, 0)</f>
        <v>中前</v>
      </c>
      <c r="D1500">
        <v>8</v>
      </c>
      <c r="E1500" s="141" t="str">
        <f t="shared" si="46"/>
        <v>忠</v>
      </c>
      <c r="F1500" s="141">
        <f>COUNTIF($B$2:B1500,B1500)</f>
        <v>20</v>
      </c>
      <c r="G1500" s="141" t="str">
        <f t="shared" si="47"/>
        <v/>
      </c>
      <c r="H1500">
        <v>5</v>
      </c>
      <c r="I1500">
        <v>1</v>
      </c>
      <c r="J1500" s="56" t="s">
        <v>69</v>
      </c>
      <c r="K1500" s="64" t="s">
        <v>150</v>
      </c>
      <c r="L1500" s="24" t="s">
        <v>50</v>
      </c>
      <c r="M1500">
        <v>123</v>
      </c>
      <c r="N1500">
        <v>126</v>
      </c>
      <c r="O1500">
        <v>4.5999999999999996</v>
      </c>
      <c r="P1500">
        <v>24</v>
      </c>
      <c r="Q1500" t="s">
        <v>1110</v>
      </c>
      <c r="R1500" t="s">
        <v>483</v>
      </c>
      <c r="S1500">
        <v>1600</v>
      </c>
      <c r="T1500" s="33" t="s">
        <v>417</v>
      </c>
      <c r="U1500" t="s">
        <v>1574</v>
      </c>
      <c r="V1500">
        <v>114</v>
      </c>
      <c r="W1500" t="s">
        <v>453</v>
      </c>
      <c r="X1500">
        <v>6</v>
      </c>
      <c r="Y1500">
        <v>6</v>
      </c>
      <c r="Z1500">
        <v>7</v>
      </c>
      <c r="AA1500">
        <v>8</v>
      </c>
      <c r="AD1500" t="s">
        <v>1717</v>
      </c>
      <c r="AE1500">
        <v>1164</v>
      </c>
      <c r="AF1500" t="s">
        <v>46</v>
      </c>
    </row>
    <row r="1501" spans="1:32" x14ac:dyDescent="0.25">
      <c r="A1501" s="22" t="s">
        <v>294</v>
      </c>
      <c r="B1501" s="21" t="s">
        <v>309</v>
      </c>
      <c r="C1501" s="35" t="str">
        <f>VLOOKUP(X1501, method!$A$1:$B$15, 2, 0)</f>
        <v>放頭</v>
      </c>
      <c r="D1501" s="28">
        <v>1</v>
      </c>
      <c r="E1501" s="140" t="str">
        <f t="shared" si="46"/>
        <v>忠</v>
      </c>
      <c r="F1501" s="140">
        <f>COUNTIF($B$2:B1501,B1501)</f>
        <v>21</v>
      </c>
      <c r="G1501" s="140" t="str">
        <f t="shared" si="47"/>
        <v/>
      </c>
      <c r="H1501">
        <v>5</v>
      </c>
      <c r="I1501">
        <v>6</v>
      </c>
      <c r="J1501" s="56" t="s">
        <v>69</v>
      </c>
      <c r="K1501" s="64" t="s">
        <v>150</v>
      </c>
      <c r="L1501" s="24" t="s">
        <v>50</v>
      </c>
      <c r="M1501">
        <v>123</v>
      </c>
      <c r="N1501">
        <v>128</v>
      </c>
      <c r="O1501">
        <v>4.5999999999999996</v>
      </c>
      <c r="P1501">
        <v>12</v>
      </c>
      <c r="Q1501" t="s">
        <v>816</v>
      </c>
      <c r="R1501" t="s">
        <v>479</v>
      </c>
      <c r="S1501" s="41">
        <v>1800</v>
      </c>
      <c r="T1501" s="33" t="s">
        <v>417</v>
      </c>
      <c r="U1501" t="s">
        <v>1474</v>
      </c>
      <c r="V1501">
        <v>110</v>
      </c>
      <c r="W1501" s="12" t="s">
        <v>539</v>
      </c>
      <c r="X1501">
        <v>3</v>
      </c>
      <c r="Y1501">
        <v>4</v>
      </c>
      <c r="Z1501">
        <v>4</v>
      </c>
      <c r="AA1501">
        <v>4</v>
      </c>
      <c r="AB1501">
        <v>1</v>
      </c>
      <c r="AD1501" t="s">
        <v>1718</v>
      </c>
      <c r="AE1501">
        <v>1164</v>
      </c>
      <c r="AF1501" t="s">
        <v>46</v>
      </c>
    </row>
    <row r="1502" spans="1:32" x14ac:dyDescent="0.25">
      <c r="A1502" s="22" t="s">
        <v>294</v>
      </c>
      <c r="B1502" s="21" t="s">
        <v>309</v>
      </c>
      <c r="C1502" s="35" t="str">
        <f>VLOOKUP(X1502, method!$A$1:$B$15, 2, 0)</f>
        <v>放頭</v>
      </c>
      <c r="D1502" s="28">
        <v>2</v>
      </c>
      <c r="E1502" s="140" t="str">
        <f t="shared" si="46"/>
        <v>忠</v>
      </c>
      <c r="F1502" s="140">
        <f>COUNTIF($B$2:B1502,B1502)</f>
        <v>22</v>
      </c>
      <c r="G1502" s="140" t="str">
        <f t="shared" si="47"/>
        <v/>
      </c>
      <c r="H1502">
        <v>5</v>
      </c>
      <c r="I1502">
        <v>4</v>
      </c>
      <c r="J1502" s="56" t="s">
        <v>69</v>
      </c>
      <c r="K1502" s="64" t="s">
        <v>150</v>
      </c>
      <c r="L1502" s="24" t="s">
        <v>50</v>
      </c>
      <c r="M1502">
        <v>123</v>
      </c>
      <c r="N1502">
        <v>117</v>
      </c>
      <c r="O1502">
        <v>4.5999999999999996</v>
      </c>
      <c r="P1502">
        <v>14</v>
      </c>
      <c r="Q1502" t="s">
        <v>1030</v>
      </c>
      <c r="R1502" t="s">
        <v>465</v>
      </c>
      <c r="S1502">
        <v>1600</v>
      </c>
      <c r="T1502" s="33" t="s">
        <v>417</v>
      </c>
      <c r="U1502" t="s">
        <v>1576</v>
      </c>
      <c r="V1502">
        <v>105</v>
      </c>
      <c r="W1502" s="12" t="s">
        <v>446</v>
      </c>
      <c r="X1502">
        <v>3</v>
      </c>
      <c r="Y1502">
        <v>3</v>
      </c>
      <c r="Z1502">
        <v>4</v>
      </c>
      <c r="AA1502">
        <v>2</v>
      </c>
      <c r="AD1502" t="s">
        <v>1609</v>
      </c>
      <c r="AE1502">
        <v>1156</v>
      </c>
      <c r="AF1502" t="s">
        <v>46</v>
      </c>
    </row>
    <row r="1503" spans="1:32" x14ac:dyDescent="0.25">
      <c r="A1503" s="22" t="s">
        <v>294</v>
      </c>
      <c r="B1503" s="21" t="s">
        <v>309</v>
      </c>
      <c r="C1503" s="37" t="str">
        <f>VLOOKUP(X1503, method!$A$1:$B$15, 2, 0)</f>
        <v>中前</v>
      </c>
      <c r="D1503">
        <v>6</v>
      </c>
      <c r="E1503" s="141" t="str">
        <f t="shared" si="46"/>
        <v>忠</v>
      </c>
      <c r="F1503" s="141">
        <f>COUNTIF($B$2:B1503,B1503)</f>
        <v>23</v>
      </c>
      <c r="G1503" s="141" t="str">
        <f t="shared" si="47"/>
        <v/>
      </c>
      <c r="H1503">
        <v>5</v>
      </c>
      <c r="I1503">
        <v>6</v>
      </c>
      <c r="J1503" s="56" t="s">
        <v>69</v>
      </c>
      <c r="K1503" s="64" t="s">
        <v>150</v>
      </c>
      <c r="L1503" s="24" t="s">
        <v>50</v>
      </c>
      <c r="M1503">
        <v>123</v>
      </c>
      <c r="N1503">
        <v>123</v>
      </c>
      <c r="O1503">
        <v>4.5999999999999996</v>
      </c>
      <c r="P1503">
        <v>4.4000000000000004</v>
      </c>
      <c r="Q1503" t="s">
        <v>847</v>
      </c>
      <c r="R1503" t="s">
        <v>508</v>
      </c>
      <c r="S1503">
        <v>1400</v>
      </c>
      <c r="T1503" s="33" t="s">
        <v>417</v>
      </c>
      <c r="U1503" t="s">
        <v>1474</v>
      </c>
      <c r="V1503">
        <v>105</v>
      </c>
      <c r="W1503" t="s">
        <v>721</v>
      </c>
      <c r="X1503">
        <v>5</v>
      </c>
      <c r="Y1503">
        <v>6</v>
      </c>
      <c r="Z1503">
        <v>4</v>
      </c>
      <c r="AA1503">
        <v>6</v>
      </c>
      <c r="AD1503" t="s">
        <v>1719</v>
      </c>
      <c r="AE1503">
        <v>1153</v>
      </c>
      <c r="AF1503" t="s">
        <v>46</v>
      </c>
    </row>
    <row r="1504" spans="1:32" x14ac:dyDescent="0.25">
      <c r="A1504" s="22" t="s">
        <v>294</v>
      </c>
      <c r="B1504" s="22" t="s">
        <v>312</v>
      </c>
      <c r="C1504" s="38" t="str">
        <f>VLOOKUP(X1504, method!$A$1:$B$15, 2, 0)</f>
        <v>留後</v>
      </c>
      <c r="D1504" s="30">
        <v>4</v>
      </c>
      <c r="E1504" s="141" t="str">
        <f t="shared" si="46"/>
        <v>忠</v>
      </c>
      <c r="F1504" s="141">
        <f>COUNTIF($B$2:B1504,B1504)</f>
        <v>1</v>
      </c>
      <c r="G1504" s="141" t="str">
        <f t="shared" si="47"/>
        <v/>
      </c>
      <c r="H1504">
        <v>7</v>
      </c>
      <c r="I1504">
        <v>10</v>
      </c>
      <c r="J1504" s="63" t="s">
        <v>140</v>
      </c>
      <c r="K1504" s="90" t="s">
        <v>1720</v>
      </c>
      <c r="L1504" s="22" t="s">
        <v>135</v>
      </c>
      <c r="M1504">
        <v>115</v>
      </c>
      <c r="N1504">
        <v>133</v>
      </c>
      <c r="O1504">
        <v>9</v>
      </c>
      <c r="P1504">
        <v>9.6999999999999993</v>
      </c>
      <c r="Q1504" t="s">
        <v>564</v>
      </c>
      <c r="R1504" s="32" t="s">
        <v>432</v>
      </c>
      <c r="S1504" s="41">
        <v>1800</v>
      </c>
      <c r="T1504" s="33" t="s">
        <v>417</v>
      </c>
      <c r="U1504">
        <v>2</v>
      </c>
      <c r="V1504">
        <v>93</v>
      </c>
      <c r="W1504" s="12" t="s">
        <v>552</v>
      </c>
      <c r="X1504">
        <v>12</v>
      </c>
      <c r="Y1504">
        <v>12</v>
      </c>
      <c r="Z1504">
        <v>11</v>
      </c>
      <c r="AA1504">
        <v>11</v>
      </c>
      <c r="AB1504">
        <v>4</v>
      </c>
      <c r="AD1504" t="s">
        <v>1721</v>
      </c>
      <c r="AE1504">
        <v>1185</v>
      </c>
      <c r="AF1504" t="s">
        <v>161</v>
      </c>
    </row>
    <row r="1505" spans="1:32" x14ac:dyDescent="0.25">
      <c r="A1505" s="22" t="s">
        <v>294</v>
      </c>
      <c r="B1505" s="22" t="s">
        <v>312</v>
      </c>
      <c r="C1505" s="36" t="str">
        <f>VLOOKUP(X1505, method!$A$1:$B$15, 2, 0)</f>
        <v>中後</v>
      </c>
      <c r="D1505">
        <v>6</v>
      </c>
      <c r="E1505" s="141" t="str">
        <f t="shared" si="46"/>
        <v>忠</v>
      </c>
      <c r="F1505" s="141">
        <f>COUNTIF($B$2:B1505,B1505)</f>
        <v>2</v>
      </c>
      <c r="G1505" s="141" t="str">
        <f t="shared" si="47"/>
        <v/>
      </c>
      <c r="H1505">
        <v>7</v>
      </c>
      <c r="I1505">
        <v>5</v>
      </c>
      <c r="J1505" s="63" t="s">
        <v>140</v>
      </c>
      <c r="K1505" s="52" t="s">
        <v>49</v>
      </c>
      <c r="L1505" s="22" t="s">
        <v>135</v>
      </c>
      <c r="M1505">
        <v>115</v>
      </c>
      <c r="N1505">
        <v>132</v>
      </c>
      <c r="O1505">
        <v>9</v>
      </c>
      <c r="P1505">
        <v>4.3</v>
      </c>
      <c r="Q1505" t="s">
        <v>496</v>
      </c>
      <c r="R1505" s="32" t="s">
        <v>432</v>
      </c>
      <c r="S1505">
        <v>1650</v>
      </c>
      <c r="T1505" s="33" t="s">
        <v>427</v>
      </c>
      <c r="U1505">
        <v>2</v>
      </c>
      <c r="V1505">
        <v>93</v>
      </c>
      <c r="W1505" t="s">
        <v>484</v>
      </c>
      <c r="X1505">
        <v>9</v>
      </c>
      <c r="Y1505">
        <v>10</v>
      </c>
      <c r="Z1505">
        <v>9</v>
      </c>
      <c r="AA1505">
        <v>6</v>
      </c>
      <c r="AD1505" t="s">
        <v>251</v>
      </c>
      <c r="AE1505">
        <v>1191</v>
      </c>
      <c r="AF1505" t="s">
        <v>161</v>
      </c>
    </row>
    <row r="1506" spans="1:32" x14ac:dyDescent="0.25">
      <c r="A1506" s="22" t="s">
        <v>294</v>
      </c>
      <c r="B1506" s="22" t="s">
        <v>312</v>
      </c>
      <c r="C1506" s="36" t="str">
        <f>VLOOKUP(X1506, method!$A$1:$B$15, 2, 0)</f>
        <v>中後</v>
      </c>
      <c r="D1506" s="28">
        <v>1</v>
      </c>
      <c r="E1506" s="140" t="str">
        <f t="shared" si="46"/>
        <v>忠</v>
      </c>
      <c r="F1506" s="140">
        <f>COUNTIF($B$2:B1506,B1506)</f>
        <v>3</v>
      </c>
      <c r="G1506" s="140" t="str">
        <f t="shared" si="47"/>
        <v/>
      </c>
      <c r="H1506">
        <v>7</v>
      </c>
      <c r="I1506">
        <v>10</v>
      </c>
      <c r="J1506" s="63" t="s">
        <v>140</v>
      </c>
      <c r="K1506" s="52" t="s">
        <v>49</v>
      </c>
      <c r="L1506" s="22" t="s">
        <v>135</v>
      </c>
      <c r="M1506">
        <v>115</v>
      </c>
      <c r="N1506">
        <v>123</v>
      </c>
      <c r="O1506">
        <v>9</v>
      </c>
      <c r="P1506">
        <v>8.6</v>
      </c>
      <c r="Q1506" t="s">
        <v>853</v>
      </c>
      <c r="R1506" s="32" t="s">
        <v>432</v>
      </c>
      <c r="S1506" s="41">
        <v>1800</v>
      </c>
      <c r="T1506" s="33" t="s">
        <v>427</v>
      </c>
      <c r="U1506">
        <v>2</v>
      </c>
      <c r="V1506">
        <v>87</v>
      </c>
      <c r="W1506" s="12" t="s">
        <v>581</v>
      </c>
      <c r="X1506">
        <v>10</v>
      </c>
      <c r="Y1506">
        <v>9</v>
      </c>
      <c r="Z1506">
        <v>9</v>
      </c>
      <c r="AA1506">
        <v>9</v>
      </c>
      <c r="AB1506">
        <v>1</v>
      </c>
      <c r="AD1506" t="s">
        <v>313</v>
      </c>
      <c r="AE1506">
        <v>1191</v>
      </c>
      <c r="AF1506" t="s">
        <v>161</v>
      </c>
    </row>
    <row r="1507" spans="1:32" x14ac:dyDescent="0.25">
      <c r="A1507" s="22" t="s">
        <v>294</v>
      </c>
      <c r="B1507" s="22" t="s">
        <v>312</v>
      </c>
      <c r="C1507" s="36" t="str">
        <f>VLOOKUP(X1507, method!$A$1:$B$15, 2, 0)</f>
        <v>中後</v>
      </c>
      <c r="D1507" s="28">
        <v>2</v>
      </c>
      <c r="E1507" s="140" t="str">
        <f t="shared" si="46"/>
        <v>忠</v>
      </c>
      <c r="F1507" s="140">
        <f>COUNTIF($B$2:B1507,B1507)</f>
        <v>4</v>
      </c>
      <c r="G1507" s="140" t="str">
        <f t="shared" si="47"/>
        <v/>
      </c>
      <c r="H1507">
        <v>7</v>
      </c>
      <c r="I1507">
        <v>6</v>
      </c>
      <c r="J1507" s="63" t="s">
        <v>140</v>
      </c>
      <c r="K1507" s="61" t="s">
        <v>106</v>
      </c>
      <c r="L1507" s="22" t="s">
        <v>135</v>
      </c>
      <c r="M1507">
        <v>115</v>
      </c>
      <c r="N1507">
        <v>121</v>
      </c>
      <c r="O1507">
        <v>9</v>
      </c>
      <c r="P1507">
        <v>13</v>
      </c>
      <c r="Q1507" t="s">
        <v>578</v>
      </c>
      <c r="R1507" t="s">
        <v>479</v>
      </c>
      <c r="S1507">
        <v>1600</v>
      </c>
      <c r="T1507" s="33" t="s">
        <v>427</v>
      </c>
      <c r="U1507">
        <v>2</v>
      </c>
      <c r="V1507">
        <v>84</v>
      </c>
      <c r="W1507" s="12" t="s">
        <v>581</v>
      </c>
      <c r="X1507">
        <v>10</v>
      </c>
      <c r="Y1507">
        <v>11</v>
      </c>
      <c r="Z1507">
        <v>11</v>
      </c>
      <c r="AA1507">
        <v>2</v>
      </c>
      <c r="AD1507" t="s">
        <v>1722</v>
      </c>
      <c r="AE1507">
        <v>1167</v>
      </c>
      <c r="AF1507" t="s">
        <v>161</v>
      </c>
    </row>
    <row r="1508" spans="1:32" x14ac:dyDescent="0.25">
      <c r="A1508" s="22" t="s">
        <v>294</v>
      </c>
      <c r="B1508" s="22" t="s">
        <v>312</v>
      </c>
      <c r="C1508" s="38" t="str">
        <f>VLOOKUP(X1508, method!$A$1:$B$15, 2, 0)</f>
        <v>留後</v>
      </c>
      <c r="D1508" s="28">
        <v>1</v>
      </c>
      <c r="E1508" s="140" t="str">
        <f t="shared" si="46"/>
        <v>忠</v>
      </c>
      <c r="F1508" s="140">
        <f>COUNTIF($B$2:B1508,B1508)</f>
        <v>5</v>
      </c>
      <c r="G1508" s="140" t="str">
        <f t="shared" si="47"/>
        <v/>
      </c>
      <c r="H1508">
        <v>7</v>
      </c>
      <c r="I1508">
        <v>12</v>
      </c>
      <c r="J1508" s="63" t="s">
        <v>140</v>
      </c>
      <c r="K1508" s="52" t="s">
        <v>49</v>
      </c>
      <c r="L1508" s="22" t="s">
        <v>135</v>
      </c>
      <c r="M1508">
        <v>115</v>
      </c>
      <c r="N1508">
        <v>133</v>
      </c>
      <c r="O1508">
        <v>9</v>
      </c>
      <c r="P1508">
        <v>19</v>
      </c>
      <c r="Q1508" t="s">
        <v>583</v>
      </c>
      <c r="R1508" s="32" t="s">
        <v>432</v>
      </c>
      <c r="S1508" s="41">
        <v>1800</v>
      </c>
      <c r="T1508" s="33" t="s">
        <v>417</v>
      </c>
      <c r="U1508">
        <v>3</v>
      </c>
      <c r="V1508">
        <v>77</v>
      </c>
      <c r="W1508" s="12" t="s">
        <v>446</v>
      </c>
      <c r="X1508">
        <v>12</v>
      </c>
      <c r="Y1508">
        <v>12</v>
      </c>
      <c r="Z1508">
        <v>12</v>
      </c>
      <c r="AA1508">
        <v>12</v>
      </c>
      <c r="AB1508">
        <v>1</v>
      </c>
      <c r="AD1508" t="s">
        <v>1723</v>
      </c>
      <c r="AE1508">
        <v>1182</v>
      </c>
      <c r="AF1508" t="s">
        <v>161</v>
      </c>
    </row>
    <row r="1509" spans="1:32" x14ac:dyDescent="0.25">
      <c r="A1509" s="22" t="s">
        <v>294</v>
      </c>
      <c r="B1509" s="22" t="s">
        <v>312</v>
      </c>
      <c r="C1509" s="36" t="str">
        <f>VLOOKUP(X1509, method!$A$1:$B$15, 2, 0)</f>
        <v>中後</v>
      </c>
      <c r="D1509">
        <v>13</v>
      </c>
      <c r="E1509" s="141" t="str">
        <f t="shared" si="46"/>
        <v>忠</v>
      </c>
      <c r="F1509" s="141">
        <f>COUNTIF($B$2:B1509,B1509)</f>
        <v>6</v>
      </c>
      <c r="G1509" s="141" t="str">
        <f t="shared" si="47"/>
        <v/>
      </c>
      <c r="H1509">
        <v>7</v>
      </c>
      <c r="I1509">
        <v>11</v>
      </c>
      <c r="J1509" s="63" t="s">
        <v>140</v>
      </c>
      <c r="K1509" s="54" t="s">
        <v>58</v>
      </c>
      <c r="L1509" s="22" t="s">
        <v>135</v>
      </c>
      <c r="M1509">
        <v>115</v>
      </c>
      <c r="N1509">
        <v>134</v>
      </c>
      <c r="O1509">
        <v>9</v>
      </c>
      <c r="P1509">
        <v>61</v>
      </c>
      <c r="Q1509" t="s">
        <v>464</v>
      </c>
      <c r="R1509" t="s">
        <v>465</v>
      </c>
      <c r="S1509">
        <v>1600</v>
      </c>
      <c r="T1509" s="33" t="s">
        <v>427</v>
      </c>
      <c r="U1509">
        <v>3</v>
      </c>
      <c r="V1509">
        <v>79</v>
      </c>
      <c r="W1509" t="s">
        <v>490</v>
      </c>
      <c r="X1509">
        <v>8</v>
      </c>
      <c r="Y1509">
        <v>5</v>
      </c>
      <c r="Z1509">
        <v>7</v>
      </c>
      <c r="AA1509">
        <v>13</v>
      </c>
      <c r="AD1509" t="s">
        <v>1724</v>
      </c>
      <c r="AE1509">
        <v>1188</v>
      </c>
      <c r="AF1509" t="s">
        <v>161</v>
      </c>
    </row>
    <row r="1510" spans="1:32" x14ac:dyDescent="0.25">
      <c r="A1510" s="22" t="s">
        <v>294</v>
      </c>
      <c r="B1510" s="22" t="s">
        <v>312</v>
      </c>
      <c r="C1510" s="38" t="str">
        <f>VLOOKUP(X1510, method!$A$1:$B$15, 2, 0)</f>
        <v>留後</v>
      </c>
      <c r="D1510">
        <v>8</v>
      </c>
      <c r="E1510" s="141" t="str">
        <f t="shared" si="46"/>
        <v>忠</v>
      </c>
      <c r="F1510" s="141">
        <f>COUNTIF($B$2:B1510,B1510)</f>
        <v>7</v>
      </c>
      <c r="G1510" s="141" t="str">
        <f t="shared" si="47"/>
        <v/>
      </c>
      <c r="H1510">
        <v>7</v>
      </c>
      <c r="I1510">
        <v>5</v>
      </c>
      <c r="J1510" s="63" t="s">
        <v>140</v>
      </c>
      <c r="K1510" s="54" t="s">
        <v>58</v>
      </c>
      <c r="L1510" s="22" t="s">
        <v>135</v>
      </c>
      <c r="M1510">
        <v>115</v>
      </c>
      <c r="N1510">
        <v>135</v>
      </c>
      <c r="O1510">
        <v>9</v>
      </c>
      <c r="P1510">
        <v>44</v>
      </c>
      <c r="Q1510" t="s">
        <v>634</v>
      </c>
      <c r="R1510" t="s">
        <v>465</v>
      </c>
      <c r="S1510">
        <v>1400</v>
      </c>
      <c r="T1510" s="33" t="s">
        <v>427</v>
      </c>
      <c r="U1510">
        <v>3</v>
      </c>
      <c r="V1510">
        <v>80</v>
      </c>
      <c r="W1510" s="12" t="s">
        <v>549</v>
      </c>
      <c r="X1510">
        <v>11</v>
      </c>
      <c r="Y1510">
        <v>8</v>
      </c>
      <c r="Z1510">
        <v>8</v>
      </c>
      <c r="AA1510">
        <v>8</v>
      </c>
      <c r="AD1510" t="s">
        <v>735</v>
      </c>
      <c r="AE1510">
        <v>1187</v>
      </c>
      <c r="AF1510" t="s">
        <v>161</v>
      </c>
    </row>
    <row r="1511" spans="1:32" x14ac:dyDescent="0.25">
      <c r="A1511" s="22" t="s">
        <v>294</v>
      </c>
      <c r="B1511" s="22" t="s">
        <v>312</v>
      </c>
      <c r="C1511" s="36" t="str">
        <f>VLOOKUP(X1511, method!$A$1:$B$15, 2, 0)</f>
        <v>中後</v>
      </c>
      <c r="D1511" s="30">
        <v>5</v>
      </c>
      <c r="E1511" s="141" t="str">
        <f t="shared" si="46"/>
        <v>忠</v>
      </c>
      <c r="F1511" s="141">
        <f>COUNTIF($B$2:B1511,B1511)</f>
        <v>8</v>
      </c>
      <c r="G1511" s="141" t="str">
        <f t="shared" si="47"/>
        <v/>
      </c>
      <c r="H1511">
        <v>7</v>
      </c>
      <c r="I1511">
        <v>9</v>
      </c>
      <c r="J1511" s="63" t="s">
        <v>140</v>
      </c>
      <c r="K1511" s="52" t="s">
        <v>49</v>
      </c>
      <c r="L1511" s="22" t="s">
        <v>135</v>
      </c>
      <c r="M1511">
        <v>115</v>
      </c>
      <c r="N1511">
        <v>120</v>
      </c>
      <c r="O1511">
        <v>9</v>
      </c>
      <c r="P1511">
        <v>7</v>
      </c>
      <c r="Q1511" t="s">
        <v>964</v>
      </c>
      <c r="R1511" t="s">
        <v>479</v>
      </c>
      <c r="S1511" s="41">
        <v>1800</v>
      </c>
      <c r="T1511" s="33" t="s">
        <v>417</v>
      </c>
      <c r="U1511">
        <v>2</v>
      </c>
      <c r="V1511">
        <v>80</v>
      </c>
      <c r="W1511" s="12" t="s">
        <v>552</v>
      </c>
      <c r="X1511">
        <v>10</v>
      </c>
      <c r="Y1511">
        <v>10</v>
      </c>
      <c r="Z1511">
        <v>10</v>
      </c>
      <c r="AA1511">
        <v>10</v>
      </c>
      <c r="AB1511">
        <v>5</v>
      </c>
      <c r="AD1511" t="s">
        <v>1725</v>
      </c>
      <c r="AE1511">
        <v>1150</v>
      </c>
      <c r="AF1511" t="s">
        <v>161</v>
      </c>
    </row>
    <row r="1512" spans="1:32" x14ac:dyDescent="0.25">
      <c r="A1512" s="22" t="s">
        <v>294</v>
      </c>
      <c r="B1512" s="22" t="s">
        <v>312</v>
      </c>
      <c r="C1512" s="36" t="str">
        <f>VLOOKUP(X1512, method!$A$1:$B$15, 2, 0)</f>
        <v>中後</v>
      </c>
      <c r="D1512">
        <v>7</v>
      </c>
      <c r="E1512" s="141" t="str">
        <f t="shared" si="46"/>
        <v>忠</v>
      </c>
      <c r="F1512" s="141">
        <f>COUNTIF($B$2:B1512,B1512)</f>
        <v>9</v>
      </c>
      <c r="G1512" s="141" t="str">
        <f t="shared" si="47"/>
        <v/>
      </c>
      <c r="H1512">
        <v>7</v>
      </c>
      <c r="I1512">
        <v>7</v>
      </c>
      <c r="J1512" s="63" t="s">
        <v>140</v>
      </c>
      <c r="K1512" s="63" t="s">
        <v>140</v>
      </c>
      <c r="L1512" s="22" t="s">
        <v>135</v>
      </c>
      <c r="M1512">
        <v>115</v>
      </c>
      <c r="N1512">
        <v>126</v>
      </c>
      <c r="O1512">
        <v>9</v>
      </c>
      <c r="P1512">
        <v>66</v>
      </c>
      <c r="Q1512" t="s">
        <v>605</v>
      </c>
      <c r="R1512" t="s">
        <v>483</v>
      </c>
      <c r="S1512">
        <v>2000</v>
      </c>
      <c r="T1512" s="33" t="s">
        <v>427</v>
      </c>
      <c r="U1512" t="s">
        <v>1620</v>
      </c>
      <c r="V1512">
        <v>80</v>
      </c>
      <c r="W1512" t="s">
        <v>502</v>
      </c>
      <c r="X1512">
        <v>10</v>
      </c>
      <c r="Y1512">
        <v>10</v>
      </c>
      <c r="Z1512">
        <v>11</v>
      </c>
      <c r="AA1512">
        <v>10</v>
      </c>
      <c r="AB1512">
        <v>7</v>
      </c>
      <c r="AD1512" t="s">
        <v>1726</v>
      </c>
      <c r="AE1512">
        <v>1147</v>
      </c>
      <c r="AF1512" t="s">
        <v>161</v>
      </c>
    </row>
    <row r="1513" spans="1:32" x14ac:dyDescent="0.25">
      <c r="A1513" s="22" t="s">
        <v>294</v>
      </c>
      <c r="B1513" s="22" t="s">
        <v>312</v>
      </c>
      <c r="C1513" s="36" t="str">
        <f>VLOOKUP(X1513, method!$A$1:$B$15, 2, 0)</f>
        <v>中後</v>
      </c>
      <c r="D1513">
        <v>9</v>
      </c>
      <c r="E1513" s="141" t="str">
        <f t="shared" si="46"/>
        <v>忠</v>
      </c>
      <c r="F1513" s="141">
        <f>COUNTIF($B$2:B1513,B1513)</f>
        <v>10</v>
      </c>
      <c r="G1513" s="141" t="str">
        <f t="shared" si="47"/>
        <v/>
      </c>
      <c r="H1513">
        <v>7</v>
      </c>
      <c r="I1513">
        <v>5</v>
      </c>
      <c r="J1513" s="63" t="s">
        <v>140</v>
      </c>
      <c r="K1513" s="90" t="s">
        <v>1720</v>
      </c>
      <c r="L1513" s="22" t="s">
        <v>135</v>
      </c>
      <c r="M1513">
        <v>115</v>
      </c>
      <c r="N1513">
        <v>126</v>
      </c>
      <c r="O1513">
        <v>9</v>
      </c>
      <c r="P1513">
        <v>17</v>
      </c>
      <c r="Q1513" t="s">
        <v>607</v>
      </c>
      <c r="R1513" t="s">
        <v>501</v>
      </c>
      <c r="S1513" s="41">
        <v>1800</v>
      </c>
      <c r="T1513" s="33" t="s">
        <v>417</v>
      </c>
      <c r="U1513" t="s">
        <v>1620</v>
      </c>
      <c r="V1513">
        <v>80</v>
      </c>
      <c r="W1513" t="s">
        <v>519</v>
      </c>
      <c r="X1513">
        <v>10</v>
      </c>
      <c r="Y1513">
        <v>11</v>
      </c>
      <c r="Z1513">
        <v>9</v>
      </c>
      <c r="AA1513">
        <v>8</v>
      </c>
      <c r="AB1513">
        <v>9</v>
      </c>
      <c r="AD1513" t="s">
        <v>1727</v>
      </c>
      <c r="AE1513">
        <v>1155</v>
      </c>
      <c r="AF1513" t="s">
        <v>161</v>
      </c>
    </row>
    <row r="1514" spans="1:32" x14ac:dyDescent="0.25">
      <c r="A1514" s="22" t="s">
        <v>294</v>
      </c>
      <c r="B1514" s="22" t="s">
        <v>312</v>
      </c>
      <c r="C1514" s="37" t="str">
        <f>VLOOKUP(X1514, method!$A$1:$B$15, 2, 0)</f>
        <v>中前</v>
      </c>
      <c r="D1514" s="30">
        <v>4</v>
      </c>
      <c r="E1514" s="141" t="str">
        <f t="shared" si="46"/>
        <v>忠</v>
      </c>
      <c r="F1514" s="141">
        <f>COUNTIF($B$2:B1514,B1514)</f>
        <v>11</v>
      </c>
      <c r="G1514" s="141" t="str">
        <f t="shared" si="47"/>
        <v/>
      </c>
      <c r="H1514">
        <v>7</v>
      </c>
      <c r="I1514">
        <v>1</v>
      </c>
      <c r="J1514" s="63" t="s">
        <v>140</v>
      </c>
      <c r="K1514" s="90" t="s">
        <v>1720</v>
      </c>
      <c r="L1514" s="22" t="s">
        <v>135</v>
      </c>
      <c r="M1514">
        <v>115</v>
      </c>
      <c r="N1514">
        <v>126</v>
      </c>
      <c r="O1514">
        <v>9</v>
      </c>
      <c r="P1514">
        <v>22</v>
      </c>
      <c r="Q1514" t="s">
        <v>1571</v>
      </c>
      <c r="R1514" t="s">
        <v>501</v>
      </c>
      <c r="S1514">
        <v>1600</v>
      </c>
      <c r="T1514" s="33" t="s">
        <v>417</v>
      </c>
      <c r="U1514" t="s">
        <v>1620</v>
      </c>
      <c r="V1514">
        <v>76</v>
      </c>
      <c r="W1514" t="s">
        <v>441</v>
      </c>
      <c r="X1514">
        <v>6</v>
      </c>
      <c r="Y1514">
        <v>5</v>
      </c>
      <c r="Z1514">
        <v>4</v>
      </c>
      <c r="AA1514">
        <v>4</v>
      </c>
      <c r="AD1514" t="s">
        <v>1717</v>
      </c>
      <c r="AE1514">
        <v>1156</v>
      </c>
      <c r="AF1514" t="s">
        <v>161</v>
      </c>
    </row>
    <row r="1515" spans="1:32" x14ac:dyDescent="0.25">
      <c r="A1515" s="22" t="s">
        <v>294</v>
      </c>
      <c r="B1515" s="22" t="s">
        <v>312</v>
      </c>
      <c r="C1515" s="38" t="str">
        <f>VLOOKUP(X1515, method!$A$1:$B$15, 2, 0)</f>
        <v>留後</v>
      </c>
      <c r="D1515" s="30">
        <v>5</v>
      </c>
      <c r="E1515" s="141" t="str">
        <f t="shared" si="46"/>
        <v>忠</v>
      </c>
      <c r="F1515" s="141">
        <f>COUNTIF($B$2:B1515,B1515)</f>
        <v>12</v>
      </c>
      <c r="G1515" s="141" t="str">
        <f t="shared" si="47"/>
        <v/>
      </c>
      <c r="H1515">
        <v>7</v>
      </c>
      <c r="I1515">
        <v>11</v>
      </c>
      <c r="J1515" s="63" t="s">
        <v>140</v>
      </c>
      <c r="K1515" s="52" t="s">
        <v>49</v>
      </c>
      <c r="L1515" s="22" t="s">
        <v>135</v>
      </c>
      <c r="M1515">
        <v>115</v>
      </c>
      <c r="N1515">
        <v>128</v>
      </c>
      <c r="O1515">
        <v>9</v>
      </c>
      <c r="P1515">
        <v>6.1</v>
      </c>
      <c r="Q1515" t="s">
        <v>1349</v>
      </c>
      <c r="R1515" t="s">
        <v>479</v>
      </c>
      <c r="S1515">
        <v>1600</v>
      </c>
      <c r="T1515" s="33" t="s">
        <v>417</v>
      </c>
      <c r="U1515" t="s">
        <v>865</v>
      </c>
      <c r="V1515">
        <v>76</v>
      </c>
      <c r="W1515" t="s">
        <v>441</v>
      </c>
      <c r="X1515">
        <v>13</v>
      </c>
      <c r="Y1515">
        <v>13</v>
      </c>
      <c r="Z1515">
        <v>12</v>
      </c>
      <c r="AA1515">
        <v>5</v>
      </c>
      <c r="AD1515" t="s">
        <v>1728</v>
      </c>
      <c r="AE1515">
        <v>1162</v>
      </c>
      <c r="AF1515" t="s">
        <v>161</v>
      </c>
    </row>
    <row r="1516" spans="1:32" x14ac:dyDescent="0.25">
      <c r="A1516" s="22" t="s">
        <v>294</v>
      </c>
      <c r="B1516" s="22" t="s">
        <v>312</v>
      </c>
      <c r="C1516" s="36" t="str">
        <f>VLOOKUP(X1516, method!$A$1:$B$15, 2, 0)</f>
        <v>中後</v>
      </c>
      <c r="D1516" s="28">
        <v>1</v>
      </c>
      <c r="E1516" s="140" t="str">
        <f t="shared" si="46"/>
        <v>忠</v>
      </c>
      <c r="F1516" s="140">
        <f>COUNTIF($B$2:B1516,B1516)</f>
        <v>13</v>
      </c>
      <c r="G1516" s="140" t="str">
        <f t="shared" si="47"/>
        <v/>
      </c>
      <c r="H1516">
        <v>7</v>
      </c>
      <c r="I1516">
        <v>10</v>
      </c>
      <c r="J1516" s="63" t="s">
        <v>140</v>
      </c>
      <c r="K1516" s="74" t="s">
        <v>404</v>
      </c>
      <c r="L1516" s="22" t="s">
        <v>135</v>
      </c>
      <c r="M1516">
        <v>115</v>
      </c>
      <c r="N1516">
        <v>127</v>
      </c>
      <c r="O1516">
        <v>9</v>
      </c>
      <c r="P1516">
        <v>8.6</v>
      </c>
      <c r="Q1516" t="s">
        <v>1457</v>
      </c>
      <c r="R1516" t="s">
        <v>477</v>
      </c>
      <c r="S1516">
        <v>1600</v>
      </c>
      <c r="T1516" s="33" t="s">
        <v>417</v>
      </c>
      <c r="U1516">
        <v>3</v>
      </c>
      <c r="V1516">
        <v>70</v>
      </c>
      <c r="W1516" s="12" t="s">
        <v>581</v>
      </c>
      <c r="X1516">
        <v>9</v>
      </c>
      <c r="Y1516">
        <v>9</v>
      </c>
      <c r="Z1516">
        <v>8</v>
      </c>
      <c r="AA1516">
        <v>1</v>
      </c>
      <c r="AD1516" t="s">
        <v>965</v>
      </c>
      <c r="AE1516">
        <v>1160</v>
      </c>
      <c r="AF1516" t="s">
        <v>450</v>
      </c>
    </row>
    <row r="1517" spans="1:32" x14ac:dyDescent="0.25">
      <c r="A1517" s="22" t="s">
        <v>294</v>
      </c>
      <c r="B1517" s="22" t="s">
        <v>312</v>
      </c>
      <c r="C1517" s="38" t="str">
        <f>VLOOKUP(X1517, method!$A$1:$B$15, 2, 0)</f>
        <v>留後</v>
      </c>
      <c r="D1517">
        <v>12</v>
      </c>
      <c r="E1517" s="141" t="str">
        <f t="shared" si="46"/>
        <v>忠</v>
      </c>
      <c r="F1517" s="141">
        <f>COUNTIF($B$2:B1517,B1517)</f>
        <v>14</v>
      </c>
      <c r="G1517" s="141" t="str">
        <f t="shared" si="47"/>
        <v/>
      </c>
      <c r="H1517">
        <v>7</v>
      </c>
      <c r="I1517">
        <v>14</v>
      </c>
      <c r="J1517" s="63" t="s">
        <v>140</v>
      </c>
      <c r="K1517" s="54" t="s">
        <v>58</v>
      </c>
      <c r="L1517" s="22" t="s">
        <v>135</v>
      </c>
      <c r="M1517">
        <v>115</v>
      </c>
      <c r="N1517">
        <v>128</v>
      </c>
      <c r="O1517">
        <v>9</v>
      </c>
      <c r="P1517">
        <v>18</v>
      </c>
      <c r="Q1517" t="s">
        <v>843</v>
      </c>
      <c r="R1517" t="s">
        <v>508</v>
      </c>
      <c r="S1517">
        <v>1600</v>
      </c>
      <c r="T1517" s="33" t="s">
        <v>417</v>
      </c>
      <c r="U1517">
        <v>3</v>
      </c>
      <c r="V1517">
        <v>71</v>
      </c>
      <c r="W1517" t="s">
        <v>474</v>
      </c>
      <c r="X1517">
        <v>12</v>
      </c>
      <c r="Y1517">
        <v>13</v>
      </c>
      <c r="Z1517">
        <v>11</v>
      </c>
      <c r="AA1517">
        <v>12</v>
      </c>
      <c r="AD1517" t="s">
        <v>1729</v>
      </c>
      <c r="AE1517">
        <v>1176</v>
      </c>
      <c r="AF1517" t="s">
        <v>624</v>
      </c>
    </row>
    <row r="1518" spans="1:32" x14ac:dyDescent="0.25">
      <c r="A1518" s="22" t="s">
        <v>294</v>
      </c>
      <c r="B1518" s="22" t="s">
        <v>312</v>
      </c>
      <c r="C1518" s="38" t="str">
        <f>VLOOKUP(X1518, method!$A$1:$B$15, 2, 0)</f>
        <v>留後</v>
      </c>
      <c r="D1518" s="30">
        <v>5</v>
      </c>
      <c r="E1518" s="141" t="str">
        <f t="shared" si="46"/>
        <v>忠</v>
      </c>
      <c r="F1518" s="141">
        <f>COUNTIF($B$2:B1518,B1518)</f>
        <v>15</v>
      </c>
      <c r="G1518" s="141" t="str">
        <f t="shared" si="47"/>
        <v/>
      </c>
      <c r="H1518">
        <v>7</v>
      </c>
      <c r="I1518">
        <v>9</v>
      </c>
      <c r="J1518" s="63" t="s">
        <v>140</v>
      </c>
      <c r="K1518" s="63" t="s">
        <v>140</v>
      </c>
      <c r="L1518" s="22" t="s">
        <v>135</v>
      </c>
      <c r="M1518">
        <v>115</v>
      </c>
      <c r="N1518">
        <v>130</v>
      </c>
      <c r="O1518">
        <v>9</v>
      </c>
      <c r="P1518">
        <v>10</v>
      </c>
      <c r="Q1518" t="s">
        <v>1028</v>
      </c>
      <c r="R1518" t="s">
        <v>465</v>
      </c>
      <c r="S1518">
        <v>1600</v>
      </c>
      <c r="T1518" s="33" t="s">
        <v>417</v>
      </c>
      <c r="U1518">
        <v>3</v>
      </c>
      <c r="V1518">
        <v>71</v>
      </c>
      <c r="W1518" s="12" t="s">
        <v>418</v>
      </c>
      <c r="X1518">
        <v>11</v>
      </c>
      <c r="Y1518">
        <v>11</v>
      </c>
      <c r="Z1518">
        <v>9</v>
      </c>
      <c r="AA1518">
        <v>5</v>
      </c>
      <c r="AD1518" t="s">
        <v>1377</v>
      </c>
      <c r="AE1518">
        <v>1179</v>
      </c>
      <c r="AF1518" t="s">
        <v>624</v>
      </c>
    </row>
    <row r="1519" spans="1:32" x14ac:dyDescent="0.25">
      <c r="A1519" s="22" t="s">
        <v>294</v>
      </c>
      <c r="B1519" s="23" t="s">
        <v>315</v>
      </c>
      <c r="C1519" s="35" t="str">
        <f>VLOOKUP(X1519, method!$A$1:$B$15, 2, 0)</f>
        <v>放頭</v>
      </c>
      <c r="D1519" s="28">
        <v>1</v>
      </c>
      <c r="E1519" s="140" t="str">
        <f t="shared" si="46"/>
        <v/>
      </c>
      <c r="F1519" s="140">
        <f>COUNTIF($B$2:B1519,B1519)</f>
        <v>1</v>
      </c>
      <c r="G1519" s="140" t="str">
        <f t="shared" si="47"/>
        <v/>
      </c>
      <c r="H1519">
        <v>10</v>
      </c>
      <c r="I1519">
        <v>7</v>
      </c>
      <c r="J1519" s="68" t="s">
        <v>316</v>
      </c>
      <c r="K1519" s="68" t="s">
        <v>316</v>
      </c>
      <c r="L1519" s="27" t="s">
        <v>65</v>
      </c>
      <c r="M1519">
        <v>115</v>
      </c>
      <c r="N1519">
        <v>119</v>
      </c>
      <c r="O1519">
        <v>18</v>
      </c>
      <c r="P1519">
        <v>45</v>
      </c>
      <c r="Q1519" t="s">
        <v>415</v>
      </c>
      <c r="R1519" s="32" t="s">
        <v>416</v>
      </c>
      <c r="S1519">
        <v>1650</v>
      </c>
      <c r="T1519" s="33" t="s">
        <v>417</v>
      </c>
      <c r="U1519">
        <v>2</v>
      </c>
      <c r="V1519">
        <v>87</v>
      </c>
      <c r="W1519" s="12" t="s">
        <v>1652</v>
      </c>
      <c r="X1519">
        <v>3</v>
      </c>
      <c r="Y1519">
        <v>3</v>
      </c>
      <c r="Z1519">
        <v>5</v>
      </c>
      <c r="AA1519">
        <v>1</v>
      </c>
      <c r="AD1519" t="s">
        <v>1653</v>
      </c>
      <c r="AE1519">
        <v>1166</v>
      </c>
      <c r="AF1519" t="s">
        <v>46</v>
      </c>
    </row>
    <row r="1520" spans="1:32" x14ac:dyDescent="0.25">
      <c r="A1520" s="22" t="s">
        <v>294</v>
      </c>
      <c r="B1520" s="23" t="s">
        <v>315</v>
      </c>
      <c r="C1520" s="38" t="str">
        <f>VLOOKUP(X1520, method!$A$1:$B$15, 2, 0)</f>
        <v>留後</v>
      </c>
      <c r="D1520">
        <v>10</v>
      </c>
      <c r="E1520" s="141" t="str">
        <f t="shared" si="46"/>
        <v/>
      </c>
      <c r="F1520" s="141">
        <f>COUNTIF($B$2:B1520,B1520)</f>
        <v>2</v>
      </c>
      <c r="G1520" s="141" t="str">
        <f t="shared" si="47"/>
        <v/>
      </c>
      <c r="H1520">
        <v>10</v>
      </c>
      <c r="I1520">
        <v>12</v>
      </c>
      <c r="J1520" s="68" t="s">
        <v>316</v>
      </c>
      <c r="K1520" s="48" t="s">
        <v>26</v>
      </c>
      <c r="L1520" s="27" t="s">
        <v>65</v>
      </c>
      <c r="M1520">
        <v>115</v>
      </c>
      <c r="N1520">
        <v>119</v>
      </c>
      <c r="O1520">
        <v>18</v>
      </c>
      <c r="P1520">
        <v>57</v>
      </c>
      <c r="Q1520" t="s">
        <v>728</v>
      </c>
      <c r="R1520" t="s">
        <v>508</v>
      </c>
      <c r="S1520">
        <v>1000</v>
      </c>
      <c r="T1520" s="33" t="s">
        <v>417</v>
      </c>
      <c r="U1520">
        <v>2</v>
      </c>
      <c r="V1520">
        <v>89</v>
      </c>
      <c r="W1520" t="s">
        <v>429</v>
      </c>
      <c r="X1520">
        <v>13</v>
      </c>
      <c r="Y1520">
        <v>9</v>
      </c>
      <c r="Z1520">
        <v>10</v>
      </c>
      <c r="AD1520" t="s">
        <v>1730</v>
      </c>
      <c r="AE1520">
        <v>1171</v>
      </c>
      <c r="AF1520" t="s">
        <v>774</v>
      </c>
    </row>
    <row r="1521" spans="1:32" x14ac:dyDescent="0.25">
      <c r="A1521" s="22" t="s">
        <v>294</v>
      </c>
      <c r="B1521" s="23" t="s">
        <v>315</v>
      </c>
      <c r="C1521" s="38" t="str">
        <f>VLOOKUP(X1521, method!$A$1:$B$15, 2, 0)</f>
        <v>留後</v>
      </c>
      <c r="D1521">
        <v>12</v>
      </c>
      <c r="E1521" s="141" t="str">
        <f t="shared" si="46"/>
        <v/>
      </c>
      <c r="F1521" s="141">
        <f>COUNTIF($B$2:B1521,B1521)</f>
        <v>3</v>
      </c>
      <c r="G1521" s="141" t="str">
        <f t="shared" si="47"/>
        <v/>
      </c>
      <c r="H1521">
        <v>10</v>
      </c>
      <c r="I1521">
        <v>7</v>
      </c>
      <c r="J1521" s="68" t="s">
        <v>316</v>
      </c>
      <c r="K1521" s="68" t="s">
        <v>316</v>
      </c>
      <c r="L1521" s="27" t="s">
        <v>65</v>
      </c>
      <c r="M1521">
        <v>115</v>
      </c>
      <c r="N1521">
        <v>116</v>
      </c>
      <c r="O1521">
        <v>18</v>
      </c>
      <c r="P1521">
        <v>57</v>
      </c>
      <c r="Q1521" t="s">
        <v>974</v>
      </c>
      <c r="R1521" t="s">
        <v>479</v>
      </c>
      <c r="S1521">
        <v>1400</v>
      </c>
      <c r="T1521" s="33" t="s">
        <v>417</v>
      </c>
      <c r="U1521">
        <v>2</v>
      </c>
      <c r="V1521">
        <v>91</v>
      </c>
      <c r="W1521" t="s">
        <v>522</v>
      </c>
      <c r="X1521">
        <v>12</v>
      </c>
      <c r="Y1521">
        <v>13</v>
      </c>
      <c r="Z1521">
        <v>13</v>
      </c>
      <c r="AA1521">
        <v>12</v>
      </c>
      <c r="AD1521" t="s">
        <v>1731</v>
      </c>
      <c r="AE1521">
        <v>1177</v>
      </c>
      <c r="AF1521" t="s">
        <v>387</v>
      </c>
    </row>
    <row r="1522" spans="1:32" x14ac:dyDescent="0.25">
      <c r="A1522" s="22" t="s">
        <v>294</v>
      </c>
      <c r="B1522" s="23" t="s">
        <v>315</v>
      </c>
      <c r="C1522" s="38" t="str">
        <f>VLOOKUP(X1522, method!$A$1:$B$15, 2, 0)</f>
        <v>留後</v>
      </c>
      <c r="D1522">
        <v>6</v>
      </c>
      <c r="E1522" s="141" t="str">
        <f t="shared" si="46"/>
        <v/>
      </c>
      <c r="F1522" s="141">
        <f>COUNTIF($B$2:B1522,B1522)</f>
        <v>4</v>
      </c>
      <c r="G1522" s="141" t="str">
        <f t="shared" si="47"/>
        <v/>
      </c>
      <c r="H1522">
        <v>10</v>
      </c>
      <c r="I1522">
        <v>7</v>
      </c>
      <c r="J1522" s="68" t="s">
        <v>316</v>
      </c>
      <c r="K1522" s="68" t="s">
        <v>316</v>
      </c>
      <c r="L1522" s="27" t="s">
        <v>65</v>
      </c>
      <c r="M1522">
        <v>115</v>
      </c>
      <c r="N1522">
        <v>125</v>
      </c>
      <c r="O1522">
        <v>18</v>
      </c>
      <c r="P1522">
        <v>14</v>
      </c>
      <c r="Q1522" t="s">
        <v>731</v>
      </c>
      <c r="R1522" s="32" t="s">
        <v>416</v>
      </c>
      <c r="S1522">
        <v>1200</v>
      </c>
      <c r="T1522" s="33" t="s">
        <v>427</v>
      </c>
      <c r="U1522">
        <v>2</v>
      </c>
      <c r="V1522">
        <v>92</v>
      </c>
      <c r="W1522" t="s">
        <v>453</v>
      </c>
      <c r="X1522">
        <v>12</v>
      </c>
      <c r="Y1522">
        <v>11</v>
      </c>
      <c r="Z1522">
        <v>6</v>
      </c>
      <c r="AD1522" t="s">
        <v>559</v>
      </c>
      <c r="AE1522">
        <v>1174</v>
      </c>
      <c r="AF1522" t="s">
        <v>1732</v>
      </c>
    </row>
    <row r="1523" spans="1:32" x14ac:dyDescent="0.25">
      <c r="A1523" s="22" t="s">
        <v>294</v>
      </c>
      <c r="B1523" s="23" t="s">
        <v>315</v>
      </c>
      <c r="C1523" s="36" t="str">
        <f>VLOOKUP(X1523, method!$A$1:$B$15, 2, 0)</f>
        <v>中後</v>
      </c>
      <c r="D1523">
        <v>7</v>
      </c>
      <c r="E1523" s="141" t="str">
        <f t="shared" si="46"/>
        <v/>
      </c>
      <c r="F1523" s="141">
        <f>COUNTIF($B$2:B1523,B1523)</f>
        <v>5</v>
      </c>
      <c r="G1523" s="141" t="str">
        <f t="shared" si="47"/>
        <v/>
      </c>
      <c r="H1523">
        <v>10</v>
      </c>
      <c r="I1523">
        <v>9</v>
      </c>
      <c r="J1523" s="68" t="s">
        <v>316</v>
      </c>
      <c r="K1523" s="67" t="s">
        <v>195</v>
      </c>
      <c r="L1523" s="27" t="s">
        <v>65</v>
      </c>
      <c r="M1523">
        <v>115</v>
      </c>
      <c r="N1523">
        <v>131</v>
      </c>
      <c r="O1523">
        <v>18</v>
      </c>
      <c r="P1523">
        <v>45</v>
      </c>
      <c r="Q1523" t="s">
        <v>682</v>
      </c>
      <c r="R1523" t="s">
        <v>479</v>
      </c>
      <c r="S1523">
        <v>1200</v>
      </c>
      <c r="T1523" s="33" t="s">
        <v>427</v>
      </c>
      <c r="U1523">
        <v>2</v>
      </c>
      <c r="V1523">
        <v>92</v>
      </c>
      <c r="W1523" t="s">
        <v>505</v>
      </c>
      <c r="X1523">
        <v>8</v>
      </c>
      <c r="Y1523">
        <v>8</v>
      </c>
      <c r="Z1523">
        <v>7</v>
      </c>
      <c r="AD1523" t="s">
        <v>1733</v>
      </c>
      <c r="AE1523">
        <v>1167</v>
      </c>
      <c r="AF1523" t="s">
        <v>46</v>
      </c>
    </row>
    <row r="1524" spans="1:32" x14ac:dyDescent="0.25">
      <c r="A1524" s="22" t="s">
        <v>294</v>
      </c>
      <c r="B1524" s="23" t="s">
        <v>315</v>
      </c>
      <c r="C1524" s="36" t="str">
        <f>VLOOKUP(X1524, method!$A$1:$B$15, 2, 0)</f>
        <v>中後</v>
      </c>
      <c r="D1524" s="30">
        <v>4</v>
      </c>
      <c r="E1524" s="141" t="str">
        <f t="shared" si="46"/>
        <v/>
      </c>
      <c r="F1524" s="141">
        <f>COUNTIF($B$2:B1524,B1524)</f>
        <v>6</v>
      </c>
      <c r="G1524" s="141" t="str">
        <f t="shared" si="47"/>
        <v/>
      </c>
      <c r="H1524">
        <v>10</v>
      </c>
      <c r="I1524">
        <v>6</v>
      </c>
      <c r="J1524" s="68" t="s">
        <v>316</v>
      </c>
      <c r="K1524" s="68" t="s">
        <v>316</v>
      </c>
      <c r="L1524" s="27" t="s">
        <v>65</v>
      </c>
      <c r="M1524">
        <v>115</v>
      </c>
      <c r="N1524">
        <v>117</v>
      </c>
      <c r="O1524">
        <v>18</v>
      </c>
      <c r="P1524">
        <v>7</v>
      </c>
      <c r="Q1524" t="s">
        <v>777</v>
      </c>
      <c r="R1524" s="31" t="s">
        <v>420</v>
      </c>
      <c r="S1524">
        <v>1200</v>
      </c>
      <c r="T1524" s="33" t="s">
        <v>427</v>
      </c>
      <c r="U1524">
        <v>2</v>
      </c>
      <c r="V1524">
        <v>92</v>
      </c>
      <c r="W1524">
        <v>4</v>
      </c>
      <c r="X1524">
        <v>8</v>
      </c>
      <c r="Y1524">
        <v>8</v>
      </c>
      <c r="Z1524">
        <v>4</v>
      </c>
      <c r="AD1524" t="s">
        <v>1320</v>
      </c>
      <c r="AE1524">
        <v>1163</v>
      </c>
      <c r="AF1524" t="s">
        <v>46</v>
      </c>
    </row>
    <row r="1525" spans="1:32" x14ac:dyDescent="0.25">
      <c r="A1525" s="22" t="s">
        <v>294</v>
      </c>
      <c r="B1525" s="23" t="s">
        <v>315</v>
      </c>
      <c r="C1525" s="37" t="str">
        <f>VLOOKUP(X1525, method!$A$1:$B$15, 2, 0)</f>
        <v>中前</v>
      </c>
      <c r="D1525" s="28">
        <v>1</v>
      </c>
      <c r="E1525" s="140" t="str">
        <f t="shared" si="46"/>
        <v/>
      </c>
      <c r="F1525" s="140">
        <f>COUNTIF($B$2:B1525,B1525)</f>
        <v>7</v>
      </c>
      <c r="G1525" s="140" t="str">
        <f t="shared" si="47"/>
        <v/>
      </c>
      <c r="H1525">
        <v>10</v>
      </c>
      <c r="I1525">
        <v>3</v>
      </c>
      <c r="J1525" s="68" t="s">
        <v>316</v>
      </c>
      <c r="K1525" s="68" t="s">
        <v>316</v>
      </c>
      <c r="L1525" s="27" t="s">
        <v>65</v>
      </c>
      <c r="M1525">
        <v>115</v>
      </c>
      <c r="N1525">
        <v>117</v>
      </c>
      <c r="O1525">
        <v>18</v>
      </c>
      <c r="P1525">
        <v>8.1999999999999993</v>
      </c>
      <c r="Q1525" t="s">
        <v>437</v>
      </c>
      <c r="R1525" s="32" t="s">
        <v>432</v>
      </c>
      <c r="S1525">
        <v>1200</v>
      </c>
      <c r="T1525" s="34" t="s">
        <v>438</v>
      </c>
      <c r="U1525">
        <v>2</v>
      </c>
      <c r="V1525">
        <v>85</v>
      </c>
      <c r="W1525" s="12" t="s">
        <v>446</v>
      </c>
      <c r="X1525">
        <v>6</v>
      </c>
      <c r="Y1525">
        <v>5</v>
      </c>
      <c r="Z1525">
        <v>1</v>
      </c>
      <c r="AD1525" t="s">
        <v>559</v>
      </c>
      <c r="AE1525">
        <v>1154</v>
      </c>
      <c r="AF1525" t="s">
        <v>46</v>
      </c>
    </row>
    <row r="1526" spans="1:32" x14ac:dyDescent="0.25">
      <c r="A1526" s="22" t="s">
        <v>294</v>
      </c>
      <c r="B1526" s="23" t="s">
        <v>315</v>
      </c>
      <c r="C1526" s="37" t="str">
        <f>VLOOKUP(X1526, method!$A$1:$B$15, 2, 0)</f>
        <v>中前</v>
      </c>
      <c r="D1526" s="28">
        <v>1</v>
      </c>
      <c r="E1526" s="140" t="str">
        <f t="shared" si="46"/>
        <v/>
      </c>
      <c r="F1526" s="140">
        <f>COUNTIF($B$2:B1526,B1526)</f>
        <v>8</v>
      </c>
      <c r="G1526" s="140" t="str">
        <f t="shared" si="47"/>
        <v/>
      </c>
      <c r="H1526">
        <v>10</v>
      </c>
      <c r="I1526">
        <v>4</v>
      </c>
      <c r="J1526" s="68" t="s">
        <v>316</v>
      </c>
      <c r="K1526" s="68" t="s">
        <v>316</v>
      </c>
      <c r="L1526" s="27" t="s">
        <v>65</v>
      </c>
      <c r="M1526">
        <v>115</v>
      </c>
      <c r="N1526">
        <v>128</v>
      </c>
      <c r="O1526">
        <v>18</v>
      </c>
      <c r="P1526">
        <v>4.7</v>
      </c>
      <c r="Q1526" t="s">
        <v>443</v>
      </c>
      <c r="R1526" s="32" t="s">
        <v>426</v>
      </c>
      <c r="S1526">
        <v>1200</v>
      </c>
      <c r="T1526" s="33" t="s">
        <v>427</v>
      </c>
      <c r="U1526">
        <v>3</v>
      </c>
      <c r="V1526">
        <v>79</v>
      </c>
      <c r="W1526" s="12" t="s">
        <v>989</v>
      </c>
      <c r="X1526">
        <v>6</v>
      </c>
      <c r="Y1526">
        <v>5</v>
      </c>
      <c r="Z1526">
        <v>1</v>
      </c>
      <c r="AD1526" t="s">
        <v>398</v>
      </c>
      <c r="AE1526">
        <v>1143</v>
      </c>
      <c r="AF1526" t="s">
        <v>46</v>
      </c>
    </row>
    <row r="1527" spans="1:32" x14ac:dyDescent="0.25">
      <c r="A1527" s="22" t="s">
        <v>294</v>
      </c>
      <c r="B1527" s="23" t="s">
        <v>315</v>
      </c>
      <c r="C1527" s="37" t="str">
        <f>VLOOKUP(X1527, method!$A$1:$B$15, 2, 0)</f>
        <v>中前</v>
      </c>
      <c r="D1527" s="30">
        <v>5</v>
      </c>
      <c r="E1527" s="141" t="str">
        <f t="shared" si="46"/>
        <v/>
      </c>
      <c r="F1527" s="141">
        <f>COUNTIF($B$2:B1527,B1527)</f>
        <v>9</v>
      </c>
      <c r="G1527" s="141" t="str">
        <f t="shared" si="47"/>
        <v/>
      </c>
      <c r="H1527">
        <v>10</v>
      </c>
      <c r="I1527">
        <v>4</v>
      </c>
      <c r="J1527" s="68" t="s">
        <v>316</v>
      </c>
      <c r="K1527" s="66" t="s">
        <v>173</v>
      </c>
      <c r="L1527" s="27" t="s">
        <v>65</v>
      </c>
      <c r="M1527">
        <v>115</v>
      </c>
      <c r="N1527">
        <v>117</v>
      </c>
      <c r="O1527">
        <v>18</v>
      </c>
      <c r="P1527">
        <v>8.5</v>
      </c>
      <c r="Q1527" t="s">
        <v>576</v>
      </c>
      <c r="R1527" t="s">
        <v>508</v>
      </c>
      <c r="S1527">
        <v>1200</v>
      </c>
      <c r="T1527" s="33" t="s">
        <v>417</v>
      </c>
      <c r="U1527">
        <v>2</v>
      </c>
      <c r="V1527">
        <v>79</v>
      </c>
      <c r="W1527" s="12" t="s">
        <v>552</v>
      </c>
      <c r="X1527">
        <v>7</v>
      </c>
      <c r="Y1527">
        <v>6</v>
      </c>
      <c r="Z1527">
        <v>5</v>
      </c>
      <c r="AD1527" t="s">
        <v>1734</v>
      </c>
      <c r="AE1527">
        <v>1142</v>
      </c>
      <c r="AF1527" t="s">
        <v>46</v>
      </c>
    </row>
    <row r="1528" spans="1:32" x14ac:dyDescent="0.25">
      <c r="A1528" s="22" t="s">
        <v>294</v>
      </c>
      <c r="B1528" s="23" t="s">
        <v>315</v>
      </c>
      <c r="C1528" s="37" t="str">
        <f>VLOOKUP(X1528, method!$A$1:$B$15, 2, 0)</f>
        <v>中前</v>
      </c>
      <c r="D1528" s="28">
        <v>1</v>
      </c>
      <c r="E1528" s="140" t="str">
        <f t="shared" si="46"/>
        <v/>
      </c>
      <c r="F1528" s="140">
        <f>COUNTIF($B$2:B1528,B1528)</f>
        <v>10</v>
      </c>
      <c r="G1528" s="140" t="str">
        <f t="shared" si="47"/>
        <v/>
      </c>
      <c r="H1528">
        <v>10</v>
      </c>
      <c r="I1528">
        <v>4</v>
      </c>
      <c r="J1528" s="68" t="s">
        <v>316</v>
      </c>
      <c r="K1528" s="54" t="s">
        <v>58</v>
      </c>
      <c r="L1528" s="27" t="s">
        <v>65</v>
      </c>
      <c r="M1528">
        <v>115</v>
      </c>
      <c r="N1528">
        <v>133</v>
      </c>
      <c r="O1528">
        <v>18</v>
      </c>
      <c r="P1528">
        <v>7.2</v>
      </c>
      <c r="Q1528" t="s">
        <v>445</v>
      </c>
      <c r="R1528" s="32" t="s">
        <v>426</v>
      </c>
      <c r="S1528">
        <v>1200</v>
      </c>
      <c r="T1528" s="33" t="s">
        <v>427</v>
      </c>
      <c r="U1528">
        <v>3</v>
      </c>
      <c r="V1528">
        <v>73</v>
      </c>
      <c r="W1528" s="12" t="s">
        <v>989</v>
      </c>
      <c r="X1528">
        <v>5</v>
      </c>
      <c r="Y1528">
        <v>6</v>
      </c>
      <c r="Z1528">
        <v>1</v>
      </c>
      <c r="AD1528" t="s">
        <v>1735</v>
      </c>
      <c r="AE1528">
        <v>1145</v>
      </c>
      <c r="AF1528" t="s">
        <v>46</v>
      </c>
    </row>
    <row r="1529" spans="1:32" x14ac:dyDescent="0.25">
      <c r="A1529" s="22" t="s">
        <v>294</v>
      </c>
      <c r="B1529" s="23" t="s">
        <v>315</v>
      </c>
      <c r="C1529" s="37" t="str">
        <f>VLOOKUP(X1529, method!$A$1:$B$15, 2, 0)</f>
        <v>中前</v>
      </c>
      <c r="D1529" s="30">
        <v>5</v>
      </c>
      <c r="E1529" s="141" t="str">
        <f t="shared" si="46"/>
        <v/>
      </c>
      <c r="F1529" s="141">
        <f>COUNTIF($B$2:B1529,B1529)</f>
        <v>11</v>
      </c>
      <c r="G1529" s="141" t="str">
        <f t="shared" si="47"/>
        <v/>
      </c>
      <c r="H1529">
        <v>10</v>
      </c>
      <c r="I1529">
        <v>3</v>
      </c>
      <c r="J1529" s="68" t="s">
        <v>316</v>
      </c>
      <c r="K1529" s="67" t="s">
        <v>195</v>
      </c>
      <c r="L1529" s="27" t="s">
        <v>65</v>
      </c>
      <c r="M1529">
        <v>115</v>
      </c>
      <c r="N1529">
        <v>133</v>
      </c>
      <c r="O1529">
        <v>18</v>
      </c>
      <c r="P1529">
        <v>6.5</v>
      </c>
      <c r="Q1529" t="s">
        <v>1221</v>
      </c>
      <c r="R1529" t="s">
        <v>479</v>
      </c>
      <c r="S1529">
        <v>1400</v>
      </c>
      <c r="T1529" s="34" t="s">
        <v>438</v>
      </c>
      <c r="U1529">
        <v>3</v>
      </c>
      <c r="V1529">
        <v>75</v>
      </c>
      <c r="W1529" s="12">
        <v>2</v>
      </c>
      <c r="X1529">
        <v>7</v>
      </c>
      <c r="Y1529">
        <v>7</v>
      </c>
      <c r="Z1529">
        <v>5</v>
      </c>
      <c r="AA1529">
        <v>5</v>
      </c>
      <c r="AD1529" t="s">
        <v>880</v>
      </c>
      <c r="AE1529">
        <v>1128</v>
      </c>
      <c r="AF1529" t="s">
        <v>46</v>
      </c>
    </row>
    <row r="1530" spans="1:32" x14ac:dyDescent="0.25">
      <c r="A1530" s="22" t="s">
        <v>294</v>
      </c>
      <c r="B1530" s="23" t="s">
        <v>315</v>
      </c>
      <c r="C1530" s="36" t="str">
        <f>VLOOKUP(X1530, method!$A$1:$B$15, 2, 0)</f>
        <v>中後</v>
      </c>
      <c r="D1530">
        <v>13</v>
      </c>
      <c r="E1530" s="141" t="str">
        <f t="shared" si="46"/>
        <v/>
      </c>
      <c r="F1530" s="141">
        <f>COUNTIF($B$2:B1530,B1530)</f>
        <v>12</v>
      </c>
      <c r="G1530" s="141" t="str">
        <f t="shared" si="47"/>
        <v/>
      </c>
      <c r="H1530">
        <v>10</v>
      </c>
      <c r="I1530">
        <v>13</v>
      </c>
      <c r="J1530" s="68" t="s">
        <v>316</v>
      </c>
      <c r="K1530" s="68" t="s">
        <v>316</v>
      </c>
      <c r="L1530" s="27" t="s">
        <v>65</v>
      </c>
      <c r="M1530">
        <v>115</v>
      </c>
      <c r="N1530">
        <v>127</v>
      </c>
      <c r="O1530">
        <v>18</v>
      </c>
      <c r="P1530">
        <v>25</v>
      </c>
      <c r="Q1530" t="s">
        <v>538</v>
      </c>
      <c r="R1530" t="s">
        <v>501</v>
      </c>
      <c r="S1530">
        <v>1400</v>
      </c>
      <c r="T1530" s="33" t="s">
        <v>417</v>
      </c>
      <c r="U1530">
        <v>3</v>
      </c>
      <c r="V1530">
        <v>75</v>
      </c>
      <c r="W1530" t="s">
        <v>561</v>
      </c>
      <c r="X1530">
        <v>9</v>
      </c>
      <c r="Y1530">
        <v>3</v>
      </c>
      <c r="Z1530">
        <v>3</v>
      </c>
      <c r="AA1530">
        <v>13</v>
      </c>
      <c r="AD1530" t="s">
        <v>1736</v>
      </c>
      <c r="AE1530">
        <v>1138</v>
      </c>
      <c r="AF1530" t="s">
        <v>46</v>
      </c>
    </row>
    <row r="1531" spans="1:32" x14ac:dyDescent="0.25">
      <c r="A1531" s="22" t="s">
        <v>294</v>
      </c>
      <c r="B1531" s="23" t="s">
        <v>315</v>
      </c>
      <c r="C1531" s="36" t="str">
        <f>VLOOKUP(X1531, method!$A$1:$B$15, 2, 0)</f>
        <v>中後</v>
      </c>
      <c r="D1531" s="28">
        <v>2</v>
      </c>
      <c r="E1531" s="140" t="str">
        <f t="shared" si="46"/>
        <v/>
      </c>
      <c r="F1531" s="140">
        <f>COUNTIF($B$2:B1531,B1531)</f>
        <v>13</v>
      </c>
      <c r="G1531" s="140" t="str">
        <f t="shared" si="47"/>
        <v/>
      </c>
      <c r="H1531">
        <v>10</v>
      </c>
      <c r="I1531">
        <v>7</v>
      </c>
      <c r="J1531" s="68" t="s">
        <v>316</v>
      </c>
      <c r="K1531" s="52" t="s">
        <v>49</v>
      </c>
      <c r="L1531" s="27" t="s">
        <v>65</v>
      </c>
      <c r="M1531">
        <v>115</v>
      </c>
      <c r="N1531">
        <v>129</v>
      </c>
      <c r="O1531">
        <v>18</v>
      </c>
      <c r="P1531">
        <v>7.8</v>
      </c>
      <c r="Q1531" t="s">
        <v>744</v>
      </c>
      <c r="R1531" t="s">
        <v>479</v>
      </c>
      <c r="S1531">
        <v>1400</v>
      </c>
      <c r="T1531" s="33" t="s">
        <v>417</v>
      </c>
      <c r="U1531">
        <v>3</v>
      </c>
      <c r="V1531">
        <v>74</v>
      </c>
      <c r="W1531" s="12" t="s">
        <v>423</v>
      </c>
      <c r="X1531">
        <v>8</v>
      </c>
      <c r="Y1531">
        <v>8</v>
      </c>
      <c r="Z1531">
        <v>7</v>
      </c>
      <c r="AA1531">
        <v>2</v>
      </c>
      <c r="AD1531" t="s">
        <v>526</v>
      </c>
      <c r="AE1531">
        <v>1134</v>
      </c>
      <c r="AF1531" t="s">
        <v>46</v>
      </c>
    </row>
    <row r="1532" spans="1:32" x14ac:dyDescent="0.25">
      <c r="A1532" s="22" t="s">
        <v>294</v>
      </c>
      <c r="B1532" s="23" t="s">
        <v>315</v>
      </c>
      <c r="C1532" s="38" t="str">
        <f>VLOOKUP(X1532, method!$A$1:$B$15, 2, 0)</f>
        <v>留後</v>
      </c>
      <c r="D1532" s="28">
        <v>2</v>
      </c>
      <c r="E1532" s="140" t="str">
        <f t="shared" si="46"/>
        <v/>
      </c>
      <c r="F1532" s="140">
        <f>COUNTIF($B$2:B1532,B1532)</f>
        <v>14</v>
      </c>
      <c r="G1532" s="140" t="str">
        <f t="shared" si="47"/>
        <v/>
      </c>
      <c r="H1532">
        <v>10</v>
      </c>
      <c r="I1532">
        <v>11</v>
      </c>
      <c r="J1532" s="68" t="s">
        <v>316</v>
      </c>
      <c r="K1532" s="52" t="s">
        <v>49</v>
      </c>
      <c r="L1532" s="27" t="s">
        <v>65</v>
      </c>
      <c r="M1532">
        <v>115</v>
      </c>
      <c r="N1532">
        <v>128</v>
      </c>
      <c r="O1532">
        <v>18</v>
      </c>
      <c r="P1532">
        <v>18</v>
      </c>
      <c r="Q1532" t="s">
        <v>586</v>
      </c>
      <c r="R1532" t="s">
        <v>479</v>
      </c>
      <c r="S1532">
        <v>1400</v>
      </c>
      <c r="T1532" s="33" t="s">
        <v>417</v>
      </c>
      <c r="U1532">
        <v>3</v>
      </c>
      <c r="V1532">
        <v>73</v>
      </c>
      <c r="W1532" s="12" t="s">
        <v>539</v>
      </c>
      <c r="X1532">
        <v>13</v>
      </c>
      <c r="Y1532">
        <v>13</v>
      </c>
      <c r="Z1532">
        <v>11</v>
      </c>
      <c r="AA1532">
        <v>2</v>
      </c>
      <c r="AD1532" t="s">
        <v>1737</v>
      </c>
      <c r="AE1532">
        <v>1134</v>
      </c>
      <c r="AF1532" t="s">
        <v>46</v>
      </c>
    </row>
    <row r="1533" spans="1:32" x14ac:dyDescent="0.25">
      <c r="A1533" s="22" t="s">
        <v>294</v>
      </c>
      <c r="B1533" s="23" t="s">
        <v>315</v>
      </c>
      <c r="C1533" s="36" t="str">
        <f>VLOOKUP(X1533, method!$A$1:$B$15, 2, 0)</f>
        <v>中後</v>
      </c>
      <c r="D1533" s="30">
        <v>5</v>
      </c>
      <c r="E1533" s="141" t="str">
        <f t="shared" si="46"/>
        <v/>
      </c>
      <c r="F1533" s="141">
        <f>COUNTIF($B$2:B1533,B1533)</f>
        <v>15</v>
      </c>
      <c r="G1533" s="141" t="str">
        <f t="shared" si="47"/>
        <v/>
      </c>
      <c r="H1533">
        <v>10</v>
      </c>
      <c r="I1533">
        <v>5</v>
      </c>
      <c r="J1533" s="68" t="s">
        <v>316</v>
      </c>
      <c r="K1533" s="68" t="s">
        <v>316</v>
      </c>
      <c r="L1533" s="27" t="s">
        <v>65</v>
      </c>
      <c r="M1533">
        <v>115</v>
      </c>
      <c r="N1533">
        <v>125</v>
      </c>
      <c r="O1533">
        <v>18</v>
      </c>
      <c r="P1533">
        <v>23</v>
      </c>
      <c r="Q1533" t="s">
        <v>1154</v>
      </c>
      <c r="R1533" t="s">
        <v>479</v>
      </c>
      <c r="S1533">
        <v>1200</v>
      </c>
      <c r="T1533" s="33" t="s">
        <v>427</v>
      </c>
      <c r="U1533">
        <v>3</v>
      </c>
      <c r="V1533">
        <v>75</v>
      </c>
      <c r="W1533" t="s">
        <v>453</v>
      </c>
      <c r="X1533">
        <v>9</v>
      </c>
      <c r="Y1533">
        <v>9</v>
      </c>
      <c r="Z1533">
        <v>5</v>
      </c>
      <c r="AD1533" t="s">
        <v>1556</v>
      </c>
      <c r="AE1533">
        <v>1121</v>
      </c>
      <c r="AF1533" t="s">
        <v>46</v>
      </c>
    </row>
    <row r="1534" spans="1:32" x14ac:dyDescent="0.25">
      <c r="A1534" s="22" t="s">
        <v>294</v>
      </c>
      <c r="B1534" s="23" t="s">
        <v>315</v>
      </c>
      <c r="C1534" s="36" t="str">
        <f>VLOOKUP(X1534, method!$A$1:$B$15, 2, 0)</f>
        <v>中後</v>
      </c>
      <c r="D1534" s="30">
        <v>5</v>
      </c>
      <c r="E1534" s="141" t="str">
        <f t="shared" si="46"/>
        <v/>
      </c>
      <c r="F1534" s="141">
        <f>COUNTIF($B$2:B1534,B1534)</f>
        <v>16</v>
      </c>
      <c r="G1534" s="141" t="str">
        <f t="shared" si="47"/>
        <v/>
      </c>
      <c r="H1534">
        <v>10</v>
      </c>
      <c r="I1534">
        <v>4</v>
      </c>
      <c r="J1534" s="68" t="s">
        <v>316</v>
      </c>
      <c r="K1534" s="55" t="s">
        <v>64</v>
      </c>
      <c r="L1534" s="27" t="s">
        <v>65</v>
      </c>
      <c r="M1534">
        <v>115</v>
      </c>
      <c r="N1534">
        <v>135</v>
      </c>
      <c r="O1534">
        <v>18</v>
      </c>
      <c r="P1534">
        <v>2.9</v>
      </c>
      <c r="Q1534" t="s">
        <v>1010</v>
      </c>
      <c r="R1534" s="31" t="s">
        <v>420</v>
      </c>
      <c r="S1534">
        <v>1200</v>
      </c>
      <c r="T1534" s="33" t="s">
        <v>417</v>
      </c>
      <c r="U1534">
        <v>3</v>
      </c>
      <c r="V1534">
        <v>76</v>
      </c>
      <c r="W1534" s="12" t="s">
        <v>552</v>
      </c>
      <c r="X1534">
        <v>8</v>
      </c>
      <c r="Y1534">
        <v>7</v>
      </c>
      <c r="Z1534">
        <v>5</v>
      </c>
      <c r="AD1534" t="s">
        <v>797</v>
      </c>
      <c r="AE1534">
        <v>1118</v>
      </c>
      <c r="AF1534" t="s">
        <v>46</v>
      </c>
    </row>
    <row r="1535" spans="1:32" x14ac:dyDescent="0.25">
      <c r="A1535" s="22" t="s">
        <v>294</v>
      </c>
      <c r="B1535" s="23" t="s">
        <v>315</v>
      </c>
      <c r="C1535" s="38" t="str">
        <f>VLOOKUP(X1535, method!$A$1:$B$15, 2, 0)</f>
        <v>留後</v>
      </c>
      <c r="D1535">
        <v>14</v>
      </c>
      <c r="E1535" s="141" t="str">
        <f t="shared" si="46"/>
        <v/>
      </c>
      <c r="F1535" s="141">
        <f>COUNTIF($B$2:B1535,B1535)</f>
        <v>17</v>
      </c>
      <c r="G1535" s="141" t="str">
        <f t="shared" si="47"/>
        <v/>
      </c>
      <c r="H1535">
        <v>10</v>
      </c>
      <c r="I1535">
        <v>6</v>
      </c>
      <c r="J1535" s="68" t="s">
        <v>316</v>
      </c>
      <c r="K1535" s="68" t="s">
        <v>316</v>
      </c>
      <c r="L1535" s="27" t="s">
        <v>65</v>
      </c>
      <c r="M1535">
        <v>115</v>
      </c>
      <c r="N1535">
        <v>124</v>
      </c>
      <c r="O1535">
        <v>18</v>
      </c>
      <c r="P1535">
        <v>11</v>
      </c>
      <c r="Q1535" t="s">
        <v>993</v>
      </c>
      <c r="R1535" t="s">
        <v>483</v>
      </c>
      <c r="S1535">
        <v>1200</v>
      </c>
      <c r="T1535" s="33" t="s">
        <v>417</v>
      </c>
      <c r="U1535">
        <v>3</v>
      </c>
      <c r="V1535">
        <v>76</v>
      </c>
      <c r="W1535" t="s">
        <v>453</v>
      </c>
      <c r="X1535">
        <v>13</v>
      </c>
      <c r="Y1535">
        <v>10</v>
      </c>
      <c r="Z1535">
        <v>14</v>
      </c>
      <c r="AD1535" t="s">
        <v>749</v>
      </c>
      <c r="AE1535">
        <v>1116</v>
      </c>
      <c r="AF1535" t="s">
        <v>46</v>
      </c>
    </row>
    <row r="1536" spans="1:32" x14ac:dyDescent="0.25">
      <c r="A1536" s="22" t="s">
        <v>294</v>
      </c>
      <c r="B1536" s="23" t="s">
        <v>315</v>
      </c>
      <c r="C1536" s="35" t="str">
        <f>VLOOKUP(X1536, method!$A$1:$B$15, 2, 0)</f>
        <v>放頭</v>
      </c>
      <c r="D1536" s="30">
        <v>4</v>
      </c>
      <c r="E1536" s="141" t="str">
        <f t="shared" si="46"/>
        <v/>
      </c>
      <c r="F1536" s="141">
        <f>COUNTIF($B$2:B1536,B1536)</f>
        <v>18</v>
      </c>
      <c r="G1536" s="141" t="str">
        <f t="shared" si="47"/>
        <v/>
      </c>
      <c r="H1536">
        <v>10</v>
      </c>
      <c r="I1536">
        <v>3</v>
      </c>
      <c r="J1536" s="68" t="s">
        <v>316</v>
      </c>
      <c r="K1536" s="55" t="s">
        <v>64</v>
      </c>
      <c r="L1536" s="27" t="s">
        <v>65</v>
      </c>
      <c r="M1536">
        <v>115</v>
      </c>
      <c r="N1536">
        <v>135</v>
      </c>
      <c r="O1536">
        <v>18</v>
      </c>
      <c r="P1536">
        <v>3</v>
      </c>
      <c r="Q1536" t="s">
        <v>909</v>
      </c>
      <c r="R1536" s="32" t="s">
        <v>416</v>
      </c>
      <c r="S1536">
        <v>1200</v>
      </c>
      <c r="T1536" s="33" t="s">
        <v>417</v>
      </c>
      <c r="U1536">
        <v>3</v>
      </c>
      <c r="V1536">
        <v>76</v>
      </c>
      <c r="W1536" t="s">
        <v>435</v>
      </c>
      <c r="X1536">
        <v>3</v>
      </c>
      <c r="Y1536">
        <v>3</v>
      </c>
      <c r="Z1536">
        <v>4</v>
      </c>
      <c r="AD1536" t="s">
        <v>773</v>
      </c>
      <c r="AE1536">
        <v>1124</v>
      </c>
      <c r="AF1536" t="s">
        <v>46</v>
      </c>
    </row>
    <row r="1537" spans="1:32" x14ac:dyDescent="0.25">
      <c r="A1537" s="22" t="s">
        <v>294</v>
      </c>
      <c r="B1537" s="23" t="s">
        <v>315</v>
      </c>
      <c r="C1537" s="38" t="str">
        <f>VLOOKUP(X1537, method!$A$1:$B$15, 2, 0)</f>
        <v>留後</v>
      </c>
      <c r="D1537" s="28">
        <v>3</v>
      </c>
      <c r="E1537" s="140" t="str">
        <f t="shared" si="46"/>
        <v/>
      </c>
      <c r="F1537" s="140">
        <f>COUNTIF($B$2:B1537,B1537)</f>
        <v>19</v>
      </c>
      <c r="G1537" s="140" t="str">
        <f t="shared" si="47"/>
        <v/>
      </c>
      <c r="H1537">
        <v>10</v>
      </c>
      <c r="I1537">
        <v>12</v>
      </c>
      <c r="J1537" s="68" t="s">
        <v>316</v>
      </c>
      <c r="K1537" s="55" t="s">
        <v>64</v>
      </c>
      <c r="L1537" s="27" t="s">
        <v>65</v>
      </c>
      <c r="M1537">
        <v>115</v>
      </c>
      <c r="N1537">
        <v>133</v>
      </c>
      <c r="O1537">
        <v>18</v>
      </c>
      <c r="P1537">
        <v>5.5</v>
      </c>
      <c r="Q1537" t="s">
        <v>939</v>
      </c>
      <c r="R1537" s="32" t="s">
        <v>432</v>
      </c>
      <c r="S1537">
        <v>1200</v>
      </c>
      <c r="T1537" s="34" t="s">
        <v>438</v>
      </c>
      <c r="U1537">
        <v>3</v>
      </c>
      <c r="V1537">
        <v>75</v>
      </c>
      <c r="W1537" s="12" t="s">
        <v>423</v>
      </c>
      <c r="X1537">
        <v>11</v>
      </c>
      <c r="Y1537">
        <v>12</v>
      </c>
      <c r="Z1537">
        <v>3</v>
      </c>
      <c r="AD1537" t="s">
        <v>1063</v>
      </c>
      <c r="AE1537">
        <v>1130</v>
      </c>
      <c r="AF1537" t="s">
        <v>46</v>
      </c>
    </row>
    <row r="1538" spans="1:32" x14ac:dyDescent="0.25">
      <c r="A1538" s="22" t="s">
        <v>294</v>
      </c>
      <c r="B1538" s="23" t="s">
        <v>315</v>
      </c>
      <c r="C1538" s="38" t="str">
        <f>VLOOKUP(X1538, method!$A$1:$B$15, 2, 0)</f>
        <v>留後</v>
      </c>
      <c r="D1538" s="30">
        <v>4</v>
      </c>
      <c r="E1538" s="141" t="str">
        <f t="shared" ref="E1538:E1601" si="48">IF(COUNTIFS($B:$B,B1538,$F:$F,"&lt;="&amp;5,$D:$D,"&lt;="&amp;5)&gt;=3,"忠","")</f>
        <v/>
      </c>
      <c r="F1538" s="141">
        <f>COUNTIF($B$2:B1538,B1538)</f>
        <v>20</v>
      </c>
      <c r="G1538" s="141" t="str">
        <f t="shared" ref="G1538:G1601" si="49">IF(F1538&lt;=5,
    IF(COUNTIFS($B:$B,TRIM($B1538),$F:$F,"&lt;=5",$AC:$AC,"&lt;&gt;"&amp;LOOKUP(1,0/((TRIM($B:$B)=TRIM($B1538))*($F:$F=1)),$AC:$AC))&gt;0,
    "倉",""),
"")</f>
        <v/>
      </c>
      <c r="H1538">
        <v>10</v>
      </c>
      <c r="I1538">
        <v>11</v>
      </c>
      <c r="J1538" s="68" t="s">
        <v>316</v>
      </c>
      <c r="K1538" s="68" t="s">
        <v>316</v>
      </c>
      <c r="L1538" s="27" t="s">
        <v>65</v>
      </c>
      <c r="M1538">
        <v>115</v>
      </c>
      <c r="N1538">
        <v>120</v>
      </c>
      <c r="O1538">
        <v>18</v>
      </c>
      <c r="P1538">
        <v>4.5999999999999996</v>
      </c>
      <c r="Q1538" t="s">
        <v>1018</v>
      </c>
      <c r="R1538" s="32" t="s">
        <v>432</v>
      </c>
      <c r="S1538">
        <v>1200</v>
      </c>
      <c r="T1538" s="34" t="s">
        <v>438</v>
      </c>
      <c r="U1538">
        <v>3</v>
      </c>
      <c r="V1538">
        <v>75</v>
      </c>
      <c r="W1538" t="s">
        <v>589</v>
      </c>
      <c r="X1538">
        <v>11</v>
      </c>
      <c r="Y1538">
        <v>11</v>
      </c>
      <c r="Z1538">
        <v>4</v>
      </c>
      <c r="AD1538" t="s">
        <v>454</v>
      </c>
      <c r="AE1538">
        <v>1119</v>
      </c>
      <c r="AF1538" t="s">
        <v>46</v>
      </c>
    </row>
    <row r="1539" spans="1:32" x14ac:dyDescent="0.25">
      <c r="A1539" s="22" t="s">
        <v>294</v>
      </c>
      <c r="B1539" s="23" t="s">
        <v>315</v>
      </c>
      <c r="C1539" s="36" t="str">
        <f>VLOOKUP(X1539, method!$A$1:$B$15, 2, 0)</f>
        <v>中後</v>
      </c>
      <c r="D1539" s="28">
        <v>1</v>
      </c>
      <c r="E1539" s="140" t="str">
        <f t="shared" si="48"/>
        <v/>
      </c>
      <c r="F1539" s="140">
        <f>COUNTIF($B$2:B1539,B1539)</f>
        <v>21</v>
      </c>
      <c r="G1539" s="140" t="str">
        <f t="shared" si="49"/>
        <v/>
      </c>
      <c r="H1539">
        <v>10</v>
      </c>
      <c r="I1539">
        <v>8</v>
      </c>
      <c r="J1539" s="68" t="s">
        <v>316</v>
      </c>
      <c r="K1539" s="68" t="s">
        <v>316</v>
      </c>
      <c r="L1539" s="27" t="s">
        <v>65</v>
      </c>
      <c r="M1539">
        <v>115</v>
      </c>
      <c r="N1539">
        <v>114</v>
      </c>
      <c r="O1539">
        <v>18</v>
      </c>
      <c r="P1539">
        <v>4.8</v>
      </c>
      <c r="Q1539" t="s">
        <v>942</v>
      </c>
      <c r="R1539" s="32" t="s">
        <v>416</v>
      </c>
      <c r="S1539">
        <v>1200</v>
      </c>
      <c r="T1539" s="33" t="s">
        <v>417</v>
      </c>
      <c r="U1539">
        <v>3</v>
      </c>
      <c r="V1539">
        <v>68</v>
      </c>
      <c r="W1539" s="12" t="s">
        <v>471</v>
      </c>
      <c r="X1539">
        <v>8</v>
      </c>
      <c r="Y1539">
        <v>8</v>
      </c>
      <c r="Z1539">
        <v>1</v>
      </c>
      <c r="AD1539" t="s">
        <v>458</v>
      </c>
      <c r="AE1539">
        <v>1111</v>
      </c>
      <c r="AF1539" t="s">
        <v>46</v>
      </c>
    </row>
    <row r="1540" spans="1:32" x14ac:dyDescent="0.25">
      <c r="A1540" s="22" t="s">
        <v>294</v>
      </c>
      <c r="B1540" s="23" t="s">
        <v>315</v>
      </c>
      <c r="C1540" s="37" t="str">
        <f>VLOOKUP(X1540, method!$A$1:$B$15, 2, 0)</f>
        <v>中前</v>
      </c>
      <c r="D1540" s="28">
        <v>3</v>
      </c>
      <c r="E1540" s="140" t="str">
        <f t="shared" si="48"/>
        <v/>
      </c>
      <c r="F1540" s="140">
        <f>COUNTIF($B$2:B1540,B1540)</f>
        <v>22</v>
      </c>
      <c r="G1540" s="140" t="str">
        <f t="shared" si="49"/>
        <v/>
      </c>
      <c r="H1540">
        <v>10</v>
      </c>
      <c r="I1540">
        <v>5</v>
      </c>
      <c r="J1540" s="68" t="s">
        <v>316</v>
      </c>
      <c r="K1540" s="68" t="s">
        <v>316</v>
      </c>
      <c r="L1540" s="27" t="s">
        <v>65</v>
      </c>
      <c r="M1540">
        <v>115</v>
      </c>
      <c r="N1540">
        <v>113</v>
      </c>
      <c r="O1540">
        <v>18</v>
      </c>
      <c r="P1540">
        <v>8.9</v>
      </c>
      <c r="Q1540" t="s">
        <v>1020</v>
      </c>
      <c r="R1540" t="s">
        <v>465</v>
      </c>
      <c r="S1540">
        <v>1200</v>
      </c>
      <c r="T1540" s="33" t="s">
        <v>417</v>
      </c>
      <c r="U1540">
        <v>3</v>
      </c>
      <c r="V1540">
        <v>68</v>
      </c>
      <c r="W1540">
        <v>3</v>
      </c>
      <c r="X1540">
        <v>5</v>
      </c>
      <c r="Y1540">
        <v>4</v>
      </c>
      <c r="Z1540">
        <v>3</v>
      </c>
      <c r="AD1540" t="s">
        <v>1093</v>
      </c>
      <c r="AE1540">
        <v>1128</v>
      </c>
      <c r="AF1540" t="s">
        <v>46</v>
      </c>
    </row>
    <row r="1541" spans="1:32" x14ac:dyDescent="0.25">
      <c r="A1541" s="22" t="s">
        <v>294</v>
      </c>
      <c r="B1541" s="23" t="s">
        <v>315</v>
      </c>
      <c r="C1541" s="35" t="str">
        <f>VLOOKUP(X1541, method!$A$1:$B$15, 2, 0)</f>
        <v>放頭</v>
      </c>
      <c r="D1541" s="28">
        <v>2</v>
      </c>
      <c r="E1541" s="140" t="str">
        <f t="shared" si="48"/>
        <v/>
      </c>
      <c r="F1541" s="140">
        <f>COUNTIF($B$2:B1541,B1541)</f>
        <v>23</v>
      </c>
      <c r="G1541" s="140" t="str">
        <f t="shared" si="49"/>
        <v/>
      </c>
      <c r="H1541">
        <v>10</v>
      </c>
      <c r="I1541">
        <v>1</v>
      </c>
      <c r="J1541" s="68" t="s">
        <v>316</v>
      </c>
      <c r="K1541" s="68" t="s">
        <v>316</v>
      </c>
      <c r="L1541" s="27" t="s">
        <v>65</v>
      </c>
      <c r="M1541">
        <v>115</v>
      </c>
      <c r="N1541">
        <v>116</v>
      </c>
      <c r="O1541">
        <v>18</v>
      </c>
      <c r="P1541">
        <v>2.7</v>
      </c>
      <c r="Q1541" t="s">
        <v>761</v>
      </c>
      <c r="R1541" s="31" t="s">
        <v>420</v>
      </c>
      <c r="S1541">
        <v>1200</v>
      </c>
      <c r="T1541" s="33" t="s">
        <v>417</v>
      </c>
      <c r="U1541">
        <v>3</v>
      </c>
      <c r="V1541">
        <v>67</v>
      </c>
      <c r="W1541" s="12" t="s">
        <v>539</v>
      </c>
      <c r="X1541">
        <v>2</v>
      </c>
      <c r="Y1541">
        <v>1</v>
      </c>
      <c r="Z1541">
        <v>2</v>
      </c>
      <c r="AD1541" t="s">
        <v>1442</v>
      </c>
      <c r="AE1541">
        <v>1132</v>
      </c>
      <c r="AF1541" t="s">
        <v>46</v>
      </c>
    </row>
    <row r="1542" spans="1:32" x14ac:dyDescent="0.25">
      <c r="A1542" s="22" t="s">
        <v>294</v>
      </c>
      <c r="B1542" s="23" t="s">
        <v>315</v>
      </c>
      <c r="C1542" s="37" t="str">
        <f>VLOOKUP(X1542, method!$A$1:$B$15, 2, 0)</f>
        <v>中前</v>
      </c>
      <c r="D1542">
        <v>6</v>
      </c>
      <c r="E1542" s="141" t="str">
        <f t="shared" si="48"/>
        <v/>
      </c>
      <c r="F1542" s="141">
        <f>COUNTIF($B$2:B1542,B1542)</f>
        <v>24</v>
      </c>
      <c r="G1542" s="141" t="str">
        <f t="shared" si="49"/>
        <v/>
      </c>
      <c r="H1542">
        <v>10</v>
      </c>
      <c r="I1542">
        <v>14</v>
      </c>
      <c r="J1542" s="68" t="s">
        <v>316</v>
      </c>
      <c r="K1542" s="52" t="s">
        <v>49</v>
      </c>
      <c r="L1542" s="27" t="s">
        <v>65</v>
      </c>
      <c r="M1542">
        <v>115</v>
      </c>
      <c r="N1542">
        <v>124</v>
      </c>
      <c r="O1542">
        <v>18</v>
      </c>
      <c r="P1542">
        <v>7.9</v>
      </c>
      <c r="Q1542" t="s">
        <v>1026</v>
      </c>
      <c r="R1542" t="s">
        <v>483</v>
      </c>
      <c r="S1542">
        <v>1400</v>
      </c>
      <c r="T1542" s="33" t="s">
        <v>417</v>
      </c>
      <c r="U1542">
        <v>3</v>
      </c>
      <c r="V1542">
        <v>67</v>
      </c>
      <c r="W1542" t="s">
        <v>474</v>
      </c>
      <c r="X1542">
        <v>6</v>
      </c>
      <c r="Y1542">
        <v>7</v>
      </c>
      <c r="Z1542">
        <v>5</v>
      </c>
      <c r="AA1542">
        <v>6</v>
      </c>
      <c r="AD1542" t="s">
        <v>1400</v>
      </c>
      <c r="AE1542">
        <v>1108</v>
      </c>
      <c r="AF1542" t="s">
        <v>46</v>
      </c>
    </row>
    <row r="1543" spans="1:32" x14ac:dyDescent="0.25">
      <c r="A1543" s="22" t="s">
        <v>294</v>
      </c>
      <c r="B1543" s="23" t="s">
        <v>315</v>
      </c>
      <c r="C1543" s="37" t="str">
        <f>VLOOKUP(X1543, method!$A$1:$B$15, 2, 0)</f>
        <v>中前</v>
      </c>
      <c r="D1543" s="28">
        <v>2</v>
      </c>
      <c r="E1543" s="140" t="str">
        <f t="shared" si="48"/>
        <v/>
      </c>
      <c r="F1543" s="140">
        <f>COUNTIF($B$2:B1543,B1543)</f>
        <v>25</v>
      </c>
      <c r="G1543" s="140" t="str">
        <f t="shared" si="49"/>
        <v/>
      </c>
      <c r="H1543">
        <v>10</v>
      </c>
      <c r="I1543">
        <v>2</v>
      </c>
      <c r="J1543" s="68" t="s">
        <v>316</v>
      </c>
      <c r="K1543" s="49" t="s">
        <v>31</v>
      </c>
      <c r="L1543" s="27" t="s">
        <v>65</v>
      </c>
      <c r="M1543">
        <v>115</v>
      </c>
      <c r="N1543">
        <v>124</v>
      </c>
      <c r="O1543">
        <v>18</v>
      </c>
      <c r="P1543">
        <v>4.5</v>
      </c>
      <c r="Q1543" t="s">
        <v>915</v>
      </c>
      <c r="R1543" s="32" t="s">
        <v>432</v>
      </c>
      <c r="S1543">
        <v>1200</v>
      </c>
      <c r="T1543" s="33" t="s">
        <v>417</v>
      </c>
      <c r="U1543">
        <v>3</v>
      </c>
      <c r="V1543">
        <v>65</v>
      </c>
      <c r="W1543" s="12" t="s">
        <v>446</v>
      </c>
      <c r="X1543">
        <v>4</v>
      </c>
      <c r="Y1543">
        <v>4</v>
      </c>
      <c r="Z1543">
        <v>2</v>
      </c>
      <c r="AD1543" t="s">
        <v>567</v>
      </c>
      <c r="AE1543">
        <v>1103</v>
      </c>
      <c r="AF1543" t="s">
        <v>46</v>
      </c>
    </row>
    <row r="1544" spans="1:32" x14ac:dyDescent="0.25">
      <c r="A1544" s="22" t="s">
        <v>294</v>
      </c>
      <c r="B1544" s="23" t="s">
        <v>315</v>
      </c>
      <c r="C1544" s="37" t="str">
        <f>VLOOKUP(X1544, method!$A$1:$B$15, 2, 0)</f>
        <v>中前</v>
      </c>
      <c r="D1544" s="28">
        <v>1</v>
      </c>
      <c r="E1544" s="140" t="str">
        <f t="shared" si="48"/>
        <v/>
      </c>
      <c r="F1544" s="140">
        <f>COUNTIF($B$2:B1544,B1544)</f>
        <v>26</v>
      </c>
      <c r="G1544" s="140" t="str">
        <f t="shared" si="49"/>
        <v/>
      </c>
      <c r="H1544">
        <v>10</v>
      </c>
      <c r="I1544">
        <v>3</v>
      </c>
      <c r="J1544" s="68" t="s">
        <v>316</v>
      </c>
      <c r="K1544" s="68" t="s">
        <v>316</v>
      </c>
      <c r="L1544" s="27" t="s">
        <v>65</v>
      </c>
      <c r="M1544">
        <v>115</v>
      </c>
      <c r="N1544">
        <v>125</v>
      </c>
      <c r="O1544">
        <v>18</v>
      </c>
      <c r="P1544">
        <v>3.3</v>
      </c>
      <c r="Q1544" t="s">
        <v>1028</v>
      </c>
      <c r="R1544" t="s">
        <v>465</v>
      </c>
      <c r="S1544">
        <v>1200</v>
      </c>
      <c r="T1544" s="33" t="s">
        <v>417</v>
      </c>
      <c r="U1544" t="s">
        <v>635</v>
      </c>
      <c r="V1544">
        <v>58</v>
      </c>
      <c r="W1544" s="12" t="s">
        <v>552</v>
      </c>
      <c r="X1544">
        <v>4</v>
      </c>
      <c r="Y1544">
        <v>3</v>
      </c>
      <c r="Z1544">
        <v>1</v>
      </c>
      <c r="AD1544" t="s">
        <v>386</v>
      </c>
      <c r="AE1544">
        <v>1116</v>
      </c>
      <c r="AF1544" t="s">
        <v>46</v>
      </c>
    </row>
    <row r="1545" spans="1:32" x14ac:dyDescent="0.25">
      <c r="A1545" s="22" t="s">
        <v>294</v>
      </c>
      <c r="B1545" s="23" t="s">
        <v>315</v>
      </c>
      <c r="C1545" s="37" t="str">
        <f>VLOOKUP(X1545, method!$A$1:$B$15, 2, 0)</f>
        <v>中前</v>
      </c>
      <c r="D1545" s="28">
        <v>3</v>
      </c>
      <c r="E1545" s="140" t="str">
        <f t="shared" si="48"/>
        <v/>
      </c>
      <c r="F1545" s="140">
        <f>COUNTIF($B$2:B1545,B1545)</f>
        <v>27</v>
      </c>
      <c r="G1545" s="140" t="str">
        <f t="shared" si="49"/>
        <v/>
      </c>
      <c r="H1545">
        <v>10</v>
      </c>
      <c r="I1545">
        <v>4</v>
      </c>
      <c r="J1545" s="68" t="s">
        <v>316</v>
      </c>
      <c r="K1545" s="55" t="s">
        <v>64</v>
      </c>
      <c r="L1545" s="27" t="s">
        <v>65</v>
      </c>
      <c r="M1545">
        <v>115</v>
      </c>
      <c r="N1545">
        <v>134</v>
      </c>
      <c r="O1545">
        <v>18</v>
      </c>
      <c r="P1545">
        <v>8.4</v>
      </c>
      <c r="Q1545" t="s">
        <v>1030</v>
      </c>
      <c r="R1545" t="s">
        <v>465</v>
      </c>
      <c r="S1545">
        <v>1200</v>
      </c>
      <c r="T1545" s="33" t="s">
        <v>417</v>
      </c>
      <c r="U1545">
        <v>4</v>
      </c>
      <c r="V1545">
        <v>58</v>
      </c>
      <c r="W1545" s="12" t="s">
        <v>539</v>
      </c>
      <c r="X1545">
        <v>7</v>
      </c>
      <c r="Y1545">
        <v>5</v>
      </c>
      <c r="Z1545">
        <v>3</v>
      </c>
      <c r="AD1545" t="s">
        <v>386</v>
      </c>
      <c r="AE1545">
        <v>1121</v>
      </c>
      <c r="AF1545" t="s">
        <v>46</v>
      </c>
    </row>
    <row r="1546" spans="1:32" x14ac:dyDescent="0.25">
      <c r="A1546" s="22" t="s">
        <v>294</v>
      </c>
      <c r="B1546" s="23" t="s">
        <v>315</v>
      </c>
      <c r="C1546" s="37" t="str">
        <f>VLOOKUP(X1546, method!$A$1:$B$15, 2, 0)</f>
        <v>中前</v>
      </c>
      <c r="D1546" s="28">
        <v>2</v>
      </c>
      <c r="E1546" s="140" t="str">
        <f t="shared" si="48"/>
        <v/>
      </c>
      <c r="F1546" s="140">
        <f>COUNTIF($B$2:B1546,B1546)</f>
        <v>28</v>
      </c>
      <c r="G1546" s="140" t="str">
        <f t="shared" si="49"/>
        <v/>
      </c>
      <c r="H1546">
        <v>10</v>
      </c>
      <c r="I1546">
        <v>2</v>
      </c>
      <c r="J1546" s="68" t="s">
        <v>316</v>
      </c>
      <c r="K1546" s="68" t="s">
        <v>316</v>
      </c>
      <c r="L1546" s="27" t="s">
        <v>65</v>
      </c>
      <c r="M1546">
        <v>115</v>
      </c>
      <c r="N1546">
        <v>119</v>
      </c>
      <c r="O1546">
        <v>18</v>
      </c>
      <c r="P1546">
        <v>5.7</v>
      </c>
      <c r="Q1546" t="s">
        <v>847</v>
      </c>
      <c r="R1546" t="s">
        <v>508</v>
      </c>
      <c r="S1546">
        <v>1200</v>
      </c>
      <c r="T1546" s="33" t="s">
        <v>417</v>
      </c>
      <c r="U1546" t="s">
        <v>635</v>
      </c>
      <c r="V1546">
        <v>57</v>
      </c>
      <c r="W1546" s="12" t="s">
        <v>654</v>
      </c>
      <c r="X1546">
        <v>4</v>
      </c>
      <c r="Y1546">
        <v>3</v>
      </c>
      <c r="Z1546">
        <v>2</v>
      </c>
      <c r="AD1546" t="s">
        <v>77</v>
      </c>
      <c r="AE1546">
        <v>1120</v>
      </c>
      <c r="AF1546" t="s">
        <v>1738</v>
      </c>
    </row>
    <row r="1547" spans="1:32" x14ac:dyDescent="0.25">
      <c r="A1547" s="22" t="s">
        <v>294</v>
      </c>
      <c r="B1547" s="24" t="s">
        <v>318</v>
      </c>
      <c r="C1547" s="37" t="str">
        <f>VLOOKUP(X1547, method!$A$1:$B$15, 2, 0)</f>
        <v>中前</v>
      </c>
      <c r="D1547" s="28">
        <v>3</v>
      </c>
      <c r="E1547" s="140" t="str">
        <f t="shared" si="48"/>
        <v>忠</v>
      </c>
      <c r="F1547" s="140">
        <f>COUNTIF($B$2:B1547,B1547)</f>
        <v>1</v>
      </c>
      <c r="G1547" s="140" t="str">
        <f t="shared" si="49"/>
        <v/>
      </c>
      <c r="H1547">
        <v>4</v>
      </c>
      <c r="I1547">
        <v>2</v>
      </c>
      <c r="J1547" s="66" t="s">
        <v>173</v>
      </c>
      <c r="K1547" s="59" t="s">
        <v>85</v>
      </c>
      <c r="L1547" s="18" t="s">
        <v>27</v>
      </c>
      <c r="M1547">
        <v>115</v>
      </c>
      <c r="N1547">
        <v>125</v>
      </c>
      <c r="O1547">
        <v>11</v>
      </c>
      <c r="P1547">
        <v>4.5</v>
      </c>
      <c r="Q1547" t="s">
        <v>415</v>
      </c>
      <c r="R1547" s="32" t="s">
        <v>416</v>
      </c>
      <c r="S1547">
        <v>1650</v>
      </c>
      <c r="T1547" s="33" t="s">
        <v>417</v>
      </c>
      <c r="U1547">
        <v>2</v>
      </c>
      <c r="V1547">
        <v>88</v>
      </c>
      <c r="W1547" s="12" t="s">
        <v>581</v>
      </c>
      <c r="X1547">
        <v>7</v>
      </c>
      <c r="Y1547">
        <v>9</v>
      </c>
      <c r="Z1547">
        <v>8</v>
      </c>
      <c r="AA1547">
        <v>3</v>
      </c>
      <c r="AD1547" t="s">
        <v>1642</v>
      </c>
      <c r="AE1547">
        <v>1204</v>
      </c>
      <c r="AF1547" t="s">
        <v>46</v>
      </c>
    </row>
    <row r="1548" spans="1:32" x14ac:dyDescent="0.25">
      <c r="A1548" s="22" t="s">
        <v>294</v>
      </c>
      <c r="B1548" s="24" t="s">
        <v>318</v>
      </c>
      <c r="C1548" s="37" t="str">
        <f>VLOOKUP(X1548, method!$A$1:$B$15, 2, 0)</f>
        <v>中前</v>
      </c>
      <c r="D1548">
        <v>8</v>
      </c>
      <c r="E1548" s="141" t="str">
        <f t="shared" si="48"/>
        <v>忠</v>
      </c>
      <c r="F1548" s="141">
        <f>COUNTIF($B$2:B1548,B1548)</f>
        <v>2</v>
      </c>
      <c r="G1548" s="141" t="str">
        <f t="shared" si="49"/>
        <v/>
      </c>
      <c r="H1548">
        <v>4</v>
      </c>
      <c r="I1548">
        <v>12</v>
      </c>
      <c r="J1548" s="66" t="s">
        <v>173</v>
      </c>
      <c r="K1548" s="60" t="s">
        <v>90</v>
      </c>
      <c r="L1548" s="18" t="s">
        <v>27</v>
      </c>
      <c r="M1548">
        <v>115</v>
      </c>
      <c r="N1548">
        <v>128</v>
      </c>
      <c r="O1548">
        <v>11</v>
      </c>
      <c r="P1548">
        <v>10</v>
      </c>
      <c r="Q1548" t="s">
        <v>564</v>
      </c>
      <c r="R1548" s="32" t="s">
        <v>432</v>
      </c>
      <c r="S1548" s="41">
        <v>1800</v>
      </c>
      <c r="T1548" s="33" t="s">
        <v>417</v>
      </c>
      <c r="U1548">
        <v>2</v>
      </c>
      <c r="V1548">
        <v>88</v>
      </c>
      <c r="W1548" t="s">
        <v>502</v>
      </c>
      <c r="X1548">
        <v>7</v>
      </c>
      <c r="Y1548">
        <v>6</v>
      </c>
      <c r="Z1548">
        <v>6</v>
      </c>
      <c r="AA1548">
        <v>5</v>
      </c>
      <c r="AB1548">
        <v>8</v>
      </c>
      <c r="AD1548" t="s">
        <v>319</v>
      </c>
      <c r="AE1548">
        <v>1208</v>
      </c>
      <c r="AF1548" t="s">
        <v>46</v>
      </c>
    </row>
    <row r="1549" spans="1:32" x14ac:dyDescent="0.25">
      <c r="A1549" s="22" t="s">
        <v>294</v>
      </c>
      <c r="B1549" s="24" t="s">
        <v>318</v>
      </c>
      <c r="C1549" s="37" t="str">
        <f>VLOOKUP(X1549, method!$A$1:$B$15, 2, 0)</f>
        <v>中前</v>
      </c>
      <c r="D1549" s="28">
        <v>1</v>
      </c>
      <c r="E1549" s="140" t="str">
        <f t="shared" si="48"/>
        <v>忠</v>
      </c>
      <c r="F1549" s="140">
        <f>COUNTIF($B$2:B1549,B1549)</f>
        <v>3</v>
      </c>
      <c r="G1549" s="140" t="str">
        <f t="shared" si="49"/>
        <v/>
      </c>
      <c r="H1549">
        <v>4</v>
      </c>
      <c r="I1549">
        <v>7</v>
      </c>
      <c r="J1549" s="66" t="s">
        <v>173</v>
      </c>
      <c r="K1549" s="66" t="s">
        <v>173</v>
      </c>
      <c r="L1549" s="18" t="s">
        <v>27</v>
      </c>
      <c r="M1549">
        <v>115</v>
      </c>
      <c r="N1549">
        <v>121</v>
      </c>
      <c r="O1549">
        <v>11</v>
      </c>
      <c r="P1549">
        <v>8.9</v>
      </c>
      <c r="Q1549" t="s">
        <v>496</v>
      </c>
      <c r="R1549" s="32" t="s">
        <v>432</v>
      </c>
      <c r="S1549">
        <v>1650</v>
      </c>
      <c r="T1549" s="33" t="s">
        <v>427</v>
      </c>
      <c r="U1549">
        <v>2</v>
      </c>
      <c r="V1549">
        <v>82</v>
      </c>
      <c r="W1549" s="12" t="s">
        <v>654</v>
      </c>
      <c r="X1549">
        <v>6</v>
      </c>
      <c r="Y1549">
        <v>6</v>
      </c>
      <c r="Z1549">
        <v>6</v>
      </c>
      <c r="AA1549">
        <v>1</v>
      </c>
      <c r="AD1549" t="s">
        <v>1739</v>
      </c>
      <c r="AE1549">
        <v>1211</v>
      </c>
      <c r="AF1549" t="s">
        <v>46</v>
      </c>
    </row>
    <row r="1550" spans="1:32" x14ac:dyDescent="0.25">
      <c r="A1550" s="22" t="s">
        <v>294</v>
      </c>
      <c r="B1550" s="24" t="s">
        <v>318</v>
      </c>
      <c r="C1550" s="37" t="str">
        <f>VLOOKUP(X1550, method!$A$1:$B$15, 2, 0)</f>
        <v>中前</v>
      </c>
      <c r="D1550" s="30">
        <v>5</v>
      </c>
      <c r="E1550" s="141" t="str">
        <f t="shared" si="48"/>
        <v>忠</v>
      </c>
      <c r="F1550" s="141">
        <f>COUNTIF($B$2:B1550,B1550)</f>
        <v>4</v>
      </c>
      <c r="G1550" s="141" t="str">
        <f t="shared" si="49"/>
        <v/>
      </c>
      <c r="H1550">
        <v>4</v>
      </c>
      <c r="I1550">
        <v>7</v>
      </c>
      <c r="J1550" s="66" t="s">
        <v>173</v>
      </c>
      <c r="K1550" s="66" t="s">
        <v>173</v>
      </c>
      <c r="L1550" s="18" t="s">
        <v>27</v>
      </c>
      <c r="M1550">
        <v>115</v>
      </c>
      <c r="N1550">
        <v>120</v>
      </c>
      <c r="O1550">
        <v>11</v>
      </c>
      <c r="P1550">
        <v>6.9</v>
      </c>
      <c r="Q1550" t="s">
        <v>570</v>
      </c>
      <c r="R1550" t="s">
        <v>465</v>
      </c>
      <c r="S1550">
        <v>1400</v>
      </c>
      <c r="T1550" s="33" t="s">
        <v>427</v>
      </c>
      <c r="U1550">
        <v>2</v>
      </c>
      <c r="V1550">
        <v>82</v>
      </c>
      <c r="W1550" s="12" t="s">
        <v>539</v>
      </c>
      <c r="X1550">
        <v>7</v>
      </c>
      <c r="Y1550">
        <v>8</v>
      </c>
      <c r="Z1550">
        <v>3</v>
      </c>
      <c r="AA1550">
        <v>5</v>
      </c>
      <c r="AD1550" t="s">
        <v>1740</v>
      </c>
      <c r="AE1550">
        <v>1190</v>
      </c>
      <c r="AF1550" t="s">
        <v>46</v>
      </c>
    </row>
    <row r="1551" spans="1:32" x14ac:dyDescent="0.25">
      <c r="A1551" s="22" t="s">
        <v>294</v>
      </c>
      <c r="B1551" s="24" t="s">
        <v>318</v>
      </c>
      <c r="C1551" s="37" t="str">
        <f>VLOOKUP(X1551, method!$A$1:$B$15, 2, 0)</f>
        <v>中前</v>
      </c>
      <c r="D1551" s="28">
        <v>1</v>
      </c>
      <c r="E1551" s="140" t="str">
        <f t="shared" si="48"/>
        <v>忠</v>
      </c>
      <c r="F1551" s="140">
        <f>COUNTIF($B$2:B1551,B1551)</f>
        <v>5</v>
      </c>
      <c r="G1551" s="140" t="str">
        <f t="shared" si="49"/>
        <v/>
      </c>
      <c r="H1551">
        <v>4</v>
      </c>
      <c r="I1551">
        <v>5</v>
      </c>
      <c r="J1551" s="66" t="s">
        <v>173</v>
      </c>
      <c r="K1551" s="49" t="s">
        <v>31</v>
      </c>
      <c r="L1551" s="18" t="s">
        <v>27</v>
      </c>
      <c r="M1551">
        <v>115</v>
      </c>
      <c r="N1551">
        <v>127</v>
      </c>
      <c r="O1551">
        <v>11</v>
      </c>
      <c r="P1551">
        <v>2.2000000000000002</v>
      </c>
      <c r="Q1551" t="s">
        <v>1086</v>
      </c>
      <c r="R1551" t="s">
        <v>483</v>
      </c>
      <c r="S1551">
        <v>1600</v>
      </c>
      <c r="T1551" s="33" t="s">
        <v>427</v>
      </c>
      <c r="U1551">
        <v>3</v>
      </c>
      <c r="V1551">
        <v>76</v>
      </c>
      <c r="W1551" s="12" t="s">
        <v>446</v>
      </c>
      <c r="X1551">
        <v>7</v>
      </c>
      <c r="Y1551">
        <v>7</v>
      </c>
      <c r="Z1551">
        <v>3</v>
      </c>
      <c r="AA1551">
        <v>1</v>
      </c>
      <c r="AD1551" t="s">
        <v>1575</v>
      </c>
      <c r="AE1551">
        <v>1203</v>
      </c>
      <c r="AF1551" t="s">
        <v>46</v>
      </c>
    </row>
    <row r="1552" spans="1:32" x14ac:dyDescent="0.25">
      <c r="A1552" s="22" t="s">
        <v>294</v>
      </c>
      <c r="B1552" s="24" t="s">
        <v>318</v>
      </c>
      <c r="C1552" s="37" t="str">
        <f>VLOOKUP(X1552, method!$A$1:$B$15, 2, 0)</f>
        <v>中前</v>
      </c>
      <c r="D1552" s="30">
        <v>4</v>
      </c>
      <c r="E1552" s="141" t="str">
        <f t="shared" si="48"/>
        <v>忠</v>
      </c>
      <c r="F1552" s="141">
        <f>COUNTIF($B$2:B1552,B1552)</f>
        <v>6</v>
      </c>
      <c r="G1552" s="141" t="str">
        <f t="shared" si="49"/>
        <v/>
      </c>
      <c r="H1552">
        <v>4</v>
      </c>
      <c r="I1552">
        <v>1</v>
      </c>
      <c r="J1552" s="66" t="s">
        <v>173</v>
      </c>
      <c r="K1552" s="55" t="s">
        <v>64</v>
      </c>
      <c r="L1552" s="18" t="s">
        <v>27</v>
      </c>
      <c r="M1552">
        <v>115</v>
      </c>
      <c r="N1552">
        <v>134</v>
      </c>
      <c r="O1552">
        <v>11</v>
      </c>
      <c r="P1552">
        <v>11</v>
      </c>
      <c r="Q1552" t="s">
        <v>1088</v>
      </c>
      <c r="R1552" t="s">
        <v>483</v>
      </c>
      <c r="S1552">
        <v>1400</v>
      </c>
      <c r="T1552" s="33" t="s">
        <v>417</v>
      </c>
      <c r="U1552">
        <v>3</v>
      </c>
      <c r="V1552">
        <v>76</v>
      </c>
      <c r="W1552" s="12" t="s">
        <v>418</v>
      </c>
      <c r="X1552">
        <v>7</v>
      </c>
      <c r="Y1552">
        <v>7</v>
      </c>
      <c r="Z1552">
        <v>9</v>
      </c>
      <c r="AA1552">
        <v>4</v>
      </c>
      <c r="AD1552" t="s">
        <v>1217</v>
      </c>
      <c r="AE1552">
        <v>1203</v>
      </c>
      <c r="AF1552" t="s">
        <v>46</v>
      </c>
    </row>
    <row r="1553" spans="1:32" x14ac:dyDescent="0.25">
      <c r="A1553" s="22" t="s">
        <v>294</v>
      </c>
      <c r="B1553" s="24" t="s">
        <v>318</v>
      </c>
      <c r="C1553" s="38" t="str">
        <f>VLOOKUP(X1553, method!$A$1:$B$15, 2, 0)</f>
        <v>留後</v>
      </c>
      <c r="D1553" s="28">
        <v>3</v>
      </c>
      <c r="E1553" s="140" t="str">
        <f t="shared" si="48"/>
        <v>忠</v>
      </c>
      <c r="F1553" s="140">
        <f>COUNTIF($B$2:B1553,B1553)</f>
        <v>7</v>
      </c>
      <c r="G1553" s="140" t="str">
        <f t="shared" si="49"/>
        <v/>
      </c>
      <c r="H1553">
        <v>4</v>
      </c>
      <c r="I1553">
        <v>11</v>
      </c>
      <c r="J1553" s="66" t="s">
        <v>173</v>
      </c>
      <c r="K1553" s="55" t="s">
        <v>64</v>
      </c>
      <c r="L1553" s="18" t="s">
        <v>27</v>
      </c>
      <c r="M1553">
        <v>115</v>
      </c>
      <c r="N1553">
        <v>134</v>
      </c>
      <c r="O1553">
        <v>11</v>
      </c>
      <c r="P1553">
        <v>8</v>
      </c>
      <c r="Q1553" t="s">
        <v>527</v>
      </c>
      <c r="R1553" t="s">
        <v>479</v>
      </c>
      <c r="S1553">
        <v>1600</v>
      </c>
      <c r="T1553" s="33" t="s">
        <v>427</v>
      </c>
      <c r="U1553">
        <v>3</v>
      </c>
      <c r="V1553">
        <v>76</v>
      </c>
      <c r="W1553" s="12" t="s">
        <v>539</v>
      </c>
      <c r="X1553">
        <v>11</v>
      </c>
      <c r="Y1553">
        <v>11</v>
      </c>
      <c r="Z1553">
        <v>10</v>
      </c>
      <c r="AA1553">
        <v>3</v>
      </c>
      <c r="AD1553" t="s">
        <v>1741</v>
      </c>
      <c r="AE1553">
        <v>1188</v>
      </c>
      <c r="AF1553" t="s">
        <v>46</v>
      </c>
    </row>
    <row r="1554" spans="1:32" x14ac:dyDescent="0.25">
      <c r="A1554" s="22" t="s">
        <v>294</v>
      </c>
      <c r="B1554" s="24" t="s">
        <v>318</v>
      </c>
      <c r="C1554" s="36" t="str">
        <f>VLOOKUP(X1554, method!$A$1:$B$15, 2, 0)</f>
        <v>中後</v>
      </c>
      <c r="D1554" s="28">
        <v>2</v>
      </c>
      <c r="E1554" s="140" t="str">
        <f t="shared" si="48"/>
        <v>忠</v>
      </c>
      <c r="F1554" s="140">
        <f>COUNTIF($B$2:B1554,B1554)</f>
        <v>8</v>
      </c>
      <c r="G1554" s="140" t="str">
        <f t="shared" si="49"/>
        <v/>
      </c>
      <c r="H1554">
        <v>4</v>
      </c>
      <c r="I1554">
        <v>10</v>
      </c>
      <c r="J1554" s="66" t="s">
        <v>173</v>
      </c>
      <c r="K1554" s="55" t="s">
        <v>64</v>
      </c>
      <c r="L1554" s="18" t="s">
        <v>27</v>
      </c>
      <c r="M1554">
        <v>115</v>
      </c>
      <c r="N1554">
        <v>131</v>
      </c>
      <c r="O1554">
        <v>11</v>
      </c>
      <c r="P1554">
        <v>20</v>
      </c>
      <c r="Q1554" t="s">
        <v>529</v>
      </c>
      <c r="R1554" t="s">
        <v>483</v>
      </c>
      <c r="S1554">
        <v>1600</v>
      </c>
      <c r="T1554" s="33" t="s">
        <v>417</v>
      </c>
      <c r="U1554">
        <v>3</v>
      </c>
      <c r="V1554">
        <v>75</v>
      </c>
      <c r="W1554" s="12" t="s">
        <v>471</v>
      </c>
      <c r="X1554">
        <v>9</v>
      </c>
      <c r="Y1554">
        <v>8</v>
      </c>
      <c r="Z1554">
        <v>9</v>
      </c>
      <c r="AA1554">
        <v>2</v>
      </c>
      <c r="AD1554" t="s">
        <v>1742</v>
      </c>
      <c r="AE1554">
        <v>1184</v>
      </c>
      <c r="AF1554" t="s">
        <v>46</v>
      </c>
    </row>
    <row r="1555" spans="1:32" x14ac:dyDescent="0.25">
      <c r="A1555" s="22" t="s">
        <v>294</v>
      </c>
      <c r="B1555" s="24" t="s">
        <v>318</v>
      </c>
      <c r="C1555" s="35" t="str">
        <f>VLOOKUP(X1555, method!$A$1:$B$15, 2, 0)</f>
        <v>放頭</v>
      </c>
      <c r="D1555">
        <v>10</v>
      </c>
      <c r="E1555" s="141" t="str">
        <f t="shared" si="48"/>
        <v>忠</v>
      </c>
      <c r="F1555" s="141">
        <f>COUNTIF($B$2:B1555,B1555)</f>
        <v>9</v>
      </c>
      <c r="G1555" s="141" t="str">
        <f t="shared" si="49"/>
        <v/>
      </c>
      <c r="H1555">
        <v>4</v>
      </c>
      <c r="I1555">
        <v>4</v>
      </c>
      <c r="J1555" s="66" t="s">
        <v>173</v>
      </c>
      <c r="K1555" s="48" t="s">
        <v>26</v>
      </c>
      <c r="L1555" s="18" t="s">
        <v>27</v>
      </c>
      <c r="M1555">
        <v>115</v>
      </c>
      <c r="N1555">
        <v>130</v>
      </c>
      <c r="O1555">
        <v>11</v>
      </c>
      <c r="P1555">
        <v>28</v>
      </c>
      <c r="Q1555" t="s">
        <v>861</v>
      </c>
      <c r="R1555" t="s">
        <v>508</v>
      </c>
      <c r="S1555">
        <v>1600</v>
      </c>
      <c r="T1555" s="33" t="s">
        <v>427</v>
      </c>
      <c r="U1555">
        <v>3</v>
      </c>
      <c r="V1555">
        <v>75</v>
      </c>
      <c r="W1555">
        <v>6</v>
      </c>
      <c r="X1555">
        <v>3</v>
      </c>
      <c r="Y1555">
        <v>5</v>
      </c>
      <c r="Z1555">
        <v>6</v>
      </c>
      <c r="AA1555">
        <v>10</v>
      </c>
      <c r="AD1555" t="s">
        <v>1743</v>
      </c>
      <c r="AE1555">
        <v>1187</v>
      </c>
      <c r="AF1555" t="s">
        <v>46</v>
      </c>
    </row>
    <row r="1556" spans="1:32" x14ac:dyDescent="0.25">
      <c r="A1556" s="22" t="s">
        <v>294</v>
      </c>
      <c r="B1556" s="24" t="s">
        <v>318</v>
      </c>
      <c r="C1556" s="37" t="str">
        <f>VLOOKUP(X1556, method!$A$1:$B$15, 2, 0)</f>
        <v>中前</v>
      </c>
      <c r="D1556">
        <v>6</v>
      </c>
      <c r="E1556" s="141" t="str">
        <f t="shared" si="48"/>
        <v>忠</v>
      </c>
      <c r="F1556" s="141">
        <f>COUNTIF($B$2:B1556,B1556)</f>
        <v>10</v>
      </c>
      <c r="G1556" s="141" t="str">
        <f t="shared" si="49"/>
        <v/>
      </c>
      <c r="H1556">
        <v>4</v>
      </c>
      <c r="I1556">
        <v>7</v>
      </c>
      <c r="J1556" s="66" t="s">
        <v>173</v>
      </c>
      <c r="K1556" s="59" t="s">
        <v>85</v>
      </c>
      <c r="L1556" s="18" t="s">
        <v>27</v>
      </c>
      <c r="M1556">
        <v>115</v>
      </c>
      <c r="N1556">
        <v>131</v>
      </c>
      <c r="O1556">
        <v>11</v>
      </c>
      <c r="P1556">
        <v>21</v>
      </c>
      <c r="Q1556" t="s">
        <v>538</v>
      </c>
      <c r="R1556" t="s">
        <v>501</v>
      </c>
      <c r="S1556">
        <v>1600</v>
      </c>
      <c r="T1556" s="33" t="s">
        <v>417</v>
      </c>
      <c r="U1556">
        <v>3</v>
      </c>
      <c r="V1556">
        <v>75</v>
      </c>
      <c r="W1556" s="12" t="s">
        <v>549</v>
      </c>
      <c r="X1556">
        <v>4</v>
      </c>
      <c r="Y1556">
        <v>4</v>
      </c>
      <c r="Z1556">
        <v>3</v>
      </c>
      <c r="AA1556">
        <v>6</v>
      </c>
      <c r="AD1556" t="s">
        <v>1744</v>
      </c>
      <c r="AE1556">
        <v>1191</v>
      </c>
      <c r="AF1556" t="s">
        <v>46</v>
      </c>
    </row>
    <row r="1557" spans="1:32" x14ac:dyDescent="0.25">
      <c r="A1557" s="22" t="s">
        <v>294</v>
      </c>
      <c r="B1557" s="24" t="s">
        <v>318</v>
      </c>
      <c r="C1557" s="37" t="str">
        <f>VLOOKUP(X1557, method!$A$1:$B$15, 2, 0)</f>
        <v>中前</v>
      </c>
      <c r="D1557" s="28">
        <v>1</v>
      </c>
      <c r="E1557" s="140" t="str">
        <f t="shared" si="48"/>
        <v>忠</v>
      </c>
      <c r="F1557" s="140">
        <f>COUNTIF($B$2:B1557,B1557)</f>
        <v>11</v>
      </c>
      <c r="G1557" s="140" t="str">
        <f t="shared" si="49"/>
        <v/>
      </c>
      <c r="H1557">
        <v>4</v>
      </c>
      <c r="I1557">
        <v>3</v>
      </c>
      <c r="J1557" s="66" t="s">
        <v>173</v>
      </c>
      <c r="K1557" s="59" t="s">
        <v>85</v>
      </c>
      <c r="L1557" s="18" t="s">
        <v>27</v>
      </c>
      <c r="M1557">
        <v>115</v>
      </c>
      <c r="N1557">
        <v>119</v>
      </c>
      <c r="O1557">
        <v>11</v>
      </c>
      <c r="P1557">
        <v>24</v>
      </c>
      <c r="Q1557" t="s">
        <v>675</v>
      </c>
      <c r="R1557" t="s">
        <v>508</v>
      </c>
      <c r="S1557">
        <v>1600</v>
      </c>
      <c r="T1557" s="33" t="s">
        <v>417</v>
      </c>
      <c r="U1557">
        <v>3</v>
      </c>
      <c r="V1557">
        <v>69</v>
      </c>
      <c r="W1557" s="12" t="s">
        <v>989</v>
      </c>
      <c r="X1557">
        <v>4</v>
      </c>
      <c r="Y1557">
        <v>5</v>
      </c>
      <c r="Z1557">
        <v>4</v>
      </c>
      <c r="AA1557">
        <v>1</v>
      </c>
      <c r="AD1557" t="s">
        <v>579</v>
      </c>
      <c r="AE1557">
        <v>1191</v>
      </c>
      <c r="AF1557" t="s">
        <v>46</v>
      </c>
    </row>
    <row r="1558" spans="1:32" x14ac:dyDescent="0.25">
      <c r="A1558" s="22" t="s">
        <v>294</v>
      </c>
      <c r="B1558" s="24" t="s">
        <v>318</v>
      </c>
      <c r="C1558" s="37" t="str">
        <f>VLOOKUP(X1558, method!$A$1:$B$15, 2, 0)</f>
        <v>中前</v>
      </c>
      <c r="D1558" s="28">
        <v>3</v>
      </c>
      <c r="E1558" s="140" t="str">
        <f t="shared" si="48"/>
        <v>忠</v>
      </c>
      <c r="F1558" s="140">
        <f>COUNTIF($B$2:B1558,B1558)</f>
        <v>12</v>
      </c>
      <c r="G1558" s="140" t="str">
        <f t="shared" si="49"/>
        <v/>
      </c>
      <c r="H1558">
        <v>4</v>
      </c>
      <c r="I1558">
        <v>2</v>
      </c>
      <c r="J1558" s="66" t="s">
        <v>173</v>
      </c>
      <c r="K1558" s="59" t="s">
        <v>85</v>
      </c>
      <c r="L1558" s="18" t="s">
        <v>27</v>
      </c>
      <c r="M1558">
        <v>115</v>
      </c>
      <c r="N1558">
        <v>125</v>
      </c>
      <c r="O1558">
        <v>11</v>
      </c>
      <c r="P1558">
        <v>5</v>
      </c>
      <c r="Q1558" t="s">
        <v>586</v>
      </c>
      <c r="R1558" t="s">
        <v>479</v>
      </c>
      <c r="S1558">
        <v>1400</v>
      </c>
      <c r="T1558" s="33" t="s">
        <v>417</v>
      </c>
      <c r="U1558">
        <v>3</v>
      </c>
      <c r="V1558">
        <v>70</v>
      </c>
      <c r="W1558" s="12" t="s">
        <v>549</v>
      </c>
      <c r="X1558">
        <v>6</v>
      </c>
      <c r="Y1558">
        <v>4</v>
      </c>
      <c r="Z1558">
        <v>3</v>
      </c>
      <c r="AA1558">
        <v>3</v>
      </c>
      <c r="AD1558" t="s">
        <v>1745</v>
      </c>
      <c r="AE1558">
        <v>1184</v>
      </c>
      <c r="AF1558" t="s">
        <v>46</v>
      </c>
    </row>
    <row r="1559" spans="1:32" x14ac:dyDescent="0.25">
      <c r="A1559" s="22" t="s">
        <v>294</v>
      </c>
      <c r="B1559" s="24" t="s">
        <v>318</v>
      </c>
      <c r="C1559" s="36" t="str">
        <f>VLOOKUP(X1559, method!$A$1:$B$15, 2, 0)</f>
        <v>中後</v>
      </c>
      <c r="D1559" s="30">
        <v>5</v>
      </c>
      <c r="E1559" s="141" t="str">
        <f t="shared" si="48"/>
        <v>忠</v>
      </c>
      <c r="F1559" s="141">
        <f>COUNTIF($B$2:B1559,B1559)</f>
        <v>13</v>
      </c>
      <c r="G1559" s="141" t="str">
        <f t="shared" si="49"/>
        <v/>
      </c>
      <c r="H1559">
        <v>4</v>
      </c>
      <c r="I1559">
        <v>2</v>
      </c>
      <c r="J1559" s="66" t="s">
        <v>173</v>
      </c>
      <c r="K1559" s="66" t="s">
        <v>173</v>
      </c>
      <c r="L1559" s="18" t="s">
        <v>27</v>
      </c>
      <c r="M1559">
        <v>115</v>
      </c>
      <c r="N1559">
        <v>132</v>
      </c>
      <c r="O1559">
        <v>11</v>
      </c>
      <c r="P1559">
        <v>13</v>
      </c>
      <c r="Q1559" t="s">
        <v>462</v>
      </c>
      <c r="R1559" t="s">
        <v>479</v>
      </c>
      <c r="S1559">
        <v>1400</v>
      </c>
      <c r="T1559" s="33" t="s">
        <v>417</v>
      </c>
      <c r="U1559">
        <v>3</v>
      </c>
      <c r="V1559">
        <v>72</v>
      </c>
      <c r="W1559" t="s">
        <v>533</v>
      </c>
      <c r="X1559">
        <v>9</v>
      </c>
      <c r="Y1559">
        <v>10</v>
      </c>
      <c r="Z1559">
        <v>10</v>
      </c>
      <c r="AA1559">
        <v>5</v>
      </c>
      <c r="AD1559" t="s">
        <v>466</v>
      </c>
      <c r="AE1559">
        <v>1190</v>
      </c>
      <c r="AF1559" t="s">
        <v>46</v>
      </c>
    </row>
    <row r="1560" spans="1:32" x14ac:dyDescent="0.25">
      <c r="A1560" s="22" t="s">
        <v>294</v>
      </c>
      <c r="B1560" s="24" t="s">
        <v>318</v>
      </c>
      <c r="C1560" s="36" t="str">
        <f>VLOOKUP(X1560, method!$A$1:$B$15, 2, 0)</f>
        <v>中後</v>
      </c>
      <c r="D1560">
        <v>6</v>
      </c>
      <c r="E1560" s="141" t="str">
        <f t="shared" si="48"/>
        <v>忠</v>
      </c>
      <c r="F1560" s="141">
        <f>COUNTIF($B$2:B1560,B1560)</f>
        <v>14</v>
      </c>
      <c r="G1560" s="141" t="str">
        <f t="shared" si="49"/>
        <v/>
      </c>
      <c r="H1560">
        <v>4</v>
      </c>
      <c r="I1560">
        <v>11</v>
      </c>
      <c r="J1560" s="66" t="s">
        <v>173</v>
      </c>
      <c r="K1560" s="66" t="s">
        <v>173</v>
      </c>
      <c r="L1560" s="18" t="s">
        <v>27</v>
      </c>
      <c r="M1560">
        <v>115</v>
      </c>
      <c r="N1560">
        <v>131</v>
      </c>
      <c r="O1560">
        <v>11</v>
      </c>
      <c r="P1560">
        <v>16</v>
      </c>
      <c r="Q1560" t="s">
        <v>748</v>
      </c>
      <c r="R1560" t="s">
        <v>479</v>
      </c>
      <c r="S1560">
        <v>1400</v>
      </c>
      <c r="T1560" s="33" t="s">
        <v>427</v>
      </c>
      <c r="U1560">
        <v>3</v>
      </c>
      <c r="V1560">
        <v>73</v>
      </c>
      <c r="W1560" t="s">
        <v>474</v>
      </c>
      <c r="X1560">
        <v>8</v>
      </c>
      <c r="Y1560">
        <v>10</v>
      </c>
      <c r="Z1560">
        <v>10</v>
      </c>
      <c r="AA1560">
        <v>6</v>
      </c>
      <c r="AD1560" t="s">
        <v>1235</v>
      </c>
      <c r="AE1560">
        <v>1194</v>
      </c>
      <c r="AF1560" t="s">
        <v>46</v>
      </c>
    </row>
    <row r="1561" spans="1:32" x14ac:dyDescent="0.25">
      <c r="A1561" s="22" t="s">
        <v>294</v>
      </c>
      <c r="B1561" s="24" t="s">
        <v>318</v>
      </c>
      <c r="C1561" s="37" t="str">
        <f>VLOOKUP(X1561, method!$A$1:$B$15, 2, 0)</f>
        <v>中前</v>
      </c>
      <c r="D1561" s="30">
        <v>4</v>
      </c>
      <c r="E1561" s="141" t="str">
        <f t="shared" si="48"/>
        <v>忠</v>
      </c>
      <c r="F1561" s="141">
        <f>COUNTIF($B$2:B1561,B1561)</f>
        <v>15</v>
      </c>
      <c r="G1561" s="141" t="str">
        <f t="shared" si="49"/>
        <v/>
      </c>
      <c r="H1561">
        <v>4</v>
      </c>
      <c r="I1561">
        <v>7</v>
      </c>
      <c r="J1561" s="66" t="s">
        <v>173</v>
      </c>
      <c r="K1561" s="66" t="s">
        <v>173</v>
      </c>
      <c r="L1561" s="18" t="s">
        <v>27</v>
      </c>
      <c r="M1561">
        <v>115</v>
      </c>
      <c r="N1561">
        <v>131</v>
      </c>
      <c r="O1561">
        <v>11</v>
      </c>
      <c r="P1561">
        <v>17</v>
      </c>
      <c r="Q1561" t="s">
        <v>720</v>
      </c>
      <c r="R1561" t="s">
        <v>501</v>
      </c>
      <c r="S1561">
        <v>1400</v>
      </c>
      <c r="T1561" s="33" t="s">
        <v>427</v>
      </c>
      <c r="U1561">
        <v>3</v>
      </c>
      <c r="V1561">
        <v>73</v>
      </c>
      <c r="W1561" t="s">
        <v>484</v>
      </c>
      <c r="X1561">
        <v>6</v>
      </c>
      <c r="Y1561">
        <v>8</v>
      </c>
      <c r="Z1561">
        <v>5</v>
      </c>
      <c r="AA1561">
        <v>4</v>
      </c>
      <c r="AD1561" t="s">
        <v>1232</v>
      </c>
      <c r="AE1561">
        <v>1186</v>
      </c>
      <c r="AF1561" t="s">
        <v>46</v>
      </c>
    </row>
    <row r="1562" spans="1:32" x14ac:dyDescent="0.25">
      <c r="A1562" s="22" t="s">
        <v>294</v>
      </c>
      <c r="B1562" s="24" t="s">
        <v>318</v>
      </c>
      <c r="C1562" s="36" t="str">
        <f>VLOOKUP(X1562, method!$A$1:$B$15, 2, 0)</f>
        <v>中後</v>
      </c>
      <c r="D1562" s="28">
        <v>3</v>
      </c>
      <c r="E1562" s="140" t="str">
        <f t="shared" si="48"/>
        <v>忠</v>
      </c>
      <c r="F1562" s="140">
        <f>COUNTIF($B$2:B1562,B1562)</f>
        <v>16</v>
      </c>
      <c r="G1562" s="140" t="str">
        <f t="shared" si="49"/>
        <v/>
      </c>
      <c r="H1562">
        <v>4</v>
      </c>
      <c r="I1562">
        <v>10</v>
      </c>
      <c r="J1562" s="66" t="s">
        <v>173</v>
      </c>
      <c r="K1562" s="66" t="s">
        <v>173</v>
      </c>
      <c r="L1562" s="18" t="s">
        <v>27</v>
      </c>
      <c r="M1562">
        <v>115</v>
      </c>
      <c r="N1562">
        <v>129</v>
      </c>
      <c r="O1562">
        <v>11</v>
      </c>
      <c r="P1562">
        <v>21</v>
      </c>
      <c r="Q1562" t="s">
        <v>790</v>
      </c>
      <c r="R1562" t="s">
        <v>483</v>
      </c>
      <c r="S1562">
        <v>1400</v>
      </c>
      <c r="T1562" s="33" t="s">
        <v>417</v>
      </c>
      <c r="U1562">
        <v>3</v>
      </c>
      <c r="V1562">
        <v>73</v>
      </c>
      <c r="W1562" s="12" t="s">
        <v>418</v>
      </c>
      <c r="X1562">
        <v>9</v>
      </c>
      <c r="Y1562">
        <v>9</v>
      </c>
      <c r="Z1562">
        <v>9</v>
      </c>
      <c r="AA1562">
        <v>3</v>
      </c>
      <c r="AD1562" t="s">
        <v>1651</v>
      </c>
      <c r="AE1562">
        <v>1182</v>
      </c>
      <c r="AF1562" t="s">
        <v>46</v>
      </c>
    </row>
    <row r="1563" spans="1:32" x14ac:dyDescent="0.25">
      <c r="A1563" s="22" t="s">
        <v>294</v>
      </c>
      <c r="B1563" s="24" t="s">
        <v>318</v>
      </c>
      <c r="C1563" s="37" t="str">
        <f>VLOOKUP(X1563, method!$A$1:$B$15, 2, 0)</f>
        <v>中前</v>
      </c>
      <c r="D1563" s="28">
        <v>1</v>
      </c>
      <c r="E1563" s="140" t="str">
        <f t="shared" si="48"/>
        <v>忠</v>
      </c>
      <c r="F1563" s="140">
        <f>COUNTIF($B$2:B1563,B1563)</f>
        <v>17</v>
      </c>
      <c r="G1563" s="140" t="str">
        <f t="shared" si="49"/>
        <v/>
      </c>
      <c r="H1563">
        <v>4</v>
      </c>
      <c r="I1563">
        <v>6</v>
      </c>
      <c r="J1563" s="66" t="s">
        <v>173</v>
      </c>
      <c r="K1563" s="66" t="s">
        <v>173</v>
      </c>
      <c r="L1563" s="18" t="s">
        <v>27</v>
      </c>
      <c r="M1563">
        <v>115</v>
      </c>
      <c r="N1563">
        <v>118</v>
      </c>
      <c r="O1563">
        <v>11</v>
      </c>
      <c r="P1563">
        <v>40</v>
      </c>
      <c r="Q1563" t="s">
        <v>482</v>
      </c>
      <c r="R1563" t="s">
        <v>483</v>
      </c>
      <c r="S1563">
        <v>1400</v>
      </c>
      <c r="T1563" s="33" t="s">
        <v>417</v>
      </c>
      <c r="U1563">
        <v>3</v>
      </c>
      <c r="V1563">
        <v>68</v>
      </c>
      <c r="W1563" s="12" t="s">
        <v>423</v>
      </c>
      <c r="X1563">
        <v>6</v>
      </c>
      <c r="Y1563">
        <v>7</v>
      </c>
      <c r="Z1563">
        <v>6</v>
      </c>
      <c r="AA1563">
        <v>1</v>
      </c>
      <c r="AD1563" t="s">
        <v>1494</v>
      </c>
      <c r="AE1563">
        <v>1173</v>
      </c>
      <c r="AF1563" t="s">
        <v>46</v>
      </c>
    </row>
    <row r="1564" spans="1:32" x14ac:dyDescent="0.25">
      <c r="A1564" s="22" t="s">
        <v>294</v>
      </c>
      <c r="B1564" s="24" t="s">
        <v>318</v>
      </c>
      <c r="C1564" s="35" t="str">
        <f>VLOOKUP(X1564, method!$A$1:$B$15, 2, 0)</f>
        <v>放頭</v>
      </c>
      <c r="D1564">
        <v>12</v>
      </c>
      <c r="E1564" s="141" t="str">
        <f t="shared" si="48"/>
        <v>忠</v>
      </c>
      <c r="F1564" s="141">
        <f>COUNTIF($B$2:B1564,B1564)</f>
        <v>18</v>
      </c>
      <c r="G1564" s="141" t="str">
        <f t="shared" si="49"/>
        <v/>
      </c>
      <c r="H1564">
        <v>4</v>
      </c>
      <c r="I1564">
        <v>13</v>
      </c>
      <c r="J1564" s="66" t="s">
        <v>173</v>
      </c>
      <c r="K1564" s="67" t="s">
        <v>195</v>
      </c>
      <c r="L1564" s="18" t="s">
        <v>27</v>
      </c>
      <c r="M1564">
        <v>115</v>
      </c>
      <c r="N1564">
        <v>129</v>
      </c>
      <c r="O1564">
        <v>11</v>
      </c>
      <c r="P1564">
        <v>45</v>
      </c>
      <c r="Q1564" t="s">
        <v>1081</v>
      </c>
      <c r="R1564" t="s">
        <v>508</v>
      </c>
      <c r="S1564">
        <v>1600</v>
      </c>
      <c r="T1564" s="33" t="s">
        <v>427</v>
      </c>
      <c r="U1564">
        <v>3</v>
      </c>
      <c r="V1564">
        <v>70</v>
      </c>
      <c r="W1564" t="s">
        <v>516</v>
      </c>
      <c r="X1564">
        <v>3</v>
      </c>
      <c r="Y1564">
        <v>3</v>
      </c>
      <c r="Z1564">
        <v>4</v>
      </c>
      <c r="AA1564">
        <v>12</v>
      </c>
      <c r="AD1564" t="s">
        <v>1728</v>
      </c>
      <c r="AE1564">
        <v>1169</v>
      </c>
      <c r="AF1564" t="s">
        <v>46</v>
      </c>
    </row>
    <row r="1565" spans="1:32" x14ac:dyDescent="0.25">
      <c r="A1565" s="22" t="s">
        <v>294</v>
      </c>
      <c r="B1565" s="24" t="s">
        <v>318</v>
      </c>
      <c r="C1565" s="37" t="str">
        <f>VLOOKUP(X1565, method!$A$1:$B$15, 2, 0)</f>
        <v>中前</v>
      </c>
      <c r="D1565">
        <v>8</v>
      </c>
      <c r="E1565" s="141" t="str">
        <f t="shared" si="48"/>
        <v>忠</v>
      </c>
      <c r="F1565" s="141">
        <f>COUNTIF($B$2:B1565,B1565)</f>
        <v>19</v>
      </c>
      <c r="G1565" s="141" t="str">
        <f t="shared" si="49"/>
        <v/>
      </c>
      <c r="H1565">
        <v>4</v>
      </c>
      <c r="I1565">
        <v>1</v>
      </c>
      <c r="J1565" s="66" t="s">
        <v>173</v>
      </c>
      <c r="K1565" s="67" t="s">
        <v>195</v>
      </c>
      <c r="L1565" s="18" t="s">
        <v>27</v>
      </c>
      <c r="M1565">
        <v>115</v>
      </c>
      <c r="N1565">
        <v>131</v>
      </c>
      <c r="O1565">
        <v>11</v>
      </c>
      <c r="P1565">
        <v>8.3000000000000007</v>
      </c>
      <c r="Q1565" t="s">
        <v>1020</v>
      </c>
      <c r="R1565" t="s">
        <v>465</v>
      </c>
      <c r="S1565">
        <v>1400</v>
      </c>
      <c r="T1565" s="33" t="s">
        <v>417</v>
      </c>
      <c r="U1565">
        <v>3</v>
      </c>
      <c r="V1565">
        <v>72</v>
      </c>
      <c r="W1565">
        <v>6</v>
      </c>
      <c r="X1565">
        <v>4</v>
      </c>
      <c r="Y1565">
        <v>4</v>
      </c>
      <c r="Z1565">
        <v>2</v>
      </c>
      <c r="AA1565">
        <v>8</v>
      </c>
      <c r="AD1565" t="s">
        <v>1327</v>
      </c>
      <c r="AE1565">
        <v>1180</v>
      </c>
      <c r="AF1565" t="s">
        <v>46</v>
      </c>
    </row>
    <row r="1566" spans="1:32" x14ac:dyDescent="0.25">
      <c r="A1566" s="22" t="s">
        <v>294</v>
      </c>
      <c r="B1566" s="24" t="s">
        <v>318</v>
      </c>
      <c r="C1566" s="37" t="str">
        <f>VLOOKUP(X1566, method!$A$1:$B$15, 2, 0)</f>
        <v>中前</v>
      </c>
      <c r="D1566" s="28">
        <v>3</v>
      </c>
      <c r="E1566" s="140" t="str">
        <f t="shared" si="48"/>
        <v>忠</v>
      </c>
      <c r="F1566" s="140">
        <f>COUNTIF($B$2:B1566,B1566)</f>
        <v>20</v>
      </c>
      <c r="G1566" s="140" t="str">
        <f t="shared" si="49"/>
        <v/>
      </c>
      <c r="H1566">
        <v>4</v>
      </c>
      <c r="I1566">
        <v>2</v>
      </c>
      <c r="J1566" s="66" t="s">
        <v>173</v>
      </c>
      <c r="K1566" s="67" t="s">
        <v>195</v>
      </c>
      <c r="L1566" s="18" t="s">
        <v>27</v>
      </c>
      <c r="M1566">
        <v>115</v>
      </c>
      <c r="N1566">
        <v>130</v>
      </c>
      <c r="O1566">
        <v>11</v>
      </c>
      <c r="P1566">
        <v>145</v>
      </c>
      <c r="Q1566" t="s">
        <v>607</v>
      </c>
      <c r="R1566" t="s">
        <v>501</v>
      </c>
      <c r="S1566">
        <v>1400</v>
      </c>
      <c r="T1566" s="33" t="s">
        <v>417</v>
      </c>
      <c r="U1566">
        <v>3</v>
      </c>
      <c r="V1566">
        <v>72</v>
      </c>
      <c r="W1566" s="12">
        <v>2</v>
      </c>
      <c r="X1566">
        <v>5</v>
      </c>
      <c r="Y1566">
        <v>5</v>
      </c>
      <c r="Z1566">
        <v>5</v>
      </c>
      <c r="AA1566">
        <v>3</v>
      </c>
      <c r="AD1566" t="s">
        <v>587</v>
      </c>
      <c r="AE1566">
        <v>1189</v>
      </c>
      <c r="AF1566" t="s">
        <v>786</v>
      </c>
    </row>
    <row r="1567" spans="1:32" x14ac:dyDescent="0.25">
      <c r="A1567" s="22" t="s">
        <v>294</v>
      </c>
      <c r="B1567" s="24" t="s">
        <v>318</v>
      </c>
      <c r="C1567" s="38" t="str">
        <f>VLOOKUP(X1567, method!$A$1:$B$15, 2, 0)</f>
        <v>留後</v>
      </c>
      <c r="D1567">
        <v>13</v>
      </c>
      <c r="E1567" s="141" t="str">
        <f t="shared" si="48"/>
        <v>忠</v>
      </c>
      <c r="F1567" s="141">
        <f>COUNTIF($B$2:B1567,B1567)</f>
        <v>21</v>
      </c>
      <c r="G1567" s="141" t="str">
        <f t="shared" si="49"/>
        <v/>
      </c>
      <c r="H1567">
        <v>4</v>
      </c>
      <c r="I1567">
        <v>9</v>
      </c>
      <c r="J1567" s="66" t="s">
        <v>173</v>
      </c>
      <c r="K1567" s="76" t="s">
        <v>407</v>
      </c>
      <c r="L1567" s="18" t="s">
        <v>27</v>
      </c>
      <c r="M1567">
        <v>115</v>
      </c>
      <c r="N1567">
        <v>122</v>
      </c>
      <c r="O1567">
        <v>11</v>
      </c>
      <c r="P1567">
        <v>137</v>
      </c>
      <c r="Q1567" t="s">
        <v>840</v>
      </c>
      <c r="R1567" t="s">
        <v>483</v>
      </c>
      <c r="S1567">
        <v>1600</v>
      </c>
      <c r="T1567" s="33" t="s">
        <v>417</v>
      </c>
      <c r="U1567">
        <v>3</v>
      </c>
      <c r="V1567">
        <v>72</v>
      </c>
      <c r="W1567" t="s">
        <v>603</v>
      </c>
      <c r="X1567">
        <v>12</v>
      </c>
      <c r="Y1567">
        <v>12</v>
      </c>
      <c r="Z1567">
        <v>13</v>
      </c>
      <c r="AA1567">
        <v>13</v>
      </c>
      <c r="AD1567" t="s">
        <v>1746</v>
      </c>
      <c r="AE1567">
        <v>1180</v>
      </c>
      <c r="AF1567" t="s">
        <v>1747</v>
      </c>
    </row>
    <row r="1568" spans="1:32" x14ac:dyDescent="0.25">
      <c r="A1568" s="22" t="s">
        <v>294</v>
      </c>
      <c r="B1568" s="25" t="s">
        <v>321</v>
      </c>
      <c r="C1568" s="35" t="str">
        <f>VLOOKUP(X1568, method!$A$1:$B$15, 2, 0)</f>
        <v>放頭</v>
      </c>
      <c r="D1568">
        <v>6</v>
      </c>
      <c r="E1568" s="141" t="str">
        <f t="shared" si="48"/>
        <v>忠</v>
      </c>
      <c r="F1568" s="141">
        <f>COUNTIF($B$2:B1568,B1568)</f>
        <v>1</v>
      </c>
      <c r="G1568" s="141" t="str">
        <f t="shared" si="49"/>
        <v/>
      </c>
      <c r="H1568">
        <v>2</v>
      </c>
      <c r="I1568">
        <v>5</v>
      </c>
      <c r="J1568" s="61" t="s">
        <v>106</v>
      </c>
      <c r="K1568" s="54" t="s">
        <v>58</v>
      </c>
      <c r="L1568" s="17" t="s">
        <v>91</v>
      </c>
      <c r="M1568">
        <v>115</v>
      </c>
      <c r="N1568">
        <v>119</v>
      </c>
      <c r="O1568">
        <v>16</v>
      </c>
      <c r="P1568">
        <v>14</v>
      </c>
      <c r="Q1568" t="s">
        <v>891</v>
      </c>
      <c r="R1568" t="s">
        <v>465</v>
      </c>
      <c r="S1568">
        <v>2000</v>
      </c>
      <c r="T1568" s="33" t="s">
        <v>417</v>
      </c>
      <c r="U1568">
        <v>2</v>
      </c>
      <c r="V1568">
        <v>84</v>
      </c>
      <c r="W1568" t="s">
        <v>474</v>
      </c>
      <c r="X1568">
        <v>3</v>
      </c>
      <c r="Y1568">
        <v>4</v>
      </c>
      <c r="Z1568">
        <v>4</v>
      </c>
      <c r="AA1568">
        <v>3</v>
      </c>
      <c r="AB1568">
        <v>6</v>
      </c>
      <c r="AD1568" t="s">
        <v>1748</v>
      </c>
      <c r="AE1568">
        <v>1201</v>
      </c>
      <c r="AF1568" t="s">
        <v>323</v>
      </c>
    </row>
    <row r="1569" spans="1:32" x14ac:dyDescent="0.25">
      <c r="A1569" s="22" t="s">
        <v>294</v>
      </c>
      <c r="B1569" s="25" t="s">
        <v>321</v>
      </c>
      <c r="C1569" s="37" t="str">
        <f>VLOOKUP(X1569, method!$A$1:$B$15, 2, 0)</f>
        <v>中前</v>
      </c>
      <c r="D1569" s="28">
        <v>2</v>
      </c>
      <c r="E1569" s="140" t="str">
        <f t="shared" si="48"/>
        <v>忠</v>
      </c>
      <c r="F1569" s="140">
        <f>COUNTIF($B$2:B1569,B1569)</f>
        <v>2</v>
      </c>
      <c r="G1569" s="140" t="str">
        <f t="shared" si="49"/>
        <v/>
      </c>
      <c r="H1569">
        <v>2</v>
      </c>
      <c r="I1569">
        <v>9</v>
      </c>
      <c r="J1569" s="61" t="s">
        <v>106</v>
      </c>
      <c r="K1569" s="54" t="s">
        <v>58</v>
      </c>
      <c r="L1569" s="17" t="s">
        <v>91</v>
      </c>
      <c r="M1569">
        <v>115</v>
      </c>
      <c r="N1569">
        <v>123</v>
      </c>
      <c r="O1569">
        <v>16</v>
      </c>
      <c r="P1569">
        <v>23</v>
      </c>
      <c r="Q1569" t="s">
        <v>564</v>
      </c>
      <c r="R1569" s="32" t="s">
        <v>432</v>
      </c>
      <c r="S1569" s="41">
        <v>1800</v>
      </c>
      <c r="T1569" s="33" t="s">
        <v>417</v>
      </c>
      <c r="U1569">
        <v>2</v>
      </c>
      <c r="V1569">
        <v>83</v>
      </c>
      <c r="W1569" s="12" t="s">
        <v>423</v>
      </c>
      <c r="X1569">
        <v>4</v>
      </c>
      <c r="Y1569">
        <v>3</v>
      </c>
      <c r="Z1569">
        <v>2</v>
      </c>
      <c r="AA1569">
        <v>2</v>
      </c>
      <c r="AB1569">
        <v>2</v>
      </c>
      <c r="AD1569" t="s">
        <v>984</v>
      </c>
      <c r="AE1569">
        <v>1204</v>
      </c>
      <c r="AF1569" t="s">
        <v>323</v>
      </c>
    </row>
    <row r="1570" spans="1:32" x14ac:dyDescent="0.25">
      <c r="A1570" s="22" t="s">
        <v>294</v>
      </c>
      <c r="B1570" s="25" t="s">
        <v>321</v>
      </c>
      <c r="C1570" s="35" t="str">
        <f>VLOOKUP(X1570, method!$A$1:$B$15, 2, 0)</f>
        <v>放頭</v>
      </c>
      <c r="D1570" s="28">
        <v>1</v>
      </c>
      <c r="E1570" s="140" t="str">
        <f t="shared" si="48"/>
        <v>忠</v>
      </c>
      <c r="F1570" s="140">
        <f>COUNTIF($B$2:B1570,B1570)</f>
        <v>3</v>
      </c>
      <c r="G1570" s="140" t="str">
        <f t="shared" si="49"/>
        <v/>
      </c>
      <c r="H1570">
        <v>2</v>
      </c>
      <c r="I1570">
        <v>2</v>
      </c>
      <c r="J1570" s="61" t="s">
        <v>106</v>
      </c>
      <c r="K1570" s="68" t="s">
        <v>316</v>
      </c>
      <c r="L1570" s="17" t="s">
        <v>91</v>
      </c>
      <c r="M1570">
        <v>115</v>
      </c>
      <c r="N1570">
        <v>130</v>
      </c>
      <c r="O1570">
        <v>16</v>
      </c>
      <c r="P1570">
        <v>30</v>
      </c>
      <c r="Q1570" t="s">
        <v>496</v>
      </c>
      <c r="R1570" s="32" t="s">
        <v>432</v>
      </c>
      <c r="S1570" s="41">
        <v>1800</v>
      </c>
      <c r="T1570" s="33" t="s">
        <v>427</v>
      </c>
      <c r="U1570">
        <v>3</v>
      </c>
      <c r="V1570">
        <v>78</v>
      </c>
      <c r="W1570" s="12" t="s">
        <v>581</v>
      </c>
      <c r="X1570">
        <v>2</v>
      </c>
      <c r="Y1570">
        <v>2</v>
      </c>
      <c r="Z1570">
        <v>2</v>
      </c>
      <c r="AA1570">
        <v>2</v>
      </c>
      <c r="AB1570">
        <v>1</v>
      </c>
      <c r="AD1570" t="s">
        <v>1749</v>
      </c>
      <c r="AE1570">
        <v>1199</v>
      </c>
      <c r="AF1570" t="s">
        <v>323</v>
      </c>
    </row>
    <row r="1571" spans="1:32" x14ac:dyDescent="0.25">
      <c r="A1571" s="22" t="s">
        <v>294</v>
      </c>
      <c r="B1571" s="25" t="s">
        <v>321</v>
      </c>
      <c r="C1571" s="35" t="str">
        <f>VLOOKUP(X1571, method!$A$1:$B$15, 2, 0)</f>
        <v>放頭</v>
      </c>
      <c r="D1571">
        <v>13</v>
      </c>
      <c r="E1571" s="141" t="str">
        <f t="shared" si="48"/>
        <v>忠</v>
      </c>
      <c r="F1571" s="141">
        <f>COUNTIF($B$2:B1571,B1571)</f>
        <v>4</v>
      </c>
      <c r="G1571" s="141" t="str">
        <f t="shared" si="49"/>
        <v/>
      </c>
      <c r="H1571">
        <v>2</v>
      </c>
      <c r="I1571">
        <v>8</v>
      </c>
      <c r="J1571" s="61" t="s">
        <v>106</v>
      </c>
      <c r="K1571" s="67" t="s">
        <v>195</v>
      </c>
      <c r="L1571" s="17" t="s">
        <v>91</v>
      </c>
      <c r="M1571">
        <v>115</v>
      </c>
      <c r="N1571">
        <v>135</v>
      </c>
      <c r="O1571">
        <v>16</v>
      </c>
      <c r="P1571">
        <v>19</v>
      </c>
      <c r="Q1571" t="s">
        <v>498</v>
      </c>
      <c r="R1571" t="s">
        <v>479</v>
      </c>
      <c r="S1571">
        <v>1600</v>
      </c>
      <c r="T1571" s="33" t="s">
        <v>427</v>
      </c>
      <c r="U1571">
        <v>3</v>
      </c>
      <c r="V1571">
        <v>80</v>
      </c>
      <c r="W1571" t="s">
        <v>725</v>
      </c>
      <c r="X1571">
        <v>2</v>
      </c>
      <c r="Y1571">
        <v>2</v>
      </c>
      <c r="Z1571">
        <v>2</v>
      </c>
      <c r="AA1571">
        <v>13</v>
      </c>
      <c r="AD1571" t="s">
        <v>995</v>
      </c>
      <c r="AE1571">
        <v>1189</v>
      </c>
      <c r="AF1571" t="s">
        <v>323</v>
      </c>
    </row>
    <row r="1572" spans="1:32" x14ac:dyDescent="0.25">
      <c r="A1572" s="22" t="s">
        <v>294</v>
      </c>
      <c r="B1572" s="25" t="s">
        <v>321</v>
      </c>
      <c r="C1572" s="37" t="str">
        <f>VLOOKUP(X1572, method!$A$1:$B$15, 2, 0)</f>
        <v>中前</v>
      </c>
      <c r="D1572" s="28">
        <v>3</v>
      </c>
      <c r="E1572" s="140" t="str">
        <f t="shared" si="48"/>
        <v>忠</v>
      </c>
      <c r="F1572" s="140">
        <f>COUNTIF($B$2:B1572,B1572)</f>
        <v>5</v>
      </c>
      <c r="G1572" s="140" t="str">
        <f t="shared" si="49"/>
        <v/>
      </c>
      <c r="H1572">
        <v>2</v>
      </c>
      <c r="I1572">
        <v>2</v>
      </c>
      <c r="J1572" s="61" t="s">
        <v>106</v>
      </c>
      <c r="K1572" s="54" t="s">
        <v>58</v>
      </c>
      <c r="L1572" s="17" t="s">
        <v>91</v>
      </c>
      <c r="M1572">
        <v>115</v>
      </c>
      <c r="N1572">
        <v>115</v>
      </c>
      <c r="O1572">
        <v>16</v>
      </c>
      <c r="P1572">
        <v>17</v>
      </c>
      <c r="Q1572" t="s">
        <v>1221</v>
      </c>
      <c r="R1572" t="s">
        <v>479</v>
      </c>
      <c r="S1572">
        <v>1600</v>
      </c>
      <c r="T1572" s="34" t="s">
        <v>438</v>
      </c>
      <c r="U1572">
        <v>2</v>
      </c>
      <c r="V1572">
        <v>81</v>
      </c>
      <c r="W1572" t="s">
        <v>474</v>
      </c>
      <c r="X1572">
        <v>4</v>
      </c>
      <c r="Y1572">
        <v>4</v>
      </c>
      <c r="Z1572">
        <v>3</v>
      </c>
      <c r="AA1572">
        <v>3</v>
      </c>
      <c r="AD1572" t="s">
        <v>1750</v>
      </c>
      <c r="AE1572">
        <v>1173</v>
      </c>
      <c r="AF1572" t="s">
        <v>323</v>
      </c>
    </row>
    <row r="1573" spans="1:32" x14ac:dyDescent="0.25">
      <c r="A1573" s="22" t="s">
        <v>294</v>
      </c>
      <c r="B1573" s="25" t="s">
        <v>321</v>
      </c>
      <c r="C1573" s="37" t="str">
        <f>VLOOKUP(X1573, method!$A$1:$B$15, 2, 0)</f>
        <v>中前</v>
      </c>
      <c r="D1573">
        <v>6</v>
      </c>
      <c r="E1573" s="141" t="str">
        <f t="shared" si="48"/>
        <v>忠</v>
      </c>
      <c r="F1573" s="141">
        <f>COUNTIF($B$2:B1573,B1573)</f>
        <v>6</v>
      </c>
      <c r="G1573" s="141" t="str">
        <f t="shared" si="49"/>
        <v/>
      </c>
      <c r="H1573">
        <v>2</v>
      </c>
      <c r="I1573">
        <v>6</v>
      </c>
      <c r="J1573" s="61" t="s">
        <v>106</v>
      </c>
      <c r="K1573" s="54" t="s">
        <v>58</v>
      </c>
      <c r="L1573" s="17" t="s">
        <v>91</v>
      </c>
      <c r="M1573">
        <v>115</v>
      </c>
      <c r="N1573">
        <v>124</v>
      </c>
      <c r="O1573">
        <v>16</v>
      </c>
      <c r="P1573">
        <v>6.2</v>
      </c>
      <c r="Q1573" t="s">
        <v>459</v>
      </c>
      <c r="R1573" t="s">
        <v>501</v>
      </c>
      <c r="S1573">
        <v>2000</v>
      </c>
      <c r="T1573" s="33" t="s">
        <v>417</v>
      </c>
      <c r="U1573">
        <v>2</v>
      </c>
      <c r="V1573">
        <v>82</v>
      </c>
      <c r="W1573" s="12" t="s">
        <v>549</v>
      </c>
      <c r="X1573">
        <v>4</v>
      </c>
      <c r="Y1573">
        <v>1</v>
      </c>
      <c r="Z1573">
        <v>1</v>
      </c>
      <c r="AA1573">
        <v>1</v>
      </c>
      <c r="AB1573">
        <v>6</v>
      </c>
      <c r="AD1573" t="s">
        <v>1751</v>
      </c>
      <c r="AE1573">
        <v>1179</v>
      </c>
      <c r="AF1573" t="s">
        <v>323</v>
      </c>
    </row>
    <row r="1574" spans="1:32" x14ac:dyDescent="0.25">
      <c r="A1574" s="22" t="s">
        <v>294</v>
      </c>
      <c r="B1574" s="25" t="s">
        <v>321</v>
      </c>
      <c r="C1574" s="36" t="str">
        <f>VLOOKUP(X1574, method!$A$1:$B$15, 2, 0)</f>
        <v>中後</v>
      </c>
      <c r="D1574">
        <v>10</v>
      </c>
      <c r="E1574" s="141" t="str">
        <f t="shared" si="48"/>
        <v>忠</v>
      </c>
      <c r="F1574" s="141">
        <f>COUNTIF($B$2:B1574,B1574)</f>
        <v>7</v>
      </c>
      <c r="G1574" s="141" t="str">
        <f t="shared" si="49"/>
        <v/>
      </c>
      <c r="H1574">
        <v>2</v>
      </c>
      <c r="I1574">
        <v>7</v>
      </c>
      <c r="J1574" s="61" t="s">
        <v>106</v>
      </c>
      <c r="K1574" s="67" t="s">
        <v>195</v>
      </c>
      <c r="L1574" s="17" t="s">
        <v>91</v>
      </c>
      <c r="M1574">
        <v>115</v>
      </c>
      <c r="N1574">
        <v>123</v>
      </c>
      <c r="O1574">
        <v>16</v>
      </c>
      <c r="P1574">
        <v>76</v>
      </c>
      <c r="Q1574" t="s">
        <v>631</v>
      </c>
      <c r="R1574" t="s">
        <v>501</v>
      </c>
      <c r="S1574">
        <v>2000</v>
      </c>
      <c r="T1574" s="33" t="s">
        <v>417</v>
      </c>
      <c r="U1574" t="s">
        <v>1576</v>
      </c>
      <c r="V1574">
        <v>82</v>
      </c>
      <c r="W1574" t="s">
        <v>794</v>
      </c>
      <c r="X1574">
        <v>9</v>
      </c>
      <c r="Y1574">
        <v>9</v>
      </c>
      <c r="Z1574">
        <v>7</v>
      </c>
      <c r="AA1574">
        <v>7</v>
      </c>
      <c r="AB1574">
        <v>10</v>
      </c>
      <c r="AD1574" t="s">
        <v>1752</v>
      </c>
      <c r="AE1574">
        <v>1177</v>
      </c>
      <c r="AF1574" t="s">
        <v>323</v>
      </c>
    </row>
    <row r="1575" spans="1:32" x14ac:dyDescent="0.25">
      <c r="A1575" s="22" t="s">
        <v>294</v>
      </c>
      <c r="B1575" s="25" t="s">
        <v>321</v>
      </c>
      <c r="C1575" s="35" t="str">
        <f>VLOOKUP(X1575, method!$A$1:$B$15, 2, 0)</f>
        <v>放頭</v>
      </c>
      <c r="D1575" s="28">
        <v>3</v>
      </c>
      <c r="E1575" s="140" t="str">
        <f t="shared" si="48"/>
        <v>忠</v>
      </c>
      <c r="F1575" s="140">
        <f>COUNTIF($B$2:B1575,B1575)</f>
        <v>8</v>
      </c>
      <c r="G1575" s="140" t="str">
        <f t="shared" si="49"/>
        <v/>
      </c>
      <c r="H1575">
        <v>2</v>
      </c>
      <c r="I1575">
        <v>6</v>
      </c>
      <c r="J1575" s="61" t="s">
        <v>106</v>
      </c>
      <c r="K1575" s="54" t="s">
        <v>58</v>
      </c>
      <c r="L1575" s="17" t="s">
        <v>91</v>
      </c>
      <c r="M1575">
        <v>115</v>
      </c>
      <c r="N1575">
        <v>130</v>
      </c>
      <c r="O1575">
        <v>16</v>
      </c>
      <c r="P1575">
        <v>4.4000000000000004</v>
      </c>
      <c r="Q1575" t="s">
        <v>634</v>
      </c>
      <c r="R1575" t="s">
        <v>465</v>
      </c>
      <c r="S1575">
        <v>2000</v>
      </c>
      <c r="T1575" s="33" t="s">
        <v>427</v>
      </c>
      <c r="U1575">
        <v>3</v>
      </c>
      <c r="V1575">
        <v>80</v>
      </c>
      <c r="W1575" s="12" t="s">
        <v>581</v>
      </c>
      <c r="X1575">
        <v>2</v>
      </c>
      <c r="Y1575">
        <v>1</v>
      </c>
      <c r="Z1575">
        <v>1</v>
      </c>
      <c r="AA1575">
        <v>1</v>
      </c>
      <c r="AB1575">
        <v>3</v>
      </c>
      <c r="AD1575" t="s">
        <v>1753</v>
      </c>
      <c r="AE1575">
        <v>1182</v>
      </c>
      <c r="AF1575" t="s">
        <v>323</v>
      </c>
    </row>
    <row r="1576" spans="1:32" x14ac:dyDescent="0.25">
      <c r="A1576" s="22" t="s">
        <v>294</v>
      </c>
      <c r="B1576" s="25" t="s">
        <v>321</v>
      </c>
      <c r="C1576" s="35" t="str">
        <f>VLOOKUP(X1576, method!$A$1:$B$15, 2, 0)</f>
        <v>放頭</v>
      </c>
      <c r="D1576" s="28">
        <v>3</v>
      </c>
      <c r="E1576" s="140" t="str">
        <f t="shared" si="48"/>
        <v>忠</v>
      </c>
      <c r="F1576" s="140">
        <f>COUNTIF($B$2:B1576,B1576)</f>
        <v>9</v>
      </c>
      <c r="G1576" s="140" t="str">
        <f t="shared" si="49"/>
        <v/>
      </c>
      <c r="H1576">
        <v>2</v>
      </c>
      <c r="I1576">
        <v>11</v>
      </c>
      <c r="J1576" s="61" t="s">
        <v>106</v>
      </c>
      <c r="K1576" s="54" t="s">
        <v>58</v>
      </c>
      <c r="L1576" s="17" t="s">
        <v>91</v>
      </c>
      <c r="M1576">
        <v>115</v>
      </c>
      <c r="N1576">
        <v>135</v>
      </c>
      <c r="O1576">
        <v>16</v>
      </c>
      <c r="P1576">
        <v>8.4</v>
      </c>
      <c r="Q1576" t="s">
        <v>637</v>
      </c>
      <c r="R1576" t="s">
        <v>501</v>
      </c>
      <c r="S1576">
        <v>1600</v>
      </c>
      <c r="T1576" s="34" t="s">
        <v>438</v>
      </c>
      <c r="U1576">
        <v>3</v>
      </c>
      <c r="V1576">
        <v>80</v>
      </c>
      <c r="W1576" s="12" t="s">
        <v>539</v>
      </c>
      <c r="X1576">
        <v>3</v>
      </c>
      <c r="Y1576">
        <v>2</v>
      </c>
      <c r="Z1576">
        <v>2</v>
      </c>
      <c r="AA1576">
        <v>3</v>
      </c>
      <c r="AD1576" t="s">
        <v>1754</v>
      </c>
      <c r="AE1576">
        <v>1184</v>
      </c>
      <c r="AF1576" t="s">
        <v>323</v>
      </c>
    </row>
    <row r="1577" spans="1:32" x14ac:dyDescent="0.25">
      <c r="A1577" s="22" t="s">
        <v>294</v>
      </c>
      <c r="B1577" s="25" t="s">
        <v>321</v>
      </c>
      <c r="C1577" s="37" t="str">
        <f>VLOOKUP(X1577, method!$A$1:$B$15, 2, 0)</f>
        <v>中前</v>
      </c>
      <c r="D1577" s="30">
        <v>4</v>
      </c>
      <c r="E1577" s="141" t="str">
        <f t="shared" si="48"/>
        <v>忠</v>
      </c>
      <c r="F1577" s="141">
        <f>COUNTIF($B$2:B1577,B1577)</f>
        <v>10</v>
      </c>
      <c r="G1577" s="141" t="str">
        <f t="shared" si="49"/>
        <v/>
      </c>
      <c r="H1577">
        <v>2</v>
      </c>
      <c r="I1577">
        <v>3</v>
      </c>
      <c r="J1577" s="61" t="s">
        <v>106</v>
      </c>
      <c r="K1577" s="54" t="s">
        <v>58</v>
      </c>
      <c r="L1577" s="17" t="s">
        <v>91</v>
      </c>
      <c r="M1577">
        <v>115</v>
      </c>
      <c r="N1577">
        <v>135</v>
      </c>
      <c r="O1577">
        <v>16</v>
      </c>
      <c r="P1577">
        <v>6.1</v>
      </c>
      <c r="Q1577" t="s">
        <v>473</v>
      </c>
      <c r="R1577" s="31" t="s">
        <v>420</v>
      </c>
      <c r="S1577" s="41">
        <v>1800</v>
      </c>
      <c r="T1577" s="33" t="s">
        <v>427</v>
      </c>
      <c r="U1577">
        <v>3</v>
      </c>
      <c r="V1577">
        <v>80</v>
      </c>
      <c r="W1577" s="12" t="s">
        <v>418</v>
      </c>
      <c r="X1577">
        <v>4</v>
      </c>
      <c r="Y1577">
        <v>4</v>
      </c>
      <c r="Z1577">
        <v>2</v>
      </c>
      <c r="AA1577">
        <v>1</v>
      </c>
      <c r="AB1577">
        <v>4</v>
      </c>
      <c r="AD1577" t="s">
        <v>322</v>
      </c>
      <c r="AE1577">
        <v>1179</v>
      </c>
      <c r="AF1577" t="s">
        <v>323</v>
      </c>
    </row>
    <row r="1578" spans="1:32" x14ac:dyDescent="0.25">
      <c r="A1578" s="22" t="s">
        <v>294</v>
      </c>
      <c r="B1578" s="25" t="s">
        <v>321</v>
      </c>
      <c r="C1578" s="37" t="str">
        <f>VLOOKUP(X1578, method!$A$1:$B$15, 2, 0)</f>
        <v>中前</v>
      </c>
      <c r="D1578" s="28">
        <v>1</v>
      </c>
      <c r="E1578" s="140" t="str">
        <f t="shared" si="48"/>
        <v>忠</v>
      </c>
      <c r="F1578" s="140">
        <f>COUNTIF($B$2:B1578,B1578)</f>
        <v>11</v>
      </c>
      <c r="G1578" s="140" t="str">
        <f t="shared" si="49"/>
        <v/>
      </c>
      <c r="H1578">
        <v>2</v>
      </c>
      <c r="I1578">
        <v>14</v>
      </c>
      <c r="J1578" s="61" t="s">
        <v>106</v>
      </c>
      <c r="K1578" s="54" t="s">
        <v>58</v>
      </c>
      <c r="L1578" s="17" t="s">
        <v>91</v>
      </c>
      <c r="M1578">
        <v>115</v>
      </c>
      <c r="N1578">
        <v>129</v>
      </c>
      <c r="O1578">
        <v>16</v>
      </c>
      <c r="P1578">
        <v>8.6999999999999993</v>
      </c>
      <c r="Q1578" t="s">
        <v>790</v>
      </c>
      <c r="R1578" t="s">
        <v>483</v>
      </c>
      <c r="S1578">
        <v>2000</v>
      </c>
      <c r="T1578" s="33" t="s">
        <v>427</v>
      </c>
      <c r="U1578">
        <v>3</v>
      </c>
      <c r="V1578">
        <v>74</v>
      </c>
      <c r="W1578" s="12" t="s">
        <v>539</v>
      </c>
      <c r="X1578">
        <v>7</v>
      </c>
      <c r="Y1578">
        <v>2</v>
      </c>
      <c r="Z1578">
        <v>1</v>
      </c>
      <c r="AA1578">
        <v>1</v>
      </c>
      <c r="AB1578">
        <v>1</v>
      </c>
      <c r="AD1578" t="s">
        <v>1755</v>
      </c>
      <c r="AE1578">
        <v>1189</v>
      </c>
      <c r="AF1578" t="s">
        <v>323</v>
      </c>
    </row>
    <row r="1579" spans="1:32" x14ac:dyDescent="0.25">
      <c r="A1579" s="22" t="s">
        <v>294</v>
      </c>
      <c r="B1579" s="25" t="s">
        <v>321</v>
      </c>
      <c r="C1579" s="36" t="str">
        <f>VLOOKUP(X1579, method!$A$1:$B$15, 2, 0)</f>
        <v>中後</v>
      </c>
      <c r="D1579" s="28">
        <v>1</v>
      </c>
      <c r="E1579" s="140" t="str">
        <f t="shared" si="48"/>
        <v>忠</v>
      </c>
      <c r="F1579" s="140">
        <f>COUNTIF($B$2:B1579,B1579)</f>
        <v>12</v>
      </c>
      <c r="G1579" s="140" t="str">
        <f t="shared" si="49"/>
        <v/>
      </c>
      <c r="H1579">
        <v>2</v>
      </c>
      <c r="I1579">
        <v>11</v>
      </c>
      <c r="J1579" s="61" t="s">
        <v>106</v>
      </c>
      <c r="K1579" s="54" t="s">
        <v>58</v>
      </c>
      <c r="L1579" s="17" t="s">
        <v>91</v>
      </c>
      <c r="M1579">
        <v>115</v>
      </c>
      <c r="N1579">
        <v>120</v>
      </c>
      <c r="O1579">
        <v>16</v>
      </c>
      <c r="P1579">
        <v>9.4</v>
      </c>
      <c r="Q1579" t="s">
        <v>482</v>
      </c>
      <c r="R1579" t="s">
        <v>483</v>
      </c>
      <c r="S1579">
        <v>2000</v>
      </c>
      <c r="T1579" s="33" t="s">
        <v>417</v>
      </c>
      <c r="U1579">
        <v>3</v>
      </c>
      <c r="V1579">
        <v>68</v>
      </c>
      <c r="W1579" s="12" t="s">
        <v>654</v>
      </c>
      <c r="X1579">
        <v>9</v>
      </c>
      <c r="Y1579">
        <v>1</v>
      </c>
      <c r="Z1579">
        <v>1</v>
      </c>
      <c r="AA1579">
        <v>1</v>
      </c>
      <c r="AB1579">
        <v>1</v>
      </c>
      <c r="AD1579" t="s">
        <v>1756</v>
      </c>
      <c r="AE1579">
        <v>1194</v>
      </c>
      <c r="AF1579" t="s">
        <v>323</v>
      </c>
    </row>
    <row r="1580" spans="1:32" x14ac:dyDescent="0.25">
      <c r="A1580" s="22" t="s">
        <v>294</v>
      </c>
      <c r="B1580" s="25" t="s">
        <v>321</v>
      </c>
      <c r="C1580" s="37" t="str">
        <f>VLOOKUP(X1580, method!$A$1:$B$15, 2, 0)</f>
        <v>中前</v>
      </c>
      <c r="D1580" s="28">
        <v>3</v>
      </c>
      <c r="E1580" s="140" t="str">
        <f t="shared" si="48"/>
        <v>忠</v>
      </c>
      <c r="F1580" s="140">
        <f>COUNTIF($B$2:B1580,B1580)</f>
        <v>13</v>
      </c>
      <c r="G1580" s="140" t="str">
        <f t="shared" si="49"/>
        <v/>
      </c>
      <c r="H1580">
        <v>2</v>
      </c>
      <c r="I1580">
        <v>1</v>
      </c>
      <c r="J1580" s="61" t="s">
        <v>106</v>
      </c>
      <c r="K1580" s="54" t="s">
        <v>58</v>
      </c>
      <c r="L1580" s="17" t="s">
        <v>91</v>
      </c>
      <c r="M1580">
        <v>115</v>
      </c>
      <c r="N1580">
        <v>125</v>
      </c>
      <c r="O1580">
        <v>16</v>
      </c>
      <c r="P1580">
        <v>5.9</v>
      </c>
      <c r="Q1580" t="s">
        <v>600</v>
      </c>
      <c r="R1580" s="32" t="s">
        <v>416</v>
      </c>
      <c r="S1580" s="41">
        <v>1800</v>
      </c>
      <c r="T1580" s="33" t="s">
        <v>417</v>
      </c>
      <c r="U1580">
        <v>3</v>
      </c>
      <c r="V1580">
        <v>69</v>
      </c>
      <c r="W1580">
        <v>3</v>
      </c>
      <c r="X1580">
        <v>5</v>
      </c>
      <c r="Y1580">
        <v>8</v>
      </c>
      <c r="Z1580">
        <v>7</v>
      </c>
      <c r="AA1580">
        <v>6</v>
      </c>
      <c r="AB1580">
        <v>3</v>
      </c>
      <c r="AD1580" t="s">
        <v>1757</v>
      </c>
      <c r="AE1580">
        <v>1184</v>
      </c>
      <c r="AF1580" t="s">
        <v>1758</v>
      </c>
    </row>
    <row r="1581" spans="1:32" x14ac:dyDescent="0.25">
      <c r="A1581" s="22" t="s">
        <v>294</v>
      </c>
      <c r="B1581" s="25" t="s">
        <v>321</v>
      </c>
      <c r="C1581" s="36" t="str">
        <f>VLOOKUP(X1581, method!$A$1:$B$15, 2, 0)</f>
        <v>中後</v>
      </c>
      <c r="D1581">
        <v>6</v>
      </c>
      <c r="E1581" s="141" t="str">
        <f t="shared" si="48"/>
        <v>忠</v>
      </c>
      <c r="F1581" s="141">
        <f>COUNTIF($B$2:B1581,B1581)</f>
        <v>14</v>
      </c>
      <c r="G1581" s="141" t="str">
        <f t="shared" si="49"/>
        <v/>
      </c>
      <c r="H1581">
        <v>2</v>
      </c>
      <c r="I1581">
        <v>7</v>
      </c>
      <c r="J1581" s="61" t="s">
        <v>106</v>
      </c>
      <c r="K1581" s="59" t="s">
        <v>85</v>
      </c>
      <c r="L1581" s="27" t="s">
        <v>65</v>
      </c>
      <c r="M1581">
        <v>115</v>
      </c>
      <c r="N1581">
        <v>126</v>
      </c>
      <c r="O1581">
        <v>16</v>
      </c>
      <c r="P1581">
        <v>12</v>
      </c>
      <c r="Q1581" t="s">
        <v>792</v>
      </c>
      <c r="R1581" t="s">
        <v>501</v>
      </c>
      <c r="S1581">
        <v>2000</v>
      </c>
      <c r="T1581" s="33" t="s">
        <v>417</v>
      </c>
      <c r="U1581">
        <v>3</v>
      </c>
      <c r="V1581">
        <v>71</v>
      </c>
      <c r="W1581" t="s">
        <v>502</v>
      </c>
      <c r="X1581">
        <v>9</v>
      </c>
      <c r="Y1581">
        <v>9</v>
      </c>
      <c r="Z1581">
        <v>8</v>
      </c>
      <c r="AA1581">
        <v>7</v>
      </c>
      <c r="AB1581">
        <v>6</v>
      </c>
      <c r="AD1581" t="s">
        <v>1759</v>
      </c>
      <c r="AE1581">
        <v>1191</v>
      </c>
      <c r="AF1581" t="s">
        <v>46</v>
      </c>
    </row>
    <row r="1582" spans="1:32" x14ac:dyDescent="0.25">
      <c r="A1582" s="22" t="s">
        <v>294</v>
      </c>
      <c r="B1582" s="25" t="s">
        <v>321</v>
      </c>
      <c r="C1582" s="38" t="str">
        <f>VLOOKUP(X1582, method!$A$1:$B$15, 2, 0)</f>
        <v>留後</v>
      </c>
      <c r="D1582">
        <v>14</v>
      </c>
      <c r="E1582" s="141" t="str">
        <f t="shared" si="48"/>
        <v>忠</v>
      </c>
      <c r="F1582" s="141">
        <f>COUNTIF($B$2:B1582,B1582)</f>
        <v>15</v>
      </c>
      <c r="G1582" s="141" t="str">
        <f t="shared" si="49"/>
        <v/>
      </c>
      <c r="H1582">
        <v>2</v>
      </c>
      <c r="I1582">
        <v>10</v>
      </c>
      <c r="J1582" s="61" t="s">
        <v>106</v>
      </c>
      <c r="K1582" s="59" t="s">
        <v>85</v>
      </c>
      <c r="L1582" s="27" t="s">
        <v>65</v>
      </c>
      <c r="M1582">
        <v>115</v>
      </c>
      <c r="N1582">
        <v>126</v>
      </c>
      <c r="O1582">
        <v>16</v>
      </c>
      <c r="P1582">
        <v>57</v>
      </c>
      <c r="Q1582" t="s">
        <v>607</v>
      </c>
      <c r="R1582" t="s">
        <v>501</v>
      </c>
      <c r="S1582" s="41">
        <v>1800</v>
      </c>
      <c r="T1582" s="33" t="s">
        <v>417</v>
      </c>
      <c r="U1582" t="s">
        <v>1620</v>
      </c>
      <c r="V1582">
        <v>73</v>
      </c>
      <c r="W1582" t="s">
        <v>490</v>
      </c>
      <c r="X1582">
        <v>11</v>
      </c>
      <c r="Y1582">
        <v>12</v>
      </c>
      <c r="Z1582">
        <v>14</v>
      </c>
      <c r="AA1582">
        <v>13</v>
      </c>
      <c r="AB1582">
        <v>14</v>
      </c>
      <c r="AD1582" t="s">
        <v>1760</v>
      </c>
      <c r="AE1582">
        <v>1184</v>
      </c>
      <c r="AF1582" t="s">
        <v>46</v>
      </c>
    </row>
    <row r="1583" spans="1:32" x14ac:dyDescent="0.25">
      <c r="A1583" s="22" t="s">
        <v>294</v>
      </c>
      <c r="B1583" s="25" t="s">
        <v>321</v>
      </c>
      <c r="C1583" s="38" t="str">
        <f>VLOOKUP(X1583, method!$A$1:$B$15, 2, 0)</f>
        <v>留後</v>
      </c>
      <c r="D1583">
        <v>6</v>
      </c>
      <c r="E1583" s="141" t="str">
        <f t="shared" si="48"/>
        <v>忠</v>
      </c>
      <c r="F1583" s="141">
        <f>COUNTIF($B$2:B1583,B1583)</f>
        <v>16</v>
      </c>
      <c r="G1583" s="141" t="str">
        <f t="shared" si="49"/>
        <v/>
      </c>
      <c r="H1583">
        <v>2</v>
      </c>
      <c r="I1583">
        <v>11</v>
      </c>
      <c r="J1583" s="61" t="s">
        <v>106</v>
      </c>
      <c r="K1583" s="59" t="s">
        <v>85</v>
      </c>
      <c r="L1583" s="27" t="s">
        <v>65</v>
      </c>
      <c r="M1583">
        <v>115</v>
      </c>
      <c r="N1583">
        <v>130</v>
      </c>
      <c r="O1583">
        <v>16</v>
      </c>
      <c r="P1583">
        <v>32</v>
      </c>
      <c r="Q1583" t="s">
        <v>1571</v>
      </c>
      <c r="R1583" t="s">
        <v>501</v>
      </c>
      <c r="S1583">
        <v>2000</v>
      </c>
      <c r="T1583" s="33" t="s">
        <v>417</v>
      </c>
      <c r="U1583">
        <v>3</v>
      </c>
      <c r="V1583">
        <v>75</v>
      </c>
      <c r="W1583" t="s">
        <v>589</v>
      </c>
      <c r="X1583">
        <v>11</v>
      </c>
      <c r="Y1583">
        <v>11</v>
      </c>
      <c r="Z1583">
        <v>11</v>
      </c>
      <c r="AA1583">
        <v>11</v>
      </c>
      <c r="AB1583">
        <v>6</v>
      </c>
      <c r="AD1583" t="s">
        <v>1761</v>
      </c>
      <c r="AE1583">
        <v>1188</v>
      </c>
      <c r="AF1583" t="s">
        <v>46</v>
      </c>
    </row>
    <row r="1584" spans="1:32" x14ac:dyDescent="0.25">
      <c r="A1584" s="22" t="s">
        <v>294</v>
      </c>
      <c r="B1584" s="25" t="s">
        <v>321</v>
      </c>
      <c r="C1584" s="38" t="str">
        <f>VLOOKUP(X1584, method!$A$1:$B$15, 2, 0)</f>
        <v>留後</v>
      </c>
      <c r="D1584">
        <v>11</v>
      </c>
      <c r="E1584" s="141" t="str">
        <f t="shared" si="48"/>
        <v>忠</v>
      </c>
      <c r="F1584" s="141">
        <f>COUNTIF($B$2:B1584,B1584)</f>
        <v>17</v>
      </c>
      <c r="G1584" s="141" t="str">
        <f t="shared" si="49"/>
        <v/>
      </c>
      <c r="H1584">
        <v>2</v>
      </c>
      <c r="I1584">
        <v>10</v>
      </c>
      <c r="J1584" s="61" t="s">
        <v>106</v>
      </c>
      <c r="K1584" s="75" t="s">
        <v>596</v>
      </c>
      <c r="L1584" s="27" t="s">
        <v>65</v>
      </c>
      <c r="M1584">
        <v>115</v>
      </c>
      <c r="N1584">
        <v>128</v>
      </c>
      <c r="O1584">
        <v>16</v>
      </c>
      <c r="P1584">
        <v>17</v>
      </c>
      <c r="Q1584" t="s">
        <v>1372</v>
      </c>
      <c r="R1584" s="31" t="s">
        <v>420</v>
      </c>
      <c r="S1584" s="41">
        <v>1800</v>
      </c>
      <c r="T1584" s="33" t="s">
        <v>417</v>
      </c>
      <c r="U1584">
        <v>3</v>
      </c>
      <c r="V1584">
        <v>77</v>
      </c>
      <c r="W1584">
        <v>4</v>
      </c>
      <c r="X1584">
        <v>11</v>
      </c>
      <c r="Y1584">
        <v>11</v>
      </c>
      <c r="Z1584">
        <v>11</v>
      </c>
      <c r="AA1584">
        <v>8</v>
      </c>
      <c r="AB1584">
        <v>11</v>
      </c>
      <c r="AD1584" t="s">
        <v>1762</v>
      </c>
      <c r="AE1584">
        <v>1157</v>
      </c>
      <c r="AF1584" t="s">
        <v>46</v>
      </c>
    </row>
    <row r="1585" spans="1:32" x14ac:dyDescent="0.25">
      <c r="A1585" s="22" t="s">
        <v>294</v>
      </c>
      <c r="B1585" s="25" t="s">
        <v>321</v>
      </c>
      <c r="C1585" s="35" t="str">
        <f>VLOOKUP(X1585, method!$A$1:$B$15, 2, 0)</f>
        <v>放頭</v>
      </c>
      <c r="D1585">
        <v>9</v>
      </c>
      <c r="E1585" s="141" t="str">
        <f t="shared" si="48"/>
        <v>忠</v>
      </c>
      <c r="F1585" s="141">
        <f>COUNTIF($B$2:B1585,B1585)</f>
        <v>18</v>
      </c>
      <c r="G1585" s="141" t="str">
        <f t="shared" si="49"/>
        <v/>
      </c>
      <c r="H1585">
        <v>2</v>
      </c>
      <c r="I1585">
        <v>10</v>
      </c>
      <c r="J1585" s="61" t="s">
        <v>106</v>
      </c>
      <c r="K1585" s="54" t="s">
        <v>58</v>
      </c>
      <c r="L1585" s="27" t="s">
        <v>65</v>
      </c>
      <c r="M1585">
        <v>115</v>
      </c>
      <c r="N1585">
        <v>116</v>
      </c>
      <c r="O1585">
        <v>16</v>
      </c>
      <c r="P1585">
        <v>11</v>
      </c>
      <c r="Q1585" t="s">
        <v>1052</v>
      </c>
      <c r="R1585" t="s">
        <v>508</v>
      </c>
      <c r="S1585">
        <v>2000</v>
      </c>
      <c r="T1585" s="33" t="s">
        <v>417</v>
      </c>
      <c r="U1585">
        <v>2</v>
      </c>
      <c r="V1585">
        <v>78</v>
      </c>
      <c r="W1585">
        <v>17</v>
      </c>
      <c r="X1585">
        <v>3</v>
      </c>
      <c r="Y1585">
        <v>2</v>
      </c>
      <c r="Z1585">
        <v>2</v>
      </c>
      <c r="AA1585">
        <v>2</v>
      </c>
      <c r="AB1585">
        <v>9</v>
      </c>
      <c r="AD1585" t="s">
        <v>1675</v>
      </c>
      <c r="AE1585">
        <v>1175</v>
      </c>
      <c r="AF1585" t="s">
        <v>46</v>
      </c>
    </row>
    <row r="1586" spans="1:32" x14ac:dyDescent="0.25">
      <c r="A1586" s="22" t="s">
        <v>294</v>
      </c>
      <c r="B1586" s="25" t="s">
        <v>321</v>
      </c>
      <c r="C1586" s="37" t="str">
        <f>VLOOKUP(X1586, method!$A$1:$B$15, 2, 0)</f>
        <v>中前</v>
      </c>
      <c r="D1586" s="30">
        <v>4</v>
      </c>
      <c r="E1586" s="141" t="str">
        <f t="shared" si="48"/>
        <v>忠</v>
      </c>
      <c r="F1586" s="141">
        <f>COUNTIF($B$2:B1586,B1586)</f>
        <v>19</v>
      </c>
      <c r="G1586" s="141" t="str">
        <f t="shared" si="49"/>
        <v/>
      </c>
      <c r="H1586">
        <v>2</v>
      </c>
      <c r="I1586">
        <v>6</v>
      </c>
      <c r="J1586" s="61" t="s">
        <v>106</v>
      </c>
      <c r="K1586" s="79" t="s">
        <v>702</v>
      </c>
      <c r="L1586" s="27" t="s">
        <v>65</v>
      </c>
      <c r="M1586">
        <v>115</v>
      </c>
      <c r="N1586">
        <v>135</v>
      </c>
      <c r="O1586">
        <v>16</v>
      </c>
      <c r="P1586">
        <v>10</v>
      </c>
      <c r="Q1586" t="s">
        <v>1110</v>
      </c>
      <c r="R1586" t="s">
        <v>483</v>
      </c>
      <c r="S1586" s="41">
        <v>1800</v>
      </c>
      <c r="T1586" s="33" t="s">
        <v>417</v>
      </c>
      <c r="U1586">
        <v>3</v>
      </c>
      <c r="V1586">
        <v>78</v>
      </c>
      <c r="W1586" t="s">
        <v>502</v>
      </c>
      <c r="X1586">
        <v>7</v>
      </c>
      <c r="Y1586">
        <v>6</v>
      </c>
      <c r="Z1586">
        <v>6</v>
      </c>
      <c r="AA1586">
        <v>3</v>
      </c>
      <c r="AB1586">
        <v>4</v>
      </c>
      <c r="AD1586" t="s">
        <v>1161</v>
      </c>
      <c r="AE1586">
        <v>1168</v>
      </c>
      <c r="AF1586" t="s">
        <v>46</v>
      </c>
    </row>
    <row r="1587" spans="1:32" x14ac:dyDescent="0.25">
      <c r="A1587" s="22" t="s">
        <v>294</v>
      </c>
      <c r="B1587" s="25" t="s">
        <v>321</v>
      </c>
      <c r="C1587" s="37" t="str">
        <f>VLOOKUP(X1587, method!$A$1:$B$15, 2, 0)</f>
        <v>中前</v>
      </c>
      <c r="D1587" s="28">
        <v>3</v>
      </c>
      <c r="E1587" s="140" t="str">
        <f t="shared" si="48"/>
        <v>忠</v>
      </c>
      <c r="F1587" s="140">
        <f>COUNTIF($B$2:B1587,B1587)</f>
        <v>20</v>
      </c>
      <c r="G1587" s="140" t="str">
        <f t="shared" si="49"/>
        <v/>
      </c>
      <c r="H1587">
        <v>2</v>
      </c>
      <c r="I1587">
        <v>3</v>
      </c>
      <c r="J1587" s="61" t="s">
        <v>106</v>
      </c>
      <c r="K1587" s="75" t="s">
        <v>596</v>
      </c>
      <c r="L1587" s="27" t="s">
        <v>65</v>
      </c>
      <c r="M1587">
        <v>115</v>
      </c>
      <c r="N1587">
        <v>130</v>
      </c>
      <c r="O1587">
        <v>16</v>
      </c>
      <c r="P1587">
        <v>43</v>
      </c>
      <c r="Q1587" t="s">
        <v>1027</v>
      </c>
      <c r="R1587" t="s">
        <v>479</v>
      </c>
      <c r="S1587">
        <v>1400</v>
      </c>
      <c r="T1587" s="33" t="s">
        <v>417</v>
      </c>
      <c r="U1587">
        <v>3</v>
      </c>
      <c r="V1587">
        <v>77</v>
      </c>
      <c r="W1587" s="12" t="s">
        <v>539</v>
      </c>
      <c r="X1587">
        <v>7</v>
      </c>
      <c r="Y1587">
        <v>8</v>
      </c>
      <c r="Z1587">
        <v>9</v>
      </c>
      <c r="AA1587">
        <v>3</v>
      </c>
      <c r="AD1587" t="s">
        <v>1467</v>
      </c>
      <c r="AE1587">
        <v>1183</v>
      </c>
      <c r="AF1587" t="s">
        <v>639</v>
      </c>
    </row>
    <row r="1588" spans="1:32" x14ac:dyDescent="0.25">
      <c r="A1588" s="22" t="s">
        <v>294</v>
      </c>
      <c r="B1588" s="26" t="s">
        <v>325</v>
      </c>
      <c r="C1588" s="36" t="str">
        <f>VLOOKUP(X1588, method!$A$1:$B$15, 2, 0)</f>
        <v>中後</v>
      </c>
      <c r="D1588" s="28">
        <v>2</v>
      </c>
      <c r="E1588" s="140" t="str">
        <f t="shared" si="48"/>
        <v>忠</v>
      </c>
      <c r="F1588" s="140">
        <f>COUNTIF($B$2:B1588,B1588)</f>
        <v>1</v>
      </c>
      <c r="G1588" s="140" t="str">
        <f t="shared" si="49"/>
        <v/>
      </c>
      <c r="H1588">
        <v>6</v>
      </c>
      <c r="I1588">
        <v>9</v>
      </c>
      <c r="J1588" s="57" t="s">
        <v>326</v>
      </c>
      <c r="K1588" s="57" t="s">
        <v>326</v>
      </c>
      <c r="L1588" s="22" t="s">
        <v>135</v>
      </c>
      <c r="M1588">
        <v>115</v>
      </c>
      <c r="N1588">
        <v>115</v>
      </c>
      <c r="O1588">
        <v>8.4</v>
      </c>
      <c r="P1588">
        <v>3.3</v>
      </c>
      <c r="Q1588" t="s">
        <v>891</v>
      </c>
      <c r="R1588" t="s">
        <v>465</v>
      </c>
      <c r="S1588">
        <v>2000</v>
      </c>
      <c r="T1588" s="33" t="s">
        <v>417</v>
      </c>
      <c r="U1588">
        <v>2</v>
      </c>
      <c r="V1588">
        <v>82</v>
      </c>
      <c r="W1588" s="12">
        <v>1</v>
      </c>
      <c r="X1588">
        <v>9</v>
      </c>
      <c r="Y1588">
        <v>9</v>
      </c>
      <c r="Z1588">
        <v>9</v>
      </c>
      <c r="AA1588">
        <v>9</v>
      </c>
      <c r="AB1588">
        <v>2</v>
      </c>
      <c r="AD1588" t="s">
        <v>1763</v>
      </c>
      <c r="AE1588">
        <v>1180</v>
      </c>
      <c r="AF1588" t="s">
        <v>624</v>
      </c>
    </row>
    <row r="1589" spans="1:32" x14ac:dyDescent="0.25">
      <c r="A1589" s="22" t="s">
        <v>294</v>
      </c>
      <c r="B1589" s="26" t="s">
        <v>325</v>
      </c>
      <c r="C1589" s="36" t="str">
        <f>VLOOKUP(X1589, method!$A$1:$B$15, 2, 0)</f>
        <v>中後</v>
      </c>
      <c r="D1589" s="28">
        <v>1</v>
      </c>
      <c r="E1589" s="140" t="str">
        <f t="shared" si="48"/>
        <v>忠</v>
      </c>
      <c r="F1589" s="140">
        <f>COUNTIF($B$2:B1589,B1589)</f>
        <v>2</v>
      </c>
      <c r="G1589" s="140" t="str">
        <f t="shared" si="49"/>
        <v/>
      </c>
      <c r="H1589">
        <v>6</v>
      </c>
      <c r="I1589">
        <v>1</v>
      </c>
      <c r="J1589" s="57" t="s">
        <v>326</v>
      </c>
      <c r="K1589" s="57" t="s">
        <v>326</v>
      </c>
      <c r="L1589" s="22" t="s">
        <v>135</v>
      </c>
      <c r="M1589">
        <v>115</v>
      </c>
      <c r="N1589">
        <v>124</v>
      </c>
      <c r="O1589">
        <v>8.4</v>
      </c>
      <c r="P1589">
        <v>2.9</v>
      </c>
      <c r="Q1589" t="s">
        <v>1378</v>
      </c>
      <c r="R1589" t="s">
        <v>501</v>
      </c>
      <c r="S1589">
        <v>2000</v>
      </c>
      <c r="T1589" s="33" t="s">
        <v>417</v>
      </c>
      <c r="U1589">
        <v>3</v>
      </c>
      <c r="V1589">
        <v>76</v>
      </c>
      <c r="W1589" s="12" t="s">
        <v>654</v>
      </c>
      <c r="X1589">
        <v>8</v>
      </c>
      <c r="Y1589">
        <v>8</v>
      </c>
      <c r="Z1589">
        <v>10</v>
      </c>
      <c r="AA1589">
        <v>8</v>
      </c>
      <c r="AB1589">
        <v>1</v>
      </c>
      <c r="AD1589" t="s">
        <v>1764</v>
      </c>
      <c r="AE1589">
        <v>1182</v>
      </c>
      <c r="AF1589" t="s">
        <v>624</v>
      </c>
    </row>
    <row r="1590" spans="1:32" x14ac:dyDescent="0.25">
      <c r="A1590" s="22" t="s">
        <v>294</v>
      </c>
      <c r="B1590" s="26" t="s">
        <v>325</v>
      </c>
      <c r="C1590" s="38" t="str">
        <f>VLOOKUP(X1590, method!$A$1:$B$15, 2, 0)</f>
        <v>留後</v>
      </c>
      <c r="D1590" s="28">
        <v>1</v>
      </c>
      <c r="E1590" s="140" t="str">
        <f t="shared" si="48"/>
        <v>忠</v>
      </c>
      <c r="F1590" s="140">
        <f>COUNTIF($B$2:B1590,B1590)</f>
        <v>3</v>
      </c>
      <c r="G1590" s="140" t="str">
        <f t="shared" si="49"/>
        <v/>
      </c>
      <c r="H1590">
        <v>6</v>
      </c>
      <c r="I1590">
        <v>11</v>
      </c>
      <c r="J1590" s="57" t="s">
        <v>326</v>
      </c>
      <c r="K1590" s="57" t="s">
        <v>326</v>
      </c>
      <c r="L1590" s="22" t="s">
        <v>135</v>
      </c>
      <c r="M1590">
        <v>115</v>
      </c>
      <c r="N1590">
        <v>125</v>
      </c>
      <c r="O1590">
        <v>8.4</v>
      </c>
      <c r="P1590">
        <v>4.3</v>
      </c>
      <c r="Q1590" t="s">
        <v>951</v>
      </c>
      <c r="R1590" t="s">
        <v>483</v>
      </c>
      <c r="S1590">
        <v>2000</v>
      </c>
      <c r="T1590" s="33" t="s">
        <v>427</v>
      </c>
      <c r="U1590">
        <v>3</v>
      </c>
      <c r="V1590">
        <v>70</v>
      </c>
      <c r="W1590" s="12" t="s">
        <v>654</v>
      </c>
      <c r="X1590">
        <v>13</v>
      </c>
      <c r="Y1590">
        <v>13</v>
      </c>
      <c r="Z1590">
        <v>13</v>
      </c>
      <c r="AA1590">
        <v>13</v>
      </c>
      <c r="AB1590">
        <v>1</v>
      </c>
      <c r="AD1590" t="s">
        <v>1765</v>
      </c>
      <c r="AE1590">
        <v>1165</v>
      </c>
      <c r="AF1590" t="s">
        <v>627</v>
      </c>
    </row>
    <row r="1591" spans="1:32" x14ac:dyDescent="0.25">
      <c r="A1591" s="22" t="s">
        <v>294</v>
      </c>
      <c r="B1591" s="26" t="s">
        <v>325</v>
      </c>
      <c r="C1591" s="38" t="str">
        <f>VLOOKUP(X1591, method!$A$1:$B$15, 2, 0)</f>
        <v>留後</v>
      </c>
      <c r="D1591">
        <v>6</v>
      </c>
      <c r="E1591" s="141" t="str">
        <f t="shared" si="48"/>
        <v>忠</v>
      </c>
      <c r="F1591" s="141">
        <f>COUNTIF($B$2:B1591,B1591)</f>
        <v>4</v>
      </c>
      <c r="G1591" s="141" t="str">
        <f t="shared" si="49"/>
        <v/>
      </c>
      <c r="H1591">
        <v>6</v>
      </c>
      <c r="I1591">
        <v>14</v>
      </c>
      <c r="J1591" s="57" t="s">
        <v>326</v>
      </c>
      <c r="K1591" s="57" t="s">
        <v>326</v>
      </c>
      <c r="L1591" s="22" t="s">
        <v>135</v>
      </c>
      <c r="M1591">
        <v>115</v>
      </c>
      <c r="N1591">
        <v>125</v>
      </c>
      <c r="O1591">
        <v>8.4</v>
      </c>
      <c r="P1591">
        <v>9.4</v>
      </c>
      <c r="Q1591" t="s">
        <v>682</v>
      </c>
      <c r="R1591" t="s">
        <v>479</v>
      </c>
      <c r="S1591">
        <v>1600</v>
      </c>
      <c r="T1591" s="33" t="s">
        <v>427</v>
      </c>
      <c r="U1591">
        <v>3</v>
      </c>
      <c r="V1591">
        <v>71</v>
      </c>
      <c r="W1591" t="s">
        <v>441</v>
      </c>
      <c r="X1591">
        <v>13</v>
      </c>
      <c r="Y1591">
        <v>14</v>
      </c>
      <c r="Z1591">
        <v>13</v>
      </c>
      <c r="AA1591">
        <v>6</v>
      </c>
      <c r="AD1591" t="s">
        <v>1766</v>
      </c>
      <c r="AE1591">
        <v>1177</v>
      </c>
      <c r="AF1591" t="s">
        <v>572</v>
      </c>
    </row>
    <row r="1592" spans="1:32" x14ac:dyDescent="0.25">
      <c r="A1592" s="22" t="s">
        <v>294</v>
      </c>
      <c r="B1592" s="26" t="s">
        <v>325</v>
      </c>
      <c r="C1592" s="37" t="str">
        <f>VLOOKUP(X1592, method!$A$1:$B$15, 2, 0)</f>
        <v>中前</v>
      </c>
      <c r="D1592">
        <v>6</v>
      </c>
      <c r="E1592" s="141" t="str">
        <f t="shared" si="48"/>
        <v>忠</v>
      </c>
      <c r="F1592" s="141">
        <f>COUNTIF($B$2:B1592,B1592)</f>
        <v>5</v>
      </c>
      <c r="G1592" s="141" t="str">
        <f t="shared" si="49"/>
        <v/>
      </c>
      <c r="H1592">
        <v>6</v>
      </c>
      <c r="I1592">
        <v>3</v>
      </c>
      <c r="J1592" s="57" t="s">
        <v>326</v>
      </c>
      <c r="K1592" s="57" t="s">
        <v>326</v>
      </c>
      <c r="L1592" s="22" t="s">
        <v>135</v>
      </c>
      <c r="M1592">
        <v>115</v>
      </c>
      <c r="N1592">
        <v>117</v>
      </c>
      <c r="O1592">
        <v>8.4</v>
      </c>
      <c r="P1592">
        <v>4.5999999999999996</v>
      </c>
      <c r="Q1592" t="s">
        <v>431</v>
      </c>
      <c r="R1592" s="32" t="s">
        <v>432</v>
      </c>
      <c r="S1592" s="41">
        <v>1800</v>
      </c>
      <c r="T1592" s="33" t="s">
        <v>427</v>
      </c>
      <c r="U1592">
        <v>2</v>
      </c>
      <c r="V1592">
        <v>71</v>
      </c>
      <c r="W1592" s="12" t="s">
        <v>418</v>
      </c>
      <c r="X1592">
        <v>5</v>
      </c>
      <c r="Y1592">
        <v>6</v>
      </c>
      <c r="Z1592">
        <v>6</v>
      </c>
      <c r="AA1592">
        <v>6</v>
      </c>
      <c r="AB1592">
        <v>6</v>
      </c>
      <c r="AD1592" t="s">
        <v>327</v>
      </c>
      <c r="AE1592">
        <v>1170</v>
      </c>
      <c r="AF1592" t="s">
        <v>17</v>
      </c>
    </row>
    <row r="1593" spans="1:32" x14ac:dyDescent="0.25">
      <c r="A1593" s="22" t="s">
        <v>294</v>
      </c>
      <c r="B1593" s="26" t="s">
        <v>325</v>
      </c>
      <c r="C1593" s="36" t="str">
        <f>VLOOKUP(X1593, method!$A$1:$B$15, 2, 0)</f>
        <v>中後</v>
      </c>
      <c r="D1593" s="28">
        <v>3</v>
      </c>
      <c r="E1593" s="140" t="str">
        <f t="shared" si="48"/>
        <v>忠</v>
      </c>
      <c r="F1593" s="140">
        <f>COUNTIF($B$2:B1593,B1593)</f>
        <v>6</v>
      </c>
      <c r="G1593" s="140" t="str">
        <f t="shared" si="49"/>
        <v/>
      </c>
      <c r="H1593">
        <v>6</v>
      </c>
      <c r="I1593">
        <v>13</v>
      </c>
      <c r="J1593" s="57" t="s">
        <v>326</v>
      </c>
      <c r="K1593" s="57" t="s">
        <v>326</v>
      </c>
      <c r="L1593" s="22" t="s">
        <v>135</v>
      </c>
      <c r="M1593">
        <v>115</v>
      </c>
      <c r="N1593">
        <v>128</v>
      </c>
      <c r="O1593">
        <v>8.4</v>
      </c>
      <c r="P1593">
        <v>7.1</v>
      </c>
      <c r="Q1593" t="s">
        <v>955</v>
      </c>
      <c r="R1593" t="s">
        <v>479</v>
      </c>
      <c r="S1593" s="41">
        <v>1800</v>
      </c>
      <c r="T1593" s="33" t="s">
        <v>417</v>
      </c>
      <c r="U1593">
        <v>3</v>
      </c>
      <c r="V1593">
        <v>71</v>
      </c>
      <c r="W1593">
        <v>3</v>
      </c>
      <c r="X1593">
        <v>9</v>
      </c>
      <c r="Y1593">
        <v>5</v>
      </c>
      <c r="Z1593">
        <v>3</v>
      </c>
      <c r="AA1593">
        <v>3</v>
      </c>
      <c r="AB1593">
        <v>3</v>
      </c>
      <c r="AD1593" t="s">
        <v>1603</v>
      </c>
      <c r="AE1593">
        <v>1178</v>
      </c>
      <c r="AF1593" t="s">
        <v>262</v>
      </c>
    </row>
    <row r="1594" spans="1:32" x14ac:dyDescent="0.25">
      <c r="A1594" s="22" t="s">
        <v>294</v>
      </c>
      <c r="B1594" s="26" t="s">
        <v>325</v>
      </c>
      <c r="C1594" s="37" t="str">
        <f>VLOOKUP(X1594, method!$A$1:$B$15, 2, 0)</f>
        <v>中前</v>
      </c>
      <c r="D1594" s="30">
        <v>4</v>
      </c>
      <c r="E1594" s="141" t="str">
        <f t="shared" si="48"/>
        <v>忠</v>
      </c>
      <c r="F1594" s="141">
        <f>COUNTIF($B$2:B1594,B1594)</f>
        <v>7</v>
      </c>
      <c r="G1594" s="141" t="str">
        <f t="shared" si="49"/>
        <v/>
      </c>
      <c r="H1594">
        <v>6</v>
      </c>
      <c r="I1594">
        <v>9</v>
      </c>
      <c r="J1594" s="57" t="s">
        <v>326</v>
      </c>
      <c r="K1594" s="57" t="s">
        <v>326</v>
      </c>
      <c r="L1594" s="22" t="s">
        <v>135</v>
      </c>
      <c r="M1594">
        <v>115</v>
      </c>
      <c r="N1594">
        <v>122</v>
      </c>
      <c r="O1594">
        <v>8.4</v>
      </c>
      <c r="P1594">
        <v>12</v>
      </c>
      <c r="Q1594" t="s">
        <v>886</v>
      </c>
      <c r="R1594" t="s">
        <v>483</v>
      </c>
      <c r="S1594">
        <v>2000</v>
      </c>
      <c r="T1594" s="33" t="s">
        <v>417</v>
      </c>
      <c r="U1594">
        <v>3</v>
      </c>
      <c r="V1594">
        <v>71</v>
      </c>
      <c r="W1594" t="s">
        <v>435</v>
      </c>
      <c r="X1594">
        <v>7</v>
      </c>
      <c r="Y1594">
        <v>8</v>
      </c>
      <c r="Z1594">
        <v>7</v>
      </c>
      <c r="AA1594">
        <v>8</v>
      </c>
      <c r="AB1594">
        <v>4</v>
      </c>
      <c r="AD1594" t="s">
        <v>1767</v>
      </c>
      <c r="AE1594">
        <v>1170</v>
      </c>
      <c r="AF1594" t="s">
        <v>46</v>
      </c>
    </row>
    <row r="1595" spans="1:32" x14ac:dyDescent="0.25">
      <c r="A1595" s="22" t="s">
        <v>294</v>
      </c>
      <c r="B1595" s="26" t="s">
        <v>325</v>
      </c>
      <c r="C1595" s="37" t="str">
        <f>VLOOKUP(X1595, method!$A$1:$B$15, 2, 0)</f>
        <v>中前</v>
      </c>
      <c r="D1595" s="28">
        <v>3</v>
      </c>
      <c r="E1595" s="140" t="str">
        <f t="shared" si="48"/>
        <v>忠</v>
      </c>
      <c r="F1595" s="140">
        <f>COUNTIF($B$2:B1595,B1595)</f>
        <v>8</v>
      </c>
      <c r="G1595" s="140" t="str">
        <f t="shared" si="49"/>
        <v/>
      </c>
      <c r="H1595">
        <v>6</v>
      </c>
      <c r="I1595">
        <v>1</v>
      </c>
      <c r="J1595" s="57" t="s">
        <v>326</v>
      </c>
      <c r="K1595" s="57" t="s">
        <v>326</v>
      </c>
      <c r="L1595" s="22" t="s">
        <v>135</v>
      </c>
      <c r="M1595">
        <v>115</v>
      </c>
      <c r="N1595">
        <v>124</v>
      </c>
      <c r="O1595">
        <v>8.4</v>
      </c>
      <c r="P1595">
        <v>3.6</v>
      </c>
      <c r="Q1595" t="s">
        <v>628</v>
      </c>
      <c r="R1595" t="s">
        <v>477</v>
      </c>
      <c r="S1595">
        <v>2000</v>
      </c>
      <c r="T1595" s="33" t="s">
        <v>427</v>
      </c>
      <c r="U1595">
        <v>3</v>
      </c>
      <c r="V1595">
        <v>71</v>
      </c>
      <c r="W1595" s="12" t="s">
        <v>539</v>
      </c>
      <c r="X1595">
        <v>4</v>
      </c>
      <c r="Y1595">
        <v>5</v>
      </c>
      <c r="Z1595">
        <v>6</v>
      </c>
      <c r="AA1595">
        <v>4</v>
      </c>
      <c r="AB1595">
        <v>3</v>
      </c>
      <c r="AD1595" t="s">
        <v>1768</v>
      </c>
      <c r="AE1595">
        <v>1165</v>
      </c>
      <c r="AF1595" t="s">
        <v>46</v>
      </c>
    </row>
    <row r="1596" spans="1:32" x14ac:dyDescent="0.25">
      <c r="A1596" s="22" t="s">
        <v>294</v>
      </c>
      <c r="B1596" s="26" t="s">
        <v>325</v>
      </c>
      <c r="C1596" s="35" t="str">
        <f>VLOOKUP(X1596, method!$A$1:$B$15, 2, 0)</f>
        <v>放頭</v>
      </c>
      <c r="D1596" s="28">
        <v>1</v>
      </c>
      <c r="E1596" s="140" t="str">
        <f t="shared" si="48"/>
        <v>忠</v>
      </c>
      <c r="F1596" s="140">
        <f>COUNTIF($B$2:B1596,B1596)</f>
        <v>9</v>
      </c>
      <c r="G1596" s="140" t="str">
        <f t="shared" si="49"/>
        <v/>
      </c>
      <c r="H1596">
        <v>6</v>
      </c>
      <c r="I1596">
        <v>8</v>
      </c>
      <c r="J1596" s="57" t="s">
        <v>326</v>
      </c>
      <c r="K1596" s="57" t="s">
        <v>326</v>
      </c>
      <c r="L1596" s="22" t="s">
        <v>135</v>
      </c>
      <c r="M1596">
        <v>115</v>
      </c>
      <c r="N1596">
        <v>121</v>
      </c>
      <c r="O1596">
        <v>8.4</v>
      </c>
      <c r="P1596">
        <v>5.0999999999999996</v>
      </c>
      <c r="Q1596" t="s">
        <v>576</v>
      </c>
      <c r="R1596" t="s">
        <v>508</v>
      </c>
      <c r="S1596" s="41">
        <v>1800</v>
      </c>
      <c r="T1596" s="33" t="s">
        <v>417</v>
      </c>
      <c r="U1596">
        <v>3</v>
      </c>
      <c r="V1596">
        <v>65</v>
      </c>
      <c r="W1596" s="12" t="s">
        <v>581</v>
      </c>
      <c r="X1596">
        <v>2</v>
      </c>
      <c r="Y1596">
        <v>3</v>
      </c>
      <c r="Z1596">
        <v>4</v>
      </c>
      <c r="AA1596">
        <v>3</v>
      </c>
      <c r="AB1596">
        <v>1</v>
      </c>
      <c r="AD1596" t="s">
        <v>1769</v>
      </c>
      <c r="AE1596">
        <v>1163</v>
      </c>
      <c r="AF1596" t="s">
        <v>46</v>
      </c>
    </row>
    <row r="1597" spans="1:32" x14ac:dyDescent="0.25">
      <c r="A1597" s="22" t="s">
        <v>294</v>
      </c>
      <c r="B1597" s="26" t="s">
        <v>325</v>
      </c>
      <c r="C1597" s="36" t="str">
        <f>VLOOKUP(X1597, method!$A$1:$B$15, 2, 0)</f>
        <v>中後</v>
      </c>
      <c r="D1597">
        <v>6</v>
      </c>
      <c r="E1597" s="141" t="str">
        <f t="shared" si="48"/>
        <v>忠</v>
      </c>
      <c r="F1597" s="141">
        <f>COUNTIF($B$2:B1597,B1597)</f>
        <v>10</v>
      </c>
      <c r="G1597" s="141" t="str">
        <f t="shared" si="49"/>
        <v/>
      </c>
      <c r="H1597">
        <v>6</v>
      </c>
      <c r="I1597">
        <v>4</v>
      </c>
      <c r="J1597" s="57" t="s">
        <v>326</v>
      </c>
      <c r="K1597" s="57" t="s">
        <v>326</v>
      </c>
      <c r="L1597" s="22" t="s">
        <v>135</v>
      </c>
      <c r="M1597">
        <v>115</v>
      </c>
      <c r="N1597">
        <v>113</v>
      </c>
      <c r="O1597">
        <v>8.4</v>
      </c>
      <c r="P1597">
        <v>3.2</v>
      </c>
      <c r="Q1597" t="s">
        <v>558</v>
      </c>
      <c r="R1597" t="s">
        <v>483</v>
      </c>
      <c r="S1597" s="41">
        <v>1800</v>
      </c>
      <c r="T1597" s="33" t="s">
        <v>427</v>
      </c>
      <c r="U1597">
        <v>3</v>
      </c>
      <c r="V1597">
        <v>65</v>
      </c>
      <c r="W1597">
        <v>5</v>
      </c>
      <c r="X1597">
        <v>9</v>
      </c>
      <c r="Y1597">
        <v>11</v>
      </c>
      <c r="Z1597">
        <v>11</v>
      </c>
      <c r="AA1597">
        <v>12</v>
      </c>
      <c r="AB1597">
        <v>6</v>
      </c>
      <c r="AD1597" t="s">
        <v>1770</v>
      </c>
      <c r="AE1597">
        <v>1168</v>
      </c>
      <c r="AF1597" t="s">
        <v>46</v>
      </c>
    </row>
    <row r="1598" spans="1:32" x14ac:dyDescent="0.25">
      <c r="A1598" s="22" t="s">
        <v>294</v>
      </c>
      <c r="B1598" s="26" t="s">
        <v>325</v>
      </c>
      <c r="C1598" s="37" t="str">
        <f>VLOOKUP(X1598, method!$A$1:$B$15, 2, 0)</f>
        <v>中前</v>
      </c>
      <c r="D1598" s="28">
        <v>2</v>
      </c>
      <c r="E1598" s="140" t="str">
        <f t="shared" si="48"/>
        <v>忠</v>
      </c>
      <c r="F1598" s="140">
        <f>COUNTIF($B$2:B1598,B1598)</f>
        <v>11</v>
      </c>
      <c r="G1598" s="140" t="str">
        <f t="shared" si="49"/>
        <v/>
      </c>
      <c r="H1598">
        <v>6</v>
      </c>
      <c r="I1598">
        <v>12</v>
      </c>
      <c r="J1598" s="57" t="s">
        <v>326</v>
      </c>
      <c r="K1598" s="57" t="s">
        <v>326</v>
      </c>
      <c r="L1598" s="22" t="s">
        <v>135</v>
      </c>
      <c r="M1598">
        <v>115</v>
      </c>
      <c r="N1598">
        <v>118</v>
      </c>
      <c r="O1598">
        <v>8.4</v>
      </c>
      <c r="P1598">
        <v>28</v>
      </c>
      <c r="Q1598" t="s">
        <v>578</v>
      </c>
      <c r="R1598" t="s">
        <v>479</v>
      </c>
      <c r="S1598">
        <v>1600</v>
      </c>
      <c r="T1598" s="33" t="s">
        <v>427</v>
      </c>
      <c r="U1598">
        <v>3</v>
      </c>
      <c r="V1598">
        <v>63</v>
      </c>
      <c r="W1598" s="12" t="s">
        <v>654</v>
      </c>
      <c r="X1598">
        <v>5</v>
      </c>
      <c r="Y1598">
        <v>5</v>
      </c>
      <c r="Z1598">
        <v>5</v>
      </c>
      <c r="AA1598">
        <v>2</v>
      </c>
      <c r="AD1598" t="s">
        <v>1678</v>
      </c>
      <c r="AE1598">
        <v>1170</v>
      </c>
      <c r="AF1598" t="s">
        <v>46</v>
      </c>
    </row>
    <row r="1599" spans="1:32" x14ac:dyDescent="0.25">
      <c r="A1599" s="22" t="s">
        <v>294</v>
      </c>
      <c r="B1599" s="26" t="s">
        <v>325</v>
      </c>
      <c r="C1599" s="38" t="str">
        <f>VLOOKUP(X1599, method!$A$1:$B$15, 2, 0)</f>
        <v>留後</v>
      </c>
      <c r="D1599" s="30">
        <v>5</v>
      </c>
      <c r="E1599" s="141" t="str">
        <f t="shared" si="48"/>
        <v>忠</v>
      </c>
      <c r="F1599" s="141">
        <f>COUNTIF($B$2:B1599,B1599)</f>
        <v>12</v>
      </c>
      <c r="G1599" s="141" t="str">
        <f t="shared" si="49"/>
        <v/>
      </c>
      <c r="H1599">
        <v>6</v>
      </c>
      <c r="I1599">
        <v>13</v>
      </c>
      <c r="J1599" s="57" t="s">
        <v>326</v>
      </c>
      <c r="K1599" s="57" t="s">
        <v>326</v>
      </c>
      <c r="L1599" s="22" t="s">
        <v>135</v>
      </c>
      <c r="M1599">
        <v>115</v>
      </c>
      <c r="N1599">
        <v>117</v>
      </c>
      <c r="O1599">
        <v>8.4</v>
      </c>
      <c r="P1599">
        <v>17</v>
      </c>
      <c r="Q1599" t="s">
        <v>647</v>
      </c>
      <c r="R1599" t="s">
        <v>483</v>
      </c>
      <c r="S1599">
        <v>1400</v>
      </c>
      <c r="T1599" s="33" t="s">
        <v>427</v>
      </c>
      <c r="U1599">
        <v>3</v>
      </c>
      <c r="V1599">
        <v>64</v>
      </c>
      <c r="W1599" t="s">
        <v>484</v>
      </c>
      <c r="X1599">
        <v>14</v>
      </c>
      <c r="Y1599">
        <v>14</v>
      </c>
      <c r="Z1599">
        <v>13</v>
      </c>
      <c r="AA1599">
        <v>5</v>
      </c>
      <c r="AD1599" t="s">
        <v>1031</v>
      </c>
      <c r="AE1599">
        <v>1177</v>
      </c>
      <c r="AF1599" t="s">
        <v>46</v>
      </c>
    </row>
    <row r="1600" spans="1:32" x14ac:dyDescent="0.25">
      <c r="A1600" s="22" t="s">
        <v>294</v>
      </c>
      <c r="B1600" s="26" t="s">
        <v>325</v>
      </c>
      <c r="C1600" s="36" t="str">
        <f>VLOOKUP(X1600, method!$A$1:$B$15, 2, 0)</f>
        <v>中後</v>
      </c>
      <c r="D1600" s="30">
        <v>5</v>
      </c>
      <c r="E1600" s="141" t="str">
        <f t="shared" si="48"/>
        <v>忠</v>
      </c>
      <c r="F1600" s="141">
        <f>COUNTIF($B$2:B1600,B1600)</f>
        <v>13</v>
      </c>
      <c r="G1600" s="141" t="str">
        <f t="shared" si="49"/>
        <v/>
      </c>
      <c r="H1600">
        <v>6</v>
      </c>
      <c r="I1600">
        <v>4</v>
      </c>
      <c r="J1600" s="57" t="s">
        <v>326</v>
      </c>
      <c r="K1600" s="57" t="s">
        <v>326</v>
      </c>
      <c r="L1600" s="22" t="s">
        <v>135</v>
      </c>
      <c r="M1600">
        <v>115</v>
      </c>
      <c r="N1600">
        <v>118</v>
      </c>
      <c r="O1600">
        <v>8.4</v>
      </c>
      <c r="P1600">
        <v>60</v>
      </c>
      <c r="Q1600" t="s">
        <v>459</v>
      </c>
      <c r="R1600" t="s">
        <v>501</v>
      </c>
      <c r="S1600">
        <v>1400</v>
      </c>
      <c r="T1600" s="33" t="s">
        <v>417</v>
      </c>
      <c r="U1600">
        <v>3</v>
      </c>
      <c r="V1600">
        <v>64</v>
      </c>
      <c r="W1600" s="12" t="s">
        <v>423</v>
      </c>
      <c r="X1600">
        <v>9</v>
      </c>
      <c r="Y1600">
        <v>8</v>
      </c>
      <c r="Z1600">
        <v>8</v>
      </c>
      <c r="AA1600">
        <v>5</v>
      </c>
      <c r="AD1600" t="s">
        <v>860</v>
      </c>
      <c r="AE1600">
        <v>1172</v>
      </c>
      <c r="AF1600" t="s">
        <v>639</v>
      </c>
    </row>
    <row r="1601" spans="1:32" x14ac:dyDescent="0.25">
      <c r="A1601" s="23" t="s">
        <v>329</v>
      </c>
      <c r="B1601" s="27" t="s">
        <v>330</v>
      </c>
      <c r="C1601" s="36" t="str">
        <f>VLOOKUP(X1601, method!$A$1:$B$15, 2, 0)</f>
        <v>中後</v>
      </c>
      <c r="D1601" s="30">
        <v>5</v>
      </c>
      <c r="E1601" s="141" t="str">
        <f t="shared" si="48"/>
        <v>忠</v>
      </c>
      <c r="F1601" s="141">
        <f>COUNTIF($B$2:B1601,B1601)</f>
        <v>1</v>
      </c>
      <c r="G1601" s="141" t="str">
        <f t="shared" si="49"/>
        <v/>
      </c>
      <c r="H1601">
        <v>6</v>
      </c>
      <c r="I1601">
        <v>3</v>
      </c>
      <c r="J1601" s="50" t="s">
        <v>565</v>
      </c>
      <c r="K1601" s="50" t="s">
        <v>565</v>
      </c>
      <c r="L1601" s="19" t="s">
        <v>81</v>
      </c>
      <c r="M1601">
        <v>133</v>
      </c>
      <c r="N1601">
        <v>125</v>
      </c>
      <c r="O1601">
        <v>15</v>
      </c>
      <c r="P1601">
        <v>9.6999999999999993</v>
      </c>
      <c r="Q1601" t="s">
        <v>1156</v>
      </c>
      <c r="R1601" t="s">
        <v>508</v>
      </c>
      <c r="S1601">
        <v>1000</v>
      </c>
      <c r="T1601" s="33" t="s">
        <v>417</v>
      </c>
      <c r="U1601" t="s">
        <v>1474</v>
      </c>
      <c r="V1601">
        <v>99</v>
      </c>
      <c r="W1601" t="s">
        <v>502</v>
      </c>
      <c r="X1601">
        <v>8</v>
      </c>
      <c r="Y1601">
        <v>6</v>
      </c>
      <c r="Z1601">
        <v>5</v>
      </c>
      <c r="AD1601" t="s">
        <v>1771</v>
      </c>
      <c r="AE1601">
        <v>1098</v>
      </c>
      <c r="AF1601" t="s">
        <v>46</v>
      </c>
    </row>
    <row r="1602" spans="1:32" x14ac:dyDescent="0.25">
      <c r="A1602" s="23" t="s">
        <v>329</v>
      </c>
      <c r="B1602" s="27" t="s">
        <v>330</v>
      </c>
      <c r="C1602" s="37" t="str">
        <f>VLOOKUP(X1602, method!$A$1:$B$15, 2, 0)</f>
        <v>中前</v>
      </c>
      <c r="D1602" s="28">
        <v>2</v>
      </c>
      <c r="E1602" s="140" t="str">
        <f t="shared" ref="E1602:E1665" si="50">IF(COUNTIFS($B:$B,B1602,$F:$F,"&lt;="&amp;5,$D:$D,"&lt;="&amp;5)&gt;=3,"忠","")</f>
        <v>忠</v>
      </c>
      <c r="F1602" s="140">
        <f>COUNTIF($B$2:B1602,B1602)</f>
        <v>2</v>
      </c>
      <c r="G1602" s="140" t="str">
        <f t="shared" ref="G1602:G1665" si="51">IF(F1602&lt;=5,
    IF(COUNTIFS($B:$B,TRIM($B1602),$F:$F,"&lt;=5",$AC:$AC,"&lt;&gt;"&amp;LOOKUP(1,0/((TRIM($B:$B)=TRIM($B1602))*($F:$F=1)),$AC:$AC))&gt;0,
    "倉",""),
"")</f>
        <v/>
      </c>
      <c r="H1602">
        <v>6</v>
      </c>
      <c r="I1602">
        <v>8</v>
      </c>
      <c r="J1602" s="50" t="s">
        <v>565</v>
      </c>
      <c r="K1602" s="50" t="s">
        <v>565</v>
      </c>
      <c r="L1602" s="19" t="s">
        <v>81</v>
      </c>
      <c r="M1602">
        <v>133</v>
      </c>
      <c r="N1602">
        <v>133</v>
      </c>
      <c r="O1602">
        <v>15</v>
      </c>
      <c r="P1602">
        <v>42</v>
      </c>
      <c r="Q1602" t="s">
        <v>493</v>
      </c>
      <c r="R1602" t="s">
        <v>479</v>
      </c>
      <c r="S1602" s="40">
        <v>1200</v>
      </c>
      <c r="T1602" s="33" t="s">
        <v>417</v>
      </c>
      <c r="U1602">
        <v>2</v>
      </c>
      <c r="V1602">
        <v>99</v>
      </c>
      <c r="W1602" s="12" t="s">
        <v>418</v>
      </c>
      <c r="X1602">
        <v>6</v>
      </c>
      <c r="Y1602">
        <v>4</v>
      </c>
      <c r="Z1602">
        <v>2</v>
      </c>
      <c r="AD1602" t="s">
        <v>463</v>
      </c>
      <c r="AE1602">
        <v>1095</v>
      </c>
      <c r="AF1602" t="s">
        <v>1215</v>
      </c>
    </row>
    <row r="1603" spans="1:32" x14ac:dyDescent="0.25">
      <c r="A1603" s="23" t="s">
        <v>329</v>
      </c>
      <c r="B1603" s="27" t="s">
        <v>330</v>
      </c>
      <c r="C1603" s="37" t="str">
        <f>VLOOKUP(X1603, method!$A$1:$B$15, 2, 0)</f>
        <v>中前</v>
      </c>
      <c r="D1603">
        <v>7</v>
      </c>
      <c r="E1603" s="141" t="str">
        <f t="shared" si="50"/>
        <v>忠</v>
      </c>
      <c r="F1603" s="141">
        <f>COUNTIF($B$2:B1603,B1603)</f>
        <v>3</v>
      </c>
      <c r="G1603" s="141" t="str">
        <f t="shared" si="51"/>
        <v/>
      </c>
      <c r="H1603">
        <v>6</v>
      </c>
      <c r="I1603">
        <v>13</v>
      </c>
      <c r="J1603" s="50" t="s">
        <v>565</v>
      </c>
      <c r="K1603" s="74" t="s">
        <v>404</v>
      </c>
      <c r="L1603" s="19" t="s">
        <v>81</v>
      </c>
      <c r="M1603">
        <v>133</v>
      </c>
      <c r="N1603">
        <v>131</v>
      </c>
      <c r="O1603">
        <v>15</v>
      </c>
      <c r="P1603">
        <v>3.9</v>
      </c>
      <c r="Q1603" t="s">
        <v>728</v>
      </c>
      <c r="R1603" t="s">
        <v>508</v>
      </c>
      <c r="S1603">
        <v>1000</v>
      </c>
      <c r="T1603" s="33" t="s">
        <v>417</v>
      </c>
      <c r="U1603">
        <v>2</v>
      </c>
      <c r="V1603">
        <v>101</v>
      </c>
      <c r="W1603" t="s">
        <v>589</v>
      </c>
      <c r="X1603">
        <v>7</v>
      </c>
      <c r="Y1603">
        <v>6</v>
      </c>
      <c r="Z1603">
        <v>7</v>
      </c>
      <c r="AD1603" t="s">
        <v>1772</v>
      </c>
      <c r="AE1603">
        <v>1081</v>
      </c>
      <c r="AF1603" t="s">
        <v>141</v>
      </c>
    </row>
    <row r="1604" spans="1:32" x14ac:dyDescent="0.25">
      <c r="A1604" s="23" t="s">
        <v>329</v>
      </c>
      <c r="B1604" s="27" t="s">
        <v>330</v>
      </c>
      <c r="C1604" s="37" t="str">
        <f>VLOOKUP(X1604, method!$A$1:$B$15, 2, 0)</f>
        <v>中前</v>
      </c>
      <c r="D1604">
        <v>9</v>
      </c>
      <c r="E1604" s="141" t="str">
        <f t="shared" si="50"/>
        <v>忠</v>
      </c>
      <c r="F1604" s="141">
        <f>COUNTIF($B$2:B1604,B1604)</f>
        <v>4</v>
      </c>
      <c r="G1604" s="141" t="str">
        <f t="shared" si="51"/>
        <v/>
      </c>
      <c r="H1604">
        <v>6</v>
      </c>
      <c r="I1604">
        <v>6</v>
      </c>
      <c r="J1604" s="50" t="s">
        <v>565</v>
      </c>
      <c r="K1604" s="64" t="s">
        <v>150</v>
      </c>
      <c r="L1604" s="19" t="s">
        <v>81</v>
      </c>
      <c r="M1604">
        <v>133</v>
      </c>
      <c r="N1604">
        <v>118</v>
      </c>
      <c r="O1604">
        <v>15</v>
      </c>
      <c r="P1604">
        <v>54</v>
      </c>
      <c r="Q1604" t="s">
        <v>951</v>
      </c>
      <c r="R1604" t="s">
        <v>483</v>
      </c>
      <c r="S1604" s="40">
        <v>1200</v>
      </c>
      <c r="T1604" s="33" t="s">
        <v>427</v>
      </c>
      <c r="U1604" t="s">
        <v>1576</v>
      </c>
      <c r="V1604">
        <v>103</v>
      </c>
      <c r="W1604">
        <v>7</v>
      </c>
      <c r="X1604">
        <v>4</v>
      </c>
      <c r="Y1604">
        <v>3</v>
      </c>
      <c r="Z1604">
        <v>9</v>
      </c>
      <c r="AD1604" t="s">
        <v>1773</v>
      </c>
      <c r="AE1604">
        <v>1063</v>
      </c>
      <c r="AF1604" t="s">
        <v>141</v>
      </c>
    </row>
    <row r="1605" spans="1:32" x14ac:dyDescent="0.25">
      <c r="A1605" s="23" t="s">
        <v>329</v>
      </c>
      <c r="B1605" s="27" t="s">
        <v>330</v>
      </c>
      <c r="C1605" s="37" t="str">
        <f>VLOOKUP(X1605, method!$A$1:$B$15, 2, 0)</f>
        <v>中前</v>
      </c>
      <c r="D1605" s="28">
        <v>3</v>
      </c>
      <c r="E1605" s="140" t="str">
        <f t="shared" si="50"/>
        <v>忠</v>
      </c>
      <c r="F1605" s="140">
        <f>COUNTIF($B$2:B1605,B1605)</f>
        <v>5</v>
      </c>
      <c r="G1605" s="140" t="str">
        <f t="shared" si="51"/>
        <v/>
      </c>
      <c r="H1605">
        <v>6</v>
      </c>
      <c r="I1605">
        <v>5</v>
      </c>
      <c r="J1605" s="50" t="s">
        <v>565</v>
      </c>
      <c r="K1605" s="52" t="s">
        <v>49</v>
      </c>
      <c r="L1605" s="19" t="s">
        <v>81</v>
      </c>
      <c r="M1605">
        <v>133</v>
      </c>
      <c r="N1605">
        <v>124</v>
      </c>
      <c r="O1605">
        <v>15</v>
      </c>
      <c r="P1605">
        <v>14</v>
      </c>
      <c r="Q1605" t="s">
        <v>570</v>
      </c>
      <c r="R1605" t="s">
        <v>465</v>
      </c>
      <c r="S1605">
        <v>1000</v>
      </c>
      <c r="T1605" s="33" t="s">
        <v>427</v>
      </c>
      <c r="U1605" t="s">
        <v>1474</v>
      </c>
      <c r="V1605">
        <v>103</v>
      </c>
      <c r="W1605" s="12" t="s">
        <v>471</v>
      </c>
      <c r="X1605">
        <v>5</v>
      </c>
      <c r="Y1605">
        <v>4</v>
      </c>
      <c r="Z1605">
        <v>3</v>
      </c>
      <c r="AD1605" t="s">
        <v>1774</v>
      </c>
      <c r="AE1605">
        <v>1071</v>
      </c>
      <c r="AF1605" t="s">
        <v>141</v>
      </c>
    </row>
    <row r="1606" spans="1:32" x14ac:dyDescent="0.25">
      <c r="A1606" s="23" t="s">
        <v>329</v>
      </c>
      <c r="B1606" s="27" t="s">
        <v>330</v>
      </c>
      <c r="C1606" s="38" t="str">
        <f>VLOOKUP(X1606, method!$A$1:$B$15, 2, 0)</f>
        <v>留後</v>
      </c>
      <c r="D1606">
        <v>11</v>
      </c>
      <c r="E1606" s="141" t="str">
        <f t="shared" si="50"/>
        <v>忠</v>
      </c>
      <c r="F1606" s="141">
        <f>COUNTIF($B$2:B1606,B1606)</f>
        <v>6</v>
      </c>
      <c r="G1606" s="141" t="str">
        <f t="shared" si="51"/>
        <v/>
      </c>
      <c r="H1606">
        <v>6</v>
      </c>
      <c r="I1606">
        <v>9</v>
      </c>
      <c r="J1606" s="50" t="s">
        <v>565</v>
      </c>
      <c r="K1606" s="61" t="s">
        <v>106</v>
      </c>
      <c r="L1606" s="19" t="s">
        <v>81</v>
      </c>
      <c r="M1606">
        <v>133</v>
      </c>
      <c r="N1606">
        <v>115</v>
      </c>
      <c r="O1606">
        <v>15</v>
      </c>
      <c r="P1606">
        <v>96</v>
      </c>
      <c r="Q1606" t="s">
        <v>664</v>
      </c>
      <c r="R1606" t="s">
        <v>483</v>
      </c>
      <c r="S1606" s="40">
        <v>1200</v>
      </c>
      <c r="T1606" s="33" t="s">
        <v>417</v>
      </c>
      <c r="U1606">
        <v>1</v>
      </c>
      <c r="V1606">
        <v>104</v>
      </c>
      <c r="W1606">
        <v>7</v>
      </c>
      <c r="X1606">
        <v>11</v>
      </c>
      <c r="Y1606">
        <v>12</v>
      </c>
      <c r="Z1606">
        <v>11</v>
      </c>
      <c r="AD1606" t="s">
        <v>1320</v>
      </c>
      <c r="AE1606">
        <v>1062</v>
      </c>
      <c r="AF1606" t="s">
        <v>141</v>
      </c>
    </row>
    <row r="1607" spans="1:32" x14ac:dyDescent="0.25">
      <c r="A1607" s="23" t="s">
        <v>329</v>
      </c>
      <c r="B1607" s="27" t="s">
        <v>330</v>
      </c>
      <c r="C1607" s="35" t="str">
        <f>VLOOKUP(X1607, method!$A$1:$B$15, 2, 0)</f>
        <v>放頭</v>
      </c>
      <c r="D1607" s="30">
        <v>5</v>
      </c>
      <c r="E1607" s="141" t="str">
        <f t="shared" si="50"/>
        <v>忠</v>
      </c>
      <c r="F1607" s="141">
        <f>COUNTIF($B$2:B1607,B1607)</f>
        <v>7</v>
      </c>
      <c r="G1607" s="141" t="str">
        <f t="shared" si="51"/>
        <v/>
      </c>
      <c r="H1607">
        <v>6</v>
      </c>
      <c r="I1607">
        <v>2</v>
      </c>
      <c r="J1607" s="50" t="s">
        <v>565</v>
      </c>
      <c r="K1607" s="75" t="s">
        <v>596</v>
      </c>
      <c r="L1607" s="19" t="s">
        <v>81</v>
      </c>
      <c r="M1607">
        <v>133</v>
      </c>
      <c r="N1607">
        <v>130</v>
      </c>
      <c r="O1607">
        <v>15</v>
      </c>
      <c r="P1607">
        <v>12</v>
      </c>
      <c r="Q1607" t="s">
        <v>777</v>
      </c>
      <c r="R1607" s="31" t="s">
        <v>420</v>
      </c>
      <c r="S1607" s="40">
        <v>1200</v>
      </c>
      <c r="T1607" s="33" t="s">
        <v>427</v>
      </c>
      <c r="U1607">
        <v>2</v>
      </c>
      <c r="V1607">
        <v>105</v>
      </c>
      <c r="W1607">
        <v>5</v>
      </c>
      <c r="X1607">
        <v>2</v>
      </c>
      <c r="Y1607">
        <v>3</v>
      </c>
      <c r="Z1607">
        <v>5</v>
      </c>
      <c r="AD1607" t="s">
        <v>331</v>
      </c>
      <c r="AE1607">
        <v>1061</v>
      </c>
      <c r="AF1607" t="s">
        <v>125</v>
      </c>
    </row>
    <row r="1608" spans="1:32" x14ac:dyDescent="0.25">
      <c r="A1608" s="23" t="s">
        <v>329</v>
      </c>
      <c r="B1608" s="27" t="s">
        <v>330</v>
      </c>
      <c r="C1608" s="35" t="str">
        <f>VLOOKUP(X1608, method!$A$1:$B$15, 2, 0)</f>
        <v>放頭</v>
      </c>
      <c r="D1608" s="28">
        <v>3</v>
      </c>
      <c r="E1608" s="140" t="str">
        <f t="shared" si="50"/>
        <v>忠</v>
      </c>
      <c r="F1608" s="140">
        <f>COUNTIF($B$2:B1608,B1608)</f>
        <v>8</v>
      </c>
      <c r="G1608" s="140" t="str">
        <f t="shared" si="51"/>
        <v/>
      </c>
      <c r="H1608">
        <v>6</v>
      </c>
      <c r="I1608">
        <v>5</v>
      </c>
      <c r="J1608" s="50" t="s">
        <v>565</v>
      </c>
      <c r="K1608" s="68" t="s">
        <v>316</v>
      </c>
      <c r="L1608" s="19" t="s">
        <v>81</v>
      </c>
      <c r="M1608">
        <v>133</v>
      </c>
      <c r="N1608">
        <v>130</v>
      </c>
      <c r="O1608">
        <v>15</v>
      </c>
      <c r="P1608">
        <v>7.1</v>
      </c>
      <c r="Q1608" t="s">
        <v>884</v>
      </c>
      <c r="R1608" t="s">
        <v>477</v>
      </c>
      <c r="S1608">
        <v>1000</v>
      </c>
      <c r="T1608" s="33" t="s">
        <v>417</v>
      </c>
      <c r="U1608">
        <v>1</v>
      </c>
      <c r="V1608">
        <v>105</v>
      </c>
      <c r="W1608" s="12" t="s">
        <v>539</v>
      </c>
      <c r="X1608">
        <v>2</v>
      </c>
      <c r="Y1608">
        <v>3</v>
      </c>
      <c r="Z1608">
        <v>3</v>
      </c>
      <c r="AD1608" t="s">
        <v>1775</v>
      </c>
      <c r="AE1608">
        <v>1054</v>
      </c>
      <c r="AF1608" t="s">
        <v>46</v>
      </c>
    </row>
    <row r="1609" spans="1:32" x14ac:dyDescent="0.25">
      <c r="A1609" s="23" t="s">
        <v>329</v>
      </c>
      <c r="B1609" s="27" t="s">
        <v>330</v>
      </c>
      <c r="C1609" s="35" t="str">
        <f>VLOOKUP(X1609, method!$A$1:$B$15, 2, 0)</f>
        <v>放頭</v>
      </c>
      <c r="D1609">
        <v>11</v>
      </c>
      <c r="E1609" s="141" t="str">
        <f t="shared" si="50"/>
        <v>忠</v>
      </c>
      <c r="F1609" s="141">
        <f>COUNTIF($B$2:B1609,B1609)</f>
        <v>9</v>
      </c>
      <c r="G1609" s="141" t="str">
        <f t="shared" si="51"/>
        <v/>
      </c>
      <c r="H1609">
        <v>6</v>
      </c>
      <c r="I1609">
        <v>8</v>
      </c>
      <c r="J1609" s="50" t="s">
        <v>565</v>
      </c>
      <c r="K1609" s="62" t="s">
        <v>120</v>
      </c>
      <c r="L1609" s="19" t="s">
        <v>81</v>
      </c>
      <c r="M1609">
        <v>133</v>
      </c>
      <c r="N1609">
        <v>115</v>
      </c>
      <c r="O1609">
        <v>15</v>
      </c>
      <c r="P1609">
        <v>38</v>
      </c>
      <c r="Q1609" t="s">
        <v>708</v>
      </c>
      <c r="R1609" t="s">
        <v>477</v>
      </c>
      <c r="S1609" s="40">
        <v>1200</v>
      </c>
      <c r="T1609" s="33" t="s">
        <v>417</v>
      </c>
      <c r="U1609" t="s">
        <v>1474</v>
      </c>
      <c r="V1609">
        <v>107</v>
      </c>
      <c r="W1609" t="s">
        <v>519</v>
      </c>
      <c r="X1609">
        <v>1</v>
      </c>
      <c r="Y1609">
        <v>1</v>
      </c>
      <c r="Z1609">
        <v>11</v>
      </c>
      <c r="AD1609" t="s">
        <v>820</v>
      </c>
      <c r="AE1609">
        <v>1059</v>
      </c>
      <c r="AF1609" t="s">
        <v>46</v>
      </c>
    </row>
    <row r="1610" spans="1:32" x14ac:dyDescent="0.25">
      <c r="A1610" s="23" t="s">
        <v>329</v>
      </c>
      <c r="B1610" s="27" t="s">
        <v>330</v>
      </c>
      <c r="C1610" s="35" t="str">
        <f>VLOOKUP(X1610, method!$A$1:$B$15, 2, 0)</f>
        <v>放頭</v>
      </c>
      <c r="D1610">
        <v>7</v>
      </c>
      <c r="E1610" s="141" t="str">
        <f t="shared" si="50"/>
        <v>忠</v>
      </c>
      <c r="F1610" s="141">
        <f>COUNTIF($B$2:B1610,B1610)</f>
        <v>10</v>
      </c>
      <c r="G1610" s="141" t="str">
        <f t="shared" si="51"/>
        <v/>
      </c>
      <c r="H1610">
        <v>6</v>
      </c>
      <c r="I1610">
        <v>11</v>
      </c>
      <c r="J1610" s="50" t="s">
        <v>565</v>
      </c>
      <c r="K1610" s="91" t="s">
        <v>1776</v>
      </c>
      <c r="L1610" s="19" t="s">
        <v>81</v>
      </c>
      <c r="M1610">
        <v>133</v>
      </c>
      <c r="N1610">
        <v>126</v>
      </c>
      <c r="O1610">
        <v>15</v>
      </c>
      <c r="P1610">
        <v>197</v>
      </c>
      <c r="Q1610" t="s">
        <v>529</v>
      </c>
      <c r="R1610" t="s">
        <v>483</v>
      </c>
      <c r="S1610" s="40">
        <v>1200</v>
      </c>
      <c r="T1610" s="33" t="s">
        <v>417</v>
      </c>
      <c r="U1610" t="s">
        <v>1574</v>
      </c>
      <c r="V1610">
        <v>108</v>
      </c>
      <c r="W1610" t="s">
        <v>505</v>
      </c>
      <c r="X1610">
        <v>1</v>
      </c>
      <c r="Y1610">
        <v>1</v>
      </c>
      <c r="Z1610">
        <v>7</v>
      </c>
      <c r="AD1610" t="s">
        <v>336</v>
      </c>
      <c r="AE1610">
        <v>1059</v>
      </c>
      <c r="AF1610" t="s">
        <v>1777</v>
      </c>
    </row>
    <row r="1611" spans="1:32" x14ac:dyDescent="0.25">
      <c r="A1611" s="23" t="s">
        <v>329</v>
      </c>
      <c r="B1611" s="27" t="s">
        <v>330</v>
      </c>
      <c r="C1611" s="37" t="str">
        <f>VLOOKUP(X1611, method!$A$1:$B$15, 2, 0)</f>
        <v>中前</v>
      </c>
      <c r="D1611">
        <v>7</v>
      </c>
      <c r="E1611" s="141" t="str">
        <f t="shared" si="50"/>
        <v>忠</v>
      </c>
      <c r="F1611" s="141">
        <f>COUNTIF($B$2:B1611,B1611)</f>
        <v>11</v>
      </c>
      <c r="G1611" s="141" t="str">
        <f t="shared" si="51"/>
        <v/>
      </c>
      <c r="H1611">
        <v>6</v>
      </c>
      <c r="I1611">
        <v>2</v>
      </c>
      <c r="J1611" s="50" t="s">
        <v>565</v>
      </c>
      <c r="K1611" s="59" t="s">
        <v>85</v>
      </c>
      <c r="L1611" s="19" t="s">
        <v>81</v>
      </c>
      <c r="M1611">
        <v>133</v>
      </c>
      <c r="N1611">
        <v>123</v>
      </c>
      <c r="O1611">
        <v>15</v>
      </c>
      <c r="P1611">
        <v>62</v>
      </c>
      <c r="Q1611" t="s">
        <v>532</v>
      </c>
      <c r="R1611" t="s">
        <v>465</v>
      </c>
      <c r="S1611" s="40">
        <v>1200</v>
      </c>
      <c r="T1611" s="33" t="s">
        <v>417</v>
      </c>
      <c r="U1611" t="s">
        <v>1576</v>
      </c>
      <c r="V1611">
        <v>108</v>
      </c>
      <c r="W1611" t="s">
        <v>721</v>
      </c>
      <c r="X1611">
        <v>5</v>
      </c>
      <c r="Y1611">
        <v>6</v>
      </c>
      <c r="Z1611">
        <v>7</v>
      </c>
      <c r="AD1611" t="s">
        <v>1521</v>
      </c>
      <c r="AE1611">
        <v>1060</v>
      </c>
      <c r="AF1611" t="s">
        <v>323</v>
      </c>
    </row>
    <row r="1612" spans="1:32" x14ac:dyDescent="0.25">
      <c r="A1612" s="23" t="s">
        <v>329</v>
      </c>
      <c r="B1612" s="27" t="s">
        <v>330</v>
      </c>
      <c r="C1612" s="37" t="str">
        <f>VLOOKUP(X1612, method!$A$1:$B$15, 2, 0)</f>
        <v>中前</v>
      </c>
      <c r="D1612">
        <v>6</v>
      </c>
      <c r="E1612" s="141" t="str">
        <f t="shared" si="50"/>
        <v>忠</v>
      </c>
      <c r="F1612" s="141">
        <f>COUNTIF($B$2:B1612,B1612)</f>
        <v>12</v>
      </c>
      <c r="G1612" s="141" t="str">
        <f t="shared" si="51"/>
        <v/>
      </c>
      <c r="H1612">
        <v>6</v>
      </c>
      <c r="I1612">
        <v>8</v>
      </c>
      <c r="J1612" s="50" t="s">
        <v>565</v>
      </c>
      <c r="K1612" s="61" t="s">
        <v>106</v>
      </c>
      <c r="L1612" s="19" t="s">
        <v>81</v>
      </c>
      <c r="M1612">
        <v>133</v>
      </c>
      <c r="N1612">
        <v>133</v>
      </c>
      <c r="O1612">
        <v>15</v>
      </c>
      <c r="P1612">
        <v>4.7</v>
      </c>
      <c r="Q1612" t="s">
        <v>861</v>
      </c>
      <c r="R1612" t="s">
        <v>508</v>
      </c>
      <c r="S1612" s="40">
        <v>1200</v>
      </c>
      <c r="T1612" s="33" t="s">
        <v>427</v>
      </c>
      <c r="U1612">
        <v>1</v>
      </c>
      <c r="V1612">
        <v>108</v>
      </c>
      <c r="W1612" t="s">
        <v>474</v>
      </c>
      <c r="X1612">
        <v>7</v>
      </c>
      <c r="Y1612">
        <v>7</v>
      </c>
      <c r="Z1612">
        <v>6</v>
      </c>
      <c r="AD1612" t="s">
        <v>1778</v>
      </c>
      <c r="AE1612">
        <v>1081</v>
      </c>
      <c r="AF1612" t="s">
        <v>323</v>
      </c>
    </row>
    <row r="1613" spans="1:32" x14ac:dyDescent="0.25">
      <c r="A1613" s="23" t="s">
        <v>329</v>
      </c>
      <c r="B1613" s="27" t="s">
        <v>330</v>
      </c>
      <c r="C1613" s="37" t="str">
        <f>VLOOKUP(X1613, method!$A$1:$B$15, 2, 0)</f>
        <v>中前</v>
      </c>
      <c r="D1613" s="28">
        <v>1</v>
      </c>
      <c r="E1613" s="140" t="str">
        <f t="shared" si="50"/>
        <v>忠</v>
      </c>
      <c r="F1613" s="140">
        <f>COUNTIF($B$2:B1613,B1613)</f>
        <v>13</v>
      </c>
      <c r="G1613" s="140" t="str">
        <f t="shared" si="51"/>
        <v/>
      </c>
      <c r="H1613">
        <v>6</v>
      </c>
      <c r="I1613">
        <v>2</v>
      </c>
      <c r="J1613" s="50" t="s">
        <v>565</v>
      </c>
      <c r="K1613" s="81" t="s">
        <v>869</v>
      </c>
      <c r="L1613" s="19" t="s">
        <v>81</v>
      </c>
      <c r="M1613">
        <v>133</v>
      </c>
      <c r="N1613">
        <v>135</v>
      </c>
      <c r="O1613">
        <v>15</v>
      </c>
      <c r="P1613">
        <v>3.9</v>
      </c>
      <c r="Q1613" t="s">
        <v>536</v>
      </c>
      <c r="R1613" t="s">
        <v>483</v>
      </c>
      <c r="S1613">
        <v>1000</v>
      </c>
      <c r="T1613" s="33" t="s">
        <v>417</v>
      </c>
      <c r="U1613">
        <v>2</v>
      </c>
      <c r="V1613">
        <v>100</v>
      </c>
      <c r="W1613" s="12" t="s">
        <v>418</v>
      </c>
      <c r="X1613">
        <v>7</v>
      </c>
      <c r="Y1613">
        <v>7</v>
      </c>
      <c r="Z1613">
        <v>1</v>
      </c>
      <c r="AD1613" t="s">
        <v>1779</v>
      </c>
      <c r="AE1613">
        <v>1093</v>
      </c>
      <c r="AF1613" t="s">
        <v>323</v>
      </c>
    </row>
    <row r="1614" spans="1:32" x14ac:dyDescent="0.25">
      <c r="A1614" s="23" t="s">
        <v>329</v>
      </c>
      <c r="B1614" s="27" t="s">
        <v>330</v>
      </c>
      <c r="C1614" s="35" t="str">
        <f>VLOOKUP(X1614, method!$A$1:$B$15, 2, 0)</f>
        <v>放頭</v>
      </c>
      <c r="D1614" s="28">
        <v>3</v>
      </c>
      <c r="E1614" s="140" t="str">
        <f t="shared" si="50"/>
        <v>忠</v>
      </c>
      <c r="F1614" s="140">
        <f>COUNTIF($B$2:B1614,B1614)</f>
        <v>14</v>
      </c>
      <c r="G1614" s="140" t="str">
        <f t="shared" si="51"/>
        <v/>
      </c>
      <c r="H1614">
        <v>6</v>
      </c>
      <c r="I1614">
        <v>5</v>
      </c>
      <c r="J1614" s="50" t="s">
        <v>565</v>
      </c>
      <c r="K1614" s="61" t="s">
        <v>106</v>
      </c>
      <c r="L1614" s="19" t="s">
        <v>81</v>
      </c>
      <c r="M1614">
        <v>133</v>
      </c>
      <c r="N1614">
        <v>127</v>
      </c>
      <c r="O1614">
        <v>15</v>
      </c>
      <c r="P1614">
        <v>6.2</v>
      </c>
      <c r="Q1614" t="s">
        <v>715</v>
      </c>
      <c r="R1614" t="s">
        <v>508</v>
      </c>
      <c r="S1614" s="40">
        <v>1200</v>
      </c>
      <c r="T1614" s="33" t="s">
        <v>417</v>
      </c>
      <c r="U1614">
        <v>1</v>
      </c>
      <c r="V1614">
        <v>100</v>
      </c>
      <c r="W1614" s="12" t="s">
        <v>471</v>
      </c>
      <c r="X1614">
        <v>2</v>
      </c>
      <c r="Y1614">
        <v>2</v>
      </c>
      <c r="Z1614">
        <v>3</v>
      </c>
      <c r="AD1614" t="s">
        <v>1780</v>
      </c>
      <c r="AE1614">
        <v>1082</v>
      </c>
      <c r="AF1614" t="s">
        <v>1758</v>
      </c>
    </row>
    <row r="1615" spans="1:32" x14ac:dyDescent="0.25">
      <c r="A1615" s="23" t="s">
        <v>329</v>
      </c>
      <c r="B1615" s="27" t="s">
        <v>330</v>
      </c>
      <c r="C1615" s="35" t="str">
        <f>VLOOKUP(X1615, method!$A$1:$B$15, 2, 0)</f>
        <v>放頭</v>
      </c>
      <c r="D1615">
        <v>6</v>
      </c>
      <c r="E1615" s="141" t="str">
        <f t="shared" si="50"/>
        <v>忠</v>
      </c>
      <c r="F1615" s="141">
        <f>COUNTIF($B$2:B1615,B1615)</f>
        <v>15</v>
      </c>
      <c r="G1615" s="141" t="str">
        <f t="shared" si="51"/>
        <v/>
      </c>
      <c r="H1615">
        <v>6</v>
      </c>
      <c r="I1615">
        <v>4</v>
      </c>
      <c r="J1615" s="50" t="s">
        <v>565</v>
      </c>
      <c r="K1615" s="85" t="s">
        <v>1179</v>
      </c>
      <c r="L1615" s="19" t="s">
        <v>81</v>
      </c>
      <c r="M1615">
        <v>133</v>
      </c>
      <c r="N1615">
        <v>126</v>
      </c>
      <c r="O1615">
        <v>15</v>
      </c>
      <c r="P1615">
        <v>15</v>
      </c>
      <c r="Q1615" t="s">
        <v>647</v>
      </c>
      <c r="R1615" t="s">
        <v>483</v>
      </c>
      <c r="S1615" s="40">
        <v>1200</v>
      </c>
      <c r="T1615" s="33" t="s">
        <v>417</v>
      </c>
      <c r="U1615" t="s">
        <v>1574</v>
      </c>
      <c r="V1615">
        <v>100</v>
      </c>
      <c r="W1615" t="s">
        <v>490</v>
      </c>
      <c r="X1615">
        <v>2</v>
      </c>
      <c r="Y1615">
        <v>2</v>
      </c>
      <c r="Z1615">
        <v>6</v>
      </c>
      <c r="AD1615" t="s">
        <v>1781</v>
      </c>
      <c r="AE1615">
        <v>1084</v>
      </c>
      <c r="AF1615" t="s">
        <v>46</v>
      </c>
    </row>
    <row r="1616" spans="1:32" x14ac:dyDescent="0.25">
      <c r="A1616" s="23" t="s">
        <v>329</v>
      </c>
      <c r="B1616" s="27" t="s">
        <v>330</v>
      </c>
      <c r="C1616" s="35" t="str">
        <f>VLOOKUP(X1616, method!$A$1:$B$15, 2, 0)</f>
        <v>放頭</v>
      </c>
      <c r="D1616" s="28">
        <v>2</v>
      </c>
      <c r="E1616" s="140" t="str">
        <f t="shared" si="50"/>
        <v>忠</v>
      </c>
      <c r="F1616" s="140">
        <f>COUNTIF($B$2:B1616,B1616)</f>
        <v>16</v>
      </c>
      <c r="G1616" s="140" t="str">
        <f t="shared" si="51"/>
        <v/>
      </c>
      <c r="H1616">
        <v>6</v>
      </c>
      <c r="I1616">
        <v>5</v>
      </c>
      <c r="J1616" s="50" t="s">
        <v>565</v>
      </c>
      <c r="K1616" s="61" t="s">
        <v>106</v>
      </c>
      <c r="L1616" s="19" t="s">
        <v>81</v>
      </c>
      <c r="M1616">
        <v>133</v>
      </c>
      <c r="N1616">
        <v>125</v>
      </c>
      <c r="O1616">
        <v>15</v>
      </c>
      <c r="P1616">
        <v>1.6</v>
      </c>
      <c r="Q1616" t="s">
        <v>675</v>
      </c>
      <c r="R1616" t="s">
        <v>508</v>
      </c>
      <c r="S1616">
        <v>1000</v>
      </c>
      <c r="T1616" s="33" t="s">
        <v>417</v>
      </c>
      <c r="U1616" t="s">
        <v>1474</v>
      </c>
      <c r="V1616">
        <v>97</v>
      </c>
      <c r="W1616" s="12" t="s">
        <v>581</v>
      </c>
      <c r="X1616">
        <v>2</v>
      </c>
      <c r="Y1616">
        <v>2</v>
      </c>
      <c r="Z1616">
        <v>2</v>
      </c>
      <c r="AD1616" t="s">
        <v>1782</v>
      </c>
      <c r="AE1616">
        <v>1093</v>
      </c>
      <c r="AF1616" t="s">
        <v>46</v>
      </c>
    </row>
    <row r="1617" spans="1:32" x14ac:dyDescent="0.25">
      <c r="A1617" s="23" t="s">
        <v>329</v>
      </c>
      <c r="B1617" s="27" t="s">
        <v>330</v>
      </c>
      <c r="C1617" s="35" t="str">
        <f>VLOOKUP(X1617, method!$A$1:$B$15, 2, 0)</f>
        <v>放頭</v>
      </c>
      <c r="D1617" s="28">
        <v>1</v>
      </c>
      <c r="E1617" s="140" t="str">
        <f t="shared" si="50"/>
        <v>忠</v>
      </c>
      <c r="F1617" s="140">
        <f>COUNTIF($B$2:B1617,B1617)</f>
        <v>17</v>
      </c>
      <c r="G1617" s="140" t="str">
        <f t="shared" si="51"/>
        <v/>
      </c>
      <c r="H1617">
        <v>6</v>
      </c>
      <c r="I1617">
        <v>5</v>
      </c>
      <c r="J1617" s="50" t="s">
        <v>565</v>
      </c>
      <c r="K1617" s="61" t="s">
        <v>106</v>
      </c>
      <c r="L1617" s="19" t="s">
        <v>81</v>
      </c>
      <c r="M1617">
        <v>133</v>
      </c>
      <c r="N1617">
        <v>127</v>
      </c>
      <c r="O1617">
        <v>15</v>
      </c>
      <c r="P1617">
        <v>4</v>
      </c>
      <c r="Q1617" t="s">
        <v>464</v>
      </c>
      <c r="R1617" t="s">
        <v>465</v>
      </c>
      <c r="S1617">
        <v>1000</v>
      </c>
      <c r="T1617" s="33" t="s">
        <v>417</v>
      </c>
      <c r="U1617">
        <v>2</v>
      </c>
      <c r="V1617">
        <v>90</v>
      </c>
      <c r="W1617" s="12" t="s">
        <v>581</v>
      </c>
      <c r="X1617">
        <v>3</v>
      </c>
      <c r="Y1617">
        <v>1</v>
      </c>
      <c r="Z1617">
        <v>1</v>
      </c>
      <c r="AD1617" t="s">
        <v>1783</v>
      </c>
      <c r="AE1617">
        <v>1083</v>
      </c>
      <c r="AF1617" t="s">
        <v>46</v>
      </c>
    </row>
    <row r="1618" spans="1:32" x14ac:dyDescent="0.25">
      <c r="A1618" s="23" t="s">
        <v>329</v>
      </c>
      <c r="B1618" s="27" t="s">
        <v>330</v>
      </c>
      <c r="C1618" s="35" t="str">
        <f>VLOOKUP(X1618, method!$A$1:$B$15, 2, 0)</f>
        <v>放頭</v>
      </c>
      <c r="D1618" s="28">
        <v>2</v>
      </c>
      <c r="E1618" s="140" t="str">
        <f t="shared" si="50"/>
        <v>忠</v>
      </c>
      <c r="F1618" s="140">
        <f>COUNTIF($B$2:B1618,B1618)</f>
        <v>18</v>
      </c>
      <c r="G1618" s="140" t="str">
        <f t="shared" si="51"/>
        <v/>
      </c>
      <c r="H1618">
        <v>6</v>
      </c>
      <c r="I1618">
        <v>6</v>
      </c>
      <c r="J1618" s="50" t="s">
        <v>565</v>
      </c>
      <c r="K1618" s="61" t="s">
        <v>106</v>
      </c>
      <c r="L1618" s="19" t="s">
        <v>81</v>
      </c>
      <c r="M1618">
        <v>133</v>
      </c>
      <c r="N1618">
        <v>115</v>
      </c>
      <c r="O1618">
        <v>15</v>
      </c>
      <c r="P1618">
        <v>3.9</v>
      </c>
      <c r="Q1618" t="s">
        <v>1154</v>
      </c>
      <c r="R1618" t="s">
        <v>479</v>
      </c>
      <c r="S1618">
        <v>1000</v>
      </c>
      <c r="T1618" s="33" t="s">
        <v>427</v>
      </c>
      <c r="U1618" t="s">
        <v>1474</v>
      </c>
      <c r="V1618">
        <v>85</v>
      </c>
      <c r="W1618" s="12" t="s">
        <v>446</v>
      </c>
      <c r="X1618">
        <v>2</v>
      </c>
      <c r="Y1618">
        <v>1</v>
      </c>
      <c r="Z1618">
        <v>2</v>
      </c>
      <c r="AD1618" t="s">
        <v>1784</v>
      </c>
      <c r="AE1618">
        <v>1057</v>
      </c>
      <c r="AF1618" t="s">
        <v>46</v>
      </c>
    </row>
    <row r="1619" spans="1:32" x14ac:dyDescent="0.25">
      <c r="A1619" s="23" t="s">
        <v>329</v>
      </c>
      <c r="B1619" s="27" t="s">
        <v>330</v>
      </c>
      <c r="C1619" s="35" t="str">
        <f>VLOOKUP(X1619, method!$A$1:$B$15, 2, 0)</f>
        <v>放頭</v>
      </c>
      <c r="D1619" s="28">
        <v>1</v>
      </c>
      <c r="E1619" s="140" t="str">
        <f t="shared" si="50"/>
        <v>忠</v>
      </c>
      <c r="F1619" s="140">
        <f>COUNTIF($B$2:B1619,B1619)</f>
        <v>19</v>
      </c>
      <c r="G1619" s="140" t="str">
        <f t="shared" si="51"/>
        <v/>
      </c>
      <c r="H1619">
        <v>6</v>
      </c>
      <c r="I1619">
        <v>10</v>
      </c>
      <c r="J1619" s="50" t="s">
        <v>565</v>
      </c>
      <c r="K1619" s="61" t="s">
        <v>106</v>
      </c>
      <c r="L1619" s="19" t="s">
        <v>81</v>
      </c>
      <c r="M1619">
        <v>133</v>
      </c>
      <c r="N1619">
        <v>132</v>
      </c>
      <c r="O1619">
        <v>15</v>
      </c>
      <c r="P1619">
        <v>5.9</v>
      </c>
      <c r="Q1619" t="s">
        <v>834</v>
      </c>
      <c r="R1619" t="s">
        <v>465</v>
      </c>
      <c r="S1619">
        <v>1000</v>
      </c>
      <c r="T1619" s="33" t="s">
        <v>427</v>
      </c>
      <c r="U1619">
        <v>3</v>
      </c>
      <c r="V1619">
        <v>77</v>
      </c>
      <c r="W1619" s="12">
        <v>1</v>
      </c>
      <c r="X1619">
        <v>2</v>
      </c>
      <c r="Y1619">
        <v>1</v>
      </c>
      <c r="Z1619">
        <v>1</v>
      </c>
      <c r="AD1619" t="s">
        <v>1785</v>
      </c>
      <c r="AE1619">
        <v>1070</v>
      </c>
      <c r="AF1619" t="s">
        <v>46</v>
      </c>
    </row>
    <row r="1620" spans="1:32" x14ac:dyDescent="0.25">
      <c r="A1620" s="23" t="s">
        <v>329</v>
      </c>
      <c r="B1620" s="27" t="s">
        <v>330</v>
      </c>
      <c r="C1620" s="37" t="str">
        <f>VLOOKUP(X1620, method!$A$1:$B$15, 2, 0)</f>
        <v>中前</v>
      </c>
      <c r="D1620">
        <v>7</v>
      </c>
      <c r="E1620" s="141" t="str">
        <f t="shared" si="50"/>
        <v>忠</v>
      </c>
      <c r="F1620" s="141">
        <f>COUNTIF($B$2:B1620,B1620)</f>
        <v>20</v>
      </c>
      <c r="G1620" s="141" t="str">
        <f t="shared" si="51"/>
        <v/>
      </c>
      <c r="H1620">
        <v>6</v>
      </c>
      <c r="I1620">
        <v>4</v>
      </c>
      <c r="J1620" s="50" t="s">
        <v>565</v>
      </c>
      <c r="K1620" s="55" t="s">
        <v>64</v>
      </c>
      <c r="L1620" s="16" t="s">
        <v>70</v>
      </c>
      <c r="M1620">
        <v>133</v>
      </c>
      <c r="N1620">
        <v>133</v>
      </c>
      <c r="O1620">
        <v>15</v>
      </c>
      <c r="P1620">
        <v>5.4</v>
      </c>
      <c r="Q1620" t="s">
        <v>1014</v>
      </c>
      <c r="R1620" s="31" t="s">
        <v>420</v>
      </c>
      <c r="S1620">
        <v>1000</v>
      </c>
      <c r="T1620" s="33" t="s">
        <v>417</v>
      </c>
      <c r="U1620">
        <v>3</v>
      </c>
      <c r="V1620">
        <v>77</v>
      </c>
      <c r="W1620" t="s">
        <v>533</v>
      </c>
      <c r="X1620">
        <v>7</v>
      </c>
      <c r="Y1620">
        <v>8</v>
      </c>
      <c r="Z1620">
        <v>7</v>
      </c>
      <c r="AD1620" t="s">
        <v>1786</v>
      </c>
      <c r="AE1620">
        <v>1053</v>
      </c>
      <c r="AF1620" t="s">
        <v>639</v>
      </c>
    </row>
    <row r="1621" spans="1:32" x14ac:dyDescent="0.25">
      <c r="A1621" s="23" t="s">
        <v>329</v>
      </c>
      <c r="B1621" s="16" t="s">
        <v>333</v>
      </c>
      <c r="C1621" s="35" t="str">
        <f>VLOOKUP(X1621, method!$A$1:$B$15, 2, 0)</f>
        <v>放頭</v>
      </c>
      <c r="D1621" s="28">
        <v>1</v>
      </c>
      <c r="E1621" s="140" t="str">
        <f t="shared" si="50"/>
        <v>忠</v>
      </c>
      <c r="F1621" s="140">
        <f>COUNTIF($B$2:B1621,B1621)</f>
        <v>1</v>
      </c>
      <c r="G1621" s="140" t="str">
        <f t="shared" si="51"/>
        <v/>
      </c>
      <c r="H1621">
        <v>1</v>
      </c>
      <c r="I1621">
        <v>9</v>
      </c>
      <c r="J1621" s="55" t="s">
        <v>64</v>
      </c>
      <c r="K1621" s="56" t="s">
        <v>69</v>
      </c>
      <c r="L1621" s="25" t="s">
        <v>54</v>
      </c>
      <c r="M1621">
        <v>132</v>
      </c>
      <c r="N1621">
        <v>115</v>
      </c>
      <c r="O1621">
        <v>7.2</v>
      </c>
      <c r="P1621">
        <v>9.6999999999999993</v>
      </c>
      <c r="Q1621" t="s">
        <v>651</v>
      </c>
      <c r="R1621" t="s">
        <v>501</v>
      </c>
      <c r="S1621">
        <v>1400</v>
      </c>
      <c r="T1621" s="33" t="s">
        <v>417</v>
      </c>
      <c r="U1621" t="s">
        <v>1474</v>
      </c>
      <c r="V1621">
        <v>86</v>
      </c>
      <c r="W1621" s="12" t="s">
        <v>581</v>
      </c>
      <c r="X1621">
        <v>3</v>
      </c>
      <c r="Y1621">
        <v>5</v>
      </c>
      <c r="Z1621">
        <v>5</v>
      </c>
      <c r="AA1621">
        <v>1</v>
      </c>
      <c r="AD1621" t="s">
        <v>1787</v>
      </c>
      <c r="AE1621">
        <v>1140</v>
      </c>
      <c r="AF1621" t="s">
        <v>213</v>
      </c>
    </row>
    <row r="1622" spans="1:32" x14ac:dyDescent="0.25">
      <c r="A1622" s="23" t="s">
        <v>329</v>
      </c>
      <c r="B1622" s="16" t="s">
        <v>333</v>
      </c>
      <c r="C1622" s="38" t="str">
        <f>VLOOKUP(X1622, method!$A$1:$B$15, 2, 0)</f>
        <v>留後</v>
      </c>
      <c r="D1622">
        <v>7</v>
      </c>
      <c r="E1622" s="141" t="str">
        <f t="shared" si="50"/>
        <v>忠</v>
      </c>
      <c r="F1622" s="141">
        <f>COUNTIF($B$2:B1622,B1622)</f>
        <v>2</v>
      </c>
      <c r="G1622" s="141" t="str">
        <f t="shared" si="51"/>
        <v/>
      </c>
      <c r="H1622">
        <v>1</v>
      </c>
      <c r="I1622">
        <v>11</v>
      </c>
      <c r="J1622" s="55" t="s">
        <v>64</v>
      </c>
      <c r="K1622" s="56" t="s">
        <v>69</v>
      </c>
      <c r="L1622" s="25" t="s">
        <v>54</v>
      </c>
      <c r="M1622">
        <v>132</v>
      </c>
      <c r="N1622">
        <v>124</v>
      </c>
      <c r="O1622">
        <v>7.2</v>
      </c>
      <c r="P1622">
        <v>7.1</v>
      </c>
      <c r="Q1622" t="s">
        <v>879</v>
      </c>
      <c r="R1622" t="s">
        <v>465</v>
      </c>
      <c r="S1622" s="40">
        <v>1200</v>
      </c>
      <c r="T1622" s="33" t="s">
        <v>417</v>
      </c>
      <c r="U1622">
        <v>2</v>
      </c>
      <c r="V1622">
        <v>86</v>
      </c>
      <c r="W1622" t="s">
        <v>474</v>
      </c>
      <c r="X1622">
        <v>13</v>
      </c>
      <c r="Y1622">
        <v>12</v>
      </c>
      <c r="Z1622">
        <v>7</v>
      </c>
      <c r="AD1622" t="s">
        <v>71</v>
      </c>
      <c r="AE1622">
        <v>1130</v>
      </c>
      <c r="AF1622" t="s">
        <v>161</v>
      </c>
    </row>
    <row r="1623" spans="1:32" x14ac:dyDescent="0.25">
      <c r="A1623" s="23" t="s">
        <v>329</v>
      </c>
      <c r="B1623" s="16" t="s">
        <v>333</v>
      </c>
      <c r="C1623" s="35" t="str">
        <f>VLOOKUP(X1623, method!$A$1:$B$15, 2, 0)</f>
        <v>放頭</v>
      </c>
      <c r="D1623" s="28">
        <v>1</v>
      </c>
      <c r="E1623" s="140" t="str">
        <f t="shared" si="50"/>
        <v>忠</v>
      </c>
      <c r="F1623" s="140">
        <f>COUNTIF($B$2:B1623,B1623)</f>
        <v>3</v>
      </c>
      <c r="G1623" s="140" t="str">
        <f t="shared" si="51"/>
        <v/>
      </c>
      <c r="H1623">
        <v>1</v>
      </c>
      <c r="I1623">
        <v>1</v>
      </c>
      <c r="J1623" s="55" t="s">
        <v>64</v>
      </c>
      <c r="K1623" s="56" t="s">
        <v>69</v>
      </c>
      <c r="L1623" s="25" t="s">
        <v>54</v>
      </c>
      <c r="M1623">
        <v>132</v>
      </c>
      <c r="N1623">
        <v>118</v>
      </c>
      <c r="O1623">
        <v>7.2</v>
      </c>
      <c r="P1623">
        <v>2.9</v>
      </c>
      <c r="Q1623" t="s">
        <v>731</v>
      </c>
      <c r="R1623" s="32" t="s">
        <v>416</v>
      </c>
      <c r="S1623" s="40">
        <v>1200</v>
      </c>
      <c r="T1623" s="33" t="s">
        <v>427</v>
      </c>
      <c r="U1623">
        <v>2</v>
      </c>
      <c r="V1623">
        <v>80</v>
      </c>
      <c r="W1623" s="12" t="s">
        <v>654</v>
      </c>
      <c r="X1623">
        <v>3</v>
      </c>
      <c r="Y1623">
        <v>2</v>
      </c>
      <c r="Z1623">
        <v>1</v>
      </c>
      <c r="AD1623" t="s">
        <v>331</v>
      </c>
      <c r="AE1623">
        <v>1132</v>
      </c>
      <c r="AF1623" t="s">
        <v>161</v>
      </c>
    </row>
    <row r="1624" spans="1:32" x14ac:dyDescent="0.25">
      <c r="A1624" s="23" t="s">
        <v>329</v>
      </c>
      <c r="B1624" s="16" t="s">
        <v>333</v>
      </c>
      <c r="C1624" s="38" t="str">
        <f>VLOOKUP(X1624, method!$A$1:$B$15, 2, 0)</f>
        <v>留後</v>
      </c>
      <c r="D1624" s="28">
        <v>2</v>
      </c>
      <c r="E1624" s="140" t="str">
        <f t="shared" si="50"/>
        <v>忠</v>
      </c>
      <c r="F1624" s="140">
        <f>COUNTIF($B$2:B1624,B1624)</f>
        <v>4</v>
      </c>
      <c r="G1624" s="140" t="str">
        <f t="shared" si="51"/>
        <v/>
      </c>
      <c r="H1624">
        <v>1</v>
      </c>
      <c r="I1624">
        <v>10</v>
      </c>
      <c r="J1624" s="55" t="s">
        <v>64</v>
      </c>
      <c r="K1624" s="67" t="s">
        <v>195</v>
      </c>
      <c r="L1624" s="25" t="s">
        <v>54</v>
      </c>
      <c r="M1624">
        <v>132</v>
      </c>
      <c r="N1624">
        <v>135</v>
      </c>
      <c r="O1624">
        <v>7.2</v>
      </c>
      <c r="P1624">
        <v>13</v>
      </c>
      <c r="Q1624" t="s">
        <v>853</v>
      </c>
      <c r="R1624" s="32" t="s">
        <v>432</v>
      </c>
      <c r="S1624" s="40">
        <v>1200</v>
      </c>
      <c r="T1624" s="33" t="s">
        <v>427</v>
      </c>
      <c r="U1624">
        <v>3</v>
      </c>
      <c r="V1624">
        <v>79</v>
      </c>
      <c r="W1624" s="12" t="s">
        <v>989</v>
      </c>
      <c r="X1624">
        <v>12</v>
      </c>
      <c r="Y1624">
        <v>11</v>
      </c>
      <c r="Z1624">
        <v>2</v>
      </c>
      <c r="AD1624" t="s">
        <v>71</v>
      </c>
      <c r="AE1624">
        <v>1135</v>
      </c>
      <c r="AF1624" t="s">
        <v>1038</v>
      </c>
    </row>
    <row r="1625" spans="1:32" x14ac:dyDescent="0.25">
      <c r="A1625" s="23" t="s">
        <v>329</v>
      </c>
      <c r="B1625" s="16" t="s">
        <v>333</v>
      </c>
      <c r="C1625" s="38" t="str">
        <f>VLOOKUP(X1625, method!$A$1:$B$15, 2, 0)</f>
        <v>留後</v>
      </c>
      <c r="D1625" s="30">
        <v>5</v>
      </c>
      <c r="E1625" s="141" t="str">
        <f t="shared" si="50"/>
        <v>忠</v>
      </c>
      <c r="F1625" s="141">
        <f>COUNTIF($B$2:B1625,B1625)</f>
        <v>5</v>
      </c>
      <c r="G1625" s="141" t="str">
        <f t="shared" si="51"/>
        <v/>
      </c>
      <c r="H1625">
        <v>1</v>
      </c>
      <c r="I1625">
        <v>6</v>
      </c>
      <c r="J1625" s="55" t="s">
        <v>64</v>
      </c>
      <c r="K1625" s="67" t="s">
        <v>195</v>
      </c>
      <c r="L1625" s="25" t="s">
        <v>54</v>
      </c>
      <c r="M1625">
        <v>132</v>
      </c>
      <c r="N1625">
        <v>135</v>
      </c>
      <c r="O1625">
        <v>7.2</v>
      </c>
      <c r="P1625">
        <v>18</v>
      </c>
      <c r="Q1625" t="s">
        <v>682</v>
      </c>
      <c r="R1625" t="s">
        <v>479</v>
      </c>
      <c r="S1625" s="40">
        <v>1200</v>
      </c>
      <c r="T1625" s="33" t="s">
        <v>427</v>
      </c>
      <c r="U1625">
        <v>3</v>
      </c>
      <c r="V1625">
        <v>80</v>
      </c>
      <c r="W1625" t="s">
        <v>484</v>
      </c>
      <c r="X1625">
        <v>11</v>
      </c>
      <c r="Y1625">
        <v>10</v>
      </c>
      <c r="Z1625">
        <v>5</v>
      </c>
      <c r="AD1625" t="s">
        <v>1735</v>
      </c>
      <c r="AE1625">
        <v>1146</v>
      </c>
      <c r="AF1625" t="s">
        <v>213</v>
      </c>
    </row>
    <row r="1626" spans="1:32" x14ac:dyDescent="0.25">
      <c r="A1626" s="23" t="s">
        <v>329</v>
      </c>
      <c r="B1626" s="16" t="s">
        <v>333</v>
      </c>
      <c r="C1626" s="36" t="str">
        <f>VLOOKUP(X1626, method!$A$1:$B$15, 2, 0)</f>
        <v>中後</v>
      </c>
      <c r="D1626">
        <v>10</v>
      </c>
      <c r="E1626" s="141" t="str">
        <f t="shared" si="50"/>
        <v>忠</v>
      </c>
      <c r="F1626" s="141">
        <f>COUNTIF($B$2:B1626,B1626)</f>
        <v>6</v>
      </c>
      <c r="G1626" s="141" t="str">
        <f t="shared" si="51"/>
        <v/>
      </c>
      <c r="H1626">
        <v>1</v>
      </c>
      <c r="I1626">
        <v>10</v>
      </c>
      <c r="J1626" s="55" t="s">
        <v>64</v>
      </c>
      <c r="K1626" s="56" t="s">
        <v>69</v>
      </c>
      <c r="L1626" s="25" t="s">
        <v>54</v>
      </c>
      <c r="M1626">
        <v>132</v>
      </c>
      <c r="N1626">
        <v>115</v>
      </c>
      <c r="O1626">
        <v>7.2</v>
      </c>
      <c r="P1626">
        <v>17</v>
      </c>
      <c r="Q1626" t="s">
        <v>777</v>
      </c>
      <c r="R1626" s="31" t="s">
        <v>420</v>
      </c>
      <c r="S1626" s="40">
        <v>1200</v>
      </c>
      <c r="T1626" s="33" t="s">
        <v>427</v>
      </c>
      <c r="U1626">
        <v>2</v>
      </c>
      <c r="V1626">
        <v>80</v>
      </c>
      <c r="W1626" t="s">
        <v>516</v>
      </c>
      <c r="X1626">
        <v>9</v>
      </c>
      <c r="Y1626">
        <v>9</v>
      </c>
      <c r="Z1626">
        <v>10</v>
      </c>
      <c r="AD1626" t="s">
        <v>370</v>
      </c>
      <c r="AE1626">
        <v>1132</v>
      </c>
      <c r="AF1626" t="s">
        <v>161</v>
      </c>
    </row>
    <row r="1627" spans="1:32" x14ac:dyDescent="0.25">
      <c r="A1627" s="23" t="s">
        <v>329</v>
      </c>
      <c r="B1627" s="16" t="s">
        <v>333</v>
      </c>
      <c r="C1627" s="37" t="str">
        <f>VLOOKUP(X1627, method!$A$1:$B$15, 2, 0)</f>
        <v>中前</v>
      </c>
      <c r="D1627" s="30">
        <v>5</v>
      </c>
      <c r="E1627" s="141" t="str">
        <f t="shared" si="50"/>
        <v>忠</v>
      </c>
      <c r="F1627" s="141">
        <f>COUNTIF($B$2:B1627,B1627)</f>
        <v>7</v>
      </c>
      <c r="G1627" s="141" t="str">
        <f t="shared" si="51"/>
        <v/>
      </c>
      <c r="H1627">
        <v>1</v>
      </c>
      <c r="I1627">
        <v>1</v>
      </c>
      <c r="J1627" s="55" t="s">
        <v>64</v>
      </c>
      <c r="K1627" s="55" t="s">
        <v>64</v>
      </c>
      <c r="L1627" s="25" t="s">
        <v>54</v>
      </c>
      <c r="M1627">
        <v>132</v>
      </c>
      <c r="N1627">
        <v>135</v>
      </c>
      <c r="O1627">
        <v>7.2</v>
      </c>
      <c r="P1627">
        <v>3.5</v>
      </c>
      <c r="Q1627" t="s">
        <v>433</v>
      </c>
      <c r="R1627" s="32" t="s">
        <v>416</v>
      </c>
      <c r="S1627" s="40">
        <v>1200</v>
      </c>
      <c r="T1627" s="33" t="s">
        <v>427</v>
      </c>
      <c r="U1627">
        <v>3</v>
      </c>
      <c r="V1627">
        <v>80</v>
      </c>
      <c r="W1627" s="12" t="s">
        <v>549</v>
      </c>
      <c r="X1627">
        <v>4</v>
      </c>
      <c r="Y1627">
        <v>4</v>
      </c>
      <c r="Z1627">
        <v>5</v>
      </c>
      <c r="AD1627" t="s">
        <v>77</v>
      </c>
      <c r="AE1627">
        <v>1107</v>
      </c>
      <c r="AF1627" t="s">
        <v>161</v>
      </c>
    </row>
    <row r="1628" spans="1:32" x14ac:dyDescent="0.25">
      <c r="A1628" s="23" t="s">
        <v>329</v>
      </c>
      <c r="B1628" s="16" t="s">
        <v>333</v>
      </c>
      <c r="C1628" s="37" t="str">
        <f>VLOOKUP(X1628, method!$A$1:$B$15, 2, 0)</f>
        <v>中前</v>
      </c>
      <c r="D1628" s="28">
        <v>1</v>
      </c>
      <c r="E1628" s="140" t="str">
        <f t="shared" si="50"/>
        <v>忠</v>
      </c>
      <c r="F1628" s="140">
        <f>COUNTIF($B$2:B1628,B1628)</f>
        <v>8</v>
      </c>
      <c r="G1628" s="140" t="str">
        <f t="shared" si="51"/>
        <v/>
      </c>
      <c r="H1628">
        <v>1</v>
      </c>
      <c r="I1628">
        <v>2</v>
      </c>
      <c r="J1628" s="55" t="s">
        <v>64</v>
      </c>
      <c r="K1628" s="49" t="s">
        <v>31</v>
      </c>
      <c r="L1628" s="25" t="s">
        <v>54</v>
      </c>
      <c r="M1628">
        <v>132</v>
      </c>
      <c r="N1628">
        <v>129</v>
      </c>
      <c r="O1628">
        <v>7.2</v>
      </c>
      <c r="P1628">
        <v>2</v>
      </c>
      <c r="Q1628" t="s">
        <v>437</v>
      </c>
      <c r="R1628" s="32" t="s">
        <v>432</v>
      </c>
      <c r="S1628" s="40">
        <v>1200</v>
      </c>
      <c r="T1628" s="34" t="s">
        <v>438</v>
      </c>
      <c r="U1628">
        <v>3</v>
      </c>
      <c r="V1628">
        <v>70</v>
      </c>
      <c r="W1628" t="s">
        <v>484</v>
      </c>
      <c r="X1628">
        <v>5</v>
      </c>
      <c r="Y1628">
        <v>5</v>
      </c>
      <c r="Z1628">
        <v>1</v>
      </c>
      <c r="AD1628" t="s">
        <v>773</v>
      </c>
      <c r="AE1628">
        <v>1122</v>
      </c>
      <c r="AF1628" t="s">
        <v>669</v>
      </c>
    </row>
    <row r="1629" spans="1:32" x14ac:dyDescent="0.25">
      <c r="A1629" s="23" t="s">
        <v>329</v>
      </c>
      <c r="B1629" s="16" t="s">
        <v>333</v>
      </c>
      <c r="C1629" s="37" t="str">
        <f>VLOOKUP(X1629, method!$A$1:$B$15, 2, 0)</f>
        <v>中前</v>
      </c>
      <c r="D1629" s="28">
        <v>2</v>
      </c>
      <c r="E1629" s="140" t="str">
        <f t="shared" si="50"/>
        <v>忠</v>
      </c>
      <c r="F1629" s="140">
        <f>COUNTIF($B$2:B1629,B1629)</f>
        <v>9</v>
      </c>
      <c r="G1629" s="140" t="str">
        <f t="shared" si="51"/>
        <v/>
      </c>
      <c r="H1629">
        <v>1</v>
      </c>
      <c r="I1629">
        <v>5</v>
      </c>
      <c r="J1629" s="55" t="s">
        <v>64</v>
      </c>
      <c r="K1629" s="49" t="s">
        <v>31</v>
      </c>
      <c r="L1629" s="25" t="s">
        <v>54</v>
      </c>
      <c r="M1629">
        <v>132</v>
      </c>
      <c r="N1629">
        <v>129</v>
      </c>
      <c r="O1629">
        <v>7.2</v>
      </c>
      <c r="P1629">
        <v>3.6</v>
      </c>
      <c r="Q1629" t="s">
        <v>896</v>
      </c>
      <c r="R1629" s="31" t="s">
        <v>420</v>
      </c>
      <c r="S1629" s="40">
        <v>1200</v>
      </c>
      <c r="T1629" s="33" t="s">
        <v>427</v>
      </c>
      <c r="U1629">
        <v>3</v>
      </c>
      <c r="V1629">
        <v>69</v>
      </c>
      <c r="W1629" s="12" t="s">
        <v>423</v>
      </c>
      <c r="X1629">
        <v>5</v>
      </c>
      <c r="Y1629">
        <v>5</v>
      </c>
      <c r="Z1629">
        <v>2</v>
      </c>
      <c r="AD1629" t="s">
        <v>15</v>
      </c>
      <c r="AE1629">
        <v>1109</v>
      </c>
      <c r="AF1629" t="s">
        <v>87</v>
      </c>
    </row>
    <row r="1630" spans="1:32" x14ac:dyDescent="0.25">
      <c r="A1630" s="23" t="s">
        <v>329</v>
      </c>
      <c r="B1630" s="16" t="s">
        <v>333</v>
      </c>
      <c r="C1630" s="37" t="str">
        <f>VLOOKUP(X1630, method!$A$1:$B$15, 2, 0)</f>
        <v>中前</v>
      </c>
      <c r="D1630" s="28">
        <v>2</v>
      </c>
      <c r="E1630" s="140" t="str">
        <f t="shared" si="50"/>
        <v>忠</v>
      </c>
      <c r="F1630" s="140">
        <f>COUNTIF($B$2:B1630,B1630)</f>
        <v>10</v>
      </c>
      <c r="G1630" s="140" t="str">
        <f t="shared" si="51"/>
        <v/>
      </c>
      <c r="H1630">
        <v>1</v>
      </c>
      <c r="I1630">
        <v>6</v>
      </c>
      <c r="J1630" s="55" t="s">
        <v>64</v>
      </c>
      <c r="K1630" s="53" t="s">
        <v>53</v>
      </c>
      <c r="L1630" s="25" t="s">
        <v>54</v>
      </c>
      <c r="M1630">
        <v>132</v>
      </c>
      <c r="N1630">
        <v>125</v>
      </c>
      <c r="O1630">
        <v>7.2</v>
      </c>
      <c r="P1630">
        <v>6.5</v>
      </c>
      <c r="Q1630" t="s">
        <v>443</v>
      </c>
      <c r="R1630" s="32" t="s">
        <v>426</v>
      </c>
      <c r="S1630" s="40">
        <v>1200</v>
      </c>
      <c r="T1630" s="33" t="s">
        <v>427</v>
      </c>
      <c r="U1630">
        <v>3</v>
      </c>
      <c r="V1630">
        <v>68</v>
      </c>
      <c r="W1630" s="12" t="s">
        <v>446</v>
      </c>
      <c r="X1630">
        <v>4</v>
      </c>
      <c r="Y1630">
        <v>3</v>
      </c>
      <c r="Z1630">
        <v>2</v>
      </c>
      <c r="AD1630" t="s">
        <v>485</v>
      </c>
      <c r="AE1630">
        <v>1098</v>
      </c>
      <c r="AF1630" t="s">
        <v>87</v>
      </c>
    </row>
    <row r="1631" spans="1:32" x14ac:dyDescent="0.25">
      <c r="A1631" s="23" t="s">
        <v>329</v>
      </c>
      <c r="B1631" s="16" t="s">
        <v>333</v>
      </c>
      <c r="C1631" s="37" t="str">
        <f>VLOOKUP(X1631, method!$A$1:$B$15, 2, 0)</f>
        <v>中前</v>
      </c>
      <c r="D1631" s="28">
        <v>2</v>
      </c>
      <c r="E1631" s="140" t="str">
        <f t="shared" si="50"/>
        <v>忠</v>
      </c>
      <c r="F1631" s="140">
        <f>COUNTIF($B$2:B1631,B1631)</f>
        <v>11</v>
      </c>
      <c r="G1631" s="140" t="str">
        <f t="shared" si="51"/>
        <v/>
      </c>
      <c r="H1631">
        <v>1</v>
      </c>
      <c r="I1631">
        <v>5</v>
      </c>
      <c r="J1631" s="55" t="s">
        <v>64</v>
      </c>
      <c r="K1631" s="53" t="s">
        <v>53</v>
      </c>
      <c r="L1631" s="25" t="s">
        <v>54</v>
      </c>
      <c r="M1631">
        <v>132</v>
      </c>
      <c r="N1631">
        <v>122</v>
      </c>
      <c r="O1631">
        <v>7.2</v>
      </c>
      <c r="P1631">
        <v>2.5</v>
      </c>
      <c r="Q1631" t="s">
        <v>515</v>
      </c>
      <c r="R1631" s="32" t="s">
        <v>432</v>
      </c>
      <c r="S1631" s="40">
        <v>1200</v>
      </c>
      <c r="T1631" s="33" t="s">
        <v>427</v>
      </c>
      <c r="U1631">
        <v>3</v>
      </c>
      <c r="V1631">
        <v>66</v>
      </c>
      <c r="W1631" s="12" t="s">
        <v>989</v>
      </c>
      <c r="X1631">
        <v>4</v>
      </c>
      <c r="Y1631">
        <v>3</v>
      </c>
      <c r="Z1631">
        <v>2</v>
      </c>
      <c r="AD1631" t="s">
        <v>132</v>
      </c>
      <c r="AE1631">
        <v>1107</v>
      </c>
      <c r="AF1631" t="s">
        <v>87</v>
      </c>
    </row>
    <row r="1632" spans="1:32" x14ac:dyDescent="0.25">
      <c r="A1632" s="23" t="s">
        <v>329</v>
      </c>
      <c r="B1632" s="16" t="s">
        <v>333</v>
      </c>
      <c r="C1632" s="38" t="str">
        <f>VLOOKUP(X1632, method!$A$1:$B$15, 2, 0)</f>
        <v>留後</v>
      </c>
      <c r="D1632" s="30">
        <v>5</v>
      </c>
      <c r="E1632" s="141" t="str">
        <f t="shared" si="50"/>
        <v>忠</v>
      </c>
      <c r="F1632" s="141">
        <f>COUNTIF($B$2:B1632,B1632)</f>
        <v>12</v>
      </c>
      <c r="G1632" s="141" t="str">
        <f t="shared" si="51"/>
        <v/>
      </c>
      <c r="H1632">
        <v>1</v>
      </c>
      <c r="I1632">
        <v>10</v>
      </c>
      <c r="J1632" s="55" t="s">
        <v>64</v>
      </c>
      <c r="K1632" s="73" t="s">
        <v>452</v>
      </c>
      <c r="L1632" s="25" t="s">
        <v>54</v>
      </c>
      <c r="M1632">
        <v>132</v>
      </c>
      <c r="N1632">
        <v>122</v>
      </c>
      <c r="O1632">
        <v>7.2</v>
      </c>
      <c r="P1632">
        <v>19</v>
      </c>
      <c r="Q1632" t="s">
        <v>899</v>
      </c>
      <c r="R1632" s="31" t="s">
        <v>420</v>
      </c>
      <c r="S1632" s="40">
        <v>1200</v>
      </c>
      <c r="T1632" s="33" t="s">
        <v>427</v>
      </c>
      <c r="U1632">
        <v>3</v>
      </c>
      <c r="V1632">
        <v>67</v>
      </c>
      <c r="W1632" s="12" t="s">
        <v>471</v>
      </c>
      <c r="X1632">
        <v>12</v>
      </c>
      <c r="Y1632">
        <v>11</v>
      </c>
      <c r="Z1632">
        <v>5</v>
      </c>
      <c r="AD1632" t="s">
        <v>1788</v>
      </c>
      <c r="AE1632">
        <v>1101</v>
      </c>
      <c r="AF1632" t="s">
        <v>674</v>
      </c>
    </row>
    <row r="1633" spans="1:32" x14ac:dyDescent="0.25">
      <c r="A1633" s="23" t="s">
        <v>329</v>
      </c>
      <c r="B1633" s="16" t="s">
        <v>333</v>
      </c>
      <c r="C1633" s="38" t="str">
        <f>VLOOKUP(X1633, method!$A$1:$B$15, 2, 0)</f>
        <v>留後</v>
      </c>
      <c r="D1633" s="30">
        <v>4</v>
      </c>
      <c r="E1633" s="141" t="str">
        <f t="shared" si="50"/>
        <v>忠</v>
      </c>
      <c r="F1633" s="141">
        <f>COUNTIF($B$2:B1633,B1633)</f>
        <v>13</v>
      </c>
      <c r="G1633" s="141" t="str">
        <f t="shared" si="51"/>
        <v/>
      </c>
      <c r="H1633">
        <v>1</v>
      </c>
      <c r="I1633">
        <v>11</v>
      </c>
      <c r="J1633" s="55" t="s">
        <v>64</v>
      </c>
      <c r="K1633" s="73" t="s">
        <v>452</v>
      </c>
      <c r="L1633" s="25" t="s">
        <v>54</v>
      </c>
      <c r="M1633">
        <v>132</v>
      </c>
      <c r="N1633">
        <v>124</v>
      </c>
      <c r="O1633">
        <v>7.2</v>
      </c>
      <c r="P1633">
        <v>28</v>
      </c>
      <c r="Q1633" t="s">
        <v>536</v>
      </c>
      <c r="R1633" t="s">
        <v>483</v>
      </c>
      <c r="S1633">
        <v>1400</v>
      </c>
      <c r="T1633" s="33" t="s">
        <v>417</v>
      </c>
      <c r="U1633">
        <v>3</v>
      </c>
      <c r="V1633">
        <v>68</v>
      </c>
      <c r="W1633" s="12" t="s">
        <v>418</v>
      </c>
      <c r="X1633">
        <v>12</v>
      </c>
      <c r="Y1633">
        <v>12</v>
      </c>
      <c r="Z1633">
        <v>10</v>
      </c>
      <c r="AA1633">
        <v>4</v>
      </c>
      <c r="AD1633" t="s">
        <v>1355</v>
      </c>
      <c r="AE1633">
        <v>1106</v>
      </c>
      <c r="AF1633" t="s">
        <v>624</v>
      </c>
    </row>
    <row r="1634" spans="1:32" x14ac:dyDescent="0.25">
      <c r="A1634" s="23" t="s">
        <v>329</v>
      </c>
      <c r="B1634" s="16" t="s">
        <v>333</v>
      </c>
      <c r="C1634" s="38" t="str">
        <f>VLOOKUP(X1634, method!$A$1:$B$15, 2, 0)</f>
        <v>留後</v>
      </c>
      <c r="D1634">
        <v>9</v>
      </c>
      <c r="E1634" s="141" t="str">
        <f t="shared" si="50"/>
        <v>忠</v>
      </c>
      <c r="F1634" s="141">
        <f>COUNTIF($B$2:B1634,B1634)</f>
        <v>14</v>
      </c>
      <c r="G1634" s="141" t="str">
        <f t="shared" si="51"/>
        <v/>
      </c>
      <c r="H1634">
        <v>1</v>
      </c>
      <c r="I1634">
        <v>12</v>
      </c>
      <c r="J1634" s="55" t="s">
        <v>64</v>
      </c>
      <c r="K1634" s="63" t="s">
        <v>140</v>
      </c>
      <c r="L1634" s="25" t="s">
        <v>54</v>
      </c>
      <c r="M1634">
        <v>132</v>
      </c>
      <c r="N1634">
        <v>129</v>
      </c>
      <c r="O1634">
        <v>7.2</v>
      </c>
      <c r="P1634">
        <v>20</v>
      </c>
      <c r="Q1634" t="s">
        <v>715</v>
      </c>
      <c r="R1634" t="s">
        <v>508</v>
      </c>
      <c r="S1634">
        <v>1400</v>
      </c>
      <c r="T1634" s="33" t="s">
        <v>417</v>
      </c>
      <c r="U1634">
        <v>3</v>
      </c>
      <c r="V1634">
        <v>70</v>
      </c>
      <c r="W1634" t="s">
        <v>429</v>
      </c>
      <c r="X1634">
        <v>11</v>
      </c>
      <c r="Y1634">
        <v>12</v>
      </c>
      <c r="Z1634">
        <v>13</v>
      </c>
      <c r="AA1634">
        <v>9</v>
      </c>
      <c r="AD1634" t="s">
        <v>1789</v>
      </c>
      <c r="AE1634">
        <v>1091</v>
      </c>
      <c r="AF1634" t="s">
        <v>624</v>
      </c>
    </row>
    <row r="1635" spans="1:32" x14ac:dyDescent="0.25">
      <c r="A1635" s="23" t="s">
        <v>329</v>
      </c>
      <c r="B1635" s="16" t="s">
        <v>333</v>
      </c>
      <c r="C1635" s="35" t="str">
        <f>VLOOKUP(X1635, method!$A$1:$B$15, 2, 0)</f>
        <v>放頭</v>
      </c>
      <c r="D1635">
        <v>8</v>
      </c>
      <c r="E1635" s="141" t="str">
        <f t="shared" si="50"/>
        <v>忠</v>
      </c>
      <c r="F1635" s="141">
        <f>COUNTIF($B$2:B1635,B1635)</f>
        <v>15</v>
      </c>
      <c r="G1635" s="141" t="str">
        <f t="shared" si="51"/>
        <v/>
      </c>
      <c r="H1635">
        <v>1</v>
      </c>
      <c r="I1635">
        <v>2</v>
      </c>
      <c r="J1635" s="55" t="s">
        <v>64</v>
      </c>
      <c r="K1635" s="73" t="s">
        <v>452</v>
      </c>
      <c r="L1635" s="25" t="s">
        <v>54</v>
      </c>
      <c r="M1635">
        <v>132</v>
      </c>
      <c r="N1635">
        <v>122</v>
      </c>
      <c r="O1635">
        <v>7.2</v>
      </c>
      <c r="P1635">
        <v>27</v>
      </c>
      <c r="Q1635" t="s">
        <v>456</v>
      </c>
      <c r="R1635" t="s">
        <v>479</v>
      </c>
      <c r="S1635">
        <v>1600</v>
      </c>
      <c r="T1635" s="33" t="s">
        <v>417</v>
      </c>
      <c r="U1635" t="s">
        <v>865</v>
      </c>
      <c r="V1635">
        <v>70</v>
      </c>
      <c r="W1635" t="s">
        <v>441</v>
      </c>
      <c r="X1635">
        <v>3</v>
      </c>
      <c r="Y1635">
        <v>6</v>
      </c>
      <c r="Z1635">
        <v>4</v>
      </c>
      <c r="AA1635">
        <v>8</v>
      </c>
      <c r="AD1635" t="s">
        <v>866</v>
      </c>
      <c r="AE1635">
        <v>1102</v>
      </c>
      <c r="AF1635" t="s">
        <v>624</v>
      </c>
    </row>
    <row r="1636" spans="1:32" x14ac:dyDescent="0.25">
      <c r="A1636" s="23" t="s">
        <v>329</v>
      </c>
      <c r="B1636" s="16" t="s">
        <v>333</v>
      </c>
      <c r="C1636" s="35" t="str">
        <f>VLOOKUP(X1636, method!$A$1:$B$15, 2, 0)</f>
        <v>放頭</v>
      </c>
      <c r="D1636" s="28">
        <v>2</v>
      </c>
      <c r="E1636" s="140" t="str">
        <f t="shared" si="50"/>
        <v>忠</v>
      </c>
      <c r="F1636" s="140">
        <f>COUNTIF($B$2:B1636,B1636)</f>
        <v>16</v>
      </c>
      <c r="G1636" s="140" t="str">
        <f t="shared" si="51"/>
        <v/>
      </c>
      <c r="H1636">
        <v>1</v>
      </c>
      <c r="I1636">
        <v>3</v>
      </c>
      <c r="J1636" s="55" t="s">
        <v>64</v>
      </c>
      <c r="K1636" s="73" t="s">
        <v>452</v>
      </c>
      <c r="L1636" s="25" t="s">
        <v>54</v>
      </c>
      <c r="M1636">
        <v>132</v>
      </c>
      <c r="N1636">
        <v>124</v>
      </c>
      <c r="O1636">
        <v>7.2</v>
      </c>
      <c r="P1636">
        <v>17</v>
      </c>
      <c r="Q1636" t="s">
        <v>459</v>
      </c>
      <c r="R1636" t="s">
        <v>501</v>
      </c>
      <c r="S1636">
        <v>1400</v>
      </c>
      <c r="T1636" s="33" t="s">
        <v>417</v>
      </c>
      <c r="U1636">
        <v>3</v>
      </c>
      <c r="V1636">
        <v>68</v>
      </c>
      <c r="W1636" s="12" t="s">
        <v>989</v>
      </c>
      <c r="X1636">
        <v>2</v>
      </c>
      <c r="Y1636">
        <v>4</v>
      </c>
      <c r="Z1636">
        <v>3</v>
      </c>
      <c r="AA1636">
        <v>2</v>
      </c>
      <c r="AD1636" t="s">
        <v>1125</v>
      </c>
      <c r="AE1636">
        <v>1099</v>
      </c>
      <c r="AF1636" t="s">
        <v>624</v>
      </c>
    </row>
    <row r="1637" spans="1:32" x14ac:dyDescent="0.25">
      <c r="A1637" s="23" t="s">
        <v>329</v>
      </c>
      <c r="B1637" s="16" t="s">
        <v>333</v>
      </c>
      <c r="C1637" s="36" t="str">
        <f>VLOOKUP(X1637, method!$A$1:$B$15, 2, 0)</f>
        <v>中後</v>
      </c>
      <c r="D1637">
        <v>11</v>
      </c>
      <c r="E1637" s="141" t="str">
        <f t="shared" si="50"/>
        <v>忠</v>
      </c>
      <c r="F1637" s="141">
        <f>COUNTIF($B$2:B1637,B1637)</f>
        <v>17</v>
      </c>
      <c r="G1637" s="141" t="str">
        <f t="shared" si="51"/>
        <v/>
      </c>
      <c r="H1637">
        <v>1</v>
      </c>
      <c r="I1637">
        <v>10</v>
      </c>
      <c r="J1637" s="55" t="s">
        <v>64</v>
      </c>
      <c r="K1637" s="74" t="s">
        <v>404</v>
      </c>
      <c r="L1637" s="25" t="s">
        <v>54</v>
      </c>
      <c r="M1637">
        <v>132</v>
      </c>
      <c r="N1637">
        <v>129</v>
      </c>
      <c r="O1637">
        <v>7.2</v>
      </c>
      <c r="P1637">
        <v>16</v>
      </c>
      <c r="Q1637" t="s">
        <v>462</v>
      </c>
      <c r="R1637" t="s">
        <v>479</v>
      </c>
      <c r="S1637">
        <v>1400</v>
      </c>
      <c r="T1637" s="33" t="s">
        <v>417</v>
      </c>
      <c r="U1637">
        <v>3</v>
      </c>
      <c r="V1637">
        <v>69</v>
      </c>
      <c r="W1637">
        <v>8</v>
      </c>
      <c r="X1637">
        <v>10</v>
      </c>
      <c r="Y1637">
        <v>8</v>
      </c>
      <c r="Z1637">
        <v>7</v>
      </c>
      <c r="AA1637">
        <v>11</v>
      </c>
      <c r="AD1637" t="s">
        <v>587</v>
      </c>
      <c r="AE1637">
        <v>1097</v>
      </c>
      <c r="AF1637" t="s">
        <v>678</v>
      </c>
    </row>
    <row r="1638" spans="1:32" x14ac:dyDescent="0.25">
      <c r="A1638" s="23" t="s">
        <v>329</v>
      </c>
      <c r="B1638" s="16" t="s">
        <v>333</v>
      </c>
      <c r="C1638" s="37" t="str">
        <f>VLOOKUP(X1638, method!$A$1:$B$15, 2, 0)</f>
        <v>中前</v>
      </c>
      <c r="D1638" s="28">
        <v>3</v>
      </c>
      <c r="E1638" s="140" t="str">
        <f t="shared" si="50"/>
        <v>忠</v>
      </c>
      <c r="F1638" s="140">
        <f>COUNTIF($B$2:B1638,B1638)</f>
        <v>18</v>
      </c>
      <c r="G1638" s="140" t="str">
        <f t="shared" si="51"/>
        <v/>
      </c>
      <c r="H1638">
        <v>1</v>
      </c>
      <c r="I1638">
        <v>3</v>
      </c>
      <c r="J1638" s="55" t="s">
        <v>64</v>
      </c>
      <c r="K1638" s="56" t="s">
        <v>69</v>
      </c>
      <c r="L1638" s="25" t="s">
        <v>54</v>
      </c>
      <c r="M1638">
        <v>132</v>
      </c>
      <c r="N1638">
        <v>123</v>
      </c>
      <c r="O1638">
        <v>7.2</v>
      </c>
      <c r="P1638">
        <v>9.4</v>
      </c>
      <c r="Q1638" t="s">
        <v>464</v>
      </c>
      <c r="R1638" t="s">
        <v>465</v>
      </c>
      <c r="S1638" s="40">
        <v>1200</v>
      </c>
      <c r="T1638" s="33" t="s">
        <v>427</v>
      </c>
      <c r="U1638">
        <v>3</v>
      </c>
      <c r="V1638">
        <v>68</v>
      </c>
      <c r="W1638" s="12" t="s">
        <v>446</v>
      </c>
      <c r="X1638">
        <v>5</v>
      </c>
      <c r="Y1638">
        <v>4</v>
      </c>
      <c r="Z1638">
        <v>3</v>
      </c>
      <c r="AD1638" t="s">
        <v>1790</v>
      </c>
      <c r="AE1638">
        <v>1113</v>
      </c>
      <c r="AF1638" t="s">
        <v>680</v>
      </c>
    </row>
    <row r="1639" spans="1:32" x14ac:dyDescent="0.25">
      <c r="A1639" s="23" t="s">
        <v>329</v>
      </c>
      <c r="B1639" s="16" t="s">
        <v>333</v>
      </c>
      <c r="C1639" s="37" t="str">
        <f>VLOOKUP(X1639, method!$A$1:$B$15, 2, 0)</f>
        <v>中前</v>
      </c>
      <c r="D1639">
        <v>11</v>
      </c>
      <c r="E1639" s="141" t="str">
        <f t="shared" si="50"/>
        <v>忠</v>
      </c>
      <c r="F1639" s="141">
        <f>COUNTIF($B$2:B1639,B1639)</f>
        <v>19</v>
      </c>
      <c r="G1639" s="141" t="str">
        <f t="shared" si="51"/>
        <v/>
      </c>
      <c r="H1639">
        <v>1</v>
      </c>
      <c r="I1639">
        <v>10</v>
      </c>
      <c r="J1639" s="55" t="s">
        <v>64</v>
      </c>
      <c r="K1639" s="63" t="s">
        <v>140</v>
      </c>
      <c r="L1639" s="25" t="s">
        <v>54</v>
      </c>
      <c r="M1639">
        <v>132</v>
      </c>
      <c r="N1639">
        <v>124</v>
      </c>
      <c r="O1639">
        <v>7.2</v>
      </c>
      <c r="P1639">
        <v>12</v>
      </c>
      <c r="Q1639" t="s">
        <v>634</v>
      </c>
      <c r="R1639" t="s">
        <v>465</v>
      </c>
      <c r="S1639">
        <v>1400</v>
      </c>
      <c r="T1639" s="33" t="s">
        <v>427</v>
      </c>
      <c r="U1639">
        <v>3</v>
      </c>
      <c r="V1639">
        <v>69</v>
      </c>
      <c r="W1639" t="s">
        <v>502</v>
      </c>
      <c r="X1639">
        <v>4</v>
      </c>
      <c r="Y1639">
        <v>2</v>
      </c>
      <c r="Z1639">
        <v>2</v>
      </c>
      <c r="AA1639">
        <v>11</v>
      </c>
      <c r="AD1639" t="s">
        <v>1318</v>
      </c>
      <c r="AE1639">
        <v>1091</v>
      </c>
      <c r="AF1639" t="s">
        <v>624</v>
      </c>
    </row>
    <row r="1640" spans="1:32" x14ac:dyDescent="0.25">
      <c r="A1640" s="23" t="s">
        <v>329</v>
      </c>
      <c r="B1640" s="16" t="s">
        <v>333</v>
      </c>
      <c r="C1640" s="36" t="str">
        <f>VLOOKUP(X1640, method!$A$1:$B$15, 2, 0)</f>
        <v>中後</v>
      </c>
      <c r="D1640">
        <v>6</v>
      </c>
      <c r="E1640" s="141" t="str">
        <f t="shared" si="50"/>
        <v>忠</v>
      </c>
      <c r="F1640" s="141">
        <f>COUNTIF($B$2:B1640,B1640)</f>
        <v>20</v>
      </c>
      <c r="G1640" s="141" t="str">
        <f t="shared" si="51"/>
        <v/>
      </c>
      <c r="H1640">
        <v>1</v>
      </c>
      <c r="I1640">
        <v>9</v>
      </c>
      <c r="J1640" s="55" t="s">
        <v>64</v>
      </c>
      <c r="K1640" s="63" t="s">
        <v>140</v>
      </c>
      <c r="L1640" s="25" t="s">
        <v>54</v>
      </c>
      <c r="M1640">
        <v>132</v>
      </c>
      <c r="N1640">
        <v>123</v>
      </c>
      <c r="O1640">
        <v>7.2</v>
      </c>
      <c r="P1640">
        <v>24</v>
      </c>
      <c r="Q1640" t="s">
        <v>637</v>
      </c>
      <c r="R1640" t="s">
        <v>501</v>
      </c>
      <c r="S1640" s="40">
        <v>1200</v>
      </c>
      <c r="T1640" s="34" t="s">
        <v>755</v>
      </c>
      <c r="U1640">
        <v>3</v>
      </c>
      <c r="V1640">
        <v>69</v>
      </c>
      <c r="W1640" s="12" t="s">
        <v>549</v>
      </c>
      <c r="X1640">
        <v>9</v>
      </c>
      <c r="Y1640">
        <v>7</v>
      </c>
      <c r="Z1640">
        <v>6</v>
      </c>
      <c r="AD1640" t="s">
        <v>1265</v>
      </c>
      <c r="AE1640">
        <v>1090</v>
      </c>
      <c r="AF1640" t="s">
        <v>624</v>
      </c>
    </row>
    <row r="1641" spans="1:32" x14ac:dyDescent="0.25">
      <c r="A1641" s="23" t="s">
        <v>329</v>
      </c>
      <c r="B1641" s="16" t="s">
        <v>333</v>
      </c>
      <c r="C1641" s="35" t="str">
        <f>VLOOKUP(X1641, method!$A$1:$B$15, 2, 0)</f>
        <v>放頭</v>
      </c>
      <c r="D1641" s="30">
        <v>4</v>
      </c>
      <c r="E1641" s="141" t="str">
        <f t="shared" si="50"/>
        <v>忠</v>
      </c>
      <c r="F1641" s="141">
        <f>COUNTIF($B$2:B1641,B1641)</f>
        <v>21</v>
      </c>
      <c r="G1641" s="141" t="str">
        <f t="shared" si="51"/>
        <v/>
      </c>
      <c r="H1641">
        <v>1</v>
      </c>
      <c r="I1641">
        <v>9</v>
      </c>
      <c r="J1641" s="55" t="s">
        <v>64</v>
      </c>
      <c r="K1641" s="56" t="s">
        <v>69</v>
      </c>
      <c r="L1641" s="25" t="s">
        <v>54</v>
      </c>
      <c r="M1641">
        <v>132</v>
      </c>
      <c r="N1641">
        <v>129</v>
      </c>
      <c r="O1641">
        <v>7.2</v>
      </c>
      <c r="P1641">
        <v>5.5</v>
      </c>
      <c r="Q1641" t="s">
        <v>1171</v>
      </c>
      <c r="R1641" t="s">
        <v>477</v>
      </c>
      <c r="S1641">
        <v>1400</v>
      </c>
      <c r="T1641" s="33" t="s">
        <v>427</v>
      </c>
      <c r="U1641">
        <v>3</v>
      </c>
      <c r="V1641">
        <v>69</v>
      </c>
      <c r="W1641">
        <v>3</v>
      </c>
      <c r="X1641">
        <v>3</v>
      </c>
      <c r="Y1641">
        <v>4</v>
      </c>
      <c r="Z1641">
        <v>3</v>
      </c>
      <c r="AA1641">
        <v>4</v>
      </c>
      <c r="AD1641" t="s">
        <v>1791</v>
      </c>
      <c r="AE1641">
        <v>1093</v>
      </c>
      <c r="AF1641" t="s">
        <v>624</v>
      </c>
    </row>
    <row r="1642" spans="1:32" x14ac:dyDescent="0.25">
      <c r="A1642" s="23" t="s">
        <v>329</v>
      </c>
      <c r="B1642" s="16" t="s">
        <v>333</v>
      </c>
      <c r="C1642" s="38" t="str">
        <f>VLOOKUP(X1642, method!$A$1:$B$15, 2, 0)</f>
        <v>留後</v>
      </c>
      <c r="D1642">
        <v>9</v>
      </c>
      <c r="E1642" s="141" t="str">
        <f t="shared" si="50"/>
        <v>忠</v>
      </c>
      <c r="F1642" s="141">
        <f>COUNTIF($B$2:B1642,B1642)</f>
        <v>22</v>
      </c>
      <c r="G1642" s="141" t="str">
        <f t="shared" si="51"/>
        <v/>
      </c>
      <c r="H1642">
        <v>1</v>
      </c>
      <c r="I1642">
        <v>14</v>
      </c>
      <c r="J1642" s="55" t="s">
        <v>64</v>
      </c>
      <c r="K1642" s="49" t="s">
        <v>31</v>
      </c>
      <c r="L1642" s="25" t="s">
        <v>54</v>
      </c>
      <c r="M1642">
        <v>132</v>
      </c>
      <c r="N1642">
        <v>128</v>
      </c>
      <c r="O1642">
        <v>7.2</v>
      </c>
      <c r="P1642">
        <v>7.2</v>
      </c>
      <c r="Q1642" t="s">
        <v>1173</v>
      </c>
      <c r="R1642" t="s">
        <v>483</v>
      </c>
      <c r="S1642" s="40">
        <v>1200</v>
      </c>
      <c r="T1642" s="34" t="s">
        <v>755</v>
      </c>
      <c r="U1642">
        <v>3</v>
      </c>
      <c r="V1642">
        <v>69</v>
      </c>
      <c r="W1642" t="s">
        <v>533</v>
      </c>
      <c r="X1642">
        <v>12</v>
      </c>
      <c r="Y1642">
        <v>13</v>
      </c>
      <c r="Z1642">
        <v>9</v>
      </c>
      <c r="AD1642" t="s">
        <v>590</v>
      </c>
      <c r="AE1642">
        <v>1098</v>
      </c>
      <c r="AF1642" t="s">
        <v>624</v>
      </c>
    </row>
    <row r="1643" spans="1:32" x14ac:dyDescent="0.25">
      <c r="A1643" s="23" t="s">
        <v>329</v>
      </c>
      <c r="B1643" s="16" t="s">
        <v>333</v>
      </c>
      <c r="C1643" s="35" t="str">
        <f>VLOOKUP(X1643, method!$A$1:$B$15, 2, 0)</f>
        <v>放頭</v>
      </c>
      <c r="D1643">
        <v>12</v>
      </c>
      <c r="E1643" s="141" t="str">
        <f t="shared" si="50"/>
        <v>忠</v>
      </c>
      <c r="F1643" s="141">
        <f>COUNTIF($B$2:B1643,B1643)</f>
        <v>23</v>
      </c>
      <c r="G1643" s="141" t="str">
        <f t="shared" si="51"/>
        <v/>
      </c>
      <c r="H1643">
        <v>1</v>
      </c>
      <c r="I1643">
        <v>10</v>
      </c>
      <c r="J1643" s="55" t="s">
        <v>64</v>
      </c>
      <c r="K1643" s="75" t="s">
        <v>596</v>
      </c>
      <c r="L1643" s="25" t="s">
        <v>54</v>
      </c>
      <c r="M1643">
        <v>132</v>
      </c>
      <c r="N1643">
        <v>122</v>
      </c>
      <c r="O1643">
        <v>7.2</v>
      </c>
      <c r="P1643">
        <v>3</v>
      </c>
      <c r="Q1643" t="s">
        <v>840</v>
      </c>
      <c r="R1643" t="s">
        <v>483</v>
      </c>
      <c r="S1643">
        <v>1400</v>
      </c>
      <c r="T1643" s="33" t="s">
        <v>417</v>
      </c>
      <c r="U1643">
        <v>3</v>
      </c>
      <c r="V1643">
        <v>69</v>
      </c>
      <c r="W1643" t="s">
        <v>519</v>
      </c>
      <c r="X1643">
        <v>2</v>
      </c>
      <c r="Y1643">
        <v>2</v>
      </c>
      <c r="Z1643">
        <v>2</v>
      </c>
      <c r="AA1643">
        <v>12</v>
      </c>
      <c r="AD1643" t="s">
        <v>1192</v>
      </c>
      <c r="AE1643">
        <v>1117</v>
      </c>
      <c r="AF1643" t="s">
        <v>624</v>
      </c>
    </row>
    <row r="1644" spans="1:32" x14ac:dyDescent="0.25">
      <c r="A1644" s="23" t="s">
        <v>329</v>
      </c>
      <c r="B1644" s="16" t="s">
        <v>333</v>
      </c>
      <c r="C1644" s="35" t="str">
        <f>VLOOKUP(X1644, method!$A$1:$B$15, 2, 0)</f>
        <v>放頭</v>
      </c>
      <c r="D1644" s="28">
        <v>1</v>
      </c>
      <c r="E1644" s="140" t="str">
        <f t="shared" si="50"/>
        <v>忠</v>
      </c>
      <c r="F1644" s="140">
        <f>COUNTIF($B$2:B1644,B1644)</f>
        <v>24</v>
      </c>
      <c r="G1644" s="140" t="str">
        <f t="shared" si="51"/>
        <v/>
      </c>
      <c r="H1644">
        <v>1</v>
      </c>
      <c r="I1644">
        <v>11</v>
      </c>
      <c r="J1644" s="55" t="s">
        <v>64</v>
      </c>
      <c r="K1644" s="49" t="s">
        <v>31</v>
      </c>
      <c r="L1644" s="25" t="s">
        <v>54</v>
      </c>
      <c r="M1644">
        <v>132</v>
      </c>
      <c r="N1644">
        <v>122</v>
      </c>
      <c r="O1644">
        <v>7.2</v>
      </c>
      <c r="P1644">
        <v>2.6</v>
      </c>
      <c r="Q1644" t="s">
        <v>1024</v>
      </c>
      <c r="R1644" t="s">
        <v>483</v>
      </c>
      <c r="S1644">
        <v>1400</v>
      </c>
      <c r="T1644" s="33" t="s">
        <v>417</v>
      </c>
      <c r="U1644">
        <v>3</v>
      </c>
      <c r="V1644">
        <v>62</v>
      </c>
      <c r="W1644" s="12" t="s">
        <v>539</v>
      </c>
      <c r="X1644">
        <v>2</v>
      </c>
      <c r="Y1644">
        <v>2</v>
      </c>
      <c r="Z1644">
        <v>2</v>
      </c>
      <c r="AA1644">
        <v>1</v>
      </c>
      <c r="AD1644" t="s">
        <v>1435</v>
      </c>
      <c r="AE1644">
        <v>1122</v>
      </c>
      <c r="AF1644" t="s">
        <v>624</v>
      </c>
    </row>
    <row r="1645" spans="1:32" x14ac:dyDescent="0.25">
      <c r="A1645" s="23" t="s">
        <v>329</v>
      </c>
      <c r="B1645" s="16" t="s">
        <v>333</v>
      </c>
      <c r="C1645" s="37" t="str">
        <f>VLOOKUP(X1645, method!$A$1:$B$15, 2, 0)</f>
        <v>中前</v>
      </c>
      <c r="D1645" s="28">
        <v>1</v>
      </c>
      <c r="E1645" s="140" t="str">
        <f t="shared" si="50"/>
        <v>忠</v>
      </c>
      <c r="F1645" s="140">
        <f>COUNTIF($B$2:B1645,B1645)</f>
        <v>25</v>
      </c>
      <c r="G1645" s="140" t="str">
        <f t="shared" si="51"/>
        <v/>
      </c>
      <c r="H1645">
        <v>1</v>
      </c>
      <c r="I1645">
        <v>12</v>
      </c>
      <c r="J1645" s="55" t="s">
        <v>64</v>
      </c>
      <c r="K1645" s="49" t="s">
        <v>31</v>
      </c>
      <c r="L1645" s="25" t="s">
        <v>54</v>
      </c>
      <c r="M1645">
        <v>132</v>
      </c>
      <c r="N1645">
        <v>130</v>
      </c>
      <c r="O1645">
        <v>7.2</v>
      </c>
      <c r="P1645">
        <v>1.8</v>
      </c>
      <c r="Q1645" t="s">
        <v>1026</v>
      </c>
      <c r="R1645" t="s">
        <v>483</v>
      </c>
      <c r="S1645" s="40">
        <v>1200</v>
      </c>
      <c r="T1645" s="33" t="s">
        <v>417</v>
      </c>
      <c r="U1645">
        <v>4</v>
      </c>
      <c r="V1645">
        <v>52</v>
      </c>
      <c r="W1645" t="s">
        <v>441</v>
      </c>
      <c r="X1645">
        <v>5</v>
      </c>
      <c r="Y1645">
        <v>5</v>
      </c>
      <c r="Z1645">
        <v>1</v>
      </c>
      <c r="AD1645" t="s">
        <v>447</v>
      </c>
      <c r="AE1645">
        <v>1137</v>
      </c>
      <c r="AF1645" t="s">
        <v>624</v>
      </c>
    </row>
    <row r="1646" spans="1:32" x14ac:dyDescent="0.25">
      <c r="A1646" s="23" t="s">
        <v>329</v>
      </c>
      <c r="B1646" s="16" t="s">
        <v>333</v>
      </c>
      <c r="C1646" s="37" t="str">
        <f>VLOOKUP(X1646, method!$A$1:$B$15, 2, 0)</f>
        <v>中前</v>
      </c>
      <c r="D1646" s="28">
        <v>2</v>
      </c>
      <c r="E1646" s="140" t="str">
        <f t="shared" si="50"/>
        <v>忠</v>
      </c>
      <c r="F1646" s="140">
        <f>COUNTIF($B$2:B1646,B1646)</f>
        <v>26</v>
      </c>
      <c r="G1646" s="140" t="str">
        <f t="shared" si="51"/>
        <v/>
      </c>
      <c r="H1646">
        <v>1</v>
      </c>
      <c r="I1646">
        <v>2</v>
      </c>
      <c r="J1646" s="55" t="s">
        <v>64</v>
      </c>
      <c r="K1646" s="64" t="s">
        <v>150</v>
      </c>
      <c r="L1646" s="25" t="s">
        <v>54</v>
      </c>
      <c r="M1646">
        <v>132</v>
      </c>
      <c r="N1646">
        <v>128</v>
      </c>
      <c r="O1646">
        <v>7.2</v>
      </c>
      <c r="P1646">
        <v>8</v>
      </c>
      <c r="Q1646" t="s">
        <v>1110</v>
      </c>
      <c r="R1646" t="s">
        <v>483</v>
      </c>
      <c r="S1646" s="40">
        <v>1200</v>
      </c>
      <c r="T1646" s="33" t="s">
        <v>417</v>
      </c>
      <c r="U1646">
        <v>4</v>
      </c>
      <c r="V1646">
        <v>52</v>
      </c>
      <c r="W1646" s="12" t="s">
        <v>549</v>
      </c>
      <c r="X1646">
        <v>7</v>
      </c>
      <c r="Y1646">
        <v>5</v>
      </c>
      <c r="Z1646">
        <v>2</v>
      </c>
      <c r="AD1646" t="s">
        <v>542</v>
      </c>
      <c r="AE1646">
        <v>1127</v>
      </c>
      <c r="AF1646" t="s">
        <v>624</v>
      </c>
    </row>
    <row r="1647" spans="1:32" x14ac:dyDescent="0.25">
      <c r="A1647" s="23" t="s">
        <v>329</v>
      </c>
      <c r="B1647" s="17" t="s">
        <v>335</v>
      </c>
      <c r="C1647" s="37" t="str">
        <f>VLOOKUP(X1647, method!$A$1:$B$15, 2, 0)</f>
        <v>中前</v>
      </c>
      <c r="D1647">
        <v>8</v>
      </c>
      <c r="E1647" s="141" t="str">
        <f t="shared" si="50"/>
        <v/>
      </c>
      <c r="F1647" s="141">
        <f>COUNTIF($B$2:B1647,B1647)</f>
        <v>1</v>
      </c>
      <c r="G1647" s="141" t="str">
        <f t="shared" si="51"/>
        <v/>
      </c>
      <c r="H1647">
        <v>9</v>
      </c>
      <c r="I1647">
        <v>2</v>
      </c>
      <c r="J1647" s="61" t="s">
        <v>106</v>
      </c>
      <c r="K1647" s="61" t="s">
        <v>106</v>
      </c>
      <c r="L1647" s="17" t="s">
        <v>21</v>
      </c>
      <c r="M1647">
        <v>124</v>
      </c>
      <c r="N1647">
        <v>126</v>
      </c>
      <c r="O1647">
        <v>13</v>
      </c>
      <c r="P1647">
        <v>43</v>
      </c>
      <c r="Q1647" t="s">
        <v>493</v>
      </c>
      <c r="R1647" t="s">
        <v>479</v>
      </c>
      <c r="S1647" s="40">
        <v>1200</v>
      </c>
      <c r="T1647" s="33" t="s">
        <v>417</v>
      </c>
      <c r="U1647">
        <v>2</v>
      </c>
      <c r="V1647">
        <v>90</v>
      </c>
      <c r="W1647">
        <v>4</v>
      </c>
      <c r="X1647">
        <v>7</v>
      </c>
      <c r="Y1647">
        <v>8</v>
      </c>
      <c r="Z1647">
        <v>8</v>
      </c>
      <c r="AD1647" t="s">
        <v>1442</v>
      </c>
      <c r="AE1647">
        <v>1185</v>
      </c>
      <c r="AF1647" t="s">
        <v>17</v>
      </c>
    </row>
    <row r="1648" spans="1:32" x14ac:dyDescent="0.25">
      <c r="A1648" s="23" t="s">
        <v>329</v>
      </c>
      <c r="B1648" s="17" t="s">
        <v>335</v>
      </c>
      <c r="C1648" s="38" t="str">
        <f>VLOOKUP(X1648, method!$A$1:$B$15, 2, 0)</f>
        <v>留後</v>
      </c>
      <c r="D1648">
        <v>8</v>
      </c>
      <c r="E1648" s="141" t="str">
        <f t="shared" si="50"/>
        <v/>
      </c>
      <c r="F1648" s="141">
        <f>COUNTIF($B$2:B1648,B1648)</f>
        <v>2</v>
      </c>
      <c r="G1648" s="141" t="str">
        <f t="shared" si="51"/>
        <v/>
      </c>
      <c r="H1648">
        <v>9</v>
      </c>
      <c r="I1648">
        <v>9</v>
      </c>
      <c r="J1648" s="61" t="s">
        <v>106</v>
      </c>
      <c r="K1648" s="50" t="s">
        <v>565</v>
      </c>
      <c r="L1648" s="17" t="s">
        <v>21</v>
      </c>
      <c r="M1648">
        <v>124</v>
      </c>
      <c r="N1648">
        <v>122</v>
      </c>
      <c r="O1648">
        <v>13</v>
      </c>
      <c r="P1648">
        <v>38</v>
      </c>
      <c r="Q1648" t="s">
        <v>955</v>
      </c>
      <c r="R1648" t="s">
        <v>479</v>
      </c>
      <c r="S1648" s="40">
        <v>1200</v>
      </c>
      <c r="T1648" s="33" t="s">
        <v>417</v>
      </c>
      <c r="U1648">
        <v>2</v>
      </c>
      <c r="V1648">
        <v>93</v>
      </c>
      <c r="W1648" t="s">
        <v>502</v>
      </c>
      <c r="X1648">
        <v>11</v>
      </c>
      <c r="Y1648">
        <v>11</v>
      </c>
      <c r="Z1648">
        <v>8</v>
      </c>
      <c r="AD1648" t="s">
        <v>1792</v>
      </c>
      <c r="AE1648">
        <v>1189</v>
      </c>
      <c r="AF1648" t="s">
        <v>17</v>
      </c>
    </row>
    <row r="1649" spans="1:32" x14ac:dyDescent="0.25">
      <c r="A1649" s="23" t="s">
        <v>329</v>
      </c>
      <c r="B1649" s="17" t="s">
        <v>335</v>
      </c>
      <c r="C1649" s="38" t="str">
        <f>VLOOKUP(X1649, method!$A$1:$B$15, 2, 0)</f>
        <v>留後</v>
      </c>
      <c r="D1649">
        <v>7</v>
      </c>
      <c r="E1649" s="141" t="str">
        <f t="shared" si="50"/>
        <v/>
      </c>
      <c r="F1649" s="141">
        <f>COUNTIF($B$2:B1649,B1649)</f>
        <v>3</v>
      </c>
      <c r="G1649" s="141" t="str">
        <f t="shared" si="51"/>
        <v/>
      </c>
      <c r="H1649">
        <v>9</v>
      </c>
      <c r="I1649">
        <v>7</v>
      </c>
      <c r="J1649" s="61" t="s">
        <v>106</v>
      </c>
      <c r="K1649" s="61" t="s">
        <v>106</v>
      </c>
      <c r="L1649" s="17" t="s">
        <v>21</v>
      </c>
      <c r="M1649">
        <v>124</v>
      </c>
      <c r="N1649">
        <v>134</v>
      </c>
      <c r="O1649">
        <v>13</v>
      </c>
      <c r="P1649">
        <v>27</v>
      </c>
      <c r="Q1649" t="s">
        <v>437</v>
      </c>
      <c r="R1649" s="32" t="s">
        <v>432</v>
      </c>
      <c r="S1649" s="40">
        <v>1200</v>
      </c>
      <c r="T1649" s="34" t="s">
        <v>438</v>
      </c>
      <c r="U1649">
        <v>2</v>
      </c>
      <c r="V1649">
        <v>95</v>
      </c>
      <c r="W1649" t="s">
        <v>484</v>
      </c>
      <c r="X1649">
        <v>11</v>
      </c>
      <c r="Y1649">
        <v>11</v>
      </c>
      <c r="Z1649">
        <v>7</v>
      </c>
      <c r="AD1649" t="s">
        <v>66</v>
      </c>
      <c r="AE1649">
        <v>1183</v>
      </c>
      <c r="AF1649" t="s">
        <v>17</v>
      </c>
    </row>
    <row r="1650" spans="1:32" x14ac:dyDescent="0.25">
      <c r="A1650" s="23" t="s">
        <v>329</v>
      </c>
      <c r="B1650" s="17" t="s">
        <v>335</v>
      </c>
      <c r="C1650" s="37" t="str">
        <f>VLOOKUP(X1650, method!$A$1:$B$15, 2, 0)</f>
        <v>中前</v>
      </c>
      <c r="D1650">
        <v>7</v>
      </c>
      <c r="E1650" s="141" t="str">
        <f t="shared" si="50"/>
        <v/>
      </c>
      <c r="F1650" s="141">
        <f>COUNTIF($B$2:B1650,B1650)</f>
        <v>4</v>
      </c>
      <c r="G1650" s="141" t="str">
        <f t="shared" si="51"/>
        <v/>
      </c>
      <c r="H1650">
        <v>9</v>
      </c>
      <c r="I1650">
        <v>4</v>
      </c>
      <c r="J1650" s="61" t="s">
        <v>106</v>
      </c>
      <c r="K1650" s="61" t="s">
        <v>106</v>
      </c>
      <c r="L1650" s="17" t="s">
        <v>21</v>
      </c>
      <c r="M1650">
        <v>124</v>
      </c>
      <c r="N1650">
        <v>134</v>
      </c>
      <c r="O1650">
        <v>13</v>
      </c>
      <c r="P1650">
        <v>30</v>
      </c>
      <c r="Q1650" t="s">
        <v>443</v>
      </c>
      <c r="R1650" s="32" t="s">
        <v>426</v>
      </c>
      <c r="S1650">
        <v>1000</v>
      </c>
      <c r="T1650" s="33" t="s">
        <v>427</v>
      </c>
      <c r="U1650">
        <v>2</v>
      </c>
      <c r="V1650">
        <v>96</v>
      </c>
      <c r="W1650">
        <v>4</v>
      </c>
      <c r="X1650">
        <v>7</v>
      </c>
      <c r="Y1650">
        <v>7</v>
      </c>
      <c r="Z1650">
        <v>7</v>
      </c>
      <c r="AD1650" t="s">
        <v>1793</v>
      </c>
      <c r="AE1650">
        <v>1176</v>
      </c>
      <c r="AF1650" t="s">
        <v>17</v>
      </c>
    </row>
    <row r="1651" spans="1:32" x14ac:dyDescent="0.25">
      <c r="A1651" s="23" t="s">
        <v>329</v>
      </c>
      <c r="B1651" s="17" t="s">
        <v>335</v>
      </c>
      <c r="C1651" s="36" t="str">
        <f>VLOOKUP(X1651, method!$A$1:$B$15, 2, 0)</f>
        <v>中後</v>
      </c>
      <c r="D1651">
        <v>8</v>
      </c>
      <c r="E1651" s="141" t="str">
        <f t="shared" si="50"/>
        <v/>
      </c>
      <c r="F1651" s="141">
        <f>COUNTIF($B$2:B1651,B1651)</f>
        <v>5</v>
      </c>
      <c r="G1651" s="141" t="str">
        <f t="shared" si="51"/>
        <v/>
      </c>
      <c r="H1651">
        <v>9</v>
      </c>
      <c r="I1651">
        <v>9</v>
      </c>
      <c r="J1651" s="61" t="s">
        <v>106</v>
      </c>
      <c r="K1651" s="61" t="s">
        <v>106</v>
      </c>
      <c r="L1651" s="17" t="s">
        <v>21</v>
      </c>
      <c r="M1651">
        <v>124</v>
      </c>
      <c r="N1651">
        <v>134</v>
      </c>
      <c r="O1651">
        <v>13</v>
      </c>
      <c r="P1651">
        <v>69</v>
      </c>
      <c r="Q1651" t="s">
        <v>576</v>
      </c>
      <c r="R1651" t="s">
        <v>508</v>
      </c>
      <c r="S1651" s="40">
        <v>1200</v>
      </c>
      <c r="T1651" s="33" t="s">
        <v>417</v>
      </c>
      <c r="U1651">
        <v>2</v>
      </c>
      <c r="V1651">
        <v>96</v>
      </c>
      <c r="W1651" t="s">
        <v>502</v>
      </c>
      <c r="X1651">
        <v>9</v>
      </c>
      <c r="Y1651">
        <v>10</v>
      </c>
      <c r="Z1651">
        <v>8</v>
      </c>
      <c r="AD1651" t="s">
        <v>1794</v>
      </c>
      <c r="AE1651">
        <v>1174</v>
      </c>
      <c r="AF1651" t="s">
        <v>17</v>
      </c>
    </row>
    <row r="1652" spans="1:32" x14ac:dyDescent="0.25">
      <c r="A1652" s="23" t="s">
        <v>329</v>
      </c>
      <c r="B1652" s="17" t="s">
        <v>335</v>
      </c>
      <c r="C1652" s="36" t="str">
        <f>VLOOKUP(X1652, method!$A$1:$B$15, 2, 0)</f>
        <v>中後</v>
      </c>
      <c r="D1652" s="30">
        <v>5</v>
      </c>
      <c r="E1652" s="141" t="str">
        <f t="shared" si="50"/>
        <v/>
      </c>
      <c r="F1652" s="141">
        <f>COUNTIF($B$2:B1652,B1652)</f>
        <v>6</v>
      </c>
      <c r="G1652" s="141" t="str">
        <f t="shared" si="51"/>
        <v/>
      </c>
      <c r="H1652">
        <v>9</v>
      </c>
      <c r="I1652">
        <v>5</v>
      </c>
      <c r="J1652" s="61" t="s">
        <v>106</v>
      </c>
      <c r="K1652" s="61" t="s">
        <v>106</v>
      </c>
      <c r="L1652" s="17" t="s">
        <v>21</v>
      </c>
      <c r="M1652">
        <v>124</v>
      </c>
      <c r="N1652">
        <v>135</v>
      </c>
      <c r="O1652">
        <v>13</v>
      </c>
      <c r="P1652">
        <v>17</v>
      </c>
      <c r="Q1652" t="s">
        <v>899</v>
      </c>
      <c r="R1652" s="31" t="s">
        <v>420</v>
      </c>
      <c r="S1652" s="40">
        <v>1200</v>
      </c>
      <c r="T1652" s="33" t="s">
        <v>427</v>
      </c>
      <c r="U1652">
        <v>2</v>
      </c>
      <c r="V1652">
        <v>96</v>
      </c>
      <c r="W1652" s="12" t="s">
        <v>549</v>
      </c>
      <c r="X1652">
        <v>8</v>
      </c>
      <c r="Y1652">
        <v>9</v>
      </c>
      <c r="Z1652">
        <v>5</v>
      </c>
      <c r="AD1652" t="s">
        <v>890</v>
      </c>
      <c r="AE1652">
        <v>1192</v>
      </c>
      <c r="AF1652" t="s">
        <v>17</v>
      </c>
    </row>
    <row r="1653" spans="1:32" x14ac:dyDescent="0.25">
      <c r="A1653" s="23" t="s">
        <v>329</v>
      </c>
      <c r="B1653" s="17" t="s">
        <v>335</v>
      </c>
      <c r="C1653" s="35" t="str">
        <f>VLOOKUP(X1653, method!$A$1:$B$15, 2, 0)</f>
        <v>放頭</v>
      </c>
      <c r="D1653" s="28">
        <v>1</v>
      </c>
      <c r="E1653" s="140" t="str">
        <f t="shared" si="50"/>
        <v/>
      </c>
      <c r="F1653" s="140">
        <f>COUNTIF($B$2:B1653,B1653)</f>
        <v>7</v>
      </c>
      <c r="G1653" s="140" t="str">
        <f t="shared" si="51"/>
        <v/>
      </c>
      <c r="H1653">
        <v>9</v>
      </c>
      <c r="I1653">
        <v>3</v>
      </c>
      <c r="J1653" s="61" t="s">
        <v>106</v>
      </c>
      <c r="K1653" s="61" t="s">
        <v>106</v>
      </c>
      <c r="L1653" s="17" t="s">
        <v>21</v>
      </c>
      <c r="M1653">
        <v>124</v>
      </c>
      <c r="N1653">
        <v>119</v>
      </c>
      <c r="O1653">
        <v>13</v>
      </c>
      <c r="P1653">
        <v>7.4</v>
      </c>
      <c r="Q1653" t="s">
        <v>518</v>
      </c>
      <c r="R1653" s="32" t="s">
        <v>416</v>
      </c>
      <c r="S1653" s="40">
        <v>1200</v>
      </c>
      <c r="T1653" s="33" t="s">
        <v>417</v>
      </c>
      <c r="U1653">
        <v>1</v>
      </c>
      <c r="V1653">
        <v>91</v>
      </c>
      <c r="W1653" s="12" t="s">
        <v>584</v>
      </c>
      <c r="X1653">
        <v>2</v>
      </c>
      <c r="Y1653">
        <v>3</v>
      </c>
      <c r="Z1653">
        <v>1</v>
      </c>
      <c r="AD1653" t="s">
        <v>336</v>
      </c>
      <c r="AE1653">
        <v>1182</v>
      </c>
      <c r="AF1653" t="s">
        <v>17</v>
      </c>
    </row>
    <row r="1654" spans="1:32" x14ac:dyDescent="0.25">
      <c r="A1654" s="23" t="s">
        <v>329</v>
      </c>
      <c r="B1654" s="17" t="s">
        <v>335</v>
      </c>
      <c r="C1654" s="37" t="str">
        <f>VLOOKUP(X1654, method!$A$1:$B$15, 2, 0)</f>
        <v>中前</v>
      </c>
      <c r="D1654">
        <v>7</v>
      </c>
      <c r="E1654" s="141" t="str">
        <f t="shared" si="50"/>
        <v/>
      </c>
      <c r="F1654" s="141">
        <f>COUNTIF($B$2:B1654,B1654)</f>
        <v>8</v>
      </c>
      <c r="G1654" s="141" t="str">
        <f t="shared" si="51"/>
        <v/>
      </c>
      <c r="H1654">
        <v>9</v>
      </c>
      <c r="I1654">
        <v>7</v>
      </c>
      <c r="J1654" s="61" t="s">
        <v>106</v>
      </c>
      <c r="K1654" s="47" t="s">
        <v>504</v>
      </c>
      <c r="L1654" s="17" t="s">
        <v>21</v>
      </c>
      <c r="M1654">
        <v>124</v>
      </c>
      <c r="N1654">
        <v>117</v>
      </c>
      <c r="O1654">
        <v>13</v>
      </c>
      <c r="P1654">
        <v>27</v>
      </c>
      <c r="Q1654" t="s">
        <v>715</v>
      </c>
      <c r="R1654" t="s">
        <v>508</v>
      </c>
      <c r="S1654" s="40">
        <v>1200</v>
      </c>
      <c r="T1654" s="33" t="s">
        <v>417</v>
      </c>
      <c r="U1654">
        <v>1</v>
      </c>
      <c r="V1654">
        <v>93</v>
      </c>
      <c r="W1654" t="s">
        <v>589</v>
      </c>
      <c r="X1654">
        <v>7</v>
      </c>
      <c r="Y1654">
        <v>8</v>
      </c>
      <c r="Z1654">
        <v>7</v>
      </c>
      <c r="AD1654" t="s">
        <v>370</v>
      </c>
      <c r="AE1654">
        <v>1190</v>
      </c>
      <c r="AF1654" t="s">
        <v>17</v>
      </c>
    </row>
    <row r="1655" spans="1:32" x14ac:dyDescent="0.25">
      <c r="A1655" s="23" t="s">
        <v>329</v>
      </c>
      <c r="B1655" s="17" t="s">
        <v>335</v>
      </c>
      <c r="C1655" s="36" t="str">
        <f>VLOOKUP(X1655, method!$A$1:$B$15, 2, 0)</f>
        <v>中後</v>
      </c>
      <c r="D1655" s="30">
        <v>4</v>
      </c>
      <c r="E1655" s="141" t="str">
        <f t="shared" si="50"/>
        <v/>
      </c>
      <c r="F1655" s="141">
        <f>COUNTIF($B$2:B1655,B1655)</f>
        <v>9</v>
      </c>
      <c r="G1655" s="141" t="str">
        <f t="shared" si="51"/>
        <v/>
      </c>
      <c r="H1655">
        <v>9</v>
      </c>
      <c r="I1655">
        <v>8</v>
      </c>
      <c r="J1655" s="61" t="s">
        <v>106</v>
      </c>
      <c r="K1655" s="53" t="s">
        <v>53</v>
      </c>
      <c r="L1655" s="17" t="s">
        <v>21</v>
      </c>
      <c r="M1655">
        <v>124</v>
      </c>
      <c r="N1655">
        <v>132</v>
      </c>
      <c r="O1655">
        <v>13</v>
      </c>
      <c r="P1655">
        <v>50</v>
      </c>
      <c r="Q1655" t="s">
        <v>783</v>
      </c>
      <c r="R1655" t="s">
        <v>465</v>
      </c>
      <c r="S1655" s="40">
        <v>1200</v>
      </c>
      <c r="T1655" s="33" t="s">
        <v>417</v>
      </c>
      <c r="U1655">
        <v>2</v>
      </c>
      <c r="V1655">
        <v>93</v>
      </c>
      <c r="W1655" s="12" t="s">
        <v>539</v>
      </c>
      <c r="X1655">
        <v>9</v>
      </c>
      <c r="Y1655">
        <v>9</v>
      </c>
      <c r="Z1655">
        <v>4</v>
      </c>
      <c r="AD1655" t="s">
        <v>449</v>
      </c>
      <c r="AE1655">
        <v>1202</v>
      </c>
      <c r="AF1655" t="s">
        <v>17</v>
      </c>
    </row>
    <row r="1656" spans="1:32" x14ac:dyDescent="0.25">
      <c r="A1656" s="23" t="s">
        <v>329</v>
      </c>
      <c r="B1656" s="17" t="s">
        <v>335</v>
      </c>
      <c r="C1656" s="36" t="str">
        <f>VLOOKUP(X1656, method!$A$1:$B$15, 2, 0)</f>
        <v>中後</v>
      </c>
      <c r="D1656">
        <v>8</v>
      </c>
      <c r="E1656" s="141" t="str">
        <f t="shared" si="50"/>
        <v/>
      </c>
      <c r="F1656" s="141">
        <f>COUNTIF($B$2:B1656,B1656)</f>
        <v>10</v>
      </c>
      <c r="G1656" s="141" t="str">
        <f t="shared" si="51"/>
        <v/>
      </c>
      <c r="H1656">
        <v>9</v>
      </c>
      <c r="I1656">
        <v>8</v>
      </c>
      <c r="J1656" s="61" t="s">
        <v>106</v>
      </c>
      <c r="K1656" s="47" t="s">
        <v>504</v>
      </c>
      <c r="L1656" s="17" t="s">
        <v>21</v>
      </c>
      <c r="M1656">
        <v>124</v>
      </c>
      <c r="N1656">
        <v>125</v>
      </c>
      <c r="O1656">
        <v>13</v>
      </c>
      <c r="P1656">
        <v>70</v>
      </c>
      <c r="Q1656" t="s">
        <v>744</v>
      </c>
      <c r="R1656" t="s">
        <v>479</v>
      </c>
      <c r="S1656" s="40">
        <v>1200</v>
      </c>
      <c r="T1656" s="33" t="s">
        <v>417</v>
      </c>
      <c r="U1656">
        <v>2</v>
      </c>
      <c r="V1656">
        <v>95</v>
      </c>
      <c r="W1656" t="s">
        <v>519</v>
      </c>
      <c r="X1656">
        <v>8</v>
      </c>
      <c r="Y1656">
        <v>9</v>
      </c>
      <c r="Z1656">
        <v>8</v>
      </c>
      <c r="AD1656" t="s">
        <v>395</v>
      </c>
      <c r="AE1656">
        <v>1202</v>
      </c>
      <c r="AF1656" t="s">
        <v>17</v>
      </c>
    </row>
    <row r="1657" spans="1:32" x14ac:dyDescent="0.25">
      <c r="A1657" s="23" t="s">
        <v>329</v>
      </c>
      <c r="B1657" s="17" t="s">
        <v>335</v>
      </c>
      <c r="C1657" s="37" t="str">
        <f>VLOOKUP(X1657, method!$A$1:$B$15, 2, 0)</f>
        <v>中前</v>
      </c>
      <c r="D1657">
        <v>11</v>
      </c>
      <c r="E1657" s="141" t="str">
        <f t="shared" si="50"/>
        <v/>
      </c>
      <c r="F1657" s="141">
        <f>COUNTIF($B$2:B1657,B1657)</f>
        <v>11</v>
      </c>
      <c r="G1657" s="141" t="str">
        <f t="shared" si="51"/>
        <v/>
      </c>
      <c r="H1657">
        <v>9</v>
      </c>
      <c r="I1657">
        <v>9</v>
      </c>
      <c r="J1657" s="61" t="s">
        <v>106</v>
      </c>
      <c r="K1657" s="47" t="s">
        <v>504</v>
      </c>
      <c r="L1657" s="17" t="s">
        <v>21</v>
      </c>
      <c r="M1657">
        <v>124</v>
      </c>
      <c r="N1657">
        <v>126</v>
      </c>
      <c r="O1657">
        <v>13</v>
      </c>
      <c r="P1657">
        <v>55</v>
      </c>
      <c r="Q1657" t="s">
        <v>868</v>
      </c>
      <c r="R1657" t="s">
        <v>483</v>
      </c>
      <c r="S1657">
        <v>1400</v>
      </c>
      <c r="T1657" s="33" t="s">
        <v>417</v>
      </c>
      <c r="U1657">
        <v>2</v>
      </c>
      <c r="V1657">
        <v>97</v>
      </c>
      <c r="W1657" t="s">
        <v>721</v>
      </c>
      <c r="X1657">
        <v>4</v>
      </c>
      <c r="Y1657">
        <v>2</v>
      </c>
      <c r="Z1657">
        <v>2</v>
      </c>
      <c r="AA1657">
        <v>11</v>
      </c>
      <c r="AD1657" t="s">
        <v>1795</v>
      </c>
      <c r="AE1657">
        <v>1202</v>
      </c>
      <c r="AF1657" t="s">
        <v>17</v>
      </c>
    </row>
    <row r="1658" spans="1:32" x14ac:dyDescent="0.25">
      <c r="A1658" s="23" t="s">
        <v>329</v>
      </c>
      <c r="B1658" s="17" t="s">
        <v>335</v>
      </c>
      <c r="C1658" s="38" t="str">
        <f>VLOOKUP(X1658, method!$A$1:$B$15, 2, 0)</f>
        <v>留後</v>
      </c>
      <c r="D1658">
        <v>6</v>
      </c>
      <c r="E1658" s="141" t="str">
        <f t="shared" si="50"/>
        <v/>
      </c>
      <c r="F1658" s="141">
        <f>COUNTIF($B$2:B1658,B1658)</f>
        <v>12</v>
      </c>
      <c r="G1658" s="141" t="str">
        <f t="shared" si="51"/>
        <v/>
      </c>
      <c r="H1658">
        <v>9</v>
      </c>
      <c r="I1658">
        <v>9</v>
      </c>
      <c r="J1658" s="61" t="s">
        <v>106</v>
      </c>
      <c r="K1658" s="47" t="s">
        <v>504</v>
      </c>
      <c r="L1658" s="17" t="s">
        <v>21</v>
      </c>
      <c r="M1658">
        <v>124</v>
      </c>
      <c r="N1658">
        <v>132</v>
      </c>
      <c r="O1658">
        <v>13</v>
      </c>
      <c r="P1658">
        <v>15</v>
      </c>
      <c r="Q1658" t="s">
        <v>588</v>
      </c>
      <c r="R1658" s="32" t="s">
        <v>416</v>
      </c>
      <c r="S1658" s="40">
        <v>1200</v>
      </c>
      <c r="T1658" s="34" t="s">
        <v>438</v>
      </c>
      <c r="U1658">
        <v>2</v>
      </c>
      <c r="V1658">
        <v>99</v>
      </c>
      <c r="W1658" t="s">
        <v>474</v>
      </c>
      <c r="X1658">
        <v>12</v>
      </c>
      <c r="Y1658">
        <v>12</v>
      </c>
      <c r="Z1658">
        <v>6</v>
      </c>
      <c r="AD1658" t="s">
        <v>265</v>
      </c>
      <c r="AE1658">
        <v>1188</v>
      </c>
      <c r="AF1658" t="s">
        <v>17</v>
      </c>
    </row>
    <row r="1659" spans="1:32" x14ac:dyDescent="0.25">
      <c r="A1659" s="23" t="s">
        <v>329</v>
      </c>
      <c r="B1659" s="17" t="s">
        <v>335</v>
      </c>
      <c r="C1659" s="38" t="str">
        <f>VLOOKUP(X1659, method!$A$1:$B$15, 2, 0)</f>
        <v>留後</v>
      </c>
      <c r="D1659">
        <v>14</v>
      </c>
      <c r="E1659" s="141" t="str">
        <f t="shared" si="50"/>
        <v/>
      </c>
      <c r="F1659" s="141">
        <f>COUNTIF($B$2:B1659,B1659)</f>
        <v>13</v>
      </c>
      <c r="G1659" s="141" t="str">
        <f t="shared" si="51"/>
        <v/>
      </c>
      <c r="H1659">
        <v>9</v>
      </c>
      <c r="I1659">
        <v>14</v>
      </c>
      <c r="J1659" s="61" t="s">
        <v>106</v>
      </c>
      <c r="K1659" s="50" t="s">
        <v>565</v>
      </c>
      <c r="L1659" s="17" t="s">
        <v>21</v>
      </c>
      <c r="M1659">
        <v>124</v>
      </c>
      <c r="N1659">
        <v>133</v>
      </c>
      <c r="O1659">
        <v>13</v>
      </c>
      <c r="P1659">
        <v>109</v>
      </c>
      <c r="Q1659" t="s">
        <v>634</v>
      </c>
      <c r="R1659" t="s">
        <v>465</v>
      </c>
      <c r="S1659" s="40">
        <v>1200</v>
      </c>
      <c r="T1659" s="33" t="s">
        <v>427</v>
      </c>
      <c r="U1659">
        <v>2</v>
      </c>
      <c r="V1659">
        <v>99</v>
      </c>
      <c r="W1659">
        <v>52</v>
      </c>
      <c r="X1659">
        <v>14</v>
      </c>
      <c r="Y1659">
        <v>14</v>
      </c>
      <c r="Z1659">
        <v>14</v>
      </c>
      <c r="AD1659" t="s">
        <v>1796</v>
      </c>
      <c r="AE1659">
        <v>1193</v>
      </c>
      <c r="AF1659" t="s">
        <v>17</v>
      </c>
    </row>
    <row r="1660" spans="1:32" x14ac:dyDescent="0.25">
      <c r="A1660" s="23" t="s">
        <v>329</v>
      </c>
      <c r="B1660" s="17" t="s">
        <v>335</v>
      </c>
      <c r="C1660" s="36" t="str">
        <f>VLOOKUP(X1660, method!$A$1:$B$15, 2, 0)</f>
        <v>中後</v>
      </c>
      <c r="D1660">
        <v>6</v>
      </c>
      <c r="E1660" s="141" t="str">
        <f t="shared" si="50"/>
        <v/>
      </c>
      <c r="F1660" s="141">
        <f>COUNTIF($B$2:B1660,B1660)</f>
        <v>14</v>
      </c>
      <c r="G1660" s="141" t="str">
        <f t="shared" si="51"/>
        <v/>
      </c>
      <c r="H1660">
        <v>9</v>
      </c>
      <c r="I1660">
        <v>7</v>
      </c>
      <c r="J1660" s="61" t="s">
        <v>106</v>
      </c>
      <c r="K1660" s="68" t="s">
        <v>316</v>
      </c>
      <c r="L1660" s="17" t="s">
        <v>21</v>
      </c>
      <c r="M1660">
        <v>124</v>
      </c>
      <c r="N1660">
        <v>128</v>
      </c>
      <c r="O1660">
        <v>13</v>
      </c>
      <c r="P1660">
        <v>70</v>
      </c>
      <c r="Q1660" t="s">
        <v>637</v>
      </c>
      <c r="R1660" t="s">
        <v>501</v>
      </c>
      <c r="S1660" s="40">
        <v>1200</v>
      </c>
      <c r="T1660" s="34" t="s">
        <v>755</v>
      </c>
      <c r="U1660">
        <v>2</v>
      </c>
      <c r="V1660">
        <v>99</v>
      </c>
      <c r="W1660" t="s">
        <v>502</v>
      </c>
      <c r="X1660">
        <v>9</v>
      </c>
      <c r="Y1660">
        <v>9</v>
      </c>
      <c r="Z1660">
        <v>6</v>
      </c>
      <c r="AD1660" t="s">
        <v>1442</v>
      </c>
      <c r="AE1660">
        <v>1185</v>
      </c>
      <c r="AF1660" t="s">
        <v>17</v>
      </c>
    </row>
    <row r="1661" spans="1:32" x14ac:dyDescent="0.25">
      <c r="A1661" s="23" t="s">
        <v>329</v>
      </c>
      <c r="B1661" s="17" t="s">
        <v>335</v>
      </c>
      <c r="C1661" s="35" t="str">
        <f>VLOOKUP(X1661, method!$A$1:$B$15, 2, 0)</f>
        <v>放頭</v>
      </c>
      <c r="D1661">
        <v>6</v>
      </c>
      <c r="E1661" s="141" t="str">
        <f t="shared" si="50"/>
        <v/>
      </c>
      <c r="F1661" s="141">
        <f>COUNTIF($B$2:B1661,B1661)</f>
        <v>15</v>
      </c>
      <c r="G1661" s="141" t="str">
        <f t="shared" si="51"/>
        <v/>
      </c>
      <c r="H1661">
        <v>9</v>
      </c>
      <c r="I1661">
        <v>10</v>
      </c>
      <c r="J1661" s="61" t="s">
        <v>106</v>
      </c>
      <c r="K1661" s="55" t="s">
        <v>64</v>
      </c>
      <c r="L1661" s="17" t="s">
        <v>21</v>
      </c>
      <c r="M1661">
        <v>124</v>
      </c>
      <c r="N1661">
        <v>135</v>
      </c>
      <c r="O1661">
        <v>13</v>
      </c>
      <c r="P1661">
        <v>27</v>
      </c>
      <c r="Q1661" t="s">
        <v>486</v>
      </c>
      <c r="R1661" t="s">
        <v>477</v>
      </c>
      <c r="S1661" s="40">
        <v>1200</v>
      </c>
      <c r="T1661" s="33" t="s">
        <v>417</v>
      </c>
      <c r="U1661">
        <v>2</v>
      </c>
      <c r="V1661">
        <v>100</v>
      </c>
      <c r="W1661" t="s">
        <v>502</v>
      </c>
      <c r="X1661">
        <v>3</v>
      </c>
      <c r="Y1661">
        <v>3</v>
      </c>
      <c r="Z1661">
        <v>6</v>
      </c>
      <c r="AD1661" t="s">
        <v>503</v>
      </c>
      <c r="AE1661">
        <v>1181</v>
      </c>
      <c r="AF1661" t="s">
        <v>1797</v>
      </c>
    </row>
    <row r="1662" spans="1:32" x14ac:dyDescent="0.25">
      <c r="A1662" s="23" t="s">
        <v>329</v>
      </c>
      <c r="B1662" s="17" t="s">
        <v>335</v>
      </c>
      <c r="C1662" s="37" t="str">
        <f>VLOOKUP(X1662, method!$A$1:$B$15, 2, 0)</f>
        <v>中前</v>
      </c>
      <c r="D1662">
        <v>10</v>
      </c>
      <c r="E1662" s="141" t="str">
        <f t="shared" si="50"/>
        <v/>
      </c>
      <c r="F1662" s="141">
        <f>COUNTIF($B$2:B1662,B1662)</f>
        <v>16</v>
      </c>
      <c r="G1662" s="141" t="str">
        <f t="shared" si="51"/>
        <v/>
      </c>
      <c r="H1662">
        <v>9</v>
      </c>
      <c r="I1662">
        <v>4</v>
      </c>
      <c r="J1662" s="61" t="s">
        <v>106</v>
      </c>
      <c r="K1662" s="50" t="s">
        <v>565</v>
      </c>
      <c r="L1662" s="25" t="s">
        <v>1216</v>
      </c>
      <c r="M1662">
        <v>124</v>
      </c>
      <c r="N1662">
        <v>126</v>
      </c>
      <c r="O1662">
        <v>13</v>
      </c>
      <c r="P1662">
        <v>59</v>
      </c>
      <c r="Q1662" t="s">
        <v>810</v>
      </c>
      <c r="R1662" t="s">
        <v>508</v>
      </c>
      <c r="S1662">
        <v>1400</v>
      </c>
      <c r="T1662" s="33" t="s">
        <v>417</v>
      </c>
      <c r="U1662" t="s">
        <v>1574</v>
      </c>
      <c r="V1662">
        <v>100</v>
      </c>
      <c r="W1662">
        <v>6</v>
      </c>
      <c r="X1662">
        <v>4</v>
      </c>
      <c r="Y1662">
        <v>4</v>
      </c>
      <c r="Z1662">
        <v>4</v>
      </c>
      <c r="AA1662">
        <v>10</v>
      </c>
      <c r="AD1662" t="s">
        <v>1798</v>
      </c>
      <c r="AE1662">
        <v>1218</v>
      </c>
      <c r="AF1662" t="s">
        <v>1799</v>
      </c>
    </row>
    <row r="1663" spans="1:32" x14ac:dyDescent="0.25">
      <c r="A1663" s="23" t="s">
        <v>329</v>
      </c>
      <c r="B1663" s="17" t="s">
        <v>335</v>
      </c>
      <c r="C1663" s="37" t="str">
        <f>VLOOKUP(X1663, method!$A$1:$B$15, 2, 0)</f>
        <v>中前</v>
      </c>
      <c r="D1663" s="30">
        <v>4</v>
      </c>
      <c r="E1663" s="141" t="str">
        <f t="shared" si="50"/>
        <v/>
      </c>
      <c r="F1663" s="141">
        <f>COUNTIF($B$2:B1663,B1663)</f>
        <v>17</v>
      </c>
      <c r="G1663" s="141" t="str">
        <f t="shared" si="51"/>
        <v/>
      </c>
      <c r="H1663">
        <v>9</v>
      </c>
      <c r="I1663">
        <v>2</v>
      </c>
      <c r="J1663" s="61" t="s">
        <v>106</v>
      </c>
      <c r="K1663" s="50" t="s">
        <v>565</v>
      </c>
      <c r="L1663" s="25" t="s">
        <v>1216</v>
      </c>
      <c r="M1663">
        <v>124</v>
      </c>
      <c r="N1663">
        <v>127</v>
      </c>
      <c r="O1663">
        <v>13</v>
      </c>
      <c r="P1663">
        <v>2.7</v>
      </c>
      <c r="Q1663" t="s">
        <v>812</v>
      </c>
      <c r="R1663" s="32" t="s">
        <v>426</v>
      </c>
      <c r="S1663" s="40">
        <v>1200</v>
      </c>
      <c r="T1663" s="33" t="s">
        <v>417</v>
      </c>
      <c r="U1663">
        <v>1</v>
      </c>
      <c r="V1663">
        <v>100</v>
      </c>
      <c r="W1663" s="12" t="s">
        <v>446</v>
      </c>
      <c r="X1663">
        <v>7</v>
      </c>
      <c r="Y1663">
        <v>7</v>
      </c>
      <c r="Z1663">
        <v>4</v>
      </c>
      <c r="AD1663" t="s">
        <v>503</v>
      </c>
      <c r="AE1663">
        <v>1225</v>
      </c>
      <c r="AF1663" t="s">
        <v>1799</v>
      </c>
    </row>
    <row r="1664" spans="1:32" x14ac:dyDescent="0.25">
      <c r="A1664" s="23" t="s">
        <v>329</v>
      </c>
      <c r="B1664" s="17" t="s">
        <v>335</v>
      </c>
      <c r="C1664" s="37" t="str">
        <f>VLOOKUP(X1664, method!$A$1:$B$15, 2, 0)</f>
        <v>中前</v>
      </c>
      <c r="D1664" s="30">
        <v>4</v>
      </c>
      <c r="E1664" s="141" t="str">
        <f t="shared" si="50"/>
        <v/>
      </c>
      <c r="F1664" s="141">
        <f>COUNTIF($B$2:B1664,B1664)</f>
        <v>18</v>
      </c>
      <c r="G1664" s="141" t="str">
        <f t="shared" si="51"/>
        <v/>
      </c>
      <c r="H1664">
        <v>9</v>
      </c>
      <c r="I1664">
        <v>4</v>
      </c>
      <c r="J1664" s="61" t="s">
        <v>106</v>
      </c>
      <c r="K1664" s="50" t="s">
        <v>565</v>
      </c>
      <c r="L1664" s="25" t="s">
        <v>1216</v>
      </c>
      <c r="M1664">
        <v>124</v>
      </c>
      <c r="N1664">
        <v>126</v>
      </c>
      <c r="O1664">
        <v>13</v>
      </c>
      <c r="P1664">
        <v>37</v>
      </c>
      <c r="Q1664" t="s">
        <v>813</v>
      </c>
      <c r="R1664" t="s">
        <v>465</v>
      </c>
      <c r="S1664" s="40">
        <v>1200</v>
      </c>
      <c r="T1664" s="33" t="s">
        <v>417</v>
      </c>
      <c r="U1664" t="s">
        <v>1574</v>
      </c>
      <c r="V1664">
        <v>96</v>
      </c>
      <c r="W1664" t="s">
        <v>435</v>
      </c>
      <c r="X1664">
        <v>4</v>
      </c>
      <c r="Y1664">
        <v>6</v>
      </c>
      <c r="Z1664">
        <v>4</v>
      </c>
      <c r="AD1664" t="s">
        <v>1788</v>
      </c>
      <c r="AE1664">
        <v>1232</v>
      </c>
      <c r="AF1664" t="s">
        <v>1799</v>
      </c>
    </row>
    <row r="1665" spans="1:32" x14ac:dyDescent="0.25">
      <c r="A1665" s="23" t="s">
        <v>329</v>
      </c>
      <c r="B1665" s="17" t="s">
        <v>335</v>
      </c>
      <c r="C1665" s="38" t="str">
        <f>VLOOKUP(X1665, method!$A$1:$B$15, 2, 0)</f>
        <v>留後</v>
      </c>
      <c r="D1665" s="30">
        <v>4</v>
      </c>
      <c r="E1665" s="141" t="str">
        <f t="shared" si="50"/>
        <v/>
      </c>
      <c r="F1665" s="141">
        <f>COUNTIF($B$2:B1665,B1665)</f>
        <v>19</v>
      </c>
      <c r="G1665" s="141" t="str">
        <f t="shared" si="51"/>
        <v/>
      </c>
      <c r="H1665">
        <v>9</v>
      </c>
      <c r="I1665">
        <v>7</v>
      </c>
      <c r="J1665" s="61" t="s">
        <v>106</v>
      </c>
      <c r="K1665" s="50" t="s">
        <v>565</v>
      </c>
      <c r="L1665" s="25" t="s">
        <v>1216</v>
      </c>
      <c r="M1665">
        <v>124</v>
      </c>
      <c r="N1665">
        <v>130</v>
      </c>
      <c r="O1665">
        <v>13</v>
      </c>
      <c r="P1665">
        <v>3.4</v>
      </c>
      <c r="Q1665" t="s">
        <v>765</v>
      </c>
      <c r="R1665" s="32" t="s">
        <v>432</v>
      </c>
      <c r="S1665" s="40">
        <v>1200</v>
      </c>
      <c r="T1665" s="33" t="s">
        <v>417</v>
      </c>
      <c r="U1665">
        <v>2</v>
      </c>
      <c r="V1665">
        <v>96</v>
      </c>
      <c r="W1665" s="12" t="s">
        <v>418</v>
      </c>
      <c r="X1665">
        <v>12</v>
      </c>
      <c r="Y1665">
        <v>12</v>
      </c>
      <c r="Z1665">
        <v>4</v>
      </c>
      <c r="AD1665" t="s">
        <v>568</v>
      </c>
      <c r="AE1665">
        <v>1228</v>
      </c>
      <c r="AF1665" t="s">
        <v>1799</v>
      </c>
    </row>
    <row r="1666" spans="1:32" x14ac:dyDescent="0.25">
      <c r="A1666" s="23" t="s">
        <v>329</v>
      </c>
      <c r="B1666" s="17" t="s">
        <v>335</v>
      </c>
      <c r="C1666" s="36" t="str">
        <f>VLOOKUP(X1666, method!$A$1:$B$15, 2, 0)</f>
        <v>中後</v>
      </c>
      <c r="D1666" s="28">
        <v>1</v>
      </c>
      <c r="E1666" s="140" t="str">
        <f t="shared" ref="E1666:E1729" si="52">IF(COUNTIFS($B:$B,B1666,$F:$F,"&lt;="&amp;5,$D:$D,"&lt;="&amp;5)&gt;=3,"忠","")</f>
        <v/>
      </c>
      <c r="F1666" s="140">
        <f>COUNTIF($B$2:B1666,B1666)</f>
        <v>20</v>
      </c>
      <c r="G1666" s="140" t="str">
        <f t="shared" ref="G1666:G1729" si="53">IF(F1666&lt;=5,
    IF(COUNTIFS($B:$B,TRIM($B1666),$F:$F,"&lt;=5",$AC:$AC,"&lt;&gt;"&amp;LOOKUP(1,0/((TRIM($B:$B)=TRIM($B1666))*($F:$F=1)),$AC:$AC))&gt;0,
    "倉",""),
"")</f>
        <v/>
      </c>
      <c r="H1666">
        <v>9</v>
      </c>
      <c r="I1666">
        <v>9</v>
      </c>
      <c r="J1666" s="61" t="s">
        <v>106</v>
      </c>
      <c r="K1666" s="50" t="s">
        <v>565</v>
      </c>
      <c r="L1666" s="25" t="s">
        <v>1216</v>
      </c>
      <c r="M1666">
        <v>124</v>
      </c>
      <c r="N1666">
        <v>124</v>
      </c>
      <c r="O1666">
        <v>13</v>
      </c>
      <c r="P1666">
        <v>7.8</v>
      </c>
      <c r="Q1666" t="s">
        <v>1054</v>
      </c>
      <c r="R1666" s="32" t="s">
        <v>426</v>
      </c>
      <c r="S1666" s="40">
        <v>1200</v>
      </c>
      <c r="T1666" s="33" t="s">
        <v>417</v>
      </c>
      <c r="U1666">
        <v>2</v>
      </c>
      <c r="V1666">
        <v>88</v>
      </c>
      <c r="W1666" s="12" t="s">
        <v>539</v>
      </c>
      <c r="X1666">
        <v>8</v>
      </c>
      <c r="Y1666">
        <v>9</v>
      </c>
      <c r="Z1666">
        <v>1</v>
      </c>
      <c r="AD1666" t="s">
        <v>1319</v>
      </c>
      <c r="AE1666">
        <v>1228</v>
      </c>
      <c r="AF1666" t="s">
        <v>1799</v>
      </c>
    </row>
    <row r="1667" spans="1:32" x14ac:dyDescent="0.25">
      <c r="A1667" s="23" t="s">
        <v>329</v>
      </c>
      <c r="B1667" s="17" t="s">
        <v>335</v>
      </c>
      <c r="C1667" s="38" t="str">
        <f>VLOOKUP(X1667, method!$A$1:$B$15, 2, 0)</f>
        <v>留後</v>
      </c>
      <c r="D1667" s="28">
        <v>1</v>
      </c>
      <c r="E1667" s="140" t="str">
        <f t="shared" si="52"/>
        <v/>
      </c>
      <c r="F1667" s="140">
        <f>COUNTIF($B$2:B1667,B1667)</f>
        <v>21</v>
      </c>
      <c r="G1667" s="140" t="str">
        <f t="shared" si="53"/>
        <v/>
      </c>
      <c r="H1667">
        <v>9</v>
      </c>
      <c r="I1667">
        <v>9</v>
      </c>
      <c r="J1667" s="61" t="s">
        <v>106</v>
      </c>
      <c r="K1667" s="50" t="s">
        <v>565</v>
      </c>
      <c r="L1667" s="25" t="s">
        <v>1216</v>
      </c>
      <c r="M1667">
        <v>124</v>
      </c>
      <c r="N1667">
        <v>119</v>
      </c>
      <c r="O1667">
        <v>13</v>
      </c>
      <c r="P1667">
        <v>7</v>
      </c>
      <c r="Q1667" t="s">
        <v>616</v>
      </c>
      <c r="R1667" s="32" t="s">
        <v>432</v>
      </c>
      <c r="S1667" s="40">
        <v>1200</v>
      </c>
      <c r="T1667" s="33" t="s">
        <v>417</v>
      </c>
      <c r="U1667">
        <v>2</v>
      </c>
      <c r="V1667">
        <v>82</v>
      </c>
      <c r="W1667" s="12" t="s">
        <v>989</v>
      </c>
      <c r="X1667">
        <v>11</v>
      </c>
      <c r="Y1667">
        <v>9</v>
      </c>
      <c r="Z1667">
        <v>1</v>
      </c>
      <c r="AD1667" t="s">
        <v>1800</v>
      </c>
      <c r="AE1667">
        <v>1217</v>
      </c>
      <c r="AF1667" t="s">
        <v>1799</v>
      </c>
    </row>
    <row r="1668" spans="1:32" x14ac:dyDescent="0.25">
      <c r="A1668" s="23" t="s">
        <v>329</v>
      </c>
      <c r="B1668" s="17" t="s">
        <v>335</v>
      </c>
      <c r="C1668" s="37" t="str">
        <f>VLOOKUP(X1668, method!$A$1:$B$15, 2, 0)</f>
        <v>中前</v>
      </c>
      <c r="D1668" s="28">
        <v>2</v>
      </c>
      <c r="E1668" s="140" t="str">
        <f t="shared" si="52"/>
        <v/>
      </c>
      <c r="F1668" s="140">
        <f>COUNTIF($B$2:B1668,B1668)</f>
        <v>22</v>
      </c>
      <c r="G1668" s="140" t="str">
        <f t="shared" si="53"/>
        <v/>
      </c>
      <c r="H1668">
        <v>9</v>
      </c>
      <c r="I1668">
        <v>6</v>
      </c>
      <c r="J1668" s="61" t="s">
        <v>106</v>
      </c>
      <c r="K1668" s="50" t="s">
        <v>565</v>
      </c>
      <c r="L1668" s="25" t="s">
        <v>1216</v>
      </c>
      <c r="M1668">
        <v>124</v>
      </c>
      <c r="N1668">
        <v>133</v>
      </c>
      <c r="O1668">
        <v>13</v>
      </c>
      <c r="P1668">
        <v>7.7</v>
      </c>
      <c r="Q1668" t="s">
        <v>1374</v>
      </c>
      <c r="R1668" s="31" t="s">
        <v>420</v>
      </c>
      <c r="S1668" s="40">
        <v>1200</v>
      </c>
      <c r="T1668" s="34" t="s">
        <v>755</v>
      </c>
      <c r="U1668">
        <v>3</v>
      </c>
      <c r="V1668">
        <v>80</v>
      </c>
      <c r="W1668" s="12" t="s">
        <v>581</v>
      </c>
      <c r="X1668">
        <v>5</v>
      </c>
      <c r="Y1668">
        <v>5</v>
      </c>
      <c r="Z1668">
        <v>2</v>
      </c>
      <c r="AD1668" t="s">
        <v>454</v>
      </c>
      <c r="AE1668">
        <v>1205</v>
      </c>
      <c r="AF1668" t="s">
        <v>1799</v>
      </c>
    </row>
    <row r="1669" spans="1:32" x14ac:dyDescent="0.25">
      <c r="A1669" s="23" t="s">
        <v>329</v>
      </c>
      <c r="B1669" s="18" t="s">
        <v>338</v>
      </c>
      <c r="C1669" s="35" t="str">
        <f>VLOOKUP(X1669, method!$A$1:$B$15, 2, 0)</f>
        <v>放頭</v>
      </c>
      <c r="D1669">
        <v>14</v>
      </c>
      <c r="E1669" s="141" t="str">
        <f t="shared" si="52"/>
        <v>忠</v>
      </c>
      <c r="F1669" s="141">
        <f>COUNTIF($B$2:B1669,B1669)</f>
        <v>1</v>
      </c>
      <c r="G1669" s="141" t="str">
        <f t="shared" si="53"/>
        <v/>
      </c>
      <c r="H1669">
        <v>3</v>
      </c>
      <c r="I1669">
        <v>3</v>
      </c>
      <c r="J1669" s="47" t="s">
        <v>504</v>
      </c>
      <c r="K1669" s="61" t="s">
        <v>106</v>
      </c>
      <c r="L1669" s="17" t="s">
        <v>21</v>
      </c>
      <c r="M1669">
        <v>120</v>
      </c>
      <c r="N1669">
        <v>117</v>
      </c>
      <c r="O1669">
        <v>14</v>
      </c>
      <c r="P1669">
        <v>40</v>
      </c>
      <c r="Q1669" t="s">
        <v>728</v>
      </c>
      <c r="R1669" t="s">
        <v>508</v>
      </c>
      <c r="S1669">
        <v>1000</v>
      </c>
      <c r="T1669" s="33" t="s">
        <v>417</v>
      </c>
      <c r="U1669">
        <v>2</v>
      </c>
      <c r="V1669">
        <v>87</v>
      </c>
      <c r="W1669" t="s">
        <v>753</v>
      </c>
      <c r="X1669">
        <v>3</v>
      </c>
      <c r="Y1669">
        <v>5</v>
      </c>
      <c r="Z1669">
        <v>14</v>
      </c>
      <c r="AD1669" t="s">
        <v>1801</v>
      </c>
      <c r="AE1669">
        <v>1162</v>
      </c>
      <c r="AF1669" t="s">
        <v>46</v>
      </c>
    </row>
    <row r="1670" spans="1:32" x14ac:dyDescent="0.25">
      <c r="A1670" s="23" t="s">
        <v>329</v>
      </c>
      <c r="B1670" s="18" t="s">
        <v>338</v>
      </c>
      <c r="C1670" s="36" t="str">
        <f>VLOOKUP(X1670, method!$A$1:$B$15, 2, 0)</f>
        <v>中後</v>
      </c>
      <c r="D1670">
        <v>11</v>
      </c>
      <c r="E1670" s="141" t="str">
        <f t="shared" si="52"/>
        <v>忠</v>
      </c>
      <c r="F1670" s="141">
        <f>COUNTIF($B$2:B1670,B1670)</f>
        <v>2</v>
      </c>
      <c r="G1670" s="141" t="str">
        <f t="shared" si="53"/>
        <v/>
      </c>
      <c r="H1670">
        <v>3</v>
      </c>
      <c r="I1670">
        <v>9</v>
      </c>
      <c r="J1670" s="47" t="s">
        <v>504</v>
      </c>
      <c r="K1670" s="61" t="s">
        <v>106</v>
      </c>
      <c r="L1670" s="17" t="s">
        <v>21</v>
      </c>
      <c r="M1670">
        <v>120</v>
      </c>
      <c r="N1670">
        <v>125</v>
      </c>
      <c r="O1670">
        <v>14</v>
      </c>
      <c r="P1670">
        <v>20</v>
      </c>
      <c r="Q1670" t="s">
        <v>731</v>
      </c>
      <c r="R1670" s="32" t="s">
        <v>416</v>
      </c>
      <c r="S1670" s="40">
        <v>1200</v>
      </c>
      <c r="T1670" s="33" t="s">
        <v>427</v>
      </c>
      <c r="U1670">
        <v>2</v>
      </c>
      <c r="V1670">
        <v>87</v>
      </c>
      <c r="W1670" t="s">
        <v>522</v>
      </c>
      <c r="X1670">
        <v>8</v>
      </c>
      <c r="Y1670">
        <v>8</v>
      </c>
      <c r="Z1670">
        <v>11</v>
      </c>
      <c r="AD1670" t="s">
        <v>1097</v>
      </c>
      <c r="AE1670">
        <v>1161</v>
      </c>
      <c r="AF1670" t="s">
        <v>46</v>
      </c>
    </row>
    <row r="1671" spans="1:32" x14ac:dyDescent="0.25">
      <c r="A1671" s="23" t="s">
        <v>329</v>
      </c>
      <c r="B1671" s="18" t="s">
        <v>338</v>
      </c>
      <c r="C1671" s="37" t="str">
        <f>VLOOKUP(X1671, method!$A$1:$B$15, 2, 0)</f>
        <v>中前</v>
      </c>
      <c r="D1671" s="28">
        <v>3</v>
      </c>
      <c r="E1671" s="140" t="str">
        <f t="shared" si="52"/>
        <v>忠</v>
      </c>
      <c r="F1671" s="140">
        <f>COUNTIF($B$2:B1671,B1671)</f>
        <v>3</v>
      </c>
      <c r="G1671" s="140" t="str">
        <f t="shared" si="53"/>
        <v/>
      </c>
      <c r="H1671">
        <v>3</v>
      </c>
      <c r="I1671">
        <v>6</v>
      </c>
      <c r="J1671" s="47" t="s">
        <v>504</v>
      </c>
      <c r="K1671" s="61" t="s">
        <v>106</v>
      </c>
      <c r="L1671" s="17" t="s">
        <v>21</v>
      </c>
      <c r="M1671">
        <v>120</v>
      </c>
      <c r="N1671">
        <v>129</v>
      </c>
      <c r="O1671">
        <v>14</v>
      </c>
      <c r="P1671">
        <v>7</v>
      </c>
      <c r="Q1671" t="s">
        <v>422</v>
      </c>
      <c r="R1671" s="31" t="s">
        <v>420</v>
      </c>
      <c r="S1671">
        <v>1000</v>
      </c>
      <c r="T1671" s="33" t="s">
        <v>417</v>
      </c>
      <c r="U1671">
        <v>2</v>
      </c>
      <c r="V1671">
        <v>87</v>
      </c>
      <c r="W1671" s="12" t="s">
        <v>418</v>
      </c>
      <c r="X1671">
        <v>4</v>
      </c>
      <c r="Y1671">
        <v>2</v>
      </c>
      <c r="Z1671">
        <v>3</v>
      </c>
      <c r="AD1671" t="s">
        <v>1802</v>
      </c>
      <c r="AE1671">
        <v>1163</v>
      </c>
      <c r="AF1671" t="s">
        <v>46</v>
      </c>
    </row>
    <row r="1672" spans="1:32" x14ac:dyDescent="0.25">
      <c r="A1672" s="23" t="s">
        <v>329</v>
      </c>
      <c r="B1672" s="18" t="s">
        <v>338</v>
      </c>
      <c r="C1672" s="37" t="str">
        <f>VLOOKUP(X1672, method!$A$1:$B$15, 2, 0)</f>
        <v>中前</v>
      </c>
      <c r="D1672" s="28">
        <v>1</v>
      </c>
      <c r="E1672" s="140" t="str">
        <f t="shared" si="52"/>
        <v>忠</v>
      </c>
      <c r="F1672" s="140">
        <f>COUNTIF($B$2:B1672,B1672)</f>
        <v>4</v>
      </c>
      <c r="G1672" s="140" t="str">
        <f t="shared" si="53"/>
        <v/>
      </c>
      <c r="H1672">
        <v>3</v>
      </c>
      <c r="I1672">
        <v>1</v>
      </c>
      <c r="J1672" s="47" t="s">
        <v>504</v>
      </c>
      <c r="K1672" s="61" t="s">
        <v>106</v>
      </c>
      <c r="L1672" s="17" t="s">
        <v>21</v>
      </c>
      <c r="M1672">
        <v>120</v>
      </c>
      <c r="N1672">
        <v>135</v>
      </c>
      <c r="O1672">
        <v>14</v>
      </c>
      <c r="P1672">
        <v>4.4000000000000004</v>
      </c>
      <c r="Q1672" t="s">
        <v>428</v>
      </c>
      <c r="R1672" s="31" t="s">
        <v>420</v>
      </c>
      <c r="S1672">
        <v>1000</v>
      </c>
      <c r="T1672" s="33" t="s">
        <v>427</v>
      </c>
      <c r="U1672">
        <v>3</v>
      </c>
      <c r="V1672">
        <v>79</v>
      </c>
      <c r="W1672" s="12">
        <v>2</v>
      </c>
      <c r="X1672">
        <v>4</v>
      </c>
      <c r="Y1672">
        <v>4</v>
      </c>
      <c r="Z1672">
        <v>1</v>
      </c>
      <c r="AD1672" t="s">
        <v>1803</v>
      </c>
      <c r="AE1672">
        <v>1162</v>
      </c>
      <c r="AF1672" t="s">
        <v>46</v>
      </c>
    </row>
    <row r="1673" spans="1:32" x14ac:dyDescent="0.25">
      <c r="A1673" s="23" t="s">
        <v>329</v>
      </c>
      <c r="B1673" s="18" t="s">
        <v>338</v>
      </c>
      <c r="C1673" s="37" t="str">
        <f>VLOOKUP(X1673, method!$A$1:$B$15, 2, 0)</f>
        <v>中前</v>
      </c>
      <c r="D1673" s="30">
        <v>5</v>
      </c>
      <c r="E1673" s="141" t="str">
        <f t="shared" si="52"/>
        <v>忠</v>
      </c>
      <c r="F1673" s="141">
        <f>COUNTIF($B$2:B1673,B1673)</f>
        <v>5</v>
      </c>
      <c r="G1673" s="141" t="str">
        <f t="shared" si="53"/>
        <v/>
      </c>
      <c r="H1673">
        <v>3</v>
      </c>
      <c r="I1673">
        <v>7</v>
      </c>
      <c r="J1673" s="47" t="s">
        <v>504</v>
      </c>
      <c r="K1673" s="61" t="s">
        <v>106</v>
      </c>
      <c r="L1673" s="17" t="s">
        <v>21</v>
      </c>
      <c r="M1673">
        <v>120</v>
      </c>
      <c r="N1673">
        <v>134</v>
      </c>
      <c r="O1673">
        <v>14</v>
      </c>
      <c r="P1673">
        <v>5.5</v>
      </c>
      <c r="Q1673" t="s">
        <v>431</v>
      </c>
      <c r="R1673" s="32" t="s">
        <v>432</v>
      </c>
      <c r="S1673">
        <v>1000</v>
      </c>
      <c r="T1673" s="33" t="s">
        <v>427</v>
      </c>
      <c r="U1673">
        <v>3</v>
      </c>
      <c r="V1673">
        <v>79</v>
      </c>
      <c r="W1673" s="12" t="s">
        <v>552</v>
      </c>
      <c r="X1673">
        <v>5</v>
      </c>
      <c r="Y1673">
        <v>3</v>
      </c>
      <c r="Z1673">
        <v>5</v>
      </c>
      <c r="AD1673" t="s">
        <v>1804</v>
      </c>
      <c r="AE1673">
        <v>1157</v>
      </c>
      <c r="AF1673" t="s">
        <v>46</v>
      </c>
    </row>
    <row r="1674" spans="1:32" x14ac:dyDescent="0.25">
      <c r="A1674" s="23" t="s">
        <v>329</v>
      </c>
      <c r="B1674" s="18" t="s">
        <v>338</v>
      </c>
      <c r="C1674" s="35" t="str">
        <f>VLOOKUP(X1674, method!$A$1:$B$15, 2, 0)</f>
        <v>放頭</v>
      </c>
      <c r="D1674" s="28">
        <v>1</v>
      </c>
      <c r="E1674" s="140" t="str">
        <f t="shared" si="52"/>
        <v>忠</v>
      </c>
      <c r="F1674" s="140">
        <f>COUNTIF($B$2:B1674,B1674)</f>
        <v>6</v>
      </c>
      <c r="G1674" s="140" t="str">
        <f t="shared" si="53"/>
        <v/>
      </c>
      <c r="H1674">
        <v>3</v>
      </c>
      <c r="I1674">
        <v>3</v>
      </c>
      <c r="J1674" s="47" t="s">
        <v>504</v>
      </c>
      <c r="K1674" s="61" t="s">
        <v>106</v>
      </c>
      <c r="L1674" s="17" t="s">
        <v>21</v>
      </c>
      <c r="M1674">
        <v>120</v>
      </c>
      <c r="N1674">
        <v>130</v>
      </c>
      <c r="O1674">
        <v>14</v>
      </c>
      <c r="P1674">
        <v>4.5999999999999996</v>
      </c>
      <c r="Q1674" t="s">
        <v>433</v>
      </c>
      <c r="R1674" s="32" t="s">
        <v>416</v>
      </c>
      <c r="S1674">
        <v>1000</v>
      </c>
      <c r="T1674" s="33" t="s">
        <v>427</v>
      </c>
      <c r="U1674">
        <v>3</v>
      </c>
      <c r="V1674">
        <v>74</v>
      </c>
      <c r="W1674" s="12" t="s">
        <v>654</v>
      </c>
      <c r="X1674">
        <v>3</v>
      </c>
      <c r="Y1674">
        <v>3</v>
      </c>
      <c r="Z1674">
        <v>1</v>
      </c>
      <c r="AD1674" t="s">
        <v>1805</v>
      </c>
      <c r="AE1674">
        <v>1157</v>
      </c>
      <c r="AF1674" t="s">
        <v>786</v>
      </c>
    </row>
    <row r="1675" spans="1:32" x14ac:dyDescent="0.25">
      <c r="A1675" s="23" t="s">
        <v>329</v>
      </c>
      <c r="B1675" s="18" t="s">
        <v>338</v>
      </c>
      <c r="C1675" s="37" t="str">
        <f>VLOOKUP(X1675, method!$A$1:$B$15, 2, 0)</f>
        <v>中前</v>
      </c>
      <c r="D1675">
        <v>6</v>
      </c>
      <c r="E1675" s="141" t="str">
        <f t="shared" si="52"/>
        <v>忠</v>
      </c>
      <c r="F1675" s="141">
        <f>COUNTIF($B$2:B1675,B1675)</f>
        <v>7</v>
      </c>
      <c r="G1675" s="141" t="str">
        <f t="shared" si="53"/>
        <v/>
      </c>
      <c r="H1675">
        <v>3</v>
      </c>
      <c r="I1675">
        <v>10</v>
      </c>
      <c r="J1675" s="47" t="s">
        <v>504</v>
      </c>
      <c r="K1675" s="47" t="s">
        <v>504</v>
      </c>
      <c r="L1675" s="17" t="s">
        <v>21</v>
      </c>
      <c r="M1675">
        <v>120</v>
      </c>
      <c r="N1675">
        <v>132</v>
      </c>
      <c r="O1675">
        <v>14</v>
      </c>
      <c r="P1675">
        <v>13</v>
      </c>
      <c r="Q1675" t="s">
        <v>437</v>
      </c>
      <c r="R1675" s="32" t="s">
        <v>432</v>
      </c>
      <c r="S1675" s="40">
        <v>1200</v>
      </c>
      <c r="T1675" s="34" t="s">
        <v>438</v>
      </c>
      <c r="U1675">
        <v>3</v>
      </c>
      <c r="V1675">
        <v>76</v>
      </c>
      <c r="W1675">
        <v>5</v>
      </c>
      <c r="X1675">
        <v>4</v>
      </c>
      <c r="Y1675">
        <v>4</v>
      </c>
      <c r="Z1675">
        <v>6</v>
      </c>
      <c r="AD1675" t="s">
        <v>28</v>
      </c>
      <c r="AE1675">
        <v>1153</v>
      </c>
      <c r="AF1675" t="s">
        <v>99</v>
      </c>
    </row>
    <row r="1676" spans="1:32" x14ac:dyDescent="0.25">
      <c r="A1676" s="23" t="s">
        <v>329</v>
      </c>
      <c r="B1676" s="18" t="s">
        <v>338</v>
      </c>
      <c r="C1676" s="35" t="str">
        <f>VLOOKUP(X1676, method!$A$1:$B$15, 2, 0)</f>
        <v>放頭</v>
      </c>
      <c r="D1676">
        <v>7</v>
      </c>
      <c r="E1676" s="141" t="str">
        <f t="shared" si="52"/>
        <v>忠</v>
      </c>
      <c r="F1676" s="141">
        <f>COUNTIF($B$2:B1676,B1676)</f>
        <v>8</v>
      </c>
      <c r="G1676" s="141" t="str">
        <f t="shared" si="53"/>
        <v/>
      </c>
      <c r="H1676">
        <v>3</v>
      </c>
      <c r="I1676">
        <v>11</v>
      </c>
      <c r="J1676" s="47" t="s">
        <v>504</v>
      </c>
      <c r="K1676" s="47" t="s">
        <v>504</v>
      </c>
      <c r="L1676" s="17" t="s">
        <v>21</v>
      </c>
      <c r="M1676">
        <v>120</v>
      </c>
      <c r="N1676">
        <v>132</v>
      </c>
      <c r="O1676">
        <v>14</v>
      </c>
      <c r="P1676">
        <v>15</v>
      </c>
      <c r="Q1676" t="s">
        <v>440</v>
      </c>
      <c r="R1676" s="32" t="s">
        <v>416</v>
      </c>
      <c r="S1676" s="40">
        <v>1200</v>
      </c>
      <c r="T1676" s="33" t="s">
        <v>427</v>
      </c>
      <c r="U1676">
        <v>3</v>
      </c>
      <c r="V1676">
        <v>78</v>
      </c>
      <c r="W1676" t="s">
        <v>484</v>
      </c>
      <c r="X1676">
        <v>1</v>
      </c>
      <c r="Y1676">
        <v>1</v>
      </c>
      <c r="Z1676">
        <v>7</v>
      </c>
      <c r="AD1676" t="s">
        <v>835</v>
      </c>
      <c r="AE1676">
        <v>1145</v>
      </c>
      <c r="AF1676" t="s">
        <v>99</v>
      </c>
    </row>
    <row r="1677" spans="1:32" x14ac:dyDescent="0.25">
      <c r="A1677" s="23" t="s">
        <v>329</v>
      </c>
      <c r="B1677" s="18" t="s">
        <v>338</v>
      </c>
      <c r="C1677" s="35" t="str">
        <f>VLOOKUP(X1677, method!$A$1:$B$15, 2, 0)</f>
        <v>放頭</v>
      </c>
      <c r="D1677" s="30">
        <v>5</v>
      </c>
      <c r="E1677" s="141" t="str">
        <f t="shared" si="52"/>
        <v>忠</v>
      </c>
      <c r="F1677" s="141">
        <f>COUNTIF($B$2:B1677,B1677)</f>
        <v>9</v>
      </c>
      <c r="G1677" s="141" t="str">
        <f t="shared" si="53"/>
        <v/>
      </c>
      <c r="H1677">
        <v>3</v>
      </c>
      <c r="I1677">
        <v>12</v>
      </c>
      <c r="J1677" s="47" t="s">
        <v>504</v>
      </c>
      <c r="K1677" s="47" t="s">
        <v>504</v>
      </c>
      <c r="L1677" s="17" t="s">
        <v>21</v>
      </c>
      <c r="M1677">
        <v>120</v>
      </c>
      <c r="N1677">
        <v>132</v>
      </c>
      <c r="O1677">
        <v>14</v>
      </c>
      <c r="P1677">
        <v>44</v>
      </c>
      <c r="Q1677" t="s">
        <v>512</v>
      </c>
      <c r="R1677" s="32" t="s">
        <v>432</v>
      </c>
      <c r="S1677" s="40">
        <v>1200</v>
      </c>
      <c r="T1677" s="33" t="s">
        <v>417</v>
      </c>
      <c r="U1677">
        <v>3</v>
      </c>
      <c r="V1677">
        <v>80</v>
      </c>
      <c r="W1677" t="s">
        <v>502</v>
      </c>
      <c r="X1677">
        <v>1</v>
      </c>
      <c r="Y1677">
        <v>1</v>
      </c>
      <c r="Z1677">
        <v>5</v>
      </c>
      <c r="AD1677" t="s">
        <v>164</v>
      </c>
      <c r="AE1677">
        <v>1144</v>
      </c>
      <c r="AF1677" t="s">
        <v>99</v>
      </c>
    </row>
    <row r="1678" spans="1:32" x14ac:dyDescent="0.25">
      <c r="A1678" s="23" t="s">
        <v>329</v>
      </c>
      <c r="B1678" s="18" t="s">
        <v>338</v>
      </c>
      <c r="C1678" s="37" t="str">
        <f>VLOOKUP(X1678, method!$A$1:$B$15, 2, 0)</f>
        <v>中前</v>
      </c>
      <c r="D1678">
        <v>8</v>
      </c>
      <c r="E1678" s="141" t="str">
        <f t="shared" si="52"/>
        <v>忠</v>
      </c>
      <c r="F1678" s="141">
        <f>COUNTIF($B$2:B1678,B1678)</f>
        <v>10</v>
      </c>
      <c r="G1678" s="141" t="str">
        <f t="shared" si="53"/>
        <v/>
      </c>
      <c r="H1678">
        <v>3</v>
      </c>
      <c r="I1678">
        <v>8</v>
      </c>
      <c r="J1678" s="47" t="s">
        <v>504</v>
      </c>
      <c r="K1678" s="47" t="s">
        <v>504</v>
      </c>
      <c r="L1678" s="17" t="s">
        <v>21</v>
      </c>
      <c r="M1678">
        <v>120</v>
      </c>
      <c r="N1678">
        <v>112</v>
      </c>
      <c r="O1678">
        <v>14</v>
      </c>
      <c r="P1678">
        <v>29</v>
      </c>
      <c r="Q1678" t="s">
        <v>889</v>
      </c>
      <c r="R1678" t="s">
        <v>457</v>
      </c>
      <c r="S1678" s="40">
        <v>1200</v>
      </c>
      <c r="T1678" s="33" t="s">
        <v>417</v>
      </c>
      <c r="U1678">
        <v>2</v>
      </c>
      <c r="V1678">
        <v>82</v>
      </c>
      <c r="W1678" t="s">
        <v>643</v>
      </c>
      <c r="X1678">
        <v>6</v>
      </c>
      <c r="Y1678">
        <v>9</v>
      </c>
      <c r="Z1678">
        <v>8</v>
      </c>
      <c r="AD1678" t="s">
        <v>278</v>
      </c>
      <c r="AE1678">
        <v>1153</v>
      </c>
      <c r="AF1678" t="s">
        <v>99</v>
      </c>
    </row>
    <row r="1679" spans="1:32" x14ac:dyDescent="0.25">
      <c r="A1679" s="23" t="s">
        <v>329</v>
      </c>
      <c r="B1679" s="18" t="s">
        <v>338</v>
      </c>
      <c r="C1679" s="35" t="str">
        <f>VLOOKUP(X1679, method!$A$1:$B$15, 2, 0)</f>
        <v>放頭</v>
      </c>
      <c r="D1679">
        <v>6</v>
      </c>
      <c r="E1679" s="141" t="str">
        <f t="shared" si="52"/>
        <v>忠</v>
      </c>
      <c r="F1679" s="141">
        <f>COUNTIF($B$2:B1679,B1679)</f>
        <v>11</v>
      </c>
      <c r="G1679" s="141" t="str">
        <f t="shared" si="53"/>
        <v/>
      </c>
      <c r="H1679">
        <v>3</v>
      </c>
      <c r="I1679">
        <v>1</v>
      </c>
      <c r="J1679" s="47" t="s">
        <v>504</v>
      </c>
      <c r="K1679" s="47" t="s">
        <v>504</v>
      </c>
      <c r="L1679" s="17" t="s">
        <v>21</v>
      </c>
      <c r="M1679">
        <v>120</v>
      </c>
      <c r="N1679">
        <v>119</v>
      </c>
      <c r="O1679">
        <v>14</v>
      </c>
      <c r="P1679">
        <v>34</v>
      </c>
      <c r="Q1679" t="s">
        <v>532</v>
      </c>
      <c r="R1679" t="s">
        <v>465</v>
      </c>
      <c r="S1679" s="40">
        <v>1200</v>
      </c>
      <c r="T1679" s="33" t="s">
        <v>417</v>
      </c>
      <c r="U1679">
        <v>2</v>
      </c>
      <c r="V1679">
        <v>84</v>
      </c>
      <c r="W1679" t="s">
        <v>643</v>
      </c>
      <c r="X1679">
        <v>1</v>
      </c>
      <c r="Y1679">
        <v>1</v>
      </c>
      <c r="Z1679">
        <v>6</v>
      </c>
      <c r="AD1679" t="s">
        <v>1806</v>
      </c>
      <c r="AE1679">
        <v>1157</v>
      </c>
      <c r="AF1679" t="s">
        <v>99</v>
      </c>
    </row>
    <row r="1680" spans="1:32" x14ac:dyDescent="0.25">
      <c r="A1680" s="23" t="s">
        <v>329</v>
      </c>
      <c r="B1680" s="18" t="s">
        <v>338</v>
      </c>
      <c r="C1680" s="35" t="str">
        <f>VLOOKUP(X1680, method!$A$1:$B$15, 2, 0)</f>
        <v>放頭</v>
      </c>
      <c r="D1680">
        <v>8</v>
      </c>
      <c r="E1680" s="141" t="str">
        <f t="shared" si="52"/>
        <v>忠</v>
      </c>
      <c r="F1680" s="141">
        <f>COUNTIF($B$2:B1680,B1680)</f>
        <v>12</v>
      </c>
      <c r="G1680" s="141" t="str">
        <f t="shared" si="53"/>
        <v/>
      </c>
      <c r="H1680">
        <v>3</v>
      </c>
      <c r="I1680">
        <v>3</v>
      </c>
      <c r="J1680" s="47" t="s">
        <v>504</v>
      </c>
      <c r="K1680" s="47" t="s">
        <v>504</v>
      </c>
      <c r="L1680" s="17" t="s">
        <v>21</v>
      </c>
      <c r="M1680">
        <v>120</v>
      </c>
      <c r="N1680">
        <v>122</v>
      </c>
      <c r="O1680">
        <v>14</v>
      </c>
      <c r="P1680">
        <v>24</v>
      </c>
      <c r="Q1680" t="s">
        <v>899</v>
      </c>
      <c r="R1680" s="31" t="s">
        <v>420</v>
      </c>
      <c r="S1680" s="40">
        <v>1200</v>
      </c>
      <c r="T1680" s="33" t="s">
        <v>427</v>
      </c>
      <c r="U1680">
        <v>2</v>
      </c>
      <c r="V1680">
        <v>86</v>
      </c>
      <c r="W1680" t="s">
        <v>484</v>
      </c>
      <c r="X1680">
        <v>1</v>
      </c>
      <c r="Y1680">
        <v>1</v>
      </c>
      <c r="Z1680">
        <v>8</v>
      </c>
      <c r="AD1680" t="s">
        <v>1807</v>
      </c>
      <c r="AE1680">
        <v>1156</v>
      </c>
      <c r="AF1680" t="s">
        <v>99</v>
      </c>
    </row>
    <row r="1681" spans="1:32" x14ac:dyDescent="0.25">
      <c r="A1681" s="23" t="s">
        <v>329</v>
      </c>
      <c r="B1681" s="18" t="s">
        <v>338</v>
      </c>
      <c r="C1681" s="36" t="str">
        <f>VLOOKUP(X1681, method!$A$1:$B$15, 2, 0)</f>
        <v>中後</v>
      </c>
      <c r="D1681">
        <v>7</v>
      </c>
      <c r="E1681" s="141" t="str">
        <f t="shared" si="52"/>
        <v>忠</v>
      </c>
      <c r="F1681" s="141">
        <f>COUNTIF($B$2:B1681,B1681)</f>
        <v>13</v>
      </c>
      <c r="G1681" s="141" t="str">
        <f t="shared" si="53"/>
        <v/>
      </c>
      <c r="H1681">
        <v>3</v>
      </c>
      <c r="I1681">
        <v>6</v>
      </c>
      <c r="J1681" s="47" t="s">
        <v>504</v>
      </c>
      <c r="K1681" s="61" t="s">
        <v>106</v>
      </c>
      <c r="L1681" s="17" t="s">
        <v>21</v>
      </c>
      <c r="M1681">
        <v>120</v>
      </c>
      <c r="N1681">
        <v>123</v>
      </c>
      <c r="O1681">
        <v>14</v>
      </c>
      <c r="P1681">
        <v>33</v>
      </c>
      <c r="Q1681" t="s">
        <v>536</v>
      </c>
      <c r="R1681" t="s">
        <v>483</v>
      </c>
      <c r="S1681">
        <v>1000</v>
      </c>
      <c r="T1681" s="33" t="s">
        <v>417</v>
      </c>
      <c r="U1681">
        <v>2</v>
      </c>
      <c r="V1681">
        <v>88</v>
      </c>
      <c r="W1681" t="s">
        <v>589</v>
      </c>
      <c r="X1681">
        <v>8</v>
      </c>
      <c r="Y1681">
        <v>8</v>
      </c>
      <c r="Z1681">
        <v>7</v>
      </c>
      <c r="AD1681" t="s">
        <v>1115</v>
      </c>
      <c r="AE1681">
        <v>1162</v>
      </c>
      <c r="AF1681" t="s">
        <v>99</v>
      </c>
    </row>
    <row r="1682" spans="1:32" x14ac:dyDescent="0.25">
      <c r="A1682" s="23" t="s">
        <v>329</v>
      </c>
      <c r="B1682" s="18" t="s">
        <v>338</v>
      </c>
      <c r="C1682" s="37" t="str">
        <f>VLOOKUP(X1682, method!$A$1:$B$15, 2, 0)</f>
        <v>中前</v>
      </c>
      <c r="D1682" s="30">
        <v>5</v>
      </c>
      <c r="E1682" s="141" t="str">
        <f t="shared" si="52"/>
        <v>忠</v>
      </c>
      <c r="F1682" s="141">
        <f>COUNTIF($B$2:B1682,B1682)</f>
        <v>14</v>
      </c>
      <c r="G1682" s="141" t="str">
        <f t="shared" si="53"/>
        <v/>
      </c>
      <c r="H1682">
        <v>3</v>
      </c>
      <c r="I1682">
        <v>9</v>
      </c>
      <c r="J1682" s="47" t="s">
        <v>504</v>
      </c>
      <c r="K1682" s="66" t="s">
        <v>173</v>
      </c>
      <c r="L1682" s="17" t="s">
        <v>21</v>
      </c>
      <c r="M1682">
        <v>120</v>
      </c>
      <c r="N1682">
        <v>125</v>
      </c>
      <c r="O1682">
        <v>14</v>
      </c>
      <c r="P1682">
        <v>20</v>
      </c>
      <c r="Q1682" t="s">
        <v>670</v>
      </c>
      <c r="R1682" t="s">
        <v>457</v>
      </c>
      <c r="S1682" s="40">
        <v>1200</v>
      </c>
      <c r="T1682" s="34" t="s">
        <v>671</v>
      </c>
      <c r="U1682">
        <v>2</v>
      </c>
      <c r="V1682">
        <v>90</v>
      </c>
      <c r="W1682">
        <v>8</v>
      </c>
      <c r="X1682">
        <v>6</v>
      </c>
      <c r="Y1682">
        <v>3</v>
      </c>
      <c r="Z1682">
        <v>5</v>
      </c>
      <c r="AD1682" t="s">
        <v>754</v>
      </c>
      <c r="AE1682">
        <v>1160</v>
      </c>
      <c r="AF1682" t="s">
        <v>99</v>
      </c>
    </row>
    <row r="1683" spans="1:32" x14ac:dyDescent="0.25">
      <c r="A1683" s="23" t="s">
        <v>329</v>
      </c>
      <c r="B1683" s="18" t="s">
        <v>338</v>
      </c>
      <c r="C1683" s="35" t="str">
        <f>VLOOKUP(X1683, method!$A$1:$B$15, 2, 0)</f>
        <v>放頭</v>
      </c>
      <c r="D1683">
        <v>8</v>
      </c>
      <c r="E1683" s="141" t="str">
        <f t="shared" si="52"/>
        <v>忠</v>
      </c>
      <c r="F1683" s="141">
        <f>COUNTIF($B$2:B1683,B1683)</f>
        <v>15</v>
      </c>
      <c r="G1683" s="141" t="str">
        <f t="shared" si="53"/>
        <v/>
      </c>
      <c r="H1683">
        <v>3</v>
      </c>
      <c r="I1683">
        <v>3</v>
      </c>
      <c r="J1683" s="47" t="s">
        <v>504</v>
      </c>
      <c r="K1683" s="47" t="s">
        <v>504</v>
      </c>
      <c r="L1683" s="17" t="s">
        <v>21</v>
      </c>
      <c r="M1683">
        <v>120</v>
      </c>
      <c r="N1683">
        <v>128</v>
      </c>
      <c r="O1683">
        <v>14</v>
      </c>
      <c r="P1683">
        <v>16</v>
      </c>
      <c r="Q1683" t="s">
        <v>783</v>
      </c>
      <c r="R1683" t="s">
        <v>465</v>
      </c>
      <c r="S1683" s="40">
        <v>1200</v>
      </c>
      <c r="T1683" s="33" t="s">
        <v>417</v>
      </c>
      <c r="U1683">
        <v>2</v>
      </c>
      <c r="V1683">
        <v>92</v>
      </c>
      <c r="W1683" t="s">
        <v>484</v>
      </c>
      <c r="X1683">
        <v>2</v>
      </c>
      <c r="Y1683">
        <v>2</v>
      </c>
      <c r="Z1683">
        <v>8</v>
      </c>
      <c r="AD1683" t="s">
        <v>77</v>
      </c>
      <c r="AE1683">
        <v>1168</v>
      </c>
      <c r="AF1683" t="s">
        <v>99</v>
      </c>
    </row>
    <row r="1684" spans="1:32" x14ac:dyDescent="0.25">
      <c r="A1684" s="23" t="s">
        <v>329</v>
      </c>
      <c r="B1684" s="18" t="s">
        <v>338</v>
      </c>
      <c r="C1684" s="35" t="str">
        <f>VLOOKUP(X1684, method!$A$1:$B$15, 2, 0)</f>
        <v>放頭</v>
      </c>
      <c r="D1684">
        <v>13</v>
      </c>
      <c r="E1684" s="141" t="str">
        <f t="shared" si="52"/>
        <v>忠</v>
      </c>
      <c r="F1684" s="141">
        <f>COUNTIF($B$2:B1684,B1684)</f>
        <v>16</v>
      </c>
      <c r="G1684" s="141" t="str">
        <f t="shared" si="53"/>
        <v/>
      </c>
      <c r="H1684">
        <v>3</v>
      </c>
      <c r="I1684">
        <v>8</v>
      </c>
      <c r="J1684" s="47" t="s">
        <v>504</v>
      </c>
      <c r="K1684" s="47" t="s">
        <v>504</v>
      </c>
      <c r="L1684" s="17" t="s">
        <v>21</v>
      </c>
      <c r="M1684">
        <v>120</v>
      </c>
      <c r="N1684">
        <v>128</v>
      </c>
      <c r="O1684">
        <v>14</v>
      </c>
      <c r="P1684">
        <v>58</v>
      </c>
      <c r="Q1684" t="s">
        <v>745</v>
      </c>
      <c r="R1684" t="s">
        <v>465</v>
      </c>
      <c r="S1684" s="40">
        <v>1200</v>
      </c>
      <c r="T1684" s="33" t="s">
        <v>417</v>
      </c>
      <c r="U1684">
        <v>2</v>
      </c>
      <c r="V1684">
        <v>94</v>
      </c>
      <c r="W1684" t="s">
        <v>1808</v>
      </c>
      <c r="X1684">
        <v>3</v>
      </c>
      <c r="Y1684">
        <v>7</v>
      </c>
      <c r="Z1684">
        <v>13</v>
      </c>
      <c r="AD1684" t="s">
        <v>1809</v>
      </c>
      <c r="AE1684">
        <v>1168</v>
      </c>
      <c r="AF1684" t="s">
        <v>99</v>
      </c>
    </row>
    <row r="1685" spans="1:32" x14ac:dyDescent="0.25">
      <c r="A1685" s="23" t="s">
        <v>329</v>
      </c>
      <c r="B1685" s="18" t="s">
        <v>338</v>
      </c>
      <c r="C1685" s="37" t="str">
        <f>VLOOKUP(X1685, method!$A$1:$B$15, 2, 0)</f>
        <v>中前</v>
      </c>
      <c r="D1685">
        <v>12</v>
      </c>
      <c r="E1685" s="141" t="str">
        <f t="shared" si="52"/>
        <v>忠</v>
      </c>
      <c r="F1685" s="141">
        <f>COUNTIF($B$2:B1685,B1685)</f>
        <v>17</v>
      </c>
      <c r="G1685" s="141" t="str">
        <f t="shared" si="53"/>
        <v/>
      </c>
      <c r="H1685">
        <v>3</v>
      </c>
      <c r="I1685">
        <v>3</v>
      </c>
      <c r="J1685" s="47" t="s">
        <v>504</v>
      </c>
      <c r="K1685" s="55" t="s">
        <v>64</v>
      </c>
      <c r="L1685" s="17" t="s">
        <v>21</v>
      </c>
      <c r="M1685">
        <v>120</v>
      </c>
      <c r="N1685">
        <v>133</v>
      </c>
      <c r="O1685">
        <v>14</v>
      </c>
      <c r="P1685">
        <v>10</v>
      </c>
      <c r="Q1685" t="s">
        <v>1104</v>
      </c>
      <c r="R1685" s="32" t="s">
        <v>416</v>
      </c>
      <c r="S1685" s="40">
        <v>1200</v>
      </c>
      <c r="T1685" s="33" t="s">
        <v>417</v>
      </c>
      <c r="U1685">
        <v>2</v>
      </c>
      <c r="V1685">
        <v>95</v>
      </c>
      <c r="W1685" t="s">
        <v>738</v>
      </c>
      <c r="X1685">
        <v>7</v>
      </c>
      <c r="Y1685">
        <v>8</v>
      </c>
      <c r="Z1685">
        <v>12</v>
      </c>
      <c r="AD1685" t="s">
        <v>1810</v>
      </c>
      <c r="AE1685">
        <v>1154</v>
      </c>
      <c r="AF1685" t="s">
        <v>99</v>
      </c>
    </row>
    <row r="1686" spans="1:32" x14ac:dyDescent="0.25">
      <c r="A1686" s="23" t="s">
        <v>329</v>
      </c>
      <c r="B1686" s="18" t="s">
        <v>338</v>
      </c>
      <c r="C1686" s="37" t="str">
        <f>VLOOKUP(X1686, method!$A$1:$B$15, 2, 0)</f>
        <v>中前</v>
      </c>
      <c r="D1686">
        <v>13</v>
      </c>
      <c r="E1686" s="141" t="str">
        <f t="shared" si="52"/>
        <v>忠</v>
      </c>
      <c r="F1686" s="141">
        <f>COUNTIF($B$2:B1686,B1686)</f>
        <v>18</v>
      </c>
      <c r="G1686" s="141" t="str">
        <f t="shared" si="53"/>
        <v/>
      </c>
      <c r="H1686">
        <v>3</v>
      </c>
      <c r="I1686">
        <v>6</v>
      </c>
      <c r="J1686" s="47" t="s">
        <v>504</v>
      </c>
      <c r="K1686" s="47" t="s">
        <v>504</v>
      </c>
      <c r="L1686" s="17" t="s">
        <v>21</v>
      </c>
      <c r="M1686">
        <v>120</v>
      </c>
      <c r="N1686">
        <v>128</v>
      </c>
      <c r="O1686">
        <v>14</v>
      </c>
      <c r="P1686">
        <v>21</v>
      </c>
      <c r="Q1686" t="s">
        <v>634</v>
      </c>
      <c r="R1686" t="s">
        <v>465</v>
      </c>
      <c r="S1686" s="40">
        <v>1200</v>
      </c>
      <c r="T1686" s="33" t="s">
        <v>427</v>
      </c>
      <c r="U1686">
        <v>2</v>
      </c>
      <c r="V1686">
        <v>95</v>
      </c>
      <c r="W1686">
        <v>14</v>
      </c>
      <c r="X1686">
        <v>5</v>
      </c>
      <c r="Y1686">
        <v>8</v>
      </c>
      <c r="Z1686">
        <v>13</v>
      </c>
      <c r="AD1686" t="s">
        <v>818</v>
      </c>
      <c r="AE1686">
        <v>1143</v>
      </c>
      <c r="AF1686" t="s">
        <v>99</v>
      </c>
    </row>
    <row r="1687" spans="1:32" x14ac:dyDescent="0.25">
      <c r="A1687" s="23" t="s">
        <v>329</v>
      </c>
      <c r="B1687" s="18" t="s">
        <v>338</v>
      </c>
      <c r="C1687" s="35" t="str">
        <f>VLOOKUP(X1687, method!$A$1:$B$15, 2, 0)</f>
        <v>放頭</v>
      </c>
      <c r="D1687" s="28">
        <v>2</v>
      </c>
      <c r="E1687" s="140" t="str">
        <f t="shared" si="52"/>
        <v>忠</v>
      </c>
      <c r="F1687" s="140">
        <f>COUNTIF($B$2:B1687,B1687)</f>
        <v>19</v>
      </c>
      <c r="G1687" s="140" t="str">
        <f t="shared" si="53"/>
        <v/>
      </c>
      <c r="H1687">
        <v>3</v>
      </c>
      <c r="I1687">
        <v>1</v>
      </c>
      <c r="J1687" s="47" t="s">
        <v>504</v>
      </c>
      <c r="K1687" s="47" t="s">
        <v>504</v>
      </c>
      <c r="L1687" s="17" t="s">
        <v>21</v>
      </c>
      <c r="M1687">
        <v>120</v>
      </c>
      <c r="N1687">
        <v>127</v>
      </c>
      <c r="O1687">
        <v>14</v>
      </c>
      <c r="P1687">
        <v>7.1</v>
      </c>
      <c r="Q1687" t="s">
        <v>637</v>
      </c>
      <c r="R1687" t="s">
        <v>501</v>
      </c>
      <c r="S1687" s="40">
        <v>1200</v>
      </c>
      <c r="T1687" s="34" t="s">
        <v>755</v>
      </c>
      <c r="U1687">
        <v>2</v>
      </c>
      <c r="V1687">
        <v>94</v>
      </c>
      <c r="W1687" s="12" t="s">
        <v>539</v>
      </c>
      <c r="X1687">
        <v>1</v>
      </c>
      <c r="Y1687">
        <v>1</v>
      </c>
      <c r="Z1687">
        <v>2</v>
      </c>
      <c r="AD1687" t="s">
        <v>144</v>
      </c>
      <c r="AE1687">
        <v>1147</v>
      </c>
      <c r="AF1687" t="s">
        <v>99</v>
      </c>
    </row>
    <row r="1688" spans="1:32" x14ac:dyDescent="0.25">
      <c r="A1688" s="23" t="s">
        <v>329</v>
      </c>
      <c r="B1688" s="18" t="s">
        <v>338</v>
      </c>
      <c r="C1688" s="37" t="str">
        <f>VLOOKUP(X1688, method!$A$1:$B$15, 2, 0)</f>
        <v>中前</v>
      </c>
      <c r="D1688" s="28">
        <v>3</v>
      </c>
      <c r="E1688" s="140" t="str">
        <f t="shared" si="52"/>
        <v>忠</v>
      </c>
      <c r="F1688" s="140">
        <f>COUNTIF($B$2:B1688,B1688)</f>
        <v>20</v>
      </c>
      <c r="G1688" s="140" t="str">
        <f t="shared" si="53"/>
        <v/>
      </c>
      <c r="H1688">
        <v>3</v>
      </c>
      <c r="I1688">
        <v>1</v>
      </c>
      <c r="J1688" s="47" t="s">
        <v>504</v>
      </c>
      <c r="K1688" s="47" t="s">
        <v>504</v>
      </c>
      <c r="L1688" s="17" t="s">
        <v>21</v>
      </c>
      <c r="M1688">
        <v>120</v>
      </c>
      <c r="N1688">
        <v>115</v>
      </c>
      <c r="O1688">
        <v>14</v>
      </c>
      <c r="P1688">
        <v>9</v>
      </c>
      <c r="Q1688" t="s">
        <v>993</v>
      </c>
      <c r="R1688" t="s">
        <v>483</v>
      </c>
      <c r="S1688" s="40">
        <v>1200</v>
      </c>
      <c r="T1688" s="34" t="s">
        <v>438</v>
      </c>
      <c r="U1688">
        <v>1</v>
      </c>
      <c r="V1688">
        <v>94</v>
      </c>
      <c r="W1688" t="s">
        <v>435</v>
      </c>
      <c r="X1688">
        <v>4</v>
      </c>
      <c r="Y1688">
        <v>4</v>
      </c>
      <c r="Z1688">
        <v>3</v>
      </c>
      <c r="AD1688" t="s">
        <v>1811</v>
      </c>
      <c r="AE1688">
        <v>1132</v>
      </c>
      <c r="AF1688" t="s">
        <v>99</v>
      </c>
    </row>
    <row r="1689" spans="1:32" x14ac:dyDescent="0.25">
      <c r="A1689" s="23" t="s">
        <v>329</v>
      </c>
      <c r="B1689" s="18" t="s">
        <v>338</v>
      </c>
      <c r="C1689" s="35" t="str">
        <f>VLOOKUP(X1689, method!$A$1:$B$15, 2, 0)</f>
        <v>放頭</v>
      </c>
      <c r="D1689" s="30">
        <v>5</v>
      </c>
      <c r="E1689" s="141" t="str">
        <f t="shared" si="52"/>
        <v>忠</v>
      </c>
      <c r="F1689" s="141">
        <f>COUNTIF($B$2:B1689,B1689)</f>
        <v>21</v>
      </c>
      <c r="G1689" s="141" t="str">
        <f t="shared" si="53"/>
        <v/>
      </c>
      <c r="H1689">
        <v>3</v>
      </c>
      <c r="I1689">
        <v>3</v>
      </c>
      <c r="J1689" s="47" t="s">
        <v>504</v>
      </c>
      <c r="K1689" s="47" t="s">
        <v>504</v>
      </c>
      <c r="L1689" s="17" t="s">
        <v>21</v>
      </c>
      <c r="M1689">
        <v>120</v>
      </c>
      <c r="N1689">
        <v>126</v>
      </c>
      <c r="O1689">
        <v>14</v>
      </c>
      <c r="P1689">
        <v>23</v>
      </c>
      <c r="Q1689" t="s">
        <v>723</v>
      </c>
      <c r="R1689" t="s">
        <v>483</v>
      </c>
      <c r="S1689" s="40">
        <v>1200</v>
      </c>
      <c r="T1689" s="33" t="s">
        <v>427</v>
      </c>
      <c r="U1689">
        <v>2</v>
      </c>
      <c r="V1689">
        <v>94</v>
      </c>
      <c r="W1689" t="s">
        <v>435</v>
      </c>
      <c r="X1689">
        <v>2</v>
      </c>
      <c r="Y1689">
        <v>2</v>
      </c>
      <c r="Z1689">
        <v>5</v>
      </c>
      <c r="AD1689" t="s">
        <v>1811</v>
      </c>
      <c r="AE1689">
        <v>1159</v>
      </c>
      <c r="AF1689" t="s">
        <v>99</v>
      </c>
    </row>
    <row r="1690" spans="1:32" x14ac:dyDescent="0.25">
      <c r="A1690" s="23" t="s">
        <v>329</v>
      </c>
      <c r="B1690" s="18" t="s">
        <v>338</v>
      </c>
      <c r="C1690" s="37" t="str">
        <f>VLOOKUP(X1690, method!$A$1:$B$15, 2, 0)</f>
        <v>中前</v>
      </c>
      <c r="D1690" s="28">
        <v>3</v>
      </c>
      <c r="E1690" s="140" t="str">
        <f t="shared" si="52"/>
        <v>忠</v>
      </c>
      <c r="F1690" s="140">
        <f>COUNTIF($B$2:B1690,B1690)</f>
        <v>22</v>
      </c>
      <c r="G1690" s="140" t="str">
        <f t="shared" si="53"/>
        <v/>
      </c>
      <c r="H1690">
        <v>3</v>
      </c>
      <c r="I1690">
        <v>1</v>
      </c>
      <c r="J1690" s="47" t="s">
        <v>504</v>
      </c>
      <c r="K1690" s="61" t="s">
        <v>106</v>
      </c>
      <c r="L1690" s="17" t="s">
        <v>21</v>
      </c>
      <c r="M1690">
        <v>120</v>
      </c>
      <c r="N1690">
        <v>132</v>
      </c>
      <c r="O1690">
        <v>14</v>
      </c>
      <c r="P1690">
        <v>3.8</v>
      </c>
      <c r="Q1690" t="s">
        <v>909</v>
      </c>
      <c r="R1690" s="32" t="s">
        <v>416</v>
      </c>
      <c r="S1690" s="40">
        <v>1200</v>
      </c>
      <c r="T1690" s="33" t="s">
        <v>417</v>
      </c>
      <c r="U1690">
        <v>2</v>
      </c>
      <c r="V1690">
        <v>93</v>
      </c>
      <c r="W1690" s="12" t="s">
        <v>539</v>
      </c>
      <c r="X1690">
        <v>4</v>
      </c>
      <c r="Y1690">
        <v>3</v>
      </c>
      <c r="Z1690">
        <v>3</v>
      </c>
      <c r="AD1690" t="s">
        <v>339</v>
      </c>
      <c r="AE1690">
        <v>1149</v>
      </c>
      <c r="AF1690" t="s">
        <v>99</v>
      </c>
    </row>
    <row r="1691" spans="1:32" x14ac:dyDescent="0.25">
      <c r="A1691" s="23" t="s">
        <v>329</v>
      </c>
      <c r="B1691" s="18" t="s">
        <v>338</v>
      </c>
      <c r="C1691" s="35" t="str">
        <f>VLOOKUP(X1691, method!$A$1:$B$15, 2, 0)</f>
        <v>放頭</v>
      </c>
      <c r="D1691" s="28">
        <v>1</v>
      </c>
      <c r="E1691" s="140" t="str">
        <f t="shared" si="52"/>
        <v>忠</v>
      </c>
      <c r="F1691" s="140">
        <f>COUNTIF($B$2:B1691,B1691)</f>
        <v>23</v>
      </c>
      <c r="G1691" s="140" t="str">
        <f t="shared" si="53"/>
        <v/>
      </c>
      <c r="H1691">
        <v>3</v>
      </c>
      <c r="I1691">
        <v>5</v>
      </c>
      <c r="J1691" s="47" t="s">
        <v>504</v>
      </c>
      <c r="K1691" s="61" t="s">
        <v>106</v>
      </c>
      <c r="L1691" s="17" t="s">
        <v>21</v>
      </c>
      <c r="M1691">
        <v>120</v>
      </c>
      <c r="N1691">
        <v>123</v>
      </c>
      <c r="O1691">
        <v>14</v>
      </c>
      <c r="P1691">
        <v>5.4</v>
      </c>
      <c r="Q1691" t="s">
        <v>1206</v>
      </c>
      <c r="R1691" s="32" t="s">
        <v>426</v>
      </c>
      <c r="S1691" s="40">
        <v>1200</v>
      </c>
      <c r="T1691" s="33" t="s">
        <v>417</v>
      </c>
      <c r="U1691">
        <v>2</v>
      </c>
      <c r="V1691">
        <v>86</v>
      </c>
      <c r="W1691" s="12" t="s">
        <v>539</v>
      </c>
      <c r="X1691">
        <v>1</v>
      </c>
      <c r="Y1691">
        <v>1</v>
      </c>
      <c r="Z1691">
        <v>1</v>
      </c>
      <c r="AD1691" t="s">
        <v>256</v>
      </c>
      <c r="AE1691">
        <v>1155</v>
      </c>
      <c r="AF1691" t="s">
        <v>99</v>
      </c>
    </row>
    <row r="1692" spans="1:32" x14ac:dyDescent="0.25">
      <c r="A1692" s="23" t="s">
        <v>329</v>
      </c>
      <c r="B1692" s="18" t="s">
        <v>338</v>
      </c>
      <c r="C1692" s="35" t="str">
        <f>VLOOKUP(X1692, method!$A$1:$B$15, 2, 0)</f>
        <v>放頭</v>
      </c>
      <c r="D1692" s="28">
        <v>1</v>
      </c>
      <c r="E1692" s="140" t="str">
        <f t="shared" si="52"/>
        <v>忠</v>
      </c>
      <c r="F1692" s="140">
        <f>COUNTIF($B$2:B1692,B1692)</f>
        <v>24</v>
      </c>
      <c r="G1692" s="140" t="str">
        <f t="shared" si="53"/>
        <v/>
      </c>
      <c r="H1692">
        <v>3</v>
      </c>
      <c r="I1692">
        <v>4</v>
      </c>
      <c r="J1692" s="47" t="s">
        <v>504</v>
      </c>
      <c r="K1692" s="47" t="s">
        <v>504</v>
      </c>
      <c r="L1692" s="17" t="s">
        <v>21</v>
      </c>
      <c r="M1692">
        <v>120</v>
      </c>
      <c r="N1692">
        <v>130</v>
      </c>
      <c r="O1692">
        <v>14</v>
      </c>
      <c r="P1692">
        <v>7.9</v>
      </c>
      <c r="Q1692" t="s">
        <v>942</v>
      </c>
      <c r="R1692" s="32" t="s">
        <v>416</v>
      </c>
      <c r="S1692" s="40">
        <v>1200</v>
      </c>
      <c r="T1692" s="33" t="s">
        <v>417</v>
      </c>
      <c r="U1692">
        <v>3</v>
      </c>
      <c r="V1692">
        <v>75</v>
      </c>
      <c r="W1692" t="s">
        <v>589</v>
      </c>
      <c r="X1692">
        <v>1</v>
      </c>
      <c r="Y1692">
        <v>1</v>
      </c>
      <c r="Z1692">
        <v>1</v>
      </c>
      <c r="AD1692" t="s">
        <v>1064</v>
      </c>
      <c r="AE1692">
        <v>1161</v>
      </c>
      <c r="AF1692" t="s">
        <v>99</v>
      </c>
    </row>
    <row r="1693" spans="1:32" x14ac:dyDescent="0.25">
      <c r="A1693" s="23" t="s">
        <v>329</v>
      </c>
      <c r="B1693" s="18" t="s">
        <v>338</v>
      </c>
      <c r="C1693" s="35" t="str">
        <f>VLOOKUP(X1693, method!$A$1:$B$15, 2, 0)</f>
        <v>放頭</v>
      </c>
      <c r="D1693">
        <v>7</v>
      </c>
      <c r="E1693" s="141" t="str">
        <f t="shared" si="52"/>
        <v>忠</v>
      </c>
      <c r="F1693" s="141">
        <f>COUNTIF($B$2:B1693,B1693)</f>
        <v>25</v>
      </c>
      <c r="G1693" s="141" t="str">
        <f t="shared" si="53"/>
        <v/>
      </c>
      <c r="H1693">
        <v>3</v>
      </c>
      <c r="I1693">
        <v>6</v>
      </c>
      <c r="J1693" s="47" t="s">
        <v>504</v>
      </c>
      <c r="K1693" s="47" t="s">
        <v>504</v>
      </c>
      <c r="L1693" s="17" t="s">
        <v>21</v>
      </c>
      <c r="M1693">
        <v>120</v>
      </c>
      <c r="N1693">
        <v>127</v>
      </c>
      <c r="O1693">
        <v>14</v>
      </c>
      <c r="P1693">
        <v>8.6999999999999993</v>
      </c>
      <c r="Q1693" t="s">
        <v>760</v>
      </c>
      <c r="R1693" s="32" t="s">
        <v>416</v>
      </c>
      <c r="S1693" s="40">
        <v>1200</v>
      </c>
      <c r="T1693" s="33" t="s">
        <v>417</v>
      </c>
      <c r="U1693">
        <v>3</v>
      </c>
      <c r="V1693">
        <v>77</v>
      </c>
      <c r="W1693" t="s">
        <v>516</v>
      </c>
      <c r="X1693">
        <v>1</v>
      </c>
      <c r="Y1693">
        <v>1</v>
      </c>
      <c r="Z1693">
        <v>7</v>
      </c>
      <c r="AD1693" t="s">
        <v>1471</v>
      </c>
      <c r="AE1693">
        <v>1175</v>
      </c>
      <c r="AF1693" t="s">
        <v>99</v>
      </c>
    </row>
    <row r="1694" spans="1:32" x14ac:dyDescent="0.25">
      <c r="A1694" s="23" t="s">
        <v>329</v>
      </c>
      <c r="B1694" s="18" t="s">
        <v>338</v>
      </c>
      <c r="C1694" s="35" t="str">
        <f>VLOOKUP(X1694, method!$A$1:$B$15, 2, 0)</f>
        <v>放頭</v>
      </c>
      <c r="D1694" s="30">
        <v>4</v>
      </c>
      <c r="E1694" s="141" t="str">
        <f t="shared" si="52"/>
        <v>忠</v>
      </c>
      <c r="F1694" s="141">
        <f>COUNTIF($B$2:B1694,B1694)</f>
        <v>26</v>
      </c>
      <c r="G1694" s="141" t="str">
        <f t="shared" si="53"/>
        <v/>
      </c>
      <c r="H1694">
        <v>3</v>
      </c>
      <c r="I1694">
        <v>4</v>
      </c>
      <c r="J1694" s="47" t="s">
        <v>504</v>
      </c>
      <c r="K1694" s="47" t="s">
        <v>504</v>
      </c>
      <c r="L1694" s="17" t="s">
        <v>21</v>
      </c>
      <c r="M1694">
        <v>120</v>
      </c>
      <c r="N1694">
        <v>130</v>
      </c>
      <c r="O1694">
        <v>14</v>
      </c>
      <c r="P1694">
        <v>6.9</v>
      </c>
      <c r="Q1694" t="s">
        <v>1371</v>
      </c>
      <c r="R1694" s="32" t="s">
        <v>432</v>
      </c>
      <c r="S1694" s="40">
        <v>1200</v>
      </c>
      <c r="T1694" s="33" t="s">
        <v>417</v>
      </c>
      <c r="U1694">
        <v>3</v>
      </c>
      <c r="V1694">
        <v>78</v>
      </c>
      <c r="W1694" t="s">
        <v>435</v>
      </c>
      <c r="X1694">
        <v>2</v>
      </c>
      <c r="Y1694">
        <v>2</v>
      </c>
      <c r="Z1694">
        <v>4</v>
      </c>
      <c r="AD1694" t="s">
        <v>523</v>
      </c>
      <c r="AE1694">
        <v>1177</v>
      </c>
      <c r="AF1694" t="s">
        <v>99</v>
      </c>
    </row>
    <row r="1695" spans="1:32" x14ac:dyDescent="0.25">
      <c r="A1695" s="23" t="s">
        <v>329</v>
      </c>
      <c r="B1695" s="18" t="s">
        <v>338</v>
      </c>
      <c r="C1695" s="35" t="str">
        <f>VLOOKUP(X1695, method!$A$1:$B$15, 2, 0)</f>
        <v>放頭</v>
      </c>
      <c r="D1695">
        <v>12</v>
      </c>
      <c r="E1695" s="141" t="str">
        <f t="shared" si="52"/>
        <v>忠</v>
      </c>
      <c r="F1695" s="141">
        <f>COUNTIF($B$2:B1695,B1695)</f>
        <v>27</v>
      </c>
      <c r="G1695" s="141" t="str">
        <f t="shared" si="53"/>
        <v/>
      </c>
      <c r="H1695">
        <v>3</v>
      </c>
      <c r="I1695">
        <v>12</v>
      </c>
      <c r="J1695" s="47" t="s">
        <v>504</v>
      </c>
      <c r="K1695" s="47" t="s">
        <v>504</v>
      </c>
      <c r="L1695" s="17" t="s">
        <v>21</v>
      </c>
      <c r="M1695">
        <v>120</v>
      </c>
      <c r="N1695">
        <v>130</v>
      </c>
      <c r="O1695">
        <v>14</v>
      </c>
      <c r="P1695">
        <v>7.9</v>
      </c>
      <c r="Q1695" t="s">
        <v>763</v>
      </c>
      <c r="R1695" s="32" t="s">
        <v>432</v>
      </c>
      <c r="S1695" s="40">
        <v>1200</v>
      </c>
      <c r="T1695" s="33" t="s">
        <v>417</v>
      </c>
      <c r="U1695">
        <v>3</v>
      </c>
      <c r="V1695">
        <v>78</v>
      </c>
      <c r="W1695">
        <v>11</v>
      </c>
      <c r="X1695">
        <v>3</v>
      </c>
      <c r="Y1695">
        <v>3</v>
      </c>
      <c r="Z1695">
        <v>12</v>
      </c>
      <c r="AD1695" t="s">
        <v>1499</v>
      </c>
      <c r="AE1695">
        <v>1170</v>
      </c>
      <c r="AF1695" t="s">
        <v>99</v>
      </c>
    </row>
    <row r="1696" spans="1:32" x14ac:dyDescent="0.25">
      <c r="A1696" s="23" t="s">
        <v>329</v>
      </c>
      <c r="B1696" s="18" t="s">
        <v>338</v>
      </c>
      <c r="C1696" s="35" t="str">
        <f>VLOOKUP(X1696, method!$A$1:$B$15, 2, 0)</f>
        <v>放頭</v>
      </c>
      <c r="D1696" s="28">
        <v>3</v>
      </c>
      <c r="E1696" s="140" t="str">
        <f t="shared" si="52"/>
        <v>忠</v>
      </c>
      <c r="F1696" s="140">
        <f>COUNTIF($B$2:B1696,B1696)</f>
        <v>28</v>
      </c>
      <c r="G1696" s="140" t="str">
        <f t="shared" si="53"/>
        <v/>
      </c>
      <c r="H1696">
        <v>3</v>
      </c>
      <c r="I1696">
        <v>2</v>
      </c>
      <c r="J1696" s="47" t="s">
        <v>504</v>
      </c>
      <c r="K1696" s="47" t="s">
        <v>504</v>
      </c>
      <c r="L1696" s="17" t="s">
        <v>21</v>
      </c>
      <c r="M1696">
        <v>120</v>
      </c>
      <c r="N1696">
        <v>129</v>
      </c>
      <c r="O1696">
        <v>14</v>
      </c>
      <c r="P1696">
        <v>21</v>
      </c>
      <c r="Q1696" t="s">
        <v>765</v>
      </c>
      <c r="R1696" s="32" t="s">
        <v>432</v>
      </c>
      <c r="S1696" s="40">
        <v>1200</v>
      </c>
      <c r="T1696" s="33" t="s">
        <v>417</v>
      </c>
      <c r="U1696">
        <v>3</v>
      </c>
      <c r="V1696">
        <v>77</v>
      </c>
      <c r="W1696" s="12" t="s">
        <v>446</v>
      </c>
      <c r="X1696">
        <v>1</v>
      </c>
      <c r="Y1696">
        <v>1</v>
      </c>
      <c r="Z1696">
        <v>3</v>
      </c>
      <c r="AD1696" t="s">
        <v>620</v>
      </c>
      <c r="AE1696">
        <v>1160</v>
      </c>
      <c r="AF1696" t="s">
        <v>99</v>
      </c>
    </row>
    <row r="1697" spans="1:32" x14ac:dyDescent="0.25">
      <c r="A1697" s="23" t="s">
        <v>329</v>
      </c>
      <c r="B1697" s="18" t="s">
        <v>338</v>
      </c>
      <c r="C1697" s="35" t="str">
        <f>VLOOKUP(X1697, method!$A$1:$B$15, 2, 0)</f>
        <v>放頭</v>
      </c>
      <c r="D1697">
        <v>9</v>
      </c>
      <c r="E1697" s="141" t="str">
        <f t="shared" si="52"/>
        <v>忠</v>
      </c>
      <c r="F1697" s="141">
        <f>COUNTIF($B$2:B1697,B1697)</f>
        <v>29</v>
      </c>
      <c r="G1697" s="141" t="str">
        <f t="shared" si="53"/>
        <v/>
      </c>
      <c r="H1697">
        <v>3</v>
      </c>
      <c r="I1697">
        <v>7</v>
      </c>
      <c r="J1697" s="47" t="s">
        <v>504</v>
      </c>
      <c r="K1697" s="47" t="s">
        <v>504</v>
      </c>
      <c r="L1697" s="17" t="s">
        <v>21</v>
      </c>
      <c r="M1697">
        <v>120</v>
      </c>
      <c r="N1697">
        <v>130</v>
      </c>
      <c r="O1697">
        <v>14</v>
      </c>
      <c r="P1697">
        <v>10</v>
      </c>
      <c r="Q1697" t="s">
        <v>767</v>
      </c>
      <c r="R1697" s="31" t="s">
        <v>420</v>
      </c>
      <c r="S1697" s="40">
        <v>1200</v>
      </c>
      <c r="T1697" s="33" t="s">
        <v>417</v>
      </c>
      <c r="U1697">
        <v>3</v>
      </c>
      <c r="V1697">
        <v>78</v>
      </c>
      <c r="W1697">
        <v>5</v>
      </c>
      <c r="X1697">
        <v>1</v>
      </c>
      <c r="Y1697">
        <v>1</v>
      </c>
      <c r="Z1697">
        <v>9</v>
      </c>
      <c r="AD1697" t="s">
        <v>497</v>
      </c>
      <c r="AE1697">
        <v>1153</v>
      </c>
      <c r="AF1697" t="s">
        <v>99</v>
      </c>
    </row>
    <row r="1698" spans="1:32" x14ac:dyDescent="0.25">
      <c r="A1698" s="23" t="s">
        <v>329</v>
      </c>
      <c r="B1698" s="18" t="s">
        <v>338</v>
      </c>
      <c r="C1698" s="37" t="str">
        <f>VLOOKUP(X1698, method!$A$1:$B$15, 2, 0)</f>
        <v>中前</v>
      </c>
      <c r="D1698">
        <v>6</v>
      </c>
      <c r="E1698" s="141" t="str">
        <f t="shared" si="52"/>
        <v>忠</v>
      </c>
      <c r="F1698" s="141">
        <f>COUNTIF($B$2:B1698,B1698)</f>
        <v>30</v>
      </c>
      <c r="G1698" s="141" t="str">
        <f t="shared" si="53"/>
        <v/>
      </c>
      <c r="H1698">
        <v>3</v>
      </c>
      <c r="I1698">
        <v>5</v>
      </c>
      <c r="J1698" s="47" t="s">
        <v>504</v>
      </c>
      <c r="K1698" s="47" t="s">
        <v>504</v>
      </c>
      <c r="L1698" s="17" t="s">
        <v>21</v>
      </c>
      <c r="M1698">
        <v>120</v>
      </c>
      <c r="N1698">
        <v>126</v>
      </c>
      <c r="O1698">
        <v>14</v>
      </c>
      <c r="P1698">
        <v>7.8</v>
      </c>
      <c r="Q1698" t="s">
        <v>1316</v>
      </c>
      <c r="R1698" s="32" t="s">
        <v>432</v>
      </c>
      <c r="S1698" s="40">
        <v>1200</v>
      </c>
      <c r="T1698" s="33" t="s">
        <v>417</v>
      </c>
      <c r="U1698">
        <v>3</v>
      </c>
      <c r="V1698">
        <v>78</v>
      </c>
      <c r="W1698" t="s">
        <v>435</v>
      </c>
      <c r="X1698">
        <v>6</v>
      </c>
      <c r="Y1698">
        <v>6</v>
      </c>
      <c r="Z1698">
        <v>6</v>
      </c>
      <c r="AD1698" t="s">
        <v>630</v>
      </c>
      <c r="AE1698">
        <v>1176</v>
      </c>
      <c r="AF1698" t="s">
        <v>99</v>
      </c>
    </row>
    <row r="1699" spans="1:32" x14ac:dyDescent="0.25">
      <c r="A1699" s="23" t="s">
        <v>329</v>
      </c>
      <c r="B1699" s="19" t="s">
        <v>341</v>
      </c>
      <c r="C1699" s="35" t="str">
        <f>VLOOKUP(X1699, method!$A$1:$B$15, 2, 0)</f>
        <v>放頭</v>
      </c>
      <c r="D1699">
        <v>9</v>
      </c>
      <c r="E1699" s="141" t="str">
        <f t="shared" si="52"/>
        <v>忠</v>
      </c>
      <c r="F1699" s="141">
        <f>COUNTIF($B$2:B1699,B1699)</f>
        <v>1</v>
      </c>
      <c r="G1699" s="141" t="str">
        <f t="shared" si="53"/>
        <v/>
      </c>
      <c r="H1699">
        <v>10</v>
      </c>
      <c r="I1699">
        <v>7</v>
      </c>
      <c r="J1699" s="67" t="s">
        <v>195</v>
      </c>
      <c r="K1699" s="63" t="s">
        <v>140</v>
      </c>
      <c r="L1699" s="19" t="s">
        <v>32</v>
      </c>
      <c r="M1699">
        <v>122</v>
      </c>
      <c r="N1699">
        <v>117</v>
      </c>
      <c r="O1699">
        <v>17</v>
      </c>
      <c r="P1699">
        <v>22</v>
      </c>
      <c r="Q1699" t="s">
        <v>728</v>
      </c>
      <c r="R1699" t="s">
        <v>508</v>
      </c>
      <c r="S1699">
        <v>1000</v>
      </c>
      <c r="T1699" s="33" t="s">
        <v>417</v>
      </c>
      <c r="U1699">
        <v>2</v>
      </c>
      <c r="V1699">
        <v>86</v>
      </c>
      <c r="W1699" t="s">
        <v>519</v>
      </c>
      <c r="X1699">
        <v>1</v>
      </c>
      <c r="Y1699">
        <v>1</v>
      </c>
      <c r="Z1699">
        <v>9</v>
      </c>
      <c r="AD1699" t="s">
        <v>1812</v>
      </c>
      <c r="AE1699">
        <v>1083</v>
      </c>
      <c r="AF1699" t="s">
        <v>1813</v>
      </c>
    </row>
    <row r="1700" spans="1:32" x14ac:dyDescent="0.25">
      <c r="A1700" s="23" t="s">
        <v>329</v>
      </c>
      <c r="B1700" s="19" t="s">
        <v>341</v>
      </c>
      <c r="C1700" s="35" t="str">
        <f>VLOOKUP(X1700, method!$A$1:$B$15, 2, 0)</f>
        <v>放頭</v>
      </c>
      <c r="D1700">
        <v>10</v>
      </c>
      <c r="E1700" s="141" t="str">
        <f t="shared" si="52"/>
        <v>忠</v>
      </c>
      <c r="F1700" s="141">
        <f>COUNTIF($B$2:B1700,B1700)</f>
        <v>2</v>
      </c>
      <c r="G1700" s="141" t="str">
        <f t="shared" si="53"/>
        <v/>
      </c>
      <c r="H1700">
        <v>10</v>
      </c>
      <c r="I1700">
        <v>6</v>
      </c>
      <c r="J1700" s="67" t="s">
        <v>195</v>
      </c>
      <c r="K1700" s="67" t="s">
        <v>195</v>
      </c>
      <c r="L1700" s="19" t="s">
        <v>32</v>
      </c>
      <c r="M1700">
        <v>122</v>
      </c>
      <c r="N1700">
        <v>124</v>
      </c>
      <c r="O1700">
        <v>17</v>
      </c>
      <c r="P1700">
        <v>12</v>
      </c>
      <c r="Q1700" t="s">
        <v>731</v>
      </c>
      <c r="R1700" s="32" t="s">
        <v>416</v>
      </c>
      <c r="S1700" s="40">
        <v>1200</v>
      </c>
      <c r="T1700" s="33" t="s">
        <v>427</v>
      </c>
      <c r="U1700">
        <v>2</v>
      </c>
      <c r="V1700">
        <v>86</v>
      </c>
      <c r="W1700">
        <v>7</v>
      </c>
      <c r="X1700">
        <v>1</v>
      </c>
      <c r="Y1700">
        <v>1</v>
      </c>
      <c r="Z1700">
        <v>10</v>
      </c>
      <c r="AD1700" t="s">
        <v>1814</v>
      </c>
      <c r="AE1700">
        <v>1066</v>
      </c>
      <c r="AF1700" t="s">
        <v>1813</v>
      </c>
    </row>
    <row r="1701" spans="1:32" x14ac:dyDescent="0.25">
      <c r="A1701" s="23" t="s">
        <v>329</v>
      </c>
      <c r="B1701" s="19" t="s">
        <v>341</v>
      </c>
      <c r="C1701" s="35" t="str">
        <f>VLOOKUP(X1701, method!$A$1:$B$15, 2, 0)</f>
        <v>放頭</v>
      </c>
      <c r="D1701" s="28">
        <v>1</v>
      </c>
      <c r="E1701" s="140" t="str">
        <f t="shared" si="52"/>
        <v>忠</v>
      </c>
      <c r="F1701" s="140">
        <f>COUNTIF($B$2:B1701,B1701)</f>
        <v>3</v>
      </c>
      <c r="G1701" s="140" t="str">
        <f t="shared" si="53"/>
        <v/>
      </c>
      <c r="H1701">
        <v>10</v>
      </c>
      <c r="I1701">
        <v>4</v>
      </c>
      <c r="J1701" s="67" t="s">
        <v>195</v>
      </c>
      <c r="K1701" s="67" t="s">
        <v>195</v>
      </c>
      <c r="L1701" s="19" t="s">
        <v>32</v>
      </c>
      <c r="M1701">
        <v>122</v>
      </c>
      <c r="N1701">
        <v>121</v>
      </c>
      <c r="O1701">
        <v>17</v>
      </c>
      <c r="P1701">
        <v>4.2</v>
      </c>
      <c r="Q1701" t="s">
        <v>422</v>
      </c>
      <c r="R1701" s="31" t="s">
        <v>420</v>
      </c>
      <c r="S1701">
        <v>1000</v>
      </c>
      <c r="T1701" s="33" t="s">
        <v>417</v>
      </c>
      <c r="U1701">
        <v>2</v>
      </c>
      <c r="V1701">
        <v>78</v>
      </c>
      <c r="W1701" s="12" t="s">
        <v>539</v>
      </c>
      <c r="X1701">
        <v>1</v>
      </c>
      <c r="Y1701">
        <v>1</v>
      </c>
      <c r="Z1701">
        <v>1</v>
      </c>
      <c r="AD1701" t="s">
        <v>1815</v>
      </c>
      <c r="AE1701">
        <v>1059</v>
      </c>
      <c r="AF1701" t="s">
        <v>1813</v>
      </c>
    </row>
    <row r="1702" spans="1:32" x14ac:dyDescent="0.25">
      <c r="A1702" s="23" t="s">
        <v>329</v>
      </c>
      <c r="B1702" s="19" t="s">
        <v>341</v>
      </c>
      <c r="C1702" s="37" t="str">
        <f>VLOOKUP(X1702, method!$A$1:$B$15, 2, 0)</f>
        <v>中前</v>
      </c>
      <c r="D1702" s="28">
        <v>3</v>
      </c>
      <c r="E1702" s="140" t="str">
        <f t="shared" si="52"/>
        <v>忠</v>
      </c>
      <c r="F1702" s="140">
        <f>COUNTIF($B$2:B1702,B1702)</f>
        <v>4</v>
      </c>
      <c r="G1702" s="140" t="str">
        <f t="shared" si="53"/>
        <v/>
      </c>
      <c r="H1702">
        <v>10</v>
      </c>
      <c r="I1702">
        <v>11</v>
      </c>
      <c r="J1702" s="67" t="s">
        <v>195</v>
      </c>
      <c r="K1702" s="67" t="s">
        <v>195</v>
      </c>
      <c r="L1702" s="19" t="s">
        <v>32</v>
      </c>
      <c r="M1702">
        <v>122</v>
      </c>
      <c r="N1702">
        <v>128</v>
      </c>
      <c r="O1702">
        <v>17</v>
      </c>
      <c r="P1702">
        <v>15</v>
      </c>
      <c r="Q1702" t="s">
        <v>500</v>
      </c>
      <c r="R1702" t="s">
        <v>501</v>
      </c>
      <c r="S1702">
        <v>1000</v>
      </c>
      <c r="T1702" s="33" t="s">
        <v>427</v>
      </c>
      <c r="U1702">
        <v>3</v>
      </c>
      <c r="V1702">
        <v>78</v>
      </c>
      <c r="W1702" s="12" t="s">
        <v>418</v>
      </c>
      <c r="X1702">
        <v>5</v>
      </c>
      <c r="Y1702">
        <v>4</v>
      </c>
      <c r="Z1702">
        <v>3</v>
      </c>
      <c r="AD1702" t="s">
        <v>1816</v>
      </c>
      <c r="AE1702">
        <v>1056</v>
      </c>
      <c r="AF1702" t="s">
        <v>1813</v>
      </c>
    </row>
    <row r="1703" spans="1:32" x14ac:dyDescent="0.25">
      <c r="A1703" s="23" t="s">
        <v>329</v>
      </c>
      <c r="B1703" s="19" t="s">
        <v>341</v>
      </c>
      <c r="C1703" s="35" t="str">
        <f>VLOOKUP(X1703, method!$A$1:$B$15, 2, 0)</f>
        <v>放頭</v>
      </c>
      <c r="D1703" s="28">
        <v>2</v>
      </c>
      <c r="E1703" s="140" t="str">
        <f t="shared" si="52"/>
        <v>忠</v>
      </c>
      <c r="F1703" s="140">
        <f>COUNTIF($B$2:B1703,B1703)</f>
        <v>5</v>
      </c>
      <c r="G1703" s="140" t="str">
        <f t="shared" si="53"/>
        <v/>
      </c>
      <c r="H1703">
        <v>10</v>
      </c>
      <c r="I1703">
        <v>11</v>
      </c>
      <c r="J1703" s="67" t="s">
        <v>195</v>
      </c>
      <c r="K1703" s="67" t="s">
        <v>195</v>
      </c>
      <c r="L1703" s="19" t="s">
        <v>32</v>
      </c>
      <c r="M1703">
        <v>122</v>
      </c>
      <c r="N1703">
        <v>134</v>
      </c>
      <c r="O1703">
        <v>17</v>
      </c>
      <c r="P1703">
        <v>11</v>
      </c>
      <c r="Q1703" t="s">
        <v>428</v>
      </c>
      <c r="R1703" s="31" t="s">
        <v>420</v>
      </c>
      <c r="S1703">
        <v>1000</v>
      </c>
      <c r="T1703" s="33" t="s">
        <v>427</v>
      </c>
      <c r="U1703">
        <v>3</v>
      </c>
      <c r="V1703">
        <v>78</v>
      </c>
      <c r="W1703" s="12">
        <v>2</v>
      </c>
      <c r="X1703">
        <v>2</v>
      </c>
      <c r="Y1703">
        <v>1</v>
      </c>
      <c r="Z1703">
        <v>2</v>
      </c>
      <c r="AD1703" t="s">
        <v>1817</v>
      </c>
      <c r="AE1703">
        <v>1056</v>
      </c>
      <c r="AF1703" t="s">
        <v>1813</v>
      </c>
    </row>
    <row r="1704" spans="1:32" x14ac:dyDescent="0.25">
      <c r="A1704" s="23" t="s">
        <v>329</v>
      </c>
      <c r="B1704" s="19" t="s">
        <v>341</v>
      </c>
      <c r="C1704" s="35" t="str">
        <f>VLOOKUP(X1704, method!$A$1:$B$15, 2, 0)</f>
        <v>放頭</v>
      </c>
      <c r="D1704">
        <v>9</v>
      </c>
      <c r="E1704" s="141" t="str">
        <f t="shared" si="52"/>
        <v>忠</v>
      </c>
      <c r="F1704" s="141">
        <f>COUNTIF($B$2:B1704,B1704)</f>
        <v>6</v>
      </c>
      <c r="G1704" s="141" t="str">
        <f t="shared" si="53"/>
        <v/>
      </c>
      <c r="H1704">
        <v>10</v>
      </c>
      <c r="I1704">
        <v>9</v>
      </c>
      <c r="J1704" s="67" t="s">
        <v>195</v>
      </c>
      <c r="K1704" s="67" t="s">
        <v>195</v>
      </c>
      <c r="L1704" s="19" t="s">
        <v>32</v>
      </c>
      <c r="M1704">
        <v>122</v>
      </c>
      <c r="N1704">
        <v>135</v>
      </c>
      <c r="O1704">
        <v>17</v>
      </c>
      <c r="P1704">
        <v>7.7</v>
      </c>
      <c r="Q1704" t="s">
        <v>431</v>
      </c>
      <c r="R1704" s="32" t="s">
        <v>432</v>
      </c>
      <c r="S1704">
        <v>1000</v>
      </c>
      <c r="T1704" s="33" t="s">
        <v>427</v>
      </c>
      <c r="U1704">
        <v>3</v>
      </c>
      <c r="V1704">
        <v>80</v>
      </c>
      <c r="W1704" t="s">
        <v>484</v>
      </c>
      <c r="X1704">
        <v>3</v>
      </c>
      <c r="Y1704">
        <v>6</v>
      </c>
      <c r="Z1704">
        <v>9</v>
      </c>
      <c r="AD1704" t="s">
        <v>1818</v>
      </c>
      <c r="AE1704">
        <v>1041</v>
      </c>
      <c r="AF1704" t="s">
        <v>1813</v>
      </c>
    </row>
    <row r="1705" spans="1:32" x14ac:dyDescent="0.25">
      <c r="A1705" s="23" t="s">
        <v>329</v>
      </c>
      <c r="B1705" s="19" t="s">
        <v>341</v>
      </c>
      <c r="C1705" s="35" t="str">
        <f>VLOOKUP(X1705, method!$A$1:$B$15, 2, 0)</f>
        <v>放頭</v>
      </c>
      <c r="D1705" s="28">
        <v>2</v>
      </c>
      <c r="E1705" s="140" t="str">
        <f t="shared" si="52"/>
        <v>忠</v>
      </c>
      <c r="F1705" s="140">
        <f>COUNTIF($B$2:B1705,B1705)</f>
        <v>7</v>
      </c>
      <c r="G1705" s="140" t="str">
        <f t="shared" si="53"/>
        <v/>
      </c>
      <c r="H1705">
        <v>10</v>
      </c>
      <c r="I1705">
        <v>10</v>
      </c>
      <c r="J1705" s="67" t="s">
        <v>195</v>
      </c>
      <c r="K1705" s="67" t="s">
        <v>195</v>
      </c>
      <c r="L1705" s="19" t="s">
        <v>32</v>
      </c>
      <c r="M1705">
        <v>122</v>
      </c>
      <c r="N1705">
        <v>135</v>
      </c>
      <c r="O1705">
        <v>17</v>
      </c>
      <c r="P1705">
        <v>11</v>
      </c>
      <c r="Q1705" t="s">
        <v>433</v>
      </c>
      <c r="R1705" s="32" t="s">
        <v>416</v>
      </c>
      <c r="S1705">
        <v>1000</v>
      </c>
      <c r="T1705" s="33" t="s">
        <v>427</v>
      </c>
      <c r="U1705">
        <v>3</v>
      </c>
      <c r="V1705">
        <v>79</v>
      </c>
      <c r="W1705" s="12" t="s">
        <v>654</v>
      </c>
      <c r="X1705">
        <v>2</v>
      </c>
      <c r="Y1705">
        <v>2</v>
      </c>
      <c r="Z1705">
        <v>2</v>
      </c>
      <c r="AD1705" t="s">
        <v>1819</v>
      </c>
      <c r="AE1705">
        <v>1042</v>
      </c>
      <c r="AF1705" t="s">
        <v>1813</v>
      </c>
    </row>
    <row r="1706" spans="1:32" x14ac:dyDescent="0.25">
      <c r="A1706" s="23" t="s">
        <v>329</v>
      </c>
      <c r="B1706" s="19" t="s">
        <v>341</v>
      </c>
      <c r="C1706" s="35" t="str">
        <f>VLOOKUP(X1706, method!$A$1:$B$15, 2, 0)</f>
        <v>放頭</v>
      </c>
      <c r="D1706">
        <v>11</v>
      </c>
      <c r="E1706" s="141" t="str">
        <f t="shared" si="52"/>
        <v>忠</v>
      </c>
      <c r="F1706" s="141">
        <f>COUNTIF($B$2:B1706,B1706)</f>
        <v>8</v>
      </c>
      <c r="G1706" s="141" t="str">
        <f t="shared" si="53"/>
        <v/>
      </c>
      <c r="H1706">
        <v>10</v>
      </c>
      <c r="I1706">
        <v>2</v>
      </c>
      <c r="J1706" s="67" t="s">
        <v>195</v>
      </c>
      <c r="K1706" s="67" t="s">
        <v>195</v>
      </c>
      <c r="L1706" s="19" t="s">
        <v>32</v>
      </c>
      <c r="M1706">
        <v>122</v>
      </c>
      <c r="N1706">
        <v>135</v>
      </c>
      <c r="O1706">
        <v>17</v>
      </c>
      <c r="P1706">
        <v>3.1</v>
      </c>
      <c r="Q1706" t="s">
        <v>555</v>
      </c>
      <c r="R1706" s="32" t="s">
        <v>416</v>
      </c>
      <c r="S1706">
        <v>1000</v>
      </c>
      <c r="T1706" s="33" t="s">
        <v>417</v>
      </c>
      <c r="U1706">
        <v>3</v>
      </c>
      <c r="V1706">
        <v>79</v>
      </c>
      <c r="W1706" t="s">
        <v>516</v>
      </c>
      <c r="X1706">
        <v>3</v>
      </c>
      <c r="Y1706">
        <v>3</v>
      </c>
      <c r="Z1706">
        <v>11</v>
      </c>
      <c r="AD1706" t="s">
        <v>545</v>
      </c>
      <c r="AE1706">
        <v>1064</v>
      </c>
      <c r="AF1706" t="s">
        <v>1813</v>
      </c>
    </row>
    <row r="1707" spans="1:32" x14ac:dyDescent="0.25">
      <c r="A1707" s="23" t="s">
        <v>329</v>
      </c>
      <c r="B1707" s="19" t="s">
        <v>341</v>
      </c>
      <c r="C1707" s="35" t="str">
        <f>VLOOKUP(X1707, method!$A$1:$B$15, 2, 0)</f>
        <v>放頭</v>
      </c>
      <c r="D1707" s="28">
        <v>2</v>
      </c>
      <c r="E1707" s="140" t="str">
        <f t="shared" si="52"/>
        <v>忠</v>
      </c>
      <c r="F1707" s="140">
        <f>COUNTIF($B$2:B1707,B1707)</f>
        <v>9</v>
      </c>
      <c r="G1707" s="140" t="str">
        <f t="shared" si="53"/>
        <v/>
      </c>
      <c r="H1707">
        <v>10</v>
      </c>
      <c r="I1707">
        <v>8</v>
      </c>
      <c r="J1707" s="67" t="s">
        <v>195</v>
      </c>
      <c r="K1707" s="67" t="s">
        <v>195</v>
      </c>
      <c r="L1707" s="19" t="s">
        <v>32</v>
      </c>
      <c r="M1707">
        <v>122</v>
      </c>
      <c r="N1707">
        <v>134</v>
      </c>
      <c r="O1707">
        <v>17</v>
      </c>
      <c r="P1707">
        <v>3.4</v>
      </c>
      <c r="Q1707" t="s">
        <v>515</v>
      </c>
      <c r="R1707" s="32" t="s">
        <v>432</v>
      </c>
      <c r="S1707">
        <v>1000</v>
      </c>
      <c r="T1707" s="33" t="s">
        <v>427</v>
      </c>
      <c r="U1707">
        <v>3</v>
      </c>
      <c r="V1707">
        <v>79</v>
      </c>
      <c r="W1707" s="12">
        <v>2</v>
      </c>
      <c r="X1707">
        <v>1</v>
      </c>
      <c r="Y1707">
        <v>1</v>
      </c>
      <c r="Z1707">
        <v>2</v>
      </c>
      <c r="AD1707" t="s">
        <v>1820</v>
      </c>
      <c r="AE1707">
        <v>1073</v>
      </c>
      <c r="AF1707" t="s">
        <v>1813</v>
      </c>
    </row>
    <row r="1708" spans="1:32" x14ac:dyDescent="0.25">
      <c r="A1708" s="23" t="s">
        <v>329</v>
      </c>
      <c r="B1708" s="19" t="s">
        <v>341</v>
      </c>
      <c r="C1708" s="35" t="str">
        <f>VLOOKUP(X1708, method!$A$1:$B$15, 2, 0)</f>
        <v>放頭</v>
      </c>
      <c r="D1708" s="28">
        <v>2</v>
      </c>
      <c r="E1708" s="140" t="str">
        <f t="shared" si="52"/>
        <v>忠</v>
      </c>
      <c r="F1708" s="140">
        <f>COUNTIF($B$2:B1708,B1708)</f>
        <v>10</v>
      </c>
      <c r="G1708" s="140" t="str">
        <f t="shared" si="53"/>
        <v/>
      </c>
      <c r="H1708">
        <v>10</v>
      </c>
      <c r="I1708">
        <v>7</v>
      </c>
      <c r="J1708" s="67" t="s">
        <v>195</v>
      </c>
      <c r="K1708" s="67" t="s">
        <v>195</v>
      </c>
      <c r="L1708" s="19" t="s">
        <v>32</v>
      </c>
      <c r="M1708">
        <v>122</v>
      </c>
      <c r="N1708">
        <v>135</v>
      </c>
      <c r="O1708">
        <v>17</v>
      </c>
      <c r="P1708">
        <v>1.9</v>
      </c>
      <c r="Q1708" t="s">
        <v>899</v>
      </c>
      <c r="R1708" s="31" t="s">
        <v>420</v>
      </c>
      <c r="S1708">
        <v>1000</v>
      </c>
      <c r="T1708" s="33" t="s">
        <v>427</v>
      </c>
      <c r="U1708">
        <v>3</v>
      </c>
      <c r="V1708">
        <v>77</v>
      </c>
      <c r="W1708" s="12" t="s">
        <v>584</v>
      </c>
      <c r="X1708">
        <v>1</v>
      </c>
      <c r="Y1708">
        <v>1</v>
      </c>
      <c r="Z1708">
        <v>2</v>
      </c>
      <c r="AD1708" t="s">
        <v>1821</v>
      </c>
      <c r="AE1708">
        <v>1072</v>
      </c>
      <c r="AF1708" t="s">
        <v>1813</v>
      </c>
    </row>
    <row r="1709" spans="1:32" x14ac:dyDescent="0.25">
      <c r="A1709" s="23" t="s">
        <v>329</v>
      </c>
      <c r="B1709" s="19" t="s">
        <v>341</v>
      </c>
      <c r="C1709" s="35" t="str">
        <f>VLOOKUP(X1709, method!$A$1:$B$15, 2, 0)</f>
        <v>放頭</v>
      </c>
      <c r="D1709">
        <v>6</v>
      </c>
      <c r="E1709" s="141" t="str">
        <f t="shared" si="52"/>
        <v>忠</v>
      </c>
      <c r="F1709" s="141">
        <f>COUNTIF($B$2:B1709,B1709)</f>
        <v>11</v>
      </c>
      <c r="G1709" s="141" t="str">
        <f t="shared" si="53"/>
        <v/>
      </c>
      <c r="H1709">
        <v>10</v>
      </c>
      <c r="I1709">
        <v>2</v>
      </c>
      <c r="J1709" s="67" t="s">
        <v>195</v>
      </c>
      <c r="K1709" s="67" t="s">
        <v>195</v>
      </c>
      <c r="L1709" s="19" t="s">
        <v>32</v>
      </c>
      <c r="M1709">
        <v>122</v>
      </c>
      <c r="N1709">
        <v>135</v>
      </c>
      <c r="O1709">
        <v>17</v>
      </c>
      <c r="P1709">
        <v>11</v>
      </c>
      <c r="Q1709" t="s">
        <v>448</v>
      </c>
      <c r="R1709" s="32" t="s">
        <v>432</v>
      </c>
      <c r="S1709" s="40">
        <v>1200</v>
      </c>
      <c r="T1709" s="33" t="s">
        <v>427</v>
      </c>
      <c r="U1709">
        <v>3</v>
      </c>
      <c r="V1709">
        <v>77</v>
      </c>
      <c r="W1709">
        <v>3</v>
      </c>
      <c r="X1709">
        <v>1</v>
      </c>
      <c r="Y1709">
        <v>1</v>
      </c>
      <c r="Z1709">
        <v>6</v>
      </c>
      <c r="AD1709" t="s">
        <v>342</v>
      </c>
      <c r="AE1709">
        <v>1071</v>
      </c>
      <c r="AF1709" t="s">
        <v>1813</v>
      </c>
    </row>
    <row r="1710" spans="1:32" x14ac:dyDescent="0.25">
      <c r="A1710" s="23" t="s">
        <v>329</v>
      </c>
      <c r="B1710" s="19" t="s">
        <v>341</v>
      </c>
      <c r="C1710" s="35" t="str">
        <f>VLOOKUP(X1710, method!$A$1:$B$15, 2, 0)</f>
        <v>放頭</v>
      </c>
      <c r="D1710" s="28">
        <v>2</v>
      </c>
      <c r="E1710" s="140" t="str">
        <f t="shared" si="52"/>
        <v>忠</v>
      </c>
      <c r="F1710" s="140">
        <f>COUNTIF($B$2:B1710,B1710)</f>
        <v>12</v>
      </c>
      <c r="G1710" s="140" t="str">
        <f t="shared" si="53"/>
        <v/>
      </c>
      <c r="H1710">
        <v>10</v>
      </c>
      <c r="I1710">
        <v>10</v>
      </c>
      <c r="J1710" s="67" t="s">
        <v>195</v>
      </c>
      <c r="K1710" s="67" t="s">
        <v>195</v>
      </c>
      <c r="L1710" s="19" t="s">
        <v>32</v>
      </c>
      <c r="M1710">
        <v>122</v>
      </c>
      <c r="N1710">
        <v>126</v>
      </c>
      <c r="O1710">
        <v>17</v>
      </c>
      <c r="P1710">
        <v>6.5</v>
      </c>
      <c r="Q1710" t="s">
        <v>518</v>
      </c>
      <c r="R1710" s="32" t="s">
        <v>416</v>
      </c>
      <c r="S1710">
        <v>1000</v>
      </c>
      <c r="T1710" s="33" t="s">
        <v>417</v>
      </c>
      <c r="U1710">
        <v>3</v>
      </c>
      <c r="V1710">
        <v>76</v>
      </c>
      <c r="W1710" s="12" t="s">
        <v>423</v>
      </c>
      <c r="X1710">
        <v>1</v>
      </c>
      <c r="Y1710">
        <v>1</v>
      </c>
      <c r="Z1710">
        <v>2</v>
      </c>
      <c r="AD1710" t="s">
        <v>1771</v>
      </c>
      <c r="AE1710">
        <v>1069</v>
      </c>
      <c r="AF1710" t="s">
        <v>1822</v>
      </c>
    </row>
    <row r="1711" spans="1:32" x14ac:dyDescent="0.25">
      <c r="A1711" s="23" t="s">
        <v>329</v>
      </c>
      <c r="B1711" s="19" t="s">
        <v>341</v>
      </c>
      <c r="C1711" s="35" t="str">
        <f>VLOOKUP(X1711, method!$A$1:$B$15, 2, 0)</f>
        <v>放頭</v>
      </c>
      <c r="D1711" s="30">
        <v>4</v>
      </c>
      <c r="E1711" s="141" t="str">
        <f t="shared" si="52"/>
        <v>忠</v>
      </c>
      <c r="F1711" s="141">
        <f>COUNTIF($B$2:B1711,B1711)</f>
        <v>13</v>
      </c>
      <c r="G1711" s="141" t="str">
        <f t="shared" si="53"/>
        <v/>
      </c>
      <c r="H1711">
        <v>10</v>
      </c>
      <c r="I1711">
        <v>6</v>
      </c>
      <c r="J1711" s="67" t="s">
        <v>195</v>
      </c>
      <c r="K1711" s="67" t="s">
        <v>195</v>
      </c>
      <c r="L1711" s="19" t="s">
        <v>32</v>
      </c>
      <c r="M1711">
        <v>122</v>
      </c>
      <c r="N1711">
        <v>134</v>
      </c>
      <c r="O1711">
        <v>17</v>
      </c>
      <c r="P1711">
        <v>5.6</v>
      </c>
      <c r="Q1711" t="s">
        <v>580</v>
      </c>
      <c r="R1711" s="32" t="s">
        <v>432</v>
      </c>
      <c r="S1711">
        <v>1000</v>
      </c>
      <c r="T1711" s="33" t="s">
        <v>417</v>
      </c>
      <c r="U1711">
        <v>3</v>
      </c>
      <c r="V1711">
        <v>76</v>
      </c>
      <c r="W1711" s="12" t="s">
        <v>418</v>
      </c>
      <c r="X1711">
        <v>1</v>
      </c>
      <c r="Y1711">
        <v>1</v>
      </c>
      <c r="Z1711">
        <v>4</v>
      </c>
      <c r="AD1711" t="s">
        <v>1823</v>
      </c>
      <c r="AE1711">
        <v>1083</v>
      </c>
      <c r="AF1711" t="s">
        <v>1824</v>
      </c>
    </row>
    <row r="1712" spans="1:32" x14ac:dyDescent="0.25">
      <c r="A1712" s="23" t="s">
        <v>329</v>
      </c>
      <c r="B1712" s="19" t="s">
        <v>341</v>
      </c>
      <c r="C1712" s="35" t="str">
        <f>VLOOKUP(X1712, method!$A$1:$B$15, 2, 0)</f>
        <v>放頭</v>
      </c>
      <c r="D1712" s="28">
        <v>3</v>
      </c>
      <c r="E1712" s="140" t="str">
        <f t="shared" si="52"/>
        <v>忠</v>
      </c>
      <c r="F1712" s="140">
        <f>COUNTIF($B$2:B1712,B1712)</f>
        <v>14</v>
      </c>
      <c r="G1712" s="140" t="str">
        <f t="shared" si="53"/>
        <v/>
      </c>
      <c r="H1712">
        <v>10</v>
      </c>
      <c r="I1712">
        <v>3</v>
      </c>
      <c r="J1712" s="67" t="s">
        <v>195</v>
      </c>
      <c r="K1712" s="61" t="s">
        <v>106</v>
      </c>
      <c r="L1712" s="19" t="s">
        <v>32</v>
      </c>
      <c r="M1712">
        <v>122</v>
      </c>
      <c r="N1712">
        <v>115</v>
      </c>
      <c r="O1712">
        <v>17</v>
      </c>
      <c r="P1712">
        <v>8.6</v>
      </c>
      <c r="Q1712" t="s">
        <v>691</v>
      </c>
      <c r="R1712" s="31" t="s">
        <v>420</v>
      </c>
      <c r="S1712">
        <v>1000</v>
      </c>
      <c r="T1712" s="33" t="s">
        <v>417</v>
      </c>
      <c r="U1712">
        <v>2</v>
      </c>
      <c r="V1712">
        <v>75</v>
      </c>
      <c r="W1712" s="12" t="s">
        <v>446</v>
      </c>
      <c r="X1712">
        <v>2</v>
      </c>
      <c r="Y1712">
        <v>1</v>
      </c>
      <c r="Z1712">
        <v>3</v>
      </c>
      <c r="AD1712" t="s">
        <v>1825</v>
      </c>
      <c r="AE1712">
        <v>1074</v>
      </c>
      <c r="AF1712" t="s">
        <v>1824</v>
      </c>
    </row>
    <row r="1713" spans="1:32" x14ac:dyDescent="0.25">
      <c r="A1713" s="23" t="s">
        <v>329</v>
      </c>
      <c r="B1713" s="19" t="s">
        <v>341</v>
      </c>
      <c r="C1713" s="35" t="str">
        <f>VLOOKUP(X1713, method!$A$1:$B$15, 2, 0)</f>
        <v>放頭</v>
      </c>
      <c r="D1713" s="28">
        <v>2</v>
      </c>
      <c r="E1713" s="140" t="str">
        <f t="shared" si="52"/>
        <v>忠</v>
      </c>
      <c r="F1713" s="140">
        <f>COUNTIF($B$2:B1713,B1713)</f>
        <v>15</v>
      </c>
      <c r="G1713" s="140" t="str">
        <f t="shared" si="53"/>
        <v/>
      </c>
      <c r="H1713">
        <v>10</v>
      </c>
      <c r="I1713">
        <v>7</v>
      </c>
      <c r="J1713" s="67" t="s">
        <v>195</v>
      </c>
      <c r="K1713" s="67" t="s">
        <v>195</v>
      </c>
      <c r="L1713" s="19" t="s">
        <v>32</v>
      </c>
      <c r="M1713">
        <v>122</v>
      </c>
      <c r="N1713">
        <v>134</v>
      </c>
      <c r="O1713">
        <v>17</v>
      </c>
      <c r="P1713">
        <v>4.0999999999999996</v>
      </c>
      <c r="Q1713" t="s">
        <v>718</v>
      </c>
      <c r="R1713" s="31" t="s">
        <v>420</v>
      </c>
      <c r="S1713">
        <v>1000</v>
      </c>
      <c r="T1713" s="33" t="s">
        <v>417</v>
      </c>
      <c r="U1713">
        <v>3</v>
      </c>
      <c r="V1713">
        <v>74</v>
      </c>
      <c r="W1713" s="12" t="s">
        <v>446</v>
      </c>
      <c r="X1713">
        <v>2</v>
      </c>
      <c r="Y1713">
        <v>1</v>
      </c>
      <c r="Z1713">
        <v>2</v>
      </c>
      <c r="AD1713" t="s">
        <v>1826</v>
      </c>
      <c r="AE1713">
        <v>1066</v>
      </c>
      <c r="AF1713" t="s">
        <v>1827</v>
      </c>
    </row>
    <row r="1714" spans="1:32" x14ac:dyDescent="0.25">
      <c r="A1714" s="23" t="s">
        <v>329</v>
      </c>
      <c r="B1714" s="19" t="s">
        <v>341</v>
      </c>
      <c r="C1714" s="35" t="str">
        <f>VLOOKUP(X1714, method!$A$1:$B$15, 2, 0)</f>
        <v>放頭</v>
      </c>
      <c r="D1714" s="28">
        <v>3</v>
      </c>
      <c r="E1714" s="140" t="str">
        <f t="shared" si="52"/>
        <v>忠</v>
      </c>
      <c r="F1714" s="140">
        <f>COUNTIF($B$2:B1714,B1714)</f>
        <v>16</v>
      </c>
      <c r="G1714" s="140" t="str">
        <f t="shared" si="53"/>
        <v/>
      </c>
      <c r="H1714">
        <v>10</v>
      </c>
      <c r="I1714">
        <v>8</v>
      </c>
      <c r="J1714" s="67" t="s">
        <v>195</v>
      </c>
      <c r="K1714" s="67" t="s">
        <v>195</v>
      </c>
      <c r="L1714" s="19" t="s">
        <v>32</v>
      </c>
      <c r="M1714">
        <v>122</v>
      </c>
      <c r="N1714">
        <v>133</v>
      </c>
      <c r="O1714">
        <v>17</v>
      </c>
      <c r="P1714">
        <v>34</v>
      </c>
      <c r="Q1714" t="s">
        <v>746</v>
      </c>
      <c r="R1714" s="32" t="s">
        <v>426</v>
      </c>
      <c r="S1714">
        <v>1000</v>
      </c>
      <c r="T1714" s="33" t="s">
        <v>417</v>
      </c>
      <c r="U1714">
        <v>3</v>
      </c>
      <c r="V1714">
        <v>74</v>
      </c>
      <c r="W1714" s="12" t="s">
        <v>539</v>
      </c>
      <c r="X1714">
        <v>1</v>
      </c>
      <c r="Y1714">
        <v>1</v>
      </c>
      <c r="Z1714">
        <v>3</v>
      </c>
      <c r="AD1714" t="s">
        <v>1828</v>
      </c>
      <c r="AE1714">
        <v>1070</v>
      </c>
      <c r="AF1714" t="s">
        <v>110</v>
      </c>
    </row>
    <row r="1715" spans="1:32" x14ac:dyDescent="0.25">
      <c r="A1715" s="23" t="s">
        <v>329</v>
      </c>
      <c r="B1715" s="19" t="s">
        <v>341</v>
      </c>
      <c r="C1715" s="37" t="str">
        <f>VLOOKUP(X1715, method!$A$1:$B$15, 2, 0)</f>
        <v>中前</v>
      </c>
      <c r="D1715">
        <v>11</v>
      </c>
      <c r="E1715" s="141" t="str">
        <f t="shared" si="52"/>
        <v>忠</v>
      </c>
      <c r="F1715" s="141">
        <f>COUNTIF($B$2:B1715,B1715)</f>
        <v>17</v>
      </c>
      <c r="G1715" s="141" t="str">
        <f t="shared" si="53"/>
        <v/>
      </c>
      <c r="H1715">
        <v>10</v>
      </c>
      <c r="I1715">
        <v>10</v>
      </c>
      <c r="J1715" s="67" t="s">
        <v>195</v>
      </c>
      <c r="K1715" s="67" t="s">
        <v>195</v>
      </c>
      <c r="L1715" s="19" t="s">
        <v>32</v>
      </c>
      <c r="M1715">
        <v>122</v>
      </c>
      <c r="N1715">
        <v>130</v>
      </c>
      <c r="O1715">
        <v>17</v>
      </c>
      <c r="P1715">
        <v>55</v>
      </c>
      <c r="Q1715" t="s">
        <v>631</v>
      </c>
      <c r="R1715" t="s">
        <v>501</v>
      </c>
      <c r="S1715">
        <v>1000</v>
      </c>
      <c r="T1715" s="33" t="s">
        <v>417</v>
      </c>
      <c r="U1715">
        <v>3</v>
      </c>
      <c r="V1715">
        <v>75</v>
      </c>
      <c r="W1715" t="s">
        <v>725</v>
      </c>
      <c r="X1715">
        <v>4</v>
      </c>
      <c r="Y1715">
        <v>2</v>
      </c>
      <c r="Z1715">
        <v>11</v>
      </c>
      <c r="AD1715" t="s">
        <v>1829</v>
      </c>
      <c r="AE1715">
        <v>1062</v>
      </c>
      <c r="AF1715" t="s">
        <v>1830</v>
      </c>
    </row>
    <row r="1716" spans="1:32" x14ac:dyDescent="0.25">
      <c r="A1716" s="23" t="s">
        <v>329</v>
      </c>
      <c r="B1716" s="19" t="s">
        <v>341</v>
      </c>
      <c r="C1716" s="35" t="str">
        <f>VLOOKUP(X1716, method!$A$1:$B$15, 2, 0)</f>
        <v>放頭</v>
      </c>
      <c r="D1716">
        <v>8</v>
      </c>
      <c r="E1716" s="141" t="str">
        <f t="shared" si="52"/>
        <v>忠</v>
      </c>
      <c r="F1716" s="141">
        <f>COUNTIF($B$2:B1716,B1716)</f>
        <v>18</v>
      </c>
      <c r="G1716" s="141" t="str">
        <f t="shared" si="53"/>
        <v/>
      </c>
      <c r="H1716">
        <v>10</v>
      </c>
      <c r="I1716">
        <v>3</v>
      </c>
      <c r="J1716" s="67" t="s">
        <v>195</v>
      </c>
      <c r="K1716" s="55" t="s">
        <v>64</v>
      </c>
      <c r="L1716" s="19" t="s">
        <v>32</v>
      </c>
      <c r="M1716">
        <v>122</v>
      </c>
      <c r="N1716">
        <v>132</v>
      </c>
      <c r="O1716">
        <v>17</v>
      </c>
      <c r="P1716">
        <v>6.8</v>
      </c>
      <c r="Q1716" t="s">
        <v>1104</v>
      </c>
      <c r="R1716" s="32" t="s">
        <v>416</v>
      </c>
      <c r="S1716">
        <v>1000</v>
      </c>
      <c r="T1716" s="33" t="s">
        <v>417</v>
      </c>
      <c r="U1716">
        <v>3</v>
      </c>
      <c r="V1716">
        <v>75</v>
      </c>
      <c r="W1716">
        <v>4</v>
      </c>
      <c r="X1716">
        <v>3</v>
      </c>
      <c r="Y1716">
        <v>2</v>
      </c>
      <c r="Z1716">
        <v>8</v>
      </c>
      <c r="AD1716" t="s">
        <v>1831</v>
      </c>
      <c r="AE1716">
        <v>1052</v>
      </c>
      <c r="AF1716" t="s">
        <v>1312</v>
      </c>
    </row>
    <row r="1717" spans="1:32" x14ac:dyDescent="0.25">
      <c r="A1717" s="23" t="s">
        <v>329</v>
      </c>
      <c r="B1717" s="19" t="s">
        <v>341</v>
      </c>
      <c r="C1717" s="35" t="str">
        <f>VLOOKUP(X1717, method!$A$1:$B$15, 2, 0)</f>
        <v>放頭</v>
      </c>
      <c r="D1717">
        <v>9</v>
      </c>
      <c r="E1717" s="141" t="str">
        <f t="shared" si="52"/>
        <v>忠</v>
      </c>
      <c r="F1717" s="141">
        <f>COUNTIF($B$2:B1717,B1717)</f>
        <v>19</v>
      </c>
      <c r="G1717" s="141" t="str">
        <f t="shared" si="53"/>
        <v/>
      </c>
      <c r="H1717">
        <v>10</v>
      </c>
      <c r="I1717">
        <v>2</v>
      </c>
      <c r="J1717" s="67" t="s">
        <v>195</v>
      </c>
      <c r="K1717" s="49" t="s">
        <v>31</v>
      </c>
      <c r="L1717" s="19" t="s">
        <v>32</v>
      </c>
      <c r="M1717">
        <v>122</v>
      </c>
      <c r="N1717">
        <v>134</v>
      </c>
      <c r="O1717">
        <v>17</v>
      </c>
      <c r="P1717">
        <v>3.6</v>
      </c>
      <c r="Q1717" t="s">
        <v>470</v>
      </c>
      <c r="R1717" s="32" t="s">
        <v>416</v>
      </c>
      <c r="S1717">
        <v>1000</v>
      </c>
      <c r="T1717" s="33" t="s">
        <v>417</v>
      </c>
      <c r="U1717">
        <v>3</v>
      </c>
      <c r="V1717">
        <v>75</v>
      </c>
      <c r="W1717" t="s">
        <v>589</v>
      </c>
      <c r="X1717">
        <v>2</v>
      </c>
      <c r="Y1717">
        <v>1</v>
      </c>
      <c r="Z1717">
        <v>9</v>
      </c>
      <c r="AD1717" t="s">
        <v>1526</v>
      </c>
      <c r="AE1717">
        <v>1048</v>
      </c>
      <c r="AF1717" t="s">
        <v>1312</v>
      </c>
    </row>
    <row r="1718" spans="1:32" x14ac:dyDescent="0.25">
      <c r="A1718" s="23" t="s">
        <v>329</v>
      </c>
      <c r="B1718" s="19" t="s">
        <v>341</v>
      </c>
      <c r="C1718" s="35" t="str">
        <f>VLOOKUP(X1718, method!$A$1:$B$15, 2, 0)</f>
        <v>放頭</v>
      </c>
      <c r="D1718" s="28">
        <v>3</v>
      </c>
      <c r="E1718" s="140" t="str">
        <f t="shared" si="52"/>
        <v>忠</v>
      </c>
      <c r="F1718" s="140">
        <f>COUNTIF($B$2:B1718,B1718)</f>
        <v>20</v>
      </c>
      <c r="G1718" s="140" t="str">
        <f t="shared" si="53"/>
        <v/>
      </c>
      <c r="H1718">
        <v>10</v>
      </c>
      <c r="I1718">
        <v>1</v>
      </c>
      <c r="J1718" s="67" t="s">
        <v>195</v>
      </c>
      <c r="K1718" s="49" t="s">
        <v>31</v>
      </c>
      <c r="L1718" s="19" t="s">
        <v>32</v>
      </c>
      <c r="M1718">
        <v>122</v>
      </c>
      <c r="N1718">
        <v>130</v>
      </c>
      <c r="O1718">
        <v>17</v>
      </c>
      <c r="P1718">
        <v>2.2999999999999998</v>
      </c>
      <c r="Q1718" t="s">
        <v>473</v>
      </c>
      <c r="R1718" s="31" t="s">
        <v>420</v>
      </c>
      <c r="S1718">
        <v>1000</v>
      </c>
      <c r="T1718" s="33" t="s">
        <v>427</v>
      </c>
      <c r="U1718">
        <v>3</v>
      </c>
      <c r="V1718">
        <v>73</v>
      </c>
      <c r="W1718" s="12" t="s">
        <v>446</v>
      </c>
      <c r="X1718">
        <v>1</v>
      </c>
      <c r="Y1718">
        <v>1</v>
      </c>
      <c r="Z1718">
        <v>3</v>
      </c>
      <c r="AD1718" t="s">
        <v>1832</v>
      </c>
      <c r="AE1718">
        <v>1059</v>
      </c>
      <c r="AF1718" t="s">
        <v>1312</v>
      </c>
    </row>
    <row r="1719" spans="1:32" x14ac:dyDescent="0.25">
      <c r="A1719" s="23" t="s">
        <v>329</v>
      </c>
      <c r="B1719" s="19" t="s">
        <v>341</v>
      </c>
      <c r="C1719" s="37" t="str">
        <f>VLOOKUP(X1719, method!$A$1:$B$15, 2, 0)</f>
        <v>中前</v>
      </c>
      <c r="D1719" s="28">
        <v>1</v>
      </c>
      <c r="E1719" s="140" t="str">
        <f t="shared" si="52"/>
        <v>忠</v>
      </c>
      <c r="F1719" s="140">
        <f>COUNTIF($B$2:B1719,B1719)</f>
        <v>21</v>
      </c>
      <c r="G1719" s="140" t="str">
        <f t="shared" si="53"/>
        <v/>
      </c>
      <c r="H1719">
        <v>10</v>
      </c>
      <c r="I1719">
        <v>2</v>
      </c>
      <c r="J1719" s="67" t="s">
        <v>195</v>
      </c>
      <c r="K1719" s="49" t="s">
        <v>31</v>
      </c>
      <c r="L1719" s="19" t="s">
        <v>32</v>
      </c>
      <c r="M1719">
        <v>122</v>
      </c>
      <c r="N1719">
        <v>121</v>
      </c>
      <c r="O1719">
        <v>17</v>
      </c>
      <c r="P1719">
        <v>2.1</v>
      </c>
      <c r="Q1719" t="s">
        <v>1014</v>
      </c>
      <c r="R1719" s="31" t="s">
        <v>420</v>
      </c>
      <c r="S1719">
        <v>1000</v>
      </c>
      <c r="T1719" s="33" t="s">
        <v>417</v>
      </c>
      <c r="U1719">
        <v>3</v>
      </c>
      <c r="V1719">
        <v>65</v>
      </c>
      <c r="W1719" s="12">
        <v>2</v>
      </c>
      <c r="X1719">
        <v>5</v>
      </c>
      <c r="Y1719">
        <v>1</v>
      </c>
      <c r="Z1719">
        <v>1</v>
      </c>
      <c r="AD1719" t="s">
        <v>1833</v>
      </c>
      <c r="AE1719">
        <v>1059</v>
      </c>
      <c r="AF1719" t="s">
        <v>1312</v>
      </c>
    </row>
    <row r="1720" spans="1:32" x14ac:dyDescent="0.25">
      <c r="A1720" s="23" t="s">
        <v>329</v>
      </c>
      <c r="B1720" s="19" t="s">
        <v>341</v>
      </c>
      <c r="C1720" s="35" t="str">
        <f>VLOOKUP(X1720, method!$A$1:$B$15, 2, 0)</f>
        <v>放頭</v>
      </c>
      <c r="D1720" s="30">
        <v>4</v>
      </c>
      <c r="E1720" s="141" t="str">
        <f t="shared" si="52"/>
        <v>忠</v>
      </c>
      <c r="F1720" s="141">
        <f>COUNTIF($B$2:B1720,B1720)</f>
        <v>22</v>
      </c>
      <c r="G1720" s="141" t="str">
        <f t="shared" si="53"/>
        <v/>
      </c>
      <c r="H1720">
        <v>10</v>
      </c>
      <c r="I1720">
        <v>1</v>
      </c>
      <c r="J1720" s="67" t="s">
        <v>195</v>
      </c>
      <c r="K1720" s="67" t="s">
        <v>195</v>
      </c>
      <c r="L1720" s="19" t="s">
        <v>32</v>
      </c>
      <c r="M1720">
        <v>122</v>
      </c>
      <c r="N1720">
        <v>123</v>
      </c>
      <c r="O1720">
        <v>17</v>
      </c>
      <c r="P1720">
        <v>4.7</v>
      </c>
      <c r="Q1720" t="s">
        <v>939</v>
      </c>
      <c r="R1720" s="32" t="s">
        <v>432</v>
      </c>
      <c r="S1720" s="40">
        <v>1200</v>
      </c>
      <c r="T1720" s="34" t="s">
        <v>438</v>
      </c>
      <c r="U1720">
        <v>3</v>
      </c>
      <c r="V1720">
        <v>65</v>
      </c>
      <c r="W1720" s="12" t="s">
        <v>423</v>
      </c>
      <c r="X1720">
        <v>1</v>
      </c>
      <c r="Y1720">
        <v>1</v>
      </c>
      <c r="Z1720">
        <v>4</v>
      </c>
      <c r="AD1720" t="s">
        <v>1063</v>
      </c>
      <c r="AE1720">
        <v>1064</v>
      </c>
      <c r="AF1720" t="s">
        <v>1312</v>
      </c>
    </row>
    <row r="1721" spans="1:32" x14ac:dyDescent="0.25">
      <c r="A1721" s="23" t="s">
        <v>329</v>
      </c>
      <c r="B1721" s="19" t="s">
        <v>341</v>
      </c>
      <c r="C1721" s="37" t="str">
        <f>VLOOKUP(X1721, method!$A$1:$B$15, 2, 0)</f>
        <v>中前</v>
      </c>
      <c r="D1721">
        <v>7</v>
      </c>
      <c r="E1721" s="141" t="str">
        <f t="shared" si="52"/>
        <v>忠</v>
      </c>
      <c r="F1721" s="141">
        <f>COUNTIF($B$2:B1721,B1721)</f>
        <v>23</v>
      </c>
      <c r="G1721" s="141" t="str">
        <f t="shared" si="53"/>
        <v/>
      </c>
      <c r="H1721">
        <v>10</v>
      </c>
      <c r="I1721">
        <v>10</v>
      </c>
      <c r="J1721" s="67" t="s">
        <v>195</v>
      </c>
      <c r="K1721" s="66" t="s">
        <v>173</v>
      </c>
      <c r="L1721" s="19" t="s">
        <v>32</v>
      </c>
      <c r="M1721">
        <v>122</v>
      </c>
      <c r="N1721">
        <v>121</v>
      </c>
      <c r="O1721">
        <v>17</v>
      </c>
      <c r="P1721">
        <v>10</v>
      </c>
      <c r="Q1721" t="s">
        <v>1206</v>
      </c>
      <c r="R1721" s="32" t="s">
        <v>426</v>
      </c>
      <c r="S1721">
        <v>1000</v>
      </c>
      <c r="T1721" s="33" t="s">
        <v>417</v>
      </c>
      <c r="U1721">
        <v>3</v>
      </c>
      <c r="V1721">
        <v>65</v>
      </c>
      <c r="W1721">
        <v>3</v>
      </c>
      <c r="X1721">
        <v>6</v>
      </c>
      <c r="Y1721">
        <v>8</v>
      </c>
      <c r="Z1721">
        <v>7</v>
      </c>
      <c r="AD1721" t="s">
        <v>1834</v>
      </c>
      <c r="AE1721">
        <v>1069</v>
      </c>
      <c r="AF1721" t="s">
        <v>1312</v>
      </c>
    </row>
    <row r="1722" spans="1:32" x14ac:dyDescent="0.25">
      <c r="A1722" s="23" t="s">
        <v>329</v>
      </c>
      <c r="B1722" s="19" t="s">
        <v>341</v>
      </c>
      <c r="C1722" s="35" t="str">
        <f>VLOOKUP(X1722, method!$A$1:$B$15, 2, 0)</f>
        <v>放頭</v>
      </c>
      <c r="D1722" s="28">
        <v>2</v>
      </c>
      <c r="E1722" s="140" t="str">
        <f t="shared" si="52"/>
        <v>忠</v>
      </c>
      <c r="F1722" s="140">
        <f>COUNTIF($B$2:B1722,B1722)</f>
        <v>24</v>
      </c>
      <c r="G1722" s="140" t="str">
        <f t="shared" si="53"/>
        <v/>
      </c>
      <c r="H1722">
        <v>10</v>
      </c>
      <c r="I1722">
        <v>3</v>
      </c>
      <c r="J1722" s="67" t="s">
        <v>195</v>
      </c>
      <c r="K1722" s="67" t="s">
        <v>195</v>
      </c>
      <c r="L1722" s="19" t="s">
        <v>32</v>
      </c>
      <c r="M1722">
        <v>122</v>
      </c>
      <c r="N1722">
        <v>120</v>
      </c>
      <c r="O1722">
        <v>17</v>
      </c>
      <c r="P1722">
        <v>9.1999999999999993</v>
      </c>
      <c r="Q1722" t="s">
        <v>602</v>
      </c>
      <c r="R1722" s="32" t="s">
        <v>426</v>
      </c>
      <c r="S1722">
        <v>1000</v>
      </c>
      <c r="T1722" s="33" t="s">
        <v>417</v>
      </c>
      <c r="U1722">
        <v>3</v>
      </c>
      <c r="V1722">
        <v>63</v>
      </c>
      <c r="W1722" s="12" t="s">
        <v>989</v>
      </c>
      <c r="X1722">
        <v>2</v>
      </c>
      <c r="Y1722">
        <v>1</v>
      </c>
      <c r="Z1722">
        <v>2</v>
      </c>
      <c r="AD1722" t="s">
        <v>1835</v>
      </c>
      <c r="AE1722">
        <v>1060</v>
      </c>
      <c r="AF1722" t="s">
        <v>1312</v>
      </c>
    </row>
    <row r="1723" spans="1:32" x14ac:dyDescent="0.25">
      <c r="A1723" s="23" t="s">
        <v>329</v>
      </c>
      <c r="B1723" s="19" t="s">
        <v>341</v>
      </c>
      <c r="C1723" s="35" t="str">
        <f>VLOOKUP(X1723, method!$A$1:$B$15, 2, 0)</f>
        <v>放頭</v>
      </c>
      <c r="D1723" s="30">
        <v>4</v>
      </c>
      <c r="E1723" s="141" t="str">
        <f t="shared" si="52"/>
        <v>忠</v>
      </c>
      <c r="F1723" s="141">
        <f>COUNTIF($B$2:B1723,B1723)</f>
        <v>25</v>
      </c>
      <c r="G1723" s="141" t="str">
        <f t="shared" si="53"/>
        <v/>
      </c>
      <c r="H1723">
        <v>10</v>
      </c>
      <c r="I1723">
        <v>11</v>
      </c>
      <c r="J1723" s="67" t="s">
        <v>195</v>
      </c>
      <c r="K1723" s="67" t="s">
        <v>195</v>
      </c>
      <c r="L1723" s="19" t="s">
        <v>32</v>
      </c>
      <c r="M1723">
        <v>122</v>
      </c>
      <c r="N1723">
        <v>122</v>
      </c>
      <c r="O1723">
        <v>17</v>
      </c>
      <c r="P1723">
        <v>118</v>
      </c>
      <c r="Q1723" t="s">
        <v>759</v>
      </c>
      <c r="R1723" s="32" t="s">
        <v>432</v>
      </c>
      <c r="S1723">
        <v>1000</v>
      </c>
      <c r="T1723" s="33" t="s">
        <v>417</v>
      </c>
      <c r="U1723">
        <v>3</v>
      </c>
      <c r="V1723">
        <v>64</v>
      </c>
      <c r="W1723" s="12" t="s">
        <v>549</v>
      </c>
      <c r="X1723">
        <v>2</v>
      </c>
      <c r="Y1723">
        <v>2</v>
      </c>
      <c r="Z1723">
        <v>4</v>
      </c>
      <c r="AD1723" t="s">
        <v>544</v>
      </c>
      <c r="AE1723">
        <v>1072</v>
      </c>
      <c r="AF1723" t="s">
        <v>1312</v>
      </c>
    </row>
    <row r="1724" spans="1:32" x14ac:dyDescent="0.25">
      <c r="A1724" s="23" t="s">
        <v>329</v>
      </c>
      <c r="B1724" s="19" t="s">
        <v>341</v>
      </c>
      <c r="C1724" s="37" t="str">
        <f>VLOOKUP(X1724, method!$A$1:$B$15, 2, 0)</f>
        <v>中前</v>
      </c>
      <c r="D1724">
        <v>10</v>
      </c>
      <c r="E1724" s="141" t="str">
        <f t="shared" si="52"/>
        <v>忠</v>
      </c>
      <c r="F1724" s="141">
        <f>COUNTIF($B$2:B1724,B1724)</f>
        <v>26</v>
      </c>
      <c r="G1724" s="141" t="str">
        <f t="shared" si="53"/>
        <v/>
      </c>
      <c r="H1724">
        <v>10</v>
      </c>
      <c r="I1724">
        <v>9</v>
      </c>
      <c r="J1724" s="67" t="s">
        <v>195</v>
      </c>
      <c r="K1724" s="67" t="s">
        <v>195</v>
      </c>
      <c r="L1724" s="19" t="s">
        <v>32</v>
      </c>
      <c r="M1724">
        <v>122</v>
      </c>
      <c r="N1724">
        <v>121</v>
      </c>
      <c r="O1724">
        <v>17</v>
      </c>
      <c r="P1724">
        <v>66</v>
      </c>
      <c r="Q1724" t="s">
        <v>810</v>
      </c>
      <c r="R1724" t="s">
        <v>508</v>
      </c>
      <c r="S1724">
        <v>1000</v>
      </c>
      <c r="T1724" s="33" t="s">
        <v>417</v>
      </c>
      <c r="U1724">
        <v>3</v>
      </c>
      <c r="V1724">
        <v>64</v>
      </c>
      <c r="W1724" t="s">
        <v>460</v>
      </c>
      <c r="X1724">
        <v>4</v>
      </c>
      <c r="Y1724">
        <v>5</v>
      </c>
      <c r="Z1724">
        <v>10</v>
      </c>
      <c r="AD1724" t="s">
        <v>1836</v>
      </c>
      <c r="AE1724">
        <v>1067</v>
      </c>
      <c r="AF1724" t="s">
        <v>1837</v>
      </c>
    </row>
    <row r="1725" spans="1:32" x14ac:dyDescent="0.25">
      <c r="A1725" s="23" t="s">
        <v>329</v>
      </c>
      <c r="B1725" s="20" t="s">
        <v>345</v>
      </c>
      <c r="C1725" s="37" t="str">
        <f>VLOOKUP(X1725, method!$A$1:$B$15, 2, 0)</f>
        <v>中前</v>
      </c>
      <c r="D1725">
        <v>14</v>
      </c>
      <c r="E1725" s="141" t="str">
        <f t="shared" si="52"/>
        <v/>
      </c>
      <c r="F1725" s="141">
        <f>COUNTIF($B$2:B1725,B1725)</f>
        <v>1</v>
      </c>
      <c r="G1725" s="141" t="str">
        <f t="shared" si="53"/>
        <v/>
      </c>
      <c r="H1725">
        <v>5</v>
      </c>
      <c r="I1725">
        <v>7</v>
      </c>
      <c r="J1725" s="52" t="s">
        <v>49</v>
      </c>
      <c r="K1725" s="52" t="s">
        <v>49</v>
      </c>
      <c r="L1725" s="22" t="s">
        <v>135</v>
      </c>
      <c r="M1725">
        <v>121</v>
      </c>
      <c r="N1725">
        <v>135</v>
      </c>
      <c r="O1725">
        <v>14</v>
      </c>
      <c r="P1725">
        <v>31</v>
      </c>
      <c r="Q1725" t="s">
        <v>1065</v>
      </c>
      <c r="R1725" t="s">
        <v>479</v>
      </c>
      <c r="S1725">
        <v>1000</v>
      </c>
      <c r="T1725" s="33" t="s">
        <v>417</v>
      </c>
      <c r="U1725">
        <v>3</v>
      </c>
      <c r="V1725">
        <v>85</v>
      </c>
      <c r="W1725" t="s">
        <v>1197</v>
      </c>
      <c r="X1725">
        <v>7</v>
      </c>
      <c r="Y1725">
        <v>10</v>
      </c>
      <c r="Z1725">
        <v>14</v>
      </c>
      <c r="AD1725" t="s">
        <v>1838</v>
      </c>
      <c r="AE1725">
        <v>1116</v>
      </c>
      <c r="AF1725" t="s">
        <v>35</v>
      </c>
    </row>
    <row r="1726" spans="1:32" x14ac:dyDescent="0.25">
      <c r="A1726" s="23" t="s">
        <v>329</v>
      </c>
      <c r="B1726" s="20" t="s">
        <v>345</v>
      </c>
      <c r="C1726" s="35" t="str">
        <f>VLOOKUP(X1726, method!$A$1:$B$15, 2, 0)</f>
        <v>放頭</v>
      </c>
      <c r="D1726" s="28">
        <v>1</v>
      </c>
      <c r="E1726" s="140" t="str">
        <f t="shared" si="52"/>
        <v/>
      </c>
      <c r="F1726" s="140">
        <f>COUNTIF($B$2:B1726,B1726)</f>
        <v>2</v>
      </c>
      <c r="G1726" s="140" t="str">
        <f t="shared" si="53"/>
        <v/>
      </c>
      <c r="H1726">
        <v>5</v>
      </c>
      <c r="I1726">
        <v>1</v>
      </c>
      <c r="J1726" s="52" t="s">
        <v>49</v>
      </c>
      <c r="K1726" s="52" t="s">
        <v>49</v>
      </c>
      <c r="L1726" s="22" t="s">
        <v>135</v>
      </c>
      <c r="M1726">
        <v>121</v>
      </c>
      <c r="N1726">
        <v>135</v>
      </c>
      <c r="O1726">
        <v>14</v>
      </c>
      <c r="P1726">
        <v>5.8</v>
      </c>
      <c r="Q1726" t="s">
        <v>731</v>
      </c>
      <c r="R1726" s="32" t="s">
        <v>416</v>
      </c>
      <c r="S1726" s="40">
        <v>1200</v>
      </c>
      <c r="T1726" s="33" t="s">
        <v>427</v>
      </c>
      <c r="U1726">
        <v>3</v>
      </c>
      <c r="V1726">
        <v>79</v>
      </c>
      <c r="W1726" s="12" t="s">
        <v>446</v>
      </c>
      <c r="X1726">
        <v>3</v>
      </c>
      <c r="Y1726">
        <v>3</v>
      </c>
      <c r="Z1726">
        <v>1</v>
      </c>
      <c r="AD1726" t="s">
        <v>278</v>
      </c>
      <c r="AE1726">
        <v>1092</v>
      </c>
      <c r="AF1726" t="s">
        <v>35</v>
      </c>
    </row>
    <row r="1727" spans="1:32" x14ac:dyDescent="0.25">
      <c r="A1727" s="23" t="s">
        <v>329</v>
      </c>
      <c r="B1727" s="20" t="s">
        <v>345</v>
      </c>
      <c r="C1727" s="37" t="str">
        <f>VLOOKUP(X1727, method!$A$1:$B$15, 2, 0)</f>
        <v>中前</v>
      </c>
      <c r="D1727">
        <v>9</v>
      </c>
      <c r="E1727" s="141" t="str">
        <f t="shared" si="52"/>
        <v/>
      </c>
      <c r="F1727" s="141">
        <f>COUNTIF($B$2:B1727,B1727)</f>
        <v>3</v>
      </c>
      <c r="G1727" s="141" t="str">
        <f t="shared" si="53"/>
        <v/>
      </c>
      <c r="H1727">
        <v>5</v>
      </c>
      <c r="I1727">
        <v>2</v>
      </c>
      <c r="J1727" s="52" t="s">
        <v>49</v>
      </c>
      <c r="K1727" s="54" t="s">
        <v>58</v>
      </c>
      <c r="L1727" s="22" t="s">
        <v>135</v>
      </c>
      <c r="M1727">
        <v>121</v>
      </c>
      <c r="N1727">
        <v>120</v>
      </c>
      <c r="O1727">
        <v>14</v>
      </c>
      <c r="P1727">
        <v>91</v>
      </c>
      <c r="Q1727" t="s">
        <v>660</v>
      </c>
      <c r="R1727" t="s">
        <v>508</v>
      </c>
      <c r="S1727" s="40">
        <v>1200</v>
      </c>
      <c r="T1727" s="33" t="s">
        <v>417</v>
      </c>
      <c r="U1727">
        <v>2</v>
      </c>
      <c r="V1727">
        <v>81</v>
      </c>
      <c r="W1727" t="s">
        <v>484</v>
      </c>
      <c r="X1727">
        <v>6</v>
      </c>
      <c r="Y1727">
        <v>6</v>
      </c>
      <c r="Z1727">
        <v>9</v>
      </c>
      <c r="AD1727" t="s">
        <v>1839</v>
      </c>
      <c r="AE1727">
        <v>1090</v>
      </c>
      <c r="AF1727" t="s">
        <v>35</v>
      </c>
    </row>
    <row r="1728" spans="1:32" x14ac:dyDescent="0.25">
      <c r="A1728" s="23" t="s">
        <v>329</v>
      </c>
      <c r="B1728" s="20" t="s">
        <v>345</v>
      </c>
      <c r="C1728" s="36" t="str">
        <f>VLOOKUP(X1728, method!$A$1:$B$15, 2, 0)</f>
        <v>中後</v>
      </c>
      <c r="D1728">
        <v>9</v>
      </c>
      <c r="E1728" s="141" t="str">
        <f t="shared" si="52"/>
        <v/>
      </c>
      <c r="F1728" s="141">
        <f>COUNTIF($B$2:B1728,B1728)</f>
        <v>4</v>
      </c>
      <c r="G1728" s="141" t="str">
        <f t="shared" si="53"/>
        <v/>
      </c>
      <c r="H1728">
        <v>5</v>
      </c>
      <c r="I1728">
        <v>8</v>
      </c>
      <c r="J1728" s="52" t="s">
        <v>49</v>
      </c>
      <c r="K1728" s="54" t="s">
        <v>58</v>
      </c>
      <c r="L1728" s="22" t="s">
        <v>135</v>
      </c>
      <c r="M1728">
        <v>121</v>
      </c>
      <c r="N1728">
        <v>122</v>
      </c>
      <c r="O1728">
        <v>14</v>
      </c>
      <c r="P1728">
        <v>124</v>
      </c>
      <c r="Q1728" t="s">
        <v>682</v>
      </c>
      <c r="R1728" t="s">
        <v>479</v>
      </c>
      <c r="S1728" s="40">
        <v>1200</v>
      </c>
      <c r="T1728" s="33" t="s">
        <v>427</v>
      </c>
      <c r="U1728">
        <v>2</v>
      </c>
      <c r="V1728">
        <v>83</v>
      </c>
      <c r="W1728" t="s">
        <v>487</v>
      </c>
      <c r="X1728">
        <v>9</v>
      </c>
      <c r="Y1728">
        <v>9</v>
      </c>
      <c r="Z1728">
        <v>9</v>
      </c>
      <c r="AD1728" t="s">
        <v>1533</v>
      </c>
      <c r="AE1728">
        <v>1091</v>
      </c>
      <c r="AF1728" t="s">
        <v>35</v>
      </c>
    </row>
    <row r="1729" spans="1:32" x14ac:dyDescent="0.25">
      <c r="A1729" s="23" t="s">
        <v>329</v>
      </c>
      <c r="B1729" s="20" t="s">
        <v>345</v>
      </c>
      <c r="C1729" s="36" t="str">
        <f>VLOOKUP(X1729, method!$A$1:$B$15, 2, 0)</f>
        <v>中後</v>
      </c>
      <c r="D1729">
        <v>8</v>
      </c>
      <c r="E1729" s="141" t="str">
        <f t="shared" si="52"/>
        <v/>
      </c>
      <c r="F1729" s="141">
        <f>COUNTIF($B$2:B1729,B1729)</f>
        <v>5</v>
      </c>
      <c r="G1729" s="141" t="str">
        <f t="shared" si="53"/>
        <v/>
      </c>
      <c r="H1729">
        <v>5</v>
      </c>
      <c r="I1729">
        <v>11</v>
      </c>
      <c r="J1729" s="52" t="s">
        <v>49</v>
      </c>
      <c r="K1729" s="76" t="s">
        <v>407</v>
      </c>
      <c r="L1729" s="22" t="s">
        <v>135</v>
      </c>
      <c r="M1729">
        <v>121</v>
      </c>
      <c r="N1729">
        <v>117</v>
      </c>
      <c r="O1729">
        <v>14</v>
      </c>
      <c r="P1729">
        <v>39</v>
      </c>
      <c r="Q1729" t="s">
        <v>777</v>
      </c>
      <c r="R1729" s="31" t="s">
        <v>420</v>
      </c>
      <c r="S1729" s="40">
        <v>1200</v>
      </c>
      <c r="T1729" s="33" t="s">
        <v>427</v>
      </c>
      <c r="U1729">
        <v>2</v>
      </c>
      <c r="V1729">
        <v>83</v>
      </c>
      <c r="W1729" t="s">
        <v>519</v>
      </c>
      <c r="X1729">
        <v>10</v>
      </c>
      <c r="Y1729">
        <v>10</v>
      </c>
      <c r="Z1729">
        <v>8</v>
      </c>
      <c r="AD1729" t="s">
        <v>1840</v>
      </c>
      <c r="AE1729">
        <v>1091</v>
      </c>
      <c r="AF1729" t="s">
        <v>35</v>
      </c>
    </row>
    <row r="1730" spans="1:32" x14ac:dyDescent="0.25">
      <c r="A1730" s="23" t="s">
        <v>329</v>
      </c>
      <c r="B1730" s="20" t="s">
        <v>345</v>
      </c>
      <c r="C1730" s="36" t="str">
        <f>VLOOKUP(X1730, method!$A$1:$B$15, 2, 0)</f>
        <v>中後</v>
      </c>
      <c r="D1730" s="30">
        <v>5</v>
      </c>
      <c r="E1730" s="141" t="str">
        <f t="shared" ref="E1730:E1793" si="54">IF(COUNTIFS($B:$B,B1730,$F:$F,"&lt;="&amp;5,$D:$D,"&lt;="&amp;5)&gt;=3,"忠","")</f>
        <v/>
      </c>
      <c r="F1730" s="141">
        <f>COUNTIF($B$2:B1730,B1730)</f>
        <v>6</v>
      </c>
      <c r="G1730" s="141" t="str">
        <f t="shared" ref="G1730:G1793" si="55">IF(F1730&lt;=5,
    IF(COUNTIFS($B:$B,TRIM($B1730),$F:$F,"&lt;=5",$AC:$AC,"&lt;&gt;"&amp;LOOKUP(1,0/((TRIM($B:$B)=TRIM($B1730))*($F:$F=1)),$AC:$AC))&gt;0,
    "倉",""),
"")</f>
        <v/>
      </c>
      <c r="H1730">
        <v>5</v>
      </c>
      <c r="I1730">
        <v>8</v>
      </c>
      <c r="J1730" s="52" t="s">
        <v>49</v>
      </c>
      <c r="K1730" s="76" t="s">
        <v>407</v>
      </c>
      <c r="L1730" s="22" t="s">
        <v>135</v>
      </c>
      <c r="M1730">
        <v>121</v>
      </c>
      <c r="N1730">
        <v>123</v>
      </c>
      <c r="O1730">
        <v>14</v>
      </c>
      <c r="P1730">
        <v>68</v>
      </c>
      <c r="Q1730" t="s">
        <v>437</v>
      </c>
      <c r="R1730" s="32" t="s">
        <v>432</v>
      </c>
      <c r="S1730" s="40">
        <v>1200</v>
      </c>
      <c r="T1730" s="34" t="s">
        <v>438</v>
      </c>
      <c r="U1730">
        <v>2</v>
      </c>
      <c r="V1730">
        <v>84</v>
      </c>
      <c r="W1730" s="12">
        <v>2</v>
      </c>
      <c r="X1730">
        <v>10</v>
      </c>
      <c r="Y1730">
        <v>10</v>
      </c>
      <c r="Z1730">
        <v>5</v>
      </c>
      <c r="AD1730" t="s">
        <v>284</v>
      </c>
      <c r="AE1730">
        <v>1098</v>
      </c>
      <c r="AF1730" t="s">
        <v>35</v>
      </c>
    </row>
    <row r="1731" spans="1:32" x14ac:dyDescent="0.25">
      <c r="A1731" s="23" t="s">
        <v>329</v>
      </c>
      <c r="B1731" s="20" t="s">
        <v>345</v>
      </c>
      <c r="C1731" s="37" t="str">
        <f>VLOOKUP(X1731, method!$A$1:$B$15, 2, 0)</f>
        <v>中前</v>
      </c>
      <c r="D1731" s="30">
        <v>5</v>
      </c>
      <c r="E1731" s="141" t="str">
        <f t="shared" si="54"/>
        <v/>
      </c>
      <c r="F1731" s="141">
        <f>COUNTIF($B$2:B1731,B1731)</f>
        <v>7</v>
      </c>
      <c r="G1731" s="141" t="str">
        <f t="shared" si="55"/>
        <v/>
      </c>
      <c r="H1731">
        <v>5</v>
      </c>
      <c r="I1731">
        <v>2</v>
      </c>
      <c r="J1731" s="52" t="s">
        <v>49</v>
      </c>
      <c r="K1731" s="72" t="s">
        <v>434</v>
      </c>
      <c r="L1731" s="22" t="s">
        <v>135</v>
      </c>
      <c r="M1731">
        <v>121</v>
      </c>
      <c r="N1731">
        <v>124</v>
      </c>
      <c r="O1731">
        <v>14</v>
      </c>
      <c r="P1731">
        <v>51</v>
      </c>
      <c r="Q1731" t="s">
        <v>443</v>
      </c>
      <c r="R1731" s="32" t="s">
        <v>426</v>
      </c>
      <c r="S1731">
        <v>1000</v>
      </c>
      <c r="T1731" s="33" t="s">
        <v>427</v>
      </c>
      <c r="U1731">
        <v>2</v>
      </c>
      <c r="V1731">
        <v>86</v>
      </c>
      <c r="W1731">
        <v>3</v>
      </c>
      <c r="X1731">
        <v>4</v>
      </c>
      <c r="Y1731">
        <v>4</v>
      </c>
      <c r="Z1731">
        <v>5</v>
      </c>
      <c r="AD1731" t="s">
        <v>1832</v>
      </c>
      <c r="AE1731">
        <v>1098</v>
      </c>
      <c r="AF1731" t="s">
        <v>35</v>
      </c>
    </row>
    <row r="1732" spans="1:32" x14ac:dyDescent="0.25">
      <c r="A1732" s="23" t="s">
        <v>329</v>
      </c>
      <c r="B1732" s="20" t="s">
        <v>345</v>
      </c>
      <c r="C1732" s="37" t="str">
        <f>VLOOKUP(X1732, method!$A$1:$B$15, 2, 0)</f>
        <v>中前</v>
      </c>
      <c r="D1732">
        <v>7</v>
      </c>
      <c r="E1732" s="141" t="str">
        <f t="shared" si="54"/>
        <v/>
      </c>
      <c r="F1732" s="141">
        <f>COUNTIF($B$2:B1732,B1732)</f>
        <v>8</v>
      </c>
      <c r="G1732" s="141" t="str">
        <f t="shared" si="55"/>
        <v/>
      </c>
      <c r="H1732">
        <v>5</v>
      </c>
      <c r="I1732">
        <v>7</v>
      </c>
      <c r="J1732" s="52" t="s">
        <v>49</v>
      </c>
      <c r="K1732" s="63" t="s">
        <v>140</v>
      </c>
      <c r="L1732" s="22" t="s">
        <v>135</v>
      </c>
      <c r="M1732">
        <v>121</v>
      </c>
      <c r="N1732">
        <v>125</v>
      </c>
      <c r="O1732">
        <v>14</v>
      </c>
      <c r="P1732">
        <v>105</v>
      </c>
      <c r="Q1732" t="s">
        <v>576</v>
      </c>
      <c r="R1732" t="s">
        <v>508</v>
      </c>
      <c r="S1732" s="40">
        <v>1200</v>
      </c>
      <c r="T1732" s="33" t="s">
        <v>417</v>
      </c>
      <c r="U1732">
        <v>2</v>
      </c>
      <c r="V1732">
        <v>87</v>
      </c>
      <c r="W1732" t="s">
        <v>474</v>
      </c>
      <c r="X1732">
        <v>6</v>
      </c>
      <c r="Y1732">
        <v>7</v>
      </c>
      <c r="Z1732">
        <v>7</v>
      </c>
      <c r="AD1732" t="s">
        <v>346</v>
      </c>
      <c r="AE1732">
        <v>1088</v>
      </c>
      <c r="AF1732" t="s">
        <v>35</v>
      </c>
    </row>
    <row r="1733" spans="1:32" x14ac:dyDescent="0.25">
      <c r="A1733" s="23" t="s">
        <v>329</v>
      </c>
      <c r="B1733" s="20" t="s">
        <v>345</v>
      </c>
      <c r="C1733" s="35" t="str">
        <f>VLOOKUP(X1733, method!$A$1:$B$15, 2, 0)</f>
        <v>放頭</v>
      </c>
      <c r="D1733">
        <v>12</v>
      </c>
      <c r="E1733" s="141" t="str">
        <f t="shared" si="54"/>
        <v/>
      </c>
      <c r="F1733" s="141">
        <f>COUNTIF($B$2:B1733,B1733)</f>
        <v>9</v>
      </c>
      <c r="G1733" s="141" t="str">
        <f t="shared" si="55"/>
        <v/>
      </c>
      <c r="H1733">
        <v>5</v>
      </c>
      <c r="I1733">
        <v>9</v>
      </c>
      <c r="J1733" s="52" t="s">
        <v>49</v>
      </c>
      <c r="K1733" s="66" t="s">
        <v>173</v>
      </c>
      <c r="L1733" s="22" t="s">
        <v>135</v>
      </c>
      <c r="M1733">
        <v>121</v>
      </c>
      <c r="N1733">
        <v>126</v>
      </c>
      <c r="O1733">
        <v>14</v>
      </c>
      <c r="P1733">
        <v>34</v>
      </c>
      <c r="Q1733" t="s">
        <v>899</v>
      </c>
      <c r="R1733" s="31" t="s">
        <v>420</v>
      </c>
      <c r="S1733" s="40">
        <v>1200</v>
      </c>
      <c r="T1733" s="33" t="s">
        <v>427</v>
      </c>
      <c r="U1733">
        <v>2</v>
      </c>
      <c r="V1733">
        <v>87</v>
      </c>
      <c r="W1733" t="s">
        <v>516</v>
      </c>
      <c r="X1733">
        <v>3</v>
      </c>
      <c r="Y1733">
        <v>4</v>
      </c>
      <c r="Z1733">
        <v>12</v>
      </c>
      <c r="AD1733" t="s">
        <v>970</v>
      </c>
      <c r="AE1733">
        <v>1111</v>
      </c>
      <c r="AF1733" t="s">
        <v>35</v>
      </c>
    </row>
    <row r="1734" spans="1:32" x14ac:dyDescent="0.25">
      <c r="A1734" s="23" t="s">
        <v>329</v>
      </c>
      <c r="B1734" s="20" t="s">
        <v>345</v>
      </c>
      <c r="C1734" s="35" t="str">
        <f>VLOOKUP(X1734, method!$A$1:$B$15, 2, 0)</f>
        <v>放頭</v>
      </c>
      <c r="D1734" s="28">
        <v>3</v>
      </c>
      <c r="E1734" s="140" t="str">
        <f t="shared" si="54"/>
        <v/>
      </c>
      <c r="F1734" s="140">
        <f>COUNTIF($B$2:B1734,B1734)</f>
        <v>10</v>
      </c>
      <c r="G1734" s="140" t="str">
        <f t="shared" si="55"/>
        <v/>
      </c>
      <c r="H1734">
        <v>5</v>
      </c>
      <c r="I1734">
        <v>1</v>
      </c>
      <c r="J1734" s="52" t="s">
        <v>49</v>
      </c>
      <c r="K1734" s="54" t="s">
        <v>58</v>
      </c>
      <c r="L1734" s="22" t="s">
        <v>135</v>
      </c>
      <c r="M1734">
        <v>121</v>
      </c>
      <c r="N1734">
        <v>116</v>
      </c>
      <c r="O1734">
        <v>14</v>
      </c>
      <c r="P1734">
        <v>7.7</v>
      </c>
      <c r="Q1734" t="s">
        <v>518</v>
      </c>
      <c r="R1734" s="32" t="s">
        <v>416</v>
      </c>
      <c r="S1734" s="40">
        <v>1200</v>
      </c>
      <c r="T1734" s="33" t="s">
        <v>417</v>
      </c>
      <c r="U1734">
        <v>1</v>
      </c>
      <c r="V1734">
        <v>86</v>
      </c>
      <c r="W1734" s="12" t="s">
        <v>423</v>
      </c>
      <c r="X1734">
        <v>3</v>
      </c>
      <c r="Y1734">
        <v>2</v>
      </c>
      <c r="Z1734">
        <v>3</v>
      </c>
      <c r="AD1734" t="s">
        <v>1533</v>
      </c>
      <c r="AE1734">
        <v>1104</v>
      </c>
      <c r="AF1734" t="s">
        <v>35</v>
      </c>
    </row>
    <row r="1735" spans="1:32" x14ac:dyDescent="0.25">
      <c r="A1735" s="23" t="s">
        <v>329</v>
      </c>
      <c r="B1735" s="20" t="s">
        <v>345</v>
      </c>
      <c r="C1735" s="36" t="str">
        <f>VLOOKUP(X1735, method!$A$1:$B$15, 2, 0)</f>
        <v>中後</v>
      </c>
      <c r="D1735">
        <v>9</v>
      </c>
      <c r="E1735" s="141" t="str">
        <f t="shared" si="54"/>
        <v/>
      </c>
      <c r="F1735" s="141">
        <f>COUNTIF($B$2:B1735,B1735)</f>
        <v>11</v>
      </c>
      <c r="G1735" s="141" t="str">
        <f t="shared" si="55"/>
        <v/>
      </c>
      <c r="H1735">
        <v>5</v>
      </c>
      <c r="I1735">
        <v>7</v>
      </c>
      <c r="J1735" s="52" t="s">
        <v>49</v>
      </c>
      <c r="K1735" s="64" t="s">
        <v>150</v>
      </c>
      <c r="L1735" s="22" t="s">
        <v>135</v>
      </c>
      <c r="M1735">
        <v>121</v>
      </c>
      <c r="N1735">
        <v>125</v>
      </c>
      <c r="O1735">
        <v>14</v>
      </c>
      <c r="P1735">
        <v>13</v>
      </c>
      <c r="Q1735" t="s">
        <v>691</v>
      </c>
      <c r="R1735" s="31" t="s">
        <v>420</v>
      </c>
      <c r="S1735">
        <v>1000</v>
      </c>
      <c r="T1735" s="33" t="s">
        <v>417</v>
      </c>
      <c r="U1735">
        <v>2</v>
      </c>
      <c r="V1735">
        <v>86</v>
      </c>
      <c r="W1735" t="s">
        <v>643</v>
      </c>
      <c r="X1735">
        <v>9</v>
      </c>
      <c r="Y1735">
        <v>8</v>
      </c>
      <c r="Z1735">
        <v>9</v>
      </c>
      <c r="AD1735" t="s">
        <v>1841</v>
      </c>
      <c r="AE1735">
        <v>1097</v>
      </c>
      <c r="AF1735" t="s">
        <v>35</v>
      </c>
    </row>
    <row r="1736" spans="1:32" x14ac:dyDescent="0.25">
      <c r="A1736" s="23" t="s">
        <v>329</v>
      </c>
      <c r="B1736" s="20" t="s">
        <v>345</v>
      </c>
      <c r="C1736" s="37" t="str">
        <f>VLOOKUP(X1736, method!$A$1:$B$15, 2, 0)</f>
        <v>中前</v>
      </c>
      <c r="D1736" s="28">
        <v>1</v>
      </c>
      <c r="E1736" s="140" t="str">
        <f t="shared" si="54"/>
        <v/>
      </c>
      <c r="F1736" s="140">
        <f>COUNTIF($B$2:B1736,B1736)</f>
        <v>12</v>
      </c>
      <c r="G1736" s="140" t="str">
        <f t="shared" si="55"/>
        <v/>
      </c>
      <c r="H1736">
        <v>5</v>
      </c>
      <c r="I1736">
        <v>6</v>
      </c>
      <c r="J1736" s="52" t="s">
        <v>49</v>
      </c>
      <c r="K1736" s="52" t="s">
        <v>49</v>
      </c>
      <c r="L1736" s="22" t="s">
        <v>135</v>
      </c>
      <c r="M1736">
        <v>121</v>
      </c>
      <c r="N1736">
        <v>134</v>
      </c>
      <c r="O1736">
        <v>14</v>
      </c>
      <c r="P1736">
        <v>8.1</v>
      </c>
      <c r="Q1736" t="s">
        <v>591</v>
      </c>
      <c r="R1736" s="32" t="s">
        <v>432</v>
      </c>
      <c r="S1736" s="40">
        <v>1200</v>
      </c>
      <c r="T1736" s="33" t="s">
        <v>417</v>
      </c>
      <c r="U1736">
        <v>3</v>
      </c>
      <c r="V1736">
        <v>79</v>
      </c>
      <c r="W1736" s="12" t="s">
        <v>654</v>
      </c>
      <c r="X1736">
        <v>4</v>
      </c>
      <c r="Y1736">
        <v>3</v>
      </c>
      <c r="Z1736">
        <v>1</v>
      </c>
      <c r="AD1736" t="s">
        <v>1806</v>
      </c>
      <c r="AE1736">
        <v>1108</v>
      </c>
      <c r="AF1736" t="s">
        <v>35</v>
      </c>
    </row>
    <row r="1737" spans="1:32" x14ac:dyDescent="0.25">
      <c r="A1737" s="23" t="s">
        <v>329</v>
      </c>
      <c r="B1737" s="20" t="s">
        <v>345</v>
      </c>
      <c r="C1737" s="37" t="str">
        <f>VLOOKUP(X1737, method!$A$1:$B$15, 2, 0)</f>
        <v>中前</v>
      </c>
      <c r="D1737" s="28">
        <v>1</v>
      </c>
      <c r="E1737" s="140" t="str">
        <f t="shared" si="54"/>
        <v/>
      </c>
      <c r="F1737" s="140">
        <f>COUNTIF($B$2:B1737,B1737)</f>
        <v>13</v>
      </c>
      <c r="G1737" s="140" t="str">
        <f t="shared" si="55"/>
        <v/>
      </c>
      <c r="H1737">
        <v>5</v>
      </c>
      <c r="I1737">
        <v>11</v>
      </c>
      <c r="J1737" s="52" t="s">
        <v>49</v>
      </c>
      <c r="K1737" s="52" t="s">
        <v>49</v>
      </c>
      <c r="L1737" s="22" t="s">
        <v>135</v>
      </c>
      <c r="M1737">
        <v>121</v>
      </c>
      <c r="N1737">
        <v>131</v>
      </c>
      <c r="O1737">
        <v>14</v>
      </c>
      <c r="P1737">
        <v>12</v>
      </c>
      <c r="Q1737" t="s">
        <v>592</v>
      </c>
      <c r="R1737" s="31" t="s">
        <v>420</v>
      </c>
      <c r="S1737" s="40">
        <v>1200</v>
      </c>
      <c r="T1737" s="33" t="s">
        <v>427</v>
      </c>
      <c r="U1737">
        <v>3</v>
      </c>
      <c r="V1737">
        <v>71</v>
      </c>
      <c r="W1737" s="12" t="s">
        <v>418</v>
      </c>
      <c r="X1737">
        <v>5</v>
      </c>
      <c r="Y1737">
        <v>3</v>
      </c>
      <c r="Z1737">
        <v>1</v>
      </c>
      <c r="AD1737" t="s">
        <v>15</v>
      </c>
      <c r="AE1737">
        <v>1104</v>
      </c>
      <c r="AF1737" t="s">
        <v>35</v>
      </c>
    </row>
    <row r="1738" spans="1:32" x14ac:dyDescent="0.25">
      <c r="A1738" s="23" t="s">
        <v>329</v>
      </c>
      <c r="B1738" s="20" t="s">
        <v>345</v>
      </c>
      <c r="C1738" s="35" t="str">
        <f>VLOOKUP(X1738, method!$A$1:$B$15, 2, 0)</f>
        <v>放頭</v>
      </c>
      <c r="D1738" s="28">
        <v>1</v>
      </c>
      <c r="E1738" s="140" t="str">
        <f t="shared" si="54"/>
        <v/>
      </c>
      <c r="F1738" s="140">
        <f>COUNTIF($B$2:B1738,B1738)</f>
        <v>14</v>
      </c>
      <c r="G1738" s="140" t="str">
        <f t="shared" si="55"/>
        <v/>
      </c>
      <c r="H1738">
        <v>5</v>
      </c>
      <c r="I1738">
        <v>6</v>
      </c>
      <c r="J1738" s="52" t="s">
        <v>49</v>
      </c>
      <c r="K1738" s="52" t="s">
        <v>49</v>
      </c>
      <c r="L1738" s="22" t="s">
        <v>135</v>
      </c>
      <c r="M1738">
        <v>121</v>
      </c>
      <c r="N1738">
        <v>124</v>
      </c>
      <c r="O1738">
        <v>14</v>
      </c>
      <c r="P1738">
        <v>5.6</v>
      </c>
      <c r="Q1738" t="s">
        <v>1010</v>
      </c>
      <c r="R1738" s="31" t="s">
        <v>420</v>
      </c>
      <c r="S1738" s="40">
        <v>1200</v>
      </c>
      <c r="T1738" s="33" t="s">
        <v>417</v>
      </c>
      <c r="U1738">
        <v>3</v>
      </c>
      <c r="V1738">
        <v>65</v>
      </c>
      <c r="W1738" s="12" t="s">
        <v>423</v>
      </c>
      <c r="X1738">
        <v>3</v>
      </c>
      <c r="Y1738">
        <v>4</v>
      </c>
      <c r="Z1738">
        <v>1</v>
      </c>
      <c r="AD1738" t="s">
        <v>33</v>
      </c>
      <c r="AE1738">
        <v>1105</v>
      </c>
      <c r="AF1738" t="s">
        <v>35</v>
      </c>
    </row>
    <row r="1739" spans="1:32" x14ac:dyDescent="0.25">
      <c r="A1739" s="23" t="s">
        <v>329</v>
      </c>
      <c r="B1739" s="20" t="s">
        <v>345</v>
      </c>
      <c r="C1739" s="36" t="str">
        <f>VLOOKUP(X1739, method!$A$1:$B$15, 2, 0)</f>
        <v>中後</v>
      </c>
      <c r="D1739">
        <v>9</v>
      </c>
      <c r="E1739" s="141" t="str">
        <f t="shared" si="54"/>
        <v/>
      </c>
      <c r="F1739" s="141">
        <f>COUNTIF($B$2:B1739,B1739)</f>
        <v>15</v>
      </c>
      <c r="G1739" s="141" t="str">
        <f t="shared" si="55"/>
        <v/>
      </c>
      <c r="H1739">
        <v>5</v>
      </c>
      <c r="I1739">
        <v>2</v>
      </c>
      <c r="J1739" s="52" t="s">
        <v>49</v>
      </c>
      <c r="K1739" s="54" t="s">
        <v>58</v>
      </c>
      <c r="L1739" s="22" t="s">
        <v>135</v>
      </c>
      <c r="M1739">
        <v>121</v>
      </c>
      <c r="N1739">
        <v>125</v>
      </c>
      <c r="O1739">
        <v>14</v>
      </c>
      <c r="P1739">
        <v>39</v>
      </c>
      <c r="Q1739" t="s">
        <v>476</v>
      </c>
      <c r="R1739" t="s">
        <v>477</v>
      </c>
      <c r="S1739">
        <v>1000</v>
      </c>
      <c r="T1739" s="33" t="s">
        <v>417</v>
      </c>
      <c r="U1739">
        <v>3</v>
      </c>
      <c r="V1739">
        <v>69</v>
      </c>
      <c r="W1739" t="s">
        <v>519</v>
      </c>
      <c r="X1739">
        <v>9</v>
      </c>
      <c r="Y1739">
        <v>9</v>
      </c>
      <c r="Z1739">
        <v>9</v>
      </c>
      <c r="AD1739" t="s">
        <v>1842</v>
      </c>
      <c r="AE1739">
        <v>1080</v>
      </c>
      <c r="AF1739" t="s">
        <v>35</v>
      </c>
    </row>
    <row r="1740" spans="1:32" x14ac:dyDescent="0.25">
      <c r="A1740" s="23" t="s">
        <v>329</v>
      </c>
      <c r="B1740" s="20" t="s">
        <v>345</v>
      </c>
      <c r="C1740" s="37" t="str">
        <f>VLOOKUP(X1740, method!$A$1:$B$15, 2, 0)</f>
        <v>中前</v>
      </c>
      <c r="D1740" s="30">
        <v>5</v>
      </c>
      <c r="E1740" s="141" t="str">
        <f t="shared" si="54"/>
        <v/>
      </c>
      <c r="F1740" s="141">
        <f>COUNTIF($B$2:B1740,B1740)</f>
        <v>16</v>
      </c>
      <c r="G1740" s="141" t="str">
        <f t="shared" si="55"/>
        <v/>
      </c>
      <c r="H1740">
        <v>5</v>
      </c>
      <c r="I1740">
        <v>3</v>
      </c>
      <c r="J1740" s="52" t="s">
        <v>49</v>
      </c>
      <c r="K1740" s="54" t="s">
        <v>58</v>
      </c>
      <c r="L1740" s="22" t="s">
        <v>135</v>
      </c>
      <c r="M1740">
        <v>121</v>
      </c>
      <c r="N1740">
        <v>125</v>
      </c>
      <c r="O1740">
        <v>14</v>
      </c>
      <c r="P1740">
        <v>47</v>
      </c>
      <c r="Q1740" t="s">
        <v>1402</v>
      </c>
      <c r="R1740" t="s">
        <v>508</v>
      </c>
      <c r="S1740">
        <v>1000</v>
      </c>
      <c r="T1740" s="33" t="s">
        <v>417</v>
      </c>
      <c r="U1740">
        <v>3</v>
      </c>
      <c r="V1740">
        <v>70</v>
      </c>
      <c r="W1740" s="12" t="s">
        <v>418</v>
      </c>
      <c r="X1740">
        <v>6</v>
      </c>
      <c r="Y1740">
        <v>4</v>
      </c>
      <c r="Z1740">
        <v>5</v>
      </c>
      <c r="AD1740" t="s">
        <v>1843</v>
      </c>
      <c r="AE1740">
        <v>1093</v>
      </c>
      <c r="AF1740" t="s">
        <v>35</v>
      </c>
    </row>
    <row r="1741" spans="1:32" x14ac:dyDescent="0.25">
      <c r="A1741" s="23" t="s">
        <v>329</v>
      </c>
      <c r="B1741" s="20" t="s">
        <v>345</v>
      </c>
      <c r="C1741" s="38" t="str">
        <f>VLOOKUP(X1741, method!$A$1:$B$15, 2, 0)</f>
        <v>留後</v>
      </c>
      <c r="D1741">
        <v>11</v>
      </c>
      <c r="E1741" s="141" t="str">
        <f t="shared" si="54"/>
        <v/>
      </c>
      <c r="F1741" s="141">
        <f>COUNTIF($B$2:B1741,B1741)</f>
        <v>17</v>
      </c>
      <c r="G1741" s="141" t="str">
        <f t="shared" si="55"/>
        <v/>
      </c>
      <c r="H1741">
        <v>5</v>
      </c>
      <c r="I1741">
        <v>7</v>
      </c>
      <c r="J1741" s="52" t="s">
        <v>49</v>
      </c>
      <c r="K1741" s="52" t="s">
        <v>49</v>
      </c>
      <c r="L1741" s="22" t="s">
        <v>135</v>
      </c>
      <c r="M1741">
        <v>121</v>
      </c>
      <c r="N1741">
        <v>128</v>
      </c>
      <c r="O1741">
        <v>14</v>
      </c>
      <c r="P1741">
        <v>14</v>
      </c>
      <c r="Q1741" t="s">
        <v>1206</v>
      </c>
      <c r="R1741" s="32" t="s">
        <v>426</v>
      </c>
      <c r="S1741">
        <v>1000</v>
      </c>
      <c r="T1741" s="33" t="s">
        <v>417</v>
      </c>
      <c r="U1741">
        <v>3</v>
      </c>
      <c r="V1741">
        <v>72</v>
      </c>
      <c r="W1741">
        <v>6</v>
      </c>
      <c r="X1741">
        <v>11</v>
      </c>
      <c r="Y1741">
        <v>12</v>
      </c>
      <c r="Z1741">
        <v>11</v>
      </c>
      <c r="AD1741" t="s">
        <v>1844</v>
      </c>
      <c r="AE1741">
        <v>1089</v>
      </c>
      <c r="AF1741" t="s">
        <v>35</v>
      </c>
    </row>
    <row r="1742" spans="1:32" x14ac:dyDescent="0.25">
      <c r="A1742" s="23" t="s">
        <v>329</v>
      </c>
      <c r="B1742" s="20" t="s">
        <v>345</v>
      </c>
      <c r="C1742" s="35" t="str">
        <f>VLOOKUP(X1742, method!$A$1:$B$15, 2, 0)</f>
        <v>放頭</v>
      </c>
      <c r="D1742" s="30">
        <v>4</v>
      </c>
      <c r="E1742" s="141" t="str">
        <f t="shared" si="54"/>
        <v/>
      </c>
      <c r="F1742" s="141">
        <f>COUNTIF($B$2:B1742,B1742)</f>
        <v>18</v>
      </c>
      <c r="G1742" s="141" t="str">
        <f t="shared" si="55"/>
        <v/>
      </c>
      <c r="H1742">
        <v>5</v>
      </c>
      <c r="I1742">
        <v>3</v>
      </c>
      <c r="J1742" s="52" t="s">
        <v>49</v>
      </c>
      <c r="K1742" s="63" t="s">
        <v>140</v>
      </c>
      <c r="L1742" s="22" t="s">
        <v>135</v>
      </c>
      <c r="M1742">
        <v>121</v>
      </c>
      <c r="N1742">
        <v>134</v>
      </c>
      <c r="O1742">
        <v>14</v>
      </c>
      <c r="P1742">
        <v>5.2</v>
      </c>
      <c r="Q1742" t="s">
        <v>942</v>
      </c>
      <c r="R1742" s="32" t="s">
        <v>416</v>
      </c>
      <c r="S1742" s="40">
        <v>1200</v>
      </c>
      <c r="T1742" s="33" t="s">
        <v>417</v>
      </c>
      <c r="U1742">
        <v>3</v>
      </c>
      <c r="V1742">
        <v>74</v>
      </c>
      <c r="W1742">
        <v>6</v>
      </c>
      <c r="X1742">
        <v>3</v>
      </c>
      <c r="Y1742">
        <v>3</v>
      </c>
      <c r="Z1742">
        <v>4</v>
      </c>
      <c r="AD1742" t="s">
        <v>722</v>
      </c>
      <c r="AE1742">
        <v>1077</v>
      </c>
      <c r="AF1742" t="s">
        <v>35</v>
      </c>
    </row>
    <row r="1743" spans="1:32" x14ac:dyDescent="0.25">
      <c r="A1743" s="23" t="s">
        <v>329</v>
      </c>
      <c r="B1743" s="20" t="s">
        <v>345</v>
      </c>
      <c r="C1743" s="35" t="str">
        <f>VLOOKUP(X1743, method!$A$1:$B$15, 2, 0)</f>
        <v>放頭</v>
      </c>
      <c r="D1743">
        <v>8</v>
      </c>
      <c r="E1743" s="141" t="str">
        <f t="shared" si="54"/>
        <v/>
      </c>
      <c r="F1743" s="141">
        <f>COUNTIF($B$2:B1743,B1743)</f>
        <v>19</v>
      </c>
      <c r="G1743" s="141" t="str">
        <f t="shared" si="55"/>
        <v/>
      </c>
      <c r="H1743">
        <v>5</v>
      </c>
      <c r="I1743">
        <v>5</v>
      </c>
      <c r="J1743" s="52" t="s">
        <v>49</v>
      </c>
      <c r="K1743" s="63" t="s">
        <v>140</v>
      </c>
      <c r="L1743" s="22" t="s">
        <v>135</v>
      </c>
      <c r="M1743">
        <v>121</v>
      </c>
      <c r="N1743">
        <v>132</v>
      </c>
      <c r="O1743">
        <v>14</v>
      </c>
      <c r="P1743">
        <v>7.1</v>
      </c>
      <c r="Q1743" t="s">
        <v>763</v>
      </c>
      <c r="R1743" s="32" t="s">
        <v>432</v>
      </c>
      <c r="S1743" s="40">
        <v>1200</v>
      </c>
      <c r="T1743" s="33" t="s">
        <v>417</v>
      </c>
      <c r="U1743">
        <v>3</v>
      </c>
      <c r="V1743">
        <v>75</v>
      </c>
      <c r="W1743" t="s">
        <v>453</v>
      </c>
      <c r="X1743">
        <v>3</v>
      </c>
      <c r="Y1743">
        <v>3</v>
      </c>
      <c r="Z1743">
        <v>8</v>
      </c>
      <c r="AD1743" t="s">
        <v>732</v>
      </c>
      <c r="AE1743">
        <v>1103</v>
      </c>
      <c r="AF1743" t="s">
        <v>35</v>
      </c>
    </row>
    <row r="1744" spans="1:32" x14ac:dyDescent="0.25">
      <c r="A1744" s="23" t="s">
        <v>329</v>
      </c>
      <c r="B1744" s="20" t="s">
        <v>345</v>
      </c>
      <c r="C1744" s="35" t="str">
        <f>VLOOKUP(X1744, method!$A$1:$B$15, 2, 0)</f>
        <v>放頭</v>
      </c>
      <c r="D1744" s="30">
        <v>5</v>
      </c>
      <c r="E1744" s="141" t="str">
        <f t="shared" si="54"/>
        <v/>
      </c>
      <c r="F1744" s="141">
        <f>COUNTIF($B$2:B1744,B1744)</f>
        <v>20</v>
      </c>
      <c r="G1744" s="141" t="str">
        <f t="shared" si="55"/>
        <v/>
      </c>
      <c r="H1744">
        <v>5</v>
      </c>
      <c r="I1744">
        <v>8</v>
      </c>
      <c r="J1744" s="52" t="s">
        <v>49</v>
      </c>
      <c r="K1744" s="52" t="s">
        <v>49</v>
      </c>
      <c r="L1744" s="22" t="s">
        <v>135</v>
      </c>
      <c r="M1744">
        <v>121</v>
      </c>
      <c r="N1744">
        <v>133</v>
      </c>
      <c r="O1744">
        <v>14</v>
      </c>
      <c r="P1744">
        <v>4.5</v>
      </c>
      <c r="Q1744" t="s">
        <v>1372</v>
      </c>
      <c r="R1744" s="31" t="s">
        <v>420</v>
      </c>
      <c r="S1744" s="40">
        <v>1200</v>
      </c>
      <c r="T1744" s="33" t="s">
        <v>417</v>
      </c>
      <c r="U1744">
        <v>3</v>
      </c>
      <c r="V1744">
        <v>75</v>
      </c>
      <c r="W1744" t="s">
        <v>435</v>
      </c>
      <c r="X1744">
        <v>2</v>
      </c>
      <c r="Y1744">
        <v>2</v>
      </c>
      <c r="Z1744">
        <v>5</v>
      </c>
      <c r="AD1744" t="s">
        <v>652</v>
      </c>
      <c r="AE1744">
        <v>1098</v>
      </c>
      <c r="AF1744" t="s">
        <v>35</v>
      </c>
    </row>
    <row r="1745" spans="1:32" x14ac:dyDescent="0.25">
      <c r="A1745" s="23" t="s">
        <v>329</v>
      </c>
      <c r="B1745" s="20" t="s">
        <v>345</v>
      </c>
      <c r="C1745" s="37" t="str">
        <f>VLOOKUP(X1745, method!$A$1:$B$15, 2, 0)</f>
        <v>中前</v>
      </c>
      <c r="D1745" s="28">
        <v>2</v>
      </c>
      <c r="E1745" s="140" t="str">
        <f t="shared" si="54"/>
        <v/>
      </c>
      <c r="F1745" s="140">
        <f>COUNTIF($B$2:B1745,B1745)</f>
        <v>21</v>
      </c>
      <c r="G1745" s="140" t="str">
        <f t="shared" si="55"/>
        <v/>
      </c>
      <c r="H1745">
        <v>5</v>
      </c>
      <c r="I1745">
        <v>10</v>
      </c>
      <c r="J1745" s="52" t="s">
        <v>49</v>
      </c>
      <c r="K1745" s="63" t="s">
        <v>140</v>
      </c>
      <c r="L1745" s="22" t="s">
        <v>135</v>
      </c>
      <c r="M1745">
        <v>121</v>
      </c>
      <c r="N1745">
        <v>131</v>
      </c>
      <c r="O1745">
        <v>14</v>
      </c>
      <c r="P1745">
        <v>11</v>
      </c>
      <c r="Q1745" t="s">
        <v>767</v>
      </c>
      <c r="R1745" s="31" t="s">
        <v>420</v>
      </c>
      <c r="S1745" s="40">
        <v>1200</v>
      </c>
      <c r="T1745" s="33" t="s">
        <v>417</v>
      </c>
      <c r="U1745">
        <v>3</v>
      </c>
      <c r="V1745">
        <v>74</v>
      </c>
      <c r="W1745" s="12" t="s">
        <v>989</v>
      </c>
      <c r="X1745">
        <v>4</v>
      </c>
      <c r="Y1745">
        <v>4</v>
      </c>
      <c r="Z1745">
        <v>2</v>
      </c>
      <c r="AD1745" t="s">
        <v>773</v>
      </c>
      <c r="AE1745">
        <v>1107</v>
      </c>
      <c r="AF1745" t="s">
        <v>35</v>
      </c>
    </row>
    <row r="1746" spans="1:32" x14ac:dyDescent="0.25">
      <c r="A1746" s="23" t="s">
        <v>329</v>
      </c>
      <c r="B1746" s="20" t="s">
        <v>345</v>
      </c>
      <c r="C1746" s="35" t="str">
        <f>VLOOKUP(X1746, method!$A$1:$B$15, 2, 0)</f>
        <v>放頭</v>
      </c>
      <c r="D1746" s="28">
        <v>3</v>
      </c>
      <c r="E1746" s="140" t="str">
        <f t="shared" si="54"/>
        <v/>
      </c>
      <c r="F1746" s="140">
        <f>COUNTIF($B$2:B1746,B1746)</f>
        <v>22</v>
      </c>
      <c r="G1746" s="140" t="str">
        <f t="shared" si="55"/>
        <v/>
      </c>
      <c r="H1746">
        <v>5</v>
      </c>
      <c r="I1746">
        <v>10</v>
      </c>
      <c r="J1746" s="52" t="s">
        <v>49</v>
      </c>
      <c r="K1746" s="63" t="s">
        <v>140</v>
      </c>
      <c r="L1746" s="22" t="s">
        <v>135</v>
      </c>
      <c r="M1746">
        <v>121</v>
      </c>
      <c r="N1746">
        <v>129</v>
      </c>
      <c r="O1746">
        <v>14</v>
      </c>
      <c r="P1746">
        <v>18</v>
      </c>
      <c r="Q1746" t="s">
        <v>917</v>
      </c>
      <c r="R1746" s="32" t="s">
        <v>416</v>
      </c>
      <c r="S1746" s="40">
        <v>1200</v>
      </c>
      <c r="T1746" s="33" t="s">
        <v>417</v>
      </c>
      <c r="U1746">
        <v>3</v>
      </c>
      <c r="V1746">
        <v>73</v>
      </c>
      <c r="W1746" s="12" t="s">
        <v>446</v>
      </c>
      <c r="X1746">
        <v>3</v>
      </c>
      <c r="Y1746">
        <v>3</v>
      </c>
      <c r="Z1746">
        <v>3</v>
      </c>
      <c r="AD1746" t="s">
        <v>458</v>
      </c>
      <c r="AE1746">
        <v>1113</v>
      </c>
      <c r="AF1746" t="s">
        <v>35</v>
      </c>
    </row>
    <row r="1747" spans="1:32" x14ac:dyDescent="0.25">
      <c r="A1747" s="23" t="s">
        <v>329</v>
      </c>
      <c r="B1747" s="20" t="s">
        <v>345</v>
      </c>
      <c r="C1747" s="37" t="str">
        <f>VLOOKUP(X1747, method!$A$1:$B$15, 2, 0)</f>
        <v>中前</v>
      </c>
      <c r="D1747" s="28">
        <v>2</v>
      </c>
      <c r="E1747" s="140" t="str">
        <f t="shared" si="54"/>
        <v/>
      </c>
      <c r="F1747" s="140">
        <f>COUNTIF($B$2:B1747,B1747)</f>
        <v>23</v>
      </c>
      <c r="G1747" s="140" t="str">
        <f t="shared" si="55"/>
        <v/>
      </c>
      <c r="H1747">
        <v>5</v>
      </c>
      <c r="I1747">
        <v>4</v>
      </c>
      <c r="J1747" s="52" t="s">
        <v>49</v>
      </c>
      <c r="K1747" s="63" t="s">
        <v>140</v>
      </c>
      <c r="L1747" s="22" t="s">
        <v>135</v>
      </c>
      <c r="M1747">
        <v>121</v>
      </c>
      <c r="N1747">
        <v>126</v>
      </c>
      <c r="O1747">
        <v>14</v>
      </c>
      <c r="P1747">
        <v>5.8</v>
      </c>
      <c r="Q1747" t="s">
        <v>1056</v>
      </c>
      <c r="R1747" s="32" t="s">
        <v>416</v>
      </c>
      <c r="S1747" s="40">
        <v>1200</v>
      </c>
      <c r="T1747" s="33" t="s">
        <v>417</v>
      </c>
      <c r="U1747">
        <v>3</v>
      </c>
      <c r="V1747">
        <v>71</v>
      </c>
      <c r="W1747" s="12" t="s">
        <v>581</v>
      </c>
      <c r="X1747">
        <v>5</v>
      </c>
      <c r="Y1747">
        <v>4</v>
      </c>
      <c r="Z1747">
        <v>2</v>
      </c>
      <c r="AD1747" t="s">
        <v>421</v>
      </c>
      <c r="AE1747">
        <v>1100</v>
      </c>
      <c r="AF1747" t="s">
        <v>35</v>
      </c>
    </row>
    <row r="1748" spans="1:32" x14ac:dyDescent="0.25">
      <c r="A1748" s="23" t="s">
        <v>329</v>
      </c>
      <c r="B1748" s="21" t="s">
        <v>348</v>
      </c>
      <c r="C1748" s="35" t="str">
        <f>VLOOKUP(X1748, method!$A$1:$B$15, 2, 0)</f>
        <v>放頭</v>
      </c>
      <c r="D1748" s="30">
        <v>5</v>
      </c>
      <c r="E1748" s="141" t="str">
        <f t="shared" si="54"/>
        <v>忠</v>
      </c>
      <c r="F1748" s="141">
        <f>COUNTIF($B$2:B1748,B1748)</f>
        <v>1</v>
      </c>
      <c r="G1748" s="141" t="str">
        <f t="shared" si="55"/>
        <v/>
      </c>
      <c r="H1748">
        <v>12</v>
      </c>
      <c r="I1748">
        <v>1</v>
      </c>
      <c r="J1748" s="54" t="s">
        <v>58</v>
      </c>
      <c r="K1748" s="54" t="s">
        <v>58</v>
      </c>
      <c r="L1748" s="19" t="s">
        <v>32</v>
      </c>
      <c r="M1748">
        <v>121</v>
      </c>
      <c r="N1748">
        <v>121</v>
      </c>
      <c r="O1748">
        <v>13</v>
      </c>
      <c r="P1748">
        <v>2.9</v>
      </c>
      <c r="Q1748" t="s">
        <v>493</v>
      </c>
      <c r="R1748" t="s">
        <v>479</v>
      </c>
      <c r="S1748" s="40">
        <v>1200</v>
      </c>
      <c r="T1748" s="33" t="s">
        <v>417</v>
      </c>
      <c r="U1748">
        <v>2</v>
      </c>
      <c r="V1748">
        <v>85</v>
      </c>
      <c r="W1748" s="12" t="s">
        <v>552</v>
      </c>
      <c r="X1748">
        <v>3</v>
      </c>
      <c r="Y1748">
        <v>5</v>
      </c>
      <c r="Z1748">
        <v>5</v>
      </c>
      <c r="AD1748" t="s">
        <v>1120</v>
      </c>
      <c r="AE1748">
        <v>1083</v>
      </c>
      <c r="AF1748" t="s">
        <v>161</v>
      </c>
    </row>
    <row r="1749" spans="1:32" x14ac:dyDescent="0.25">
      <c r="A1749" s="23" t="s">
        <v>329</v>
      </c>
      <c r="B1749" s="21" t="s">
        <v>348</v>
      </c>
      <c r="C1749" s="37" t="str">
        <f>VLOOKUP(X1749, method!$A$1:$B$15, 2, 0)</f>
        <v>中前</v>
      </c>
      <c r="D1749" s="28">
        <v>2</v>
      </c>
      <c r="E1749" s="140" t="str">
        <f t="shared" si="54"/>
        <v>忠</v>
      </c>
      <c r="F1749" s="140">
        <f>COUNTIF($B$2:B1749,B1749)</f>
        <v>2</v>
      </c>
      <c r="G1749" s="140" t="str">
        <f t="shared" si="55"/>
        <v/>
      </c>
      <c r="H1749">
        <v>12</v>
      </c>
      <c r="I1749">
        <v>4</v>
      </c>
      <c r="J1749" s="54" t="s">
        <v>58</v>
      </c>
      <c r="K1749" s="54" t="s">
        <v>58</v>
      </c>
      <c r="L1749" s="19" t="s">
        <v>32</v>
      </c>
      <c r="M1749">
        <v>121</v>
      </c>
      <c r="N1749">
        <v>115</v>
      </c>
      <c r="O1749">
        <v>13</v>
      </c>
      <c r="P1749">
        <v>4</v>
      </c>
      <c r="Q1749" t="s">
        <v>728</v>
      </c>
      <c r="R1749" t="s">
        <v>508</v>
      </c>
      <c r="S1749">
        <v>1000</v>
      </c>
      <c r="T1749" s="33" t="s">
        <v>417</v>
      </c>
      <c r="U1749">
        <v>2</v>
      </c>
      <c r="V1749">
        <v>84</v>
      </c>
      <c r="W1749" s="12" t="s">
        <v>418</v>
      </c>
      <c r="X1749">
        <v>4</v>
      </c>
      <c r="Y1749">
        <v>3</v>
      </c>
      <c r="Z1749">
        <v>2</v>
      </c>
      <c r="AD1749" t="s">
        <v>1845</v>
      </c>
      <c r="AE1749">
        <v>1080</v>
      </c>
      <c r="AF1749" t="s">
        <v>161</v>
      </c>
    </row>
    <row r="1750" spans="1:32" x14ac:dyDescent="0.25">
      <c r="A1750" s="23" t="s">
        <v>329</v>
      </c>
      <c r="B1750" s="21" t="s">
        <v>348</v>
      </c>
      <c r="C1750" s="37" t="str">
        <f>VLOOKUP(X1750, method!$A$1:$B$15, 2, 0)</f>
        <v>中前</v>
      </c>
      <c r="D1750" s="28">
        <v>1</v>
      </c>
      <c r="E1750" s="140" t="str">
        <f t="shared" si="54"/>
        <v>忠</v>
      </c>
      <c r="F1750" s="140">
        <f>COUNTIF($B$2:B1750,B1750)</f>
        <v>3</v>
      </c>
      <c r="G1750" s="140" t="str">
        <f t="shared" si="55"/>
        <v/>
      </c>
      <c r="H1750">
        <v>12</v>
      </c>
      <c r="I1750">
        <v>7</v>
      </c>
      <c r="J1750" s="54" t="s">
        <v>58</v>
      </c>
      <c r="K1750" s="54" t="s">
        <v>58</v>
      </c>
      <c r="L1750" s="19" t="s">
        <v>32</v>
      </c>
      <c r="M1750">
        <v>121</v>
      </c>
      <c r="N1750">
        <v>132</v>
      </c>
      <c r="O1750">
        <v>13</v>
      </c>
      <c r="P1750">
        <v>6.1</v>
      </c>
      <c r="Q1750" t="s">
        <v>879</v>
      </c>
      <c r="R1750" t="s">
        <v>465</v>
      </c>
      <c r="S1750">
        <v>1000</v>
      </c>
      <c r="T1750" s="33" t="s">
        <v>417</v>
      </c>
      <c r="U1750">
        <v>3</v>
      </c>
      <c r="V1750">
        <v>77</v>
      </c>
      <c r="W1750" s="12" t="s">
        <v>423</v>
      </c>
      <c r="X1750">
        <v>4</v>
      </c>
      <c r="Y1750">
        <v>4</v>
      </c>
      <c r="Z1750">
        <v>1</v>
      </c>
      <c r="AD1750" t="s">
        <v>1846</v>
      </c>
      <c r="AE1750">
        <v>1085</v>
      </c>
      <c r="AF1750" t="s">
        <v>161</v>
      </c>
    </row>
    <row r="1751" spans="1:32" x14ac:dyDescent="0.25">
      <c r="A1751" s="23" t="s">
        <v>329</v>
      </c>
      <c r="B1751" s="21" t="s">
        <v>348</v>
      </c>
      <c r="C1751" s="35" t="str">
        <f>VLOOKUP(X1751, method!$A$1:$B$15, 2, 0)</f>
        <v>放頭</v>
      </c>
      <c r="D1751" s="28">
        <v>1</v>
      </c>
      <c r="E1751" s="140" t="str">
        <f t="shared" si="54"/>
        <v>忠</v>
      </c>
      <c r="F1751" s="140">
        <f>COUNTIF($B$2:B1751,B1751)</f>
        <v>4</v>
      </c>
      <c r="G1751" s="140" t="str">
        <f t="shared" si="55"/>
        <v/>
      </c>
      <c r="H1751">
        <v>12</v>
      </c>
      <c r="I1751">
        <v>6</v>
      </c>
      <c r="J1751" s="54" t="s">
        <v>58</v>
      </c>
      <c r="K1751" s="54" t="s">
        <v>58</v>
      </c>
      <c r="L1751" s="19" t="s">
        <v>32</v>
      </c>
      <c r="M1751">
        <v>121</v>
      </c>
      <c r="N1751">
        <v>130</v>
      </c>
      <c r="O1751">
        <v>13</v>
      </c>
      <c r="P1751">
        <v>2.7</v>
      </c>
      <c r="Q1751" t="s">
        <v>896</v>
      </c>
      <c r="R1751" s="31" t="s">
        <v>420</v>
      </c>
      <c r="S1751" s="40">
        <v>1200</v>
      </c>
      <c r="T1751" s="33" t="s">
        <v>427</v>
      </c>
      <c r="U1751">
        <v>3</v>
      </c>
      <c r="V1751">
        <v>70</v>
      </c>
      <c r="W1751" s="12" t="s">
        <v>423</v>
      </c>
      <c r="X1751">
        <v>3</v>
      </c>
      <c r="Y1751">
        <v>2</v>
      </c>
      <c r="Z1751">
        <v>1</v>
      </c>
      <c r="AD1751" t="s">
        <v>1735</v>
      </c>
      <c r="AE1751">
        <v>1069</v>
      </c>
      <c r="AF1751" t="s">
        <v>161</v>
      </c>
    </row>
    <row r="1752" spans="1:32" x14ac:dyDescent="0.25">
      <c r="A1752" s="23" t="s">
        <v>329</v>
      </c>
      <c r="B1752" s="21" t="s">
        <v>348</v>
      </c>
      <c r="C1752" s="37" t="str">
        <f>VLOOKUP(X1752, method!$A$1:$B$15, 2, 0)</f>
        <v>中前</v>
      </c>
      <c r="D1752" s="28">
        <v>1</v>
      </c>
      <c r="E1752" s="140" t="str">
        <f t="shared" si="54"/>
        <v>忠</v>
      </c>
      <c r="F1752" s="140">
        <f>COUNTIF($B$2:B1752,B1752)</f>
        <v>5</v>
      </c>
      <c r="G1752" s="140" t="str">
        <f t="shared" si="55"/>
        <v/>
      </c>
      <c r="H1752">
        <v>12</v>
      </c>
      <c r="I1752">
        <v>6</v>
      </c>
      <c r="J1752" s="54" t="s">
        <v>58</v>
      </c>
      <c r="K1752" s="54" t="s">
        <v>58</v>
      </c>
      <c r="L1752" s="19" t="s">
        <v>32</v>
      </c>
      <c r="M1752">
        <v>121</v>
      </c>
      <c r="N1752">
        <v>118</v>
      </c>
      <c r="O1752">
        <v>13</v>
      </c>
      <c r="P1752">
        <v>8.1999999999999993</v>
      </c>
      <c r="Q1752" t="s">
        <v>858</v>
      </c>
      <c r="R1752" s="31" t="s">
        <v>420</v>
      </c>
      <c r="S1752" s="40">
        <v>1200</v>
      </c>
      <c r="T1752" s="33" t="s">
        <v>427</v>
      </c>
      <c r="U1752">
        <v>3</v>
      </c>
      <c r="V1752">
        <v>63</v>
      </c>
      <c r="W1752" s="12" t="s">
        <v>423</v>
      </c>
      <c r="X1752">
        <v>5</v>
      </c>
      <c r="Y1752">
        <v>5</v>
      </c>
      <c r="Z1752">
        <v>1</v>
      </c>
      <c r="AD1752" t="s">
        <v>349</v>
      </c>
      <c r="AE1752">
        <v>1075</v>
      </c>
      <c r="AF1752" t="s">
        <v>450</v>
      </c>
    </row>
    <row r="1753" spans="1:32" x14ac:dyDescent="0.25">
      <c r="A1753" s="23" t="s">
        <v>329</v>
      </c>
      <c r="B1753" s="21" t="s">
        <v>348</v>
      </c>
      <c r="C1753" s="35" t="str">
        <f>VLOOKUP(X1753, method!$A$1:$B$15, 2, 0)</f>
        <v>放頭</v>
      </c>
      <c r="D1753">
        <v>7</v>
      </c>
      <c r="E1753" s="141" t="str">
        <f t="shared" si="54"/>
        <v>忠</v>
      </c>
      <c r="F1753" s="141">
        <f>COUNTIF($B$2:B1753,B1753)</f>
        <v>6</v>
      </c>
      <c r="G1753" s="141" t="str">
        <f t="shared" si="55"/>
        <v/>
      </c>
      <c r="H1753">
        <v>12</v>
      </c>
      <c r="I1753">
        <v>7</v>
      </c>
      <c r="J1753" s="54" t="s">
        <v>58</v>
      </c>
      <c r="K1753" s="63" t="s">
        <v>140</v>
      </c>
      <c r="L1753" s="19" t="s">
        <v>32</v>
      </c>
      <c r="M1753">
        <v>121</v>
      </c>
      <c r="N1753">
        <v>120</v>
      </c>
      <c r="O1753">
        <v>13</v>
      </c>
      <c r="P1753">
        <v>9.1</v>
      </c>
      <c r="Q1753" t="s">
        <v>558</v>
      </c>
      <c r="R1753" t="s">
        <v>483</v>
      </c>
      <c r="S1753" s="40">
        <v>1200</v>
      </c>
      <c r="T1753" s="33" t="s">
        <v>427</v>
      </c>
      <c r="U1753">
        <v>3</v>
      </c>
      <c r="V1753">
        <v>65</v>
      </c>
      <c r="W1753" s="12" t="s">
        <v>549</v>
      </c>
      <c r="X1753">
        <v>2</v>
      </c>
      <c r="Y1753">
        <v>2</v>
      </c>
      <c r="Z1753">
        <v>7</v>
      </c>
      <c r="AD1753" t="s">
        <v>1790</v>
      </c>
      <c r="AE1753">
        <v>1082</v>
      </c>
      <c r="AF1753" t="s">
        <v>624</v>
      </c>
    </row>
    <row r="1754" spans="1:32" x14ac:dyDescent="0.25">
      <c r="A1754" s="23" t="s">
        <v>329</v>
      </c>
      <c r="B1754" s="21" t="s">
        <v>348</v>
      </c>
      <c r="C1754" s="35" t="str">
        <f>VLOOKUP(X1754, method!$A$1:$B$15, 2, 0)</f>
        <v>放頭</v>
      </c>
      <c r="D1754" s="30">
        <v>4</v>
      </c>
      <c r="E1754" s="141" t="str">
        <f t="shared" si="54"/>
        <v>忠</v>
      </c>
      <c r="F1754" s="141">
        <f>COUNTIF($B$2:B1754,B1754)</f>
        <v>7</v>
      </c>
      <c r="G1754" s="141" t="str">
        <f t="shared" si="55"/>
        <v/>
      </c>
      <c r="H1754">
        <v>12</v>
      </c>
      <c r="I1754">
        <v>8</v>
      </c>
      <c r="J1754" s="54" t="s">
        <v>58</v>
      </c>
      <c r="K1754" s="63" t="s">
        <v>140</v>
      </c>
      <c r="L1754" s="19" t="s">
        <v>32</v>
      </c>
      <c r="M1754">
        <v>121</v>
      </c>
      <c r="N1754">
        <v>117</v>
      </c>
      <c r="O1754">
        <v>13</v>
      </c>
      <c r="P1754">
        <v>25</v>
      </c>
      <c r="Q1754" t="s">
        <v>560</v>
      </c>
      <c r="R1754" t="s">
        <v>477</v>
      </c>
      <c r="S1754" s="40">
        <v>1200</v>
      </c>
      <c r="T1754" s="33" t="s">
        <v>427</v>
      </c>
      <c r="U1754">
        <v>3</v>
      </c>
      <c r="V1754">
        <v>65</v>
      </c>
      <c r="W1754" s="12" t="s">
        <v>549</v>
      </c>
      <c r="X1754">
        <v>2</v>
      </c>
      <c r="Y1754">
        <v>2</v>
      </c>
      <c r="Z1754">
        <v>4</v>
      </c>
      <c r="AD1754" t="s">
        <v>1847</v>
      </c>
      <c r="AE1754">
        <v>1084</v>
      </c>
      <c r="AF1754" t="s">
        <v>624</v>
      </c>
    </row>
    <row r="1755" spans="1:32" x14ac:dyDescent="0.25">
      <c r="A1755" s="23" t="s">
        <v>329</v>
      </c>
      <c r="B1755" s="21" t="s">
        <v>348</v>
      </c>
      <c r="C1755" s="35" t="str">
        <f>VLOOKUP(X1755, method!$A$1:$B$15, 2, 0)</f>
        <v>放頭</v>
      </c>
      <c r="D1755">
        <v>7</v>
      </c>
      <c r="E1755" s="141" t="str">
        <f t="shared" si="54"/>
        <v>忠</v>
      </c>
      <c r="F1755" s="141">
        <f>COUNTIF($B$2:B1755,B1755)</f>
        <v>8</v>
      </c>
      <c r="G1755" s="141" t="str">
        <f t="shared" si="55"/>
        <v/>
      </c>
      <c r="H1755">
        <v>12</v>
      </c>
      <c r="I1755">
        <v>13</v>
      </c>
      <c r="J1755" s="54" t="s">
        <v>58</v>
      </c>
      <c r="K1755" s="67" t="s">
        <v>195</v>
      </c>
      <c r="L1755" s="19" t="s">
        <v>32</v>
      </c>
      <c r="M1755">
        <v>121</v>
      </c>
      <c r="N1755">
        <v>125</v>
      </c>
      <c r="O1755">
        <v>13</v>
      </c>
      <c r="P1755">
        <v>4.5999999999999996</v>
      </c>
      <c r="Q1755" t="s">
        <v>578</v>
      </c>
      <c r="R1755" t="s">
        <v>479</v>
      </c>
      <c r="S1755">
        <v>1000</v>
      </c>
      <c r="T1755" s="33" t="s">
        <v>427</v>
      </c>
      <c r="U1755">
        <v>3</v>
      </c>
      <c r="V1755">
        <v>65</v>
      </c>
      <c r="W1755" t="s">
        <v>484</v>
      </c>
      <c r="X1755">
        <v>2</v>
      </c>
      <c r="Y1755">
        <v>3</v>
      </c>
      <c r="Z1755">
        <v>7</v>
      </c>
      <c r="AD1755" t="s">
        <v>1848</v>
      </c>
      <c r="AE1755">
        <v>1096</v>
      </c>
      <c r="AF1755" t="s">
        <v>624</v>
      </c>
    </row>
    <row r="1756" spans="1:32" x14ac:dyDescent="0.25">
      <c r="A1756" s="23" t="s">
        <v>329</v>
      </c>
      <c r="B1756" s="21" t="s">
        <v>348</v>
      </c>
      <c r="C1756" s="37" t="str">
        <f>VLOOKUP(X1756, method!$A$1:$B$15, 2, 0)</f>
        <v>中前</v>
      </c>
      <c r="D1756" s="28">
        <v>2</v>
      </c>
      <c r="E1756" s="140" t="str">
        <f t="shared" si="54"/>
        <v>忠</v>
      </c>
      <c r="F1756" s="140">
        <f>COUNTIF($B$2:B1756,B1756)</f>
        <v>9</v>
      </c>
      <c r="G1756" s="140" t="str">
        <f t="shared" si="55"/>
        <v/>
      </c>
      <c r="H1756">
        <v>12</v>
      </c>
      <c r="I1756">
        <v>3</v>
      </c>
      <c r="J1756" s="54" t="s">
        <v>58</v>
      </c>
      <c r="K1756" s="67" t="s">
        <v>195</v>
      </c>
      <c r="L1756" s="19" t="s">
        <v>32</v>
      </c>
      <c r="M1756">
        <v>121</v>
      </c>
      <c r="N1756">
        <v>123</v>
      </c>
      <c r="O1756">
        <v>13</v>
      </c>
      <c r="P1756">
        <v>7.9</v>
      </c>
      <c r="Q1756" t="s">
        <v>783</v>
      </c>
      <c r="R1756" t="s">
        <v>465</v>
      </c>
      <c r="S1756">
        <v>1000</v>
      </c>
      <c r="T1756" s="33" t="s">
        <v>417</v>
      </c>
      <c r="U1756">
        <v>3</v>
      </c>
      <c r="V1756">
        <v>65</v>
      </c>
      <c r="W1756" s="12" t="s">
        <v>471</v>
      </c>
      <c r="X1756">
        <v>4</v>
      </c>
      <c r="Y1756">
        <v>4</v>
      </c>
      <c r="Z1756">
        <v>2</v>
      </c>
      <c r="AD1756" t="s">
        <v>1849</v>
      </c>
      <c r="AE1756">
        <v>1098</v>
      </c>
      <c r="AF1756" t="s">
        <v>624</v>
      </c>
    </row>
    <row r="1757" spans="1:32" x14ac:dyDescent="0.25">
      <c r="A1757" s="23" t="s">
        <v>329</v>
      </c>
      <c r="B1757" s="22" t="s">
        <v>351</v>
      </c>
      <c r="C1757" s="35" t="str">
        <f>VLOOKUP(X1757, method!$A$1:$B$15, 2, 0)</f>
        <v>放頭</v>
      </c>
      <c r="D1757">
        <v>11</v>
      </c>
      <c r="E1757" s="141" t="str">
        <f t="shared" si="54"/>
        <v>忠</v>
      </c>
      <c r="F1757" s="141">
        <f>COUNTIF($B$2:B1757,B1757)</f>
        <v>1</v>
      </c>
      <c r="G1757" s="141" t="str">
        <f t="shared" si="55"/>
        <v/>
      </c>
      <c r="H1757">
        <v>4</v>
      </c>
      <c r="I1757">
        <v>12</v>
      </c>
      <c r="J1757" s="57" t="s">
        <v>326</v>
      </c>
      <c r="K1757" s="78" t="s">
        <v>687</v>
      </c>
      <c r="L1757" s="24" t="s">
        <v>179</v>
      </c>
      <c r="M1757">
        <v>118</v>
      </c>
      <c r="N1757">
        <v>127</v>
      </c>
      <c r="O1757">
        <v>16</v>
      </c>
      <c r="P1757">
        <v>27</v>
      </c>
      <c r="Q1757" t="s">
        <v>500</v>
      </c>
      <c r="R1757" t="s">
        <v>501</v>
      </c>
      <c r="S1757">
        <v>1000</v>
      </c>
      <c r="T1757" s="33" t="s">
        <v>427</v>
      </c>
      <c r="U1757">
        <v>3</v>
      </c>
      <c r="V1757">
        <v>84</v>
      </c>
      <c r="W1757" t="s">
        <v>522</v>
      </c>
      <c r="X1757">
        <v>2</v>
      </c>
      <c r="Y1757">
        <v>3</v>
      </c>
      <c r="Z1757">
        <v>11</v>
      </c>
      <c r="AD1757" t="s">
        <v>1850</v>
      </c>
      <c r="AE1757">
        <v>1231</v>
      </c>
      <c r="AF1757" t="s">
        <v>141</v>
      </c>
    </row>
    <row r="1758" spans="1:32" x14ac:dyDescent="0.25">
      <c r="A1758" s="23" t="s">
        <v>329</v>
      </c>
      <c r="B1758" s="22" t="s">
        <v>351</v>
      </c>
      <c r="C1758" s="35" t="str">
        <f>VLOOKUP(X1758, method!$A$1:$B$15, 2, 0)</f>
        <v>放頭</v>
      </c>
      <c r="D1758" s="28">
        <v>1</v>
      </c>
      <c r="E1758" s="140" t="str">
        <f t="shared" si="54"/>
        <v>忠</v>
      </c>
      <c r="F1758" s="140">
        <f>COUNTIF($B$2:B1758,B1758)</f>
        <v>2</v>
      </c>
      <c r="G1758" s="140" t="str">
        <f t="shared" si="55"/>
        <v/>
      </c>
      <c r="H1758">
        <v>4</v>
      </c>
      <c r="I1758">
        <v>10</v>
      </c>
      <c r="J1758" s="57" t="s">
        <v>326</v>
      </c>
      <c r="K1758" s="78" t="s">
        <v>687</v>
      </c>
      <c r="L1758" s="24" t="s">
        <v>179</v>
      </c>
      <c r="M1758">
        <v>118</v>
      </c>
      <c r="N1758">
        <v>121</v>
      </c>
      <c r="O1758">
        <v>16</v>
      </c>
      <c r="P1758">
        <v>5.2</v>
      </c>
      <c r="Q1758" t="s">
        <v>662</v>
      </c>
      <c r="R1758" t="s">
        <v>457</v>
      </c>
      <c r="S1758" s="40">
        <v>1200</v>
      </c>
      <c r="T1758" s="33" t="s">
        <v>417</v>
      </c>
      <c r="U1758">
        <v>3</v>
      </c>
      <c r="V1758">
        <v>76</v>
      </c>
      <c r="W1758" s="12" t="s">
        <v>418</v>
      </c>
      <c r="X1758">
        <v>3</v>
      </c>
      <c r="Y1758">
        <v>1</v>
      </c>
      <c r="Z1758">
        <v>1</v>
      </c>
      <c r="AD1758" t="s">
        <v>1851</v>
      </c>
      <c r="AE1758">
        <v>1233</v>
      </c>
      <c r="AF1758" t="s">
        <v>141</v>
      </c>
    </row>
    <row r="1759" spans="1:32" x14ac:dyDescent="0.25">
      <c r="A1759" s="23" t="s">
        <v>329</v>
      </c>
      <c r="B1759" s="22" t="s">
        <v>351</v>
      </c>
      <c r="C1759" s="35" t="str">
        <f>VLOOKUP(X1759, method!$A$1:$B$15, 2, 0)</f>
        <v>放頭</v>
      </c>
      <c r="D1759" s="28">
        <v>3</v>
      </c>
      <c r="E1759" s="140" t="str">
        <f t="shared" si="54"/>
        <v>忠</v>
      </c>
      <c r="F1759" s="140">
        <f>COUNTIF($B$2:B1759,B1759)</f>
        <v>3</v>
      </c>
      <c r="G1759" s="140" t="str">
        <f t="shared" si="55"/>
        <v/>
      </c>
      <c r="H1759">
        <v>4</v>
      </c>
      <c r="I1759">
        <v>5</v>
      </c>
      <c r="J1759" s="57" t="s">
        <v>326</v>
      </c>
      <c r="K1759" s="50" t="s">
        <v>565</v>
      </c>
      <c r="L1759" s="24" t="s">
        <v>179</v>
      </c>
      <c r="M1759">
        <v>118</v>
      </c>
      <c r="N1759">
        <v>129</v>
      </c>
      <c r="O1759">
        <v>16</v>
      </c>
      <c r="P1759">
        <v>8.8000000000000007</v>
      </c>
      <c r="Q1759" t="s">
        <v>955</v>
      </c>
      <c r="R1759" t="s">
        <v>457</v>
      </c>
      <c r="S1759" s="40">
        <v>1200</v>
      </c>
      <c r="T1759" s="34" t="s">
        <v>1098</v>
      </c>
      <c r="U1759">
        <v>3</v>
      </c>
      <c r="V1759">
        <v>76</v>
      </c>
      <c r="W1759" s="12">
        <v>1</v>
      </c>
      <c r="X1759">
        <v>1</v>
      </c>
      <c r="Y1759">
        <v>1</v>
      </c>
      <c r="Z1759">
        <v>3</v>
      </c>
      <c r="AD1759" t="s">
        <v>1852</v>
      </c>
      <c r="AE1759">
        <v>1228</v>
      </c>
      <c r="AF1759" t="s">
        <v>141</v>
      </c>
    </row>
    <row r="1760" spans="1:32" x14ac:dyDescent="0.25">
      <c r="A1760" s="23" t="s">
        <v>329</v>
      </c>
      <c r="B1760" s="22" t="s">
        <v>351</v>
      </c>
      <c r="C1760" s="35" t="str">
        <f>VLOOKUP(X1760, method!$A$1:$B$15, 2, 0)</f>
        <v>放頭</v>
      </c>
      <c r="D1760" s="28">
        <v>2</v>
      </c>
      <c r="E1760" s="140" t="str">
        <f t="shared" si="54"/>
        <v>忠</v>
      </c>
      <c r="F1760" s="140">
        <f>COUNTIF($B$2:B1760,B1760)</f>
        <v>4</v>
      </c>
      <c r="G1760" s="140" t="str">
        <f t="shared" si="55"/>
        <v/>
      </c>
      <c r="H1760">
        <v>4</v>
      </c>
      <c r="I1760">
        <v>7</v>
      </c>
      <c r="J1760" s="57" t="s">
        <v>326</v>
      </c>
      <c r="K1760" s="50" t="s">
        <v>565</v>
      </c>
      <c r="L1760" s="24" t="s">
        <v>179</v>
      </c>
      <c r="M1760">
        <v>118</v>
      </c>
      <c r="N1760">
        <v>127</v>
      </c>
      <c r="O1760">
        <v>16</v>
      </c>
      <c r="P1760">
        <v>16</v>
      </c>
      <c r="Q1760" t="s">
        <v>527</v>
      </c>
      <c r="R1760" t="s">
        <v>457</v>
      </c>
      <c r="S1760" s="40">
        <v>1200</v>
      </c>
      <c r="T1760" s="33" t="s">
        <v>417</v>
      </c>
      <c r="U1760">
        <v>3</v>
      </c>
      <c r="V1760">
        <v>74</v>
      </c>
      <c r="W1760" s="12" t="s">
        <v>654</v>
      </c>
      <c r="X1760">
        <v>2</v>
      </c>
      <c r="Y1760">
        <v>1</v>
      </c>
      <c r="Z1760">
        <v>2</v>
      </c>
      <c r="AD1760" t="s">
        <v>1853</v>
      </c>
      <c r="AE1760">
        <v>1222</v>
      </c>
      <c r="AF1760" t="s">
        <v>141</v>
      </c>
    </row>
    <row r="1761" spans="1:32" x14ac:dyDescent="0.25">
      <c r="A1761" s="23" t="s">
        <v>329</v>
      </c>
      <c r="B1761" s="22" t="s">
        <v>351</v>
      </c>
      <c r="C1761" s="35" t="str">
        <f>VLOOKUP(X1761, method!$A$1:$B$15, 2, 0)</f>
        <v>放頭</v>
      </c>
      <c r="D1761">
        <v>9</v>
      </c>
      <c r="E1761" s="141" t="str">
        <f t="shared" si="54"/>
        <v>忠</v>
      </c>
      <c r="F1761" s="141">
        <f>COUNTIF($B$2:B1761,B1761)</f>
        <v>5</v>
      </c>
      <c r="G1761" s="141" t="str">
        <f t="shared" si="55"/>
        <v/>
      </c>
      <c r="H1761">
        <v>4</v>
      </c>
      <c r="I1761">
        <v>5</v>
      </c>
      <c r="J1761" s="57" t="s">
        <v>326</v>
      </c>
      <c r="K1761" s="78" t="s">
        <v>687</v>
      </c>
      <c r="L1761" s="24" t="s">
        <v>179</v>
      </c>
      <c r="M1761">
        <v>118</v>
      </c>
      <c r="N1761">
        <v>121</v>
      </c>
      <c r="O1761">
        <v>16</v>
      </c>
      <c r="P1761">
        <v>18</v>
      </c>
      <c r="Q1761" t="s">
        <v>532</v>
      </c>
      <c r="R1761" t="s">
        <v>465</v>
      </c>
      <c r="S1761">
        <v>1000</v>
      </c>
      <c r="T1761" s="33" t="s">
        <v>417</v>
      </c>
      <c r="U1761">
        <v>3</v>
      </c>
      <c r="V1761">
        <v>75</v>
      </c>
      <c r="W1761" t="s">
        <v>502</v>
      </c>
      <c r="X1761">
        <v>1</v>
      </c>
      <c r="Y1761">
        <v>1</v>
      </c>
      <c r="Z1761">
        <v>9</v>
      </c>
      <c r="AD1761" t="s">
        <v>1370</v>
      </c>
      <c r="AE1761">
        <v>1237</v>
      </c>
      <c r="AF1761" t="s">
        <v>141</v>
      </c>
    </row>
    <row r="1762" spans="1:32" x14ac:dyDescent="0.25">
      <c r="A1762" s="23" t="s">
        <v>329</v>
      </c>
      <c r="B1762" s="22" t="s">
        <v>351</v>
      </c>
      <c r="C1762" s="35" t="str">
        <f>VLOOKUP(X1762, method!$A$1:$B$15, 2, 0)</f>
        <v>放頭</v>
      </c>
      <c r="D1762" s="30">
        <v>5</v>
      </c>
      <c r="E1762" s="141" t="str">
        <f t="shared" si="54"/>
        <v>忠</v>
      </c>
      <c r="F1762" s="141">
        <f>COUNTIF($B$2:B1762,B1762)</f>
        <v>6</v>
      </c>
      <c r="G1762" s="141" t="str">
        <f t="shared" si="55"/>
        <v/>
      </c>
      <c r="H1762">
        <v>4</v>
      </c>
      <c r="I1762">
        <v>11</v>
      </c>
      <c r="J1762" s="57" t="s">
        <v>326</v>
      </c>
      <c r="K1762" s="78" t="s">
        <v>687</v>
      </c>
      <c r="L1762" s="24" t="s">
        <v>179</v>
      </c>
      <c r="M1762">
        <v>118</v>
      </c>
      <c r="N1762">
        <v>121</v>
      </c>
      <c r="O1762">
        <v>16</v>
      </c>
      <c r="P1762">
        <v>7.1</v>
      </c>
      <c r="Q1762" t="s">
        <v>670</v>
      </c>
      <c r="R1762" t="s">
        <v>457</v>
      </c>
      <c r="S1762" s="40">
        <v>1200</v>
      </c>
      <c r="T1762" s="34" t="s">
        <v>671</v>
      </c>
      <c r="U1762">
        <v>3</v>
      </c>
      <c r="V1762">
        <v>75</v>
      </c>
      <c r="W1762">
        <v>5</v>
      </c>
      <c r="X1762">
        <v>1</v>
      </c>
      <c r="Y1762">
        <v>1</v>
      </c>
      <c r="Z1762">
        <v>6</v>
      </c>
      <c r="AD1762" t="s">
        <v>590</v>
      </c>
      <c r="AE1762">
        <v>1236</v>
      </c>
      <c r="AF1762" t="s">
        <v>141</v>
      </c>
    </row>
    <row r="1763" spans="1:32" x14ac:dyDescent="0.25">
      <c r="A1763" s="23" t="s">
        <v>329</v>
      </c>
      <c r="B1763" s="22" t="s">
        <v>351</v>
      </c>
      <c r="C1763" s="35" t="str">
        <f>VLOOKUP(X1763, method!$A$1:$B$15, 2, 0)</f>
        <v>放頭</v>
      </c>
      <c r="D1763" s="28">
        <v>3</v>
      </c>
      <c r="E1763" s="140" t="str">
        <f t="shared" si="54"/>
        <v>忠</v>
      </c>
      <c r="F1763" s="140">
        <f>COUNTIF($B$2:B1763,B1763)</f>
        <v>7</v>
      </c>
      <c r="G1763" s="140" t="str">
        <f t="shared" si="55"/>
        <v/>
      </c>
      <c r="H1763">
        <v>4</v>
      </c>
      <c r="I1763">
        <v>8</v>
      </c>
      <c r="J1763" s="57" t="s">
        <v>326</v>
      </c>
      <c r="K1763" s="78" t="s">
        <v>687</v>
      </c>
      <c r="L1763" s="24" t="s">
        <v>179</v>
      </c>
      <c r="M1763">
        <v>118</v>
      </c>
      <c r="N1763">
        <v>116</v>
      </c>
      <c r="O1763">
        <v>16</v>
      </c>
      <c r="P1763">
        <v>3.9</v>
      </c>
      <c r="Q1763" t="s">
        <v>459</v>
      </c>
      <c r="R1763" t="s">
        <v>457</v>
      </c>
      <c r="S1763" s="40">
        <v>1200</v>
      </c>
      <c r="T1763" s="33" t="s">
        <v>417</v>
      </c>
      <c r="U1763">
        <v>3</v>
      </c>
      <c r="V1763">
        <v>75</v>
      </c>
      <c r="W1763" s="12" t="s">
        <v>471</v>
      </c>
      <c r="X1763">
        <v>1</v>
      </c>
      <c r="Y1763">
        <v>1</v>
      </c>
      <c r="Z1763">
        <v>3</v>
      </c>
      <c r="AD1763" t="s">
        <v>1854</v>
      </c>
      <c r="AE1763">
        <v>1240</v>
      </c>
      <c r="AF1763" t="s">
        <v>141</v>
      </c>
    </row>
    <row r="1764" spans="1:32" x14ac:dyDescent="0.25">
      <c r="A1764" s="23" t="s">
        <v>329</v>
      </c>
      <c r="B1764" s="22" t="s">
        <v>351</v>
      </c>
      <c r="C1764" s="35" t="str">
        <f>VLOOKUP(X1764, method!$A$1:$B$15, 2, 0)</f>
        <v>放頭</v>
      </c>
      <c r="D1764" s="28">
        <v>1</v>
      </c>
      <c r="E1764" s="140" t="str">
        <f t="shared" si="54"/>
        <v>忠</v>
      </c>
      <c r="F1764" s="140">
        <f>COUNTIF($B$2:B1764,B1764)</f>
        <v>8</v>
      </c>
      <c r="G1764" s="140" t="str">
        <f t="shared" si="55"/>
        <v/>
      </c>
      <c r="H1764">
        <v>4</v>
      </c>
      <c r="I1764">
        <v>1</v>
      </c>
      <c r="J1764" s="57" t="s">
        <v>326</v>
      </c>
      <c r="K1764" s="50" t="s">
        <v>565</v>
      </c>
      <c r="L1764" s="24" t="s">
        <v>179</v>
      </c>
      <c r="M1764">
        <v>118</v>
      </c>
      <c r="N1764">
        <v>121</v>
      </c>
      <c r="O1764">
        <v>16</v>
      </c>
      <c r="P1764">
        <v>4.5</v>
      </c>
      <c r="Q1764" t="s">
        <v>461</v>
      </c>
      <c r="R1764" t="s">
        <v>457</v>
      </c>
      <c r="S1764" s="40">
        <v>1200</v>
      </c>
      <c r="T1764" s="33" t="s">
        <v>417</v>
      </c>
      <c r="U1764">
        <v>3</v>
      </c>
      <c r="V1764">
        <v>68</v>
      </c>
      <c r="W1764" s="12" t="s">
        <v>446</v>
      </c>
      <c r="X1764">
        <v>1</v>
      </c>
      <c r="Y1764">
        <v>1</v>
      </c>
      <c r="Z1764">
        <v>1</v>
      </c>
      <c r="AD1764" t="s">
        <v>1855</v>
      </c>
      <c r="AE1764">
        <v>1247</v>
      </c>
      <c r="AF1764" t="s">
        <v>125</v>
      </c>
    </row>
    <row r="1765" spans="1:32" x14ac:dyDescent="0.25">
      <c r="A1765" s="23" t="s">
        <v>329</v>
      </c>
      <c r="B1765" s="22" t="s">
        <v>351</v>
      </c>
      <c r="C1765" s="35" t="str">
        <f>VLOOKUP(X1765, method!$A$1:$B$15, 2, 0)</f>
        <v>放頭</v>
      </c>
      <c r="D1765" s="30">
        <v>4</v>
      </c>
      <c r="E1765" s="141" t="str">
        <f t="shared" si="54"/>
        <v>忠</v>
      </c>
      <c r="F1765" s="141">
        <f>COUNTIF($B$2:B1765,B1765)</f>
        <v>9</v>
      </c>
      <c r="G1765" s="141" t="str">
        <f t="shared" si="55"/>
        <v/>
      </c>
      <c r="H1765">
        <v>4</v>
      </c>
      <c r="I1765">
        <v>11</v>
      </c>
      <c r="J1765" s="57" t="s">
        <v>326</v>
      </c>
      <c r="K1765" s="49" t="s">
        <v>31</v>
      </c>
      <c r="L1765" s="24" t="s">
        <v>179</v>
      </c>
      <c r="M1765">
        <v>118</v>
      </c>
      <c r="N1765">
        <v>125</v>
      </c>
      <c r="O1765">
        <v>16</v>
      </c>
      <c r="P1765">
        <v>3</v>
      </c>
      <c r="Q1765" t="s">
        <v>1091</v>
      </c>
      <c r="R1765" t="s">
        <v>457</v>
      </c>
      <c r="S1765" s="40">
        <v>1200</v>
      </c>
      <c r="T1765" s="33" t="s">
        <v>417</v>
      </c>
      <c r="U1765">
        <v>3</v>
      </c>
      <c r="V1765">
        <v>70</v>
      </c>
      <c r="W1765" t="s">
        <v>589</v>
      </c>
      <c r="X1765">
        <v>1</v>
      </c>
      <c r="Y1765">
        <v>1</v>
      </c>
      <c r="Z1765">
        <v>4</v>
      </c>
      <c r="AD1765" t="s">
        <v>1792</v>
      </c>
      <c r="AE1765">
        <v>1243</v>
      </c>
      <c r="AF1765" t="s">
        <v>46</v>
      </c>
    </row>
    <row r="1766" spans="1:32" x14ac:dyDescent="0.25">
      <c r="A1766" s="23" t="s">
        <v>329</v>
      </c>
      <c r="B1766" s="22" t="s">
        <v>351</v>
      </c>
      <c r="C1766" s="35" t="str">
        <f>VLOOKUP(X1766, method!$A$1:$B$15, 2, 0)</f>
        <v>放頭</v>
      </c>
      <c r="D1766" s="30">
        <v>5</v>
      </c>
      <c r="E1766" s="141" t="str">
        <f t="shared" si="54"/>
        <v>忠</v>
      </c>
      <c r="F1766" s="141">
        <f>COUNTIF($B$2:B1766,B1766)</f>
        <v>10</v>
      </c>
      <c r="G1766" s="141" t="str">
        <f t="shared" si="55"/>
        <v/>
      </c>
      <c r="H1766">
        <v>4</v>
      </c>
      <c r="I1766">
        <v>5</v>
      </c>
      <c r="J1766" s="57" t="s">
        <v>326</v>
      </c>
      <c r="K1766" s="50" t="s">
        <v>565</v>
      </c>
      <c r="L1766" s="24" t="s">
        <v>179</v>
      </c>
      <c r="M1766">
        <v>118</v>
      </c>
      <c r="N1766">
        <v>124</v>
      </c>
      <c r="O1766">
        <v>16</v>
      </c>
      <c r="P1766">
        <v>6.6</v>
      </c>
      <c r="Q1766" t="s">
        <v>830</v>
      </c>
      <c r="R1766" t="s">
        <v>457</v>
      </c>
      <c r="S1766" s="40">
        <v>1200</v>
      </c>
      <c r="T1766" s="33" t="s">
        <v>417</v>
      </c>
      <c r="U1766">
        <v>3</v>
      </c>
      <c r="V1766">
        <v>71</v>
      </c>
      <c r="W1766" t="s">
        <v>441</v>
      </c>
      <c r="X1766">
        <v>2</v>
      </c>
      <c r="Y1766">
        <v>1</v>
      </c>
      <c r="Z1766">
        <v>5</v>
      </c>
      <c r="AD1766" t="s">
        <v>1856</v>
      </c>
      <c r="AE1766">
        <v>1242</v>
      </c>
      <c r="AF1766" t="s">
        <v>46</v>
      </c>
    </row>
    <row r="1767" spans="1:32" x14ac:dyDescent="0.25">
      <c r="A1767" s="23" t="s">
        <v>329</v>
      </c>
      <c r="B1767" s="22" t="s">
        <v>351</v>
      </c>
      <c r="C1767" s="35" t="str">
        <f>VLOOKUP(X1767, method!$A$1:$B$15, 2, 0)</f>
        <v>放頭</v>
      </c>
      <c r="D1767" s="30">
        <v>5</v>
      </c>
      <c r="E1767" s="141" t="str">
        <f t="shared" si="54"/>
        <v>忠</v>
      </c>
      <c r="F1767" s="141">
        <f>COUNTIF($B$2:B1767,B1767)</f>
        <v>11</v>
      </c>
      <c r="G1767" s="141" t="str">
        <f t="shared" si="55"/>
        <v/>
      </c>
      <c r="H1767">
        <v>4</v>
      </c>
      <c r="I1767">
        <v>2</v>
      </c>
      <c r="J1767" s="57" t="s">
        <v>326</v>
      </c>
      <c r="K1767" s="50" t="s">
        <v>565</v>
      </c>
      <c r="L1767" s="24" t="s">
        <v>179</v>
      </c>
      <c r="M1767">
        <v>118</v>
      </c>
      <c r="N1767">
        <v>125</v>
      </c>
      <c r="O1767">
        <v>16</v>
      </c>
      <c r="P1767">
        <v>4.3</v>
      </c>
      <c r="Q1767" t="s">
        <v>834</v>
      </c>
      <c r="R1767" t="s">
        <v>457</v>
      </c>
      <c r="S1767" s="40">
        <v>1200</v>
      </c>
      <c r="T1767" s="33" t="s">
        <v>417</v>
      </c>
      <c r="U1767">
        <v>3</v>
      </c>
      <c r="V1767">
        <v>71</v>
      </c>
      <c r="W1767" t="s">
        <v>435</v>
      </c>
      <c r="X1767">
        <v>2</v>
      </c>
      <c r="Y1767">
        <v>1</v>
      </c>
      <c r="Z1767">
        <v>5</v>
      </c>
      <c r="AD1767" t="s">
        <v>1778</v>
      </c>
      <c r="AE1767">
        <v>1240</v>
      </c>
      <c r="AF1767" t="s">
        <v>46</v>
      </c>
    </row>
    <row r="1768" spans="1:32" x14ac:dyDescent="0.25">
      <c r="A1768" s="23" t="s">
        <v>329</v>
      </c>
      <c r="B1768" s="22" t="s">
        <v>351</v>
      </c>
      <c r="C1768" s="35" t="str">
        <f>VLOOKUP(X1768, method!$A$1:$B$15, 2, 0)</f>
        <v>放頭</v>
      </c>
      <c r="D1768">
        <v>14</v>
      </c>
      <c r="E1768" s="141" t="str">
        <f t="shared" si="54"/>
        <v>忠</v>
      </c>
      <c r="F1768" s="141">
        <f>COUNTIF($B$2:B1768,B1768)</f>
        <v>12</v>
      </c>
      <c r="G1768" s="141" t="str">
        <f t="shared" si="55"/>
        <v/>
      </c>
      <c r="H1768">
        <v>4</v>
      </c>
      <c r="I1768">
        <v>7</v>
      </c>
      <c r="J1768" s="57" t="s">
        <v>326</v>
      </c>
      <c r="K1768" s="50" t="s">
        <v>565</v>
      </c>
      <c r="L1768" s="24" t="s">
        <v>179</v>
      </c>
      <c r="M1768">
        <v>118</v>
      </c>
      <c r="N1768">
        <v>128</v>
      </c>
      <c r="O1768">
        <v>16</v>
      </c>
      <c r="P1768">
        <v>5.5</v>
      </c>
      <c r="Q1768" t="s">
        <v>814</v>
      </c>
      <c r="R1768" t="s">
        <v>479</v>
      </c>
      <c r="S1768">
        <v>1000</v>
      </c>
      <c r="T1768" s="33" t="s">
        <v>417</v>
      </c>
      <c r="U1768">
        <v>3</v>
      </c>
      <c r="V1768">
        <v>71</v>
      </c>
      <c r="W1768">
        <v>11</v>
      </c>
      <c r="X1768">
        <v>3</v>
      </c>
      <c r="Y1768">
        <v>3</v>
      </c>
      <c r="Z1768">
        <v>14</v>
      </c>
      <c r="AD1768" t="s">
        <v>1857</v>
      </c>
      <c r="AE1768">
        <v>1233</v>
      </c>
      <c r="AF1768" t="s">
        <v>46</v>
      </c>
    </row>
    <row r="1769" spans="1:32" x14ac:dyDescent="0.25">
      <c r="A1769" s="23" t="s">
        <v>329</v>
      </c>
      <c r="B1769" s="22" t="s">
        <v>351</v>
      </c>
      <c r="C1769" s="35" t="str">
        <f>VLOOKUP(X1769, method!$A$1:$B$15, 2, 0)</f>
        <v>放頭</v>
      </c>
      <c r="D1769" s="28">
        <v>2</v>
      </c>
      <c r="E1769" s="140" t="str">
        <f t="shared" si="54"/>
        <v>忠</v>
      </c>
      <c r="F1769" s="140">
        <f>COUNTIF($B$2:B1769,B1769)</f>
        <v>13</v>
      </c>
      <c r="G1769" s="140" t="str">
        <f t="shared" si="55"/>
        <v/>
      </c>
      <c r="H1769">
        <v>4</v>
      </c>
      <c r="I1769">
        <v>2</v>
      </c>
      <c r="J1769" s="57" t="s">
        <v>326</v>
      </c>
      <c r="K1769" s="54" t="s">
        <v>58</v>
      </c>
      <c r="L1769" s="24" t="s">
        <v>179</v>
      </c>
      <c r="M1769">
        <v>118</v>
      </c>
      <c r="N1769">
        <v>128</v>
      </c>
      <c r="O1769">
        <v>16</v>
      </c>
      <c r="P1769">
        <v>2.6</v>
      </c>
      <c r="Q1769" t="s">
        <v>843</v>
      </c>
      <c r="R1769" t="s">
        <v>457</v>
      </c>
      <c r="S1769" s="40">
        <v>1200</v>
      </c>
      <c r="T1769" s="33" t="s">
        <v>417</v>
      </c>
      <c r="U1769">
        <v>3</v>
      </c>
      <c r="V1769">
        <v>71</v>
      </c>
      <c r="W1769" s="12">
        <v>2</v>
      </c>
      <c r="X1769">
        <v>1</v>
      </c>
      <c r="Y1769">
        <v>1</v>
      </c>
      <c r="Z1769">
        <v>2</v>
      </c>
      <c r="AD1769" t="s">
        <v>1401</v>
      </c>
      <c r="AE1769">
        <v>1227</v>
      </c>
      <c r="AF1769" t="s">
        <v>46</v>
      </c>
    </row>
    <row r="1770" spans="1:32" x14ac:dyDescent="0.25">
      <c r="A1770" s="23" t="s">
        <v>329</v>
      </c>
      <c r="B1770" s="22" t="s">
        <v>351</v>
      </c>
      <c r="C1770" s="35" t="str">
        <f>VLOOKUP(X1770, method!$A$1:$B$15, 2, 0)</f>
        <v>放頭</v>
      </c>
      <c r="D1770" s="28">
        <v>1</v>
      </c>
      <c r="E1770" s="140" t="str">
        <f t="shared" si="54"/>
        <v>忠</v>
      </c>
      <c r="F1770" s="140">
        <f>COUNTIF($B$2:B1770,B1770)</f>
        <v>14</v>
      </c>
      <c r="G1770" s="140" t="str">
        <f t="shared" si="55"/>
        <v/>
      </c>
      <c r="H1770">
        <v>4</v>
      </c>
      <c r="I1770">
        <v>7</v>
      </c>
      <c r="J1770" s="57" t="s">
        <v>326</v>
      </c>
      <c r="K1770" s="54" t="s">
        <v>58</v>
      </c>
      <c r="L1770" s="24" t="s">
        <v>179</v>
      </c>
      <c r="M1770">
        <v>118</v>
      </c>
      <c r="N1770">
        <v>116</v>
      </c>
      <c r="O1770">
        <v>16</v>
      </c>
      <c r="P1770">
        <v>5.0999999999999996</v>
      </c>
      <c r="Q1770" t="s">
        <v>618</v>
      </c>
      <c r="R1770" t="s">
        <v>457</v>
      </c>
      <c r="S1770" s="40">
        <v>1200</v>
      </c>
      <c r="T1770" s="33" t="s">
        <v>417</v>
      </c>
      <c r="U1770">
        <v>3</v>
      </c>
      <c r="V1770">
        <v>61</v>
      </c>
      <c r="W1770" t="s">
        <v>474</v>
      </c>
      <c r="X1770">
        <v>1</v>
      </c>
      <c r="Y1770">
        <v>1</v>
      </c>
      <c r="Z1770">
        <v>1</v>
      </c>
      <c r="AD1770" t="s">
        <v>1858</v>
      </c>
      <c r="AE1770">
        <v>1205</v>
      </c>
      <c r="AF1770" t="s">
        <v>639</v>
      </c>
    </row>
    <row r="1771" spans="1:32" x14ac:dyDescent="0.25">
      <c r="A1771" s="23" t="s">
        <v>329</v>
      </c>
      <c r="B1771" s="22" t="s">
        <v>351</v>
      </c>
      <c r="C1771" s="35" t="str">
        <f>VLOOKUP(X1771, method!$A$1:$B$15, 2, 0)</f>
        <v>放頭</v>
      </c>
      <c r="D1771">
        <v>10</v>
      </c>
      <c r="E1771" s="141" t="str">
        <f t="shared" si="54"/>
        <v>忠</v>
      </c>
      <c r="F1771" s="141">
        <f>COUNTIF($B$2:B1771,B1771)</f>
        <v>15</v>
      </c>
      <c r="G1771" s="141" t="str">
        <f t="shared" si="55"/>
        <v/>
      </c>
      <c r="H1771">
        <v>4</v>
      </c>
      <c r="I1771">
        <v>3</v>
      </c>
      <c r="J1771" s="57" t="s">
        <v>326</v>
      </c>
      <c r="K1771" s="64" t="s">
        <v>150</v>
      </c>
      <c r="L1771" s="24" t="s">
        <v>179</v>
      </c>
      <c r="M1771">
        <v>118</v>
      </c>
      <c r="N1771">
        <v>117</v>
      </c>
      <c r="O1771">
        <v>16</v>
      </c>
      <c r="P1771">
        <v>4.9000000000000004</v>
      </c>
      <c r="Q1771" t="s">
        <v>1316</v>
      </c>
      <c r="R1771" s="32" t="s">
        <v>432</v>
      </c>
      <c r="S1771" s="40">
        <v>1200</v>
      </c>
      <c r="T1771" s="33" t="s">
        <v>417</v>
      </c>
      <c r="U1771">
        <v>3</v>
      </c>
      <c r="V1771">
        <v>61</v>
      </c>
      <c r="W1771" t="s">
        <v>753</v>
      </c>
      <c r="X1771">
        <v>3</v>
      </c>
      <c r="Y1771">
        <v>3</v>
      </c>
      <c r="Z1771">
        <v>10</v>
      </c>
      <c r="AD1771" t="s">
        <v>352</v>
      </c>
      <c r="AE1771">
        <v>1225</v>
      </c>
      <c r="AF1771" t="s">
        <v>624</v>
      </c>
    </row>
    <row r="1772" spans="1:32" x14ac:dyDescent="0.25">
      <c r="A1772" s="23" t="s">
        <v>329</v>
      </c>
      <c r="B1772" s="23" t="s">
        <v>354</v>
      </c>
      <c r="C1772" s="37" t="str">
        <f>VLOOKUP(X1772, method!$A$1:$B$15, 2, 0)</f>
        <v>中前</v>
      </c>
      <c r="D1772">
        <v>9</v>
      </c>
      <c r="E1772" s="141" t="str">
        <f t="shared" si="54"/>
        <v/>
      </c>
      <c r="F1772" s="141">
        <f>COUNTIF($B$2:B1772,B1772)</f>
        <v>1</v>
      </c>
      <c r="G1772" s="141" t="str">
        <f t="shared" si="55"/>
        <v/>
      </c>
      <c r="H1772">
        <v>11</v>
      </c>
      <c r="I1772">
        <v>10</v>
      </c>
      <c r="J1772" s="65" t="s">
        <v>167</v>
      </c>
      <c r="K1772" s="64" t="s">
        <v>150</v>
      </c>
      <c r="L1772" s="25" t="s">
        <v>54</v>
      </c>
      <c r="M1772">
        <v>119</v>
      </c>
      <c r="N1772">
        <v>135</v>
      </c>
      <c r="O1772">
        <v>19</v>
      </c>
      <c r="P1772">
        <v>36</v>
      </c>
      <c r="Q1772" t="s">
        <v>849</v>
      </c>
      <c r="R1772" s="32" t="s">
        <v>432</v>
      </c>
      <c r="S1772">
        <v>1000</v>
      </c>
      <c r="T1772" s="33" t="s">
        <v>417</v>
      </c>
      <c r="U1772">
        <v>3</v>
      </c>
      <c r="V1772">
        <v>85</v>
      </c>
      <c r="W1772" t="s">
        <v>513</v>
      </c>
      <c r="X1772">
        <v>4</v>
      </c>
      <c r="Y1772">
        <v>4</v>
      </c>
      <c r="Z1772">
        <v>9</v>
      </c>
      <c r="AD1772" t="s">
        <v>546</v>
      </c>
      <c r="AE1772">
        <v>1222</v>
      </c>
      <c r="AF1772" t="s">
        <v>569</v>
      </c>
    </row>
    <row r="1773" spans="1:32" x14ac:dyDescent="0.25">
      <c r="A1773" s="23" t="s">
        <v>329</v>
      </c>
      <c r="B1773" s="23" t="s">
        <v>354</v>
      </c>
      <c r="C1773" s="35" t="str">
        <f>VLOOKUP(X1773, method!$A$1:$B$15, 2, 0)</f>
        <v>放頭</v>
      </c>
      <c r="D1773">
        <v>12</v>
      </c>
      <c r="E1773" s="141" t="str">
        <f t="shared" si="54"/>
        <v/>
      </c>
      <c r="F1773" s="141">
        <f>COUNTIF($B$2:B1773,B1773)</f>
        <v>2</v>
      </c>
      <c r="G1773" s="141" t="str">
        <f t="shared" si="55"/>
        <v/>
      </c>
      <c r="H1773">
        <v>11</v>
      </c>
      <c r="I1773">
        <v>11</v>
      </c>
      <c r="J1773" s="65" t="s">
        <v>167</v>
      </c>
      <c r="K1773" s="67" t="s">
        <v>195</v>
      </c>
      <c r="L1773" s="25" t="s">
        <v>54</v>
      </c>
      <c r="M1773">
        <v>119</v>
      </c>
      <c r="N1773">
        <v>123</v>
      </c>
      <c r="O1773">
        <v>19</v>
      </c>
      <c r="P1773">
        <v>70</v>
      </c>
      <c r="Q1773" t="s">
        <v>415</v>
      </c>
      <c r="R1773" s="32" t="s">
        <v>416</v>
      </c>
      <c r="S1773">
        <v>1650</v>
      </c>
      <c r="T1773" s="33" t="s">
        <v>417</v>
      </c>
      <c r="U1773">
        <v>2</v>
      </c>
      <c r="V1773">
        <v>86</v>
      </c>
      <c r="W1773">
        <v>11</v>
      </c>
      <c r="X1773">
        <v>1</v>
      </c>
      <c r="Y1773">
        <v>1</v>
      </c>
      <c r="Z1773">
        <v>2</v>
      </c>
      <c r="AA1773">
        <v>12</v>
      </c>
      <c r="AD1773" t="s">
        <v>852</v>
      </c>
      <c r="AE1773">
        <v>1214</v>
      </c>
      <c r="AF1773" t="s">
        <v>572</v>
      </c>
    </row>
    <row r="1774" spans="1:32" x14ac:dyDescent="0.25">
      <c r="A1774" s="23" t="s">
        <v>329</v>
      </c>
      <c r="B1774" s="23" t="s">
        <v>354</v>
      </c>
      <c r="C1774" s="35" t="str">
        <f>VLOOKUP(X1774, method!$A$1:$B$15, 2, 0)</f>
        <v>放頭</v>
      </c>
      <c r="D1774">
        <v>10</v>
      </c>
      <c r="E1774" s="141" t="str">
        <f t="shared" si="54"/>
        <v/>
      </c>
      <c r="F1774" s="141">
        <f>COUNTIF($B$2:B1774,B1774)</f>
        <v>3</v>
      </c>
      <c r="G1774" s="141" t="str">
        <f t="shared" si="55"/>
        <v/>
      </c>
      <c r="H1774">
        <v>11</v>
      </c>
      <c r="I1774">
        <v>9</v>
      </c>
      <c r="J1774" s="65" t="s">
        <v>167</v>
      </c>
      <c r="K1774" s="60" t="s">
        <v>90</v>
      </c>
      <c r="L1774" s="25" t="s">
        <v>54</v>
      </c>
      <c r="M1774">
        <v>119</v>
      </c>
      <c r="N1774">
        <v>122</v>
      </c>
      <c r="O1774">
        <v>19</v>
      </c>
      <c r="P1774">
        <v>34</v>
      </c>
      <c r="Q1774" t="s">
        <v>1065</v>
      </c>
      <c r="R1774" t="s">
        <v>457</v>
      </c>
      <c r="S1774" s="40">
        <v>1200</v>
      </c>
      <c r="T1774" s="33" t="s">
        <v>417</v>
      </c>
      <c r="U1774">
        <v>2</v>
      </c>
      <c r="V1774">
        <v>86</v>
      </c>
      <c r="W1774">
        <v>8</v>
      </c>
      <c r="X1774">
        <v>2</v>
      </c>
      <c r="Y1774">
        <v>5</v>
      </c>
      <c r="Z1774">
        <v>10</v>
      </c>
      <c r="AD1774" t="s">
        <v>665</v>
      </c>
      <c r="AE1774">
        <v>1211</v>
      </c>
      <c r="AF1774" t="s">
        <v>17</v>
      </c>
    </row>
    <row r="1775" spans="1:32" x14ac:dyDescent="0.25">
      <c r="A1775" s="23" t="s">
        <v>329</v>
      </c>
      <c r="B1775" s="23" t="s">
        <v>354</v>
      </c>
      <c r="C1775" s="35" t="str">
        <f>VLOOKUP(X1775, method!$A$1:$B$15, 2, 0)</f>
        <v>放頭</v>
      </c>
      <c r="D1775">
        <v>9</v>
      </c>
      <c r="E1775" s="141" t="str">
        <f t="shared" si="54"/>
        <v/>
      </c>
      <c r="F1775" s="141">
        <f>COUNTIF($B$2:B1775,B1775)</f>
        <v>4</v>
      </c>
      <c r="G1775" s="141" t="str">
        <f t="shared" si="55"/>
        <v/>
      </c>
      <c r="H1775">
        <v>11</v>
      </c>
      <c r="I1775">
        <v>5</v>
      </c>
      <c r="J1775" s="65" t="s">
        <v>167</v>
      </c>
      <c r="K1775" s="80" t="s">
        <v>406</v>
      </c>
      <c r="L1775" s="25" t="s">
        <v>54</v>
      </c>
      <c r="M1775">
        <v>119</v>
      </c>
      <c r="N1775">
        <v>124</v>
      </c>
      <c r="O1775">
        <v>19</v>
      </c>
      <c r="P1775">
        <v>32</v>
      </c>
      <c r="Q1775" t="s">
        <v>879</v>
      </c>
      <c r="R1775" t="s">
        <v>465</v>
      </c>
      <c r="S1775" s="40">
        <v>1200</v>
      </c>
      <c r="T1775" s="33" t="s">
        <v>417</v>
      </c>
      <c r="U1775">
        <v>2</v>
      </c>
      <c r="V1775">
        <v>86</v>
      </c>
      <c r="W1775" t="s">
        <v>533</v>
      </c>
      <c r="X1775">
        <v>1</v>
      </c>
      <c r="Y1775">
        <v>1</v>
      </c>
      <c r="Z1775">
        <v>9</v>
      </c>
      <c r="AD1775" t="s">
        <v>835</v>
      </c>
      <c r="AE1775">
        <v>1215</v>
      </c>
      <c r="AF1775" t="s">
        <v>17</v>
      </c>
    </row>
    <row r="1776" spans="1:32" x14ac:dyDescent="0.25">
      <c r="A1776" s="23" t="s">
        <v>329</v>
      </c>
      <c r="B1776" s="23" t="s">
        <v>354</v>
      </c>
      <c r="C1776" s="35" t="str">
        <f>VLOOKUP(X1776, method!$A$1:$B$15, 2, 0)</f>
        <v>放頭</v>
      </c>
      <c r="D1776" s="28">
        <v>1</v>
      </c>
      <c r="E1776" s="140" t="str">
        <f t="shared" si="54"/>
        <v/>
      </c>
      <c r="F1776" s="140">
        <f>COUNTIF($B$2:B1776,B1776)</f>
        <v>5</v>
      </c>
      <c r="G1776" s="140" t="str">
        <f t="shared" si="55"/>
        <v/>
      </c>
      <c r="H1776">
        <v>11</v>
      </c>
      <c r="I1776">
        <v>2</v>
      </c>
      <c r="J1776" s="65" t="s">
        <v>167</v>
      </c>
      <c r="K1776" s="49" t="s">
        <v>31</v>
      </c>
      <c r="L1776" s="25" t="s">
        <v>54</v>
      </c>
      <c r="M1776">
        <v>119</v>
      </c>
      <c r="N1776">
        <v>135</v>
      </c>
      <c r="O1776">
        <v>19</v>
      </c>
      <c r="P1776">
        <v>6.4</v>
      </c>
      <c r="Q1776" t="s">
        <v>731</v>
      </c>
      <c r="R1776" s="32" t="s">
        <v>416</v>
      </c>
      <c r="S1776">
        <v>1000</v>
      </c>
      <c r="T1776" s="33" t="s">
        <v>427</v>
      </c>
      <c r="U1776">
        <v>3</v>
      </c>
      <c r="V1776">
        <v>80</v>
      </c>
      <c r="W1776" s="12" t="s">
        <v>581</v>
      </c>
      <c r="X1776">
        <v>2</v>
      </c>
      <c r="Y1776">
        <v>3</v>
      </c>
      <c r="Z1776">
        <v>1</v>
      </c>
      <c r="AD1776" t="s">
        <v>1859</v>
      </c>
      <c r="AE1776">
        <v>1217</v>
      </c>
      <c r="AF1776" t="s">
        <v>17</v>
      </c>
    </row>
    <row r="1777" spans="1:32" x14ac:dyDescent="0.25">
      <c r="A1777" s="23" t="s">
        <v>329</v>
      </c>
      <c r="B1777" s="23" t="s">
        <v>354</v>
      </c>
      <c r="C1777" s="35" t="str">
        <f>VLOOKUP(X1777, method!$A$1:$B$15, 2, 0)</f>
        <v>放頭</v>
      </c>
      <c r="D1777">
        <v>9</v>
      </c>
      <c r="E1777" s="141" t="str">
        <f t="shared" si="54"/>
        <v/>
      </c>
      <c r="F1777" s="141">
        <f>COUNTIF($B$2:B1777,B1777)</f>
        <v>6</v>
      </c>
      <c r="G1777" s="141" t="str">
        <f t="shared" si="55"/>
        <v/>
      </c>
      <c r="H1777">
        <v>11</v>
      </c>
      <c r="I1777">
        <v>9</v>
      </c>
      <c r="J1777" s="65" t="s">
        <v>167</v>
      </c>
      <c r="K1777" s="56" t="s">
        <v>69</v>
      </c>
      <c r="L1777" s="25" t="s">
        <v>54</v>
      </c>
      <c r="M1777">
        <v>119</v>
      </c>
      <c r="N1777">
        <v>124</v>
      </c>
      <c r="O1777">
        <v>19</v>
      </c>
      <c r="P1777">
        <v>13</v>
      </c>
      <c r="Q1777" t="s">
        <v>422</v>
      </c>
      <c r="R1777" s="31" t="s">
        <v>420</v>
      </c>
      <c r="S1777">
        <v>1000</v>
      </c>
      <c r="T1777" s="33" t="s">
        <v>417</v>
      </c>
      <c r="U1777">
        <v>2</v>
      </c>
      <c r="V1777">
        <v>82</v>
      </c>
      <c r="W1777" t="s">
        <v>643</v>
      </c>
      <c r="X1777">
        <v>3</v>
      </c>
      <c r="Y1777">
        <v>5</v>
      </c>
      <c r="Z1777">
        <v>9</v>
      </c>
      <c r="AD1777" t="s">
        <v>545</v>
      </c>
      <c r="AE1777">
        <v>1220</v>
      </c>
      <c r="AF1777" t="s">
        <v>17</v>
      </c>
    </row>
    <row r="1778" spans="1:32" x14ac:dyDescent="0.25">
      <c r="A1778" s="23" t="s">
        <v>329</v>
      </c>
      <c r="B1778" s="23" t="s">
        <v>354</v>
      </c>
      <c r="C1778" s="35" t="str">
        <f>VLOOKUP(X1778, method!$A$1:$B$15, 2, 0)</f>
        <v>放頭</v>
      </c>
      <c r="D1778" s="30">
        <v>4</v>
      </c>
      <c r="E1778" s="141" t="str">
        <f t="shared" si="54"/>
        <v/>
      </c>
      <c r="F1778" s="141">
        <f>COUNTIF($B$2:B1778,B1778)</f>
        <v>7</v>
      </c>
      <c r="G1778" s="141" t="str">
        <f t="shared" si="55"/>
        <v/>
      </c>
      <c r="H1778">
        <v>11</v>
      </c>
      <c r="I1778">
        <v>6</v>
      </c>
      <c r="J1778" s="65" t="s">
        <v>167</v>
      </c>
      <c r="K1778" s="49" t="s">
        <v>31</v>
      </c>
      <c r="L1778" s="25" t="s">
        <v>54</v>
      </c>
      <c r="M1778">
        <v>119</v>
      </c>
      <c r="N1778">
        <v>122</v>
      </c>
      <c r="O1778">
        <v>19</v>
      </c>
      <c r="P1778">
        <v>10</v>
      </c>
      <c r="Q1778" t="s">
        <v>682</v>
      </c>
      <c r="R1778" t="s">
        <v>479</v>
      </c>
      <c r="S1778" s="40">
        <v>1200</v>
      </c>
      <c r="T1778" s="33" t="s">
        <v>427</v>
      </c>
      <c r="U1778">
        <v>2</v>
      </c>
      <c r="V1778">
        <v>83</v>
      </c>
      <c r="W1778">
        <v>5</v>
      </c>
      <c r="X1778">
        <v>2</v>
      </c>
      <c r="Y1778">
        <v>2</v>
      </c>
      <c r="Z1778">
        <v>4</v>
      </c>
      <c r="AD1778" t="s">
        <v>1860</v>
      </c>
      <c r="AE1778">
        <v>1225</v>
      </c>
      <c r="AF1778" t="s">
        <v>17</v>
      </c>
    </row>
    <row r="1779" spans="1:32" x14ac:dyDescent="0.25">
      <c r="A1779" s="23" t="s">
        <v>329</v>
      </c>
      <c r="B1779" s="23" t="s">
        <v>354</v>
      </c>
      <c r="C1779" s="35" t="str">
        <f>VLOOKUP(X1779, method!$A$1:$B$15, 2, 0)</f>
        <v>放頭</v>
      </c>
      <c r="D1779">
        <v>12</v>
      </c>
      <c r="E1779" s="141" t="str">
        <f t="shared" si="54"/>
        <v/>
      </c>
      <c r="F1779" s="141">
        <f>COUNTIF($B$2:B1779,B1779)</f>
        <v>8</v>
      </c>
      <c r="G1779" s="141" t="str">
        <f t="shared" si="55"/>
        <v/>
      </c>
      <c r="H1779">
        <v>11</v>
      </c>
      <c r="I1779">
        <v>12</v>
      </c>
      <c r="J1779" s="65" t="s">
        <v>167</v>
      </c>
      <c r="K1779" s="56" t="s">
        <v>69</v>
      </c>
      <c r="L1779" s="25" t="s">
        <v>54</v>
      </c>
      <c r="M1779">
        <v>119</v>
      </c>
      <c r="N1779">
        <v>115</v>
      </c>
      <c r="O1779">
        <v>19</v>
      </c>
      <c r="P1779">
        <v>47</v>
      </c>
      <c r="Q1779" t="s">
        <v>664</v>
      </c>
      <c r="R1779" t="s">
        <v>483</v>
      </c>
      <c r="S1779" s="40">
        <v>1200</v>
      </c>
      <c r="T1779" s="33" t="s">
        <v>417</v>
      </c>
      <c r="U1779">
        <v>1</v>
      </c>
      <c r="V1779">
        <v>83</v>
      </c>
      <c r="W1779" t="s">
        <v>643</v>
      </c>
      <c r="X1779">
        <v>3</v>
      </c>
      <c r="Y1779">
        <v>6</v>
      </c>
      <c r="Z1779">
        <v>12</v>
      </c>
      <c r="AD1779" t="s">
        <v>1710</v>
      </c>
      <c r="AE1779">
        <v>1209</v>
      </c>
      <c r="AF1779" t="s">
        <v>17</v>
      </c>
    </row>
    <row r="1780" spans="1:32" x14ac:dyDescent="0.25">
      <c r="A1780" s="23" t="s">
        <v>329</v>
      </c>
      <c r="B1780" s="23" t="s">
        <v>354</v>
      </c>
      <c r="C1780" s="35" t="str">
        <f>VLOOKUP(X1780, method!$A$1:$B$15, 2, 0)</f>
        <v>放頭</v>
      </c>
      <c r="D1780" s="28">
        <v>2</v>
      </c>
      <c r="E1780" s="140" t="str">
        <f t="shared" si="54"/>
        <v/>
      </c>
      <c r="F1780" s="140">
        <f>COUNTIF($B$2:B1780,B1780)</f>
        <v>9</v>
      </c>
      <c r="G1780" s="140" t="str">
        <f t="shared" si="55"/>
        <v/>
      </c>
      <c r="H1780">
        <v>11</v>
      </c>
      <c r="I1780">
        <v>1</v>
      </c>
      <c r="J1780" s="65" t="s">
        <v>167</v>
      </c>
      <c r="K1780" s="56" t="s">
        <v>69</v>
      </c>
      <c r="L1780" s="25" t="s">
        <v>54</v>
      </c>
      <c r="M1780">
        <v>119</v>
      </c>
      <c r="N1780">
        <v>121</v>
      </c>
      <c r="O1780">
        <v>19</v>
      </c>
      <c r="P1780">
        <v>6.9</v>
      </c>
      <c r="Q1780" t="s">
        <v>706</v>
      </c>
      <c r="R1780" t="s">
        <v>479</v>
      </c>
      <c r="S1780" s="40">
        <v>1200</v>
      </c>
      <c r="T1780" s="33" t="s">
        <v>427</v>
      </c>
      <c r="U1780">
        <v>2</v>
      </c>
      <c r="V1780">
        <v>82</v>
      </c>
      <c r="W1780" s="12" t="s">
        <v>989</v>
      </c>
      <c r="X1780">
        <v>1</v>
      </c>
      <c r="Y1780">
        <v>1</v>
      </c>
      <c r="Z1780">
        <v>2</v>
      </c>
      <c r="AD1780" t="s">
        <v>1861</v>
      </c>
      <c r="AE1780">
        <v>1219</v>
      </c>
      <c r="AF1780" t="s">
        <v>17</v>
      </c>
    </row>
    <row r="1781" spans="1:32" x14ac:dyDescent="0.25">
      <c r="A1781" s="23" t="s">
        <v>329</v>
      </c>
      <c r="B1781" s="23" t="s">
        <v>354</v>
      </c>
      <c r="C1781" s="35" t="str">
        <f>VLOOKUP(X1781, method!$A$1:$B$15, 2, 0)</f>
        <v>放頭</v>
      </c>
      <c r="D1781" s="28">
        <v>3</v>
      </c>
      <c r="E1781" s="140" t="str">
        <f t="shared" si="54"/>
        <v/>
      </c>
      <c r="F1781" s="140">
        <f>COUNTIF($B$2:B1781,B1781)</f>
        <v>10</v>
      </c>
      <c r="G1781" s="140" t="str">
        <f t="shared" si="55"/>
        <v/>
      </c>
      <c r="H1781">
        <v>11</v>
      </c>
      <c r="I1781">
        <v>5</v>
      </c>
      <c r="J1781" s="65" t="s">
        <v>167</v>
      </c>
      <c r="K1781" s="56" t="s">
        <v>69</v>
      </c>
      <c r="L1781" s="25" t="s">
        <v>54</v>
      </c>
      <c r="M1781">
        <v>119</v>
      </c>
      <c r="N1781">
        <v>115</v>
      </c>
      <c r="O1781">
        <v>19</v>
      </c>
      <c r="P1781">
        <v>13</v>
      </c>
      <c r="Q1781" t="s">
        <v>955</v>
      </c>
      <c r="R1781" t="s">
        <v>479</v>
      </c>
      <c r="S1781" s="40">
        <v>1200</v>
      </c>
      <c r="T1781" s="33" t="s">
        <v>417</v>
      </c>
      <c r="U1781">
        <v>2</v>
      </c>
      <c r="V1781">
        <v>81</v>
      </c>
      <c r="W1781" s="12">
        <v>1</v>
      </c>
      <c r="X1781">
        <v>3</v>
      </c>
      <c r="Y1781">
        <v>3</v>
      </c>
      <c r="Z1781">
        <v>3</v>
      </c>
      <c r="AD1781" t="s">
        <v>1862</v>
      </c>
      <c r="AE1781">
        <v>1215</v>
      </c>
      <c r="AF1781" t="s">
        <v>17</v>
      </c>
    </row>
    <row r="1782" spans="1:32" x14ac:dyDescent="0.25">
      <c r="A1782" s="23" t="s">
        <v>329</v>
      </c>
      <c r="B1782" s="23" t="s">
        <v>354</v>
      </c>
      <c r="C1782" s="35" t="str">
        <f>VLOOKUP(X1782, method!$A$1:$B$15, 2, 0)</f>
        <v>放頭</v>
      </c>
      <c r="D1782" s="28">
        <v>3</v>
      </c>
      <c r="E1782" s="140" t="str">
        <f t="shared" si="54"/>
        <v/>
      </c>
      <c r="F1782" s="140">
        <f>COUNTIF($B$2:B1782,B1782)</f>
        <v>11</v>
      </c>
      <c r="G1782" s="140" t="str">
        <f t="shared" si="55"/>
        <v/>
      </c>
      <c r="H1782">
        <v>11</v>
      </c>
      <c r="I1782">
        <v>2</v>
      </c>
      <c r="J1782" s="65" t="s">
        <v>167</v>
      </c>
      <c r="K1782" s="56" t="s">
        <v>69</v>
      </c>
      <c r="L1782" s="25" t="s">
        <v>54</v>
      </c>
      <c r="M1782">
        <v>119</v>
      </c>
      <c r="N1782">
        <v>120</v>
      </c>
      <c r="O1782">
        <v>19</v>
      </c>
      <c r="P1782">
        <v>11</v>
      </c>
      <c r="Q1782" t="s">
        <v>437</v>
      </c>
      <c r="R1782" s="32" t="s">
        <v>432</v>
      </c>
      <c r="S1782" s="40">
        <v>1200</v>
      </c>
      <c r="T1782" s="34" t="s">
        <v>438</v>
      </c>
      <c r="U1782">
        <v>2</v>
      </c>
      <c r="V1782">
        <v>81</v>
      </c>
      <c r="W1782" s="12" t="s">
        <v>423</v>
      </c>
      <c r="X1782">
        <v>2</v>
      </c>
      <c r="Y1782">
        <v>1</v>
      </c>
      <c r="Z1782">
        <v>3</v>
      </c>
      <c r="AD1782" t="s">
        <v>256</v>
      </c>
      <c r="AE1782">
        <v>1210</v>
      </c>
      <c r="AF1782" t="s">
        <v>17</v>
      </c>
    </row>
    <row r="1783" spans="1:32" x14ac:dyDescent="0.25">
      <c r="A1783" s="23" t="s">
        <v>329</v>
      </c>
      <c r="B1783" s="23" t="s">
        <v>354</v>
      </c>
      <c r="C1783" s="35" t="str">
        <f>VLOOKUP(X1783, method!$A$1:$B$15, 2, 0)</f>
        <v>放頭</v>
      </c>
      <c r="D1783" s="28">
        <v>1</v>
      </c>
      <c r="E1783" s="140" t="str">
        <f t="shared" si="54"/>
        <v/>
      </c>
      <c r="F1783" s="140">
        <f>COUNTIF($B$2:B1783,B1783)</f>
        <v>12</v>
      </c>
      <c r="G1783" s="140" t="str">
        <f t="shared" si="55"/>
        <v/>
      </c>
      <c r="H1783">
        <v>11</v>
      </c>
      <c r="I1783">
        <v>4</v>
      </c>
      <c r="J1783" s="65" t="s">
        <v>167</v>
      </c>
      <c r="K1783" s="67" t="s">
        <v>195</v>
      </c>
      <c r="L1783" s="25" t="s">
        <v>54</v>
      </c>
      <c r="M1783">
        <v>119</v>
      </c>
      <c r="N1783">
        <v>133</v>
      </c>
      <c r="O1783">
        <v>19</v>
      </c>
      <c r="P1783">
        <v>29</v>
      </c>
      <c r="Q1783" t="s">
        <v>440</v>
      </c>
      <c r="R1783" s="32" t="s">
        <v>416</v>
      </c>
      <c r="S1783" s="40">
        <v>1200</v>
      </c>
      <c r="T1783" s="33" t="s">
        <v>427</v>
      </c>
      <c r="U1783">
        <v>3</v>
      </c>
      <c r="V1783">
        <v>76</v>
      </c>
      <c r="W1783" s="12" t="s">
        <v>584</v>
      </c>
      <c r="X1783">
        <v>2</v>
      </c>
      <c r="Y1783">
        <v>2</v>
      </c>
      <c r="Z1783">
        <v>1</v>
      </c>
      <c r="AD1783" t="s">
        <v>174</v>
      </c>
      <c r="AE1783">
        <v>1190</v>
      </c>
      <c r="AF1783" t="s">
        <v>17</v>
      </c>
    </row>
    <row r="1784" spans="1:32" x14ac:dyDescent="0.25">
      <c r="A1784" s="23" t="s">
        <v>329</v>
      </c>
      <c r="B1784" s="23" t="s">
        <v>354</v>
      </c>
      <c r="C1784" s="35" t="str">
        <f>VLOOKUP(X1784, method!$A$1:$B$15, 2, 0)</f>
        <v>放頭</v>
      </c>
      <c r="D1784">
        <v>8</v>
      </c>
      <c r="E1784" s="141" t="str">
        <f t="shared" si="54"/>
        <v/>
      </c>
      <c r="F1784" s="141">
        <f>COUNTIF($B$2:B1784,B1784)</f>
        <v>13</v>
      </c>
      <c r="G1784" s="141" t="str">
        <f t="shared" si="55"/>
        <v/>
      </c>
      <c r="H1784">
        <v>11</v>
      </c>
      <c r="I1784">
        <v>5</v>
      </c>
      <c r="J1784" s="65" t="s">
        <v>167</v>
      </c>
      <c r="K1784" s="54" t="s">
        <v>58</v>
      </c>
      <c r="L1784" s="25" t="s">
        <v>54</v>
      </c>
      <c r="M1784">
        <v>119</v>
      </c>
      <c r="N1784">
        <v>134</v>
      </c>
      <c r="O1784">
        <v>19</v>
      </c>
      <c r="P1784">
        <v>17</v>
      </c>
      <c r="Q1784" t="s">
        <v>555</v>
      </c>
      <c r="R1784" s="32" t="s">
        <v>416</v>
      </c>
      <c r="S1784" s="40">
        <v>1200</v>
      </c>
      <c r="T1784" s="33" t="s">
        <v>417</v>
      </c>
      <c r="U1784">
        <v>3</v>
      </c>
      <c r="V1784">
        <v>78</v>
      </c>
      <c r="W1784" t="s">
        <v>484</v>
      </c>
      <c r="X1784">
        <v>1</v>
      </c>
      <c r="Y1784">
        <v>1</v>
      </c>
      <c r="Z1784">
        <v>8</v>
      </c>
      <c r="AD1784" t="s">
        <v>620</v>
      </c>
      <c r="AE1784">
        <v>1197</v>
      </c>
      <c r="AF1784" t="s">
        <v>17</v>
      </c>
    </row>
    <row r="1785" spans="1:32" x14ac:dyDescent="0.25">
      <c r="A1785" s="23" t="s">
        <v>329</v>
      </c>
      <c r="B1785" s="23" t="s">
        <v>354</v>
      </c>
      <c r="C1785" s="35" t="str">
        <f>VLOOKUP(X1785, method!$A$1:$B$15, 2, 0)</f>
        <v>放頭</v>
      </c>
      <c r="D1785" s="30">
        <v>5</v>
      </c>
      <c r="E1785" s="141" t="str">
        <f t="shared" si="54"/>
        <v/>
      </c>
      <c r="F1785" s="141">
        <f>COUNTIF($B$2:B1785,B1785)</f>
        <v>14</v>
      </c>
      <c r="G1785" s="141" t="str">
        <f t="shared" si="55"/>
        <v/>
      </c>
      <c r="H1785">
        <v>11</v>
      </c>
      <c r="I1785">
        <v>2</v>
      </c>
      <c r="J1785" s="65" t="s">
        <v>167</v>
      </c>
      <c r="K1785" s="68" t="s">
        <v>316</v>
      </c>
      <c r="L1785" s="25" t="s">
        <v>54</v>
      </c>
      <c r="M1785">
        <v>119</v>
      </c>
      <c r="N1785">
        <v>128</v>
      </c>
      <c r="O1785">
        <v>19</v>
      </c>
      <c r="P1785">
        <v>5.5</v>
      </c>
      <c r="Q1785" t="s">
        <v>515</v>
      </c>
      <c r="R1785" s="32" t="s">
        <v>432</v>
      </c>
      <c r="S1785">
        <v>1000</v>
      </c>
      <c r="T1785" s="33" t="s">
        <v>427</v>
      </c>
      <c r="U1785">
        <v>3</v>
      </c>
      <c r="V1785">
        <v>80</v>
      </c>
      <c r="W1785" t="s">
        <v>589</v>
      </c>
      <c r="X1785">
        <v>2</v>
      </c>
      <c r="Y1785">
        <v>3</v>
      </c>
      <c r="Z1785">
        <v>5</v>
      </c>
      <c r="AD1785" t="s">
        <v>1863</v>
      </c>
      <c r="AE1785">
        <v>1196</v>
      </c>
      <c r="AF1785" t="s">
        <v>17</v>
      </c>
    </row>
    <row r="1786" spans="1:32" x14ac:dyDescent="0.25">
      <c r="A1786" s="23" t="s">
        <v>329</v>
      </c>
      <c r="B1786" s="23" t="s">
        <v>354</v>
      </c>
      <c r="C1786" s="35" t="str">
        <f>VLOOKUP(X1786, method!$A$1:$B$15, 2, 0)</f>
        <v>放頭</v>
      </c>
      <c r="D1786" s="30">
        <v>4</v>
      </c>
      <c r="E1786" s="141" t="str">
        <f t="shared" si="54"/>
        <v/>
      </c>
      <c r="F1786" s="141">
        <f>COUNTIF($B$2:B1786,B1786)</f>
        <v>15</v>
      </c>
      <c r="G1786" s="141" t="str">
        <f t="shared" si="55"/>
        <v/>
      </c>
      <c r="H1786">
        <v>11</v>
      </c>
      <c r="I1786">
        <v>4</v>
      </c>
      <c r="J1786" s="65" t="s">
        <v>167</v>
      </c>
      <c r="K1786" s="78" t="s">
        <v>687</v>
      </c>
      <c r="L1786" s="25" t="s">
        <v>54</v>
      </c>
      <c r="M1786">
        <v>119</v>
      </c>
      <c r="N1786">
        <v>110</v>
      </c>
      <c r="O1786">
        <v>19</v>
      </c>
      <c r="P1786">
        <v>18</v>
      </c>
      <c r="Q1786" t="s">
        <v>532</v>
      </c>
      <c r="R1786" t="s">
        <v>465</v>
      </c>
      <c r="S1786" s="40">
        <v>1200</v>
      </c>
      <c r="T1786" s="33" t="s">
        <v>417</v>
      </c>
      <c r="U1786">
        <v>2</v>
      </c>
      <c r="V1786">
        <v>82</v>
      </c>
      <c r="W1786" t="s">
        <v>429</v>
      </c>
      <c r="X1786">
        <v>3</v>
      </c>
      <c r="Y1786">
        <v>3</v>
      </c>
      <c r="Z1786">
        <v>4</v>
      </c>
      <c r="AD1786" t="s">
        <v>1856</v>
      </c>
      <c r="AE1786">
        <v>1201</v>
      </c>
      <c r="AF1786" t="s">
        <v>17</v>
      </c>
    </row>
    <row r="1787" spans="1:32" x14ac:dyDescent="0.25">
      <c r="A1787" s="23" t="s">
        <v>329</v>
      </c>
      <c r="B1787" s="23" t="s">
        <v>354</v>
      </c>
      <c r="C1787" s="35" t="str">
        <f>VLOOKUP(X1787, method!$A$1:$B$15, 2, 0)</f>
        <v>放頭</v>
      </c>
      <c r="D1787">
        <v>7</v>
      </c>
      <c r="E1787" s="141" t="str">
        <f t="shared" si="54"/>
        <v/>
      </c>
      <c r="F1787" s="141">
        <f>COUNTIF($B$2:B1787,B1787)</f>
        <v>16</v>
      </c>
      <c r="G1787" s="141" t="str">
        <f t="shared" si="55"/>
        <v/>
      </c>
      <c r="H1787">
        <v>11</v>
      </c>
      <c r="I1787">
        <v>11</v>
      </c>
      <c r="J1787" s="65" t="s">
        <v>167</v>
      </c>
      <c r="K1787" s="68" t="s">
        <v>316</v>
      </c>
      <c r="L1787" s="25" t="s">
        <v>54</v>
      </c>
      <c r="M1787">
        <v>119</v>
      </c>
      <c r="N1787">
        <v>116</v>
      </c>
      <c r="O1787">
        <v>19</v>
      </c>
      <c r="P1787">
        <v>62</v>
      </c>
      <c r="Q1787" t="s">
        <v>899</v>
      </c>
      <c r="R1787" s="31" t="s">
        <v>420</v>
      </c>
      <c r="S1787" s="40">
        <v>1200</v>
      </c>
      <c r="T1787" s="33" t="s">
        <v>427</v>
      </c>
      <c r="U1787">
        <v>2</v>
      </c>
      <c r="V1787">
        <v>84</v>
      </c>
      <c r="W1787" t="s">
        <v>484</v>
      </c>
      <c r="X1787">
        <v>2</v>
      </c>
      <c r="Y1787">
        <v>2</v>
      </c>
      <c r="Z1787">
        <v>7</v>
      </c>
      <c r="AD1787" t="s">
        <v>1510</v>
      </c>
      <c r="AE1787">
        <v>1192</v>
      </c>
      <c r="AF1787" t="s">
        <v>17</v>
      </c>
    </row>
    <row r="1788" spans="1:32" x14ac:dyDescent="0.25">
      <c r="A1788" s="23" t="s">
        <v>329</v>
      </c>
      <c r="B1788" s="23" t="s">
        <v>354</v>
      </c>
      <c r="C1788" s="35" t="str">
        <f>VLOOKUP(X1788, method!$A$1:$B$15, 2, 0)</f>
        <v>放頭</v>
      </c>
      <c r="D1788" s="28">
        <v>3</v>
      </c>
      <c r="E1788" s="140" t="str">
        <f t="shared" si="54"/>
        <v/>
      </c>
      <c r="F1788" s="140">
        <f>COUNTIF($B$2:B1788,B1788)</f>
        <v>17</v>
      </c>
      <c r="G1788" s="140" t="str">
        <f t="shared" si="55"/>
        <v/>
      </c>
      <c r="H1788">
        <v>11</v>
      </c>
      <c r="I1788">
        <v>9</v>
      </c>
      <c r="J1788" s="65" t="s">
        <v>167</v>
      </c>
      <c r="K1788" s="68" t="s">
        <v>316</v>
      </c>
      <c r="L1788" s="25" t="s">
        <v>54</v>
      </c>
      <c r="M1788">
        <v>119</v>
      </c>
      <c r="N1788">
        <v>128</v>
      </c>
      <c r="O1788">
        <v>19</v>
      </c>
      <c r="P1788">
        <v>21</v>
      </c>
      <c r="Q1788" t="s">
        <v>518</v>
      </c>
      <c r="R1788" s="32" t="s">
        <v>416</v>
      </c>
      <c r="S1788">
        <v>1000</v>
      </c>
      <c r="T1788" s="33" t="s">
        <v>417</v>
      </c>
      <c r="U1788">
        <v>3</v>
      </c>
      <c r="V1788">
        <v>85</v>
      </c>
      <c r="W1788" s="12" t="s">
        <v>471</v>
      </c>
      <c r="X1788">
        <v>2</v>
      </c>
      <c r="Y1788">
        <v>2</v>
      </c>
      <c r="Z1788">
        <v>3</v>
      </c>
      <c r="AD1788" t="s">
        <v>1864</v>
      </c>
      <c r="AE1788">
        <v>1204</v>
      </c>
      <c r="AF1788" t="s">
        <v>17</v>
      </c>
    </row>
    <row r="1789" spans="1:32" x14ac:dyDescent="0.25">
      <c r="A1789" s="23" t="s">
        <v>329</v>
      </c>
      <c r="B1789" s="23" t="s">
        <v>354</v>
      </c>
      <c r="C1789" s="35" t="str">
        <f>VLOOKUP(X1789, method!$A$1:$B$15, 2, 0)</f>
        <v>放頭</v>
      </c>
      <c r="D1789">
        <v>8</v>
      </c>
      <c r="E1789" s="141" t="str">
        <f t="shared" si="54"/>
        <v/>
      </c>
      <c r="F1789" s="141">
        <f>COUNTIF($B$2:B1789,B1789)</f>
        <v>18</v>
      </c>
      <c r="G1789" s="141" t="str">
        <f t="shared" si="55"/>
        <v/>
      </c>
      <c r="H1789">
        <v>11</v>
      </c>
      <c r="I1789">
        <v>8</v>
      </c>
      <c r="J1789" s="65" t="s">
        <v>167</v>
      </c>
      <c r="K1789" s="56" t="s">
        <v>69</v>
      </c>
      <c r="L1789" s="25" t="s">
        <v>54</v>
      </c>
      <c r="M1789">
        <v>119</v>
      </c>
      <c r="N1789">
        <v>115</v>
      </c>
      <c r="O1789">
        <v>19</v>
      </c>
      <c r="P1789">
        <v>30</v>
      </c>
      <c r="Q1789" t="s">
        <v>715</v>
      </c>
      <c r="R1789" t="s">
        <v>508</v>
      </c>
      <c r="S1789" s="40">
        <v>1200</v>
      </c>
      <c r="T1789" s="33" t="s">
        <v>417</v>
      </c>
      <c r="U1789">
        <v>1</v>
      </c>
      <c r="V1789">
        <v>87</v>
      </c>
      <c r="W1789" t="s">
        <v>453</v>
      </c>
      <c r="X1789">
        <v>1</v>
      </c>
      <c r="Y1789">
        <v>1</v>
      </c>
      <c r="Z1789">
        <v>8</v>
      </c>
      <c r="AD1789" t="s">
        <v>485</v>
      </c>
      <c r="AE1789">
        <v>1222</v>
      </c>
      <c r="AF1789" t="s">
        <v>17</v>
      </c>
    </row>
    <row r="1790" spans="1:32" x14ac:dyDescent="0.25">
      <c r="A1790" s="23" t="s">
        <v>329</v>
      </c>
      <c r="B1790" s="23" t="s">
        <v>354</v>
      </c>
      <c r="C1790" s="35" t="str">
        <f>VLOOKUP(X1790, method!$A$1:$B$15, 2, 0)</f>
        <v>放頭</v>
      </c>
      <c r="D1790">
        <v>7</v>
      </c>
      <c r="E1790" s="141" t="str">
        <f t="shared" si="54"/>
        <v/>
      </c>
      <c r="F1790" s="141">
        <f>COUNTIF($B$2:B1790,B1790)</f>
        <v>19</v>
      </c>
      <c r="G1790" s="141" t="str">
        <f t="shared" si="55"/>
        <v/>
      </c>
      <c r="H1790">
        <v>11</v>
      </c>
      <c r="I1790">
        <v>2</v>
      </c>
      <c r="J1790" s="65" t="s">
        <v>167</v>
      </c>
      <c r="K1790" s="54" t="s">
        <v>58</v>
      </c>
      <c r="L1790" s="25" t="s">
        <v>54</v>
      </c>
      <c r="M1790">
        <v>119</v>
      </c>
      <c r="N1790">
        <v>128</v>
      </c>
      <c r="O1790">
        <v>19</v>
      </c>
      <c r="P1790">
        <v>23</v>
      </c>
      <c r="Q1790" t="s">
        <v>783</v>
      </c>
      <c r="R1790" t="s">
        <v>465</v>
      </c>
      <c r="S1790" s="40">
        <v>1200</v>
      </c>
      <c r="T1790" s="33" t="s">
        <v>417</v>
      </c>
      <c r="U1790">
        <v>2</v>
      </c>
      <c r="V1790">
        <v>89</v>
      </c>
      <c r="W1790">
        <v>3</v>
      </c>
      <c r="X1790">
        <v>3</v>
      </c>
      <c r="Y1790">
        <v>4</v>
      </c>
      <c r="Z1790">
        <v>7</v>
      </c>
      <c r="AD1790" t="s">
        <v>256</v>
      </c>
      <c r="AE1790">
        <v>1207</v>
      </c>
      <c r="AF1790" t="s">
        <v>17</v>
      </c>
    </row>
    <row r="1791" spans="1:32" x14ac:dyDescent="0.25">
      <c r="A1791" s="23" t="s">
        <v>329</v>
      </c>
      <c r="B1791" s="23" t="s">
        <v>354</v>
      </c>
      <c r="C1791" s="37" t="str">
        <f>VLOOKUP(X1791, method!$A$1:$B$15, 2, 0)</f>
        <v>中前</v>
      </c>
      <c r="D1791">
        <v>7</v>
      </c>
      <c r="E1791" s="141" t="str">
        <f t="shared" si="54"/>
        <v/>
      </c>
      <c r="F1791" s="141">
        <f>COUNTIF($B$2:B1791,B1791)</f>
        <v>20</v>
      </c>
      <c r="G1791" s="141" t="str">
        <f t="shared" si="55"/>
        <v/>
      </c>
      <c r="H1791">
        <v>11</v>
      </c>
      <c r="I1791">
        <v>2</v>
      </c>
      <c r="J1791" s="65" t="s">
        <v>167</v>
      </c>
      <c r="K1791" s="54" t="s">
        <v>58</v>
      </c>
      <c r="L1791" s="25" t="s">
        <v>54</v>
      </c>
      <c r="M1791">
        <v>119</v>
      </c>
      <c r="N1791">
        <v>130</v>
      </c>
      <c r="O1791">
        <v>19</v>
      </c>
      <c r="P1791">
        <v>39</v>
      </c>
      <c r="Q1791" t="s">
        <v>691</v>
      </c>
      <c r="R1791" s="31" t="s">
        <v>420</v>
      </c>
      <c r="S1791">
        <v>1000</v>
      </c>
      <c r="T1791" s="33" t="s">
        <v>417</v>
      </c>
      <c r="U1791">
        <v>2</v>
      </c>
      <c r="V1791">
        <v>91</v>
      </c>
      <c r="W1791" s="12">
        <v>2</v>
      </c>
      <c r="X1791">
        <v>4</v>
      </c>
      <c r="Y1791">
        <v>4</v>
      </c>
      <c r="Z1791">
        <v>7</v>
      </c>
      <c r="AD1791" t="s">
        <v>1865</v>
      </c>
      <c r="AE1791">
        <v>1203</v>
      </c>
      <c r="AF1791" t="s">
        <v>17</v>
      </c>
    </row>
    <row r="1792" spans="1:32" x14ac:dyDescent="0.25">
      <c r="A1792" s="23" t="s">
        <v>329</v>
      </c>
      <c r="B1792" s="23" t="s">
        <v>354</v>
      </c>
      <c r="C1792" s="35" t="str">
        <f>VLOOKUP(X1792, method!$A$1:$B$15, 2, 0)</f>
        <v>放頭</v>
      </c>
      <c r="D1792">
        <v>6</v>
      </c>
      <c r="E1792" s="141" t="str">
        <f t="shared" si="54"/>
        <v/>
      </c>
      <c r="F1792" s="141">
        <f>COUNTIF($B$2:B1792,B1792)</f>
        <v>21</v>
      </c>
      <c r="G1792" s="141" t="str">
        <f t="shared" si="55"/>
        <v/>
      </c>
      <c r="H1792">
        <v>11</v>
      </c>
      <c r="I1792">
        <v>2</v>
      </c>
      <c r="J1792" s="65" t="s">
        <v>167</v>
      </c>
      <c r="K1792" s="56" t="s">
        <v>69</v>
      </c>
      <c r="L1792" s="25" t="s">
        <v>54</v>
      </c>
      <c r="M1792">
        <v>119</v>
      </c>
      <c r="N1792">
        <v>121</v>
      </c>
      <c r="O1792">
        <v>19</v>
      </c>
      <c r="P1792">
        <v>24</v>
      </c>
      <c r="Q1792" t="s">
        <v>675</v>
      </c>
      <c r="R1792" t="s">
        <v>508</v>
      </c>
      <c r="S1792">
        <v>1000</v>
      </c>
      <c r="T1792" s="33" t="s">
        <v>417</v>
      </c>
      <c r="U1792" t="s">
        <v>1474</v>
      </c>
      <c r="V1792">
        <v>93</v>
      </c>
      <c r="W1792" t="s">
        <v>484</v>
      </c>
      <c r="X1792">
        <v>3</v>
      </c>
      <c r="Y1792">
        <v>3</v>
      </c>
      <c r="Z1792">
        <v>6</v>
      </c>
      <c r="AD1792" t="s">
        <v>1866</v>
      </c>
      <c r="AE1792">
        <v>1204</v>
      </c>
      <c r="AF1792" t="s">
        <v>17</v>
      </c>
    </row>
    <row r="1793" spans="1:32" x14ac:dyDescent="0.25">
      <c r="A1793" s="23" t="s">
        <v>329</v>
      </c>
      <c r="B1793" s="23" t="s">
        <v>354</v>
      </c>
      <c r="C1793" s="37" t="str">
        <f>VLOOKUP(X1793, method!$A$1:$B$15, 2, 0)</f>
        <v>中前</v>
      </c>
      <c r="D1793">
        <v>9</v>
      </c>
      <c r="E1793" s="141" t="str">
        <f t="shared" si="54"/>
        <v/>
      </c>
      <c r="F1793" s="141">
        <f>COUNTIF($B$2:B1793,B1793)</f>
        <v>22</v>
      </c>
      <c r="G1793" s="141" t="str">
        <f t="shared" si="55"/>
        <v/>
      </c>
      <c r="H1793">
        <v>11</v>
      </c>
      <c r="I1793">
        <v>4</v>
      </c>
      <c r="J1793" s="65" t="s">
        <v>167</v>
      </c>
      <c r="K1793" s="55" t="s">
        <v>64</v>
      </c>
      <c r="L1793" s="25" t="s">
        <v>54</v>
      </c>
      <c r="M1793">
        <v>119</v>
      </c>
      <c r="N1793">
        <v>131</v>
      </c>
      <c r="O1793">
        <v>19</v>
      </c>
      <c r="P1793">
        <v>63</v>
      </c>
      <c r="Q1793" t="s">
        <v>745</v>
      </c>
      <c r="R1793" t="s">
        <v>465</v>
      </c>
      <c r="S1793" s="40">
        <v>1200</v>
      </c>
      <c r="T1793" s="33" t="s">
        <v>417</v>
      </c>
      <c r="U1793">
        <v>2</v>
      </c>
      <c r="V1793">
        <v>94</v>
      </c>
      <c r="W1793" t="s">
        <v>490</v>
      </c>
      <c r="X1793">
        <v>7</v>
      </c>
      <c r="Y1793">
        <v>5</v>
      </c>
      <c r="Z1793">
        <v>9</v>
      </c>
      <c r="AD1793" t="s">
        <v>1120</v>
      </c>
      <c r="AE1793">
        <v>1190</v>
      </c>
      <c r="AF1793" t="s">
        <v>17</v>
      </c>
    </row>
    <row r="1794" spans="1:32" x14ac:dyDescent="0.25">
      <c r="A1794" s="23" t="s">
        <v>329</v>
      </c>
      <c r="B1794" s="23" t="s">
        <v>354</v>
      </c>
      <c r="C1794" s="35" t="str">
        <f>VLOOKUP(X1794, method!$A$1:$B$15, 2, 0)</f>
        <v>放頭</v>
      </c>
      <c r="D1794">
        <v>10</v>
      </c>
      <c r="E1794" s="141" t="str">
        <f t="shared" ref="E1794:E1857" si="56">IF(COUNTIFS($B:$B,B1794,$F:$F,"&lt;="&amp;5,$D:$D,"&lt;="&amp;5)&gt;=3,"忠","")</f>
        <v/>
      </c>
      <c r="F1794" s="141">
        <f>COUNTIF($B$2:B1794,B1794)</f>
        <v>23</v>
      </c>
      <c r="G1794" s="141" t="str">
        <f t="shared" ref="G1794:G1857" si="57">IF(F1794&lt;=5,
    IF(COUNTIFS($B:$B,TRIM($B1794),$F:$F,"&lt;=5",$AC:$AC,"&lt;&gt;"&amp;LOOKUP(1,0/((TRIM($B:$B)=TRIM($B1794))*($F:$F=1)),$AC:$AC))&gt;0,
    "倉",""),
"")</f>
        <v/>
      </c>
      <c r="H1794">
        <v>11</v>
      </c>
      <c r="I1794">
        <v>11</v>
      </c>
      <c r="J1794" s="65" t="s">
        <v>167</v>
      </c>
      <c r="K1794" s="76" t="s">
        <v>407</v>
      </c>
      <c r="L1794" s="25" t="s">
        <v>54</v>
      </c>
      <c r="M1794">
        <v>119</v>
      </c>
      <c r="N1794">
        <v>130</v>
      </c>
      <c r="O1794">
        <v>19</v>
      </c>
      <c r="P1794">
        <v>45</v>
      </c>
      <c r="Q1794" t="s">
        <v>588</v>
      </c>
      <c r="R1794" s="32" t="s">
        <v>416</v>
      </c>
      <c r="S1794" s="40">
        <v>1200</v>
      </c>
      <c r="T1794" s="34" t="s">
        <v>438</v>
      </c>
      <c r="U1794">
        <v>2</v>
      </c>
      <c r="V1794">
        <v>94</v>
      </c>
      <c r="W1794" t="s">
        <v>519</v>
      </c>
      <c r="X1794">
        <v>3</v>
      </c>
      <c r="Y1794">
        <v>5</v>
      </c>
      <c r="Z1794">
        <v>10</v>
      </c>
      <c r="AD1794" t="s">
        <v>778</v>
      </c>
      <c r="AE1794">
        <v>1202</v>
      </c>
      <c r="AF1794" t="s">
        <v>17</v>
      </c>
    </row>
    <row r="1795" spans="1:32" x14ac:dyDescent="0.25">
      <c r="A1795" s="23" t="s">
        <v>329</v>
      </c>
      <c r="B1795" s="23" t="s">
        <v>354</v>
      </c>
      <c r="C1795" s="35" t="str">
        <f>VLOOKUP(X1795, method!$A$1:$B$15, 2, 0)</f>
        <v>放頭</v>
      </c>
      <c r="D1795">
        <v>8</v>
      </c>
      <c r="E1795" s="141" t="str">
        <f t="shared" si="56"/>
        <v/>
      </c>
      <c r="F1795" s="141">
        <f>COUNTIF($B$2:B1795,B1795)</f>
        <v>24</v>
      </c>
      <c r="G1795" s="141" t="str">
        <f t="shared" si="57"/>
        <v/>
      </c>
      <c r="H1795">
        <v>11</v>
      </c>
      <c r="I1795">
        <v>4</v>
      </c>
      <c r="J1795" s="65" t="s">
        <v>167</v>
      </c>
      <c r="K1795" s="76" t="s">
        <v>407</v>
      </c>
      <c r="L1795" s="25" t="s">
        <v>54</v>
      </c>
      <c r="M1795">
        <v>119</v>
      </c>
      <c r="N1795">
        <v>117</v>
      </c>
      <c r="O1795">
        <v>19</v>
      </c>
      <c r="P1795">
        <v>43</v>
      </c>
      <c r="Q1795" t="s">
        <v>720</v>
      </c>
      <c r="R1795" t="s">
        <v>501</v>
      </c>
      <c r="S1795" s="40">
        <v>1200</v>
      </c>
      <c r="T1795" s="33" t="s">
        <v>427</v>
      </c>
      <c r="U1795" t="s">
        <v>1576</v>
      </c>
      <c r="V1795">
        <v>94</v>
      </c>
      <c r="W1795">
        <v>5</v>
      </c>
      <c r="X1795">
        <v>2</v>
      </c>
      <c r="Y1795">
        <v>2</v>
      </c>
      <c r="Z1795">
        <v>8</v>
      </c>
      <c r="AD1795" t="s">
        <v>1867</v>
      </c>
      <c r="AE1795">
        <v>1211</v>
      </c>
      <c r="AF1795" t="s">
        <v>17</v>
      </c>
    </row>
    <row r="1796" spans="1:32" x14ac:dyDescent="0.25">
      <c r="A1796" s="23" t="s">
        <v>329</v>
      </c>
      <c r="B1796" s="23" t="s">
        <v>354</v>
      </c>
      <c r="C1796" s="35" t="str">
        <f>VLOOKUP(X1796, method!$A$1:$B$15, 2, 0)</f>
        <v>放頭</v>
      </c>
      <c r="D1796" s="28">
        <v>1</v>
      </c>
      <c r="E1796" s="140" t="str">
        <f t="shared" si="56"/>
        <v/>
      </c>
      <c r="F1796" s="140">
        <f>COUNTIF($B$2:B1796,B1796)</f>
        <v>25</v>
      </c>
      <c r="G1796" s="140" t="str">
        <f t="shared" si="57"/>
        <v/>
      </c>
      <c r="H1796">
        <v>11</v>
      </c>
      <c r="I1796">
        <v>5</v>
      </c>
      <c r="J1796" s="65" t="s">
        <v>167</v>
      </c>
      <c r="K1796" s="76" t="s">
        <v>407</v>
      </c>
      <c r="L1796" s="25" t="s">
        <v>54</v>
      </c>
      <c r="M1796">
        <v>119</v>
      </c>
      <c r="N1796">
        <v>123</v>
      </c>
      <c r="O1796">
        <v>19</v>
      </c>
      <c r="P1796">
        <v>22</v>
      </c>
      <c r="Q1796" t="s">
        <v>637</v>
      </c>
      <c r="R1796" t="s">
        <v>501</v>
      </c>
      <c r="S1796" s="40">
        <v>1200</v>
      </c>
      <c r="T1796" s="34" t="s">
        <v>755</v>
      </c>
      <c r="U1796">
        <v>2</v>
      </c>
      <c r="V1796">
        <v>87</v>
      </c>
      <c r="W1796" s="12" t="s">
        <v>539</v>
      </c>
      <c r="X1796">
        <v>2</v>
      </c>
      <c r="Y1796">
        <v>2</v>
      </c>
      <c r="Z1796">
        <v>1</v>
      </c>
      <c r="AD1796" t="s">
        <v>665</v>
      </c>
      <c r="AE1796">
        <v>1198</v>
      </c>
      <c r="AF1796" t="s">
        <v>17</v>
      </c>
    </row>
    <row r="1797" spans="1:32" x14ac:dyDescent="0.25">
      <c r="A1797" s="23" t="s">
        <v>329</v>
      </c>
      <c r="B1797" s="23" t="s">
        <v>354</v>
      </c>
      <c r="C1797" s="35" t="str">
        <f>VLOOKUP(X1797, method!$A$1:$B$15, 2, 0)</f>
        <v>放頭</v>
      </c>
      <c r="D1797" s="30">
        <v>4</v>
      </c>
      <c r="E1797" s="141" t="str">
        <f t="shared" si="56"/>
        <v/>
      </c>
      <c r="F1797" s="141">
        <f>COUNTIF($B$2:B1797,B1797)</f>
        <v>26</v>
      </c>
      <c r="G1797" s="141" t="str">
        <f t="shared" si="57"/>
        <v/>
      </c>
      <c r="H1797">
        <v>11</v>
      </c>
      <c r="I1797">
        <v>10</v>
      </c>
      <c r="J1797" s="65" t="s">
        <v>167</v>
      </c>
      <c r="K1797" s="76" t="s">
        <v>407</v>
      </c>
      <c r="L1797" s="25" t="s">
        <v>54</v>
      </c>
      <c r="M1797">
        <v>119</v>
      </c>
      <c r="N1797">
        <v>116</v>
      </c>
      <c r="O1797">
        <v>19</v>
      </c>
      <c r="P1797">
        <v>32</v>
      </c>
      <c r="Q1797" t="s">
        <v>993</v>
      </c>
      <c r="R1797" t="s">
        <v>483</v>
      </c>
      <c r="S1797" s="40">
        <v>1200</v>
      </c>
      <c r="T1797" s="34" t="s">
        <v>438</v>
      </c>
      <c r="U1797">
        <v>1</v>
      </c>
      <c r="V1797">
        <v>87</v>
      </c>
      <c r="W1797" t="s">
        <v>474</v>
      </c>
      <c r="X1797">
        <v>1</v>
      </c>
      <c r="Y1797">
        <v>1</v>
      </c>
      <c r="Z1797">
        <v>4</v>
      </c>
      <c r="AD1797" t="s">
        <v>1102</v>
      </c>
      <c r="AE1797">
        <v>1195</v>
      </c>
      <c r="AF1797" t="s">
        <v>17</v>
      </c>
    </row>
    <row r="1798" spans="1:32" x14ac:dyDescent="0.25">
      <c r="A1798" s="23" t="s">
        <v>329</v>
      </c>
      <c r="B1798" s="23" t="s">
        <v>354</v>
      </c>
      <c r="C1798" s="35" t="str">
        <f>VLOOKUP(X1798, method!$A$1:$B$15, 2, 0)</f>
        <v>放頭</v>
      </c>
      <c r="D1798">
        <v>6</v>
      </c>
      <c r="E1798" s="141" t="str">
        <f t="shared" si="56"/>
        <v/>
      </c>
      <c r="F1798" s="141">
        <f>COUNTIF($B$2:B1798,B1798)</f>
        <v>27</v>
      </c>
      <c r="G1798" s="141" t="str">
        <f t="shared" si="57"/>
        <v/>
      </c>
      <c r="H1798">
        <v>11</v>
      </c>
      <c r="I1798">
        <v>6</v>
      </c>
      <c r="J1798" s="65" t="s">
        <v>167</v>
      </c>
      <c r="K1798" s="54" t="s">
        <v>58</v>
      </c>
      <c r="L1798" s="25" t="s">
        <v>54</v>
      </c>
      <c r="M1798">
        <v>119</v>
      </c>
      <c r="N1798">
        <v>122</v>
      </c>
      <c r="O1798">
        <v>19</v>
      </c>
      <c r="P1798">
        <v>30</v>
      </c>
      <c r="Q1798" t="s">
        <v>723</v>
      </c>
      <c r="R1798" t="s">
        <v>483</v>
      </c>
      <c r="S1798" s="40">
        <v>1200</v>
      </c>
      <c r="T1798" s="33" t="s">
        <v>427</v>
      </c>
      <c r="U1798">
        <v>2</v>
      </c>
      <c r="V1798">
        <v>87</v>
      </c>
      <c r="W1798" t="s">
        <v>533</v>
      </c>
      <c r="X1798">
        <v>1</v>
      </c>
      <c r="Y1798">
        <v>1</v>
      </c>
      <c r="Z1798">
        <v>6</v>
      </c>
      <c r="AD1798" t="s">
        <v>1868</v>
      </c>
      <c r="AE1798">
        <v>1210</v>
      </c>
      <c r="AF1798" t="s">
        <v>17</v>
      </c>
    </row>
    <row r="1799" spans="1:32" x14ac:dyDescent="0.25">
      <c r="A1799" s="23" t="s">
        <v>329</v>
      </c>
      <c r="B1799" s="23" t="s">
        <v>354</v>
      </c>
      <c r="C1799" s="35" t="str">
        <f>VLOOKUP(X1799, method!$A$1:$B$15, 2, 0)</f>
        <v>放頭</v>
      </c>
      <c r="D1799" s="28">
        <v>2</v>
      </c>
      <c r="E1799" s="140" t="str">
        <f t="shared" si="56"/>
        <v/>
      </c>
      <c r="F1799" s="140">
        <f>COUNTIF($B$2:B1799,B1799)</f>
        <v>28</v>
      </c>
      <c r="G1799" s="140" t="str">
        <f t="shared" si="57"/>
        <v/>
      </c>
      <c r="H1799">
        <v>11</v>
      </c>
      <c r="I1799">
        <v>6</v>
      </c>
      <c r="J1799" s="65" t="s">
        <v>167</v>
      </c>
      <c r="K1799" s="54" t="s">
        <v>58</v>
      </c>
      <c r="L1799" s="25" t="s">
        <v>54</v>
      </c>
      <c r="M1799">
        <v>119</v>
      </c>
      <c r="N1799">
        <v>124</v>
      </c>
      <c r="O1799">
        <v>19</v>
      </c>
      <c r="P1799">
        <v>27</v>
      </c>
      <c r="Q1799" t="s">
        <v>909</v>
      </c>
      <c r="R1799" s="32" t="s">
        <v>416</v>
      </c>
      <c r="S1799" s="40">
        <v>1200</v>
      </c>
      <c r="T1799" s="33" t="s">
        <v>417</v>
      </c>
      <c r="U1799">
        <v>2</v>
      </c>
      <c r="V1799">
        <v>85</v>
      </c>
      <c r="W1799" s="12" t="s">
        <v>423</v>
      </c>
      <c r="X1799">
        <v>1</v>
      </c>
      <c r="Y1799">
        <v>1</v>
      </c>
      <c r="Z1799">
        <v>2</v>
      </c>
      <c r="AD1799" t="s">
        <v>355</v>
      </c>
      <c r="AE1799">
        <v>1194</v>
      </c>
      <c r="AF1799" t="s">
        <v>17</v>
      </c>
    </row>
    <row r="1800" spans="1:32" x14ac:dyDescent="0.25">
      <c r="A1800" s="23" t="s">
        <v>329</v>
      </c>
      <c r="B1800" s="23" t="s">
        <v>354</v>
      </c>
      <c r="C1800" s="35" t="str">
        <f>VLOOKUP(X1800, method!$A$1:$B$15, 2, 0)</f>
        <v>放頭</v>
      </c>
      <c r="D1800" s="28">
        <v>3</v>
      </c>
      <c r="E1800" s="140" t="str">
        <f t="shared" si="56"/>
        <v/>
      </c>
      <c r="F1800" s="140">
        <f>COUNTIF($B$2:B1800,B1800)</f>
        <v>29</v>
      </c>
      <c r="G1800" s="140" t="str">
        <f t="shared" si="57"/>
        <v/>
      </c>
      <c r="H1800">
        <v>11</v>
      </c>
      <c r="I1800">
        <v>1</v>
      </c>
      <c r="J1800" s="65" t="s">
        <v>167</v>
      </c>
      <c r="K1800" s="54" t="s">
        <v>58</v>
      </c>
      <c r="L1800" s="25" t="s">
        <v>54</v>
      </c>
      <c r="M1800">
        <v>119</v>
      </c>
      <c r="N1800">
        <v>122</v>
      </c>
      <c r="O1800">
        <v>19</v>
      </c>
      <c r="P1800">
        <v>6.5</v>
      </c>
      <c r="Q1800" t="s">
        <v>1206</v>
      </c>
      <c r="R1800" s="32" t="s">
        <v>426</v>
      </c>
      <c r="S1800" s="40">
        <v>1200</v>
      </c>
      <c r="T1800" s="33" t="s">
        <v>417</v>
      </c>
      <c r="U1800">
        <v>2</v>
      </c>
      <c r="V1800">
        <v>85</v>
      </c>
      <c r="W1800" s="12">
        <v>2</v>
      </c>
      <c r="X1800">
        <v>2</v>
      </c>
      <c r="Y1800">
        <v>2</v>
      </c>
      <c r="Z1800">
        <v>3</v>
      </c>
      <c r="AD1800" t="s">
        <v>736</v>
      </c>
      <c r="AE1800">
        <v>1168</v>
      </c>
      <c r="AF1800" t="s">
        <v>17</v>
      </c>
    </row>
    <row r="1801" spans="1:32" x14ac:dyDescent="0.25">
      <c r="A1801" s="23" t="s">
        <v>329</v>
      </c>
      <c r="B1801" s="23" t="s">
        <v>354</v>
      </c>
      <c r="C1801" s="35" t="str">
        <f>VLOOKUP(X1801, method!$A$1:$B$15, 2, 0)</f>
        <v>放頭</v>
      </c>
      <c r="D1801" s="28">
        <v>2</v>
      </c>
      <c r="E1801" s="140" t="str">
        <f t="shared" si="56"/>
        <v/>
      </c>
      <c r="F1801" s="140">
        <f>COUNTIF($B$2:B1801,B1801)</f>
        <v>30</v>
      </c>
      <c r="G1801" s="140" t="str">
        <f t="shared" si="57"/>
        <v/>
      </c>
      <c r="H1801">
        <v>11</v>
      </c>
      <c r="I1801">
        <v>3</v>
      </c>
      <c r="J1801" s="65" t="s">
        <v>167</v>
      </c>
      <c r="K1801" s="54" t="s">
        <v>58</v>
      </c>
      <c r="L1801" s="25" t="s">
        <v>54</v>
      </c>
      <c r="M1801">
        <v>119</v>
      </c>
      <c r="N1801">
        <v>119</v>
      </c>
      <c r="O1801">
        <v>19</v>
      </c>
      <c r="P1801">
        <v>3.8</v>
      </c>
      <c r="Q1801" t="s">
        <v>602</v>
      </c>
      <c r="R1801" s="32" t="s">
        <v>426</v>
      </c>
      <c r="S1801">
        <v>1000</v>
      </c>
      <c r="T1801" s="33" t="s">
        <v>417</v>
      </c>
      <c r="U1801">
        <v>2</v>
      </c>
      <c r="V1801">
        <v>84</v>
      </c>
      <c r="W1801" s="12" t="s">
        <v>539</v>
      </c>
      <c r="X1801">
        <v>3</v>
      </c>
      <c r="Y1801">
        <v>3</v>
      </c>
      <c r="Z1801">
        <v>2</v>
      </c>
      <c r="AD1801" t="s">
        <v>1869</v>
      </c>
      <c r="AE1801">
        <v>1188</v>
      </c>
      <c r="AF1801" t="s">
        <v>17</v>
      </c>
    </row>
    <row r="1802" spans="1:32" x14ac:dyDescent="0.25">
      <c r="A1802" s="23" t="s">
        <v>329</v>
      </c>
      <c r="B1802" s="23" t="s">
        <v>354</v>
      </c>
      <c r="C1802" s="35" t="str">
        <f>VLOOKUP(X1802, method!$A$1:$B$15, 2, 0)</f>
        <v>放頭</v>
      </c>
      <c r="D1802" s="28">
        <v>1</v>
      </c>
      <c r="E1802" s="140" t="str">
        <f t="shared" si="56"/>
        <v/>
      </c>
      <c r="F1802" s="140">
        <f>COUNTIF($B$2:B1802,B1802)</f>
        <v>31</v>
      </c>
      <c r="G1802" s="140" t="str">
        <f t="shared" si="57"/>
        <v/>
      </c>
      <c r="H1802">
        <v>11</v>
      </c>
      <c r="I1802">
        <v>7</v>
      </c>
      <c r="J1802" s="65" t="s">
        <v>167</v>
      </c>
      <c r="K1802" s="54" t="s">
        <v>58</v>
      </c>
      <c r="L1802" s="25" t="s">
        <v>54</v>
      </c>
      <c r="M1802">
        <v>119</v>
      </c>
      <c r="N1802">
        <v>134</v>
      </c>
      <c r="O1802">
        <v>19</v>
      </c>
      <c r="P1802">
        <v>20</v>
      </c>
      <c r="Q1802" t="s">
        <v>759</v>
      </c>
      <c r="R1802" s="32" t="s">
        <v>432</v>
      </c>
      <c r="S1802" s="40">
        <v>1200</v>
      </c>
      <c r="T1802" s="33" t="s">
        <v>417</v>
      </c>
      <c r="U1802">
        <v>3</v>
      </c>
      <c r="V1802">
        <v>76</v>
      </c>
      <c r="W1802" s="12" t="s">
        <v>552</v>
      </c>
      <c r="X1802">
        <v>1</v>
      </c>
      <c r="Y1802">
        <v>1</v>
      </c>
      <c r="Z1802">
        <v>1</v>
      </c>
      <c r="AD1802" t="s">
        <v>261</v>
      </c>
      <c r="AE1802">
        <v>1197</v>
      </c>
      <c r="AF1802" t="s">
        <v>661</v>
      </c>
    </row>
    <row r="1803" spans="1:32" x14ac:dyDescent="0.25">
      <c r="A1803" s="23" t="s">
        <v>329</v>
      </c>
      <c r="B1803" s="23" t="s">
        <v>354</v>
      </c>
      <c r="C1803" s="35" t="str">
        <f>VLOOKUP(X1803, method!$A$1:$B$15, 2, 0)</f>
        <v>放頭</v>
      </c>
      <c r="D1803">
        <v>10</v>
      </c>
      <c r="E1803" s="141" t="str">
        <f t="shared" si="56"/>
        <v/>
      </c>
      <c r="F1803" s="141">
        <f>COUNTIF($B$2:B1803,B1803)</f>
        <v>32</v>
      </c>
      <c r="G1803" s="141" t="str">
        <f t="shared" si="57"/>
        <v/>
      </c>
      <c r="H1803">
        <v>11</v>
      </c>
      <c r="I1803">
        <v>8</v>
      </c>
      <c r="J1803" s="65" t="s">
        <v>167</v>
      </c>
      <c r="K1803" s="68" t="s">
        <v>316</v>
      </c>
      <c r="L1803" s="25" t="s">
        <v>54</v>
      </c>
      <c r="M1803">
        <v>119</v>
      </c>
      <c r="N1803">
        <v>125</v>
      </c>
      <c r="O1803">
        <v>19</v>
      </c>
      <c r="P1803">
        <v>15</v>
      </c>
      <c r="Q1803" t="s">
        <v>1207</v>
      </c>
      <c r="R1803" s="32" t="s">
        <v>426</v>
      </c>
      <c r="S1803" s="40">
        <v>1200</v>
      </c>
      <c r="T1803" s="33" t="s">
        <v>417</v>
      </c>
      <c r="U1803">
        <v>3</v>
      </c>
      <c r="V1803">
        <v>78</v>
      </c>
      <c r="W1803" t="s">
        <v>453</v>
      </c>
      <c r="X1803">
        <v>1</v>
      </c>
      <c r="Y1803">
        <v>1</v>
      </c>
      <c r="Z1803">
        <v>10</v>
      </c>
      <c r="AD1803" t="s">
        <v>1520</v>
      </c>
      <c r="AE1803">
        <v>1212</v>
      </c>
      <c r="AF1803" t="s">
        <v>141</v>
      </c>
    </row>
    <row r="1804" spans="1:32" x14ac:dyDescent="0.25">
      <c r="A1804" s="23" t="s">
        <v>329</v>
      </c>
      <c r="B1804" s="23" t="s">
        <v>354</v>
      </c>
      <c r="C1804" s="35" t="str">
        <f>VLOOKUP(X1804, method!$A$1:$B$15, 2, 0)</f>
        <v>放頭</v>
      </c>
      <c r="D1804" s="28">
        <v>3</v>
      </c>
      <c r="E1804" s="140" t="str">
        <f t="shared" si="56"/>
        <v/>
      </c>
      <c r="F1804" s="140">
        <f>COUNTIF($B$2:B1804,B1804)</f>
        <v>33</v>
      </c>
      <c r="G1804" s="140" t="str">
        <f t="shared" si="57"/>
        <v/>
      </c>
      <c r="H1804">
        <v>11</v>
      </c>
      <c r="I1804">
        <v>2</v>
      </c>
      <c r="J1804" s="65" t="s">
        <v>167</v>
      </c>
      <c r="K1804" s="64" t="s">
        <v>150</v>
      </c>
      <c r="L1804" s="25" t="s">
        <v>54</v>
      </c>
      <c r="M1804">
        <v>119</v>
      </c>
      <c r="N1804">
        <v>135</v>
      </c>
      <c r="O1804">
        <v>19</v>
      </c>
      <c r="P1804">
        <v>5.7</v>
      </c>
      <c r="Q1804" t="s">
        <v>761</v>
      </c>
      <c r="R1804" s="31" t="s">
        <v>420</v>
      </c>
      <c r="S1804" s="40">
        <v>1200</v>
      </c>
      <c r="T1804" s="33" t="s">
        <v>417</v>
      </c>
      <c r="U1804">
        <v>3</v>
      </c>
      <c r="V1804">
        <v>79</v>
      </c>
      <c r="W1804">
        <v>3</v>
      </c>
      <c r="X1804">
        <v>1</v>
      </c>
      <c r="Y1804">
        <v>1</v>
      </c>
      <c r="Z1804">
        <v>3</v>
      </c>
      <c r="AD1804" t="s">
        <v>1870</v>
      </c>
      <c r="AE1804">
        <v>1196</v>
      </c>
      <c r="AF1804" t="s">
        <v>730</v>
      </c>
    </row>
    <row r="1805" spans="1:32" x14ac:dyDescent="0.25">
      <c r="A1805" s="23" t="s">
        <v>329</v>
      </c>
      <c r="B1805" s="23" t="s">
        <v>354</v>
      </c>
      <c r="C1805" s="35" t="str">
        <f>VLOOKUP(X1805, method!$A$1:$B$15, 2, 0)</f>
        <v>放頭</v>
      </c>
      <c r="D1805" s="30">
        <v>4</v>
      </c>
      <c r="E1805" s="141" t="str">
        <f t="shared" si="56"/>
        <v/>
      </c>
      <c r="F1805" s="141">
        <f>COUNTIF($B$2:B1805,B1805)</f>
        <v>34</v>
      </c>
      <c r="G1805" s="141" t="str">
        <f t="shared" si="57"/>
        <v/>
      </c>
      <c r="H1805">
        <v>11</v>
      </c>
      <c r="I1805">
        <v>2</v>
      </c>
      <c r="J1805" s="65" t="s">
        <v>167</v>
      </c>
      <c r="K1805" s="64" t="s">
        <v>150</v>
      </c>
      <c r="L1805" s="25" t="s">
        <v>54</v>
      </c>
      <c r="M1805">
        <v>119</v>
      </c>
      <c r="N1805">
        <v>129</v>
      </c>
      <c r="O1805">
        <v>19</v>
      </c>
      <c r="P1805">
        <v>8.1</v>
      </c>
      <c r="Q1805" t="s">
        <v>812</v>
      </c>
      <c r="R1805" s="32" t="s">
        <v>426</v>
      </c>
      <c r="S1805" s="40">
        <v>1200</v>
      </c>
      <c r="T1805" s="33" t="s">
        <v>417</v>
      </c>
      <c r="U1805">
        <v>3</v>
      </c>
      <c r="V1805">
        <v>79</v>
      </c>
      <c r="W1805" s="12" t="s">
        <v>471</v>
      </c>
      <c r="X1805">
        <v>1</v>
      </c>
      <c r="Y1805">
        <v>1</v>
      </c>
      <c r="Z1805">
        <v>4</v>
      </c>
      <c r="AD1805" t="s">
        <v>571</v>
      </c>
      <c r="AE1805">
        <v>1191</v>
      </c>
      <c r="AF1805" t="s">
        <v>17</v>
      </c>
    </row>
    <row r="1806" spans="1:32" x14ac:dyDescent="0.25">
      <c r="A1806" s="23" t="s">
        <v>329</v>
      </c>
      <c r="B1806" s="23" t="s">
        <v>354</v>
      </c>
      <c r="C1806" s="37" t="str">
        <f>VLOOKUP(X1806, method!$A$1:$B$15, 2, 0)</f>
        <v>中前</v>
      </c>
      <c r="D1806" s="28">
        <v>2</v>
      </c>
      <c r="E1806" s="140" t="str">
        <f t="shared" si="56"/>
        <v/>
      </c>
      <c r="F1806" s="140">
        <f>COUNTIF($B$2:B1806,B1806)</f>
        <v>35</v>
      </c>
      <c r="G1806" s="140" t="str">
        <f t="shared" si="57"/>
        <v/>
      </c>
      <c r="H1806">
        <v>11</v>
      </c>
      <c r="I1806">
        <v>2</v>
      </c>
      <c r="J1806" s="65" t="s">
        <v>167</v>
      </c>
      <c r="K1806" s="64" t="s">
        <v>150</v>
      </c>
      <c r="L1806" s="25" t="s">
        <v>54</v>
      </c>
      <c r="M1806">
        <v>119</v>
      </c>
      <c r="N1806">
        <v>134</v>
      </c>
      <c r="O1806">
        <v>19</v>
      </c>
      <c r="P1806">
        <v>22</v>
      </c>
      <c r="Q1806" t="s">
        <v>763</v>
      </c>
      <c r="R1806" s="32" t="s">
        <v>432</v>
      </c>
      <c r="S1806" s="40">
        <v>1200</v>
      </c>
      <c r="T1806" s="33" t="s">
        <v>417</v>
      </c>
      <c r="U1806">
        <v>3</v>
      </c>
      <c r="V1806">
        <v>77</v>
      </c>
      <c r="W1806" s="12" t="s">
        <v>581</v>
      </c>
      <c r="X1806">
        <v>4</v>
      </c>
      <c r="Y1806">
        <v>4</v>
      </c>
      <c r="Z1806">
        <v>2</v>
      </c>
      <c r="AD1806" t="s">
        <v>567</v>
      </c>
      <c r="AE1806">
        <v>1214</v>
      </c>
      <c r="AF1806" t="s">
        <v>17</v>
      </c>
    </row>
    <row r="1807" spans="1:32" x14ac:dyDescent="0.25">
      <c r="A1807" s="23" t="s">
        <v>329</v>
      </c>
      <c r="B1807" s="23" t="s">
        <v>354</v>
      </c>
      <c r="C1807" s="37" t="str">
        <f>VLOOKUP(X1807, method!$A$1:$B$15, 2, 0)</f>
        <v>中前</v>
      </c>
      <c r="D1807">
        <v>8</v>
      </c>
      <c r="E1807" s="141" t="str">
        <f t="shared" si="56"/>
        <v/>
      </c>
      <c r="F1807" s="141">
        <f>COUNTIF($B$2:B1807,B1807)</f>
        <v>36</v>
      </c>
      <c r="G1807" s="141" t="str">
        <f t="shared" si="57"/>
        <v/>
      </c>
      <c r="H1807">
        <v>11</v>
      </c>
      <c r="I1807">
        <v>2</v>
      </c>
      <c r="J1807" s="65" t="s">
        <v>167</v>
      </c>
      <c r="K1807" s="53" t="s">
        <v>53</v>
      </c>
      <c r="L1807" s="25" t="s">
        <v>54</v>
      </c>
      <c r="M1807">
        <v>119</v>
      </c>
      <c r="N1807">
        <v>135</v>
      </c>
      <c r="O1807">
        <v>19</v>
      </c>
      <c r="P1807">
        <v>7.2</v>
      </c>
      <c r="Q1807" t="s">
        <v>611</v>
      </c>
      <c r="R1807" s="32" t="s">
        <v>416</v>
      </c>
      <c r="S1807">
        <v>1000</v>
      </c>
      <c r="T1807" s="33" t="s">
        <v>417</v>
      </c>
      <c r="U1807">
        <v>3</v>
      </c>
      <c r="V1807">
        <v>79</v>
      </c>
      <c r="W1807" t="s">
        <v>435</v>
      </c>
      <c r="X1807">
        <v>4</v>
      </c>
      <c r="Y1807">
        <v>3</v>
      </c>
      <c r="Z1807">
        <v>8</v>
      </c>
      <c r="AD1807" t="s">
        <v>1541</v>
      </c>
      <c r="AE1807">
        <v>1216</v>
      </c>
      <c r="AF1807" t="s">
        <v>17</v>
      </c>
    </row>
    <row r="1808" spans="1:32" x14ac:dyDescent="0.25">
      <c r="A1808" s="23" t="s">
        <v>329</v>
      </c>
      <c r="B1808" s="23" t="s">
        <v>354</v>
      </c>
      <c r="C1808" s="35" t="str">
        <f>VLOOKUP(X1808, method!$A$1:$B$15, 2, 0)</f>
        <v>放頭</v>
      </c>
      <c r="D1808">
        <v>6</v>
      </c>
      <c r="E1808" s="141" t="str">
        <f t="shared" si="56"/>
        <v/>
      </c>
      <c r="F1808" s="141">
        <f>COUNTIF($B$2:B1808,B1808)</f>
        <v>37</v>
      </c>
      <c r="G1808" s="141" t="str">
        <f t="shared" si="57"/>
        <v/>
      </c>
      <c r="H1808">
        <v>11</v>
      </c>
      <c r="I1808">
        <v>12</v>
      </c>
      <c r="J1808" s="65" t="s">
        <v>167</v>
      </c>
      <c r="K1808" s="61" t="s">
        <v>106</v>
      </c>
      <c r="L1808" s="25" t="s">
        <v>54</v>
      </c>
      <c r="M1808">
        <v>119</v>
      </c>
      <c r="N1808">
        <v>116</v>
      </c>
      <c r="O1808">
        <v>19</v>
      </c>
      <c r="P1808">
        <v>64</v>
      </c>
      <c r="Q1808" t="s">
        <v>765</v>
      </c>
      <c r="R1808" s="32" t="s">
        <v>432</v>
      </c>
      <c r="S1808" s="40">
        <v>1200</v>
      </c>
      <c r="T1808" s="33" t="s">
        <v>417</v>
      </c>
      <c r="U1808">
        <v>2</v>
      </c>
      <c r="V1808">
        <v>80</v>
      </c>
      <c r="W1808" t="s">
        <v>441</v>
      </c>
      <c r="X1808">
        <v>1</v>
      </c>
      <c r="Y1808">
        <v>1</v>
      </c>
      <c r="Z1808">
        <v>6</v>
      </c>
      <c r="AD1808" t="s">
        <v>593</v>
      </c>
      <c r="AE1808">
        <v>1199</v>
      </c>
      <c r="AF1808" t="s">
        <v>17</v>
      </c>
    </row>
    <row r="1809" spans="1:32" x14ac:dyDescent="0.25">
      <c r="A1809" s="23" t="s">
        <v>329</v>
      </c>
      <c r="B1809" s="23" t="s">
        <v>354</v>
      </c>
      <c r="C1809" s="35" t="str">
        <f>VLOOKUP(X1809, method!$A$1:$B$15, 2, 0)</f>
        <v>放頭</v>
      </c>
      <c r="D1809" s="30">
        <v>4</v>
      </c>
      <c r="E1809" s="141" t="str">
        <f t="shared" si="56"/>
        <v/>
      </c>
      <c r="F1809" s="141">
        <f>COUNTIF($B$2:B1809,B1809)</f>
        <v>38</v>
      </c>
      <c r="G1809" s="141" t="str">
        <f t="shared" si="57"/>
        <v/>
      </c>
      <c r="H1809">
        <v>11</v>
      </c>
      <c r="I1809">
        <v>3</v>
      </c>
      <c r="J1809" s="65" t="s">
        <v>167</v>
      </c>
      <c r="K1809" s="64" t="s">
        <v>150</v>
      </c>
      <c r="L1809" s="25" t="s">
        <v>54</v>
      </c>
      <c r="M1809">
        <v>119</v>
      </c>
      <c r="N1809">
        <v>135</v>
      </c>
      <c r="O1809">
        <v>19</v>
      </c>
      <c r="P1809">
        <v>11</v>
      </c>
      <c r="Q1809" t="s">
        <v>767</v>
      </c>
      <c r="R1809" s="31" t="s">
        <v>420</v>
      </c>
      <c r="S1809">
        <v>1000</v>
      </c>
      <c r="T1809" s="33" t="s">
        <v>417</v>
      </c>
      <c r="U1809">
        <v>3</v>
      </c>
      <c r="V1809">
        <v>80</v>
      </c>
      <c r="W1809" t="s">
        <v>441</v>
      </c>
      <c r="X1809">
        <v>2</v>
      </c>
      <c r="Y1809">
        <v>2</v>
      </c>
      <c r="Z1809">
        <v>4</v>
      </c>
      <c r="AD1809" t="s">
        <v>1834</v>
      </c>
      <c r="AE1809">
        <v>1187</v>
      </c>
      <c r="AF1809" t="s">
        <v>17</v>
      </c>
    </row>
    <row r="1810" spans="1:32" x14ac:dyDescent="0.25">
      <c r="A1810" s="23" t="s">
        <v>329</v>
      </c>
      <c r="B1810" s="23" t="s">
        <v>354</v>
      </c>
      <c r="C1810" s="35" t="str">
        <f>VLOOKUP(X1810, method!$A$1:$B$15, 2, 0)</f>
        <v>放頭</v>
      </c>
      <c r="D1810" s="30">
        <v>4</v>
      </c>
      <c r="E1810" s="141" t="str">
        <f t="shared" si="56"/>
        <v/>
      </c>
      <c r="F1810" s="141">
        <f>COUNTIF($B$2:B1810,B1810)</f>
        <v>39</v>
      </c>
      <c r="G1810" s="141" t="str">
        <f t="shared" si="57"/>
        <v/>
      </c>
      <c r="H1810">
        <v>11</v>
      </c>
      <c r="I1810">
        <v>7</v>
      </c>
      <c r="J1810" s="65" t="s">
        <v>167</v>
      </c>
      <c r="K1810" s="47" t="s">
        <v>504</v>
      </c>
      <c r="L1810" s="25" t="s">
        <v>54</v>
      </c>
      <c r="M1810">
        <v>119</v>
      </c>
      <c r="N1810">
        <v>130</v>
      </c>
      <c r="O1810">
        <v>19</v>
      </c>
      <c r="P1810">
        <v>6.1</v>
      </c>
      <c r="Q1810" t="s">
        <v>769</v>
      </c>
      <c r="R1810" s="31" t="s">
        <v>420</v>
      </c>
      <c r="S1810">
        <v>1000</v>
      </c>
      <c r="T1810" s="33" t="s">
        <v>417</v>
      </c>
      <c r="U1810">
        <v>3</v>
      </c>
      <c r="V1810">
        <v>80</v>
      </c>
      <c r="W1810" t="s">
        <v>435</v>
      </c>
      <c r="X1810">
        <v>2</v>
      </c>
      <c r="Y1810">
        <v>2</v>
      </c>
      <c r="Z1810">
        <v>4</v>
      </c>
      <c r="AD1810" t="s">
        <v>1871</v>
      </c>
      <c r="AE1810">
        <v>1187</v>
      </c>
      <c r="AF1810" t="s">
        <v>17</v>
      </c>
    </row>
    <row r="1811" spans="1:32" x14ac:dyDescent="0.25">
      <c r="A1811" s="23" t="s">
        <v>329</v>
      </c>
      <c r="B1811" s="23" t="s">
        <v>354</v>
      </c>
      <c r="C1811" s="35" t="str">
        <f>VLOOKUP(X1811, method!$A$1:$B$15, 2, 0)</f>
        <v>放頭</v>
      </c>
      <c r="D1811" s="30">
        <v>5</v>
      </c>
      <c r="E1811" s="141" t="str">
        <f t="shared" si="56"/>
        <v/>
      </c>
      <c r="F1811" s="141">
        <f>COUNTIF($B$2:B1811,B1811)</f>
        <v>40</v>
      </c>
      <c r="G1811" s="141" t="str">
        <f t="shared" si="57"/>
        <v/>
      </c>
      <c r="H1811">
        <v>11</v>
      </c>
      <c r="I1811">
        <v>6</v>
      </c>
      <c r="J1811" s="65" t="s">
        <v>167</v>
      </c>
      <c r="K1811" s="64" t="s">
        <v>150</v>
      </c>
      <c r="L1811" s="25" t="s">
        <v>54</v>
      </c>
      <c r="M1811">
        <v>119</v>
      </c>
      <c r="N1811">
        <v>135</v>
      </c>
      <c r="O1811">
        <v>19</v>
      </c>
      <c r="P1811">
        <v>5</v>
      </c>
      <c r="Q1811" t="s">
        <v>1872</v>
      </c>
      <c r="R1811" s="32" t="s">
        <v>426</v>
      </c>
      <c r="S1811">
        <v>1000</v>
      </c>
      <c r="T1811" s="33" t="s">
        <v>427</v>
      </c>
      <c r="U1811">
        <v>3</v>
      </c>
      <c r="V1811">
        <v>80</v>
      </c>
      <c r="W1811" t="s">
        <v>474</v>
      </c>
      <c r="X1811">
        <v>3</v>
      </c>
      <c r="Y1811">
        <v>3</v>
      </c>
      <c r="Z1811">
        <v>5</v>
      </c>
      <c r="AD1811" t="s">
        <v>1828</v>
      </c>
      <c r="AE1811">
        <v>1226</v>
      </c>
      <c r="AF1811" t="s">
        <v>17</v>
      </c>
    </row>
    <row r="1812" spans="1:32" x14ac:dyDescent="0.25">
      <c r="A1812" s="23" t="s">
        <v>329</v>
      </c>
      <c r="B1812" s="23" t="s">
        <v>354</v>
      </c>
      <c r="C1812" s="35" t="str">
        <f>VLOOKUP(X1812, method!$A$1:$B$15, 2, 0)</f>
        <v>放頭</v>
      </c>
      <c r="D1812" s="28">
        <v>1</v>
      </c>
      <c r="E1812" s="140" t="str">
        <f t="shared" si="56"/>
        <v/>
      </c>
      <c r="F1812" s="140">
        <f>COUNTIF($B$2:B1812,B1812)</f>
        <v>41</v>
      </c>
      <c r="G1812" s="140" t="str">
        <f t="shared" si="57"/>
        <v/>
      </c>
      <c r="H1812">
        <v>11</v>
      </c>
      <c r="I1812">
        <v>9</v>
      </c>
      <c r="J1812" s="65" t="s">
        <v>167</v>
      </c>
      <c r="K1812" s="64" t="s">
        <v>150</v>
      </c>
      <c r="L1812" s="25" t="s">
        <v>54</v>
      </c>
      <c r="M1812">
        <v>119</v>
      </c>
      <c r="N1812">
        <v>130</v>
      </c>
      <c r="O1812">
        <v>19</v>
      </c>
      <c r="P1812">
        <v>8.1</v>
      </c>
      <c r="Q1812" t="s">
        <v>1316</v>
      </c>
      <c r="R1812" s="32" t="s">
        <v>432</v>
      </c>
      <c r="S1812">
        <v>1000</v>
      </c>
      <c r="T1812" s="33" t="s">
        <v>417</v>
      </c>
      <c r="U1812">
        <v>3</v>
      </c>
      <c r="V1812">
        <v>75</v>
      </c>
      <c r="W1812" s="12" t="s">
        <v>581</v>
      </c>
      <c r="X1812">
        <v>2</v>
      </c>
      <c r="Y1812">
        <v>2</v>
      </c>
      <c r="Z1812">
        <v>1</v>
      </c>
      <c r="AD1812" t="s">
        <v>1873</v>
      </c>
      <c r="AE1812">
        <v>1219</v>
      </c>
      <c r="AF1812" t="s">
        <v>17</v>
      </c>
    </row>
    <row r="1813" spans="1:32" x14ac:dyDescent="0.25">
      <c r="A1813" s="23" t="s">
        <v>329</v>
      </c>
      <c r="B1813" s="24" t="s">
        <v>357</v>
      </c>
      <c r="C1813" s="36" t="str">
        <f>VLOOKUP(X1813, method!$A$1:$B$15, 2, 0)</f>
        <v>中後</v>
      </c>
      <c r="D1813">
        <v>6</v>
      </c>
      <c r="E1813" s="141" t="str">
        <f t="shared" si="56"/>
        <v/>
      </c>
      <c r="F1813" s="141">
        <f>COUNTIF($B$2:B1813,B1813)</f>
        <v>1</v>
      </c>
      <c r="G1813" s="141" t="str">
        <f t="shared" si="57"/>
        <v/>
      </c>
      <c r="H1813">
        <v>7</v>
      </c>
      <c r="I1813">
        <v>10</v>
      </c>
      <c r="J1813" s="56" t="s">
        <v>69</v>
      </c>
      <c r="K1813" s="80" t="s">
        <v>406</v>
      </c>
      <c r="L1813" s="16" t="s">
        <v>14</v>
      </c>
      <c r="M1813">
        <v>119</v>
      </c>
      <c r="N1813">
        <v>120</v>
      </c>
      <c r="O1813">
        <v>12</v>
      </c>
      <c r="P1813">
        <v>30</v>
      </c>
      <c r="Q1813" t="s">
        <v>493</v>
      </c>
      <c r="R1813" t="s">
        <v>479</v>
      </c>
      <c r="S1813" s="40">
        <v>1200</v>
      </c>
      <c r="T1813" s="33" t="s">
        <v>417</v>
      </c>
      <c r="U1813">
        <v>2</v>
      </c>
      <c r="V1813">
        <v>84</v>
      </c>
      <c r="W1813" s="12" t="s">
        <v>549</v>
      </c>
      <c r="X1813">
        <v>10</v>
      </c>
      <c r="Y1813">
        <v>10</v>
      </c>
      <c r="Z1813">
        <v>6</v>
      </c>
      <c r="AD1813" t="s">
        <v>828</v>
      </c>
      <c r="AE1813">
        <v>1000</v>
      </c>
      <c r="AF1813" t="s">
        <v>624</v>
      </c>
    </row>
    <row r="1814" spans="1:32" x14ac:dyDescent="0.25">
      <c r="A1814" s="23" t="s">
        <v>329</v>
      </c>
      <c r="B1814" s="24" t="s">
        <v>357</v>
      </c>
      <c r="C1814" s="38" t="str">
        <f>VLOOKUP(X1814, method!$A$1:$B$15, 2, 0)</f>
        <v>留後</v>
      </c>
      <c r="D1814">
        <v>8</v>
      </c>
      <c r="E1814" s="141" t="str">
        <f t="shared" si="56"/>
        <v/>
      </c>
      <c r="F1814" s="141">
        <f>COUNTIF($B$2:B1814,B1814)</f>
        <v>2</v>
      </c>
      <c r="G1814" s="141" t="str">
        <f t="shared" si="57"/>
        <v/>
      </c>
      <c r="H1814">
        <v>7</v>
      </c>
      <c r="I1814">
        <v>7</v>
      </c>
      <c r="J1814" s="56" t="s">
        <v>69</v>
      </c>
      <c r="K1814" s="54" t="s">
        <v>58</v>
      </c>
      <c r="L1814" s="16" t="s">
        <v>14</v>
      </c>
      <c r="M1814">
        <v>119</v>
      </c>
      <c r="N1814">
        <v>124</v>
      </c>
      <c r="O1814">
        <v>12</v>
      </c>
      <c r="P1814">
        <v>25</v>
      </c>
      <c r="Q1814" t="s">
        <v>879</v>
      </c>
      <c r="R1814" t="s">
        <v>465</v>
      </c>
      <c r="S1814" s="40">
        <v>1200</v>
      </c>
      <c r="T1814" s="33" t="s">
        <v>417</v>
      </c>
      <c r="U1814">
        <v>2</v>
      </c>
      <c r="V1814">
        <v>86</v>
      </c>
      <c r="W1814">
        <v>5</v>
      </c>
      <c r="X1814">
        <v>11</v>
      </c>
      <c r="Y1814">
        <v>9</v>
      </c>
      <c r="Z1814">
        <v>8</v>
      </c>
      <c r="AD1814" t="s">
        <v>1334</v>
      </c>
      <c r="AE1814">
        <v>988</v>
      </c>
      <c r="AF1814" t="s">
        <v>624</v>
      </c>
    </row>
    <row r="1815" spans="1:32" x14ac:dyDescent="0.25">
      <c r="A1815" s="23" t="s">
        <v>329</v>
      </c>
      <c r="B1815" s="24" t="s">
        <v>357</v>
      </c>
      <c r="C1815" s="38" t="str">
        <f>VLOOKUP(X1815, method!$A$1:$B$15, 2, 0)</f>
        <v>留後</v>
      </c>
      <c r="D1815">
        <v>7</v>
      </c>
      <c r="E1815" s="141" t="str">
        <f t="shared" si="56"/>
        <v/>
      </c>
      <c r="F1815" s="141">
        <f>COUNTIF($B$2:B1815,B1815)</f>
        <v>3</v>
      </c>
      <c r="G1815" s="141" t="str">
        <f t="shared" si="57"/>
        <v/>
      </c>
      <c r="H1815">
        <v>7</v>
      </c>
      <c r="I1815">
        <v>2</v>
      </c>
      <c r="J1815" s="56" t="s">
        <v>69</v>
      </c>
      <c r="K1815" s="49" t="s">
        <v>31</v>
      </c>
      <c r="L1815" s="16" t="s">
        <v>14</v>
      </c>
      <c r="M1815">
        <v>119</v>
      </c>
      <c r="N1815">
        <v>125</v>
      </c>
      <c r="O1815">
        <v>12</v>
      </c>
      <c r="P1815">
        <v>7.9</v>
      </c>
      <c r="Q1815" t="s">
        <v>731</v>
      </c>
      <c r="R1815" s="32" t="s">
        <v>416</v>
      </c>
      <c r="S1815" s="40">
        <v>1200</v>
      </c>
      <c r="T1815" s="33" t="s">
        <v>427</v>
      </c>
      <c r="U1815">
        <v>2</v>
      </c>
      <c r="V1815">
        <v>87</v>
      </c>
      <c r="W1815" t="s">
        <v>519</v>
      </c>
      <c r="X1815">
        <v>11</v>
      </c>
      <c r="Y1815">
        <v>12</v>
      </c>
      <c r="Z1815">
        <v>7</v>
      </c>
      <c r="AD1815" t="s">
        <v>358</v>
      </c>
      <c r="AE1815">
        <v>980</v>
      </c>
      <c r="AF1815" t="s">
        <v>624</v>
      </c>
    </row>
    <row r="1816" spans="1:32" x14ac:dyDescent="0.25">
      <c r="A1816" s="23" t="s">
        <v>329</v>
      </c>
      <c r="B1816" s="24" t="s">
        <v>357</v>
      </c>
      <c r="C1816" s="36" t="str">
        <f>VLOOKUP(X1816, method!$A$1:$B$15, 2, 0)</f>
        <v>中後</v>
      </c>
      <c r="D1816">
        <v>7</v>
      </c>
      <c r="E1816" s="141" t="str">
        <f t="shared" si="56"/>
        <v/>
      </c>
      <c r="F1816" s="141">
        <f>COUNTIF($B$2:B1816,B1816)</f>
        <v>4</v>
      </c>
      <c r="G1816" s="141" t="str">
        <f t="shared" si="57"/>
        <v/>
      </c>
      <c r="H1816">
        <v>7</v>
      </c>
      <c r="I1816">
        <v>3</v>
      </c>
      <c r="J1816" s="56" t="s">
        <v>69</v>
      </c>
      <c r="K1816" s="49" t="s">
        <v>31</v>
      </c>
      <c r="L1816" s="16" t="s">
        <v>14</v>
      </c>
      <c r="M1816">
        <v>119</v>
      </c>
      <c r="N1816">
        <v>126</v>
      </c>
      <c r="O1816">
        <v>12</v>
      </c>
      <c r="P1816">
        <v>7.5</v>
      </c>
      <c r="Q1816" t="s">
        <v>660</v>
      </c>
      <c r="R1816" t="s">
        <v>508</v>
      </c>
      <c r="S1816" s="40">
        <v>1200</v>
      </c>
      <c r="T1816" s="33" t="s">
        <v>417</v>
      </c>
      <c r="U1816">
        <v>2</v>
      </c>
      <c r="V1816">
        <v>87</v>
      </c>
      <c r="W1816" s="12">
        <v>2</v>
      </c>
      <c r="X1816">
        <v>8</v>
      </c>
      <c r="Y1816">
        <v>8</v>
      </c>
      <c r="Z1816">
        <v>7</v>
      </c>
      <c r="AD1816" t="s">
        <v>1874</v>
      </c>
      <c r="AE1816">
        <v>980</v>
      </c>
      <c r="AF1816" t="s">
        <v>624</v>
      </c>
    </row>
    <row r="1817" spans="1:32" x14ac:dyDescent="0.25">
      <c r="A1817" s="23" t="s">
        <v>329</v>
      </c>
      <c r="B1817" s="24" t="s">
        <v>357</v>
      </c>
      <c r="C1817" s="36" t="str">
        <f>VLOOKUP(X1817, method!$A$1:$B$15, 2, 0)</f>
        <v>中後</v>
      </c>
      <c r="D1817">
        <v>9</v>
      </c>
      <c r="E1817" s="141" t="str">
        <f t="shared" si="56"/>
        <v/>
      </c>
      <c r="F1817" s="141">
        <f>COUNTIF($B$2:B1817,B1817)</f>
        <v>5</v>
      </c>
      <c r="G1817" s="141" t="str">
        <f t="shared" si="57"/>
        <v/>
      </c>
      <c r="H1817">
        <v>7</v>
      </c>
      <c r="I1817">
        <v>10</v>
      </c>
      <c r="J1817" s="56" t="s">
        <v>69</v>
      </c>
      <c r="K1817" s="49" t="s">
        <v>31</v>
      </c>
      <c r="L1817" s="16" t="s">
        <v>14</v>
      </c>
      <c r="M1817">
        <v>119</v>
      </c>
      <c r="N1817">
        <v>126</v>
      </c>
      <c r="O1817">
        <v>12</v>
      </c>
      <c r="P1817">
        <v>5.5</v>
      </c>
      <c r="Q1817" t="s">
        <v>706</v>
      </c>
      <c r="R1817" t="s">
        <v>479</v>
      </c>
      <c r="S1817" s="40">
        <v>1200</v>
      </c>
      <c r="T1817" s="33" t="s">
        <v>427</v>
      </c>
      <c r="U1817">
        <v>2</v>
      </c>
      <c r="V1817">
        <v>87</v>
      </c>
      <c r="W1817" t="s">
        <v>435</v>
      </c>
      <c r="X1817">
        <v>10</v>
      </c>
      <c r="Y1817">
        <v>10</v>
      </c>
      <c r="Z1817">
        <v>9</v>
      </c>
      <c r="AD1817" t="s">
        <v>346</v>
      </c>
      <c r="AE1817">
        <v>964</v>
      </c>
      <c r="AF1817" t="s">
        <v>624</v>
      </c>
    </row>
    <row r="1818" spans="1:32" x14ac:dyDescent="0.25">
      <c r="A1818" s="23" t="s">
        <v>329</v>
      </c>
      <c r="B1818" s="24" t="s">
        <v>357</v>
      </c>
      <c r="C1818" s="37" t="str">
        <f>VLOOKUP(X1818, method!$A$1:$B$15, 2, 0)</f>
        <v>中前</v>
      </c>
      <c r="D1818" s="28">
        <v>1</v>
      </c>
      <c r="E1818" s="140" t="str">
        <f t="shared" si="56"/>
        <v/>
      </c>
      <c r="F1818" s="140">
        <f>COUNTIF($B$2:B1818,B1818)</f>
        <v>6</v>
      </c>
      <c r="G1818" s="140" t="str">
        <f t="shared" si="57"/>
        <v/>
      </c>
      <c r="H1818">
        <v>7</v>
      </c>
      <c r="I1818">
        <v>1</v>
      </c>
      <c r="J1818" s="56" t="s">
        <v>69</v>
      </c>
      <c r="K1818" s="49" t="s">
        <v>31</v>
      </c>
      <c r="L1818" s="16" t="s">
        <v>14</v>
      </c>
      <c r="M1818">
        <v>119</v>
      </c>
      <c r="N1818">
        <v>135</v>
      </c>
      <c r="O1818">
        <v>12</v>
      </c>
      <c r="P1818">
        <v>1.5</v>
      </c>
      <c r="Q1818" t="s">
        <v>708</v>
      </c>
      <c r="R1818" t="s">
        <v>477</v>
      </c>
      <c r="S1818" s="40">
        <v>1200</v>
      </c>
      <c r="T1818" s="33" t="s">
        <v>417</v>
      </c>
      <c r="U1818">
        <v>3</v>
      </c>
      <c r="V1818">
        <v>80</v>
      </c>
      <c r="W1818" s="12" t="s">
        <v>584</v>
      </c>
      <c r="X1818">
        <v>7</v>
      </c>
      <c r="Y1818">
        <v>6</v>
      </c>
      <c r="Z1818">
        <v>1</v>
      </c>
      <c r="AD1818" t="s">
        <v>1875</v>
      </c>
      <c r="AE1818">
        <v>973</v>
      </c>
      <c r="AF1818" t="s">
        <v>624</v>
      </c>
    </row>
    <row r="1819" spans="1:32" x14ac:dyDescent="0.25">
      <c r="A1819" s="23" t="s">
        <v>329</v>
      </c>
      <c r="B1819" s="24" t="s">
        <v>357</v>
      </c>
      <c r="C1819" s="37" t="str">
        <f>VLOOKUP(X1819, method!$A$1:$B$15, 2, 0)</f>
        <v>中前</v>
      </c>
      <c r="D1819" s="28">
        <v>1</v>
      </c>
      <c r="E1819" s="140" t="str">
        <f t="shared" si="56"/>
        <v/>
      </c>
      <c r="F1819" s="140">
        <f>COUNTIF($B$2:B1819,B1819)</f>
        <v>7</v>
      </c>
      <c r="G1819" s="140" t="str">
        <f t="shared" si="57"/>
        <v/>
      </c>
      <c r="H1819">
        <v>7</v>
      </c>
      <c r="I1819">
        <v>2</v>
      </c>
      <c r="J1819" s="56" t="s">
        <v>69</v>
      </c>
      <c r="K1819" s="49" t="s">
        <v>31</v>
      </c>
      <c r="L1819" s="16" t="s">
        <v>14</v>
      </c>
      <c r="M1819">
        <v>119</v>
      </c>
      <c r="N1819">
        <v>130</v>
      </c>
      <c r="O1819">
        <v>12</v>
      </c>
      <c r="P1819">
        <v>2.5</v>
      </c>
      <c r="Q1819" t="s">
        <v>529</v>
      </c>
      <c r="R1819" t="s">
        <v>483</v>
      </c>
      <c r="S1819" s="40">
        <v>1200</v>
      </c>
      <c r="T1819" s="33" t="s">
        <v>417</v>
      </c>
      <c r="U1819">
        <v>3</v>
      </c>
      <c r="V1819">
        <v>73</v>
      </c>
      <c r="W1819" s="12" t="s">
        <v>423</v>
      </c>
      <c r="X1819">
        <v>6</v>
      </c>
      <c r="Y1819">
        <v>6</v>
      </c>
      <c r="Z1819">
        <v>1</v>
      </c>
      <c r="AD1819" t="s">
        <v>346</v>
      </c>
      <c r="AE1819">
        <v>970</v>
      </c>
      <c r="AF1819" t="s">
        <v>362</v>
      </c>
    </row>
    <row r="1820" spans="1:32" x14ac:dyDescent="0.25">
      <c r="A1820" s="23" t="s">
        <v>329</v>
      </c>
      <c r="B1820" s="24" t="s">
        <v>357</v>
      </c>
      <c r="C1820" s="38" t="str">
        <f>VLOOKUP(X1820, method!$A$1:$B$15, 2, 0)</f>
        <v>留後</v>
      </c>
      <c r="D1820" s="28">
        <v>3</v>
      </c>
      <c r="E1820" s="140" t="str">
        <f t="shared" si="56"/>
        <v/>
      </c>
      <c r="F1820" s="140">
        <f>COUNTIF($B$2:B1820,B1820)</f>
        <v>8</v>
      </c>
      <c r="G1820" s="140" t="str">
        <f t="shared" si="57"/>
        <v/>
      </c>
      <c r="H1820">
        <v>7</v>
      </c>
      <c r="I1820">
        <v>11</v>
      </c>
      <c r="J1820" s="56" t="s">
        <v>69</v>
      </c>
      <c r="K1820" s="87" t="s">
        <v>1367</v>
      </c>
      <c r="L1820" s="16" t="s">
        <v>14</v>
      </c>
      <c r="M1820">
        <v>119</v>
      </c>
      <c r="N1820">
        <v>127</v>
      </c>
      <c r="O1820">
        <v>12</v>
      </c>
      <c r="P1820">
        <v>2.2999999999999998</v>
      </c>
      <c r="Q1820" t="s">
        <v>558</v>
      </c>
      <c r="R1820" t="s">
        <v>483</v>
      </c>
      <c r="S1820" s="40">
        <v>1200</v>
      </c>
      <c r="T1820" s="33" t="s">
        <v>427</v>
      </c>
      <c r="U1820">
        <v>3</v>
      </c>
      <c r="V1820">
        <v>72</v>
      </c>
      <c r="W1820" s="12" t="s">
        <v>539</v>
      </c>
      <c r="X1820">
        <v>12</v>
      </c>
      <c r="Y1820">
        <v>11</v>
      </c>
      <c r="Z1820">
        <v>3</v>
      </c>
      <c r="AD1820" t="s">
        <v>1876</v>
      </c>
      <c r="AE1820">
        <v>972</v>
      </c>
      <c r="AF1820" t="s">
        <v>103</v>
      </c>
    </row>
    <row r="1821" spans="1:32" x14ac:dyDescent="0.25">
      <c r="A1821" s="23" t="s">
        <v>329</v>
      </c>
      <c r="B1821" s="24" t="s">
        <v>357</v>
      </c>
      <c r="C1821" s="37" t="str">
        <f>VLOOKUP(X1821, method!$A$1:$B$15, 2, 0)</f>
        <v>中前</v>
      </c>
      <c r="D1821" s="28">
        <v>3</v>
      </c>
      <c r="E1821" s="140" t="str">
        <f t="shared" si="56"/>
        <v/>
      </c>
      <c r="F1821" s="140">
        <f>COUNTIF($B$2:B1821,B1821)</f>
        <v>9</v>
      </c>
      <c r="G1821" s="140" t="str">
        <f t="shared" si="57"/>
        <v/>
      </c>
      <c r="H1821">
        <v>7</v>
      </c>
      <c r="I1821">
        <v>5</v>
      </c>
      <c r="J1821" s="56" t="s">
        <v>69</v>
      </c>
      <c r="K1821" s="87" t="s">
        <v>1367</v>
      </c>
      <c r="L1821" s="16" t="s">
        <v>14</v>
      </c>
      <c r="M1821">
        <v>119</v>
      </c>
      <c r="N1821">
        <v>121</v>
      </c>
      <c r="O1821">
        <v>12</v>
      </c>
      <c r="P1821">
        <v>3.7</v>
      </c>
      <c r="Q1821" t="s">
        <v>560</v>
      </c>
      <c r="R1821" t="s">
        <v>477</v>
      </c>
      <c r="S1821" s="40">
        <v>1200</v>
      </c>
      <c r="T1821" s="33" t="s">
        <v>427</v>
      </c>
      <c r="U1821">
        <v>3</v>
      </c>
      <c r="V1821">
        <v>71</v>
      </c>
      <c r="W1821" s="12" t="s">
        <v>423</v>
      </c>
      <c r="X1821">
        <v>6</v>
      </c>
      <c r="Y1821">
        <v>5</v>
      </c>
      <c r="Z1821">
        <v>3</v>
      </c>
      <c r="AD1821" t="s">
        <v>1811</v>
      </c>
      <c r="AE1821">
        <v>971</v>
      </c>
      <c r="AF1821" t="s">
        <v>103</v>
      </c>
    </row>
    <row r="1822" spans="1:32" x14ac:dyDescent="0.25">
      <c r="A1822" s="23" t="s">
        <v>329</v>
      </c>
      <c r="B1822" s="24" t="s">
        <v>357</v>
      </c>
      <c r="C1822" s="38" t="str">
        <f>VLOOKUP(X1822, method!$A$1:$B$15, 2, 0)</f>
        <v>留後</v>
      </c>
      <c r="D1822">
        <v>7</v>
      </c>
      <c r="E1822" s="141" t="str">
        <f t="shared" si="56"/>
        <v/>
      </c>
      <c r="F1822" s="141">
        <f>COUNTIF($B$2:B1822,B1822)</f>
        <v>10</v>
      </c>
      <c r="G1822" s="141" t="str">
        <f t="shared" si="57"/>
        <v/>
      </c>
      <c r="H1822">
        <v>7</v>
      </c>
      <c r="I1822">
        <v>14</v>
      </c>
      <c r="J1822" s="56" t="s">
        <v>69</v>
      </c>
      <c r="K1822" s="73" t="s">
        <v>452</v>
      </c>
      <c r="L1822" s="16" t="s">
        <v>14</v>
      </c>
      <c r="M1822">
        <v>119</v>
      </c>
      <c r="N1822">
        <v>130</v>
      </c>
      <c r="O1822">
        <v>12</v>
      </c>
      <c r="P1822">
        <v>4.8</v>
      </c>
      <c r="Q1822" t="s">
        <v>715</v>
      </c>
      <c r="R1822" t="s">
        <v>508</v>
      </c>
      <c r="S1822">
        <v>1400</v>
      </c>
      <c r="T1822" s="33" t="s">
        <v>417</v>
      </c>
      <c r="U1822">
        <v>3</v>
      </c>
      <c r="V1822">
        <v>71</v>
      </c>
      <c r="W1822">
        <v>5</v>
      </c>
      <c r="X1822">
        <v>13</v>
      </c>
      <c r="Y1822">
        <v>14</v>
      </c>
      <c r="Z1822">
        <v>14</v>
      </c>
      <c r="AA1822">
        <v>7</v>
      </c>
      <c r="AD1822" t="s">
        <v>1877</v>
      </c>
      <c r="AE1822">
        <v>983</v>
      </c>
      <c r="AF1822" t="s">
        <v>103</v>
      </c>
    </row>
    <row r="1823" spans="1:32" x14ac:dyDescent="0.25">
      <c r="A1823" s="23" t="s">
        <v>329</v>
      </c>
      <c r="B1823" s="24" t="s">
        <v>357</v>
      </c>
      <c r="C1823" s="36" t="str">
        <f>VLOOKUP(X1823, method!$A$1:$B$15, 2, 0)</f>
        <v>中後</v>
      </c>
      <c r="D1823" s="28">
        <v>1</v>
      </c>
      <c r="E1823" s="140" t="str">
        <f t="shared" si="56"/>
        <v/>
      </c>
      <c r="F1823" s="140">
        <f>COUNTIF($B$2:B1823,B1823)</f>
        <v>11</v>
      </c>
      <c r="G1823" s="140" t="str">
        <f t="shared" si="57"/>
        <v/>
      </c>
      <c r="H1823">
        <v>7</v>
      </c>
      <c r="I1823">
        <v>8</v>
      </c>
      <c r="J1823" s="56" t="s">
        <v>69</v>
      </c>
      <c r="K1823" s="49" t="s">
        <v>31</v>
      </c>
      <c r="L1823" s="16" t="s">
        <v>14</v>
      </c>
      <c r="M1823">
        <v>119</v>
      </c>
      <c r="N1823">
        <v>123</v>
      </c>
      <c r="O1823">
        <v>12</v>
      </c>
      <c r="P1823">
        <v>1.6</v>
      </c>
      <c r="Q1823" t="s">
        <v>456</v>
      </c>
      <c r="R1823" t="s">
        <v>479</v>
      </c>
      <c r="S1823" s="40">
        <v>1200</v>
      </c>
      <c r="T1823" s="33" t="s">
        <v>417</v>
      </c>
      <c r="U1823">
        <v>3</v>
      </c>
      <c r="V1823">
        <v>65</v>
      </c>
      <c r="W1823" s="12" t="s">
        <v>581</v>
      </c>
      <c r="X1823">
        <v>9</v>
      </c>
      <c r="Y1823">
        <v>7</v>
      </c>
      <c r="Z1823">
        <v>1</v>
      </c>
      <c r="AD1823" t="s">
        <v>355</v>
      </c>
      <c r="AE1823">
        <v>988</v>
      </c>
      <c r="AF1823" t="s">
        <v>103</v>
      </c>
    </row>
    <row r="1824" spans="1:32" x14ac:dyDescent="0.25">
      <c r="A1824" s="23" t="s">
        <v>329</v>
      </c>
      <c r="B1824" s="24" t="s">
        <v>357</v>
      </c>
      <c r="C1824" s="38" t="str">
        <f>VLOOKUP(X1824, method!$A$1:$B$15, 2, 0)</f>
        <v>留後</v>
      </c>
      <c r="D1824" s="28">
        <v>1</v>
      </c>
      <c r="E1824" s="140" t="str">
        <f t="shared" si="56"/>
        <v/>
      </c>
      <c r="F1824" s="140">
        <f>COUNTIF($B$2:B1824,B1824)</f>
        <v>12</v>
      </c>
      <c r="G1824" s="140" t="str">
        <f t="shared" si="57"/>
        <v/>
      </c>
      <c r="H1824">
        <v>7</v>
      </c>
      <c r="I1824">
        <v>11</v>
      </c>
      <c r="J1824" s="56" t="s">
        <v>69</v>
      </c>
      <c r="K1824" s="49" t="s">
        <v>31</v>
      </c>
      <c r="L1824" s="16" t="s">
        <v>14</v>
      </c>
      <c r="M1824">
        <v>119</v>
      </c>
      <c r="N1824">
        <v>131</v>
      </c>
      <c r="O1824">
        <v>12</v>
      </c>
      <c r="P1824">
        <v>3</v>
      </c>
      <c r="Q1824" t="s">
        <v>459</v>
      </c>
      <c r="R1824" t="s">
        <v>501</v>
      </c>
      <c r="S1824" s="40">
        <v>1200</v>
      </c>
      <c r="T1824" s="33" t="s">
        <v>417</v>
      </c>
      <c r="U1824">
        <v>4</v>
      </c>
      <c r="V1824">
        <v>56</v>
      </c>
      <c r="W1824" s="12" t="s">
        <v>552</v>
      </c>
      <c r="X1824">
        <v>11</v>
      </c>
      <c r="Y1824">
        <v>10</v>
      </c>
      <c r="Z1824">
        <v>1</v>
      </c>
      <c r="AD1824" t="s">
        <v>361</v>
      </c>
      <c r="AE1824">
        <v>995</v>
      </c>
      <c r="AF1824" t="s">
        <v>103</v>
      </c>
    </row>
    <row r="1825" spans="1:32" x14ac:dyDescent="0.25">
      <c r="A1825" s="23" t="s">
        <v>329</v>
      </c>
      <c r="B1825" s="24" t="s">
        <v>357</v>
      </c>
      <c r="C1825" s="37" t="str">
        <f>VLOOKUP(X1825, method!$A$1:$B$15, 2, 0)</f>
        <v>中前</v>
      </c>
      <c r="D1825" s="28">
        <v>2</v>
      </c>
      <c r="E1825" s="140" t="str">
        <f t="shared" si="56"/>
        <v/>
      </c>
      <c r="F1825" s="140">
        <f>COUNTIF($B$2:B1825,B1825)</f>
        <v>13</v>
      </c>
      <c r="G1825" s="140" t="str">
        <f t="shared" si="57"/>
        <v/>
      </c>
      <c r="H1825">
        <v>7</v>
      </c>
      <c r="I1825">
        <v>11</v>
      </c>
      <c r="J1825" s="56" t="s">
        <v>69</v>
      </c>
      <c r="K1825" s="49" t="s">
        <v>31</v>
      </c>
      <c r="L1825" s="16" t="s">
        <v>14</v>
      </c>
      <c r="M1825">
        <v>119</v>
      </c>
      <c r="N1825">
        <v>130</v>
      </c>
      <c r="O1825">
        <v>12</v>
      </c>
      <c r="P1825">
        <v>4.4000000000000004</v>
      </c>
      <c r="Q1825" t="s">
        <v>785</v>
      </c>
      <c r="R1825" s="32" t="s">
        <v>432</v>
      </c>
      <c r="S1825" s="40">
        <v>1200</v>
      </c>
      <c r="T1825" s="33" t="s">
        <v>417</v>
      </c>
      <c r="U1825">
        <v>4</v>
      </c>
      <c r="V1825">
        <v>54</v>
      </c>
      <c r="W1825" s="12" t="s">
        <v>423</v>
      </c>
      <c r="X1825">
        <v>7</v>
      </c>
      <c r="Y1825">
        <v>6</v>
      </c>
      <c r="Z1825">
        <v>2</v>
      </c>
      <c r="AD1825" t="s">
        <v>698</v>
      </c>
      <c r="AE1825">
        <v>996</v>
      </c>
      <c r="AF1825" t="s">
        <v>103</v>
      </c>
    </row>
    <row r="1826" spans="1:32" x14ac:dyDescent="0.25">
      <c r="A1826" s="23" t="s">
        <v>329</v>
      </c>
      <c r="B1826" s="24" t="s">
        <v>357</v>
      </c>
      <c r="C1826" s="38" t="str">
        <f>VLOOKUP(X1826, method!$A$1:$B$15, 2, 0)</f>
        <v>留後</v>
      </c>
      <c r="D1826" s="28">
        <v>2</v>
      </c>
      <c r="E1826" s="140" t="str">
        <f t="shared" si="56"/>
        <v/>
      </c>
      <c r="F1826" s="140">
        <f>COUNTIF($B$2:B1826,B1826)</f>
        <v>14</v>
      </c>
      <c r="G1826" s="140" t="str">
        <f t="shared" si="57"/>
        <v/>
      </c>
      <c r="H1826">
        <v>7</v>
      </c>
      <c r="I1826">
        <v>6</v>
      </c>
      <c r="J1826" s="56" t="s">
        <v>69</v>
      </c>
      <c r="K1826" s="49" t="s">
        <v>31</v>
      </c>
      <c r="L1826" s="16" t="s">
        <v>14</v>
      </c>
      <c r="M1826">
        <v>119</v>
      </c>
      <c r="N1826">
        <v>128</v>
      </c>
      <c r="O1826">
        <v>12</v>
      </c>
      <c r="P1826">
        <v>9</v>
      </c>
      <c r="Q1826" t="s">
        <v>1278</v>
      </c>
      <c r="R1826" s="31" t="s">
        <v>420</v>
      </c>
      <c r="S1826" s="40">
        <v>1200</v>
      </c>
      <c r="T1826" s="33" t="s">
        <v>417</v>
      </c>
      <c r="U1826">
        <v>4</v>
      </c>
      <c r="V1826">
        <v>52</v>
      </c>
      <c r="W1826" s="12" t="s">
        <v>989</v>
      </c>
      <c r="X1826">
        <v>12</v>
      </c>
      <c r="Y1826">
        <v>9</v>
      </c>
      <c r="Z1826">
        <v>2</v>
      </c>
      <c r="AD1826" t="s">
        <v>1878</v>
      </c>
      <c r="AE1826">
        <v>986</v>
      </c>
      <c r="AF1826" t="s">
        <v>968</v>
      </c>
    </row>
    <row r="1827" spans="1:32" x14ac:dyDescent="0.25">
      <c r="A1827" s="23" t="s">
        <v>329</v>
      </c>
      <c r="B1827" s="25" t="s">
        <v>360</v>
      </c>
      <c r="C1827" s="35" t="str">
        <f>VLOOKUP(X1827, method!$A$1:$B$15, 2, 0)</f>
        <v>放頭</v>
      </c>
      <c r="D1827">
        <v>6</v>
      </c>
      <c r="E1827" s="141" t="str">
        <f t="shared" si="56"/>
        <v>忠</v>
      </c>
      <c r="F1827" s="141">
        <f>COUNTIF($B$2:B1827,B1827)</f>
        <v>1</v>
      </c>
      <c r="G1827" s="141" t="str">
        <f t="shared" si="57"/>
        <v/>
      </c>
      <c r="H1827">
        <v>8</v>
      </c>
      <c r="I1827">
        <v>8</v>
      </c>
      <c r="J1827" s="64" t="s">
        <v>150</v>
      </c>
      <c r="K1827" s="49" t="s">
        <v>31</v>
      </c>
      <c r="L1827" s="18" t="s">
        <v>76</v>
      </c>
      <c r="M1827">
        <v>119</v>
      </c>
      <c r="N1827">
        <v>120</v>
      </c>
      <c r="O1827">
        <v>6.2</v>
      </c>
      <c r="P1827">
        <v>3.7</v>
      </c>
      <c r="Q1827" t="s">
        <v>415</v>
      </c>
      <c r="R1827" s="32" t="s">
        <v>416</v>
      </c>
      <c r="S1827">
        <v>1650</v>
      </c>
      <c r="T1827" s="33" t="s">
        <v>417</v>
      </c>
      <c r="U1827">
        <v>2</v>
      </c>
      <c r="V1827">
        <v>83</v>
      </c>
      <c r="W1827" s="12" t="s">
        <v>549</v>
      </c>
      <c r="X1827">
        <v>2</v>
      </c>
      <c r="Y1827">
        <v>2</v>
      </c>
      <c r="Z1827">
        <v>1</v>
      </c>
      <c r="AA1827">
        <v>6</v>
      </c>
      <c r="AD1827" t="s">
        <v>1480</v>
      </c>
      <c r="AE1827">
        <v>1120</v>
      </c>
      <c r="AF1827" t="s">
        <v>968</v>
      </c>
    </row>
    <row r="1828" spans="1:32" x14ac:dyDescent="0.25">
      <c r="A1828" s="23" t="s">
        <v>329</v>
      </c>
      <c r="B1828" s="25" t="s">
        <v>360</v>
      </c>
      <c r="C1828" s="37" t="str">
        <f>VLOOKUP(X1828, method!$A$1:$B$15, 2, 0)</f>
        <v>中前</v>
      </c>
      <c r="D1828" s="28">
        <v>1</v>
      </c>
      <c r="E1828" s="140" t="str">
        <f t="shared" si="56"/>
        <v>忠</v>
      </c>
      <c r="F1828" s="140">
        <f>COUNTIF($B$2:B1828,B1828)</f>
        <v>2</v>
      </c>
      <c r="G1828" s="140" t="str">
        <f t="shared" si="57"/>
        <v/>
      </c>
      <c r="H1828">
        <v>8</v>
      </c>
      <c r="I1828">
        <v>4</v>
      </c>
      <c r="J1828" s="64" t="s">
        <v>150</v>
      </c>
      <c r="K1828" s="64" t="s">
        <v>150</v>
      </c>
      <c r="L1828" s="18" t="s">
        <v>76</v>
      </c>
      <c r="M1828">
        <v>119</v>
      </c>
      <c r="N1828">
        <v>135</v>
      </c>
      <c r="O1828">
        <v>6.2</v>
      </c>
      <c r="P1828">
        <v>4.8</v>
      </c>
      <c r="Q1828" t="s">
        <v>656</v>
      </c>
      <c r="R1828" s="32" t="s">
        <v>426</v>
      </c>
      <c r="S1828" s="40">
        <v>1200</v>
      </c>
      <c r="T1828" s="33" t="s">
        <v>427</v>
      </c>
      <c r="U1828">
        <v>3</v>
      </c>
      <c r="V1828">
        <v>76</v>
      </c>
      <c r="W1828" s="12" t="s">
        <v>423</v>
      </c>
      <c r="X1828">
        <v>7</v>
      </c>
      <c r="Y1828">
        <v>7</v>
      </c>
      <c r="Z1828">
        <v>1</v>
      </c>
      <c r="AD1828" t="s">
        <v>386</v>
      </c>
      <c r="AE1828">
        <v>1098</v>
      </c>
      <c r="AF1828" t="s">
        <v>624</v>
      </c>
    </row>
    <row r="1829" spans="1:32" x14ac:dyDescent="0.25">
      <c r="A1829" s="23" t="s">
        <v>329</v>
      </c>
      <c r="B1829" s="25" t="s">
        <v>360</v>
      </c>
      <c r="C1829" s="37" t="str">
        <f>VLOOKUP(X1829, method!$A$1:$B$15, 2, 0)</f>
        <v>中前</v>
      </c>
      <c r="D1829" s="28">
        <v>1</v>
      </c>
      <c r="E1829" s="140" t="str">
        <f t="shared" si="56"/>
        <v>忠</v>
      </c>
      <c r="F1829" s="140">
        <f>COUNTIF($B$2:B1829,B1829)</f>
        <v>3</v>
      </c>
      <c r="G1829" s="140" t="str">
        <f t="shared" si="57"/>
        <v/>
      </c>
      <c r="H1829">
        <v>8</v>
      </c>
      <c r="I1829">
        <v>3</v>
      </c>
      <c r="J1829" s="64" t="s">
        <v>150</v>
      </c>
      <c r="K1829" s="64" t="s">
        <v>150</v>
      </c>
      <c r="L1829" s="18" t="s">
        <v>76</v>
      </c>
      <c r="M1829">
        <v>119</v>
      </c>
      <c r="N1829">
        <v>128</v>
      </c>
      <c r="O1829">
        <v>6.2</v>
      </c>
      <c r="P1829">
        <v>3.7</v>
      </c>
      <c r="Q1829" t="s">
        <v>425</v>
      </c>
      <c r="R1829" s="32" t="s">
        <v>426</v>
      </c>
      <c r="S1829" s="40">
        <v>1200</v>
      </c>
      <c r="T1829" s="33" t="s">
        <v>427</v>
      </c>
      <c r="U1829">
        <v>3</v>
      </c>
      <c r="V1829">
        <v>70</v>
      </c>
      <c r="W1829" s="12" t="s">
        <v>581</v>
      </c>
      <c r="X1829">
        <v>4</v>
      </c>
      <c r="Y1829">
        <v>5</v>
      </c>
      <c r="Z1829">
        <v>1</v>
      </c>
      <c r="AD1829" t="s">
        <v>821</v>
      </c>
      <c r="AE1829">
        <v>1093</v>
      </c>
      <c r="AF1829" t="s">
        <v>624</v>
      </c>
    </row>
    <row r="1830" spans="1:32" x14ac:dyDescent="0.25">
      <c r="A1830" s="23" t="s">
        <v>329</v>
      </c>
      <c r="B1830" s="25" t="s">
        <v>360</v>
      </c>
      <c r="C1830" s="36" t="str">
        <f>VLOOKUP(X1830, method!$A$1:$B$15, 2, 0)</f>
        <v>中後</v>
      </c>
      <c r="D1830" s="28">
        <v>2</v>
      </c>
      <c r="E1830" s="140" t="str">
        <f t="shared" si="56"/>
        <v>忠</v>
      </c>
      <c r="F1830" s="140">
        <f>COUNTIF($B$2:B1830,B1830)</f>
        <v>4</v>
      </c>
      <c r="G1830" s="140" t="str">
        <f t="shared" si="57"/>
        <v/>
      </c>
      <c r="H1830">
        <v>8</v>
      </c>
      <c r="I1830">
        <v>9</v>
      </c>
      <c r="J1830" s="64" t="s">
        <v>150</v>
      </c>
      <c r="K1830" s="64" t="s">
        <v>150</v>
      </c>
      <c r="L1830" s="18" t="s">
        <v>76</v>
      </c>
      <c r="M1830">
        <v>119</v>
      </c>
      <c r="N1830">
        <v>125</v>
      </c>
      <c r="O1830">
        <v>6.2</v>
      </c>
      <c r="P1830">
        <v>12</v>
      </c>
      <c r="Q1830" t="s">
        <v>547</v>
      </c>
      <c r="R1830" s="32" t="s">
        <v>432</v>
      </c>
      <c r="S1830" s="40">
        <v>1200</v>
      </c>
      <c r="T1830" s="33" t="s">
        <v>417</v>
      </c>
      <c r="U1830">
        <v>3</v>
      </c>
      <c r="V1830">
        <v>70</v>
      </c>
      <c r="W1830" s="12" t="s">
        <v>552</v>
      </c>
      <c r="X1830">
        <v>9</v>
      </c>
      <c r="Y1830">
        <v>8</v>
      </c>
      <c r="Z1830">
        <v>2</v>
      </c>
      <c r="AD1830" t="s">
        <v>292</v>
      </c>
      <c r="AE1830">
        <v>1085</v>
      </c>
      <c r="AF1830" t="s">
        <v>624</v>
      </c>
    </row>
    <row r="1831" spans="1:32" x14ac:dyDescent="0.25">
      <c r="A1831" s="23" t="s">
        <v>329</v>
      </c>
      <c r="B1831" s="25" t="s">
        <v>360</v>
      </c>
      <c r="C1831" s="36" t="str">
        <f>VLOOKUP(X1831, method!$A$1:$B$15, 2, 0)</f>
        <v>中後</v>
      </c>
      <c r="D1831" s="28">
        <v>1</v>
      </c>
      <c r="E1831" s="140" t="str">
        <f t="shared" si="56"/>
        <v>忠</v>
      </c>
      <c r="F1831" s="140">
        <f>COUNTIF($B$2:B1831,B1831)</f>
        <v>5</v>
      </c>
      <c r="G1831" s="140" t="str">
        <f t="shared" si="57"/>
        <v/>
      </c>
      <c r="H1831">
        <v>8</v>
      </c>
      <c r="I1831">
        <v>4</v>
      </c>
      <c r="J1831" s="64" t="s">
        <v>150</v>
      </c>
      <c r="K1831" s="64" t="s">
        <v>150</v>
      </c>
      <c r="L1831" s="18" t="s">
        <v>76</v>
      </c>
      <c r="M1831">
        <v>119</v>
      </c>
      <c r="N1831">
        <v>119</v>
      </c>
      <c r="O1831">
        <v>6.2</v>
      </c>
      <c r="P1831">
        <v>23</v>
      </c>
      <c r="Q1831" t="s">
        <v>777</v>
      </c>
      <c r="R1831" s="31" t="s">
        <v>420</v>
      </c>
      <c r="S1831" s="40">
        <v>1200</v>
      </c>
      <c r="T1831" s="33" t="s">
        <v>427</v>
      </c>
      <c r="U1831">
        <v>3</v>
      </c>
      <c r="V1831">
        <v>62</v>
      </c>
      <c r="W1831" s="12" t="s">
        <v>581</v>
      </c>
      <c r="X1831">
        <v>10</v>
      </c>
      <c r="Y1831">
        <v>9</v>
      </c>
      <c r="Z1831">
        <v>1</v>
      </c>
      <c r="AD1831" t="s">
        <v>361</v>
      </c>
      <c r="AE1831">
        <v>1101</v>
      </c>
      <c r="AF1831" t="s">
        <v>624</v>
      </c>
    </row>
    <row r="1832" spans="1:32" x14ac:dyDescent="0.25">
      <c r="A1832" s="23" t="s">
        <v>329</v>
      </c>
      <c r="B1832" s="25" t="s">
        <v>360</v>
      </c>
      <c r="C1832" s="37" t="str">
        <f>VLOOKUP(X1832, method!$A$1:$B$15, 2, 0)</f>
        <v>中前</v>
      </c>
      <c r="D1832">
        <v>10</v>
      </c>
      <c r="E1832" s="141" t="str">
        <f t="shared" si="56"/>
        <v>忠</v>
      </c>
      <c r="F1832" s="141">
        <f>COUNTIF($B$2:B1832,B1832)</f>
        <v>6</v>
      </c>
      <c r="G1832" s="141" t="str">
        <f t="shared" si="57"/>
        <v/>
      </c>
      <c r="H1832">
        <v>8</v>
      </c>
      <c r="I1832">
        <v>4</v>
      </c>
      <c r="J1832" s="64" t="s">
        <v>150</v>
      </c>
      <c r="K1832" s="63" t="s">
        <v>140</v>
      </c>
      <c r="L1832" s="18" t="s">
        <v>76</v>
      </c>
      <c r="M1832">
        <v>119</v>
      </c>
      <c r="N1832">
        <v>119</v>
      </c>
      <c r="O1832">
        <v>6.2</v>
      </c>
      <c r="P1832">
        <v>13</v>
      </c>
      <c r="Q1832" t="s">
        <v>708</v>
      </c>
      <c r="R1832" t="s">
        <v>477</v>
      </c>
      <c r="S1832" s="40">
        <v>1200</v>
      </c>
      <c r="T1832" s="33" t="s">
        <v>417</v>
      </c>
      <c r="U1832">
        <v>3</v>
      </c>
      <c r="V1832">
        <v>64</v>
      </c>
      <c r="W1832" t="s">
        <v>453</v>
      </c>
      <c r="X1832">
        <v>6</v>
      </c>
      <c r="Y1832">
        <v>7</v>
      </c>
      <c r="Z1832">
        <v>10</v>
      </c>
      <c r="AD1832" t="s">
        <v>542</v>
      </c>
      <c r="AE1832">
        <v>1116</v>
      </c>
      <c r="AF1832" t="s">
        <v>624</v>
      </c>
    </row>
    <row r="1833" spans="1:32" x14ac:dyDescent="0.25">
      <c r="A1833" s="23" t="s">
        <v>329</v>
      </c>
      <c r="B1833" s="25" t="s">
        <v>360</v>
      </c>
      <c r="C1833" s="35" t="str">
        <f>VLOOKUP(X1833, method!$A$1:$B$15, 2, 0)</f>
        <v>放頭</v>
      </c>
      <c r="D1833">
        <v>11</v>
      </c>
      <c r="E1833" s="141" t="str">
        <f t="shared" si="56"/>
        <v>忠</v>
      </c>
      <c r="F1833" s="141">
        <f>COUNTIF($B$2:B1833,B1833)</f>
        <v>7</v>
      </c>
      <c r="G1833" s="141" t="str">
        <f t="shared" si="57"/>
        <v/>
      </c>
      <c r="H1833">
        <v>8</v>
      </c>
      <c r="I1833">
        <v>8</v>
      </c>
      <c r="J1833" s="64" t="s">
        <v>150</v>
      </c>
      <c r="K1833" s="63" t="s">
        <v>140</v>
      </c>
      <c r="L1833" s="18" t="s">
        <v>76</v>
      </c>
      <c r="M1833">
        <v>119</v>
      </c>
      <c r="N1833">
        <v>122</v>
      </c>
      <c r="O1833">
        <v>6.2</v>
      </c>
      <c r="P1833">
        <v>9.6</v>
      </c>
      <c r="Q1833" t="s">
        <v>1070</v>
      </c>
      <c r="R1833" t="s">
        <v>508</v>
      </c>
      <c r="S1833" s="40">
        <v>1200</v>
      </c>
      <c r="T1833" s="33" t="s">
        <v>417</v>
      </c>
      <c r="U1833">
        <v>3</v>
      </c>
      <c r="V1833">
        <v>66</v>
      </c>
      <c r="W1833" t="s">
        <v>505</v>
      </c>
      <c r="X1833">
        <v>2</v>
      </c>
      <c r="Y1833">
        <v>2</v>
      </c>
      <c r="Z1833">
        <v>11</v>
      </c>
      <c r="AD1833" t="s">
        <v>766</v>
      </c>
      <c r="AE1833">
        <v>1105</v>
      </c>
      <c r="AF1833" t="s">
        <v>624</v>
      </c>
    </row>
    <row r="1834" spans="1:32" x14ac:dyDescent="0.25">
      <c r="A1834" s="23" t="s">
        <v>329</v>
      </c>
      <c r="B1834" s="25" t="s">
        <v>360</v>
      </c>
      <c r="C1834" s="37" t="str">
        <f>VLOOKUP(X1834, method!$A$1:$B$15, 2, 0)</f>
        <v>中前</v>
      </c>
      <c r="D1834">
        <v>6</v>
      </c>
      <c r="E1834" s="141" t="str">
        <f t="shared" si="56"/>
        <v>忠</v>
      </c>
      <c r="F1834" s="141">
        <f>COUNTIF($B$2:B1834,B1834)</f>
        <v>8</v>
      </c>
      <c r="G1834" s="141" t="str">
        <f t="shared" si="57"/>
        <v/>
      </c>
      <c r="H1834">
        <v>8</v>
      </c>
      <c r="I1834">
        <v>8</v>
      </c>
      <c r="J1834" s="64" t="s">
        <v>150</v>
      </c>
      <c r="K1834" s="64" t="s">
        <v>150</v>
      </c>
      <c r="L1834" s="18" t="s">
        <v>76</v>
      </c>
      <c r="M1834">
        <v>119</v>
      </c>
      <c r="N1834">
        <v>125</v>
      </c>
      <c r="O1834">
        <v>6.2</v>
      </c>
      <c r="P1834">
        <v>27</v>
      </c>
      <c r="Q1834" t="s">
        <v>576</v>
      </c>
      <c r="R1834" t="s">
        <v>508</v>
      </c>
      <c r="S1834">
        <v>1400</v>
      </c>
      <c r="T1834" s="33" t="s">
        <v>417</v>
      </c>
      <c r="U1834">
        <v>3</v>
      </c>
      <c r="V1834">
        <v>68</v>
      </c>
      <c r="W1834">
        <v>3</v>
      </c>
      <c r="X1834">
        <v>7</v>
      </c>
      <c r="Y1834">
        <v>5</v>
      </c>
      <c r="Z1834">
        <v>5</v>
      </c>
      <c r="AA1834">
        <v>6</v>
      </c>
      <c r="AD1834" t="s">
        <v>953</v>
      </c>
      <c r="AE1834">
        <v>1096</v>
      </c>
      <c r="AF1834" t="s">
        <v>624</v>
      </c>
    </row>
    <row r="1835" spans="1:32" x14ac:dyDescent="0.25">
      <c r="A1835" s="23" t="s">
        <v>329</v>
      </c>
      <c r="B1835" s="25" t="s">
        <v>360</v>
      </c>
      <c r="C1835" s="37" t="str">
        <f>VLOOKUP(X1835, method!$A$1:$B$15, 2, 0)</f>
        <v>中前</v>
      </c>
      <c r="D1835">
        <v>7</v>
      </c>
      <c r="E1835" s="141" t="str">
        <f t="shared" si="56"/>
        <v>忠</v>
      </c>
      <c r="F1835" s="141">
        <f>COUNTIF($B$2:B1835,B1835)</f>
        <v>9</v>
      </c>
      <c r="G1835" s="141" t="str">
        <f t="shared" si="57"/>
        <v/>
      </c>
      <c r="H1835">
        <v>8</v>
      </c>
      <c r="I1835">
        <v>7</v>
      </c>
      <c r="J1835" s="64" t="s">
        <v>150</v>
      </c>
      <c r="K1835" s="64" t="s">
        <v>150</v>
      </c>
      <c r="L1835" s="18" t="s">
        <v>76</v>
      </c>
      <c r="M1835">
        <v>119</v>
      </c>
      <c r="N1835">
        <v>123</v>
      </c>
      <c r="O1835">
        <v>6.2</v>
      </c>
      <c r="P1835">
        <v>11</v>
      </c>
      <c r="Q1835" t="s">
        <v>899</v>
      </c>
      <c r="R1835" s="31" t="s">
        <v>420</v>
      </c>
      <c r="S1835" s="40">
        <v>1200</v>
      </c>
      <c r="T1835" s="33" t="s">
        <v>427</v>
      </c>
      <c r="U1835">
        <v>3</v>
      </c>
      <c r="V1835">
        <v>68</v>
      </c>
      <c r="W1835" s="12" t="s">
        <v>552</v>
      </c>
      <c r="X1835">
        <v>5</v>
      </c>
      <c r="Y1835">
        <v>5</v>
      </c>
      <c r="Z1835">
        <v>7</v>
      </c>
      <c r="AD1835" t="s">
        <v>1814</v>
      </c>
      <c r="AE1835">
        <v>1086</v>
      </c>
      <c r="AF1835" t="s">
        <v>624</v>
      </c>
    </row>
    <row r="1836" spans="1:32" x14ac:dyDescent="0.25">
      <c r="A1836" s="23" t="s">
        <v>329</v>
      </c>
      <c r="B1836" s="26" t="s">
        <v>364</v>
      </c>
      <c r="C1836" s="35" t="str">
        <f>VLOOKUP(X1836, method!$A$1:$B$15, 2, 0)</f>
        <v>放頭</v>
      </c>
      <c r="D1836">
        <v>7</v>
      </c>
      <c r="E1836" s="141" t="str">
        <f t="shared" si="56"/>
        <v/>
      </c>
      <c r="F1836" s="141">
        <f>COUNTIF($B$2:B1836,B1836)</f>
        <v>1</v>
      </c>
      <c r="G1836" s="141" t="str">
        <f t="shared" si="57"/>
        <v/>
      </c>
      <c r="H1836">
        <v>2</v>
      </c>
      <c r="I1836">
        <v>5</v>
      </c>
      <c r="J1836" s="60" t="s">
        <v>90</v>
      </c>
      <c r="K1836" s="54" t="s">
        <v>58</v>
      </c>
      <c r="L1836" s="17" t="s">
        <v>21</v>
      </c>
      <c r="M1836">
        <v>118</v>
      </c>
      <c r="N1836">
        <v>116</v>
      </c>
      <c r="O1836">
        <v>3.2</v>
      </c>
      <c r="P1836">
        <v>25</v>
      </c>
      <c r="Q1836" t="s">
        <v>651</v>
      </c>
      <c r="R1836" t="s">
        <v>501</v>
      </c>
      <c r="S1836">
        <v>1400</v>
      </c>
      <c r="T1836" s="33" t="s">
        <v>417</v>
      </c>
      <c r="U1836" t="s">
        <v>1474</v>
      </c>
      <c r="V1836">
        <v>82</v>
      </c>
      <c r="W1836" s="12" t="s">
        <v>549</v>
      </c>
      <c r="X1836">
        <v>2</v>
      </c>
      <c r="Y1836">
        <v>2</v>
      </c>
      <c r="Z1836">
        <v>2</v>
      </c>
      <c r="AA1836">
        <v>7</v>
      </c>
      <c r="AD1836" t="s">
        <v>1879</v>
      </c>
      <c r="AE1836">
        <v>1203</v>
      </c>
      <c r="AF1836" t="s">
        <v>46</v>
      </c>
    </row>
    <row r="1837" spans="1:32" x14ac:dyDescent="0.25">
      <c r="A1837" s="23" t="s">
        <v>329</v>
      </c>
      <c r="B1837" s="26" t="s">
        <v>364</v>
      </c>
      <c r="C1837" s="35" t="str">
        <f>VLOOKUP(X1837, method!$A$1:$B$15, 2, 0)</f>
        <v>放頭</v>
      </c>
      <c r="D1837">
        <v>7</v>
      </c>
      <c r="E1837" s="141" t="str">
        <f t="shared" si="56"/>
        <v/>
      </c>
      <c r="F1837" s="141">
        <f>COUNTIF($B$2:B1837,B1837)</f>
        <v>2</v>
      </c>
      <c r="G1837" s="141" t="str">
        <f t="shared" si="57"/>
        <v/>
      </c>
      <c r="H1837">
        <v>2</v>
      </c>
      <c r="I1837">
        <v>7</v>
      </c>
      <c r="J1837" s="60" t="s">
        <v>90</v>
      </c>
      <c r="K1837" s="66" t="s">
        <v>173</v>
      </c>
      <c r="L1837" s="17" t="s">
        <v>21</v>
      </c>
      <c r="M1837">
        <v>118</v>
      </c>
      <c r="N1837">
        <v>115</v>
      </c>
      <c r="O1837">
        <v>3.2</v>
      </c>
      <c r="P1837">
        <v>20</v>
      </c>
      <c r="Q1837" t="s">
        <v>1462</v>
      </c>
      <c r="R1837" t="s">
        <v>483</v>
      </c>
      <c r="S1837">
        <v>1400</v>
      </c>
      <c r="T1837" s="33" t="s">
        <v>417</v>
      </c>
      <c r="U1837">
        <v>2</v>
      </c>
      <c r="V1837">
        <v>83</v>
      </c>
      <c r="W1837" s="12" t="s">
        <v>539</v>
      </c>
      <c r="X1837">
        <v>2</v>
      </c>
      <c r="Y1837">
        <v>4</v>
      </c>
      <c r="Z1837">
        <v>3</v>
      </c>
      <c r="AA1837">
        <v>7</v>
      </c>
      <c r="AD1837" t="s">
        <v>1880</v>
      </c>
      <c r="AE1837">
        <v>1197</v>
      </c>
      <c r="AF1837" t="s">
        <v>46</v>
      </c>
    </row>
    <row r="1838" spans="1:32" x14ac:dyDescent="0.25">
      <c r="A1838" s="23" t="s">
        <v>329</v>
      </c>
      <c r="B1838" s="26" t="s">
        <v>364</v>
      </c>
      <c r="C1838" s="35" t="str">
        <f>VLOOKUP(X1838, method!$A$1:$B$15, 2, 0)</f>
        <v>放頭</v>
      </c>
      <c r="D1838">
        <v>8</v>
      </c>
      <c r="E1838" s="141" t="str">
        <f t="shared" si="56"/>
        <v/>
      </c>
      <c r="F1838" s="141">
        <f>COUNTIF($B$2:B1838,B1838)</f>
        <v>3</v>
      </c>
      <c r="G1838" s="141" t="str">
        <f t="shared" si="57"/>
        <v/>
      </c>
      <c r="H1838">
        <v>2</v>
      </c>
      <c r="I1838">
        <v>6</v>
      </c>
      <c r="J1838" s="60" t="s">
        <v>90</v>
      </c>
      <c r="K1838" s="55" t="s">
        <v>64</v>
      </c>
      <c r="L1838" s="17" t="s">
        <v>21</v>
      </c>
      <c r="M1838">
        <v>118</v>
      </c>
      <c r="N1838">
        <v>124</v>
      </c>
      <c r="O1838">
        <v>3.2</v>
      </c>
      <c r="P1838">
        <v>10</v>
      </c>
      <c r="Q1838" t="s">
        <v>496</v>
      </c>
      <c r="R1838" s="32" t="s">
        <v>432</v>
      </c>
      <c r="S1838">
        <v>1650</v>
      </c>
      <c r="T1838" s="33" t="s">
        <v>427</v>
      </c>
      <c r="U1838">
        <v>2</v>
      </c>
      <c r="V1838">
        <v>85</v>
      </c>
      <c r="W1838" t="s">
        <v>519</v>
      </c>
      <c r="X1838">
        <v>2</v>
      </c>
      <c r="Y1838">
        <v>2</v>
      </c>
      <c r="Z1838">
        <v>2</v>
      </c>
      <c r="AA1838">
        <v>8</v>
      </c>
      <c r="AD1838" t="s">
        <v>1881</v>
      </c>
      <c r="AE1838">
        <v>1215</v>
      </c>
      <c r="AF1838" t="s">
        <v>46</v>
      </c>
    </row>
    <row r="1839" spans="1:32" x14ac:dyDescent="0.25">
      <c r="A1839" s="23" t="s">
        <v>329</v>
      </c>
      <c r="B1839" s="26" t="s">
        <v>364</v>
      </c>
      <c r="C1839" s="36" t="str">
        <f>VLOOKUP(X1839, method!$A$1:$B$15, 2, 0)</f>
        <v>中後</v>
      </c>
      <c r="D1839" s="30">
        <v>5</v>
      </c>
      <c r="E1839" s="141" t="str">
        <f t="shared" si="56"/>
        <v/>
      </c>
      <c r="F1839" s="141">
        <f>COUNTIF($B$2:B1839,B1839)</f>
        <v>4</v>
      </c>
      <c r="G1839" s="141" t="str">
        <f t="shared" si="57"/>
        <v/>
      </c>
      <c r="H1839">
        <v>2</v>
      </c>
      <c r="I1839">
        <v>4</v>
      </c>
      <c r="J1839" s="60" t="s">
        <v>90</v>
      </c>
      <c r="K1839" s="47" t="s">
        <v>504</v>
      </c>
      <c r="L1839" s="17" t="s">
        <v>21</v>
      </c>
      <c r="M1839">
        <v>118</v>
      </c>
      <c r="N1839">
        <v>123</v>
      </c>
      <c r="O1839">
        <v>3.2</v>
      </c>
      <c r="P1839">
        <v>11</v>
      </c>
      <c r="Q1839" t="s">
        <v>731</v>
      </c>
      <c r="R1839" s="32" t="s">
        <v>416</v>
      </c>
      <c r="S1839" s="40">
        <v>1200</v>
      </c>
      <c r="T1839" s="33" t="s">
        <v>427</v>
      </c>
      <c r="U1839">
        <v>2</v>
      </c>
      <c r="V1839">
        <v>87</v>
      </c>
      <c r="W1839" t="s">
        <v>502</v>
      </c>
      <c r="X1839">
        <v>9</v>
      </c>
      <c r="Y1839">
        <v>9</v>
      </c>
      <c r="Z1839">
        <v>5</v>
      </c>
      <c r="AD1839" t="s">
        <v>174</v>
      </c>
      <c r="AE1839">
        <v>1221</v>
      </c>
      <c r="AF1839" t="s">
        <v>46</v>
      </c>
    </row>
    <row r="1840" spans="1:32" x14ac:dyDescent="0.25">
      <c r="A1840" s="23" t="s">
        <v>329</v>
      </c>
      <c r="B1840" s="26" t="s">
        <v>364</v>
      </c>
      <c r="C1840" s="35" t="str">
        <f>VLOOKUP(X1840, method!$A$1:$B$15, 2, 0)</f>
        <v>放頭</v>
      </c>
      <c r="D1840">
        <v>6</v>
      </c>
      <c r="E1840" s="141" t="str">
        <f t="shared" si="56"/>
        <v/>
      </c>
      <c r="F1840" s="141">
        <f>COUNTIF($B$2:B1840,B1840)</f>
        <v>5</v>
      </c>
      <c r="G1840" s="141" t="str">
        <f t="shared" si="57"/>
        <v/>
      </c>
      <c r="H1840">
        <v>2</v>
      </c>
      <c r="I1840">
        <v>2</v>
      </c>
      <c r="J1840" s="60" t="s">
        <v>90</v>
      </c>
      <c r="K1840" s="47" t="s">
        <v>504</v>
      </c>
      <c r="L1840" s="17" t="s">
        <v>21</v>
      </c>
      <c r="M1840">
        <v>118</v>
      </c>
      <c r="N1840">
        <v>124</v>
      </c>
      <c r="O1840">
        <v>3.2</v>
      </c>
      <c r="P1840">
        <v>12</v>
      </c>
      <c r="Q1840" t="s">
        <v>570</v>
      </c>
      <c r="R1840" t="s">
        <v>465</v>
      </c>
      <c r="S1840">
        <v>1400</v>
      </c>
      <c r="T1840" s="33" t="s">
        <v>427</v>
      </c>
      <c r="U1840">
        <v>2</v>
      </c>
      <c r="V1840">
        <v>88</v>
      </c>
      <c r="W1840" s="12">
        <v>2</v>
      </c>
      <c r="X1840">
        <v>1</v>
      </c>
      <c r="Y1840">
        <v>2</v>
      </c>
      <c r="Z1840">
        <v>5</v>
      </c>
      <c r="AA1840">
        <v>6</v>
      </c>
      <c r="AD1840" t="s">
        <v>1084</v>
      </c>
      <c r="AE1840">
        <v>1202</v>
      </c>
      <c r="AF1840" t="s">
        <v>46</v>
      </c>
    </row>
    <row r="1841" spans="1:32" x14ac:dyDescent="0.25">
      <c r="A1841" s="23" t="s">
        <v>329</v>
      </c>
      <c r="B1841" s="26" t="s">
        <v>364</v>
      </c>
      <c r="C1841" s="35" t="str">
        <f>VLOOKUP(X1841, method!$A$1:$B$15, 2, 0)</f>
        <v>放頭</v>
      </c>
      <c r="D1841" s="28">
        <v>3</v>
      </c>
      <c r="E1841" s="140" t="str">
        <f t="shared" si="56"/>
        <v/>
      </c>
      <c r="F1841" s="140">
        <f>COUNTIF($B$2:B1841,B1841)</f>
        <v>6</v>
      </c>
      <c r="G1841" s="140" t="str">
        <f t="shared" si="57"/>
        <v/>
      </c>
      <c r="H1841">
        <v>2</v>
      </c>
      <c r="I1841">
        <v>3</v>
      </c>
      <c r="J1841" s="60" t="s">
        <v>90</v>
      </c>
      <c r="K1841" s="47" t="s">
        <v>504</v>
      </c>
      <c r="L1841" s="17" t="s">
        <v>21</v>
      </c>
      <c r="M1841">
        <v>118</v>
      </c>
      <c r="N1841">
        <v>122</v>
      </c>
      <c r="O1841">
        <v>3.2</v>
      </c>
      <c r="P1841">
        <v>38</v>
      </c>
      <c r="Q1841" t="s">
        <v>507</v>
      </c>
      <c r="R1841" t="s">
        <v>508</v>
      </c>
      <c r="S1841">
        <v>1400</v>
      </c>
      <c r="T1841" s="33" t="s">
        <v>417</v>
      </c>
      <c r="U1841">
        <v>2</v>
      </c>
      <c r="V1841">
        <v>88</v>
      </c>
      <c r="W1841" s="12" t="s">
        <v>539</v>
      </c>
      <c r="X1841">
        <v>2</v>
      </c>
      <c r="Y1841">
        <v>3</v>
      </c>
      <c r="Z1841">
        <v>2</v>
      </c>
      <c r="AA1841">
        <v>3</v>
      </c>
      <c r="AD1841" t="s">
        <v>1382</v>
      </c>
      <c r="AE1841">
        <v>1201</v>
      </c>
      <c r="AF1841" t="s">
        <v>46</v>
      </c>
    </row>
    <row r="1842" spans="1:32" x14ac:dyDescent="0.25">
      <c r="A1842" s="23" t="s">
        <v>329</v>
      </c>
      <c r="B1842" s="26" t="s">
        <v>364</v>
      </c>
      <c r="C1842" s="36" t="str">
        <f>VLOOKUP(X1842, method!$A$1:$B$15, 2, 0)</f>
        <v>中後</v>
      </c>
      <c r="D1842">
        <v>7</v>
      </c>
      <c r="E1842" s="141" t="str">
        <f t="shared" si="56"/>
        <v/>
      </c>
      <c r="F1842" s="141">
        <f>COUNTIF($B$2:B1842,B1842)</f>
        <v>7</v>
      </c>
      <c r="G1842" s="141" t="str">
        <f t="shared" si="57"/>
        <v/>
      </c>
      <c r="H1842">
        <v>2</v>
      </c>
      <c r="I1842">
        <v>3</v>
      </c>
      <c r="J1842" s="60" t="s">
        <v>90</v>
      </c>
      <c r="K1842" s="47" t="s">
        <v>504</v>
      </c>
      <c r="L1842" s="17" t="s">
        <v>21</v>
      </c>
      <c r="M1842">
        <v>118</v>
      </c>
      <c r="N1842">
        <v>118</v>
      </c>
      <c r="O1842">
        <v>3.2</v>
      </c>
      <c r="P1842">
        <v>11</v>
      </c>
      <c r="Q1842" t="s">
        <v>955</v>
      </c>
      <c r="R1842" t="s">
        <v>479</v>
      </c>
      <c r="S1842" s="40">
        <v>1200</v>
      </c>
      <c r="T1842" s="33" t="s">
        <v>417</v>
      </c>
      <c r="U1842">
        <v>2</v>
      </c>
      <c r="V1842">
        <v>89</v>
      </c>
      <c r="W1842" t="s">
        <v>441</v>
      </c>
      <c r="X1842">
        <v>8</v>
      </c>
      <c r="Y1842">
        <v>8</v>
      </c>
      <c r="Z1842">
        <v>7</v>
      </c>
      <c r="AD1842" t="s">
        <v>1860</v>
      </c>
      <c r="AE1842">
        <v>1202</v>
      </c>
      <c r="AF1842" t="s">
        <v>46</v>
      </c>
    </row>
    <row r="1843" spans="1:32" x14ac:dyDescent="0.25">
      <c r="A1843" s="23" t="s">
        <v>329</v>
      </c>
      <c r="B1843" s="26" t="s">
        <v>364</v>
      </c>
      <c r="C1843" s="37" t="str">
        <f>VLOOKUP(X1843, method!$A$1:$B$15, 2, 0)</f>
        <v>中前</v>
      </c>
      <c r="D1843">
        <v>8</v>
      </c>
      <c r="E1843" s="141" t="str">
        <f t="shared" si="56"/>
        <v/>
      </c>
      <c r="F1843" s="141">
        <f>COUNTIF($B$2:B1843,B1843)</f>
        <v>8</v>
      </c>
      <c r="G1843" s="141" t="str">
        <f t="shared" si="57"/>
        <v/>
      </c>
      <c r="H1843">
        <v>2</v>
      </c>
      <c r="I1843">
        <v>9</v>
      </c>
      <c r="J1843" s="60" t="s">
        <v>90</v>
      </c>
      <c r="K1843" s="47" t="s">
        <v>504</v>
      </c>
      <c r="L1843" s="17" t="s">
        <v>21</v>
      </c>
      <c r="M1843">
        <v>118</v>
      </c>
      <c r="N1843">
        <v>125</v>
      </c>
      <c r="O1843">
        <v>3.2</v>
      </c>
      <c r="P1843">
        <v>18</v>
      </c>
      <c r="Q1843" t="s">
        <v>437</v>
      </c>
      <c r="R1843" s="32" t="s">
        <v>432</v>
      </c>
      <c r="S1843" s="40">
        <v>1200</v>
      </c>
      <c r="T1843" s="34" t="s">
        <v>438</v>
      </c>
      <c r="U1843">
        <v>2</v>
      </c>
      <c r="V1843">
        <v>89</v>
      </c>
      <c r="W1843" t="s">
        <v>589</v>
      </c>
      <c r="X1843">
        <v>7</v>
      </c>
      <c r="Y1843">
        <v>7</v>
      </c>
      <c r="Z1843">
        <v>8</v>
      </c>
      <c r="AD1843" t="s">
        <v>707</v>
      </c>
      <c r="AE1843">
        <v>1208</v>
      </c>
      <c r="AF1843" t="s">
        <v>46</v>
      </c>
    </row>
    <row r="1844" spans="1:32" x14ac:dyDescent="0.25">
      <c r="A1844" s="23" t="s">
        <v>329</v>
      </c>
      <c r="B1844" s="26" t="s">
        <v>364</v>
      </c>
      <c r="C1844" s="38" t="str">
        <f>VLOOKUP(X1844, method!$A$1:$B$15, 2, 0)</f>
        <v>留後</v>
      </c>
      <c r="D1844">
        <v>10</v>
      </c>
      <c r="E1844" s="141" t="str">
        <f t="shared" si="56"/>
        <v/>
      </c>
      <c r="F1844" s="141">
        <f>COUNTIF($B$2:B1844,B1844)</f>
        <v>9</v>
      </c>
      <c r="G1844" s="141" t="str">
        <f t="shared" si="57"/>
        <v/>
      </c>
      <c r="H1844">
        <v>2</v>
      </c>
      <c r="I1844">
        <v>10</v>
      </c>
      <c r="J1844" s="60" t="s">
        <v>90</v>
      </c>
      <c r="K1844" s="47" t="s">
        <v>504</v>
      </c>
      <c r="L1844" s="17" t="s">
        <v>21</v>
      </c>
      <c r="M1844">
        <v>118</v>
      </c>
      <c r="N1844">
        <v>118</v>
      </c>
      <c r="O1844">
        <v>3.2</v>
      </c>
      <c r="P1844">
        <v>18</v>
      </c>
      <c r="Q1844" t="s">
        <v>1070</v>
      </c>
      <c r="R1844" t="s">
        <v>508</v>
      </c>
      <c r="S1844" s="40">
        <v>1200</v>
      </c>
      <c r="T1844" s="33" t="s">
        <v>417</v>
      </c>
      <c r="U1844">
        <v>2</v>
      </c>
      <c r="V1844">
        <v>89</v>
      </c>
      <c r="W1844" t="s">
        <v>502</v>
      </c>
      <c r="X1844">
        <v>11</v>
      </c>
      <c r="Y1844">
        <v>11</v>
      </c>
      <c r="Z1844">
        <v>10</v>
      </c>
      <c r="AD1844" t="s">
        <v>129</v>
      </c>
      <c r="AE1844">
        <v>1203</v>
      </c>
      <c r="AF1844" t="s">
        <v>46</v>
      </c>
    </row>
    <row r="1845" spans="1:32" x14ac:dyDescent="0.25">
      <c r="A1845" s="23" t="s">
        <v>329</v>
      </c>
      <c r="B1845" s="26" t="s">
        <v>364</v>
      </c>
      <c r="C1845" s="35" t="str">
        <f>VLOOKUP(X1845, method!$A$1:$B$15, 2, 0)</f>
        <v>放頭</v>
      </c>
      <c r="D1845" s="28">
        <v>1</v>
      </c>
      <c r="E1845" s="140" t="str">
        <f t="shared" si="56"/>
        <v/>
      </c>
      <c r="F1845" s="140">
        <f>COUNTIF($B$2:B1845,B1845)</f>
        <v>10</v>
      </c>
      <c r="G1845" s="140" t="str">
        <f t="shared" si="57"/>
        <v/>
      </c>
      <c r="H1845">
        <v>2</v>
      </c>
      <c r="I1845">
        <v>6</v>
      </c>
      <c r="J1845" s="60" t="s">
        <v>90</v>
      </c>
      <c r="K1845" s="47" t="s">
        <v>504</v>
      </c>
      <c r="L1845" s="17" t="s">
        <v>21</v>
      </c>
      <c r="M1845">
        <v>118</v>
      </c>
      <c r="N1845">
        <v>117</v>
      </c>
      <c r="O1845">
        <v>3.2</v>
      </c>
      <c r="P1845">
        <v>9.3000000000000007</v>
      </c>
      <c r="Q1845" t="s">
        <v>576</v>
      </c>
      <c r="R1845" t="s">
        <v>508</v>
      </c>
      <c r="S1845" s="40">
        <v>1200</v>
      </c>
      <c r="T1845" s="33" t="s">
        <v>417</v>
      </c>
      <c r="U1845">
        <v>2</v>
      </c>
      <c r="V1845">
        <v>82</v>
      </c>
      <c r="W1845" s="12" t="s">
        <v>423</v>
      </c>
      <c r="X1845">
        <v>3</v>
      </c>
      <c r="Y1845">
        <v>3</v>
      </c>
      <c r="Z1845">
        <v>1</v>
      </c>
      <c r="AD1845" t="s">
        <v>1882</v>
      </c>
      <c r="AE1845">
        <v>1203</v>
      </c>
      <c r="AF1845" t="s">
        <v>46</v>
      </c>
    </row>
    <row r="1846" spans="1:32" x14ac:dyDescent="0.25">
      <c r="A1846" s="23" t="s">
        <v>329</v>
      </c>
      <c r="B1846" s="26" t="s">
        <v>364</v>
      </c>
      <c r="C1846" s="37" t="str">
        <f>VLOOKUP(X1846, method!$A$1:$B$15, 2, 0)</f>
        <v>中前</v>
      </c>
      <c r="D1846" s="30">
        <v>4</v>
      </c>
      <c r="E1846" s="141" t="str">
        <f t="shared" si="56"/>
        <v/>
      </c>
      <c r="F1846" s="141">
        <f>COUNTIF($B$2:B1846,B1846)</f>
        <v>11</v>
      </c>
      <c r="G1846" s="141" t="str">
        <f t="shared" si="57"/>
        <v/>
      </c>
      <c r="H1846">
        <v>2</v>
      </c>
      <c r="I1846">
        <v>6</v>
      </c>
      <c r="J1846" s="60" t="s">
        <v>90</v>
      </c>
      <c r="K1846" s="53" t="s">
        <v>53</v>
      </c>
      <c r="L1846" s="17" t="s">
        <v>21</v>
      </c>
      <c r="M1846">
        <v>118</v>
      </c>
      <c r="N1846">
        <v>121</v>
      </c>
      <c r="O1846">
        <v>3.2</v>
      </c>
      <c r="P1846">
        <v>5.9</v>
      </c>
      <c r="Q1846" t="s">
        <v>899</v>
      </c>
      <c r="R1846" s="31" t="s">
        <v>420</v>
      </c>
      <c r="S1846" s="40">
        <v>1200</v>
      </c>
      <c r="T1846" s="33" t="s">
        <v>427</v>
      </c>
      <c r="U1846">
        <v>2</v>
      </c>
      <c r="V1846">
        <v>82</v>
      </c>
      <c r="W1846" s="12" t="s">
        <v>552</v>
      </c>
      <c r="X1846">
        <v>5</v>
      </c>
      <c r="Y1846">
        <v>5</v>
      </c>
      <c r="Z1846">
        <v>4</v>
      </c>
      <c r="AD1846" t="s">
        <v>339</v>
      </c>
      <c r="AE1846">
        <v>1203</v>
      </c>
      <c r="AF1846" t="s">
        <v>46</v>
      </c>
    </row>
    <row r="1847" spans="1:32" x14ac:dyDescent="0.25">
      <c r="A1847" s="23" t="s">
        <v>329</v>
      </c>
      <c r="B1847" s="26" t="s">
        <v>364</v>
      </c>
      <c r="C1847" s="37" t="str">
        <f>VLOOKUP(X1847, method!$A$1:$B$15, 2, 0)</f>
        <v>中前</v>
      </c>
      <c r="D1847" s="28">
        <v>1</v>
      </c>
      <c r="E1847" s="140" t="str">
        <f t="shared" si="56"/>
        <v/>
      </c>
      <c r="F1847" s="140">
        <f>COUNTIF($B$2:B1847,B1847)</f>
        <v>12</v>
      </c>
      <c r="G1847" s="140" t="str">
        <f t="shared" si="57"/>
        <v/>
      </c>
      <c r="H1847">
        <v>2</v>
      </c>
      <c r="I1847">
        <v>9</v>
      </c>
      <c r="J1847" s="60" t="s">
        <v>90</v>
      </c>
      <c r="K1847" s="53" t="s">
        <v>53</v>
      </c>
      <c r="L1847" s="17" t="s">
        <v>21</v>
      </c>
      <c r="M1847">
        <v>118</v>
      </c>
      <c r="N1847">
        <v>134</v>
      </c>
      <c r="O1847">
        <v>3.2</v>
      </c>
      <c r="P1847">
        <v>9.1999999999999993</v>
      </c>
      <c r="Q1847" t="s">
        <v>451</v>
      </c>
      <c r="R1847" s="31" t="s">
        <v>420</v>
      </c>
      <c r="S1847" s="40">
        <v>1200</v>
      </c>
      <c r="T1847" s="33" t="s">
        <v>417</v>
      </c>
      <c r="U1847">
        <v>3</v>
      </c>
      <c r="V1847">
        <v>76</v>
      </c>
      <c r="W1847" s="12" t="s">
        <v>446</v>
      </c>
      <c r="X1847">
        <v>4</v>
      </c>
      <c r="Y1847">
        <v>4</v>
      </c>
      <c r="Z1847">
        <v>1</v>
      </c>
      <c r="AD1847" t="s">
        <v>444</v>
      </c>
      <c r="AE1847">
        <v>1207</v>
      </c>
      <c r="AF1847" t="s">
        <v>46</v>
      </c>
    </row>
    <row r="1848" spans="1:32" x14ac:dyDescent="0.25">
      <c r="A1848" s="23" t="s">
        <v>329</v>
      </c>
      <c r="B1848" s="26" t="s">
        <v>364</v>
      </c>
      <c r="C1848" s="37" t="str">
        <f>VLOOKUP(X1848, method!$A$1:$B$15, 2, 0)</f>
        <v>中前</v>
      </c>
      <c r="D1848">
        <v>6</v>
      </c>
      <c r="E1848" s="141" t="str">
        <f t="shared" si="56"/>
        <v/>
      </c>
      <c r="F1848" s="141">
        <f>COUNTIF($B$2:B1848,B1848)</f>
        <v>13</v>
      </c>
      <c r="G1848" s="141" t="str">
        <f t="shared" si="57"/>
        <v/>
      </c>
      <c r="H1848">
        <v>2</v>
      </c>
      <c r="I1848">
        <v>1</v>
      </c>
      <c r="J1848" s="60" t="s">
        <v>90</v>
      </c>
      <c r="K1848" s="47" t="s">
        <v>504</v>
      </c>
      <c r="L1848" s="17" t="s">
        <v>21</v>
      </c>
      <c r="M1848">
        <v>118</v>
      </c>
      <c r="N1848">
        <v>128</v>
      </c>
      <c r="O1848">
        <v>3.2</v>
      </c>
      <c r="P1848">
        <v>4.4000000000000004</v>
      </c>
      <c r="Q1848" t="s">
        <v>580</v>
      </c>
      <c r="R1848" s="32" t="s">
        <v>432</v>
      </c>
      <c r="S1848" s="40">
        <v>1200</v>
      </c>
      <c r="T1848" s="33" t="s">
        <v>417</v>
      </c>
      <c r="U1848">
        <v>3</v>
      </c>
      <c r="V1848">
        <v>76</v>
      </c>
      <c r="W1848" s="12">
        <v>1</v>
      </c>
      <c r="X1848">
        <v>4</v>
      </c>
      <c r="Y1848">
        <v>4</v>
      </c>
      <c r="Z1848">
        <v>6</v>
      </c>
      <c r="AD1848" t="s">
        <v>1265</v>
      </c>
      <c r="AE1848">
        <v>1209</v>
      </c>
      <c r="AF1848" t="s">
        <v>46</v>
      </c>
    </row>
    <row r="1849" spans="1:32" x14ac:dyDescent="0.25">
      <c r="A1849" s="23" t="s">
        <v>329</v>
      </c>
      <c r="B1849" s="26" t="s">
        <v>364</v>
      </c>
      <c r="C1849" s="35" t="str">
        <f>VLOOKUP(X1849, method!$A$1:$B$15, 2, 0)</f>
        <v>放頭</v>
      </c>
      <c r="D1849" s="30">
        <v>4</v>
      </c>
      <c r="E1849" s="141" t="str">
        <f t="shared" si="56"/>
        <v/>
      </c>
      <c r="F1849" s="141">
        <f>COUNTIF($B$2:B1849,B1849)</f>
        <v>14</v>
      </c>
      <c r="G1849" s="141" t="str">
        <f t="shared" si="57"/>
        <v/>
      </c>
      <c r="H1849">
        <v>2</v>
      </c>
      <c r="I1849">
        <v>5</v>
      </c>
      <c r="J1849" s="60" t="s">
        <v>90</v>
      </c>
      <c r="K1849" s="47" t="s">
        <v>504</v>
      </c>
      <c r="L1849" s="17" t="s">
        <v>21</v>
      </c>
      <c r="M1849">
        <v>118</v>
      </c>
      <c r="N1849">
        <v>127</v>
      </c>
      <c r="O1849">
        <v>3.2</v>
      </c>
      <c r="P1849">
        <v>6.7</v>
      </c>
      <c r="Q1849" t="s">
        <v>691</v>
      </c>
      <c r="R1849" s="31" t="s">
        <v>420</v>
      </c>
      <c r="S1849" s="40">
        <v>1200</v>
      </c>
      <c r="T1849" s="33" t="s">
        <v>417</v>
      </c>
      <c r="U1849">
        <v>3</v>
      </c>
      <c r="V1849">
        <v>75</v>
      </c>
      <c r="W1849" s="12" t="s">
        <v>446</v>
      </c>
      <c r="X1849">
        <v>3</v>
      </c>
      <c r="Y1849">
        <v>4</v>
      </c>
      <c r="Z1849">
        <v>4</v>
      </c>
      <c r="AD1849" t="s">
        <v>819</v>
      </c>
      <c r="AE1849">
        <v>1204</v>
      </c>
      <c r="AF1849" t="s">
        <v>46</v>
      </c>
    </row>
    <row r="1850" spans="1:32" x14ac:dyDescent="0.25">
      <c r="A1850" s="23" t="s">
        <v>329</v>
      </c>
      <c r="B1850" s="26" t="s">
        <v>364</v>
      </c>
      <c r="C1850" s="35" t="str">
        <f>VLOOKUP(X1850, method!$A$1:$B$15, 2, 0)</f>
        <v>放頭</v>
      </c>
      <c r="D1850">
        <v>8</v>
      </c>
      <c r="E1850" s="141" t="str">
        <f t="shared" si="56"/>
        <v/>
      </c>
      <c r="F1850" s="141">
        <f>COUNTIF($B$2:B1850,B1850)</f>
        <v>15</v>
      </c>
      <c r="G1850" s="141" t="str">
        <f t="shared" si="57"/>
        <v/>
      </c>
      <c r="H1850">
        <v>2</v>
      </c>
      <c r="I1850">
        <v>3</v>
      </c>
      <c r="J1850" s="60" t="s">
        <v>90</v>
      </c>
      <c r="K1850" s="55" t="s">
        <v>64</v>
      </c>
      <c r="L1850" s="17" t="s">
        <v>21</v>
      </c>
      <c r="M1850">
        <v>118</v>
      </c>
      <c r="N1850">
        <v>132</v>
      </c>
      <c r="O1850">
        <v>3.2</v>
      </c>
      <c r="P1850">
        <v>6.2</v>
      </c>
      <c r="Q1850" t="s">
        <v>785</v>
      </c>
      <c r="R1850" s="32" t="s">
        <v>432</v>
      </c>
      <c r="S1850" s="40">
        <v>1200</v>
      </c>
      <c r="T1850" s="33" t="s">
        <v>417</v>
      </c>
      <c r="U1850">
        <v>3</v>
      </c>
      <c r="V1850">
        <v>75</v>
      </c>
      <c r="W1850" t="s">
        <v>589</v>
      </c>
      <c r="X1850">
        <v>3</v>
      </c>
      <c r="Y1850">
        <v>4</v>
      </c>
      <c r="Z1850">
        <v>8</v>
      </c>
      <c r="AD1850" t="s">
        <v>833</v>
      </c>
      <c r="AE1850">
        <v>1198</v>
      </c>
      <c r="AF1850" t="s">
        <v>46</v>
      </c>
    </row>
    <row r="1851" spans="1:32" x14ac:dyDescent="0.25">
      <c r="A1851" s="23" t="s">
        <v>329</v>
      </c>
      <c r="B1851" s="26" t="s">
        <v>364</v>
      </c>
      <c r="C1851" s="35" t="str">
        <f>VLOOKUP(X1851, method!$A$1:$B$15, 2, 0)</f>
        <v>放頭</v>
      </c>
      <c r="D1851" s="28">
        <v>1</v>
      </c>
      <c r="E1851" s="140" t="str">
        <f t="shared" si="56"/>
        <v/>
      </c>
      <c r="F1851" s="140">
        <f>COUNTIF($B$2:B1851,B1851)</f>
        <v>16</v>
      </c>
      <c r="G1851" s="140" t="str">
        <f t="shared" si="57"/>
        <v/>
      </c>
      <c r="H1851">
        <v>2</v>
      </c>
      <c r="I1851">
        <v>10</v>
      </c>
      <c r="J1851" s="60" t="s">
        <v>90</v>
      </c>
      <c r="K1851" s="47" t="s">
        <v>504</v>
      </c>
      <c r="L1851" s="17" t="s">
        <v>21</v>
      </c>
      <c r="M1851">
        <v>118</v>
      </c>
      <c r="N1851">
        <v>126</v>
      </c>
      <c r="O1851">
        <v>3.2</v>
      </c>
      <c r="P1851">
        <v>4.4000000000000004</v>
      </c>
      <c r="Q1851" t="s">
        <v>588</v>
      </c>
      <c r="R1851" s="32" t="s">
        <v>416</v>
      </c>
      <c r="S1851" s="40">
        <v>1200</v>
      </c>
      <c r="T1851" s="34" t="s">
        <v>438</v>
      </c>
      <c r="U1851">
        <v>3</v>
      </c>
      <c r="V1851">
        <v>69</v>
      </c>
      <c r="W1851" s="12" t="s">
        <v>989</v>
      </c>
      <c r="X1851">
        <v>1</v>
      </c>
      <c r="Y1851">
        <v>1</v>
      </c>
      <c r="Z1851">
        <v>1</v>
      </c>
      <c r="AD1851" t="s">
        <v>22</v>
      </c>
      <c r="AE1851">
        <v>1196</v>
      </c>
      <c r="AF1851" t="s">
        <v>46</v>
      </c>
    </row>
    <row r="1852" spans="1:32" x14ac:dyDescent="0.25">
      <c r="A1852" s="23" t="s">
        <v>329</v>
      </c>
      <c r="B1852" s="26" t="s">
        <v>364</v>
      </c>
      <c r="C1852" s="38" t="str">
        <f>VLOOKUP(X1852, method!$A$1:$B$15, 2, 0)</f>
        <v>留後</v>
      </c>
      <c r="D1852" s="30">
        <v>4</v>
      </c>
      <c r="E1852" s="141" t="str">
        <f t="shared" si="56"/>
        <v/>
      </c>
      <c r="F1852" s="141">
        <f>COUNTIF($B$2:B1852,B1852)</f>
        <v>17</v>
      </c>
      <c r="G1852" s="141" t="str">
        <f t="shared" si="57"/>
        <v/>
      </c>
      <c r="H1852">
        <v>2</v>
      </c>
      <c r="I1852">
        <v>10</v>
      </c>
      <c r="J1852" s="60" t="s">
        <v>90</v>
      </c>
      <c r="K1852" s="47" t="s">
        <v>504</v>
      </c>
      <c r="L1852" s="17" t="s">
        <v>21</v>
      </c>
      <c r="M1852">
        <v>118</v>
      </c>
      <c r="N1852">
        <v>126</v>
      </c>
      <c r="O1852">
        <v>3.2</v>
      </c>
      <c r="P1852">
        <v>8.5</v>
      </c>
      <c r="Q1852" t="s">
        <v>934</v>
      </c>
      <c r="R1852" s="32" t="s">
        <v>426</v>
      </c>
      <c r="S1852" s="40">
        <v>1200</v>
      </c>
      <c r="T1852" s="33" t="s">
        <v>417</v>
      </c>
      <c r="U1852">
        <v>3</v>
      </c>
      <c r="V1852">
        <v>69</v>
      </c>
      <c r="W1852" s="12" t="s">
        <v>471</v>
      </c>
      <c r="X1852">
        <v>11</v>
      </c>
      <c r="Y1852">
        <v>10</v>
      </c>
      <c r="Z1852">
        <v>4</v>
      </c>
      <c r="AD1852" t="s">
        <v>1788</v>
      </c>
      <c r="AE1852">
        <v>1199</v>
      </c>
      <c r="AF1852" t="s">
        <v>46</v>
      </c>
    </row>
    <row r="1853" spans="1:32" x14ac:dyDescent="0.25">
      <c r="A1853" s="23" t="s">
        <v>329</v>
      </c>
      <c r="B1853" s="26" t="s">
        <v>364</v>
      </c>
      <c r="C1853" s="35" t="str">
        <f>VLOOKUP(X1853, method!$A$1:$B$15, 2, 0)</f>
        <v>放頭</v>
      </c>
      <c r="D1853" s="28">
        <v>2</v>
      </c>
      <c r="E1853" s="140" t="str">
        <f t="shared" si="56"/>
        <v/>
      </c>
      <c r="F1853" s="140">
        <f>COUNTIF($B$2:B1853,B1853)</f>
        <v>18</v>
      </c>
      <c r="G1853" s="140" t="str">
        <f t="shared" si="57"/>
        <v/>
      </c>
      <c r="H1853">
        <v>2</v>
      </c>
      <c r="I1853">
        <v>7</v>
      </c>
      <c r="J1853" s="60" t="s">
        <v>90</v>
      </c>
      <c r="K1853" s="47" t="s">
        <v>504</v>
      </c>
      <c r="L1853" s="17" t="s">
        <v>21</v>
      </c>
      <c r="M1853">
        <v>118</v>
      </c>
      <c r="N1853">
        <v>121</v>
      </c>
      <c r="O1853">
        <v>3.2</v>
      </c>
      <c r="P1853">
        <v>8.6999999999999993</v>
      </c>
      <c r="Q1853" t="s">
        <v>592</v>
      </c>
      <c r="R1853" s="31" t="s">
        <v>420</v>
      </c>
      <c r="S1853" s="40">
        <v>1200</v>
      </c>
      <c r="T1853" s="33" t="s">
        <v>427</v>
      </c>
      <c r="U1853">
        <v>3</v>
      </c>
      <c r="V1853">
        <v>67</v>
      </c>
      <c r="W1853" s="12" t="s">
        <v>581</v>
      </c>
      <c r="X1853">
        <v>2</v>
      </c>
      <c r="Y1853">
        <v>3</v>
      </c>
      <c r="Z1853">
        <v>2</v>
      </c>
      <c r="AD1853" t="s">
        <v>559</v>
      </c>
      <c r="AE1853">
        <v>1190</v>
      </c>
      <c r="AF1853" t="s">
        <v>46</v>
      </c>
    </row>
    <row r="1854" spans="1:32" x14ac:dyDescent="0.25">
      <c r="A1854" s="23" t="s">
        <v>329</v>
      </c>
      <c r="B1854" s="26" t="s">
        <v>364</v>
      </c>
      <c r="C1854" s="37" t="str">
        <f>VLOOKUP(X1854, method!$A$1:$B$15, 2, 0)</f>
        <v>中前</v>
      </c>
      <c r="D1854">
        <v>9</v>
      </c>
      <c r="E1854" s="141" t="str">
        <f t="shared" si="56"/>
        <v/>
      </c>
      <c r="F1854" s="141">
        <f>COUNTIF($B$2:B1854,B1854)</f>
        <v>19</v>
      </c>
      <c r="G1854" s="141" t="str">
        <f t="shared" si="57"/>
        <v/>
      </c>
      <c r="H1854">
        <v>2</v>
      </c>
      <c r="I1854">
        <v>4</v>
      </c>
      <c r="J1854" s="60" t="s">
        <v>90</v>
      </c>
      <c r="K1854" s="52" t="s">
        <v>49</v>
      </c>
      <c r="L1854" s="16" t="s">
        <v>70</v>
      </c>
      <c r="M1854">
        <v>118</v>
      </c>
      <c r="N1854">
        <v>129</v>
      </c>
      <c r="O1854">
        <v>3.2</v>
      </c>
      <c r="P1854">
        <v>10</v>
      </c>
      <c r="Q1854" t="s">
        <v>1079</v>
      </c>
      <c r="R1854" t="s">
        <v>508</v>
      </c>
      <c r="S1854" s="40">
        <v>1200</v>
      </c>
      <c r="T1854" s="33" t="s">
        <v>427</v>
      </c>
      <c r="U1854">
        <v>3</v>
      </c>
      <c r="V1854">
        <v>70</v>
      </c>
      <c r="W1854" t="s">
        <v>484</v>
      </c>
      <c r="X1854">
        <v>4</v>
      </c>
      <c r="Y1854">
        <v>3</v>
      </c>
      <c r="Z1854">
        <v>9</v>
      </c>
      <c r="AD1854" t="s">
        <v>805</v>
      </c>
      <c r="AE1854">
        <v>1163</v>
      </c>
      <c r="AF1854" t="s">
        <v>46</v>
      </c>
    </row>
    <row r="1855" spans="1:32" x14ac:dyDescent="0.25">
      <c r="A1855" s="23" t="s">
        <v>329</v>
      </c>
      <c r="B1855" s="26" t="s">
        <v>364</v>
      </c>
      <c r="C1855" s="38" t="str">
        <f>VLOOKUP(X1855, method!$A$1:$B$15, 2, 0)</f>
        <v>留後</v>
      </c>
      <c r="D1855">
        <v>6</v>
      </c>
      <c r="E1855" s="141" t="str">
        <f t="shared" si="56"/>
        <v/>
      </c>
      <c r="F1855" s="141">
        <f>COUNTIF($B$2:B1855,B1855)</f>
        <v>20</v>
      </c>
      <c r="G1855" s="141" t="str">
        <f t="shared" si="57"/>
        <v/>
      </c>
      <c r="H1855">
        <v>2</v>
      </c>
      <c r="I1855">
        <v>10</v>
      </c>
      <c r="J1855" s="60" t="s">
        <v>90</v>
      </c>
      <c r="K1855" s="52" t="s">
        <v>49</v>
      </c>
      <c r="L1855" s="16" t="s">
        <v>70</v>
      </c>
      <c r="M1855">
        <v>118</v>
      </c>
      <c r="N1855">
        <v>129</v>
      </c>
      <c r="O1855">
        <v>3.2</v>
      </c>
      <c r="P1855">
        <v>26</v>
      </c>
      <c r="Q1855" t="s">
        <v>1173</v>
      </c>
      <c r="R1855" t="s">
        <v>483</v>
      </c>
      <c r="S1855" s="40">
        <v>1200</v>
      </c>
      <c r="T1855" s="34" t="s">
        <v>755</v>
      </c>
      <c r="U1855">
        <v>3</v>
      </c>
      <c r="V1855">
        <v>70</v>
      </c>
      <c r="W1855" t="s">
        <v>435</v>
      </c>
      <c r="X1855">
        <v>13</v>
      </c>
      <c r="Y1855">
        <v>11</v>
      </c>
      <c r="Z1855">
        <v>6</v>
      </c>
      <c r="AD1855" t="s">
        <v>454</v>
      </c>
      <c r="AE1855">
        <v>1165</v>
      </c>
      <c r="AF1855" t="s">
        <v>639</v>
      </c>
    </row>
    <row r="1856" spans="1:32" x14ac:dyDescent="0.25">
      <c r="A1856" s="24" t="s">
        <v>365</v>
      </c>
      <c r="B1856" s="27" t="s">
        <v>366</v>
      </c>
      <c r="C1856" s="35" t="str">
        <f>VLOOKUP(X1856, method!$A$1:$B$15, 2, 0)</f>
        <v>放頭</v>
      </c>
      <c r="D1856">
        <v>10</v>
      </c>
      <c r="E1856" s="141" t="str">
        <f t="shared" si="56"/>
        <v/>
      </c>
      <c r="F1856" s="141">
        <f>COUNTIF($B$2:B1856,B1856)</f>
        <v>1</v>
      </c>
      <c r="G1856" s="141" t="str">
        <f t="shared" si="57"/>
        <v/>
      </c>
      <c r="H1856">
        <v>10</v>
      </c>
      <c r="I1856">
        <v>12</v>
      </c>
      <c r="J1856" s="63" t="s">
        <v>140</v>
      </c>
      <c r="K1856" s="53" t="s">
        <v>53</v>
      </c>
      <c r="L1856" s="23" t="s">
        <v>44</v>
      </c>
      <c r="M1856">
        <v>135</v>
      </c>
      <c r="N1856">
        <v>135</v>
      </c>
      <c r="O1856">
        <v>20</v>
      </c>
      <c r="P1856">
        <v>31</v>
      </c>
      <c r="Q1856" t="s">
        <v>415</v>
      </c>
      <c r="R1856" s="32" t="s">
        <v>416</v>
      </c>
      <c r="S1856" s="40">
        <v>1200</v>
      </c>
      <c r="T1856" s="33" t="s">
        <v>417</v>
      </c>
      <c r="U1856">
        <v>3</v>
      </c>
      <c r="V1856">
        <v>80</v>
      </c>
      <c r="W1856" t="s">
        <v>561</v>
      </c>
      <c r="X1856">
        <v>2</v>
      </c>
      <c r="Y1856">
        <v>2</v>
      </c>
      <c r="Z1856">
        <v>10</v>
      </c>
      <c r="AD1856" t="s">
        <v>28</v>
      </c>
      <c r="AE1856">
        <v>1111</v>
      </c>
      <c r="AF1856" t="s">
        <v>367</v>
      </c>
    </row>
    <row r="1857" spans="1:32" x14ac:dyDescent="0.25">
      <c r="A1857" s="24" t="s">
        <v>365</v>
      </c>
      <c r="B1857" s="27" t="s">
        <v>366</v>
      </c>
      <c r="C1857" s="36" t="str">
        <f>VLOOKUP(X1857, method!$A$1:$B$15, 2, 0)</f>
        <v>中後</v>
      </c>
      <c r="D1857">
        <v>8</v>
      </c>
      <c r="E1857" s="141" t="str">
        <f t="shared" si="56"/>
        <v/>
      </c>
      <c r="F1857" s="141">
        <f>COUNTIF($B$2:B1857,B1857)</f>
        <v>2</v>
      </c>
      <c r="G1857" s="141" t="str">
        <f t="shared" si="57"/>
        <v/>
      </c>
      <c r="H1857">
        <v>10</v>
      </c>
      <c r="I1857">
        <v>10</v>
      </c>
      <c r="J1857" s="63" t="s">
        <v>140</v>
      </c>
      <c r="K1857" s="56" t="s">
        <v>69</v>
      </c>
      <c r="L1857" s="23" t="s">
        <v>44</v>
      </c>
      <c r="M1857">
        <v>135</v>
      </c>
      <c r="N1857">
        <v>115</v>
      </c>
      <c r="O1857">
        <v>20</v>
      </c>
      <c r="P1857">
        <v>67</v>
      </c>
      <c r="Q1857" t="s">
        <v>728</v>
      </c>
      <c r="R1857" t="s">
        <v>508</v>
      </c>
      <c r="S1857">
        <v>1000</v>
      </c>
      <c r="T1857" s="33" t="s">
        <v>417</v>
      </c>
      <c r="U1857">
        <v>2</v>
      </c>
      <c r="V1857">
        <v>81</v>
      </c>
      <c r="W1857" t="s">
        <v>533</v>
      </c>
      <c r="X1857">
        <v>10</v>
      </c>
      <c r="Y1857">
        <v>10</v>
      </c>
      <c r="Z1857">
        <v>8</v>
      </c>
      <c r="AD1857" t="s">
        <v>553</v>
      </c>
      <c r="AE1857">
        <v>1103</v>
      </c>
      <c r="AF1857" t="s">
        <v>367</v>
      </c>
    </row>
    <row r="1858" spans="1:32" x14ac:dyDescent="0.25">
      <c r="A1858" s="24" t="s">
        <v>365</v>
      </c>
      <c r="B1858" s="27" t="s">
        <v>366</v>
      </c>
      <c r="C1858" s="35" t="str">
        <f>VLOOKUP(X1858, method!$A$1:$B$15, 2, 0)</f>
        <v>放頭</v>
      </c>
      <c r="D1858" s="30">
        <v>5</v>
      </c>
      <c r="E1858" s="141" t="str">
        <f t="shared" ref="E1858:E1921" si="58">IF(COUNTIFS($B:$B,B1858,$F:$F,"&lt;="&amp;5,$D:$D,"&lt;="&amp;5)&gt;=3,"忠","")</f>
        <v/>
      </c>
      <c r="F1858" s="141">
        <f>COUNTIF($B$2:B1858,B1858)</f>
        <v>3</v>
      </c>
      <c r="G1858" s="141" t="str">
        <f t="shared" ref="G1858:G1921" si="59">IF(F1858&lt;=5,
    IF(COUNTIFS($B:$B,TRIM($B1858),$F:$F,"&lt;=5",$AC:$AC,"&lt;&gt;"&amp;LOOKUP(1,0/((TRIM($B:$B)=TRIM($B1858))*($F:$F=1)),$AC:$AC))&gt;0,
    "倉",""),
"")</f>
        <v/>
      </c>
      <c r="H1858">
        <v>10</v>
      </c>
      <c r="I1858">
        <v>4</v>
      </c>
      <c r="J1858" s="63" t="s">
        <v>140</v>
      </c>
      <c r="K1858" s="68" t="s">
        <v>316</v>
      </c>
      <c r="L1858" s="22" t="s">
        <v>135</v>
      </c>
      <c r="M1858">
        <v>135</v>
      </c>
      <c r="N1858">
        <v>130</v>
      </c>
      <c r="O1858">
        <v>20</v>
      </c>
      <c r="P1858">
        <v>15</v>
      </c>
      <c r="Q1858" t="s">
        <v>658</v>
      </c>
      <c r="R1858" t="s">
        <v>457</v>
      </c>
      <c r="S1858" s="40">
        <v>1200</v>
      </c>
      <c r="T1858" s="33" t="s">
        <v>417</v>
      </c>
      <c r="U1858">
        <v>3</v>
      </c>
      <c r="V1858">
        <v>82</v>
      </c>
      <c r="W1858" s="12" t="s">
        <v>552</v>
      </c>
      <c r="X1858">
        <v>2</v>
      </c>
      <c r="Y1858">
        <v>3</v>
      </c>
      <c r="Z1858">
        <v>5</v>
      </c>
      <c r="AD1858" t="s">
        <v>174</v>
      </c>
      <c r="AE1858">
        <v>1114</v>
      </c>
      <c r="AF1858" t="s">
        <v>367</v>
      </c>
    </row>
    <row r="1859" spans="1:32" x14ac:dyDescent="0.25">
      <c r="A1859" s="24" t="s">
        <v>365</v>
      </c>
      <c r="B1859" s="27" t="s">
        <v>366</v>
      </c>
      <c r="C1859" s="35" t="str">
        <f>VLOOKUP(X1859, method!$A$1:$B$15, 2, 0)</f>
        <v>放頭</v>
      </c>
      <c r="D1859" s="30">
        <v>5</v>
      </c>
      <c r="E1859" s="141" t="str">
        <f t="shared" si="58"/>
        <v/>
      </c>
      <c r="F1859" s="141">
        <f>COUNTIF($B$2:B1859,B1859)</f>
        <v>4</v>
      </c>
      <c r="G1859" s="141" t="str">
        <f t="shared" si="59"/>
        <v/>
      </c>
      <c r="H1859">
        <v>10</v>
      </c>
      <c r="I1859">
        <v>1</v>
      </c>
      <c r="J1859" s="63" t="s">
        <v>140</v>
      </c>
      <c r="K1859" s="78" t="s">
        <v>687</v>
      </c>
      <c r="L1859" s="22" t="s">
        <v>135</v>
      </c>
      <c r="M1859">
        <v>135</v>
      </c>
      <c r="N1859">
        <v>115</v>
      </c>
      <c r="O1859">
        <v>20</v>
      </c>
      <c r="P1859">
        <v>53</v>
      </c>
      <c r="Q1859" t="s">
        <v>660</v>
      </c>
      <c r="R1859" t="s">
        <v>508</v>
      </c>
      <c r="S1859" s="40">
        <v>1200</v>
      </c>
      <c r="T1859" s="33" t="s">
        <v>417</v>
      </c>
      <c r="U1859">
        <v>2</v>
      </c>
      <c r="V1859">
        <v>83</v>
      </c>
      <c r="W1859" s="12" t="s">
        <v>418</v>
      </c>
      <c r="X1859">
        <v>2</v>
      </c>
      <c r="Y1859">
        <v>2</v>
      </c>
      <c r="Z1859">
        <v>5</v>
      </c>
      <c r="AD1859" t="s">
        <v>1883</v>
      </c>
      <c r="AE1859">
        <v>1115</v>
      </c>
      <c r="AF1859" t="s">
        <v>367</v>
      </c>
    </row>
    <row r="1860" spans="1:32" x14ac:dyDescent="0.25">
      <c r="A1860" s="24" t="s">
        <v>365</v>
      </c>
      <c r="B1860" s="27" t="s">
        <v>366</v>
      </c>
      <c r="C1860" s="37" t="str">
        <f>VLOOKUP(X1860, method!$A$1:$B$15, 2, 0)</f>
        <v>中前</v>
      </c>
      <c r="D1860">
        <v>10</v>
      </c>
      <c r="E1860" s="141" t="str">
        <f t="shared" si="58"/>
        <v/>
      </c>
      <c r="F1860" s="141">
        <f>COUNTIF($B$2:B1860,B1860)</f>
        <v>5</v>
      </c>
      <c r="G1860" s="141" t="str">
        <f t="shared" si="59"/>
        <v/>
      </c>
      <c r="H1860">
        <v>10</v>
      </c>
      <c r="I1860">
        <v>1</v>
      </c>
      <c r="J1860" s="63" t="s">
        <v>140</v>
      </c>
      <c r="K1860" s="69" t="s">
        <v>385</v>
      </c>
      <c r="L1860" s="22" t="s">
        <v>135</v>
      </c>
      <c r="M1860">
        <v>135</v>
      </c>
      <c r="N1860">
        <v>123</v>
      </c>
      <c r="O1860">
        <v>20</v>
      </c>
      <c r="P1860">
        <v>130</v>
      </c>
      <c r="Q1860" t="s">
        <v>570</v>
      </c>
      <c r="R1860" t="s">
        <v>465</v>
      </c>
      <c r="S1860">
        <v>1400</v>
      </c>
      <c r="T1860" s="33" t="s">
        <v>427</v>
      </c>
      <c r="U1860">
        <v>2</v>
      </c>
      <c r="V1860">
        <v>85</v>
      </c>
      <c r="W1860" t="s">
        <v>753</v>
      </c>
      <c r="X1860">
        <v>4</v>
      </c>
      <c r="Y1860">
        <v>4</v>
      </c>
      <c r="Z1860">
        <v>6</v>
      </c>
      <c r="AA1860">
        <v>10</v>
      </c>
      <c r="AD1860" t="s">
        <v>921</v>
      </c>
      <c r="AE1860">
        <v>1105</v>
      </c>
      <c r="AF1860" t="s">
        <v>367</v>
      </c>
    </row>
    <row r="1861" spans="1:32" x14ac:dyDescent="0.25">
      <c r="A1861" s="24" t="s">
        <v>365</v>
      </c>
      <c r="B1861" s="27" t="s">
        <v>366</v>
      </c>
      <c r="C1861" s="37" t="str">
        <f>VLOOKUP(X1861, method!$A$1:$B$15, 2, 0)</f>
        <v>中前</v>
      </c>
      <c r="D1861">
        <v>9</v>
      </c>
      <c r="E1861" s="141" t="str">
        <f t="shared" si="58"/>
        <v/>
      </c>
      <c r="F1861" s="141">
        <f>COUNTIF($B$2:B1861,B1861)</f>
        <v>6</v>
      </c>
      <c r="G1861" s="141" t="str">
        <f t="shared" si="59"/>
        <v/>
      </c>
      <c r="H1861">
        <v>10</v>
      </c>
      <c r="I1861">
        <v>7</v>
      </c>
      <c r="J1861" s="63" t="s">
        <v>140</v>
      </c>
      <c r="K1861" s="63" t="s">
        <v>140</v>
      </c>
      <c r="L1861" s="22" t="s">
        <v>135</v>
      </c>
      <c r="M1861">
        <v>135</v>
      </c>
      <c r="N1861">
        <v>118</v>
      </c>
      <c r="O1861">
        <v>20</v>
      </c>
      <c r="P1861">
        <v>69</v>
      </c>
      <c r="Q1861" t="s">
        <v>664</v>
      </c>
      <c r="R1861" t="s">
        <v>483</v>
      </c>
      <c r="S1861">
        <v>1400</v>
      </c>
      <c r="T1861" s="34" t="s">
        <v>438</v>
      </c>
      <c r="U1861">
        <v>2</v>
      </c>
      <c r="V1861">
        <v>86</v>
      </c>
      <c r="W1861" t="s">
        <v>474</v>
      </c>
      <c r="X1861">
        <v>4</v>
      </c>
      <c r="Y1861">
        <v>5</v>
      </c>
      <c r="Z1861">
        <v>5</v>
      </c>
      <c r="AA1861">
        <v>9</v>
      </c>
      <c r="AD1861" t="s">
        <v>1213</v>
      </c>
      <c r="AE1861">
        <v>1113</v>
      </c>
      <c r="AF1861" t="s">
        <v>367</v>
      </c>
    </row>
    <row r="1862" spans="1:32" x14ac:dyDescent="0.25">
      <c r="A1862" s="24" t="s">
        <v>365</v>
      </c>
      <c r="B1862" s="27" t="s">
        <v>366</v>
      </c>
      <c r="C1862" s="36" t="str">
        <f>VLOOKUP(X1862, method!$A$1:$B$15, 2, 0)</f>
        <v>中後</v>
      </c>
      <c r="D1862">
        <v>11</v>
      </c>
      <c r="E1862" s="141" t="str">
        <f t="shared" si="58"/>
        <v/>
      </c>
      <c r="F1862" s="141">
        <f>COUNTIF($B$2:B1862,B1862)</f>
        <v>7</v>
      </c>
      <c r="G1862" s="141" t="str">
        <f t="shared" si="59"/>
        <v/>
      </c>
      <c r="H1862">
        <v>10</v>
      </c>
      <c r="I1862">
        <v>11</v>
      </c>
      <c r="J1862" s="63" t="s">
        <v>140</v>
      </c>
      <c r="K1862" s="63" t="s">
        <v>140</v>
      </c>
      <c r="L1862" s="22" t="s">
        <v>135</v>
      </c>
      <c r="M1862">
        <v>135</v>
      </c>
      <c r="N1862">
        <v>125</v>
      </c>
      <c r="O1862">
        <v>20</v>
      </c>
      <c r="P1862">
        <v>87</v>
      </c>
      <c r="Q1862" t="s">
        <v>437</v>
      </c>
      <c r="R1862" s="32" t="s">
        <v>432</v>
      </c>
      <c r="S1862" s="40">
        <v>1200</v>
      </c>
      <c r="T1862" s="34" t="s">
        <v>438</v>
      </c>
      <c r="U1862">
        <v>2</v>
      </c>
      <c r="V1862">
        <v>86</v>
      </c>
      <c r="W1862">
        <v>9</v>
      </c>
      <c r="X1862">
        <v>9</v>
      </c>
      <c r="Y1862">
        <v>9</v>
      </c>
      <c r="Z1862">
        <v>11</v>
      </c>
      <c r="AD1862" t="s">
        <v>1810</v>
      </c>
      <c r="AE1862">
        <v>1090</v>
      </c>
      <c r="AF1862" t="s">
        <v>367</v>
      </c>
    </row>
    <row r="1863" spans="1:32" x14ac:dyDescent="0.25">
      <c r="A1863" s="24" t="s">
        <v>365</v>
      </c>
      <c r="B1863" s="27" t="s">
        <v>366</v>
      </c>
      <c r="C1863" s="36" t="str">
        <f>VLOOKUP(X1863, method!$A$1:$B$15, 2, 0)</f>
        <v>中後</v>
      </c>
      <c r="D1863">
        <v>6</v>
      </c>
      <c r="E1863" s="141" t="str">
        <f t="shared" si="58"/>
        <v/>
      </c>
      <c r="F1863" s="141">
        <f>COUNTIF($B$2:B1863,B1863)</f>
        <v>8</v>
      </c>
      <c r="G1863" s="141" t="str">
        <f t="shared" si="59"/>
        <v/>
      </c>
      <c r="H1863">
        <v>10</v>
      </c>
      <c r="I1863">
        <v>8</v>
      </c>
      <c r="J1863" s="63" t="s">
        <v>140</v>
      </c>
      <c r="K1863" s="63" t="s">
        <v>140</v>
      </c>
      <c r="L1863" s="22" t="s">
        <v>135</v>
      </c>
      <c r="M1863">
        <v>135</v>
      </c>
      <c r="N1863">
        <v>124</v>
      </c>
      <c r="O1863">
        <v>20</v>
      </c>
      <c r="P1863">
        <v>45</v>
      </c>
      <c r="Q1863" t="s">
        <v>443</v>
      </c>
      <c r="R1863" s="32" t="s">
        <v>426</v>
      </c>
      <c r="S1863">
        <v>1000</v>
      </c>
      <c r="T1863" s="33" t="s">
        <v>427</v>
      </c>
      <c r="U1863">
        <v>2</v>
      </c>
      <c r="V1863">
        <v>86</v>
      </c>
      <c r="W1863" t="s">
        <v>474</v>
      </c>
      <c r="X1863">
        <v>8</v>
      </c>
      <c r="Y1863">
        <v>8</v>
      </c>
      <c r="Z1863">
        <v>6</v>
      </c>
      <c r="AD1863" t="s">
        <v>1884</v>
      </c>
      <c r="AE1863">
        <v>1080</v>
      </c>
      <c r="AF1863" t="s">
        <v>367</v>
      </c>
    </row>
    <row r="1864" spans="1:32" x14ac:dyDescent="0.25">
      <c r="A1864" s="24" t="s">
        <v>365</v>
      </c>
      <c r="B1864" s="27" t="s">
        <v>366</v>
      </c>
      <c r="C1864" s="35" t="str">
        <f>VLOOKUP(X1864, method!$A$1:$B$15, 2, 0)</f>
        <v>放頭</v>
      </c>
      <c r="D1864" s="28">
        <v>1</v>
      </c>
      <c r="E1864" s="140" t="str">
        <f t="shared" si="58"/>
        <v/>
      </c>
      <c r="F1864" s="140">
        <f>COUNTIF($B$2:B1864,B1864)</f>
        <v>9</v>
      </c>
      <c r="G1864" s="140" t="str">
        <f t="shared" si="59"/>
        <v/>
      </c>
      <c r="H1864">
        <v>10</v>
      </c>
      <c r="I1864">
        <v>1</v>
      </c>
      <c r="J1864" s="63" t="s">
        <v>140</v>
      </c>
      <c r="K1864" s="63" t="s">
        <v>140</v>
      </c>
      <c r="L1864" s="22" t="s">
        <v>135</v>
      </c>
      <c r="M1864">
        <v>135</v>
      </c>
      <c r="N1864">
        <v>135</v>
      </c>
      <c r="O1864">
        <v>20</v>
      </c>
      <c r="P1864">
        <v>6.3</v>
      </c>
      <c r="Q1864" t="s">
        <v>899</v>
      </c>
      <c r="R1864" s="31" t="s">
        <v>420</v>
      </c>
      <c r="S1864" s="40">
        <v>1200</v>
      </c>
      <c r="T1864" s="33" t="s">
        <v>427</v>
      </c>
      <c r="U1864">
        <v>3</v>
      </c>
      <c r="V1864">
        <v>80</v>
      </c>
      <c r="W1864" s="12" t="s">
        <v>423</v>
      </c>
      <c r="X1864">
        <v>2</v>
      </c>
      <c r="Y1864">
        <v>2</v>
      </c>
      <c r="Z1864">
        <v>1</v>
      </c>
      <c r="AD1864" t="s">
        <v>1334</v>
      </c>
      <c r="AE1864">
        <v>1095</v>
      </c>
      <c r="AF1864" t="s">
        <v>367</v>
      </c>
    </row>
    <row r="1865" spans="1:32" x14ac:dyDescent="0.25">
      <c r="A1865" s="24" t="s">
        <v>365</v>
      </c>
      <c r="B1865" s="27" t="s">
        <v>366</v>
      </c>
      <c r="C1865" s="37" t="str">
        <f>VLOOKUP(X1865, method!$A$1:$B$15, 2, 0)</f>
        <v>中前</v>
      </c>
      <c r="D1865">
        <v>9</v>
      </c>
      <c r="E1865" s="141" t="str">
        <f t="shared" si="58"/>
        <v/>
      </c>
      <c r="F1865" s="141">
        <f>COUNTIF($B$2:B1865,B1865)</f>
        <v>10</v>
      </c>
      <c r="G1865" s="141" t="str">
        <f t="shared" si="59"/>
        <v/>
      </c>
      <c r="H1865">
        <v>10</v>
      </c>
      <c r="I1865">
        <v>4</v>
      </c>
      <c r="J1865" s="63" t="s">
        <v>140</v>
      </c>
      <c r="K1865" s="52" t="s">
        <v>49</v>
      </c>
      <c r="L1865" s="22" t="s">
        <v>135</v>
      </c>
      <c r="M1865">
        <v>135</v>
      </c>
      <c r="N1865">
        <v>121</v>
      </c>
      <c r="O1865">
        <v>20</v>
      </c>
      <c r="P1865">
        <v>12</v>
      </c>
      <c r="Q1865" t="s">
        <v>783</v>
      </c>
      <c r="R1865" t="s">
        <v>465</v>
      </c>
      <c r="S1865" s="40">
        <v>1200</v>
      </c>
      <c r="T1865" s="33" t="s">
        <v>417</v>
      </c>
      <c r="U1865">
        <v>2</v>
      </c>
      <c r="V1865">
        <v>82</v>
      </c>
      <c r="W1865">
        <v>4</v>
      </c>
      <c r="X1865">
        <v>7</v>
      </c>
      <c r="Y1865">
        <v>6</v>
      </c>
      <c r="Z1865">
        <v>9</v>
      </c>
      <c r="AD1865" t="s">
        <v>1788</v>
      </c>
      <c r="AE1865">
        <v>1112</v>
      </c>
      <c r="AF1865" t="s">
        <v>367</v>
      </c>
    </row>
    <row r="1866" spans="1:32" x14ac:dyDescent="0.25">
      <c r="A1866" s="24" t="s">
        <v>365</v>
      </c>
      <c r="B1866" s="27" t="s">
        <v>366</v>
      </c>
      <c r="C1866" s="38" t="str">
        <f>VLOOKUP(X1866, method!$A$1:$B$15, 2, 0)</f>
        <v>留後</v>
      </c>
      <c r="D1866">
        <v>9</v>
      </c>
      <c r="E1866" s="141" t="str">
        <f t="shared" si="58"/>
        <v/>
      </c>
      <c r="F1866" s="141">
        <f>COUNTIF($B$2:B1866,B1866)</f>
        <v>11</v>
      </c>
      <c r="G1866" s="141" t="str">
        <f t="shared" si="59"/>
        <v/>
      </c>
      <c r="H1866">
        <v>10</v>
      </c>
      <c r="I1866">
        <v>9</v>
      </c>
      <c r="J1866" s="63" t="s">
        <v>140</v>
      </c>
      <c r="K1866" s="67" t="s">
        <v>195</v>
      </c>
      <c r="L1866" s="22" t="s">
        <v>135</v>
      </c>
      <c r="M1866">
        <v>135</v>
      </c>
      <c r="N1866">
        <v>135</v>
      </c>
      <c r="O1866">
        <v>20</v>
      </c>
      <c r="P1866">
        <v>16</v>
      </c>
      <c r="Q1866" t="s">
        <v>459</v>
      </c>
      <c r="R1866" t="s">
        <v>457</v>
      </c>
      <c r="S1866" s="40">
        <v>1200</v>
      </c>
      <c r="T1866" s="33" t="s">
        <v>417</v>
      </c>
      <c r="U1866">
        <v>3</v>
      </c>
      <c r="V1866">
        <v>84</v>
      </c>
      <c r="W1866">
        <v>12</v>
      </c>
      <c r="X1866">
        <v>12</v>
      </c>
      <c r="Y1866">
        <v>12</v>
      </c>
      <c r="Z1866">
        <v>9</v>
      </c>
      <c r="AD1866" t="s">
        <v>778</v>
      </c>
      <c r="AE1866">
        <v>1107</v>
      </c>
      <c r="AF1866" t="s">
        <v>367</v>
      </c>
    </row>
    <row r="1867" spans="1:32" x14ac:dyDescent="0.25">
      <c r="A1867" s="24" t="s">
        <v>365</v>
      </c>
      <c r="B1867" s="27" t="s">
        <v>366</v>
      </c>
      <c r="C1867" s="38" t="str">
        <f>VLOOKUP(X1867, method!$A$1:$B$15, 2, 0)</f>
        <v>留後</v>
      </c>
      <c r="D1867">
        <v>7</v>
      </c>
      <c r="E1867" s="141" t="str">
        <f t="shared" si="58"/>
        <v/>
      </c>
      <c r="F1867" s="141">
        <f>COUNTIF($B$2:B1867,B1867)</f>
        <v>12</v>
      </c>
      <c r="G1867" s="141" t="str">
        <f t="shared" si="59"/>
        <v/>
      </c>
      <c r="H1867">
        <v>10</v>
      </c>
      <c r="I1867">
        <v>12</v>
      </c>
      <c r="J1867" s="63" t="s">
        <v>140</v>
      </c>
      <c r="K1867" s="63" t="s">
        <v>140</v>
      </c>
      <c r="L1867" s="22" t="s">
        <v>135</v>
      </c>
      <c r="M1867">
        <v>135</v>
      </c>
      <c r="N1867">
        <v>121</v>
      </c>
      <c r="O1867">
        <v>20</v>
      </c>
      <c r="P1867">
        <v>114</v>
      </c>
      <c r="Q1867" t="s">
        <v>745</v>
      </c>
      <c r="R1867" t="s">
        <v>465</v>
      </c>
      <c r="S1867" s="40">
        <v>1200</v>
      </c>
      <c r="T1867" s="33" t="s">
        <v>417</v>
      </c>
      <c r="U1867">
        <v>2</v>
      </c>
      <c r="V1867">
        <v>84</v>
      </c>
      <c r="W1867">
        <v>5</v>
      </c>
      <c r="X1867">
        <v>13</v>
      </c>
      <c r="Y1867">
        <v>12</v>
      </c>
      <c r="Z1867">
        <v>7</v>
      </c>
      <c r="AD1867" t="s">
        <v>1807</v>
      </c>
      <c r="AE1867">
        <v>1119</v>
      </c>
      <c r="AF1867" t="s">
        <v>1885</v>
      </c>
    </row>
    <row r="1868" spans="1:32" x14ac:dyDescent="0.25">
      <c r="A1868" s="24" t="s">
        <v>365</v>
      </c>
      <c r="B1868" s="27" t="s">
        <v>366</v>
      </c>
      <c r="C1868" s="37" t="str">
        <f>VLOOKUP(X1868, method!$A$1:$B$15, 2, 0)</f>
        <v>中前</v>
      </c>
      <c r="D1868" s="28">
        <v>2</v>
      </c>
      <c r="E1868" s="140" t="str">
        <f t="shared" si="58"/>
        <v/>
      </c>
      <c r="F1868" s="140">
        <f>COUNTIF($B$2:B1868,B1868)</f>
        <v>13</v>
      </c>
      <c r="G1868" s="140" t="str">
        <f t="shared" si="59"/>
        <v/>
      </c>
      <c r="H1868">
        <v>10</v>
      </c>
      <c r="I1868">
        <v>1</v>
      </c>
      <c r="J1868" s="63" t="s">
        <v>140</v>
      </c>
      <c r="K1868" s="63" t="s">
        <v>140</v>
      </c>
      <c r="L1868" s="22" t="s">
        <v>135</v>
      </c>
      <c r="M1868">
        <v>135</v>
      </c>
      <c r="N1868">
        <v>119</v>
      </c>
      <c r="O1868">
        <v>20</v>
      </c>
      <c r="P1868">
        <v>20</v>
      </c>
      <c r="Q1868" t="s">
        <v>588</v>
      </c>
      <c r="R1868" s="32" t="s">
        <v>416</v>
      </c>
      <c r="S1868" s="40">
        <v>1200</v>
      </c>
      <c r="T1868" s="34" t="s">
        <v>438</v>
      </c>
      <c r="U1868">
        <v>2</v>
      </c>
      <c r="V1868">
        <v>83</v>
      </c>
      <c r="W1868" s="12" t="s">
        <v>654</v>
      </c>
      <c r="X1868">
        <v>6</v>
      </c>
      <c r="Y1868">
        <v>3</v>
      </c>
      <c r="Z1868">
        <v>2</v>
      </c>
      <c r="AD1868" t="s">
        <v>71</v>
      </c>
      <c r="AE1868">
        <v>1097</v>
      </c>
      <c r="AF1868" t="s">
        <v>161</v>
      </c>
    </row>
    <row r="1869" spans="1:32" x14ac:dyDescent="0.25">
      <c r="A1869" s="24" t="s">
        <v>365</v>
      </c>
      <c r="B1869" s="27" t="s">
        <v>366</v>
      </c>
      <c r="C1869" s="37" t="str">
        <f>VLOOKUP(X1869, method!$A$1:$B$15, 2, 0)</f>
        <v>中前</v>
      </c>
      <c r="D1869">
        <v>6</v>
      </c>
      <c r="E1869" s="141" t="str">
        <f t="shared" si="58"/>
        <v/>
      </c>
      <c r="F1869" s="141">
        <f>COUNTIF($B$2:B1869,B1869)</f>
        <v>14</v>
      </c>
      <c r="G1869" s="141" t="str">
        <f t="shared" si="59"/>
        <v/>
      </c>
      <c r="H1869">
        <v>10</v>
      </c>
      <c r="I1869">
        <v>3</v>
      </c>
      <c r="J1869" s="63" t="s">
        <v>140</v>
      </c>
      <c r="K1869" s="63" t="s">
        <v>140</v>
      </c>
      <c r="L1869" s="22" t="s">
        <v>135</v>
      </c>
      <c r="M1869">
        <v>135</v>
      </c>
      <c r="N1869">
        <v>122</v>
      </c>
      <c r="O1869">
        <v>20</v>
      </c>
      <c r="P1869">
        <v>70</v>
      </c>
      <c r="Q1869" t="s">
        <v>464</v>
      </c>
      <c r="R1869" t="s">
        <v>465</v>
      </c>
      <c r="S1869">
        <v>1000</v>
      </c>
      <c r="T1869" s="33" t="s">
        <v>417</v>
      </c>
      <c r="U1869">
        <v>2</v>
      </c>
      <c r="V1869">
        <v>85</v>
      </c>
      <c r="W1869">
        <v>5</v>
      </c>
      <c r="X1869">
        <v>4</v>
      </c>
      <c r="Y1869">
        <v>8</v>
      </c>
      <c r="Z1869">
        <v>6</v>
      </c>
      <c r="AD1869" t="s">
        <v>517</v>
      </c>
      <c r="AE1869">
        <v>1106</v>
      </c>
      <c r="AF1869" t="s">
        <v>161</v>
      </c>
    </row>
    <row r="1870" spans="1:32" x14ac:dyDescent="0.25">
      <c r="A1870" s="24" t="s">
        <v>365</v>
      </c>
      <c r="B1870" s="27" t="s">
        <v>366</v>
      </c>
      <c r="C1870" s="37" t="str">
        <f>VLOOKUP(X1870, method!$A$1:$B$15, 2, 0)</f>
        <v>中前</v>
      </c>
      <c r="D1870">
        <v>10</v>
      </c>
      <c r="E1870" s="141" t="str">
        <f t="shared" si="58"/>
        <v/>
      </c>
      <c r="F1870" s="141">
        <f>COUNTIF($B$2:B1870,B1870)</f>
        <v>15</v>
      </c>
      <c r="G1870" s="141" t="str">
        <f t="shared" si="59"/>
        <v/>
      </c>
      <c r="H1870">
        <v>10</v>
      </c>
      <c r="I1870">
        <v>12</v>
      </c>
      <c r="J1870" s="63" t="s">
        <v>140</v>
      </c>
      <c r="K1870" s="65" t="s">
        <v>167</v>
      </c>
      <c r="L1870" s="22" t="s">
        <v>135</v>
      </c>
      <c r="M1870">
        <v>135</v>
      </c>
      <c r="N1870">
        <v>123</v>
      </c>
      <c r="O1870">
        <v>20</v>
      </c>
      <c r="P1870">
        <v>87</v>
      </c>
      <c r="Q1870" t="s">
        <v>634</v>
      </c>
      <c r="R1870" t="s">
        <v>465</v>
      </c>
      <c r="S1870" s="40">
        <v>1200</v>
      </c>
      <c r="T1870" s="33" t="s">
        <v>427</v>
      </c>
      <c r="U1870">
        <v>2</v>
      </c>
      <c r="V1870">
        <v>87</v>
      </c>
      <c r="W1870" t="s">
        <v>522</v>
      </c>
      <c r="X1870">
        <v>6</v>
      </c>
      <c r="Y1870">
        <v>5</v>
      </c>
      <c r="Z1870">
        <v>10</v>
      </c>
      <c r="AD1870" t="s">
        <v>1806</v>
      </c>
      <c r="AE1870">
        <v>1102</v>
      </c>
      <c r="AF1870" t="s">
        <v>161</v>
      </c>
    </row>
    <row r="1871" spans="1:32" x14ac:dyDescent="0.25">
      <c r="A1871" s="24" t="s">
        <v>365</v>
      </c>
      <c r="B1871" s="27" t="s">
        <v>366</v>
      </c>
      <c r="C1871" s="35" t="str">
        <f>VLOOKUP(X1871, method!$A$1:$B$15, 2, 0)</f>
        <v>放頭</v>
      </c>
      <c r="D1871">
        <v>6</v>
      </c>
      <c r="E1871" s="141" t="str">
        <f t="shared" si="58"/>
        <v/>
      </c>
      <c r="F1871" s="141">
        <f>COUNTIF($B$2:B1871,B1871)</f>
        <v>16</v>
      </c>
      <c r="G1871" s="141" t="str">
        <f t="shared" si="59"/>
        <v/>
      </c>
      <c r="H1871">
        <v>10</v>
      </c>
      <c r="I1871">
        <v>3</v>
      </c>
      <c r="J1871" s="63" t="s">
        <v>140</v>
      </c>
      <c r="K1871" s="54" t="s">
        <v>58</v>
      </c>
      <c r="L1871" s="22" t="s">
        <v>135</v>
      </c>
      <c r="M1871">
        <v>135</v>
      </c>
      <c r="N1871">
        <v>116</v>
      </c>
      <c r="O1871">
        <v>20</v>
      </c>
      <c r="P1871">
        <v>5.0999999999999996</v>
      </c>
      <c r="Q1871" t="s">
        <v>637</v>
      </c>
      <c r="R1871" t="s">
        <v>501</v>
      </c>
      <c r="S1871">
        <v>1400</v>
      </c>
      <c r="T1871" s="34" t="s">
        <v>438</v>
      </c>
      <c r="U1871" t="s">
        <v>1474</v>
      </c>
      <c r="V1871">
        <v>87</v>
      </c>
      <c r="W1871" t="s">
        <v>474</v>
      </c>
      <c r="X1871">
        <v>3</v>
      </c>
      <c r="Y1871">
        <v>4</v>
      </c>
      <c r="Z1871">
        <v>5</v>
      </c>
      <c r="AA1871">
        <v>6</v>
      </c>
      <c r="AD1871" t="s">
        <v>780</v>
      </c>
      <c r="AE1871">
        <v>1083</v>
      </c>
      <c r="AF1871" t="s">
        <v>161</v>
      </c>
    </row>
    <row r="1872" spans="1:32" x14ac:dyDescent="0.25">
      <c r="A1872" s="24" t="s">
        <v>365</v>
      </c>
      <c r="B1872" s="27" t="s">
        <v>366</v>
      </c>
      <c r="C1872" s="35" t="str">
        <f>VLOOKUP(X1872, method!$A$1:$B$15, 2, 0)</f>
        <v>放頭</v>
      </c>
      <c r="D1872">
        <v>8</v>
      </c>
      <c r="E1872" s="141" t="str">
        <f t="shared" si="58"/>
        <v/>
      </c>
      <c r="F1872" s="141">
        <f>COUNTIF($B$2:B1872,B1872)</f>
        <v>17</v>
      </c>
      <c r="G1872" s="141" t="str">
        <f t="shared" si="59"/>
        <v/>
      </c>
      <c r="H1872">
        <v>10</v>
      </c>
      <c r="I1872">
        <v>3</v>
      </c>
      <c r="J1872" s="63" t="s">
        <v>140</v>
      </c>
      <c r="K1872" s="52" t="s">
        <v>49</v>
      </c>
      <c r="L1872" s="22" t="s">
        <v>135</v>
      </c>
      <c r="M1872">
        <v>135</v>
      </c>
      <c r="N1872">
        <v>126</v>
      </c>
      <c r="O1872">
        <v>20</v>
      </c>
      <c r="P1872">
        <v>5.0999999999999996</v>
      </c>
      <c r="Q1872" t="s">
        <v>476</v>
      </c>
      <c r="R1872" t="s">
        <v>477</v>
      </c>
      <c r="S1872">
        <v>1400</v>
      </c>
      <c r="T1872" s="33" t="s">
        <v>417</v>
      </c>
      <c r="U1872">
        <v>2</v>
      </c>
      <c r="V1872">
        <v>88</v>
      </c>
      <c r="W1872" t="s">
        <v>589</v>
      </c>
      <c r="X1872">
        <v>3</v>
      </c>
      <c r="Y1872">
        <v>3</v>
      </c>
      <c r="Z1872">
        <v>5</v>
      </c>
      <c r="AA1872">
        <v>8</v>
      </c>
      <c r="AD1872" t="s">
        <v>1886</v>
      </c>
      <c r="AE1872">
        <v>1090</v>
      </c>
      <c r="AF1872" t="s">
        <v>161</v>
      </c>
    </row>
    <row r="1873" spans="1:32" x14ac:dyDescent="0.25">
      <c r="A1873" s="24" t="s">
        <v>365</v>
      </c>
      <c r="B1873" s="27" t="s">
        <v>366</v>
      </c>
      <c r="C1873" s="37" t="str">
        <f>VLOOKUP(X1873, method!$A$1:$B$15, 2, 0)</f>
        <v>中前</v>
      </c>
      <c r="D1873" s="28">
        <v>3</v>
      </c>
      <c r="E1873" s="140" t="str">
        <f t="shared" si="58"/>
        <v/>
      </c>
      <c r="F1873" s="140">
        <f>COUNTIF($B$2:B1873,B1873)</f>
        <v>18</v>
      </c>
      <c r="G1873" s="140" t="str">
        <f t="shared" si="59"/>
        <v/>
      </c>
      <c r="H1873">
        <v>10</v>
      </c>
      <c r="I1873">
        <v>2</v>
      </c>
      <c r="J1873" s="63" t="s">
        <v>140</v>
      </c>
      <c r="K1873" s="63" t="s">
        <v>140</v>
      </c>
      <c r="L1873" s="22" t="s">
        <v>135</v>
      </c>
      <c r="M1873">
        <v>135</v>
      </c>
      <c r="N1873">
        <v>127</v>
      </c>
      <c r="O1873">
        <v>20</v>
      </c>
      <c r="P1873">
        <v>2.2999999999999998</v>
      </c>
      <c r="Q1873" t="s">
        <v>1171</v>
      </c>
      <c r="R1873" t="s">
        <v>477</v>
      </c>
      <c r="S1873">
        <v>1400</v>
      </c>
      <c r="T1873" s="33" t="s">
        <v>417</v>
      </c>
      <c r="U1873">
        <v>2</v>
      </c>
      <c r="V1873">
        <v>88</v>
      </c>
      <c r="W1873" s="12">
        <v>1</v>
      </c>
      <c r="X1873">
        <v>4</v>
      </c>
      <c r="Y1873">
        <v>4</v>
      </c>
      <c r="Z1873">
        <v>3</v>
      </c>
      <c r="AA1873">
        <v>3</v>
      </c>
      <c r="AD1873" t="s">
        <v>787</v>
      </c>
      <c r="AE1873">
        <v>1096</v>
      </c>
      <c r="AF1873" t="s">
        <v>161</v>
      </c>
    </row>
    <row r="1874" spans="1:32" x14ac:dyDescent="0.25">
      <c r="A1874" s="24" t="s">
        <v>365</v>
      </c>
      <c r="B1874" s="27" t="s">
        <v>366</v>
      </c>
      <c r="C1874" s="35" t="str">
        <f>VLOOKUP(X1874, method!$A$1:$B$15, 2, 0)</f>
        <v>放頭</v>
      </c>
      <c r="D1874" s="28">
        <v>3</v>
      </c>
      <c r="E1874" s="140" t="str">
        <f t="shared" si="58"/>
        <v/>
      </c>
      <c r="F1874" s="140">
        <f>COUNTIF($B$2:B1874,B1874)</f>
        <v>19</v>
      </c>
      <c r="G1874" s="140" t="str">
        <f t="shared" si="59"/>
        <v/>
      </c>
      <c r="H1874">
        <v>10</v>
      </c>
      <c r="I1874">
        <v>4</v>
      </c>
      <c r="J1874" s="63" t="s">
        <v>140</v>
      </c>
      <c r="K1874" s="54" t="s">
        <v>58</v>
      </c>
      <c r="L1874" s="22" t="s">
        <v>135</v>
      </c>
      <c r="M1874">
        <v>135</v>
      </c>
      <c r="N1874">
        <v>115</v>
      </c>
      <c r="O1874">
        <v>20</v>
      </c>
      <c r="P1874">
        <v>3.6</v>
      </c>
      <c r="Q1874" t="s">
        <v>757</v>
      </c>
      <c r="R1874" t="s">
        <v>479</v>
      </c>
      <c r="S1874">
        <v>1400</v>
      </c>
      <c r="T1874" s="33" t="s">
        <v>417</v>
      </c>
      <c r="U1874">
        <v>1</v>
      </c>
      <c r="V1874">
        <v>87</v>
      </c>
      <c r="W1874" s="12" t="s">
        <v>654</v>
      </c>
      <c r="X1874">
        <v>2</v>
      </c>
      <c r="Y1874">
        <v>2</v>
      </c>
      <c r="Z1874">
        <v>2</v>
      </c>
      <c r="AA1874">
        <v>3</v>
      </c>
      <c r="AD1874" t="s">
        <v>1241</v>
      </c>
      <c r="AE1874">
        <v>1100</v>
      </c>
      <c r="AF1874" t="s">
        <v>161</v>
      </c>
    </row>
    <row r="1875" spans="1:32" x14ac:dyDescent="0.25">
      <c r="A1875" s="24" t="s">
        <v>365</v>
      </c>
      <c r="B1875" s="27" t="s">
        <v>366</v>
      </c>
      <c r="C1875" s="35" t="str">
        <f>VLOOKUP(X1875, method!$A$1:$B$15, 2, 0)</f>
        <v>放頭</v>
      </c>
      <c r="D1875" s="28">
        <v>2</v>
      </c>
      <c r="E1875" s="140" t="str">
        <f t="shared" si="58"/>
        <v/>
      </c>
      <c r="F1875" s="140">
        <f>COUNTIF($B$2:B1875,B1875)</f>
        <v>20</v>
      </c>
      <c r="G1875" s="140" t="str">
        <f t="shared" si="59"/>
        <v/>
      </c>
      <c r="H1875">
        <v>10</v>
      </c>
      <c r="I1875">
        <v>4</v>
      </c>
      <c r="J1875" s="63" t="s">
        <v>140</v>
      </c>
      <c r="K1875" s="63" t="s">
        <v>140</v>
      </c>
      <c r="L1875" s="22" t="s">
        <v>135</v>
      </c>
      <c r="M1875">
        <v>135</v>
      </c>
      <c r="N1875">
        <v>120</v>
      </c>
      <c r="O1875">
        <v>20</v>
      </c>
      <c r="P1875">
        <v>19</v>
      </c>
      <c r="Q1875" t="s">
        <v>1173</v>
      </c>
      <c r="R1875" t="s">
        <v>483</v>
      </c>
      <c r="S1875">
        <v>1400</v>
      </c>
      <c r="T1875" s="34" t="s">
        <v>755</v>
      </c>
      <c r="U1875">
        <v>2</v>
      </c>
      <c r="V1875">
        <v>85</v>
      </c>
      <c r="W1875" s="12" t="s">
        <v>581</v>
      </c>
      <c r="X1875">
        <v>1</v>
      </c>
      <c r="Y1875">
        <v>3</v>
      </c>
      <c r="Z1875">
        <v>3</v>
      </c>
      <c r="AA1875">
        <v>2</v>
      </c>
      <c r="AD1875" t="s">
        <v>1887</v>
      </c>
      <c r="AE1875">
        <v>1097</v>
      </c>
      <c r="AF1875" t="s">
        <v>161</v>
      </c>
    </row>
    <row r="1876" spans="1:32" x14ac:dyDescent="0.25">
      <c r="A1876" s="24" t="s">
        <v>365</v>
      </c>
      <c r="B1876" s="27" t="s">
        <v>366</v>
      </c>
      <c r="C1876" s="35" t="str">
        <f>VLOOKUP(X1876, method!$A$1:$B$15, 2, 0)</f>
        <v>放頭</v>
      </c>
      <c r="D1876" s="28">
        <v>2</v>
      </c>
      <c r="E1876" s="140" t="str">
        <f t="shared" si="58"/>
        <v/>
      </c>
      <c r="F1876" s="140">
        <f>COUNTIF($B$2:B1876,B1876)</f>
        <v>21</v>
      </c>
      <c r="G1876" s="140" t="str">
        <f t="shared" si="59"/>
        <v/>
      </c>
      <c r="H1876">
        <v>10</v>
      </c>
      <c r="I1876">
        <v>7</v>
      </c>
      <c r="J1876" s="63" t="s">
        <v>140</v>
      </c>
      <c r="K1876" s="63" t="s">
        <v>140</v>
      </c>
      <c r="L1876" s="22" t="s">
        <v>135</v>
      </c>
      <c r="M1876">
        <v>135</v>
      </c>
      <c r="N1876">
        <v>123</v>
      </c>
      <c r="O1876">
        <v>20</v>
      </c>
      <c r="P1876">
        <v>11</v>
      </c>
      <c r="Q1876" t="s">
        <v>1565</v>
      </c>
      <c r="R1876" t="s">
        <v>457</v>
      </c>
      <c r="S1876" s="40">
        <v>1200</v>
      </c>
      <c r="T1876" s="33" t="s">
        <v>417</v>
      </c>
      <c r="U1876">
        <v>2</v>
      </c>
      <c r="V1876">
        <v>84</v>
      </c>
      <c r="W1876" s="12" t="s">
        <v>539</v>
      </c>
      <c r="X1876">
        <v>2</v>
      </c>
      <c r="Y1876">
        <v>2</v>
      </c>
      <c r="Z1876">
        <v>2</v>
      </c>
      <c r="AD1876" t="s">
        <v>1811</v>
      </c>
      <c r="AE1876">
        <v>1091</v>
      </c>
      <c r="AF1876" t="s">
        <v>161</v>
      </c>
    </row>
    <row r="1877" spans="1:32" x14ac:dyDescent="0.25">
      <c r="A1877" s="24" t="s">
        <v>365</v>
      </c>
      <c r="B1877" s="27" t="s">
        <v>366</v>
      </c>
      <c r="C1877" s="37" t="str">
        <f>VLOOKUP(X1877, method!$A$1:$B$15, 2, 0)</f>
        <v>中前</v>
      </c>
      <c r="D1877" s="28">
        <v>3</v>
      </c>
      <c r="E1877" s="140" t="str">
        <f t="shared" si="58"/>
        <v/>
      </c>
      <c r="F1877" s="140">
        <f>COUNTIF($B$2:B1877,B1877)</f>
        <v>22</v>
      </c>
      <c r="G1877" s="140" t="str">
        <f t="shared" si="59"/>
        <v/>
      </c>
      <c r="H1877">
        <v>10</v>
      </c>
      <c r="I1877">
        <v>1</v>
      </c>
      <c r="J1877" s="63" t="s">
        <v>140</v>
      </c>
      <c r="K1877" s="54" t="s">
        <v>58</v>
      </c>
      <c r="L1877" s="22" t="s">
        <v>135</v>
      </c>
      <c r="M1877">
        <v>135</v>
      </c>
      <c r="N1877">
        <v>121</v>
      </c>
      <c r="O1877">
        <v>20</v>
      </c>
      <c r="P1877">
        <v>5.0999999999999996</v>
      </c>
      <c r="Q1877" t="s">
        <v>760</v>
      </c>
      <c r="R1877" s="32" t="s">
        <v>416</v>
      </c>
      <c r="S1877" s="40">
        <v>1200</v>
      </c>
      <c r="T1877" s="33" t="s">
        <v>417</v>
      </c>
      <c r="U1877">
        <v>2</v>
      </c>
      <c r="V1877">
        <v>84</v>
      </c>
      <c r="W1877" s="12" t="s">
        <v>446</v>
      </c>
      <c r="X1877">
        <v>4</v>
      </c>
      <c r="Y1877">
        <v>3</v>
      </c>
      <c r="Z1877">
        <v>3</v>
      </c>
      <c r="AD1877" t="s">
        <v>66</v>
      </c>
      <c r="AE1877">
        <v>1100</v>
      </c>
      <c r="AF1877" t="s">
        <v>161</v>
      </c>
    </row>
    <row r="1878" spans="1:32" x14ac:dyDescent="0.25">
      <c r="A1878" s="24" t="s">
        <v>365</v>
      </c>
      <c r="B1878" s="27" t="s">
        <v>366</v>
      </c>
      <c r="C1878" s="35" t="str">
        <f>VLOOKUP(X1878, method!$A$1:$B$15, 2, 0)</f>
        <v>放頭</v>
      </c>
      <c r="D1878" s="30">
        <v>5</v>
      </c>
      <c r="E1878" s="141" t="str">
        <f t="shared" si="58"/>
        <v/>
      </c>
      <c r="F1878" s="141">
        <f>COUNTIF($B$2:B1878,B1878)</f>
        <v>23</v>
      </c>
      <c r="G1878" s="141" t="str">
        <f t="shared" si="59"/>
        <v/>
      </c>
      <c r="H1878">
        <v>10</v>
      </c>
      <c r="I1878">
        <v>6</v>
      </c>
      <c r="J1878" s="63" t="s">
        <v>140</v>
      </c>
      <c r="K1878" s="63" t="s">
        <v>140</v>
      </c>
      <c r="L1878" s="22" t="s">
        <v>135</v>
      </c>
      <c r="M1878">
        <v>135</v>
      </c>
      <c r="N1878">
        <v>135</v>
      </c>
      <c r="O1878">
        <v>20</v>
      </c>
      <c r="P1878">
        <v>5.4</v>
      </c>
      <c r="Q1878" t="s">
        <v>812</v>
      </c>
      <c r="R1878" s="32" t="s">
        <v>426</v>
      </c>
      <c r="S1878" s="40">
        <v>1200</v>
      </c>
      <c r="T1878" s="33" t="s">
        <v>417</v>
      </c>
      <c r="U1878">
        <v>3</v>
      </c>
      <c r="V1878">
        <v>85</v>
      </c>
      <c r="W1878" s="12" t="s">
        <v>552</v>
      </c>
      <c r="X1878">
        <v>3</v>
      </c>
      <c r="Y1878">
        <v>2</v>
      </c>
      <c r="Z1878">
        <v>5</v>
      </c>
      <c r="AD1878" t="s">
        <v>1120</v>
      </c>
      <c r="AE1878">
        <v>1098</v>
      </c>
      <c r="AF1878" t="s">
        <v>161</v>
      </c>
    </row>
    <row r="1879" spans="1:32" x14ac:dyDescent="0.25">
      <c r="A1879" s="24" t="s">
        <v>365</v>
      </c>
      <c r="B1879" s="27" t="s">
        <v>366</v>
      </c>
      <c r="C1879" s="35" t="str">
        <f>VLOOKUP(X1879, method!$A$1:$B$15, 2, 0)</f>
        <v>放頭</v>
      </c>
      <c r="D1879" s="28">
        <v>3</v>
      </c>
      <c r="E1879" s="140" t="str">
        <f t="shared" si="58"/>
        <v/>
      </c>
      <c r="F1879" s="140">
        <f>COUNTIF($B$2:B1879,B1879)</f>
        <v>24</v>
      </c>
      <c r="G1879" s="140" t="str">
        <f t="shared" si="59"/>
        <v/>
      </c>
      <c r="H1879">
        <v>10</v>
      </c>
      <c r="I1879">
        <v>8</v>
      </c>
      <c r="J1879" s="63" t="s">
        <v>140</v>
      </c>
      <c r="K1879" s="63" t="s">
        <v>140</v>
      </c>
      <c r="L1879" s="22" t="s">
        <v>135</v>
      </c>
      <c r="M1879">
        <v>135</v>
      </c>
      <c r="N1879">
        <v>118</v>
      </c>
      <c r="O1879">
        <v>20</v>
      </c>
      <c r="P1879">
        <v>12</v>
      </c>
      <c r="Q1879" t="s">
        <v>1571</v>
      </c>
      <c r="R1879" t="s">
        <v>457</v>
      </c>
      <c r="S1879" s="40">
        <v>1200</v>
      </c>
      <c r="T1879" s="33" t="s">
        <v>417</v>
      </c>
      <c r="U1879">
        <v>2</v>
      </c>
      <c r="V1879">
        <v>85</v>
      </c>
      <c r="W1879" s="12" t="s">
        <v>552</v>
      </c>
      <c r="X1879">
        <v>3</v>
      </c>
      <c r="Y1879">
        <v>4</v>
      </c>
      <c r="Z1879">
        <v>3</v>
      </c>
      <c r="AD1879" t="s">
        <v>1882</v>
      </c>
      <c r="AE1879">
        <v>1110</v>
      </c>
      <c r="AF1879" t="s">
        <v>669</v>
      </c>
    </row>
    <row r="1880" spans="1:32" x14ac:dyDescent="0.25">
      <c r="A1880" s="24" t="s">
        <v>365</v>
      </c>
      <c r="B1880" s="27" t="s">
        <v>366</v>
      </c>
      <c r="C1880" s="35" t="str">
        <f>VLOOKUP(X1880, method!$A$1:$B$15, 2, 0)</f>
        <v>放頭</v>
      </c>
      <c r="D1880" s="28">
        <v>2</v>
      </c>
      <c r="E1880" s="140" t="str">
        <f t="shared" si="58"/>
        <v/>
      </c>
      <c r="F1880" s="140">
        <f>COUNTIF($B$2:B1880,B1880)</f>
        <v>25</v>
      </c>
      <c r="G1880" s="140" t="str">
        <f t="shared" si="59"/>
        <v/>
      </c>
      <c r="H1880">
        <v>10</v>
      </c>
      <c r="I1880">
        <v>2</v>
      </c>
      <c r="J1880" s="63" t="s">
        <v>140</v>
      </c>
      <c r="K1880" s="63" t="s">
        <v>140</v>
      </c>
      <c r="L1880" s="22" t="s">
        <v>135</v>
      </c>
      <c r="M1880">
        <v>135</v>
      </c>
      <c r="N1880">
        <v>119</v>
      </c>
      <c r="O1880">
        <v>20</v>
      </c>
      <c r="P1880">
        <v>8.9</v>
      </c>
      <c r="Q1880" t="s">
        <v>765</v>
      </c>
      <c r="R1880" s="32" t="s">
        <v>432</v>
      </c>
      <c r="S1880" s="40">
        <v>1200</v>
      </c>
      <c r="T1880" s="33" t="s">
        <v>417</v>
      </c>
      <c r="U1880">
        <v>2</v>
      </c>
      <c r="V1880">
        <v>83</v>
      </c>
      <c r="W1880" s="12" t="s">
        <v>989</v>
      </c>
      <c r="X1880">
        <v>3</v>
      </c>
      <c r="Y1880">
        <v>4</v>
      </c>
      <c r="Z1880">
        <v>2</v>
      </c>
      <c r="AD1880" t="s">
        <v>77</v>
      </c>
      <c r="AE1880">
        <v>1101</v>
      </c>
      <c r="AF1880" t="s">
        <v>87</v>
      </c>
    </row>
    <row r="1881" spans="1:32" x14ac:dyDescent="0.25">
      <c r="A1881" s="24" t="s">
        <v>365</v>
      </c>
      <c r="B1881" s="27" t="s">
        <v>366</v>
      </c>
      <c r="C1881" s="36" t="str">
        <f>VLOOKUP(X1881, method!$A$1:$B$15, 2, 0)</f>
        <v>中後</v>
      </c>
      <c r="D1881" s="28">
        <v>3</v>
      </c>
      <c r="E1881" s="140" t="str">
        <f t="shared" si="58"/>
        <v/>
      </c>
      <c r="F1881" s="140">
        <f>COUNTIF($B$2:B1881,B1881)</f>
        <v>26</v>
      </c>
      <c r="G1881" s="140" t="str">
        <f t="shared" si="59"/>
        <v/>
      </c>
      <c r="H1881">
        <v>10</v>
      </c>
      <c r="I1881">
        <v>4</v>
      </c>
      <c r="J1881" s="63" t="s">
        <v>140</v>
      </c>
      <c r="K1881" s="63" t="s">
        <v>140</v>
      </c>
      <c r="L1881" s="22" t="s">
        <v>135</v>
      </c>
      <c r="M1881">
        <v>135</v>
      </c>
      <c r="N1881">
        <v>117</v>
      </c>
      <c r="O1881">
        <v>20</v>
      </c>
      <c r="P1881">
        <v>7.6</v>
      </c>
      <c r="Q1881" t="s">
        <v>1457</v>
      </c>
      <c r="R1881" t="s">
        <v>477</v>
      </c>
      <c r="S1881">
        <v>1000</v>
      </c>
      <c r="T1881" s="33" t="s">
        <v>417</v>
      </c>
      <c r="U1881">
        <v>2</v>
      </c>
      <c r="V1881">
        <v>82</v>
      </c>
      <c r="W1881" s="12">
        <v>1</v>
      </c>
      <c r="X1881">
        <v>8</v>
      </c>
      <c r="Y1881">
        <v>8</v>
      </c>
      <c r="Z1881">
        <v>3</v>
      </c>
      <c r="AD1881" t="s">
        <v>1818</v>
      </c>
      <c r="AE1881">
        <v>1094</v>
      </c>
      <c r="AF1881" t="s">
        <v>87</v>
      </c>
    </row>
    <row r="1882" spans="1:32" x14ac:dyDescent="0.25">
      <c r="A1882" s="24" t="s">
        <v>365</v>
      </c>
      <c r="B1882" s="27" t="s">
        <v>366</v>
      </c>
      <c r="C1882" s="35" t="str">
        <f>VLOOKUP(X1882, method!$A$1:$B$15, 2, 0)</f>
        <v>放頭</v>
      </c>
      <c r="D1882" s="30">
        <v>5</v>
      </c>
      <c r="E1882" s="141" t="str">
        <f t="shared" si="58"/>
        <v/>
      </c>
      <c r="F1882" s="141">
        <f>COUNTIF($B$2:B1882,B1882)</f>
        <v>27</v>
      </c>
      <c r="G1882" s="141" t="str">
        <f t="shared" si="59"/>
        <v/>
      </c>
      <c r="H1882">
        <v>10</v>
      </c>
      <c r="I1882">
        <v>4</v>
      </c>
      <c r="J1882" s="63" t="s">
        <v>140</v>
      </c>
      <c r="K1882" s="63" t="s">
        <v>140</v>
      </c>
      <c r="L1882" s="22" t="s">
        <v>135</v>
      </c>
      <c r="M1882">
        <v>135</v>
      </c>
      <c r="N1882">
        <v>120</v>
      </c>
      <c r="O1882">
        <v>20</v>
      </c>
      <c r="P1882">
        <v>5.7</v>
      </c>
      <c r="Q1882" t="s">
        <v>1054</v>
      </c>
      <c r="R1882" s="32" t="s">
        <v>426</v>
      </c>
      <c r="S1882" s="40">
        <v>1200</v>
      </c>
      <c r="T1882" s="33" t="s">
        <v>417</v>
      </c>
      <c r="U1882">
        <v>2</v>
      </c>
      <c r="V1882">
        <v>82</v>
      </c>
      <c r="W1882">
        <v>3</v>
      </c>
      <c r="X1882">
        <v>2</v>
      </c>
      <c r="Y1882">
        <v>2</v>
      </c>
      <c r="Z1882">
        <v>5</v>
      </c>
      <c r="AD1882" t="s">
        <v>888</v>
      </c>
      <c r="AE1882">
        <v>1100</v>
      </c>
      <c r="AF1882" t="s">
        <v>87</v>
      </c>
    </row>
    <row r="1883" spans="1:32" x14ac:dyDescent="0.25">
      <c r="A1883" s="24" t="s">
        <v>365</v>
      </c>
      <c r="B1883" s="27" t="s">
        <v>366</v>
      </c>
      <c r="C1883" s="35" t="str">
        <f>VLOOKUP(X1883, method!$A$1:$B$15, 2, 0)</f>
        <v>放頭</v>
      </c>
      <c r="D1883" s="28">
        <v>1</v>
      </c>
      <c r="E1883" s="140" t="str">
        <f t="shared" si="58"/>
        <v/>
      </c>
      <c r="F1883" s="140">
        <f>COUNTIF($B$2:B1883,B1883)</f>
        <v>28</v>
      </c>
      <c r="G1883" s="140" t="str">
        <f t="shared" si="59"/>
        <v/>
      </c>
      <c r="H1883">
        <v>10</v>
      </c>
      <c r="I1883">
        <v>5</v>
      </c>
      <c r="J1883" s="63" t="s">
        <v>140</v>
      </c>
      <c r="K1883" s="63" t="s">
        <v>140</v>
      </c>
      <c r="L1883" s="22" t="s">
        <v>135</v>
      </c>
      <c r="M1883">
        <v>135</v>
      </c>
      <c r="N1883">
        <v>135</v>
      </c>
      <c r="O1883">
        <v>20</v>
      </c>
      <c r="P1883">
        <v>4.8</v>
      </c>
      <c r="Q1883" t="s">
        <v>769</v>
      </c>
      <c r="R1883" s="31" t="s">
        <v>420</v>
      </c>
      <c r="S1883" s="40">
        <v>1200</v>
      </c>
      <c r="T1883" s="33" t="s">
        <v>417</v>
      </c>
      <c r="U1883">
        <v>3</v>
      </c>
      <c r="V1883">
        <v>76</v>
      </c>
      <c r="W1883" s="12" t="s">
        <v>654</v>
      </c>
      <c r="X1883">
        <v>2</v>
      </c>
      <c r="Y1883">
        <v>2</v>
      </c>
      <c r="Z1883">
        <v>1</v>
      </c>
      <c r="AD1883" t="s">
        <v>1093</v>
      </c>
      <c r="AE1883">
        <v>1095</v>
      </c>
      <c r="AF1883" t="s">
        <v>87</v>
      </c>
    </row>
    <row r="1884" spans="1:32" x14ac:dyDescent="0.25">
      <c r="A1884" s="24" t="s">
        <v>365</v>
      </c>
      <c r="B1884" s="27" t="s">
        <v>366</v>
      </c>
      <c r="C1884" s="37" t="str">
        <f>VLOOKUP(X1884, method!$A$1:$B$15, 2, 0)</f>
        <v>中前</v>
      </c>
      <c r="D1884" s="28">
        <v>2</v>
      </c>
      <c r="E1884" s="140" t="str">
        <f t="shared" si="58"/>
        <v/>
      </c>
      <c r="F1884" s="140">
        <f>COUNTIF($B$2:B1884,B1884)</f>
        <v>29</v>
      </c>
      <c r="G1884" s="140" t="str">
        <f t="shared" si="59"/>
        <v/>
      </c>
      <c r="H1884">
        <v>10</v>
      </c>
      <c r="I1884">
        <v>1</v>
      </c>
      <c r="J1884" s="63" t="s">
        <v>140</v>
      </c>
      <c r="K1884" s="49" t="s">
        <v>31</v>
      </c>
      <c r="L1884" s="22" t="s">
        <v>135</v>
      </c>
      <c r="M1884">
        <v>135</v>
      </c>
      <c r="N1884">
        <v>132</v>
      </c>
      <c r="O1884">
        <v>20</v>
      </c>
      <c r="P1884">
        <v>2.2000000000000002</v>
      </c>
      <c r="Q1884" t="s">
        <v>1374</v>
      </c>
      <c r="R1884" s="31" t="s">
        <v>420</v>
      </c>
      <c r="S1884" s="40">
        <v>1200</v>
      </c>
      <c r="T1884" s="34" t="s">
        <v>755</v>
      </c>
      <c r="U1884">
        <v>3</v>
      </c>
      <c r="V1884">
        <v>75</v>
      </c>
      <c r="W1884" s="12">
        <v>1</v>
      </c>
      <c r="X1884">
        <v>5</v>
      </c>
      <c r="Y1884">
        <v>4</v>
      </c>
      <c r="Z1884">
        <v>2</v>
      </c>
      <c r="AD1884" t="s">
        <v>534</v>
      </c>
      <c r="AE1884">
        <v>1103</v>
      </c>
      <c r="AF1884" t="s">
        <v>87</v>
      </c>
    </row>
    <row r="1885" spans="1:32" x14ac:dyDescent="0.25">
      <c r="A1885" s="24" t="s">
        <v>365</v>
      </c>
      <c r="B1885" s="27" t="s">
        <v>366</v>
      </c>
      <c r="C1885" s="37" t="str">
        <f>VLOOKUP(X1885, method!$A$1:$B$15, 2, 0)</f>
        <v>中前</v>
      </c>
      <c r="D1885" s="30">
        <v>4</v>
      </c>
      <c r="E1885" s="141" t="str">
        <f t="shared" si="58"/>
        <v/>
      </c>
      <c r="F1885" s="141">
        <f>COUNTIF($B$2:B1885,B1885)</f>
        <v>30</v>
      </c>
      <c r="G1885" s="141" t="str">
        <f t="shared" si="59"/>
        <v/>
      </c>
      <c r="H1885">
        <v>10</v>
      </c>
      <c r="I1885">
        <v>10</v>
      </c>
      <c r="J1885" s="63" t="s">
        <v>140</v>
      </c>
      <c r="K1885" s="52" t="s">
        <v>49</v>
      </c>
      <c r="L1885" s="22" t="s">
        <v>135</v>
      </c>
      <c r="M1885">
        <v>135</v>
      </c>
      <c r="N1885">
        <v>130</v>
      </c>
      <c r="O1885">
        <v>20</v>
      </c>
      <c r="P1885">
        <v>3.2</v>
      </c>
      <c r="Q1885" t="s">
        <v>1376</v>
      </c>
      <c r="R1885" s="32" t="s">
        <v>416</v>
      </c>
      <c r="S1885" s="40">
        <v>1200</v>
      </c>
      <c r="T1885" s="33" t="s">
        <v>427</v>
      </c>
      <c r="U1885">
        <v>3</v>
      </c>
      <c r="V1885">
        <v>75</v>
      </c>
      <c r="W1885" s="12" t="s">
        <v>552</v>
      </c>
      <c r="X1885">
        <v>6</v>
      </c>
      <c r="Y1885">
        <v>6</v>
      </c>
      <c r="Z1885">
        <v>4</v>
      </c>
      <c r="AD1885" t="s">
        <v>342</v>
      </c>
      <c r="AE1885">
        <v>1100</v>
      </c>
      <c r="AF1885" t="s">
        <v>87</v>
      </c>
    </row>
    <row r="1886" spans="1:32" x14ac:dyDescent="0.25">
      <c r="A1886" s="24" t="s">
        <v>365</v>
      </c>
      <c r="B1886" s="16" t="s">
        <v>369</v>
      </c>
      <c r="C1886" s="35" t="str">
        <f>VLOOKUP(X1886, method!$A$1:$B$15, 2, 0)</f>
        <v>放頭</v>
      </c>
      <c r="D1886">
        <v>6</v>
      </c>
      <c r="E1886" s="141" t="str">
        <f t="shared" si="58"/>
        <v>忠</v>
      </c>
      <c r="F1886" s="141">
        <f>COUNTIF($B$2:B1886,B1886)</f>
        <v>1</v>
      </c>
      <c r="G1886" s="141" t="str">
        <f t="shared" si="59"/>
        <v/>
      </c>
      <c r="H1886">
        <v>12</v>
      </c>
      <c r="I1886">
        <v>6</v>
      </c>
      <c r="J1886" s="52" t="s">
        <v>49</v>
      </c>
      <c r="K1886" s="52" t="s">
        <v>49</v>
      </c>
      <c r="L1886" s="22" t="s">
        <v>135</v>
      </c>
      <c r="M1886">
        <v>133</v>
      </c>
      <c r="N1886">
        <v>131</v>
      </c>
      <c r="O1886">
        <v>16</v>
      </c>
      <c r="P1886">
        <v>5.4</v>
      </c>
      <c r="Q1886" t="s">
        <v>415</v>
      </c>
      <c r="R1886" s="32" t="s">
        <v>416</v>
      </c>
      <c r="S1886" s="40">
        <v>1200</v>
      </c>
      <c r="T1886" s="33" t="s">
        <v>417</v>
      </c>
      <c r="U1886">
        <v>3</v>
      </c>
      <c r="V1886">
        <v>76</v>
      </c>
      <c r="W1886">
        <v>4</v>
      </c>
      <c r="X1886">
        <v>3</v>
      </c>
      <c r="Y1886">
        <v>4</v>
      </c>
      <c r="Z1886">
        <v>6</v>
      </c>
      <c r="AD1886" t="s">
        <v>888</v>
      </c>
      <c r="AE1886">
        <v>1155</v>
      </c>
      <c r="AF1886" t="s">
        <v>17</v>
      </c>
    </row>
    <row r="1887" spans="1:32" x14ac:dyDescent="0.25">
      <c r="A1887" s="24" t="s">
        <v>365</v>
      </c>
      <c r="B1887" s="16" t="s">
        <v>369</v>
      </c>
      <c r="C1887" s="37" t="str">
        <f>VLOOKUP(X1887, method!$A$1:$B$15, 2, 0)</f>
        <v>中前</v>
      </c>
      <c r="D1887" s="28">
        <v>1</v>
      </c>
      <c r="E1887" s="140" t="str">
        <f t="shared" si="58"/>
        <v>忠</v>
      </c>
      <c r="F1887" s="140">
        <f>COUNTIF($B$2:B1887,B1887)</f>
        <v>2</v>
      </c>
      <c r="G1887" s="140" t="str">
        <f t="shared" si="59"/>
        <v/>
      </c>
      <c r="H1887">
        <v>12</v>
      </c>
      <c r="I1887">
        <v>9</v>
      </c>
      <c r="J1887" s="52" t="s">
        <v>49</v>
      </c>
      <c r="K1887" s="52" t="s">
        <v>49</v>
      </c>
      <c r="L1887" s="22" t="s">
        <v>135</v>
      </c>
      <c r="M1887">
        <v>133</v>
      </c>
      <c r="N1887">
        <v>131</v>
      </c>
      <c r="O1887">
        <v>16</v>
      </c>
      <c r="P1887">
        <v>8.8000000000000007</v>
      </c>
      <c r="Q1887" t="s">
        <v>524</v>
      </c>
      <c r="R1887" s="32" t="s">
        <v>416</v>
      </c>
      <c r="S1887" s="40">
        <v>1200</v>
      </c>
      <c r="T1887" s="33" t="s">
        <v>427</v>
      </c>
      <c r="U1887">
        <v>3</v>
      </c>
      <c r="V1887">
        <v>71</v>
      </c>
      <c r="W1887" s="12" t="s">
        <v>584</v>
      </c>
      <c r="X1887">
        <v>6</v>
      </c>
      <c r="Y1887">
        <v>5</v>
      </c>
      <c r="Z1887">
        <v>1</v>
      </c>
      <c r="AD1887" t="s">
        <v>1265</v>
      </c>
      <c r="AE1887">
        <v>1159</v>
      </c>
      <c r="AF1887" t="s">
        <v>17</v>
      </c>
    </row>
    <row r="1888" spans="1:32" x14ac:dyDescent="0.25">
      <c r="A1888" s="24" t="s">
        <v>365</v>
      </c>
      <c r="B1888" s="16" t="s">
        <v>369</v>
      </c>
      <c r="C1888" s="35" t="str">
        <f>VLOOKUP(X1888, method!$A$1:$B$15, 2, 0)</f>
        <v>放頭</v>
      </c>
      <c r="D1888" s="28">
        <v>2</v>
      </c>
      <c r="E1888" s="140" t="str">
        <f t="shared" si="58"/>
        <v>忠</v>
      </c>
      <c r="F1888" s="140">
        <f>COUNTIF($B$2:B1888,B1888)</f>
        <v>3</v>
      </c>
      <c r="G1888" s="140" t="str">
        <f t="shared" si="59"/>
        <v/>
      </c>
      <c r="H1888">
        <v>12</v>
      </c>
      <c r="I1888">
        <v>7</v>
      </c>
      <c r="J1888" s="52" t="s">
        <v>49</v>
      </c>
      <c r="K1888" s="52" t="s">
        <v>49</v>
      </c>
      <c r="L1888" s="22" t="s">
        <v>135</v>
      </c>
      <c r="M1888">
        <v>133</v>
      </c>
      <c r="N1888">
        <v>126</v>
      </c>
      <c r="O1888">
        <v>16</v>
      </c>
      <c r="P1888">
        <v>7.8</v>
      </c>
      <c r="Q1888" t="s">
        <v>496</v>
      </c>
      <c r="R1888" s="32" t="s">
        <v>432</v>
      </c>
      <c r="S1888" s="40">
        <v>1200</v>
      </c>
      <c r="T1888" s="33" t="s">
        <v>427</v>
      </c>
      <c r="U1888">
        <v>3</v>
      </c>
      <c r="V1888">
        <v>70</v>
      </c>
      <c r="W1888" s="12" t="s">
        <v>423</v>
      </c>
      <c r="X1888">
        <v>1</v>
      </c>
      <c r="Y1888">
        <v>1</v>
      </c>
      <c r="Z1888">
        <v>2</v>
      </c>
      <c r="AD1888" t="s">
        <v>1875</v>
      </c>
      <c r="AE1888">
        <v>1154</v>
      </c>
      <c r="AF1888" t="s">
        <v>17</v>
      </c>
    </row>
    <row r="1889" spans="1:32" x14ac:dyDescent="0.25">
      <c r="A1889" s="24" t="s">
        <v>365</v>
      </c>
      <c r="B1889" s="16" t="s">
        <v>369</v>
      </c>
      <c r="C1889" s="35" t="str">
        <f>VLOOKUP(X1889, method!$A$1:$B$15, 2, 0)</f>
        <v>放頭</v>
      </c>
      <c r="D1889" s="28">
        <v>1</v>
      </c>
      <c r="E1889" s="140" t="str">
        <f t="shared" si="58"/>
        <v>忠</v>
      </c>
      <c r="F1889" s="140">
        <f>COUNTIF($B$2:B1889,B1889)</f>
        <v>4</v>
      </c>
      <c r="G1889" s="140" t="str">
        <f t="shared" si="59"/>
        <v/>
      </c>
      <c r="H1889">
        <v>12</v>
      </c>
      <c r="I1889">
        <v>1</v>
      </c>
      <c r="J1889" s="52" t="s">
        <v>49</v>
      </c>
      <c r="K1889" s="52" t="s">
        <v>49</v>
      </c>
      <c r="L1889" s="22" t="s">
        <v>135</v>
      </c>
      <c r="M1889">
        <v>133</v>
      </c>
      <c r="N1889">
        <v>121</v>
      </c>
      <c r="O1889">
        <v>16</v>
      </c>
      <c r="P1889">
        <v>3</v>
      </c>
      <c r="Q1889" t="s">
        <v>853</v>
      </c>
      <c r="R1889" s="32" t="s">
        <v>432</v>
      </c>
      <c r="S1889" s="40">
        <v>1200</v>
      </c>
      <c r="T1889" s="33" t="s">
        <v>427</v>
      </c>
      <c r="U1889">
        <v>3</v>
      </c>
      <c r="V1889">
        <v>65</v>
      </c>
      <c r="W1889" s="12" t="s">
        <v>989</v>
      </c>
      <c r="X1889">
        <v>3</v>
      </c>
      <c r="Y1889">
        <v>2</v>
      </c>
      <c r="Z1889">
        <v>1</v>
      </c>
      <c r="AD1889" t="s">
        <v>1888</v>
      </c>
      <c r="AE1889">
        <v>1153</v>
      </c>
      <c r="AF1889" t="s">
        <v>1889</v>
      </c>
    </row>
    <row r="1890" spans="1:32" x14ac:dyDescent="0.25">
      <c r="A1890" s="24" t="s">
        <v>365</v>
      </c>
      <c r="B1890" s="16" t="s">
        <v>369</v>
      </c>
      <c r="C1890" s="36" t="str">
        <f>VLOOKUP(X1890, method!$A$1:$B$15, 2, 0)</f>
        <v>中後</v>
      </c>
      <c r="D1890">
        <v>11</v>
      </c>
      <c r="E1890" s="141" t="str">
        <f t="shared" si="58"/>
        <v>忠</v>
      </c>
      <c r="F1890" s="141">
        <f>COUNTIF($B$2:B1890,B1890)</f>
        <v>5</v>
      </c>
      <c r="G1890" s="141" t="str">
        <f t="shared" si="59"/>
        <v/>
      </c>
      <c r="H1890">
        <v>12</v>
      </c>
      <c r="I1890">
        <v>10</v>
      </c>
      <c r="J1890" s="52" t="s">
        <v>49</v>
      </c>
      <c r="K1890" s="49" t="s">
        <v>31</v>
      </c>
      <c r="L1890" s="22" t="s">
        <v>135</v>
      </c>
      <c r="M1890">
        <v>133</v>
      </c>
      <c r="N1890">
        <v>122</v>
      </c>
      <c r="O1890">
        <v>16</v>
      </c>
      <c r="P1890">
        <v>5.9</v>
      </c>
      <c r="Q1890" t="s">
        <v>551</v>
      </c>
      <c r="R1890" s="31" t="s">
        <v>420</v>
      </c>
      <c r="S1890" s="40">
        <v>1200</v>
      </c>
      <c r="T1890" s="33" t="s">
        <v>427</v>
      </c>
      <c r="U1890">
        <v>3</v>
      </c>
      <c r="V1890">
        <v>67</v>
      </c>
      <c r="W1890" t="s">
        <v>519</v>
      </c>
      <c r="X1890">
        <v>10</v>
      </c>
      <c r="Y1890">
        <v>11</v>
      </c>
      <c r="Z1890">
        <v>11</v>
      </c>
      <c r="AD1890" t="s">
        <v>593</v>
      </c>
      <c r="AE1890">
        <v>1129</v>
      </c>
      <c r="AF1890" t="s">
        <v>170</v>
      </c>
    </row>
    <row r="1891" spans="1:32" x14ac:dyDescent="0.25">
      <c r="A1891" s="24" t="s">
        <v>365</v>
      </c>
      <c r="B1891" s="16" t="s">
        <v>369</v>
      </c>
      <c r="C1891" s="35" t="str">
        <f>VLOOKUP(X1891, method!$A$1:$B$15, 2, 0)</f>
        <v>放頭</v>
      </c>
      <c r="D1891" s="28">
        <v>2</v>
      </c>
      <c r="E1891" s="140" t="str">
        <f t="shared" si="58"/>
        <v>忠</v>
      </c>
      <c r="F1891" s="140">
        <f>COUNTIF($B$2:B1891,B1891)</f>
        <v>6</v>
      </c>
      <c r="G1891" s="140" t="str">
        <f t="shared" si="59"/>
        <v/>
      </c>
      <c r="H1891">
        <v>12</v>
      </c>
      <c r="I1891">
        <v>3</v>
      </c>
      <c r="J1891" s="52" t="s">
        <v>49</v>
      </c>
      <c r="K1891" s="49" t="s">
        <v>31</v>
      </c>
      <c r="L1891" s="22" t="s">
        <v>135</v>
      </c>
      <c r="M1891">
        <v>133</v>
      </c>
      <c r="N1891">
        <v>122</v>
      </c>
      <c r="O1891">
        <v>16</v>
      </c>
      <c r="P1891">
        <v>1.6</v>
      </c>
      <c r="Q1891" t="s">
        <v>440</v>
      </c>
      <c r="R1891" s="32" t="s">
        <v>416</v>
      </c>
      <c r="S1891" s="40">
        <v>1200</v>
      </c>
      <c r="T1891" s="33" t="s">
        <v>427</v>
      </c>
      <c r="U1891">
        <v>3</v>
      </c>
      <c r="V1891">
        <v>65</v>
      </c>
      <c r="W1891" s="12" t="s">
        <v>584</v>
      </c>
      <c r="X1891">
        <v>3</v>
      </c>
      <c r="Y1891">
        <v>3</v>
      </c>
      <c r="Z1891">
        <v>2</v>
      </c>
      <c r="AD1891" t="s">
        <v>174</v>
      </c>
      <c r="AE1891">
        <v>1123</v>
      </c>
      <c r="AF1891" t="s">
        <v>789</v>
      </c>
    </row>
    <row r="1892" spans="1:32" x14ac:dyDescent="0.25">
      <c r="A1892" s="24" t="s">
        <v>365</v>
      </c>
      <c r="B1892" s="16" t="s">
        <v>369</v>
      </c>
      <c r="C1892" s="36" t="str">
        <f>VLOOKUP(X1892, method!$A$1:$B$15, 2, 0)</f>
        <v>中後</v>
      </c>
      <c r="D1892" s="28">
        <v>2</v>
      </c>
      <c r="E1892" s="140" t="str">
        <f t="shared" si="58"/>
        <v>忠</v>
      </c>
      <c r="F1892" s="140">
        <f>COUNTIF($B$2:B1892,B1892)</f>
        <v>7</v>
      </c>
      <c r="G1892" s="140" t="str">
        <f t="shared" si="59"/>
        <v/>
      </c>
      <c r="H1892">
        <v>12</v>
      </c>
      <c r="I1892">
        <v>9</v>
      </c>
      <c r="J1892" s="52" t="s">
        <v>49</v>
      </c>
      <c r="K1892" s="49" t="s">
        <v>31</v>
      </c>
      <c r="L1892" s="22" t="s">
        <v>135</v>
      </c>
      <c r="M1892">
        <v>133</v>
      </c>
      <c r="N1892">
        <v>120</v>
      </c>
      <c r="O1892">
        <v>16</v>
      </c>
      <c r="P1892">
        <v>3</v>
      </c>
      <c r="Q1892" t="s">
        <v>512</v>
      </c>
      <c r="R1892" s="32" t="s">
        <v>432</v>
      </c>
      <c r="S1892" s="40">
        <v>1200</v>
      </c>
      <c r="T1892" s="33" t="s">
        <v>417</v>
      </c>
      <c r="U1892">
        <v>3</v>
      </c>
      <c r="V1892">
        <v>63</v>
      </c>
      <c r="W1892" s="12" t="s">
        <v>552</v>
      </c>
      <c r="X1892">
        <v>10</v>
      </c>
      <c r="Y1892">
        <v>10</v>
      </c>
      <c r="Z1892">
        <v>2</v>
      </c>
      <c r="AD1892" t="s">
        <v>1266</v>
      </c>
      <c r="AE1892">
        <v>1132</v>
      </c>
      <c r="AF1892" t="s">
        <v>46</v>
      </c>
    </row>
    <row r="1893" spans="1:32" x14ac:dyDescent="0.25">
      <c r="A1893" s="24" t="s">
        <v>365</v>
      </c>
      <c r="B1893" s="16" t="s">
        <v>369</v>
      </c>
      <c r="C1893" s="35" t="str">
        <f>VLOOKUP(X1893, method!$A$1:$B$15, 2, 0)</f>
        <v>放頭</v>
      </c>
      <c r="D1893" s="28">
        <v>2</v>
      </c>
      <c r="E1893" s="140" t="str">
        <f t="shared" si="58"/>
        <v>忠</v>
      </c>
      <c r="F1893" s="140">
        <f>COUNTIF($B$2:B1893,B1893)</f>
        <v>8</v>
      </c>
      <c r="G1893" s="140" t="str">
        <f t="shared" si="59"/>
        <v/>
      </c>
      <c r="H1893">
        <v>12</v>
      </c>
      <c r="I1893">
        <v>8</v>
      </c>
      <c r="J1893" s="52" t="s">
        <v>49</v>
      </c>
      <c r="K1893" s="63" t="s">
        <v>140</v>
      </c>
      <c r="L1893" s="22" t="s">
        <v>135</v>
      </c>
      <c r="M1893">
        <v>133</v>
      </c>
      <c r="N1893">
        <v>118</v>
      </c>
      <c r="O1893">
        <v>16</v>
      </c>
      <c r="P1893">
        <v>4.3</v>
      </c>
      <c r="Q1893" t="s">
        <v>858</v>
      </c>
      <c r="R1893" s="31" t="s">
        <v>420</v>
      </c>
      <c r="S1893" s="40">
        <v>1200</v>
      </c>
      <c r="T1893" s="33" t="s">
        <v>427</v>
      </c>
      <c r="U1893">
        <v>3</v>
      </c>
      <c r="V1893">
        <v>63</v>
      </c>
      <c r="W1893" s="12" t="s">
        <v>423</v>
      </c>
      <c r="X1893">
        <v>3</v>
      </c>
      <c r="Y1893">
        <v>4</v>
      </c>
      <c r="Z1893">
        <v>2</v>
      </c>
      <c r="AD1893" t="s">
        <v>370</v>
      </c>
      <c r="AE1893">
        <v>1131</v>
      </c>
      <c r="AF1893" t="s">
        <v>46</v>
      </c>
    </row>
    <row r="1894" spans="1:32" x14ac:dyDescent="0.25">
      <c r="A1894" s="24" t="s">
        <v>365</v>
      </c>
      <c r="B1894" s="16" t="s">
        <v>369</v>
      </c>
      <c r="C1894" s="38" t="str">
        <f>VLOOKUP(X1894, method!$A$1:$B$15, 2, 0)</f>
        <v>留後</v>
      </c>
      <c r="D1894">
        <v>8</v>
      </c>
      <c r="E1894" s="141" t="str">
        <f t="shared" si="58"/>
        <v>忠</v>
      </c>
      <c r="F1894" s="141">
        <f>COUNTIF($B$2:B1894,B1894)</f>
        <v>9</v>
      </c>
      <c r="G1894" s="141" t="str">
        <f t="shared" si="59"/>
        <v/>
      </c>
      <c r="H1894">
        <v>12</v>
      </c>
      <c r="I1894">
        <v>12</v>
      </c>
      <c r="J1894" s="52" t="s">
        <v>49</v>
      </c>
      <c r="K1894" s="63" t="s">
        <v>140</v>
      </c>
      <c r="L1894" s="22" t="s">
        <v>135</v>
      </c>
      <c r="M1894">
        <v>133</v>
      </c>
      <c r="N1894">
        <v>124</v>
      </c>
      <c r="O1894">
        <v>16</v>
      </c>
      <c r="P1894">
        <v>27</v>
      </c>
      <c r="Q1894" t="s">
        <v>445</v>
      </c>
      <c r="R1894" s="32" t="s">
        <v>426</v>
      </c>
      <c r="S1894" s="40">
        <v>1200</v>
      </c>
      <c r="T1894" s="33" t="s">
        <v>427</v>
      </c>
      <c r="U1894">
        <v>3</v>
      </c>
      <c r="V1894">
        <v>64</v>
      </c>
      <c r="W1894" t="s">
        <v>474</v>
      </c>
      <c r="X1894">
        <v>12</v>
      </c>
      <c r="Y1894">
        <v>11</v>
      </c>
      <c r="Z1894">
        <v>8</v>
      </c>
      <c r="AD1894" t="s">
        <v>33</v>
      </c>
      <c r="AE1894">
        <v>1144</v>
      </c>
      <c r="AF1894" t="s">
        <v>639</v>
      </c>
    </row>
    <row r="1895" spans="1:32" x14ac:dyDescent="0.25">
      <c r="A1895" s="24" t="s">
        <v>365</v>
      </c>
      <c r="B1895" s="16" t="s">
        <v>369</v>
      </c>
      <c r="C1895" s="36" t="str">
        <f>VLOOKUP(X1895, method!$A$1:$B$15, 2, 0)</f>
        <v>中後</v>
      </c>
      <c r="D1895">
        <v>7</v>
      </c>
      <c r="E1895" s="141" t="str">
        <f t="shared" si="58"/>
        <v>忠</v>
      </c>
      <c r="F1895" s="141">
        <f>COUNTIF($B$2:B1895,B1895)</f>
        <v>10</v>
      </c>
      <c r="G1895" s="141" t="str">
        <f t="shared" si="59"/>
        <v/>
      </c>
      <c r="H1895">
        <v>12</v>
      </c>
      <c r="I1895">
        <v>8</v>
      </c>
      <c r="J1895" s="52" t="s">
        <v>49</v>
      </c>
      <c r="K1895" s="76" t="s">
        <v>407</v>
      </c>
      <c r="L1895" s="22" t="s">
        <v>135</v>
      </c>
      <c r="M1895">
        <v>133</v>
      </c>
      <c r="N1895">
        <v>122</v>
      </c>
      <c r="O1895">
        <v>16</v>
      </c>
      <c r="P1895">
        <v>13</v>
      </c>
      <c r="Q1895" t="s">
        <v>1221</v>
      </c>
      <c r="R1895" t="s">
        <v>479</v>
      </c>
      <c r="S1895">
        <v>1400</v>
      </c>
      <c r="T1895" s="34" t="s">
        <v>438</v>
      </c>
      <c r="U1895">
        <v>3</v>
      </c>
      <c r="V1895">
        <v>66</v>
      </c>
      <c r="W1895">
        <v>4</v>
      </c>
      <c r="X1895">
        <v>9</v>
      </c>
      <c r="Y1895">
        <v>9</v>
      </c>
      <c r="Z1895">
        <v>9</v>
      </c>
      <c r="AA1895">
        <v>7</v>
      </c>
      <c r="AD1895" t="s">
        <v>1436</v>
      </c>
      <c r="AE1895">
        <v>1136</v>
      </c>
      <c r="AF1895" t="s">
        <v>624</v>
      </c>
    </row>
    <row r="1896" spans="1:32" x14ac:dyDescent="0.25">
      <c r="A1896" s="24" t="s">
        <v>365</v>
      </c>
      <c r="B1896" s="16" t="s">
        <v>369</v>
      </c>
      <c r="C1896" s="38" t="str">
        <f>VLOOKUP(X1896, method!$A$1:$B$15, 2, 0)</f>
        <v>留後</v>
      </c>
      <c r="D1896">
        <v>6</v>
      </c>
      <c r="E1896" s="141" t="str">
        <f t="shared" si="58"/>
        <v>忠</v>
      </c>
      <c r="F1896" s="141">
        <f>COUNTIF($B$2:B1896,B1896)</f>
        <v>11</v>
      </c>
      <c r="G1896" s="141" t="str">
        <f t="shared" si="59"/>
        <v/>
      </c>
      <c r="H1896">
        <v>12</v>
      </c>
      <c r="I1896">
        <v>14</v>
      </c>
      <c r="J1896" s="52" t="s">
        <v>49</v>
      </c>
      <c r="K1896" s="76" t="s">
        <v>407</v>
      </c>
      <c r="L1896" s="22" t="s">
        <v>135</v>
      </c>
      <c r="M1896">
        <v>133</v>
      </c>
      <c r="N1896">
        <v>127</v>
      </c>
      <c r="O1896">
        <v>16</v>
      </c>
      <c r="P1896">
        <v>26</v>
      </c>
      <c r="Q1896" t="s">
        <v>536</v>
      </c>
      <c r="R1896" t="s">
        <v>483</v>
      </c>
      <c r="S1896" s="40">
        <v>1200</v>
      </c>
      <c r="T1896" s="33" t="s">
        <v>417</v>
      </c>
      <c r="U1896">
        <v>3</v>
      </c>
      <c r="V1896">
        <v>68</v>
      </c>
      <c r="W1896" s="12" t="s">
        <v>549</v>
      </c>
      <c r="X1896">
        <v>13</v>
      </c>
      <c r="Y1896">
        <v>14</v>
      </c>
      <c r="Z1896">
        <v>6</v>
      </c>
      <c r="AD1896" t="s">
        <v>15</v>
      </c>
      <c r="AE1896">
        <v>1149</v>
      </c>
      <c r="AF1896" t="s">
        <v>624</v>
      </c>
    </row>
    <row r="1897" spans="1:32" x14ac:dyDescent="0.25">
      <c r="A1897" s="24" t="s">
        <v>365</v>
      </c>
      <c r="B1897" s="16" t="s">
        <v>369</v>
      </c>
      <c r="C1897" s="36" t="str">
        <f>VLOOKUP(X1897, method!$A$1:$B$15, 2, 0)</f>
        <v>中後</v>
      </c>
      <c r="D1897">
        <v>9</v>
      </c>
      <c r="E1897" s="141" t="str">
        <f t="shared" si="58"/>
        <v>忠</v>
      </c>
      <c r="F1897" s="141">
        <f>COUNTIF($B$2:B1897,B1897)</f>
        <v>12</v>
      </c>
      <c r="G1897" s="141" t="str">
        <f t="shared" si="59"/>
        <v/>
      </c>
      <c r="H1897">
        <v>12</v>
      </c>
      <c r="I1897">
        <v>12</v>
      </c>
      <c r="J1897" s="52" t="s">
        <v>49</v>
      </c>
      <c r="K1897" s="52" t="s">
        <v>49</v>
      </c>
      <c r="L1897" s="22" t="s">
        <v>135</v>
      </c>
      <c r="M1897">
        <v>133</v>
      </c>
      <c r="N1897">
        <v>125</v>
      </c>
      <c r="O1897">
        <v>16</v>
      </c>
      <c r="P1897">
        <v>11</v>
      </c>
      <c r="Q1897" t="s">
        <v>538</v>
      </c>
      <c r="R1897" t="s">
        <v>501</v>
      </c>
      <c r="S1897" s="40">
        <v>1200</v>
      </c>
      <c r="T1897" s="33" t="s">
        <v>417</v>
      </c>
      <c r="U1897">
        <v>3</v>
      </c>
      <c r="V1897">
        <v>70</v>
      </c>
      <c r="W1897" t="s">
        <v>484</v>
      </c>
      <c r="X1897">
        <v>10</v>
      </c>
      <c r="Y1897">
        <v>11</v>
      </c>
      <c r="Z1897">
        <v>9</v>
      </c>
      <c r="AD1897" t="s">
        <v>837</v>
      </c>
      <c r="AE1897">
        <v>1159</v>
      </c>
      <c r="AF1897" t="s">
        <v>624</v>
      </c>
    </row>
    <row r="1898" spans="1:32" x14ac:dyDescent="0.25">
      <c r="A1898" s="24" t="s">
        <v>365</v>
      </c>
      <c r="B1898" s="16" t="s">
        <v>369</v>
      </c>
      <c r="C1898" s="38" t="str">
        <f>VLOOKUP(X1898, method!$A$1:$B$15, 2, 0)</f>
        <v>留後</v>
      </c>
      <c r="D1898">
        <v>13</v>
      </c>
      <c r="E1898" s="141" t="str">
        <f t="shared" si="58"/>
        <v>忠</v>
      </c>
      <c r="F1898" s="141">
        <f>COUNTIF($B$2:B1898,B1898)</f>
        <v>13</v>
      </c>
      <c r="G1898" s="141" t="str">
        <f t="shared" si="59"/>
        <v/>
      </c>
      <c r="H1898">
        <v>12</v>
      </c>
      <c r="I1898">
        <v>13</v>
      </c>
      <c r="J1898" s="52" t="s">
        <v>49</v>
      </c>
      <c r="K1898" s="77" t="s">
        <v>648</v>
      </c>
      <c r="L1898" s="22" t="s">
        <v>135</v>
      </c>
      <c r="M1898">
        <v>133</v>
      </c>
      <c r="N1898">
        <v>124</v>
      </c>
      <c r="O1898">
        <v>16</v>
      </c>
      <c r="P1898">
        <v>58</v>
      </c>
      <c r="Q1898" t="s">
        <v>456</v>
      </c>
      <c r="R1898" t="s">
        <v>479</v>
      </c>
      <c r="S1898">
        <v>1600</v>
      </c>
      <c r="T1898" s="33" t="s">
        <v>417</v>
      </c>
      <c r="U1898" t="s">
        <v>865</v>
      </c>
      <c r="V1898">
        <v>72</v>
      </c>
      <c r="W1898" t="s">
        <v>474</v>
      </c>
      <c r="X1898">
        <v>14</v>
      </c>
      <c r="Y1898">
        <v>13</v>
      </c>
      <c r="Z1898">
        <v>9</v>
      </c>
      <c r="AA1898">
        <v>13</v>
      </c>
      <c r="AD1898" t="s">
        <v>1890</v>
      </c>
      <c r="AE1898">
        <v>1160</v>
      </c>
      <c r="AF1898" t="s">
        <v>624</v>
      </c>
    </row>
    <row r="1899" spans="1:32" x14ac:dyDescent="0.25">
      <c r="A1899" s="24" t="s">
        <v>365</v>
      </c>
      <c r="B1899" s="16" t="s">
        <v>369</v>
      </c>
      <c r="C1899" s="38" t="str">
        <f>VLOOKUP(X1899, method!$A$1:$B$15, 2, 0)</f>
        <v>留後</v>
      </c>
      <c r="D1899" s="28">
        <v>3</v>
      </c>
      <c r="E1899" s="140" t="str">
        <f t="shared" si="58"/>
        <v>忠</v>
      </c>
      <c r="F1899" s="140">
        <f>COUNTIF($B$2:B1899,B1899)</f>
        <v>14</v>
      </c>
      <c r="G1899" s="140" t="str">
        <f t="shared" si="59"/>
        <v/>
      </c>
      <c r="H1899">
        <v>12</v>
      </c>
      <c r="I1899">
        <v>12</v>
      </c>
      <c r="J1899" s="52" t="s">
        <v>49</v>
      </c>
      <c r="K1899" s="52" t="s">
        <v>49</v>
      </c>
      <c r="L1899" s="22" t="s">
        <v>135</v>
      </c>
      <c r="M1899">
        <v>133</v>
      </c>
      <c r="N1899">
        <v>129</v>
      </c>
      <c r="O1899">
        <v>16</v>
      </c>
      <c r="P1899">
        <v>7.5</v>
      </c>
      <c r="Q1899" t="s">
        <v>675</v>
      </c>
      <c r="R1899" t="s">
        <v>508</v>
      </c>
      <c r="S1899" s="40">
        <v>1200</v>
      </c>
      <c r="T1899" s="33" t="s">
        <v>417</v>
      </c>
      <c r="U1899">
        <v>3</v>
      </c>
      <c r="V1899">
        <v>72</v>
      </c>
      <c r="W1899" s="12" t="s">
        <v>552</v>
      </c>
      <c r="X1899">
        <v>11</v>
      </c>
      <c r="Y1899">
        <v>10</v>
      </c>
      <c r="Z1899">
        <v>3</v>
      </c>
      <c r="AD1899" t="s">
        <v>1806</v>
      </c>
      <c r="AE1899">
        <v>1166</v>
      </c>
      <c r="AF1899" t="s">
        <v>624</v>
      </c>
    </row>
    <row r="1900" spans="1:32" x14ac:dyDescent="0.25">
      <c r="A1900" s="24" t="s">
        <v>365</v>
      </c>
      <c r="B1900" s="16" t="s">
        <v>369</v>
      </c>
      <c r="C1900" s="35" t="str">
        <f>VLOOKUP(X1900, method!$A$1:$B$15, 2, 0)</f>
        <v>放頭</v>
      </c>
      <c r="D1900">
        <v>7</v>
      </c>
      <c r="E1900" s="141" t="str">
        <f t="shared" si="58"/>
        <v>忠</v>
      </c>
      <c r="F1900" s="141">
        <f>COUNTIF($B$2:B1900,B1900)</f>
        <v>15</v>
      </c>
      <c r="G1900" s="141" t="str">
        <f t="shared" si="59"/>
        <v/>
      </c>
      <c r="H1900">
        <v>12</v>
      </c>
      <c r="I1900">
        <v>2</v>
      </c>
      <c r="J1900" s="52" t="s">
        <v>49</v>
      </c>
      <c r="K1900" s="52" t="s">
        <v>49</v>
      </c>
      <c r="L1900" s="22" t="s">
        <v>135</v>
      </c>
      <c r="M1900">
        <v>133</v>
      </c>
      <c r="N1900">
        <v>131</v>
      </c>
      <c r="O1900">
        <v>16</v>
      </c>
      <c r="P1900">
        <v>6</v>
      </c>
      <c r="Q1900" t="s">
        <v>631</v>
      </c>
      <c r="R1900" t="s">
        <v>501</v>
      </c>
      <c r="S1900">
        <v>1400</v>
      </c>
      <c r="T1900" s="33" t="s">
        <v>417</v>
      </c>
      <c r="U1900">
        <v>3</v>
      </c>
      <c r="V1900">
        <v>73</v>
      </c>
      <c r="W1900" s="12" t="s">
        <v>549</v>
      </c>
      <c r="X1900">
        <v>1</v>
      </c>
      <c r="Y1900">
        <v>1</v>
      </c>
      <c r="Z1900">
        <v>1</v>
      </c>
      <c r="AA1900">
        <v>7</v>
      </c>
      <c r="AD1900" t="s">
        <v>466</v>
      </c>
      <c r="AE1900">
        <v>1158</v>
      </c>
      <c r="AF1900" t="s">
        <v>624</v>
      </c>
    </row>
    <row r="1901" spans="1:32" x14ac:dyDescent="0.25">
      <c r="A1901" s="24" t="s">
        <v>365</v>
      </c>
      <c r="B1901" s="16" t="s">
        <v>369</v>
      </c>
      <c r="C1901" s="38" t="str">
        <f>VLOOKUP(X1901, method!$A$1:$B$15, 2, 0)</f>
        <v>留後</v>
      </c>
      <c r="D1901">
        <v>6</v>
      </c>
      <c r="E1901" s="141" t="str">
        <f t="shared" si="58"/>
        <v>忠</v>
      </c>
      <c r="F1901" s="141">
        <f>COUNTIF($B$2:B1901,B1901)</f>
        <v>16</v>
      </c>
      <c r="G1901" s="141" t="str">
        <f t="shared" si="59"/>
        <v/>
      </c>
      <c r="H1901">
        <v>12</v>
      </c>
      <c r="I1901">
        <v>9</v>
      </c>
      <c r="J1901" s="52" t="s">
        <v>49</v>
      </c>
      <c r="K1901" s="52" t="s">
        <v>49</v>
      </c>
      <c r="L1901" s="22" t="s">
        <v>135</v>
      </c>
      <c r="M1901">
        <v>133</v>
      </c>
      <c r="N1901">
        <v>131</v>
      </c>
      <c r="O1901">
        <v>16</v>
      </c>
      <c r="P1901">
        <v>7.9</v>
      </c>
      <c r="Q1901" t="s">
        <v>720</v>
      </c>
      <c r="R1901" t="s">
        <v>501</v>
      </c>
      <c r="S1901">
        <v>1400</v>
      </c>
      <c r="T1901" s="33" t="s">
        <v>427</v>
      </c>
      <c r="U1901">
        <v>3</v>
      </c>
      <c r="V1901">
        <v>73</v>
      </c>
      <c r="W1901" t="s">
        <v>474</v>
      </c>
      <c r="X1901">
        <v>14</v>
      </c>
      <c r="Y1901">
        <v>12</v>
      </c>
      <c r="Z1901">
        <v>12</v>
      </c>
      <c r="AA1901">
        <v>6</v>
      </c>
      <c r="AD1901" t="s">
        <v>1891</v>
      </c>
      <c r="AE1901">
        <v>1145</v>
      </c>
      <c r="AF1901" t="s">
        <v>624</v>
      </c>
    </row>
    <row r="1902" spans="1:32" x14ac:dyDescent="0.25">
      <c r="A1902" s="24" t="s">
        <v>365</v>
      </c>
      <c r="B1902" s="16" t="s">
        <v>369</v>
      </c>
      <c r="C1902" s="36" t="str">
        <f>VLOOKUP(X1902, method!$A$1:$B$15, 2, 0)</f>
        <v>中後</v>
      </c>
      <c r="D1902">
        <v>7</v>
      </c>
      <c r="E1902" s="141" t="str">
        <f t="shared" si="58"/>
        <v>忠</v>
      </c>
      <c r="F1902" s="141">
        <f>COUNTIF($B$2:B1902,B1902)</f>
        <v>17</v>
      </c>
      <c r="G1902" s="141" t="str">
        <f t="shared" si="59"/>
        <v/>
      </c>
      <c r="H1902">
        <v>12</v>
      </c>
      <c r="I1902">
        <v>11</v>
      </c>
      <c r="J1902" s="52" t="s">
        <v>49</v>
      </c>
      <c r="K1902" s="52" t="s">
        <v>49</v>
      </c>
      <c r="L1902" s="22" t="s">
        <v>135</v>
      </c>
      <c r="M1902">
        <v>133</v>
      </c>
      <c r="N1902">
        <v>132</v>
      </c>
      <c r="O1902">
        <v>16</v>
      </c>
      <c r="P1902">
        <v>3.2</v>
      </c>
      <c r="Q1902" t="s">
        <v>832</v>
      </c>
      <c r="R1902" t="s">
        <v>508</v>
      </c>
      <c r="S1902">
        <v>1400</v>
      </c>
      <c r="T1902" s="33" t="s">
        <v>417</v>
      </c>
      <c r="U1902">
        <v>3</v>
      </c>
      <c r="V1902">
        <v>73</v>
      </c>
      <c r="W1902" s="12">
        <v>2</v>
      </c>
      <c r="X1902">
        <v>8</v>
      </c>
      <c r="Y1902">
        <v>9</v>
      </c>
      <c r="Z1902">
        <v>7</v>
      </c>
      <c r="AA1902">
        <v>7</v>
      </c>
      <c r="AD1902" t="s">
        <v>1243</v>
      </c>
      <c r="AE1902">
        <v>1166</v>
      </c>
      <c r="AF1902" t="s">
        <v>624</v>
      </c>
    </row>
    <row r="1903" spans="1:32" x14ac:dyDescent="0.25">
      <c r="A1903" s="24" t="s">
        <v>365</v>
      </c>
      <c r="B1903" s="16" t="s">
        <v>369</v>
      </c>
      <c r="C1903" s="37" t="str">
        <f>VLOOKUP(X1903, method!$A$1:$B$15, 2, 0)</f>
        <v>中前</v>
      </c>
      <c r="D1903" s="28">
        <v>1</v>
      </c>
      <c r="E1903" s="140" t="str">
        <f t="shared" si="58"/>
        <v>忠</v>
      </c>
      <c r="F1903" s="140">
        <f>COUNTIF($B$2:B1903,B1903)</f>
        <v>18</v>
      </c>
      <c r="G1903" s="140" t="str">
        <f t="shared" si="59"/>
        <v/>
      </c>
      <c r="H1903">
        <v>12</v>
      </c>
      <c r="I1903">
        <v>1</v>
      </c>
      <c r="J1903" s="52" t="s">
        <v>49</v>
      </c>
      <c r="K1903" s="52" t="s">
        <v>49</v>
      </c>
      <c r="L1903" s="22" t="s">
        <v>135</v>
      </c>
      <c r="M1903">
        <v>133</v>
      </c>
      <c r="N1903">
        <v>124</v>
      </c>
      <c r="O1903">
        <v>16</v>
      </c>
      <c r="P1903">
        <v>4.0999999999999996</v>
      </c>
      <c r="Q1903" t="s">
        <v>836</v>
      </c>
      <c r="R1903" t="s">
        <v>508</v>
      </c>
      <c r="S1903">
        <v>1400</v>
      </c>
      <c r="T1903" s="33" t="s">
        <v>427</v>
      </c>
      <c r="U1903">
        <v>3</v>
      </c>
      <c r="V1903">
        <v>65</v>
      </c>
      <c r="W1903" s="12" t="s">
        <v>446</v>
      </c>
      <c r="X1903">
        <v>6</v>
      </c>
      <c r="Y1903">
        <v>5</v>
      </c>
      <c r="Z1903">
        <v>4</v>
      </c>
      <c r="AA1903">
        <v>1</v>
      </c>
      <c r="AD1903" t="s">
        <v>1892</v>
      </c>
      <c r="AE1903">
        <v>1158</v>
      </c>
      <c r="AF1903" t="s">
        <v>624</v>
      </c>
    </row>
    <row r="1904" spans="1:32" x14ac:dyDescent="0.25">
      <c r="A1904" s="24" t="s">
        <v>365</v>
      </c>
      <c r="B1904" s="16" t="s">
        <v>369</v>
      </c>
      <c r="C1904" s="37" t="str">
        <f>VLOOKUP(X1904, method!$A$1:$B$15, 2, 0)</f>
        <v>中前</v>
      </c>
      <c r="D1904" s="28">
        <v>1</v>
      </c>
      <c r="E1904" s="140" t="str">
        <f t="shared" si="58"/>
        <v>忠</v>
      </c>
      <c r="F1904" s="140">
        <f>COUNTIF($B$2:B1904,B1904)</f>
        <v>19</v>
      </c>
      <c r="G1904" s="140" t="str">
        <f t="shared" si="59"/>
        <v/>
      </c>
      <c r="H1904">
        <v>12</v>
      </c>
      <c r="I1904">
        <v>5</v>
      </c>
      <c r="J1904" s="52" t="s">
        <v>49</v>
      </c>
      <c r="K1904" s="52" t="s">
        <v>49</v>
      </c>
      <c r="L1904" s="22" t="s">
        <v>135</v>
      </c>
      <c r="M1904">
        <v>133</v>
      </c>
      <c r="N1904">
        <v>135</v>
      </c>
      <c r="O1904">
        <v>16</v>
      </c>
      <c r="P1904">
        <v>2.5</v>
      </c>
      <c r="Q1904" t="s">
        <v>1171</v>
      </c>
      <c r="R1904" t="s">
        <v>477</v>
      </c>
      <c r="S1904">
        <v>1400</v>
      </c>
      <c r="T1904" s="33" t="s">
        <v>417</v>
      </c>
      <c r="U1904">
        <v>4</v>
      </c>
      <c r="V1904">
        <v>59</v>
      </c>
      <c r="W1904" s="12" t="s">
        <v>446</v>
      </c>
      <c r="X1904">
        <v>6</v>
      </c>
      <c r="Y1904">
        <v>5</v>
      </c>
      <c r="Z1904">
        <v>5</v>
      </c>
      <c r="AA1904">
        <v>1</v>
      </c>
      <c r="AD1904" t="s">
        <v>663</v>
      </c>
      <c r="AE1904">
        <v>1159</v>
      </c>
      <c r="AF1904" t="s">
        <v>624</v>
      </c>
    </row>
    <row r="1905" spans="1:32" x14ac:dyDescent="0.25">
      <c r="A1905" s="24" t="s">
        <v>365</v>
      </c>
      <c r="B1905" s="16" t="s">
        <v>369</v>
      </c>
      <c r="C1905" s="36" t="str">
        <f>VLOOKUP(X1905, method!$A$1:$B$15, 2, 0)</f>
        <v>中後</v>
      </c>
      <c r="D1905" s="28">
        <v>2</v>
      </c>
      <c r="E1905" s="140" t="str">
        <f t="shared" si="58"/>
        <v>忠</v>
      </c>
      <c r="F1905" s="140">
        <f>COUNTIF($B$2:B1905,B1905)</f>
        <v>20</v>
      </c>
      <c r="G1905" s="140" t="str">
        <f t="shared" si="59"/>
        <v/>
      </c>
      <c r="H1905">
        <v>12</v>
      </c>
      <c r="I1905">
        <v>5</v>
      </c>
      <c r="J1905" s="52" t="s">
        <v>49</v>
      </c>
      <c r="K1905" s="55" t="s">
        <v>64</v>
      </c>
      <c r="L1905" s="22" t="s">
        <v>135</v>
      </c>
      <c r="M1905">
        <v>133</v>
      </c>
      <c r="N1905">
        <v>133</v>
      </c>
      <c r="O1905">
        <v>16</v>
      </c>
      <c r="P1905">
        <v>1.8</v>
      </c>
      <c r="Q1905" t="s">
        <v>1079</v>
      </c>
      <c r="R1905" t="s">
        <v>508</v>
      </c>
      <c r="S1905" s="40">
        <v>1200</v>
      </c>
      <c r="T1905" s="33" t="s">
        <v>427</v>
      </c>
      <c r="U1905">
        <v>4</v>
      </c>
      <c r="V1905">
        <v>58</v>
      </c>
      <c r="W1905" s="12" t="s">
        <v>446</v>
      </c>
      <c r="X1905">
        <v>8</v>
      </c>
      <c r="Y1905">
        <v>5</v>
      </c>
      <c r="Z1905">
        <v>2</v>
      </c>
      <c r="AD1905" t="s">
        <v>485</v>
      </c>
      <c r="AE1905">
        <v>1158</v>
      </c>
      <c r="AF1905" t="s">
        <v>624</v>
      </c>
    </row>
    <row r="1906" spans="1:32" x14ac:dyDescent="0.25">
      <c r="A1906" s="24" t="s">
        <v>365</v>
      </c>
      <c r="B1906" s="16" t="s">
        <v>369</v>
      </c>
      <c r="C1906" s="36" t="str">
        <f>VLOOKUP(X1906, method!$A$1:$B$15, 2, 0)</f>
        <v>中後</v>
      </c>
      <c r="D1906" s="28">
        <v>1</v>
      </c>
      <c r="E1906" s="140" t="str">
        <f t="shared" si="58"/>
        <v>忠</v>
      </c>
      <c r="F1906" s="140">
        <f>COUNTIF($B$2:B1906,B1906)</f>
        <v>21</v>
      </c>
      <c r="G1906" s="140" t="str">
        <f t="shared" si="59"/>
        <v/>
      </c>
      <c r="H1906">
        <v>12</v>
      </c>
      <c r="I1906">
        <v>10</v>
      </c>
      <c r="J1906" s="52" t="s">
        <v>49</v>
      </c>
      <c r="K1906" s="55" t="s">
        <v>64</v>
      </c>
      <c r="L1906" s="22" t="s">
        <v>135</v>
      </c>
      <c r="M1906">
        <v>133</v>
      </c>
      <c r="N1906">
        <v>127</v>
      </c>
      <c r="O1906">
        <v>16</v>
      </c>
      <c r="P1906">
        <v>2.2999999999999998</v>
      </c>
      <c r="Q1906" t="s">
        <v>1081</v>
      </c>
      <c r="R1906" t="s">
        <v>508</v>
      </c>
      <c r="S1906" s="40">
        <v>1200</v>
      </c>
      <c r="T1906" s="33" t="s">
        <v>427</v>
      </c>
      <c r="U1906">
        <v>4</v>
      </c>
      <c r="V1906">
        <v>52</v>
      </c>
      <c r="W1906" s="12">
        <v>1</v>
      </c>
      <c r="X1906">
        <v>9</v>
      </c>
      <c r="Y1906">
        <v>8</v>
      </c>
      <c r="Z1906">
        <v>1</v>
      </c>
      <c r="AD1906" t="s">
        <v>1893</v>
      </c>
      <c r="AE1906">
        <v>1155</v>
      </c>
      <c r="AF1906" t="s">
        <v>624</v>
      </c>
    </row>
    <row r="1907" spans="1:32" x14ac:dyDescent="0.25">
      <c r="A1907" s="24" t="s">
        <v>365</v>
      </c>
      <c r="B1907" s="16" t="s">
        <v>369</v>
      </c>
      <c r="C1907" s="35" t="str">
        <f>VLOOKUP(X1907, method!$A$1:$B$15, 2, 0)</f>
        <v>放頭</v>
      </c>
      <c r="D1907" s="30">
        <v>4</v>
      </c>
      <c r="E1907" s="141" t="str">
        <f t="shared" si="58"/>
        <v>忠</v>
      </c>
      <c r="F1907" s="141">
        <f>COUNTIF($B$2:B1907,B1907)</f>
        <v>22</v>
      </c>
      <c r="G1907" s="141" t="str">
        <f t="shared" si="59"/>
        <v/>
      </c>
      <c r="H1907">
        <v>12</v>
      </c>
      <c r="I1907">
        <v>1</v>
      </c>
      <c r="J1907" s="52" t="s">
        <v>49</v>
      </c>
      <c r="K1907" s="55" t="s">
        <v>64</v>
      </c>
      <c r="L1907" s="22" t="s">
        <v>135</v>
      </c>
      <c r="M1907">
        <v>133</v>
      </c>
      <c r="N1907">
        <v>127</v>
      </c>
      <c r="O1907">
        <v>16</v>
      </c>
      <c r="P1907">
        <v>3.4</v>
      </c>
      <c r="Q1907" t="s">
        <v>1020</v>
      </c>
      <c r="R1907" t="s">
        <v>465</v>
      </c>
      <c r="S1907" s="40">
        <v>1200</v>
      </c>
      <c r="T1907" s="33" t="s">
        <v>417</v>
      </c>
      <c r="U1907">
        <v>4</v>
      </c>
      <c r="V1907">
        <v>52</v>
      </c>
      <c r="W1907" s="12">
        <v>1</v>
      </c>
      <c r="X1907">
        <v>1</v>
      </c>
      <c r="Y1907">
        <v>1</v>
      </c>
      <c r="Z1907">
        <v>4</v>
      </c>
      <c r="AD1907" t="s">
        <v>164</v>
      </c>
      <c r="AE1907">
        <v>1149</v>
      </c>
      <c r="AF1907" t="s">
        <v>624</v>
      </c>
    </row>
    <row r="1908" spans="1:32" x14ac:dyDescent="0.25">
      <c r="A1908" s="24" t="s">
        <v>365</v>
      </c>
      <c r="B1908" s="16" t="s">
        <v>369</v>
      </c>
      <c r="C1908" s="36" t="str">
        <f>VLOOKUP(X1908, method!$A$1:$B$15, 2, 0)</f>
        <v>中後</v>
      </c>
      <c r="D1908" s="30">
        <v>4</v>
      </c>
      <c r="E1908" s="141" t="str">
        <f t="shared" si="58"/>
        <v>忠</v>
      </c>
      <c r="F1908" s="141">
        <f>COUNTIF($B$2:B1908,B1908)</f>
        <v>23</v>
      </c>
      <c r="G1908" s="141" t="str">
        <f t="shared" si="59"/>
        <v/>
      </c>
      <c r="H1908">
        <v>12</v>
      </c>
      <c r="I1908">
        <v>12</v>
      </c>
      <c r="J1908" s="52" t="s">
        <v>49</v>
      </c>
      <c r="K1908" s="50" t="s">
        <v>565</v>
      </c>
      <c r="L1908" s="22" t="s">
        <v>135</v>
      </c>
      <c r="M1908">
        <v>133</v>
      </c>
      <c r="N1908">
        <v>125</v>
      </c>
      <c r="O1908">
        <v>16</v>
      </c>
      <c r="P1908">
        <v>17</v>
      </c>
      <c r="Q1908" t="s">
        <v>810</v>
      </c>
      <c r="R1908" t="s">
        <v>508</v>
      </c>
      <c r="S1908" s="40">
        <v>1200</v>
      </c>
      <c r="T1908" s="33" t="s">
        <v>417</v>
      </c>
      <c r="U1908">
        <v>4</v>
      </c>
      <c r="V1908">
        <v>52</v>
      </c>
      <c r="W1908" s="12" t="s">
        <v>552</v>
      </c>
      <c r="X1908">
        <v>9</v>
      </c>
      <c r="Y1908">
        <v>11</v>
      </c>
      <c r="Z1908">
        <v>4</v>
      </c>
      <c r="AD1908" t="s">
        <v>1894</v>
      </c>
      <c r="AE1908">
        <v>1171</v>
      </c>
      <c r="AF1908" t="s">
        <v>624</v>
      </c>
    </row>
    <row r="1909" spans="1:32" x14ac:dyDescent="0.25">
      <c r="A1909" s="24" t="s">
        <v>365</v>
      </c>
      <c r="B1909" s="17" t="s">
        <v>372</v>
      </c>
      <c r="C1909" s="37" t="str">
        <f>VLOOKUP(X1909, method!$A$1:$B$15, 2, 0)</f>
        <v>中前</v>
      </c>
      <c r="D1909" s="30">
        <v>5</v>
      </c>
      <c r="E1909" s="141" t="str">
        <f t="shared" si="58"/>
        <v/>
      </c>
      <c r="F1909" s="141">
        <f>COUNTIF($B$2:B1909,B1909)</f>
        <v>1</v>
      </c>
      <c r="G1909" s="141" t="str">
        <f t="shared" si="59"/>
        <v/>
      </c>
      <c r="H1909">
        <v>8</v>
      </c>
      <c r="I1909">
        <v>1</v>
      </c>
      <c r="J1909" s="67" t="s">
        <v>195</v>
      </c>
      <c r="K1909" s="51" t="s">
        <v>43</v>
      </c>
      <c r="L1909" s="18" t="s">
        <v>76</v>
      </c>
      <c r="M1909">
        <v>130</v>
      </c>
      <c r="N1909">
        <v>130</v>
      </c>
      <c r="O1909">
        <v>12</v>
      </c>
      <c r="P1909">
        <v>13</v>
      </c>
      <c r="Q1909" t="s">
        <v>415</v>
      </c>
      <c r="R1909" s="32" t="s">
        <v>416</v>
      </c>
      <c r="S1909" s="40">
        <v>1200</v>
      </c>
      <c r="T1909" s="33" t="s">
        <v>417</v>
      </c>
      <c r="U1909">
        <v>3</v>
      </c>
      <c r="V1909">
        <v>75</v>
      </c>
      <c r="W1909">
        <v>4</v>
      </c>
      <c r="X1909">
        <v>4</v>
      </c>
      <c r="Y1909">
        <v>3</v>
      </c>
      <c r="Z1909">
        <v>5</v>
      </c>
      <c r="AD1909" t="s">
        <v>835</v>
      </c>
      <c r="AE1909">
        <v>1148</v>
      </c>
      <c r="AF1909" t="s">
        <v>624</v>
      </c>
    </row>
    <row r="1910" spans="1:32" x14ac:dyDescent="0.25">
      <c r="A1910" s="24" t="s">
        <v>365</v>
      </c>
      <c r="B1910" s="17" t="s">
        <v>372</v>
      </c>
      <c r="C1910" s="37" t="str">
        <f>VLOOKUP(X1910, method!$A$1:$B$15, 2, 0)</f>
        <v>中前</v>
      </c>
      <c r="D1910">
        <v>10</v>
      </c>
      <c r="E1910" s="141" t="str">
        <f t="shared" si="58"/>
        <v/>
      </c>
      <c r="F1910" s="141">
        <f>COUNTIF($B$2:B1910,B1910)</f>
        <v>2</v>
      </c>
      <c r="G1910" s="141" t="str">
        <f t="shared" si="59"/>
        <v/>
      </c>
      <c r="H1910">
        <v>8</v>
      </c>
      <c r="I1910">
        <v>2</v>
      </c>
      <c r="J1910" s="67" t="s">
        <v>195</v>
      </c>
      <c r="K1910" s="50" t="s">
        <v>565</v>
      </c>
      <c r="L1910" s="18" t="s">
        <v>76</v>
      </c>
      <c r="M1910">
        <v>130</v>
      </c>
      <c r="N1910">
        <v>133</v>
      </c>
      <c r="O1910">
        <v>12</v>
      </c>
      <c r="P1910">
        <v>18</v>
      </c>
      <c r="Q1910" t="s">
        <v>524</v>
      </c>
      <c r="R1910" s="32" t="s">
        <v>416</v>
      </c>
      <c r="S1910" s="40">
        <v>1200</v>
      </c>
      <c r="T1910" s="33" t="s">
        <v>427</v>
      </c>
      <c r="U1910">
        <v>3</v>
      </c>
      <c r="V1910">
        <v>75</v>
      </c>
      <c r="W1910" s="12" t="s">
        <v>549</v>
      </c>
      <c r="X1910">
        <v>5</v>
      </c>
      <c r="Y1910">
        <v>6</v>
      </c>
      <c r="Z1910">
        <v>10</v>
      </c>
      <c r="AD1910" t="s">
        <v>1393</v>
      </c>
      <c r="AE1910">
        <v>1134</v>
      </c>
      <c r="AF1910" t="s">
        <v>624</v>
      </c>
    </row>
    <row r="1911" spans="1:32" x14ac:dyDescent="0.25">
      <c r="A1911" s="24" t="s">
        <v>365</v>
      </c>
      <c r="B1911" s="17" t="s">
        <v>372</v>
      </c>
      <c r="C1911" s="37" t="str">
        <f>VLOOKUP(X1911, method!$A$1:$B$15, 2, 0)</f>
        <v>中前</v>
      </c>
      <c r="D1911" s="30">
        <v>4</v>
      </c>
      <c r="E1911" s="141" t="str">
        <f t="shared" si="58"/>
        <v/>
      </c>
      <c r="F1911" s="141">
        <f>COUNTIF($B$2:B1911,B1911)</f>
        <v>3</v>
      </c>
      <c r="G1911" s="141" t="str">
        <f t="shared" si="59"/>
        <v/>
      </c>
      <c r="H1911">
        <v>8</v>
      </c>
      <c r="I1911">
        <v>2</v>
      </c>
      <c r="J1911" s="67" t="s">
        <v>195</v>
      </c>
      <c r="K1911" s="50" t="s">
        <v>565</v>
      </c>
      <c r="L1911" s="18" t="s">
        <v>76</v>
      </c>
      <c r="M1911">
        <v>130</v>
      </c>
      <c r="N1911">
        <v>129</v>
      </c>
      <c r="O1911">
        <v>12</v>
      </c>
      <c r="P1911">
        <v>74</v>
      </c>
      <c r="Q1911" t="s">
        <v>731</v>
      </c>
      <c r="R1911" s="32" t="s">
        <v>416</v>
      </c>
      <c r="S1911" s="40">
        <v>1200</v>
      </c>
      <c r="T1911" s="33" t="s">
        <v>427</v>
      </c>
      <c r="U1911">
        <v>3</v>
      </c>
      <c r="V1911">
        <v>75</v>
      </c>
      <c r="W1911" s="12" t="s">
        <v>471</v>
      </c>
      <c r="X1911">
        <v>4</v>
      </c>
      <c r="Y1911">
        <v>4</v>
      </c>
      <c r="Z1911">
        <v>4</v>
      </c>
      <c r="AD1911" t="s">
        <v>373</v>
      </c>
      <c r="AE1911">
        <v>1138</v>
      </c>
      <c r="AF1911" t="s">
        <v>624</v>
      </c>
    </row>
    <row r="1912" spans="1:32" x14ac:dyDescent="0.25">
      <c r="A1912" s="24" t="s">
        <v>365</v>
      </c>
      <c r="B1912" s="17" t="s">
        <v>372</v>
      </c>
      <c r="C1912" s="36" t="str">
        <f>VLOOKUP(X1912, method!$A$1:$B$15, 2, 0)</f>
        <v>中後</v>
      </c>
      <c r="D1912">
        <v>12</v>
      </c>
      <c r="E1912" s="141" t="str">
        <f t="shared" si="58"/>
        <v/>
      </c>
      <c r="F1912" s="141">
        <f>COUNTIF($B$2:B1912,B1912)</f>
        <v>4</v>
      </c>
      <c r="G1912" s="141" t="str">
        <f t="shared" si="59"/>
        <v/>
      </c>
      <c r="H1912">
        <v>8</v>
      </c>
      <c r="I1912">
        <v>10</v>
      </c>
      <c r="J1912" s="67" t="s">
        <v>195</v>
      </c>
      <c r="K1912" s="54" t="s">
        <v>58</v>
      </c>
      <c r="L1912" s="18" t="s">
        <v>76</v>
      </c>
      <c r="M1912">
        <v>130</v>
      </c>
      <c r="N1912">
        <v>132</v>
      </c>
      <c r="O1912">
        <v>12</v>
      </c>
      <c r="P1912">
        <v>37</v>
      </c>
      <c r="Q1912" t="s">
        <v>660</v>
      </c>
      <c r="R1912" t="s">
        <v>457</v>
      </c>
      <c r="S1912" s="40">
        <v>1200</v>
      </c>
      <c r="T1912" s="34" t="s">
        <v>671</v>
      </c>
      <c r="U1912">
        <v>3</v>
      </c>
      <c r="V1912">
        <v>77</v>
      </c>
      <c r="W1912" t="s">
        <v>1267</v>
      </c>
      <c r="X1912">
        <v>9</v>
      </c>
      <c r="Y1912">
        <v>10</v>
      </c>
      <c r="Z1912">
        <v>12</v>
      </c>
      <c r="AD1912" t="s">
        <v>717</v>
      </c>
      <c r="AE1912">
        <v>1127</v>
      </c>
      <c r="AF1912" t="s">
        <v>624</v>
      </c>
    </row>
    <row r="1913" spans="1:32" x14ac:dyDescent="0.25">
      <c r="A1913" s="24" t="s">
        <v>365</v>
      </c>
      <c r="B1913" s="17" t="s">
        <v>372</v>
      </c>
      <c r="C1913" s="36" t="str">
        <f>VLOOKUP(X1913, method!$A$1:$B$15, 2, 0)</f>
        <v>中後</v>
      </c>
      <c r="D1913">
        <v>11</v>
      </c>
      <c r="E1913" s="141" t="str">
        <f t="shared" si="58"/>
        <v/>
      </c>
      <c r="F1913" s="141">
        <f>COUNTIF($B$2:B1913,B1913)</f>
        <v>5</v>
      </c>
      <c r="G1913" s="141" t="str">
        <f t="shared" si="59"/>
        <v/>
      </c>
      <c r="H1913">
        <v>8</v>
      </c>
      <c r="I1913">
        <v>4</v>
      </c>
      <c r="J1913" s="67" t="s">
        <v>195</v>
      </c>
      <c r="K1913" s="54" t="s">
        <v>58</v>
      </c>
      <c r="L1913" s="18" t="s">
        <v>76</v>
      </c>
      <c r="M1913">
        <v>130</v>
      </c>
      <c r="N1913">
        <v>132</v>
      </c>
      <c r="O1913">
        <v>12</v>
      </c>
      <c r="P1913">
        <v>69</v>
      </c>
      <c r="Q1913" t="s">
        <v>706</v>
      </c>
      <c r="R1913" t="s">
        <v>479</v>
      </c>
      <c r="S1913" s="40">
        <v>1200</v>
      </c>
      <c r="T1913" s="33" t="s">
        <v>427</v>
      </c>
      <c r="U1913">
        <v>3</v>
      </c>
      <c r="V1913">
        <v>77</v>
      </c>
      <c r="W1913" t="s">
        <v>516</v>
      </c>
      <c r="X1913">
        <v>8</v>
      </c>
      <c r="Y1913">
        <v>9</v>
      </c>
      <c r="Z1913">
        <v>11</v>
      </c>
      <c r="AD1913" t="s">
        <v>444</v>
      </c>
      <c r="AE1913">
        <v>1131</v>
      </c>
      <c r="AF1913" t="s">
        <v>624</v>
      </c>
    </row>
    <row r="1914" spans="1:32" x14ac:dyDescent="0.25">
      <c r="A1914" s="24" t="s">
        <v>365</v>
      </c>
      <c r="B1914" s="18" t="s">
        <v>375</v>
      </c>
      <c r="C1914" s="37" t="str">
        <f>VLOOKUP(X1914, method!$A$1:$B$15, 2, 0)</f>
        <v>中前</v>
      </c>
      <c r="D1914">
        <v>9</v>
      </c>
      <c r="E1914" s="141" t="str">
        <f t="shared" si="58"/>
        <v/>
      </c>
      <c r="F1914" s="141">
        <f>COUNTIF($B$2:B1914,B1914)</f>
        <v>1</v>
      </c>
      <c r="G1914" s="141" t="str">
        <f t="shared" si="59"/>
        <v/>
      </c>
      <c r="H1914">
        <v>11</v>
      </c>
      <c r="I1914">
        <v>6</v>
      </c>
      <c r="J1914" s="55" t="s">
        <v>64</v>
      </c>
      <c r="K1914" s="55" t="s">
        <v>64</v>
      </c>
      <c r="L1914" s="19" t="s">
        <v>32</v>
      </c>
      <c r="M1914">
        <v>129</v>
      </c>
      <c r="N1914">
        <v>134</v>
      </c>
      <c r="O1914">
        <v>25</v>
      </c>
      <c r="P1914">
        <v>9.4</v>
      </c>
      <c r="Q1914" t="s">
        <v>1156</v>
      </c>
      <c r="R1914" t="s">
        <v>508</v>
      </c>
      <c r="S1914" s="40">
        <v>1200</v>
      </c>
      <c r="T1914" s="33" t="s">
        <v>417</v>
      </c>
      <c r="U1914">
        <v>3</v>
      </c>
      <c r="V1914">
        <v>74</v>
      </c>
      <c r="W1914">
        <v>5</v>
      </c>
      <c r="X1914">
        <v>5</v>
      </c>
      <c r="Y1914">
        <v>5</v>
      </c>
      <c r="Z1914">
        <v>9</v>
      </c>
      <c r="AD1914" t="s">
        <v>1521</v>
      </c>
      <c r="AE1914">
        <v>1122</v>
      </c>
      <c r="AF1914" t="s">
        <v>624</v>
      </c>
    </row>
    <row r="1915" spans="1:32" x14ac:dyDescent="0.25">
      <c r="A1915" s="24" t="s">
        <v>365</v>
      </c>
      <c r="B1915" s="18" t="s">
        <v>375</v>
      </c>
      <c r="C1915" s="37" t="str">
        <f>VLOOKUP(X1915, method!$A$1:$B$15, 2, 0)</f>
        <v>中前</v>
      </c>
      <c r="D1915">
        <v>7</v>
      </c>
      <c r="E1915" s="141" t="str">
        <f t="shared" si="58"/>
        <v/>
      </c>
      <c r="F1915" s="141">
        <f>COUNTIF($B$2:B1915,B1915)</f>
        <v>2</v>
      </c>
      <c r="G1915" s="141" t="str">
        <f t="shared" si="59"/>
        <v/>
      </c>
      <c r="H1915">
        <v>11</v>
      </c>
      <c r="I1915">
        <v>3</v>
      </c>
      <c r="J1915" s="55" t="s">
        <v>64</v>
      </c>
      <c r="K1915" s="55" t="s">
        <v>64</v>
      </c>
      <c r="L1915" s="19" t="s">
        <v>32</v>
      </c>
      <c r="M1915">
        <v>129</v>
      </c>
      <c r="N1915">
        <v>135</v>
      </c>
      <c r="O1915">
        <v>25</v>
      </c>
      <c r="P1915">
        <v>7.9</v>
      </c>
      <c r="Q1915" t="s">
        <v>564</v>
      </c>
      <c r="R1915" s="32" t="s">
        <v>432</v>
      </c>
      <c r="S1915" s="40">
        <v>1200</v>
      </c>
      <c r="T1915" s="33" t="s">
        <v>417</v>
      </c>
      <c r="U1915">
        <v>3</v>
      </c>
      <c r="V1915">
        <v>76</v>
      </c>
      <c r="W1915" s="12" t="s">
        <v>552</v>
      </c>
      <c r="X1915">
        <v>5</v>
      </c>
      <c r="Y1915">
        <v>5</v>
      </c>
      <c r="Z1915">
        <v>7</v>
      </c>
      <c r="AD1915" t="s">
        <v>646</v>
      </c>
      <c r="AE1915">
        <v>1112</v>
      </c>
      <c r="AF1915" t="s">
        <v>624</v>
      </c>
    </row>
    <row r="1916" spans="1:32" x14ac:dyDescent="0.25">
      <c r="A1916" s="24" t="s">
        <v>365</v>
      </c>
      <c r="B1916" s="18" t="s">
        <v>375</v>
      </c>
      <c r="C1916" s="36" t="str">
        <f>VLOOKUP(X1916, method!$A$1:$B$15, 2, 0)</f>
        <v>中後</v>
      </c>
      <c r="D1916" s="30">
        <v>4</v>
      </c>
      <c r="E1916" s="141" t="str">
        <f t="shared" si="58"/>
        <v/>
      </c>
      <c r="F1916" s="141">
        <f>COUNTIF($B$2:B1916,B1916)</f>
        <v>3</v>
      </c>
      <c r="G1916" s="141" t="str">
        <f t="shared" si="59"/>
        <v/>
      </c>
      <c r="H1916">
        <v>11</v>
      </c>
      <c r="I1916">
        <v>8</v>
      </c>
      <c r="J1916" s="55" t="s">
        <v>64</v>
      </c>
      <c r="K1916" s="55" t="s">
        <v>64</v>
      </c>
      <c r="L1916" s="19" t="s">
        <v>32</v>
      </c>
      <c r="M1916">
        <v>129</v>
      </c>
      <c r="N1916">
        <v>132</v>
      </c>
      <c r="O1916">
        <v>25</v>
      </c>
      <c r="P1916">
        <v>18</v>
      </c>
      <c r="Q1916" t="s">
        <v>496</v>
      </c>
      <c r="R1916" s="32" t="s">
        <v>432</v>
      </c>
      <c r="S1916" s="40">
        <v>1200</v>
      </c>
      <c r="T1916" s="33" t="s">
        <v>427</v>
      </c>
      <c r="U1916">
        <v>3</v>
      </c>
      <c r="V1916">
        <v>76</v>
      </c>
      <c r="W1916" s="12" t="s">
        <v>539</v>
      </c>
      <c r="X1916">
        <v>9</v>
      </c>
      <c r="Y1916">
        <v>7</v>
      </c>
      <c r="Z1916">
        <v>4</v>
      </c>
      <c r="AD1916" t="s">
        <v>890</v>
      </c>
      <c r="AE1916">
        <v>1121</v>
      </c>
      <c r="AF1916" t="s">
        <v>624</v>
      </c>
    </row>
    <row r="1917" spans="1:32" x14ac:dyDescent="0.25">
      <c r="A1917" s="24" t="s">
        <v>365</v>
      </c>
      <c r="B1917" s="18" t="s">
        <v>375</v>
      </c>
      <c r="C1917" s="36" t="str">
        <f>VLOOKUP(X1917, method!$A$1:$B$15, 2, 0)</f>
        <v>中後</v>
      </c>
      <c r="D1917">
        <v>6</v>
      </c>
      <c r="E1917" s="141" t="str">
        <f t="shared" si="58"/>
        <v/>
      </c>
      <c r="F1917" s="141">
        <f>COUNTIF($B$2:B1917,B1917)</f>
        <v>4</v>
      </c>
      <c r="G1917" s="141" t="str">
        <f t="shared" si="59"/>
        <v/>
      </c>
      <c r="H1917">
        <v>11</v>
      </c>
      <c r="I1917">
        <v>4</v>
      </c>
      <c r="J1917" s="55" t="s">
        <v>64</v>
      </c>
      <c r="K1917" s="55" t="s">
        <v>64</v>
      </c>
      <c r="L1917" s="19" t="s">
        <v>32</v>
      </c>
      <c r="M1917">
        <v>129</v>
      </c>
      <c r="N1917">
        <v>135</v>
      </c>
      <c r="O1917">
        <v>25</v>
      </c>
      <c r="P1917">
        <v>35</v>
      </c>
      <c r="Q1917" t="s">
        <v>660</v>
      </c>
      <c r="R1917" t="s">
        <v>508</v>
      </c>
      <c r="S1917" s="40">
        <v>1200</v>
      </c>
      <c r="T1917" s="33" t="s">
        <v>417</v>
      </c>
      <c r="U1917">
        <v>3</v>
      </c>
      <c r="V1917">
        <v>77</v>
      </c>
      <c r="W1917" t="s">
        <v>474</v>
      </c>
      <c r="X1917">
        <v>8</v>
      </c>
      <c r="Y1917">
        <v>7</v>
      </c>
      <c r="Z1917">
        <v>6</v>
      </c>
      <c r="AD1917" t="s">
        <v>1895</v>
      </c>
      <c r="AE1917">
        <v>1100</v>
      </c>
      <c r="AF1917" t="s">
        <v>624</v>
      </c>
    </row>
    <row r="1918" spans="1:32" x14ac:dyDescent="0.25">
      <c r="A1918" s="24" t="s">
        <v>365</v>
      </c>
      <c r="B1918" s="18" t="s">
        <v>375</v>
      </c>
      <c r="C1918" s="36" t="str">
        <f>VLOOKUP(X1918, method!$A$1:$B$15, 2, 0)</f>
        <v>中後</v>
      </c>
      <c r="D1918">
        <v>7</v>
      </c>
      <c r="E1918" s="141" t="str">
        <f t="shared" si="58"/>
        <v/>
      </c>
      <c r="F1918" s="141">
        <f>COUNTIF($B$2:B1918,B1918)</f>
        <v>5</v>
      </c>
      <c r="G1918" s="141" t="str">
        <f t="shared" si="59"/>
        <v/>
      </c>
      <c r="H1918">
        <v>11</v>
      </c>
      <c r="I1918">
        <v>6</v>
      </c>
      <c r="J1918" s="55" t="s">
        <v>64</v>
      </c>
      <c r="K1918" s="55" t="s">
        <v>64</v>
      </c>
      <c r="L1918" s="19" t="s">
        <v>32</v>
      </c>
      <c r="M1918">
        <v>129</v>
      </c>
      <c r="N1918">
        <v>132</v>
      </c>
      <c r="O1918">
        <v>25</v>
      </c>
      <c r="P1918">
        <v>17</v>
      </c>
      <c r="Q1918" t="s">
        <v>547</v>
      </c>
      <c r="R1918" s="32" t="s">
        <v>432</v>
      </c>
      <c r="S1918" s="40">
        <v>1200</v>
      </c>
      <c r="T1918" s="33" t="s">
        <v>417</v>
      </c>
      <c r="U1918">
        <v>3</v>
      </c>
      <c r="V1918">
        <v>77</v>
      </c>
      <c r="W1918">
        <v>4</v>
      </c>
      <c r="X1918">
        <v>10</v>
      </c>
      <c r="Y1918">
        <v>11</v>
      </c>
      <c r="Z1918">
        <v>7</v>
      </c>
      <c r="AD1918" t="s">
        <v>818</v>
      </c>
      <c r="AE1918">
        <v>1090</v>
      </c>
      <c r="AF1918" t="s">
        <v>624</v>
      </c>
    </row>
    <row r="1919" spans="1:32" x14ac:dyDescent="0.25">
      <c r="A1919" s="24" t="s">
        <v>365</v>
      </c>
      <c r="B1919" s="18" t="s">
        <v>375</v>
      </c>
      <c r="C1919" s="35" t="str">
        <f>VLOOKUP(X1919, method!$A$1:$B$15, 2, 0)</f>
        <v>放頭</v>
      </c>
      <c r="D1919" s="30">
        <v>5</v>
      </c>
      <c r="E1919" s="141" t="str">
        <f t="shared" si="58"/>
        <v/>
      </c>
      <c r="F1919" s="141">
        <f>COUNTIF($B$2:B1919,B1919)</f>
        <v>6</v>
      </c>
      <c r="G1919" s="141" t="str">
        <f t="shared" si="59"/>
        <v/>
      </c>
      <c r="H1919">
        <v>11</v>
      </c>
      <c r="I1919">
        <v>3</v>
      </c>
      <c r="J1919" s="55" t="s">
        <v>64</v>
      </c>
      <c r="K1919" s="66" t="s">
        <v>173</v>
      </c>
      <c r="L1919" s="19" t="s">
        <v>32</v>
      </c>
      <c r="M1919">
        <v>129</v>
      </c>
      <c r="N1919">
        <v>134</v>
      </c>
      <c r="O1919">
        <v>25</v>
      </c>
      <c r="P1919">
        <v>3.6</v>
      </c>
      <c r="Q1919" t="s">
        <v>431</v>
      </c>
      <c r="R1919" s="32" t="s">
        <v>432</v>
      </c>
      <c r="S1919" s="40">
        <v>1200</v>
      </c>
      <c r="T1919" s="33" t="s">
        <v>427</v>
      </c>
      <c r="U1919">
        <v>3</v>
      </c>
      <c r="V1919">
        <v>77</v>
      </c>
      <c r="W1919" s="12">
        <v>2</v>
      </c>
      <c r="X1919">
        <v>3</v>
      </c>
      <c r="Y1919">
        <v>2</v>
      </c>
      <c r="Z1919">
        <v>5</v>
      </c>
      <c r="AD1919" t="s">
        <v>1085</v>
      </c>
      <c r="AE1919">
        <v>1100</v>
      </c>
      <c r="AF1919" t="s">
        <v>624</v>
      </c>
    </row>
    <row r="1920" spans="1:32" x14ac:dyDescent="0.25">
      <c r="A1920" s="24" t="s">
        <v>365</v>
      </c>
      <c r="B1920" s="18" t="s">
        <v>375</v>
      </c>
      <c r="C1920" s="37" t="str">
        <f>VLOOKUP(X1920, method!$A$1:$B$15, 2, 0)</f>
        <v>中前</v>
      </c>
      <c r="D1920" s="28">
        <v>2</v>
      </c>
      <c r="E1920" s="140" t="str">
        <f t="shared" si="58"/>
        <v/>
      </c>
      <c r="F1920" s="140">
        <f>COUNTIF($B$2:B1920,B1920)</f>
        <v>7</v>
      </c>
      <c r="G1920" s="140" t="str">
        <f t="shared" si="59"/>
        <v/>
      </c>
      <c r="H1920">
        <v>11</v>
      </c>
      <c r="I1920">
        <v>4</v>
      </c>
      <c r="J1920" s="55" t="s">
        <v>64</v>
      </c>
      <c r="K1920" s="66" t="s">
        <v>173</v>
      </c>
      <c r="L1920" s="19" t="s">
        <v>32</v>
      </c>
      <c r="M1920">
        <v>129</v>
      </c>
      <c r="N1920">
        <v>131</v>
      </c>
      <c r="O1920">
        <v>25</v>
      </c>
      <c r="P1920">
        <v>6.7</v>
      </c>
      <c r="Q1920" t="s">
        <v>433</v>
      </c>
      <c r="R1920" s="32" t="s">
        <v>416</v>
      </c>
      <c r="S1920" s="40">
        <v>1200</v>
      </c>
      <c r="T1920" s="33" t="s">
        <v>427</v>
      </c>
      <c r="U1920">
        <v>3</v>
      </c>
      <c r="V1920">
        <v>76</v>
      </c>
      <c r="W1920" s="12" t="s">
        <v>423</v>
      </c>
      <c r="X1920">
        <v>5</v>
      </c>
      <c r="Y1920">
        <v>5</v>
      </c>
      <c r="Z1920">
        <v>2</v>
      </c>
      <c r="AD1920" t="s">
        <v>1369</v>
      </c>
      <c r="AE1920">
        <v>1091</v>
      </c>
      <c r="AF1920" t="s">
        <v>624</v>
      </c>
    </row>
    <row r="1921" spans="1:32" x14ac:dyDescent="0.25">
      <c r="A1921" s="24" t="s">
        <v>365</v>
      </c>
      <c r="B1921" s="18" t="s">
        <v>375</v>
      </c>
      <c r="C1921" s="36" t="str">
        <f>VLOOKUP(X1921, method!$A$1:$B$15, 2, 0)</f>
        <v>中後</v>
      </c>
      <c r="D1921" s="28">
        <v>2</v>
      </c>
      <c r="E1921" s="140" t="str">
        <f t="shared" si="58"/>
        <v/>
      </c>
      <c r="F1921" s="140">
        <f>COUNTIF($B$2:B1921,B1921)</f>
        <v>8</v>
      </c>
      <c r="G1921" s="140" t="str">
        <f t="shared" si="59"/>
        <v/>
      </c>
      <c r="H1921">
        <v>11</v>
      </c>
      <c r="I1921">
        <v>8</v>
      </c>
      <c r="J1921" s="55" t="s">
        <v>64</v>
      </c>
      <c r="K1921" s="66" t="s">
        <v>173</v>
      </c>
      <c r="L1921" s="19" t="s">
        <v>32</v>
      </c>
      <c r="M1921">
        <v>129</v>
      </c>
      <c r="N1921">
        <v>131</v>
      </c>
      <c r="O1921">
        <v>25</v>
      </c>
      <c r="P1921">
        <v>13</v>
      </c>
      <c r="Q1921" t="s">
        <v>440</v>
      </c>
      <c r="R1921" s="32" t="s">
        <v>416</v>
      </c>
      <c r="S1921" s="40">
        <v>1200</v>
      </c>
      <c r="T1921" s="33" t="s">
        <v>427</v>
      </c>
      <c r="U1921">
        <v>3</v>
      </c>
      <c r="V1921">
        <v>74</v>
      </c>
      <c r="W1921" s="12" t="s">
        <v>989</v>
      </c>
      <c r="X1921">
        <v>9</v>
      </c>
      <c r="Y1921">
        <v>8</v>
      </c>
      <c r="Z1921">
        <v>2</v>
      </c>
      <c r="AD1921" t="s">
        <v>376</v>
      </c>
      <c r="AE1921">
        <v>1107</v>
      </c>
      <c r="AF1921" t="s">
        <v>624</v>
      </c>
    </row>
    <row r="1922" spans="1:32" x14ac:dyDescent="0.25">
      <c r="A1922" s="24" t="s">
        <v>365</v>
      </c>
      <c r="B1922" s="18" t="s">
        <v>375</v>
      </c>
      <c r="C1922" s="35" t="str">
        <f>VLOOKUP(X1922, method!$A$1:$B$15, 2, 0)</f>
        <v>放頭</v>
      </c>
      <c r="D1922" s="28">
        <v>1</v>
      </c>
      <c r="E1922" s="140" t="str">
        <f t="shared" ref="E1922:E1985" si="60">IF(COUNTIFS($B:$B,B1922,$F:$F,"&lt;="&amp;5,$D:$D,"&lt;="&amp;5)&gt;=3,"忠","")</f>
        <v/>
      </c>
      <c r="F1922" s="140">
        <f>COUNTIF($B$2:B1922,B1922)</f>
        <v>9</v>
      </c>
      <c r="G1922" s="140" t="str">
        <f t="shared" ref="G1922:G1985" si="61">IF(F1922&lt;=5,
    IF(COUNTIFS($B:$B,TRIM($B1922),$F:$F,"&lt;=5",$AC:$AC,"&lt;&gt;"&amp;LOOKUP(1,0/((TRIM($B:$B)=TRIM($B1922))*($F:$F=1)),$AC:$AC))&gt;0,
    "倉",""),
"")</f>
        <v/>
      </c>
      <c r="H1922">
        <v>11</v>
      </c>
      <c r="I1922">
        <v>2</v>
      </c>
      <c r="J1922" s="55" t="s">
        <v>64</v>
      </c>
      <c r="K1922" s="66" t="s">
        <v>173</v>
      </c>
      <c r="L1922" s="19" t="s">
        <v>32</v>
      </c>
      <c r="M1922">
        <v>129</v>
      </c>
      <c r="N1922">
        <v>124</v>
      </c>
      <c r="O1922">
        <v>25</v>
      </c>
      <c r="P1922">
        <v>4.5</v>
      </c>
      <c r="Q1922" t="s">
        <v>555</v>
      </c>
      <c r="R1922" s="32" t="s">
        <v>416</v>
      </c>
      <c r="S1922" s="40">
        <v>1200</v>
      </c>
      <c r="T1922" s="33" t="s">
        <v>417</v>
      </c>
      <c r="U1922">
        <v>3</v>
      </c>
      <c r="V1922">
        <v>68</v>
      </c>
      <c r="W1922" s="12" t="s">
        <v>581</v>
      </c>
      <c r="X1922">
        <v>3</v>
      </c>
      <c r="Y1922">
        <v>3</v>
      </c>
      <c r="Z1922">
        <v>1</v>
      </c>
      <c r="AD1922" t="s">
        <v>1698</v>
      </c>
      <c r="AE1922">
        <v>1079</v>
      </c>
      <c r="AF1922" t="s">
        <v>624</v>
      </c>
    </row>
    <row r="1923" spans="1:32" x14ac:dyDescent="0.25">
      <c r="A1923" s="24" t="s">
        <v>365</v>
      </c>
      <c r="B1923" s="18" t="s">
        <v>375</v>
      </c>
      <c r="C1923" s="37" t="str">
        <f>VLOOKUP(X1923, method!$A$1:$B$15, 2, 0)</f>
        <v>中前</v>
      </c>
      <c r="D1923" s="28">
        <v>2</v>
      </c>
      <c r="E1923" s="140" t="str">
        <f t="shared" si="60"/>
        <v/>
      </c>
      <c r="F1923" s="140">
        <f>COUNTIF($B$2:B1923,B1923)</f>
        <v>10</v>
      </c>
      <c r="G1923" s="140" t="str">
        <f t="shared" si="61"/>
        <v/>
      </c>
      <c r="H1923">
        <v>11</v>
      </c>
      <c r="I1923">
        <v>4</v>
      </c>
      <c r="J1923" s="55" t="s">
        <v>64</v>
      </c>
      <c r="K1923" s="66" t="s">
        <v>173</v>
      </c>
      <c r="L1923" s="19" t="s">
        <v>32</v>
      </c>
      <c r="M1923">
        <v>129</v>
      </c>
      <c r="N1923">
        <v>123</v>
      </c>
      <c r="O1923">
        <v>25</v>
      </c>
      <c r="P1923">
        <v>2.5</v>
      </c>
      <c r="Q1923" t="s">
        <v>858</v>
      </c>
      <c r="R1923" s="31" t="s">
        <v>420</v>
      </c>
      <c r="S1923" s="40">
        <v>1200</v>
      </c>
      <c r="T1923" s="33" t="s">
        <v>427</v>
      </c>
      <c r="U1923">
        <v>3</v>
      </c>
      <c r="V1923">
        <v>67</v>
      </c>
      <c r="W1923" s="12">
        <v>1</v>
      </c>
      <c r="X1923">
        <v>5</v>
      </c>
      <c r="Y1923">
        <v>5</v>
      </c>
      <c r="Z1923">
        <v>2</v>
      </c>
      <c r="AD1923" t="s">
        <v>835</v>
      </c>
      <c r="AE1923">
        <v>1093</v>
      </c>
      <c r="AF1923" t="s">
        <v>624</v>
      </c>
    </row>
    <row r="1924" spans="1:32" x14ac:dyDescent="0.25">
      <c r="A1924" s="24" t="s">
        <v>365</v>
      </c>
      <c r="B1924" s="18" t="s">
        <v>375</v>
      </c>
      <c r="C1924" s="37" t="str">
        <f>VLOOKUP(X1924, method!$A$1:$B$15, 2, 0)</f>
        <v>中前</v>
      </c>
      <c r="D1924" s="28">
        <v>1</v>
      </c>
      <c r="E1924" s="140" t="str">
        <f t="shared" si="60"/>
        <v/>
      </c>
      <c r="F1924" s="140">
        <f>COUNTIF($B$2:B1924,B1924)</f>
        <v>11</v>
      </c>
      <c r="G1924" s="140" t="str">
        <f t="shared" si="61"/>
        <v/>
      </c>
      <c r="H1924">
        <v>11</v>
      </c>
      <c r="I1924">
        <v>2</v>
      </c>
      <c r="J1924" s="55" t="s">
        <v>64</v>
      </c>
      <c r="K1924" s="55" t="s">
        <v>64</v>
      </c>
      <c r="L1924" s="19" t="s">
        <v>32</v>
      </c>
      <c r="M1924">
        <v>129</v>
      </c>
      <c r="N1924">
        <v>135</v>
      </c>
      <c r="O1924">
        <v>25</v>
      </c>
      <c r="P1924">
        <v>2.1</v>
      </c>
      <c r="Q1924" t="s">
        <v>899</v>
      </c>
      <c r="R1924" s="31" t="s">
        <v>420</v>
      </c>
      <c r="S1924" s="40">
        <v>1200</v>
      </c>
      <c r="T1924" s="33" t="s">
        <v>427</v>
      </c>
      <c r="U1924">
        <v>4</v>
      </c>
      <c r="V1924">
        <v>59</v>
      </c>
      <c r="W1924" s="12" t="s">
        <v>418</v>
      </c>
      <c r="X1924">
        <v>4</v>
      </c>
      <c r="Y1924">
        <v>4</v>
      </c>
      <c r="Z1924">
        <v>1</v>
      </c>
      <c r="AD1924" t="s">
        <v>1107</v>
      </c>
      <c r="AE1924">
        <v>1095</v>
      </c>
      <c r="AF1924" t="s">
        <v>1896</v>
      </c>
    </row>
    <row r="1925" spans="1:32" x14ac:dyDescent="0.25">
      <c r="A1925" s="24" t="s">
        <v>365</v>
      </c>
      <c r="B1925" s="18" t="s">
        <v>375</v>
      </c>
      <c r="C1925" s="35" t="str">
        <f>VLOOKUP(X1925, method!$A$1:$B$15, 2, 0)</f>
        <v>放頭</v>
      </c>
      <c r="D1925" s="30">
        <v>4</v>
      </c>
      <c r="E1925" s="141" t="str">
        <f t="shared" si="60"/>
        <v/>
      </c>
      <c r="F1925" s="141">
        <f>COUNTIF($B$2:B1925,B1925)</f>
        <v>12</v>
      </c>
      <c r="G1925" s="141" t="str">
        <f t="shared" si="61"/>
        <v/>
      </c>
      <c r="H1925">
        <v>11</v>
      </c>
      <c r="I1925">
        <v>2</v>
      </c>
      <c r="J1925" s="55" t="s">
        <v>64</v>
      </c>
      <c r="K1925" s="61" t="s">
        <v>106</v>
      </c>
      <c r="L1925" s="24" t="s">
        <v>50</v>
      </c>
      <c r="M1925">
        <v>129</v>
      </c>
      <c r="N1925">
        <v>135</v>
      </c>
      <c r="O1925">
        <v>25</v>
      </c>
      <c r="P1925">
        <v>3.1</v>
      </c>
      <c r="Q1925" t="s">
        <v>451</v>
      </c>
      <c r="R1925" s="31" t="s">
        <v>420</v>
      </c>
      <c r="S1925" s="40">
        <v>1200</v>
      </c>
      <c r="T1925" s="33" t="s">
        <v>417</v>
      </c>
      <c r="U1925">
        <v>4</v>
      </c>
      <c r="V1925">
        <v>60</v>
      </c>
      <c r="W1925" s="12" t="s">
        <v>471</v>
      </c>
      <c r="X1925">
        <v>2</v>
      </c>
      <c r="Y1925">
        <v>2</v>
      </c>
      <c r="Z1925">
        <v>4</v>
      </c>
      <c r="AD1925" t="s">
        <v>1878</v>
      </c>
      <c r="AE1925">
        <v>1096</v>
      </c>
      <c r="AF1925" t="s">
        <v>1897</v>
      </c>
    </row>
    <row r="1926" spans="1:32" x14ac:dyDescent="0.25">
      <c r="A1926" s="24" t="s">
        <v>365</v>
      </c>
      <c r="B1926" s="18" t="s">
        <v>375</v>
      </c>
      <c r="C1926" s="35" t="str">
        <f>VLOOKUP(X1926, method!$A$1:$B$15, 2, 0)</f>
        <v>放頭</v>
      </c>
      <c r="D1926" s="28">
        <v>3</v>
      </c>
      <c r="E1926" s="140" t="str">
        <f t="shared" si="60"/>
        <v/>
      </c>
      <c r="F1926" s="140">
        <f>COUNTIF($B$2:B1926,B1926)</f>
        <v>13</v>
      </c>
      <c r="G1926" s="140" t="str">
        <f t="shared" si="61"/>
        <v/>
      </c>
      <c r="H1926">
        <v>11</v>
      </c>
      <c r="I1926">
        <v>7</v>
      </c>
      <c r="J1926" s="55" t="s">
        <v>64</v>
      </c>
      <c r="K1926" s="61" t="s">
        <v>106</v>
      </c>
      <c r="L1926" s="24" t="s">
        <v>50</v>
      </c>
      <c r="M1926">
        <v>129</v>
      </c>
      <c r="N1926">
        <v>120</v>
      </c>
      <c r="O1926">
        <v>25</v>
      </c>
      <c r="P1926">
        <v>119</v>
      </c>
      <c r="Q1926" t="s">
        <v>715</v>
      </c>
      <c r="R1926" t="s">
        <v>508</v>
      </c>
      <c r="S1926">
        <v>1400</v>
      </c>
      <c r="T1926" s="33" t="s">
        <v>417</v>
      </c>
      <c r="U1926">
        <v>3</v>
      </c>
      <c r="V1926">
        <v>61</v>
      </c>
      <c r="W1926" s="12" t="s">
        <v>552</v>
      </c>
      <c r="X1926">
        <v>2</v>
      </c>
      <c r="Y1926">
        <v>2</v>
      </c>
      <c r="Z1926">
        <v>2</v>
      </c>
      <c r="AA1926">
        <v>3</v>
      </c>
      <c r="AD1926" t="s">
        <v>1898</v>
      </c>
      <c r="AE1926">
        <v>1112</v>
      </c>
      <c r="AF1926" t="s">
        <v>1897</v>
      </c>
    </row>
    <row r="1927" spans="1:32" x14ac:dyDescent="0.25">
      <c r="A1927" s="24" t="s">
        <v>365</v>
      </c>
      <c r="B1927" s="18" t="s">
        <v>375</v>
      </c>
      <c r="C1927" s="35" t="str">
        <f>VLOOKUP(X1927, method!$A$1:$B$15, 2, 0)</f>
        <v>放頭</v>
      </c>
      <c r="D1927">
        <v>7</v>
      </c>
      <c r="E1927" s="141" t="str">
        <f t="shared" si="60"/>
        <v/>
      </c>
      <c r="F1927" s="141">
        <f>COUNTIF($B$2:B1927,B1927)</f>
        <v>14</v>
      </c>
      <c r="G1927" s="141" t="str">
        <f t="shared" si="61"/>
        <v/>
      </c>
      <c r="H1927">
        <v>11</v>
      </c>
      <c r="I1927">
        <v>9</v>
      </c>
      <c r="J1927" s="55" t="s">
        <v>64</v>
      </c>
      <c r="K1927" s="77" t="s">
        <v>648</v>
      </c>
      <c r="L1927" s="24" t="s">
        <v>50</v>
      </c>
      <c r="M1927">
        <v>129</v>
      </c>
      <c r="N1927">
        <v>123</v>
      </c>
      <c r="O1927">
        <v>25</v>
      </c>
      <c r="P1927">
        <v>59</v>
      </c>
      <c r="Q1927" t="s">
        <v>901</v>
      </c>
      <c r="R1927" s="32" t="s">
        <v>416</v>
      </c>
      <c r="S1927" s="40">
        <v>1200</v>
      </c>
      <c r="T1927" s="33" t="s">
        <v>417</v>
      </c>
      <c r="U1927">
        <v>3</v>
      </c>
      <c r="V1927">
        <v>63</v>
      </c>
      <c r="W1927" t="s">
        <v>441</v>
      </c>
      <c r="X1927">
        <v>2</v>
      </c>
      <c r="Y1927">
        <v>2</v>
      </c>
      <c r="Z1927">
        <v>7</v>
      </c>
      <c r="AD1927" t="s">
        <v>846</v>
      </c>
      <c r="AE1927">
        <v>1116</v>
      </c>
      <c r="AF1927" t="s">
        <v>1897</v>
      </c>
    </row>
    <row r="1928" spans="1:32" x14ac:dyDescent="0.25">
      <c r="A1928" s="24" t="s">
        <v>365</v>
      </c>
      <c r="B1928" s="18" t="s">
        <v>375</v>
      </c>
      <c r="C1928" s="38" t="str">
        <f>VLOOKUP(X1928, method!$A$1:$B$15, 2, 0)</f>
        <v>留後</v>
      </c>
      <c r="D1928">
        <v>9</v>
      </c>
      <c r="E1928" s="141" t="str">
        <f t="shared" si="60"/>
        <v/>
      </c>
      <c r="F1928" s="141">
        <f>COUNTIF($B$2:B1928,B1928)</f>
        <v>15</v>
      </c>
      <c r="G1928" s="141" t="str">
        <f t="shared" si="61"/>
        <v/>
      </c>
      <c r="H1928">
        <v>11</v>
      </c>
      <c r="I1928">
        <v>12</v>
      </c>
      <c r="J1928" s="55" t="s">
        <v>64</v>
      </c>
      <c r="K1928" s="77" t="s">
        <v>648</v>
      </c>
      <c r="L1928" s="24" t="s">
        <v>50</v>
      </c>
      <c r="M1928">
        <v>129</v>
      </c>
      <c r="N1928">
        <v>123</v>
      </c>
      <c r="O1928">
        <v>25</v>
      </c>
      <c r="P1928">
        <v>91</v>
      </c>
      <c r="Q1928" t="s">
        <v>583</v>
      </c>
      <c r="R1928" s="32" t="s">
        <v>432</v>
      </c>
      <c r="S1928" s="40">
        <v>1200</v>
      </c>
      <c r="T1928" s="33" t="s">
        <v>417</v>
      </c>
      <c r="U1928">
        <v>3</v>
      </c>
      <c r="V1928">
        <v>65</v>
      </c>
      <c r="W1928" t="s">
        <v>502</v>
      </c>
      <c r="X1928">
        <v>11</v>
      </c>
      <c r="Y1928">
        <v>11</v>
      </c>
      <c r="Z1928">
        <v>9</v>
      </c>
      <c r="AD1928" t="s">
        <v>593</v>
      </c>
      <c r="AE1928">
        <v>1102</v>
      </c>
      <c r="AF1928" t="s">
        <v>1897</v>
      </c>
    </row>
    <row r="1929" spans="1:32" x14ac:dyDescent="0.25">
      <c r="A1929" s="24" t="s">
        <v>365</v>
      </c>
      <c r="B1929" s="18" t="s">
        <v>375</v>
      </c>
      <c r="C1929" s="38" t="str">
        <f>VLOOKUP(X1929, method!$A$1:$B$15, 2, 0)</f>
        <v>留後</v>
      </c>
      <c r="D1929">
        <v>13</v>
      </c>
      <c r="E1929" s="141" t="str">
        <f t="shared" si="60"/>
        <v/>
      </c>
      <c r="F1929" s="141">
        <f>COUNTIF($B$2:B1929,B1929)</f>
        <v>16</v>
      </c>
      <c r="G1929" s="141" t="str">
        <f t="shared" si="61"/>
        <v/>
      </c>
      <c r="H1929">
        <v>11</v>
      </c>
      <c r="I1929">
        <v>2</v>
      </c>
      <c r="J1929" s="55" t="s">
        <v>64</v>
      </c>
      <c r="K1929" s="67" t="s">
        <v>195</v>
      </c>
      <c r="L1929" s="24" t="s">
        <v>50</v>
      </c>
      <c r="M1929">
        <v>129</v>
      </c>
      <c r="N1929">
        <v>122</v>
      </c>
      <c r="O1929">
        <v>25</v>
      </c>
      <c r="P1929">
        <v>44</v>
      </c>
      <c r="Q1929" t="s">
        <v>462</v>
      </c>
      <c r="R1929" t="s">
        <v>479</v>
      </c>
      <c r="S1929">
        <v>1000</v>
      </c>
      <c r="T1929" s="33" t="s">
        <v>417</v>
      </c>
      <c r="U1929">
        <v>3</v>
      </c>
      <c r="V1929">
        <v>67</v>
      </c>
      <c r="W1929" t="s">
        <v>513</v>
      </c>
      <c r="X1929">
        <v>13</v>
      </c>
      <c r="Y1929">
        <v>10</v>
      </c>
      <c r="Z1929">
        <v>13</v>
      </c>
      <c r="AD1929" t="s">
        <v>1786</v>
      </c>
      <c r="AE1929">
        <v>1134</v>
      </c>
      <c r="AF1929" t="s">
        <v>1897</v>
      </c>
    </row>
    <row r="1930" spans="1:32" x14ac:dyDescent="0.25">
      <c r="A1930" s="24" t="s">
        <v>365</v>
      </c>
      <c r="B1930" s="18" t="s">
        <v>375</v>
      </c>
      <c r="C1930" s="38" t="str">
        <f>VLOOKUP(X1930, method!$A$1:$B$15, 2, 0)</f>
        <v>留後</v>
      </c>
      <c r="D1930">
        <v>7</v>
      </c>
      <c r="E1930" s="141" t="str">
        <f t="shared" si="60"/>
        <v/>
      </c>
      <c r="F1930" s="141">
        <f>COUNTIF($B$2:B1930,B1930)</f>
        <v>17</v>
      </c>
      <c r="G1930" s="141" t="str">
        <f t="shared" si="61"/>
        <v/>
      </c>
      <c r="H1930">
        <v>11</v>
      </c>
      <c r="I1930">
        <v>12</v>
      </c>
      <c r="J1930" s="55" t="s">
        <v>64</v>
      </c>
      <c r="K1930" s="67" t="s">
        <v>195</v>
      </c>
      <c r="L1930" s="24" t="s">
        <v>50</v>
      </c>
      <c r="M1930">
        <v>129</v>
      </c>
      <c r="N1930">
        <v>124</v>
      </c>
      <c r="O1930">
        <v>25</v>
      </c>
      <c r="P1930">
        <v>158</v>
      </c>
      <c r="Q1930" t="s">
        <v>591</v>
      </c>
      <c r="R1930" s="32" t="s">
        <v>432</v>
      </c>
      <c r="S1930" s="40">
        <v>1200</v>
      </c>
      <c r="T1930" s="33" t="s">
        <v>417</v>
      </c>
      <c r="U1930">
        <v>3</v>
      </c>
      <c r="V1930">
        <v>69</v>
      </c>
      <c r="W1930" t="s">
        <v>484</v>
      </c>
      <c r="X1930">
        <v>11</v>
      </c>
      <c r="Y1930">
        <v>12</v>
      </c>
      <c r="Z1930">
        <v>7</v>
      </c>
      <c r="AD1930" t="s">
        <v>281</v>
      </c>
      <c r="AE1930">
        <v>1122</v>
      </c>
      <c r="AF1930" t="s">
        <v>1897</v>
      </c>
    </row>
    <row r="1931" spans="1:32" x14ac:dyDescent="0.25">
      <c r="A1931" s="24" t="s">
        <v>365</v>
      </c>
      <c r="B1931" s="18" t="s">
        <v>375</v>
      </c>
      <c r="C1931" s="35" t="str">
        <f>VLOOKUP(X1931, method!$A$1:$B$15, 2, 0)</f>
        <v>放頭</v>
      </c>
      <c r="D1931">
        <v>11</v>
      </c>
      <c r="E1931" s="141" t="str">
        <f t="shared" si="60"/>
        <v/>
      </c>
      <c r="F1931" s="141">
        <f>COUNTIF($B$2:B1931,B1931)</f>
        <v>18</v>
      </c>
      <c r="G1931" s="141" t="str">
        <f t="shared" si="61"/>
        <v/>
      </c>
      <c r="H1931">
        <v>11</v>
      </c>
      <c r="I1931">
        <v>10</v>
      </c>
      <c r="J1931" s="55" t="s">
        <v>64</v>
      </c>
      <c r="K1931" s="61" t="s">
        <v>106</v>
      </c>
      <c r="L1931" s="24" t="s">
        <v>50</v>
      </c>
      <c r="M1931">
        <v>129</v>
      </c>
      <c r="N1931">
        <v>128</v>
      </c>
      <c r="O1931">
        <v>25</v>
      </c>
      <c r="P1931">
        <v>88</v>
      </c>
      <c r="Q1931" t="s">
        <v>592</v>
      </c>
      <c r="R1931" s="31" t="s">
        <v>420</v>
      </c>
      <c r="S1931" s="40">
        <v>1200</v>
      </c>
      <c r="T1931" s="33" t="s">
        <v>427</v>
      </c>
      <c r="U1931">
        <v>3</v>
      </c>
      <c r="V1931">
        <v>71</v>
      </c>
      <c r="W1931" t="s">
        <v>429</v>
      </c>
      <c r="X1931">
        <v>3</v>
      </c>
      <c r="Y1931">
        <v>2</v>
      </c>
      <c r="Z1931">
        <v>11</v>
      </c>
      <c r="AD1931" t="s">
        <v>421</v>
      </c>
      <c r="AE1931">
        <v>1118</v>
      </c>
      <c r="AF1931" t="s">
        <v>1899</v>
      </c>
    </row>
    <row r="1932" spans="1:32" x14ac:dyDescent="0.25">
      <c r="A1932" s="24" t="s">
        <v>365</v>
      </c>
      <c r="B1932" s="18" t="s">
        <v>375</v>
      </c>
      <c r="C1932" s="37" t="str">
        <f>VLOOKUP(X1932, method!$A$1:$B$15, 2, 0)</f>
        <v>中前</v>
      </c>
      <c r="D1932">
        <v>9</v>
      </c>
      <c r="E1932" s="141" t="str">
        <f t="shared" si="60"/>
        <v/>
      </c>
      <c r="F1932" s="141">
        <f>COUNTIF($B$2:B1932,B1932)</f>
        <v>19</v>
      </c>
      <c r="G1932" s="141" t="str">
        <f t="shared" si="61"/>
        <v/>
      </c>
      <c r="H1932">
        <v>11</v>
      </c>
      <c r="I1932">
        <v>1</v>
      </c>
      <c r="J1932" s="55" t="s">
        <v>64</v>
      </c>
      <c r="K1932" s="64" t="s">
        <v>150</v>
      </c>
      <c r="L1932" s="24" t="s">
        <v>50</v>
      </c>
      <c r="M1932">
        <v>129</v>
      </c>
      <c r="N1932">
        <v>130</v>
      </c>
      <c r="O1932">
        <v>25</v>
      </c>
      <c r="P1932">
        <v>20</v>
      </c>
      <c r="Q1932" t="s">
        <v>1010</v>
      </c>
      <c r="R1932" s="31" t="s">
        <v>420</v>
      </c>
      <c r="S1932" s="40">
        <v>1200</v>
      </c>
      <c r="T1932" s="33" t="s">
        <v>417</v>
      </c>
      <c r="U1932">
        <v>3</v>
      </c>
      <c r="V1932">
        <v>71</v>
      </c>
      <c r="W1932" t="s">
        <v>505</v>
      </c>
      <c r="X1932">
        <v>4</v>
      </c>
      <c r="Y1932">
        <v>5</v>
      </c>
      <c r="Z1932">
        <v>9</v>
      </c>
      <c r="AD1932" t="s">
        <v>1900</v>
      </c>
      <c r="AE1932">
        <v>1098</v>
      </c>
      <c r="AF1932" t="s">
        <v>1901</v>
      </c>
    </row>
    <row r="1933" spans="1:32" x14ac:dyDescent="0.25">
      <c r="A1933" s="24" t="s">
        <v>365</v>
      </c>
      <c r="B1933" s="18" t="s">
        <v>375</v>
      </c>
      <c r="C1933" s="37" t="str">
        <f>VLOOKUP(X1933, method!$A$1:$B$15, 2, 0)</f>
        <v>中前</v>
      </c>
      <c r="D1933" s="28">
        <v>2</v>
      </c>
      <c r="E1933" s="140" t="str">
        <f t="shared" si="60"/>
        <v/>
      </c>
      <c r="F1933" s="140">
        <f>COUNTIF($B$2:B1933,B1933)</f>
        <v>20</v>
      </c>
      <c r="G1933" s="140" t="str">
        <f t="shared" si="61"/>
        <v/>
      </c>
      <c r="H1933">
        <v>11</v>
      </c>
      <c r="I1933">
        <v>1</v>
      </c>
      <c r="J1933" s="55" t="s">
        <v>64</v>
      </c>
      <c r="K1933" s="55" t="s">
        <v>64</v>
      </c>
      <c r="L1933" s="24" t="s">
        <v>50</v>
      </c>
      <c r="M1933">
        <v>129</v>
      </c>
      <c r="N1933">
        <v>129</v>
      </c>
      <c r="O1933">
        <v>25</v>
      </c>
      <c r="P1933">
        <v>9.6</v>
      </c>
      <c r="Q1933" t="s">
        <v>1371</v>
      </c>
      <c r="R1933" s="32" t="s">
        <v>432</v>
      </c>
      <c r="S1933" s="40">
        <v>1200</v>
      </c>
      <c r="T1933" s="33" t="s">
        <v>417</v>
      </c>
      <c r="U1933">
        <v>3</v>
      </c>
      <c r="V1933">
        <v>72</v>
      </c>
      <c r="W1933" s="12" t="s">
        <v>549</v>
      </c>
      <c r="X1933">
        <v>5</v>
      </c>
      <c r="Y1933">
        <v>5</v>
      </c>
      <c r="Z1933">
        <v>2</v>
      </c>
      <c r="AD1933" t="s">
        <v>577</v>
      </c>
      <c r="AE1933">
        <v>1107</v>
      </c>
      <c r="AF1933" t="s">
        <v>1901</v>
      </c>
    </row>
    <row r="1934" spans="1:32" x14ac:dyDescent="0.25">
      <c r="A1934" s="24" t="s">
        <v>365</v>
      </c>
      <c r="B1934" s="18" t="s">
        <v>375</v>
      </c>
      <c r="C1934" s="37" t="str">
        <f>VLOOKUP(X1934, method!$A$1:$B$15, 2, 0)</f>
        <v>中前</v>
      </c>
      <c r="D1934" s="30">
        <v>5</v>
      </c>
      <c r="E1934" s="141" t="str">
        <f t="shared" si="60"/>
        <v/>
      </c>
      <c r="F1934" s="141">
        <f>COUNTIF($B$2:B1934,B1934)</f>
        <v>21</v>
      </c>
      <c r="G1934" s="141" t="str">
        <f t="shared" si="61"/>
        <v/>
      </c>
      <c r="H1934">
        <v>11</v>
      </c>
      <c r="I1934">
        <v>4</v>
      </c>
      <c r="J1934" s="55" t="s">
        <v>64</v>
      </c>
      <c r="K1934" s="61" t="s">
        <v>106</v>
      </c>
      <c r="L1934" s="24" t="s">
        <v>50</v>
      </c>
      <c r="M1934">
        <v>129</v>
      </c>
      <c r="N1934">
        <v>131</v>
      </c>
      <c r="O1934">
        <v>25</v>
      </c>
      <c r="P1934">
        <v>41</v>
      </c>
      <c r="Q1934" t="s">
        <v>763</v>
      </c>
      <c r="R1934" s="32" t="s">
        <v>432</v>
      </c>
      <c r="S1934" s="40">
        <v>1200</v>
      </c>
      <c r="T1934" s="33" t="s">
        <v>417</v>
      </c>
      <c r="U1934">
        <v>3</v>
      </c>
      <c r="V1934">
        <v>74</v>
      </c>
      <c r="W1934" t="s">
        <v>435</v>
      </c>
      <c r="X1934">
        <v>5</v>
      </c>
      <c r="Y1934">
        <v>6</v>
      </c>
      <c r="Z1934">
        <v>5</v>
      </c>
      <c r="AD1934" t="s">
        <v>534</v>
      </c>
      <c r="AE1934">
        <v>1108</v>
      </c>
      <c r="AF1934" t="s">
        <v>1901</v>
      </c>
    </row>
    <row r="1935" spans="1:32" x14ac:dyDescent="0.25">
      <c r="A1935" s="24" t="s">
        <v>365</v>
      </c>
      <c r="B1935" s="18" t="s">
        <v>375</v>
      </c>
      <c r="C1935" s="38" t="str">
        <f>VLOOKUP(X1935, method!$A$1:$B$15, 2, 0)</f>
        <v>留後</v>
      </c>
      <c r="D1935">
        <v>8</v>
      </c>
      <c r="E1935" s="141" t="str">
        <f t="shared" si="60"/>
        <v/>
      </c>
      <c r="F1935" s="141">
        <f>COUNTIF($B$2:B1935,B1935)</f>
        <v>22</v>
      </c>
      <c r="G1935" s="141" t="str">
        <f t="shared" si="61"/>
        <v/>
      </c>
      <c r="H1935">
        <v>11</v>
      </c>
      <c r="I1935">
        <v>11</v>
      </c>
      <c r="J1935" s="55" t="s">
        <v>64</v>
      </c>
      <c r="K1935" s="61" t="s">
        <v>106</v>
      </c>
      <c r="L1935" s="24" t="s">
        <v>50</v>
      </c>
      <c r="M1935">
        <v>129</v>
      </c>
      <c r="N1935">
        <v>135</v>
      </c>
      <c r="O1935">
        <v>25</v>
      </c>
      <c r="P1935">
        <v>81</v>
      </c>
      <c r="Q1935" t="s">
        <v>1349</v>
      </c>
      <c r="R1935" t="s">
        <v>479</v>
      </c>
      <c r="S1935" s="40">
        <v>1200</v>
      </c>
      <c r="T1935" s="33" t="s">
        <v>417</v>
      </c>
      <c r="U1935">
        <v>3</v>
      </c>
      <c r="V1935">
        <v>76</v>
      </c>
      <c r="W1935" t="s">
        <v>429</v>
      </c>
      <c r="X1935">
        <v>12</v>
      </c>
      <c r="Y1935">
        <v>11</v>
      </c>
      <c r="Z1935">
        <v>8</v>
      </c>
      <c r="AD1935" t="s">
        <v>1313</v>
      </c>
      <c r="AE1935">
        <v>1111</v>
      </c>
      <c r="AF1935" t="s">
        <v>1901</v>
      </c>
    </row>
    <row r="1936" spans="1:32" x14ac:dyDescent="0.25">
      <c r="A1936" s="24" t="s">
        <v>365</v>
      </c>
      <c r="B1936" s="18" t="s">
        <v>375</v>
      </c>
      <c r="C1936" s="37" t="str">
        <f>VLOOKUP(X1936, method!$A$1:$B$15, 2, 0)</f>
        <v>中前</v>
      </c>
      <c r="D1936">
        <v>8</v>
      </c>
      <c r="E1936" s="141" t="str">
        <f t="shared" si="60"/>
        <v/>
      </c>
      <c r="F1936" s="141">
        <f>COUNTIF($B$2:B1936,B1936)</f>
        <v>23</v>
      </c>
      <c r="G1936" s="141" t="str">
        <f t="shared" si="61"/>
        <v/>
      </c>
      <c r="H1936">
        <v>11</v>
      </c>
      <c r="I1936">
        <v>5</v>
      </c>
      <c r="J1936" s="55" t="s">
        <v>64</v>
      </c>
      <c r="K1936" s="61" t="s">
        <v>106</v>
      </c>
      <c r="L1936" s="24" t="s">
        <v>50</v>
      </c>
      <c r="M1936">
        <v>129</v>
      </c>
      <c r="N1936">
        <v>135</v>
      </c>
      <c r="O1936">
        <v>25</v>
      </c>
      <c r="P1936">
        <v>35</v>
      </c>
      <c r="Q1936" t="s">
        <v>1351</v>
      </c>
      <c r="R1936" s="32" t="s">
        <v>416</v>
      </c>
      <c r="S1936" s="40">
        <v>1200</v>
      </c>
      <c r="T1936" s="33" t="s">
        <v>417</v>
      </c>
      <c r="U1936">
        <v>3</v>
      </c>
      <c r="V1936">
        <v>78</v>
      </c>
      <c r="W1936">
        <v>5</v>
      </c>
      <c r="X1936">
        <v>7</v>
      </c>
      <c r="Y1936">
        <v>7</v>
      </c>
      <c r="Z1936">
        <v>8</v>
      </c>
      <c r="AD1936" t="s">
        <v>454</v>
      </c>
      <c r="AE1936">
        <v>1112</v>
      </c>
      <c r="AF1936" t="s">
        <v>1901</v>
      </c>
    </row>
    <row r="1937" spans="1:32" x14ac:dyDescent="0.25">
      <c r="A1937" s="24" t="s">
        <v>365</v>
      </c>
      <c r="B1937" s="18" t="s">
        <v>375</v>
      </c>
      <c r="C1937" s="38" t="str">
        <f>VLOOKUP(X1937, method!$A$1:$B$15, 2, 0)</f>
        <v>留後</v>
      </c>
      <c r="D1937">
        <v>10</v>
      </c>
      <c r="E1937" s="141" t="str">
        <f t="shared" si="60"/>
        <v/>
      </c>
      <c r="F1937" s="141">
        <f>COUNTIF($B$2:B1937,B1937)</f>
        <v>24</v>
      </c>
      <c r="G1937" s="141" t="str">
        <f t="shared" si="61"/>
        <v/>
      </c>
      <c r="H1937">
        <v>11</v>
      </c>
      <c r="I1937">
        <v>10</v>
      </c>
      <c r="J1937" s="55" t="s">
        <v>64</v>
      </c>
      <c r="K1937" s="61" t="s">
        <v>106</v>
      </c>
      <c r="L1937" s="24" t="s">
        <v>50</v>
      </c>
      <c r="M1937">
        <v>129</v>
      </c>
      <c r="N1937">
        <v>118</v>
      </c>
      <c r="O1937">
        <v>25</v>
      </c>
      <c r="P1937">
        <v>104</v>
      </c>
      <c r="Q1937" t="s">
        <v>1054</v>
      </c>
      <c r="R1937" s="32" t="s">
        <v>426</v>
      </c>
      <c r="S1937" s="40">
        <v>1200</v>
      </c>
      <c r="T1937" s="33" t="s">
        <v>417</v>
      </c>
      <c r="U1937">
        <v>2</v>
      </c>
      <c r="V1937">
        <v>80</v>
      </c>
      <c r="W1937">
        <v>7</v>
      </c>
      <c r="X1937">
        <v>11</v>
      </c>
      <c r="Y1937">
        <v>10</v>
      </c>
      <c r="Z1937">
        <v>10</v>
      </c>
      <c r="AD1937" t="s">
        <v>617</v>
      </c>
      <c r="AE1937">
        <v>1122</v>
      </c>
      <c r="AF1937" t="s">
        <v>1901</v>
      </c>
    </row>
    <row r="1938" spans="1:32" x14ac:dyDescent="0.25">
      <c r="A1938" s="24" t="s">
        <v>365</v>
      </c>
      <c r="B1938" s="18" t="s">
        <v>375</v>
      </c>
      <c r="C1938" s="38" t="str">
        <f>VLOOKUP(X1938, method!$A$1:$B$15, 2, 0)</f>
        <v>留後</v>
      </c>
      <c r="D1938">
        <v>8</v>
      </c>
      <c r="E1938" s="141" t="str">
        <f t="shared" si="60"/>
        <v/>
      </c>
      <c r="F1938" s="141">
        <f>COUNTIF($B$2:B1938,B1938)</f>
        <v>25</v>
      </c>
      <c r="G1938" s="141" t="str">
        <f t="shared" si="61"/>
        <v/>
      </c>
      <c r="H1938">
        <v>11</v>
      </c>
      <c r="I1938">
        <v>11</v>
      </c>
      <c r="J1938" s="55" t="s">
        <v>64</v>
      </c>
      <c r="K1938" s="65" t="s">
        <v>167</v>
      </c>
      <c r="L1938" s="24" t="s">
        <v>50</v>
      </c>
      <c r="M1938">
        <v>129</v>
      </c>
      <c r="N1938">
        <v>119</v>
      </c>
      <c r="O1938">
        <v>25</v>
      </c>
      <c r="P1938">
        <v>88</v>
      </c>
      <c r="Q1938" t="s">
        <v>616</v>
      </c>
      <c r="R1938" s="32" t="s">
        <v>432</v>
      </c>
      <c r="S1938" s="40">
        <v>1200</v>
      </c>
      <c r="T1938" s="33" t="s">
        <v>417</v>
      </c>
      <c r="U1938">
        <v>2</v>
      </c>
      <c r="V1938">
        <v>82</v>
      </c>
      <c r="W1938" t="s">
        <v>453</v>
      </c>
      <c r="X1938">
        <v>12</v>
      </c>
      <c r="Y1938">
        <v>11</v>
      </c>
      <c r="Z1938">
        <v>8</v>
      </c>
      <c r="AD1938" t="s">
        <v>1788</v>
      </c>
      <c r="AE1938">
        <v>1118</v>
      </c>
      <c r="AF1938" t="s">
        <v>1901</v>
      </c>
    </row>
    <row r="1939" spans="1:32" x14ac:dyDescent="0.25">
      <c r="A1939" s="24" t="s">
        <v>365</v>
      </c>
      <c r="B1939" s="18" t="s">
        <v>375</v>
      </c>
      <c r="C1939" s="38" t="str">
        <f>VLOOKUP(X1939, method!$A$1:$B$15, 2, 0)</f>
        <v>留後</v>
      </c>
      <c r="D1939">
        <v>11</v>
      </c>
      <c r="E1939" s="141" t="str">
        <f t="shared" si="60"/>
        <v/>
      </c>
      <c r="F1939" s="141">
        <f>COUNTIF($B$2:B1939,B1939)</f>
        <v>26</v>
      </c>
      <c r="G1939" s="141" t="str">
        <f t="shared" si="61"/>
        <v/>
      </c>
      <c r="H1939">
        <v>11</v>
      </c>
      <c r="I1939">
        <v>10</v>
      </c>
      <c r="J1939" s="55" t="s">
        <v>64</v>
      </c>
      <c r="K1939" s="65" t="s">
        <v>167</v>
      </c>
      <c r="L1939" s="24" t="s">
        <v>50</v>
      </c>
      <c r="M1939">
        <v>129</v>
      </c>
      <c r="N1939">
        <v>120</v>
      </c>
      <c r="O1939">
        <v>25</v>
      </c>
      <c r="P1939">
        <v>126</v>
      </c>
      <c r="Q1939" t="s">
        <v>1030</v>
      </c>
      <c r="R1939" t="s">
        <v>465</v>
      </c>
      <c r="S1939" s="40">
        <v>1200</v>
      </c>
      <c r="T1939" s="33" t="s">
        <v>417</v>
      </c>
      <c r="U1939">
        <v>2</v>
      </c>
      <c r="V1939">
        <v>83</v>
      </c>
      <c r="W1939" t="s">
        <v>453</v>
      </c>
      <c r="X1939">
        <v>14</v>
      </c>
      <c r="Y1939">
        <v>14</v>
      </c>
      <c r="Z1939">
        <v>11</v>
      </c>
      <c r="AD1939" t="s">
        <v>846</v>
      </c>
      <c r="AE1939">
        <v>1120</v>
      </c>
      <c r="AF1939" t="s">
        <v>1901</v>
      </c>
    </row>
    <row r="1940" spans="1:32" x14ac:dyDescent="0.25">
      <c r="A1940" s="24" t="s">
        <v>365</v>
      </c>
      <c r="B1940" s="18" t="s">
        <v>375</v>
      </c>
      <c r="C1940" s="37" t="str">
        <f>VLOOKUP(X1940, method!$A$1:$B$15, 2, 0)</f>
        <v>中前</v>
      </c>
      <c r="D1940">
        <v>8</v>
      </c>
      <c r="E1940" s="141" t="str">
        <f t="shared" si="60"/>
        <v/>
      </c>
      <c r="F1940" s="141">
        <f>COUNTIF($B$2:B1940,B1940)</f>
        <v>27</v>
      </c>
      <c r="G1940" s="141" t="str">
        <f t="shared" si="61"/>
        <v/>
      </c>
      <c r="H1940">
        <v>11</v>
      </c>
      <c r="I1940">
        <v>3</v>
      </c>
      <c r="J1940" s="55" t="s">
        <v>64</v>
      </c>
      <c r="K1940" s="65" t="s">
        <v>167</v>
      </c>
      <c r="L1940" s="24" t="s">
        <v>50</v>
      </c>
      <c r="M1940">
        <v>129</v>
      </c>
      <c r="N1940">
        <v>118</v>
      </c>
      <c r="O1940">
        <v>25</v>
      </c>
      <c r="P1940">
        <v>47</v>
      </c>
      <c r="Q1940" t="s">
        <v>847</v>
      </c>
      <c r="R1940" t="s">
        <v>508</v>
      </c>
      <c r="S1940" s="40">
        <v>1200</v>
      </c>
      <c r="T1940" s="33" t="s">
        <v>417</v>
      </c>
      <c r="U1940">
        <v>2</v>
      </c>
      <c r="V1940">
        <v>83</v>
      </c>
      <c r="W1940" t="s">
        <v>441</v>
      </c>
      <c r="X1940">
        <v>5</v>
      </c>
      <c r="Y1940">
        <v>8</v>
      </c>
      <c r="Z1940">
        <v>8</v>
      </c>
      <c r="AD1940" t="s">
        <v>831</v>
      </c>
      <c r="AE1940">
        <v>1102</v>
      </c>
      <c r="AF1940" t="s">
        <v>1901</v>
      </c>
    </row>
    <row r="1941" spans="1:32" x14ac:dyDescent="0.25">
      <c r="A1941" s="24" t="s">
        <v>365</v>
      </c>
      <c r="B1941" s="19" t="s">
        <v>378</v>
      </c>
      <c r="C1941" s="37" t="str">
        <f>VLOOKUP(X1941, method!$A$1:$B$15, 2, 0)</f>
        <v>中前</v>
      </c>
      <c r="D1941" s="28">
        <v>1</v>
      </c>
      <c r="E1941" s="140" t="str">
        <f t="shared" si="60"/>
        <v/>
      </c>
      <c r="F1941" s="140">
        <f>COUNTIF($B$2:B1941,B1941)</f>
        <v>1</v>
      </c>
      <c r="G1941" s="140" t="str">
        <f t="shared" si="61"/>
        <v/>
      </c>
      <c r="H1941">
        <v>1</v>
      </c>
      <c r="I1941">
        <v>2</v>
      </c>
      <c r="J1941" s="47" t="s">
        <v>504</v>
      </c>
      <c r="K1941" s="47" t="s">
        <v>504</v>
      </c>
      <c r="L1941" s="20" t="s">
        <v>39</v>
      </c>
      <c r="M1941">
        <v>126</v>
      </c>
      <c r="N1941">
        <v>115</v>
      </c>
      <c r="O1941">
        <v>10</v>
      </c>
      <c r="P1941">
        <v>3</v>
      </c>
      <c r="Q1941" t="s">
        <v>415</v>
      </c>
      <c r="R1941" s="32" t="s">
        <v>416</v>
      </c>
      <c r="S1941" s="40">
        <v>1200</v>
      </c>
      <c r="T1941" s="33" t="s">
        <v>417</v>
      </c>
      <c r="U1941">
        <v>3</v>
      </c>
      <c r="V1941">
        <v>62</v>
      </c>
      <c r="W1941" s="12" t="s">
        <v>549</v>
      </c>
      <c r="X1941">
        <v>5</v>
      </c>
      <c r="Y1941">
        <v>5</v>
      </c>
      <c r="Z1941">
        <v>1</v>
      </c>
      <c r="AD1941" t="s">
        <v>379</v>
      </c>
      <c r="AE1941">
        <v>1168</v>
      </c>
      <c r="AF1941" t="s">
        <v>72</v>
      </c>
    </row>
    <row r="1942" spans="1:32" x14ac:dyDescent="0.25">
      <c r="A1942" s="24" t="s">
        <v>365</v>
      </c>
      <c r="B1942" s="19" t="s">
        <v>378</v>
      </c>
      <c r="C1942" s="36" t="str">
        <f>VLOOKUP(X1942, method!$A$1:$B$15, 2, 0)</f>
        <v>中後</v>
      </c>
      <c r="D1942">
        <v>7</v>
      </c>
      <c r="E1942" s="141" t="str">
        <f t="shared" si="60"/>
        <v/>
      </c>
      <c r="F1942" s="141">
        <f>COUNTIF($B$2:B1942,B1942)</f>
        <v>2</v>
      </c>
      <c r="G1942" s="141" t="str">
        <f t="shared" si="61"/>
        <v/>
      </c>
      <c r="H1942">
        <v>1</v>
      </c>
      <c r="I1942">
        <v>9</v>
      </c>
      <c r="J1942" s="47" t="s">
        <v>504</v>
      </c>
      <c r="K1942" s="49" t="s">
        <v>31</v>
      </c>
      <c r="L1942" s="20" t="s">
        <v>39</v>
      </c>
      <c r="M1942">
        <v>126</v>
      </c>
      <c r="N1942">
        <v>122</v>
      </c>
      <c r="O1942">
        <v>10</v>
      </c>
      <c r="P1942">
        <v>9</v>
      </c>
      <c r="Q1942" t="s">
        <v>728</v>
      </c>
      <c r="R1942" t="s">
        <v>457</v>
      </c>
      <c r="S1942" s="40">
        <v>1200</v>
      </c>
      <c r="T1942" s="33" t="s">
        <v>417</v>
      </c>
      <c r="U1942">
        <v>3</v>
      </c>
      <c r="V1942">
        <v>64</v>
      </c>
      <c r="W1942">
        <v>6</v>
      </c>
      <c r="X1942">
        <v>8</v>
      </c>
      <c r="Y1942">
        <v>9</v>
      </c>
      <c r="Z1942">
        <v>7</v>
      </c>
      <c r="AD1942" t="s">
        <v>1497</v>
      </c>
      <c r="AE1942">
        <v>1152</v>
      </c>
      <c r="AF1942" t="s">
        <v>387</v>
      </c>
    </row>
    <row r="1943" spans="1:32" x14ac:dyDescent="0.25">
      <c r="A1943" s="24" t="s">
        <v>365</v>
      </c>
      <c r="B1943" s="19" t="s">
        <v>378</v>
      </c>
      <c r="C1943" s="36" t="str">
        <f>VLOOKUP(X1943, method!$A$1:$B$15, 2, 0)</f>
        <v>中後</v>
      </c>
      <c r="D1943" s="28">
        <v>3</v>
      </c>
      <c r="E1943" s="140" t="str">
        <f t="shared" si="60"/>
        <v/>
      </c>
      <c r="F1943" s="140">
        <f>COUNTIF($B$2:B1943,B1943)</f>
        <v>3</v>
      </c>
      <c r="G1943" s="140" t="str">
        <f t="shared" si="61"/>
        <v/>
      </c>
      <c r="H1943">
        <v>1</v>
      </c>
      <c r="I1943">
        <v>10</v>
      </c>
      <c r="J1943" s="47" t="s">
        <v>504</v>
      </c>
      <c r="K1943" s="47" t="s">
        <v>504</v>
      </c>
      <c r="L1943" s="20" t="s">
        <v>39</v>
      </c>
      <c r="M1943">
        <v>126</v>
      </c>
      <c r="N1943">
        <v>118</v>
      </c>
      <c r="O1943">
        <v>10</v>
      </c>
      <c r="P1943">
        <v>5.3</v>
      </c>
      <c r="Q1943" t="s">
        <v>731</v>
      </c>
      <c r="R1943" s="32" t="s">
        <v>416</v>
      </c>
      <c r="S1943" s="40">
        <v>1200</v>
      </c>
      <c r="T1943" s="33" t="s">
        <v>427</v>
      </c>
      <c r="U1943">
        <v>3</v>
      </c>
      <c r="V1943">
        <v>64</v>
      </c>
      <c r="W1943" s="12" t="s">
        <v>418</v>
      </c>
      <c r="X1943">
        <v>9</v>
      </c>
      <c r="Y1943">
        <v>9</v>
      </c>
      <c r="Z1943">
        <v>3</v>
      </c>
      <c r="AD1943" t="s">
        <v>275</v>
      </c>
      <c r="AE1943">
        <v>1152</v>
      </c>
      <c r="AF1943" t="s">
        <v>1902</v>
      </c>
    </row>
    <row r="1944" spans="1:32" x14ac:dyDescent="0.25">
      <c r="A1944" s="24" t="s">
        <v>365</v>
      </c>
      <c r="B1944" s="19" t="s">
        <v>378</v>
      </c>
      <c r="C1944" s="35" t="str">
        <f>VLOOKUP(X1944, method!$A$1:$B$15, 2, 0)</f>
        <v>放頭</v>
      </c>
      <c r="D1944">
        <v>7</v>
      </c>
      <c r="E1944" s="141" t="str">
        <f t="shared" si="60"/>
        <v/>
      </c>
      <c r="F1944" s="141">
        <f>COUNTIF($B$2:B1944,B1944)</f>
        <v>4</v>
      </c>
      <c r="G1944" s="141" t="str">
        <f t="shared" si="61"/>
        <v/>
      </c>
      <c r="H1944">
        <v>1</v>
      </c>
      <c r="I1944">
        <v>12</v>
      </c>
      <c r="J1944" s="47" t="s">
        <v>504</v>
      </c>
      <c r="K1944" s="67" t="s">
        <v>195</v>
      </c>
      <c r="L1944" s="20" t="s">
        <v>39</v>
      </c>
      <c r="M1944">
        <v>126</v>
      </c>
      <c r="N1944">
        <v>121</v>
      </c>
      <c r="O1944">
        <v>10</v>
      </c>
      <c r="P1944">
        <v>10</v>
      </c>
      <c r="Q1944" t="s">
        <v>425</v>
      </c>
      <c r="R1944" s="32" t="s">
        <v>426</v>
      </c>
      <c r="S1944" s="40">
        <v>1200</v>
      </c>
      <c r="T1944" s="33" t="s">
        <v>427</v>
      </c>
      <c r="U1944">
        <v>3</v>
      </c>
      <c r="V1944">
        <v>66</v>
      </c>
      <c r="W1944" t="s">
        <v>435</v>
      </c>
      <c r="X1944">
        <v>1</v>
      </c>
      <c r="Y1944">
        <v>1</v>
      </c>
      <c r="Z1944">
        <v>7</v>
      </c>
      <c r="AD1944" t="s">
        <v>1369</v>
      </c>
      <c r="AE1944">
        <v>1152</v>
      </c>
      <c r="AF1944" t="s">
        <v>1534</v>
      </c>
    </row>
    <row r="1945" spans="1:32" x14ac:dyDescent="0.25">
      <c r="A1945" s="24" t="s">
        <v>365</v>
      </c>
      <c r="B1945" s="19" t="s">
        <v>378</v>
      </c>
      <c r="C1945" s="37" t="str">
        <f>VLOOKUP(X1945, method!$A$1:$B$15, 2, 0)</f>
        <v>中前</v>
      </c>
      <c r="D1945">
        <v>7</v>
      </c>
      <c r="E1945" s="141" t="str">
        <f t="shared" si="60"/>
        <v/>
      </c>
      <c r="F1945" s="141">
        <f>COUNTIF($B$2:B1945,B1945)</f>
        <v>5</v>
      </c>
      <c r="G1945" s="141" t="str">
        <f t="shared" si="61"/>
        <v/>
      </c>
      <c r="H1945">
        <v>1</v>
      </c>
      <c r="I1945">
        <v>2</v>
      </c>
      <c r="J1945" s="47" t="s">
        <v>504</v>
      </c>
      <c r="K1945" s="62" t="s">
        <v>120</v>
      </c>
      <c r="L1945" s="24" t="s">
        <v>179</v>
      </c>
      <c r="M1945">
        <v>126</v>
      </c>
      <c r="N1945">
        <v>126</v>
      </c>
      <c r="O1945">
        <v>10</v>
      </c>
      <c r="P1945">
        <v>8.3000000000000007</v>
      </c>
      <c r="Q1945" t="s">
        <v>433</v>
      </c>
      <c r="R1945" s="32" t="s">
        <v>416</v>
      </c>
      <c r="S1945">
        <v>1000</v>
      </c>
      <c r="T1945" s="33" t="s">
        <v>427</v>
      </c>
      <c r="U1945">
        <v>3</v>
      </c>
      <c r="V1945">
        <v>70</v>
      </c>
      <c r="W1945">
        <v>6</v>
      </c>
      <c r="X1945">
        <v>4</v>
      </c>
      <c r="Y1945">
        <v>4</v>
      </c>
      <c r="Z1945">
        <v>7</v>
      </c>
      <c r="AD1945" t="s">
        <v>545</v>
      </c>
      <c r="AE1945">
        <v>1155</v>
      </c>
      <c r="AF1945" t="s">
        <v>17</v>
      </c>
    </row>
    <row r="1946" spans="1:32" x14ac:dyDescent="0.25">
      <c r="A1946" s="24" t="s">
        <v>365</v>
      </c>
      <c r="B1946" s="19" t="s">
        <v>378</v>
      </c>
      <c r="C1946" s="35" t="str">
        <f>VLOOKUP(X1946, method!$A$1:$B$15, 2, 0)</f>
        <v>放頭</v>
      </c>
      <c r="D1946" s="30">
        <v>5</v>
      </c>
      <c r="E1946" s="141" t="str">
        <f t="shared" si="60"/>
        <v/>
      </c>
      <c r="F1946" s="141">
        <f>COUNTIF($B$2:B1946,B1946)</f>
        <v>6</v>
      </c>
      <c r="G1946" s="141" t="str">
        <f t="shared" si="61"/>
        <v/>
      </c>
      <c r="H1946">
        <v>1</v>
      </c>
      <c r="I1946">
        <v>4</v>
      </c>
      <c r="J1946" s="47" t="s">
        <v>504</v>
      </c>
      <c r="K1946" s="68" t="s">
        <v>316</v>
      </c>
      <c r="L1946" s="24" t="s">
        <v>179</v>
      </c>
      <c r="M1946">
        <v>126</v>
      </c>
      <c r="N1946">
        <v>121</v>
      </c>
      <c r="O1946">
        <v>10</v>
      </c>
      <c r="P1946">
        <v>3.8</v>
      </c>
      <c r="Q1946" t="s">
        <v>510</v>
      </c>
      <c r="R1946" s="32" t="s">
        <v>426</v>
      </c>
      <c r="S1946" s="40">
        <v>1200</v>
      </c>
      <c r="T1946" s="33" t="s">
        <v>427</v>
      </c>
      <c r="U1946">
        <v>3</v>
      </c>
      <c r="V1946">
        <v>71</v>
      </c>
      <c r="W1946" s="12" t="s">
        <v>471</v>
      </c>
      <c r="X1946">
        <v>2</v>
      </c>
      <c r="Y1946">
        <v>1</v>
      </c>
      <c r="Z1946">
        <v>5</v>
      </c>
      <c r="AD1946" t="s">
        <v>710</v>
      </c>
      <c r="AE1946">
        <v>1170</v>
      </c>
      <c r="AF1946" t="s">
        <v>17</v>
      </c>
    </row>
    <row r="1947" spans="1:32" x14ac:dyDescent="0.25">
      <c r="A1947" s="24" t="s">
        <v>365</v>
      </c>
      <c r="B1947" s="19" t="s">
        <v>378</v>
      </c>
      <c r="C1947" s="35" t="str">
        <f>VLOOKUP(X1947, method!$A$1:$B$15, 2, 0)</f>
        <v>放頭</v>
      </c>
      <c r="D1947">
        <v>6</v>
      </c>
      <c r="E1947" s="141" t="str">
        <f t="shared" si="60"/>
        <v/>
      </c>
      <c r="F1947" s="141">
        <f>COUNTIF($B$2:B1947,B1947)</f>
        <v>7</v>
      </c>
      <c r="G1947" s="141" t="str">
        <f t="shared" si="61"/>
        <v/>
      </c>
      <c r="H1947">
        <v>1</v>
      </c>
      <c r="I1947">
        <v>7</v>
      </c>
      <c r="J1947" s="47" t="s">
        <v>504</v>
      </c>
      <c r="K1947" s="68" t="s">
        <v>316</v>
      </c>
      <c r="L1947" s="24" t="s">
        <v>179</v>
      </c>
      <c r="M1947">
        <v>126</v>
      </c>
      <c r="N1947">
        <v>122</v>
      </c>
      <c r="O1947">
        <v>10</v>
      </c>
      <c r="P1947">
        <v>6.7</v>
      </c>
      <c r="Q1947" t="s">
        <v>555</v>
      </c>
      <c r="R1947" s="32" t="s">
        <v>416</v>
      </c>
      <c r="S1947">
        <v>1000</v>
      </c>
      <c r="T1947" s="33" t="s">
        <v>417</v>
      </c>
      <c r="U1947">
        <v>3</v>
      </c>
      <c r="V1947">
        <v>73</v>
      </c>
      <c r="W1947" t="s">
        <v>474</v>
      </c>
      <c r="X1947">
        <v>2</v>
      </c>
      <c r="Y1947">
        <v>2</v>
      </c>
      <c r="Z1947">
        <v>6</v>
      </c>
      <c r="AD1947" t="s">
        <v>1828</v>
      </c>
      <c r="AE1947">
        <v>1166</v>
      </c>
      <c r="AF1947" t="s">
        <v>17</v>
      </c>
    </row>
    <row r="1948" spans="1:32" x14ac:dyDescent="0.25">
      <c r="A1948" s="24" t="s">
        <v>365</v>
      </c>
      <c r="B1948" s="19" t="s">
        <v>378</v>
      </c>
      <c r="C1948" s="35" t="str">
        <f>VLOOKUP(X1948, method!$A$1:$B$15, 2, 0)</f>
        <v>放頭</v>
      </c>
      <c r="D1948">
        <v>12</v>
      </c>
      <c r="E1948" s="141" t="str">
        <f t="shared" si="60"/>
        <v/>
      </c>
      <c r="F1948" s="141">
        <f>COUNTIF($B$2:B1948,B1948)</f>
        <v>8</v>
      </c>
      <c r="G1948" s="141" t="str">
        <f t="shared" si="61"/>
        <v/>
      </c>
      <c r="H1948">
        <v>1</v>
      </c>
      <c r="I1948">
        <v>1</v>
      </c>
      <c r="J1948" s="47" t="s">
        <v>504</v>
      </c>
      <c r="K1948" s="50" t="s">
        <v>565</v>
      </c>
      <c r="L1948" s="24" t="s">
        <v>179</v>
      </c>
      <c r="M1948">
        <v>126</v>
      </c>
      <c r="N1948">
        <v>122</v>
      </c>
      <c r="O1948">
        <v>10</v>
      </c>
      <c r="P1948">
        <v>11</v>
      </c>
      <c r="Q1948" t="s">
        <v>824</v>
      </c>
      <c r="R1948" t="s">
        <v>457</v>
      </c>
      <c r="S1948" s="40">
        <v>1200</v>
      </c>
      <c r="T1948" s="33" t="s">
        <v>417</v>
      </c>
      <c r="U1948">
        <v>3</v>
      </c>
      <c r="V1948">
        <v>74</v>
      </c>
      <c r="W1948" t="s">
        <v>1903</v>
      </c>
      <c r="X1948">
        <v>3</v>
      </c>
      <c r="Y1948">
        <v>2</v>
      </c>
      <c r="Z1948">
        <v>12</v>
      </c>
      <c r="AD1948" t="s">
        <v>472</v>
      </c>
      <c r="AE1948">
        <v>1186</v>
      </c>
      <c r="AF1948" t="s">
        <v>17</v>
      </c>
    </row>
    <row r="1949" spans="1:32" x14ac:dyDescent="0.25">
      <c r="A1949" s="24" t="s">
        <v>365</v>
      </c>
      <c r="B1949" s="19" t="s">
        <v>378</v>
      </c>
      <c r="C1949" s="35" t="str">
        <f>VLOOKUP(X1949, method!$A$1:$B$15, 2, 0)</f>
        <v>放頭</v>
      </c>
      <c r="D1949" s="28">
        <v>3</v>
      </c>
      <c r="E1949" s="140" t="str">
        <f t="shared" si="60"/>
        <v/>
      </c>
      <c r="F1949" s="140">
        <f>COUNTIF($B$2:B1949,B1949)</f>
        <v>9</v>
      </c>
      <c r="G1949" s="140" t="str">
        <f t="shared" si="61"/>
        <v/>
      </c>
      <c r="H1949">
        <v>1</v>
      </c>
      <c r="I1949">
        <v>6</v>
      </c>
      <c r="J1949" s="47" t="s">
        <v>504</v>
      </c>
      <c r="K1949" s="57" t="s">
        <v>326</v>
      </c>
      <c r="L1949" s="24" t="s">
        <v>179</v>
      </c>
      <c r="M1949">
        <v>126</v>
      </c>
      <c r="N1949">
        <v>133</v>
      </c>
      <c r="O1949">
        <v>10</v>
      </c>
      <c r="P1949">
        <v>7.8</v>
      </c>
      <c r="Q1949" t="s">
        <v>448</v>
      </c>
      <c r="R1949" s="32" t="s">
        <v>432</v>
      </c>
      <c r="S1949" s="40">
        <v>1200</v>
      </c>
      <c r="T1949" s="33" t="s">
        <v>427</v>
      </c>
      <c r="U1949">
        <v>3</v>
      </c>
      <c r="V1949">
        <v>74</v>
      </c>
      <c r="W1949" s="12">
        <v>1</v>
      </c>
      <c r="X1949">
        <v>2</v>
      </c>
      <c r="Y1949">
        <v>2</v>
      </c>
      <c r="Z1949">
        <v>3</v>
      </c>
      <c r="AD1949" t="s">
        <v>278</v>
      </c>
      <c r="AE1949">
        <v>1188</v>
      </c>
      <c r="AF1949" t="s">
        <v>17</v>
      </c>
    </row>
    <row r="1950" spans="1:32" x14ac:dyDescent="0.25">
      <c r="A1950" s="24" t="s">
        <v>365</v>
      </c>
      <c r="B1950" s="19" t="s">
        <v>378</v>
      </c>
      <c r="C1950" s="35" t="str">
        <f>VLOOKUP(X1950, method!$A$1:$B$15, 2, 0)</f>
        <v>放頭</v>
      </c>
      <c r="D1950" s="28">
        <v>2</v>
      </c>
      <c r="E1950" s="140" t="str">
        <f t="shared" si="60"/>
        <v/>
      </c>
      <c r="F1950" s="140">
        <f>COUNTIF($B$2:B1950,B1950)</f>
        <v>10</v>
      </c>
      <c r="G1950" s="140" t="str">
        <f t="shared" si="61"/>
        <v/>
      </c>
      <c r="H1950">
        <v>1</v>
      </c>
      <c r="I1950">
        <v>1</v>
      </c>
      <c r="J1950" s="47" t="s">
        <v>504</v>
      </c>
      <c r="K1950" s="57" t="s">
        <v>326</v>
      </c>
      <c r="L1950" s="24" t="s">
        <v>179</v>
      </c>
      <c r="M1950">
        <v>126</v>
      </c>
      <c r="N1950">
        <v>127</v>
      </c>
      <c r="O1950">
        <v>10</v>
      </c>
      <c r="P1950">
        <v>4.2</v>
      </c>
      <c r="Q1950" t="s">
        <v>742</v>
      </c>
      <c r="R1950" s="32" t="s">
        <v>426</v>
      </c>
      <c r="S1950" s="40">
        <v>1200</v>
      </c>
      <c r="T1950" s="33" t="s">
        <v>417</v>
      </c>
      <c r="U1950">
        <v>3</v>
      </c>
      <c r="V1950">
        <v>72</v>
      </c>
      <c r="W1950" s="12" t="s">
        <v>654</v>
      </c>
      <c r="X1950">
        <v>1</v>
      </c>
      <c r="Y1950">
        <v>1</v>
      </c>
      <c r="Z1950">
        <v>2</v>
      </c>
      <c r="AD1950" t="s">
        <v>1120</v>
      </c>
      <c r="AE1950">
        <v>1190</v>
      </c>
      <c r="AF1950" t="s">
        <v>17</v>
      </c>
    </row>
    <row r="1951" spans="1:32" x14ac:dyDescent="0.25">
      <c r="A1951" s="24" t="s">
        <v>365</v>
      </c>
      <c r="B1951" s="19" t="s">
        <v>378</v>
      </c>
      <c r="C1951" s="35" t="str">
        <f>VLOOKUP(X1951, method!$A$1:$B$15, 2, 0)</f>
        <v>放頭</v>
      </c>
      <c r="D1951" s="30">
        <v>5</v>
      </c>
      <c r="E1951" s="141" t="str">
        <f t="shared" si="60"/>
        <v/>
      </c>
      <c r="F1951" s="141">
        <f>COUNTIF($B$2:B1951,B1951)</f>
        <v>11</v>
      </c>
      <c r="G1951" s="141" t="str">
        <f t="shared" si="61"/>
        <v/>
      </c>
      <c r="H1951">
        <v>1</v>
      </c>
      <c r="I1951">
        <v>8</v>
      </c>
      <c r="J1951" s="47" t="s">
        <v>504</v>
      </c>
      <c r="K1951" s="57" t="s">
        <v>326</v>
      </c>
      <c r="L1951" s="24" t="s">
        <v>179</v>
      </c>
      <c r="M1951">
        <v>126</v>
      </c>
      <c r="N1951">
        <v>130</v>
      </c>
      <c r="O1951">
        <v>10</v>
      </c>
      <c r="P1951">
        <v>12</v>
      </c>
      <c r="Q1951" t="s">
        <v>451</v>
      </c>
      <c r="R1951" s="31" t="s">
        <v>420</v>
      </c>
      <c r="S1951" s="40">
        <v>1200</v>
      </c>
      <c r="T1951" s="33" t="s">
        <v>417</v>
      </c>
      <c r="U1951">
        <v>3</v>
      </c>
      <c r="V1951">
        <v>74</v>
      </c>
      <c r="W1951" t="s">
        <v>435</v>
      </c>
      <c r="X1951">
        <v>2</v>
      </c>
      <c r="Y1951">
        <v>2</v>
      </c>
      <c r="Z1951">
        <v>5</v>
      </c>
      <c r="AD1951" t="s">
        <v>829</v>
      </c>
      <c r="AE1951">
        <v>1194</v>
      </c>
      <c r="AF1951" t="s">
        <v>17</v>
      </c>
    </row>
    <row r="1952" spans="1:32" x14ac:dyDescent="0.25">
      <c r="A1952" s="24" t="s">
        <v>365</v>
      </c>
      <c r="B1952" s="19" t="s">
        <v>378</v>
      </c>
      <c r="C1952" s="37" t="str">
        <f>VLOOKUP(X1952, method!$A$1:$B$15, 2, 0)</f>
        <v>中前</v>
      </c>
      <c r="D1952">
        <v>6</v>
      </c>
      <c r="E1952" s="141" t="str">
        <f t="shared" si="60"/>
        <v/>
      </c>
      <c r="F1952" s="141">
        <f>COUNTIF($B$2:B1952,B1952)</f>
        <v>12</v>
      </c>
      <c r="G1952" s="141" t="str">
        <f t="shared" si="61"/>
        <v/>
      </c>
      <c r="H1952">
        <v>1</v>
      </c>
      <c r="I1952">
        <v>9</v>
      </c>
      <c r="J1952" s="47" t="s">
        <v>504</v>
      </c>
      <c r="K1952" s="74" t="s">
        <v>404</v>
      </c>
      <c r="L1952" s="24" t="s">
        <v>179</v>
      </c>
      <c r="M1952">
        <v>126</v>
      </c>
      <c r="N1952">
        <v>135</v>
      </c>
      <c r="O1952">
        <v>10</v>
      </c>
      <c r="P1952">
        <v>6</v>
      </c>
      <c r="Q1952" t="s">
        <v>718</v>
      </c>
      <c r="R1952" s="31" t="s">
        <v>420</v>
      </c>
      <c r="S1952">
        <v>1000</v>
      </c>
      <c r="T1952" s="33" t="s">
        <v>417</v>
      </c>
      <c r="U1952">
        <v>3</v>
      </c>
      <c r="V1952">
        <v>75</v>
      </c>
      <c r="W1952" s="12" t="s">
        <v>471</v>
      </c>
      <c r="X1952">
        <v>4</v>
      </c>
      <c r="Y1952">
        <v>5</v>
      </c>
      <c r="Z1952">
        <v>6</v>
      </c>
      <c r="AD1952" t="s">
        <v>1904</v>
      </c>
      <c r="AE1952">
        <v>1194</v>
      </c>
      <c r="AF1952" t="s">
        <v>17</v>
      </c>
    </row>
    <row r="1953" spans="1:32" x14ac:dyDescent="0.25">
      <c r="A1953" s="24" t="s">
        <v>365</v>
      </c>
      <c r="B1953" s="19" t="s">
        <v>378</v>
      </c>
      <c r="C1953" s="35" t="str">
        <f>VLOOKUP(X1953, method!$A$1:$B$15, 2, 0)</f>
        <v>放頭</v>
      </c>
      <c r="D1953" s="30">
        <v>5</v>
      </c>
      <c r="E1953" s="141" t="str">
        <f t="shared" si="60"/>
        <v/>
      </c>
      <c r="F1953" s="141">
        <f>COUNTIF($B$2:B1953,B1953)</f>
        <v>13</v>
      </c>
      <c r="G1953" s="141" t="str">
        <f t="shared" si="61"/>
        <v/>
      </c>
      <c r="H1953">
        <v>1</v>
      </c>
      <c r="I1953">
        <v>11</v>
      </c>
      <c r="J1953" s="47" t="s">
        <v>504</v>
      </c>
      <c r="K1953" s="47" t="s">
        <v>504</v>
      </c>
      <c r="L1953" s="24" t="s">
        <v>179</v>
      </c>
      <c r="M1953">
        <v>126</v>
      </c>
      <c r="N1953">
        <v>128</v>
      </c>
      <c r="O1953">
        <v>10</v>
      </c>
      <c r="P1953">
        <v>19</v>
      </c>
      <c r="Q1953" t="s">
        <v>1206</v>
      </c>
      <c r="R1953" s="32" t="s">
        <v>426</v>
      </c>
      <c r="S1953">
        <v>1000</v>
      </c>
      <c r="T1953" s="33" t="s">
        <v>417</v>
      </c>
      <c r="U1953">
        <v>3</v>
      </c>
      <c r="V1953">
        <v>75</v>
      </c>
      <c r="W1953" s="12">
        <v>1</v>
      </c>
      <c r="X1953">
        <v>3</v>
      </c>
      <c r="Y1953">
        <v>3</v>
      </c>
      <c r="Z1953">
        <v>5</v>
      </c>
      <c r="AD1953" t="s">
        <v>1905</v>
      </c>
      <c r="AE1953">
        <v>1175</v>
      </c>
      <c r="AF1953" t="s">
        <v>17</v>
      </c>
    </row>
    <row r="1954" spans="1:32" x14ac:dyDescent="0.25">
      <c r="A1954" s="24" t="s">
        <v>365</v>
      </c>
      <c r="B1954" s="19" t="s">
        <v>378</v>
      </c>
      <c r="C1954" s="35" t="str">
        <f>VLOOKUP(X1954, method!$A$1:$B$15, 2, 0)</f>
        <v>放頭</v>
      </c>
      <c r="D1954">
        <v>6</v>
      </c>
      <c r="E1954" s="141" t="str">
        <f t="shared" si="60"/>
        <v/>
      </c>
      <c r="F1954" s="141">
        <f>COUNTIF($B$2:B1954,B1954)</f>
        <v>14</v>
      </c>
      <c r="G1954" s="141" t="str">
        <f t="shared" si="61"/>
        <v/>
      </c>
      <c r="H1954">
        <v>1</v>
      </c>
      <c r="I1954">
        <v>3</v>
      </c>
      <c r="J1954" s="47" t="s">
        <v>504</v>
      </c>
      <c r="K1954" s="47" t="s">
        <v>504</v>
      </c>
      <c r="L1954" s="24" t="s">
        <v>179</v>
      </c>
      <c r="M1954">
        <v>126</v>
      </c>
      <c r="N1954">
        <v>127</v>
      </c>
      <c r="O1954">
        <v>10</v>
      </c>
      <c r="P1954">
        <v>2.5</v>
      </c>
      <c r="Q1954" t="s">
        <v>758</v>
      </c>
      <c r="R1954" s="31" t="s">
        <v>420</v>
      </c>
      <c r="S1954" s="40">
        <v>1200</v>
      </c>
      <c r="T1954" s="33" t="s">
        <v>417</v>
      </c>
      <c r="U1954">
        <v>3</v>
      </c>
      <c r="V1954">
        <v>75</v>
      </c>
      <c r="W1954" t="s">
        <v>502</v>
      </c>
      <c r="X1954">
        <v>2</v>
      </c>
      <c r="Y1954">
        <v>1</v>
      </c>
      <c r="Z1954">
        <v>6</v>
      </c>
      <c r="AD1954" t="s">
        <v>1906</v>
      </c>
      <c r="AE1954">
        <v>1163</v>
      </c>
      <c r="AF1954" t="s">
        <v>17</v>
      </c>
    </row>
    <row r="1955" spans="1:32" x14ac:dyDescent="0.25">
      <c r="A1955" s="24" t="s">
        <v>365</v>
      </c>
      <c r="B1955" s="19" t="s">
        <v>378</v>
      </c>
      <c r="C1955" s="35" t="str">
        <f>VLOOKUP(X1955, method!$A$1:$B$15, 2, 0)</f>
        <v>放頭</v>
      </c>
      <c r="D1955" s="28">
        <v>1</v>
      </c>
      <c r="E1955" s="140" t="str">
        <f t="shared" si="60"/>
        <v/>
      </c>
      <c r="F1955" s="140">
        <f>COUNTIF($B$2:B1955,B1955)</f>
        <v>15</v>
      </c>
      <c r="G1955" s="140" t="str">
        <f t="shared" si="61"/>
        <v/>
      </c>
      <c r="H1955">
        <v>1</v>
      </c>
      <c r="I1955">
        <v>11</v>
      </c>
      <c r="J1955" s="47" t="s">
        <v>504</v>
      </c>
      <c r="K1955" s="49" t="s">
        <v>31</v>
      </c>
      <c r="L1955" s="24" t="s">
        <v>179</v>
      </c>
      <c r="M1955">
        <v>126</v>
      </c>
      <c r="N1955">
        <v>123</v>
      </c>
      <c r="O1955">
        <v>10</v>
      </c>
      <c r="P1955">
        <v>4.2</v>
      </c>
      <c r="Q1955" t="s">
        <v>489</v>
      </c>
      <c r="R1955" s="31" t="s">
        <v>420</v>
      </c>
      <c r="S1955" s="40">
        <v>1200</v>
      </c>
      <c r="T1955" s="33" t="s">
        <v>417</v>
      </c>
      <c r="U1955">
        <v>3</v>
      </c>
      <c r="V1955">
        <v>68</v>
      </c>
      <c r="W1955" s="12" t="s">
        <v>423</v>
      </c>
      <c r="X1955">
        <v>1</v>
      </c>
      <c r="Y1955">
        <v>1</v>
      </c>
      <c r="Z1955">
        <v>1</v>
      </c>
      <c r="AD1955" t="s">
        <v>1333</v>
      </c>
      <c r="AE1955">
        <v>1167</v>
      </c>
      <c r="AF1955" t="s">
        <v>17</v>
      </c>
    </row>
    <row r="1956" spans="1:32" x14ac:dyDescent="0.25">
      <c r="A1956" s="24" t="s">
        <v>365</v>
      </c>
      <c r="B1956" s="19" t="s">
        <v>378</v>
      </c>
      <c r="C1956" s="35" t="str">
        <f>VLOOKUP(X1956, method!$A$1:$B$15, 2, 0)</f>
        <v>放頭</v>
      </c>
      <c r="D1956" s="28">
        <v>1</v>
      </c>
      <c r="E1956" s="140" t="str">
        <f t="shared" si="60"/>
        <v/>
      </c>
      <c r="F1956" s="140">
        <f>COUNTIF($B$2:B1956,B1956)</f>
        <v>16</v>
      </c>
      <c r="G1956" s="140" t="str">
        <f t="shared" si="61"/>
        <v/>
      </c>
      <c r="H1956">
        <v>1</v>
      </c>
      <c r="I1956">
        <v>3</v>
      </c>
      <c r="J1956" s="47" t="s">
        <v>504</v>
      </c>
      <c r="K1956" s="47" t="s">
        <v>504</v>
      </c>
      <c r="L1956" s="24" t="s">
        <v>179</v>
      </c>
      <c r="M1956">
        <v>126</v>
      </c>
      <c r="N1956">
        <v>130</v>
      </c>
      <c r="O1956">
        <v>10</v>
      </c>
      <c r="P1956">
        <v>4.5</v>
      </c>
      <c r="Q1956" t="s">
        <v>1207</v>
      </c>
      <c r="R1956" s="32" t="s">
        <v>426</v>
      </c>
      <c r="S1956" s="40">
        <v>1200</v>
      </c>
      <c r="T1956" s="33" t="s">
        <v>417</v>
      </c>
      <c r="U1956">
        <v>4</v>
      </c>
      <c r="V1956">
        <v>58</v>
      </c>
      <c r="W1956" t="s">
        <v>589</v>
      </c>
      <c r="X1956">
        <v>2</v>
      </c>
      <c r="Y1956">
        <v>2</v>
      </c>
      <c r="Z1956">
        <v>1</v>
      </c>
      <c r="AD1956" t="s">
        <v>261</v>
      </c>
      <c r="AE1956">
        <v>1151</v>
      </c>
      <c r="AF1956" t="s">
        <v>262</v>
      </c>
    </row>
    <row r="1957" spans="1:32" x14ac:dyDescent="0.25">
      <c r="A1957" s="24" t="s">
        <v>365</v>
      </c>
      <c r="B1957" s="19" t="s">
        <v>378</v>
      </c>
      <c r="C1957" s="35" t="str">
        <f>VLOOKUP(X1957, method!$A$1:$B$15, 2, 0)</f>
        <v>放頭</v>
      </c>
      <c r="D1957">
        <v>7</v>
      </c>
      <c r="E1957" s="141" t="str">
        <f t="shared" si="60"/>
        <v/>
      </c>
      <c r="F1957" s="141">
        <f>COUNTIF($B$2:B1957,B1957)</f>
        <v>17</v>
      </c>
      <c r="G1957" s="141" t="str">
        <f t="shared" si="61"/>
        <v/>
      </c>
      <c r="H1957">
        <v>1</v>
      </c>
      <c r="I1957">
        <v>4</v>
      </c>
      <c r="J1957" s="47" t="s">
        <v>504</v>
      </c>
      <c r="K1957" s="65" t="s">
        <v>167</v>
      </c>
      <c r="L1957" s="24" t="s">
        <v>179</v>
      </c>
      <c r="M1957">
        <v>126</v>
      </c>
      <c r="N1957">
        <v>120</v>
      </c>
      <c r="O1957">
        <v>10</v>
      </c>
      <c r="P1957">
        <v>12</v>
      </c>
      <c r="Q1957" t="s">
        <v>609</v>
      </c>
      <c r="R1957" t="s">
        <v>457</v>
      </c>
      <c r="S1957" s="40">
        <v>1200</v>
      </c>
      <c r="T1957" s="33" t="s">
        <v>417</v>
      </c>
      <c r="U1957">
        <v>3</v>
      </c>
      <c r="V1957">
        <v>60</v>
      </c>
      <c r="W1957">
        <v>4</v>
      </c>
      <c r="X1957">
        <v>1</v>
      </c>
      <c r="Y1957">
        <v>1</v>
      </c>
      <c r="Z1957">
        <v>7</v>
      </c>
      <c r="AD1957" t="s">
        <v>342</v>
      </c>
      <c r="AE1957">
        <v>1173</v>
      </c>
      <c r="AF1957" t="s">
        <v>46</v>
      </c>
    </row>
    <row r="1958" spans="1:32" x14ac:dyDescent="0.25">
      <c r="A1958" s="24" t="s">
        <v>365</v>
      </c>
      <c r="B1958" s="19" t="s">
        <v>378</v>
      </c>
      <c r="C1958" s="35" t="str">
        <f>VLOOKUP(X1958, method!$A$1:$B$15, 2, 0)</f>
        <v>放頭</v>
      </c>
      <c r="D1958" s="30">
        <v>4</v>
      </c>
      <c r="E1958" s="141" t="str">
        <f t="shared" si="60"/>
        <v/>
      </c>
      <c r="F1958" s="141">
        <f>COUNTIF($B$2:B1958,B1958)</f>
        <v>18</v>
      </c>
      <c r="G1958" s="141" t="str">
        <f t="shared" si="61"/>
        <v/>
      </c>
      <c r="H1958">
        <v>1</v>
      </c>
      <c r="I1958">
        <v>9</v>
      </c>
      <c r="J1958" s="47" t="s">
        <v>504</v>
      </c>
      <c r="K1958" s="65" t="s">
        <v>167</v>
      </c>
      <c r="L1958" s="24" t="s">
        <v>179</v>
      </c>
      <c r="M1958">
        <v>126</v>
      </c>
      <c r="N1958">
        <v>117</v>
      </c>
      <c r="O1958">
        <v>10</v>
      </c>
      <c r="P1958">
        <v>23</v>
      </c>
      <c r="Q1958" t="s">
        <v>1426</v>
      </c>
      <c r="R1958" t="s">
        <v>457</v>
      </c>
      <c r="S1958" s="40">
        <v>1200</v>
      </c>
      <c r="T1958" s="33" t="s">
        <v>417</v>
      </c>
      <c r="U1958">
        <v>3</v>
      </c>
      <c r="V1958">
        <v>62</v>
      </c>
      <c r="W1958" t="s">
        <v>441</v>
      </c>
      <c r="X1958">
        <v>3</v>
      </c>
      <c r="Y1958">
        <v>2</v>
      </c>
      <c r="Z1958">
        <v>4</v>
      </c>
      <c r="AD1958" t="s">
        <v>349</v>
      </c>
      <c r="AE1958">
        <v>1152</v>
      </c>
      <c r="AF1958" t="s">
        <v>1215</v>
      </c>
    </row>
    <row r="1959" spans="1:32" x14ac:dyDescent="0.25">
      <c r="A1959" s="24" t="s">
        <v>365</v>
      </c>
      <c r="B1959" s="19" t="s">
        <v>378</v>
      </c>
      <c r="C1959" s="35" t="str">
        <f>VLOOKUP(X1959, method!$A$1:$B$15, 2, 0)</f>
        <v>放頭</v>
      </c>
      <c r="D1959">
        <v>10</v>
      </c>
      <c r="E1959" s="141" t="str">
        <f t="shared" si="60"/>
        <v/>
      </c>
      <c r="F1959" s="141">
        <f>COUNTIF($B$2:B1959,B1959)</f>
        <v>19</v>
      </c>
      <c r="G1959" s="141" t="str">
        <f t="shared" si="61"/>
        <v/>
      </c>
      <c r="H1959">
        <v>1</v>
      </c>
      <c r="I1959">
        <v>8</v>
      </c>
      <c r="J1959" s="47" t="s">
        <v>504</v>
      </c>
      <c r="K1959" s="56" t="s">
        <v>69</v>
      </c>
      <c r="L1959" s="16" t="s">
        <v>70</v>
      </c>
      <c r="M1959">
        <v>126</v>
      </c>
      <c r="N1959">
        <v>122</v>
      </c>
      <c r="O1959">
        <v>10</v>
      </c>
      <c r="P1959">
        <v>15</v>
      </c>
      <c r="Q1959" t="s">
        <v>1457</v>
      </c>
      <c r="R1959" t="s">
        <v>457</v>
      </c>
      <c r="S1959" s="40">
        <v>1200</v>
      </c>
      <c r="T1959" s="33" t="s">
        <v>417</v>
      </c>
      <c r="U1959">
        <v>3</v>
      </c>
      <c r="V1959">
        <v>64</v>
      </c>
      <c r="W1959" t="s">
        <v>1155</v>
      </c>
      <c r="X1959">
        <v>1</v>
      </c>
      <c r="Y1959">
        <v>1</v>
      </c>
      <c r="Z1959">
        <v>10</v>
      </c>
      <c r="AD1959" t="s">
        <v>1907</v>
      </c>
      <c r="AE1959">
        <v>1147</v>
      </c>
      <c r="AF1959" t="s">
        <v>141</v>
      </c>
    </row>
    <row r="1960" spans="1:32" x14ac:dyDescent="0.25">
      <c r="A1960" s="24" t="s">
        <v>365</v>
      </c>
      <c r="B1960" s="19" t="s">
        <v>378</v>
      </c>
      <c r="C1960" s="35" t="str">
        <f>VLOOKUP(X1960, method!$A$1:$B$15, 2, 0)</f>
        <v>放頭</v>
      </c>
      <c r="D1960">
        <v>9</v>
      </c>
      <c r="E1960" s="141" t="str">
        <f t="shared" si="60"/>
        <v/>
      </c>
      <c r="F1960" s="141">
        <f>COUNTIF($B$2:B1960,B1960)</f>
        <v>20</v>
      </c>
      <c r="G1960" s="141" t="str">
        <f t="shared" si="61"/>
        <v/>
      </c>
      <c r="H1960">
        <v>1</v>
      </c>
      <c r="I1960">
        <v>1</v>
      </c>
      <c r="J1960" s="47" t="s">
        <v>504</v>
      </c>
      <c r="K1960" s="54" t="s">
        <v>58</v>
      </c>
      <c r="L1960" s="16" t="s">
        <v>70</v>
      </c>
      <c r="M1960">
        <v>126</v>
      </c>
      <c r="N1960">
        <v>121</v>
      </c>
      <c r="O1960">
        <v>10</v>
      </c>
      <c r="P1960">
        <v>38</v>
      </c>
      <c r="Q1960" t="s">
        <v>1028</v>
      </c>
      <c r="R1960" t="s">
        <v>465</v>
      </c>
      <c r="S1960">
        <v>1000</v>
      </c>
      <c r="T1960" s="33" t="s">
        <v>417</v>
      </c>
      <c r="U1960">
        <v>3</v>
      </c>
      <c r="V1960">
        <v>66</v>
      </c>
      <c r="W1960" t="s">
        <v>603</v>
      </c>
      <c r="X1960">
        <v>3</v>
      </c>
      <c r="Y1960">
        <v>2</v>
      </c>
      <c r="Z1960">
        <v>9</v>
      </c>
      <c r="AD1960" t="s">
        <v>1908</v>
      </c>
      <c r="AE1960">
        <v>1125</v>
      </c>
      <c r="AF1960" t="s">
        <v>141</v>
      </c>
    </row>
    <row r="1961" spans="1:32" x14ac:dyDescent="0.25">
      <c r="A1961" s="24" t="s">
        <v>365</v>
      </c>
      <c r="B1961" s="19" t="s">
        <v>378</v>
      </c>
      <c r="C1961" s="37" t="str">
        <f>VLOOKUP(X1961, method!$A$1:$B$15, 2, 0)</f>
        <v>中前</v>
      </c>
      <c r="D1961">
        <v>9</v>
      </c>
      <c r="E1961" s="141" t="str">
        <f t="shared" si="60"/>
        <v/>
      </c>
      <c r="F1961" s="141">
        <f>COUNTIF($B$2:B1961,B1961)</f>
        <v>21</v>
      </c>
      <c r="G1961" s="141" t="str">
        <f t="shared" si="61"/>
        <v/>
      </c>
      <c r="H1961">
        <v>1</v>
      </c>
      <c r="I1961">
        <v>8</v>
      </c>
      <c r="J1961" s="47" t="s">
        <v>504</v>
      </c>
      <c r="K1961" s="52" t="s">
        <v>49</v>
      </c>
      <c r="L1961" s="16" t="s">
        <v>70</v>
      </c>
      <c r="M1961">
        <v>126</v>
      </c>
      <c r="N1961">
        <v>121</v>
      </c>
      <c r="O1961">
        <v>10</v>
      </c>
      <c r="P1961">
        <v>10</v>
      </c>
      <c r="Q1961" t="s">
        <v>1872</v>
      </c>
      <c r="R1961" s="32" t="s">
        <v>426</v>
      </c>
      <c r="S1961">
        <v>1000</v>
      </c>
      <c r="T1961" s="33" t="s">
        <v>427</v>
      </c>
      <c r="U1961">
        <v>3</v>
      </c>
      <c r="V1961">
        <v>66</v>
      </c>
      <c r="W1961">
        <v>9</v>
      </c>
      <c r="X1961">
        <v>6</v>
      </c>
      <c r="Y1961">
        <v>5</v>
      </c>
      <c r="Z1961">
        <v>9</v>
      </c>
      <c r="AD1961" t="s">
        <v>1122</v>
      </c>
      <c r="AE1961">
        <v>1149</v>
      </c>
      <c r="AF1961" t="s">
        <v>1298</v>
      </c>
    </row>
    <row r="1962" spans="1:32" x14ac:dyDescent="0.25">
      <c r="A1962" s="24" t="s">
        <v>365</v>
      </c>
      <c r="B1962" s="20" t="s">
        <v>381</v>
      </c>
      <c r="C1962" s="38" t="str">
        <f>VLOOKUP(X1962, method!$A$1:$B$15, 2, 0)</f>
        <v>留後</v>
      </c>
      <c r="D1962" s="28">
        <v>1</v>
      </c>
      <c r="E1962" s="140" t="str">
        <f t="shared" si="60"/>
        <v/>
      </c>
      <c r="F1962" s="140">
        <f>COUNTIF($B$2:B1962,B1962)</f>
        <v>1</v>
      </c>
      <c r="G1962" s="140" t="str">
        <f t="shared" si="61"/>
        <v/>
      </c>
      <c r="H1962">
        <v>5</v>
      </c>
      <c r="I1962">
        <v>12</v>
      </c>
      <c r="J1962" s="49" t="s">
        <v>31</v>
      </c>
      <c r="K1962" s="74" t="s">
        <v>404</v>
      </c>
      <c r="L1962" s="23" t="s">
        <v>154</v>
      </c>
      <c r="M1962">
        <v>123</v>
      </c>
      <c r="N1962">
        <v>135</v>
      </c>
      <c r="O1962">
        <v>3.4</v>
      </c>
      <c r="P1962">
        <v>13</v>
      </c>
      <c r="Q1962" t="s">
        <v>653</v>
      </c>
      <c r="R1962" s="31" t="s">
        <v>420</v>
      </c>
      <c r="S1962" s="40">
        <v>1200</v>
      </c>
      <c r="T1962" s="33" t="s">
        <v>417</v>
      </c>
      <c r="U1962">
        <v>4</v>
      </c>
      <c r="V1962">
        <v>58</v>
      </c>
      <c r="W1962" s="12" t="s">
        <v>423</v>
      </c>
      <c r="X1962">
        <v>12</v>
      </c>
      <c r="Y1962">
        <v>12</v>
      </c>
      <c r="Z1962">
        <v>1</v>
      </c>
      <c r="AD1962" t="s">
        <v>382</v>
      </c>
      <c r="AE1962">
        <v>1084</v>
      </c>
      <c r="AF1962" t="s">
        <v>624</v>
      </c>
    </row>
    <row r="1963" spans="1:32" x14ac:dyDescent="0.25">
      <c r="A1963" s="24" t="s">
        <v>365</v>
      </c>
      <c r="B1963" s="20" t="s">
        <v>381</v>
      </c>
      <c r="C1963" s="37" t="str">
        <f>VLOOKUP(X1963, method!$A$1:$B$15, 2, 0)</f>
        <v>中前</v>
      </c>
      <c r="D1963" s="28">
        <v>1</v>
      </c>
      <c r="E1963" s="140" t="str">
        <f t="shared" si="60"/>
        <v/>
      </c>
      <c r="F1963" s="140">
        <f>COUNTIF($B$2:B1963,B1963)</f>
        <v>2</v>
      </c>
      <c r="G1963" s="140" t="str">
        <f t="shared" si="61"/>
        <v/>
      </c>
      <c r="H1963">
        <v>5</v>
      </c>
      <c r="I1963">
        <v>1</v>
      </c>
      <c r="J1963" s="49" t="s">
        <v>31</v>
      </c>
      <c r="K1963" s="76" t="s">
        <v>407</v>
      </c>
      <c r="L1963" s="23" t="s">
        <v>154</v>
      </c>
      <c r="M1963">
        <v>123</v>
      </c>
      <c r="N1963">
        <v>126</v>
      </c>
      <c r="O1963">
        <v>3.4</v>
      </c>
      <c r="P1963">
        <v>12</v>
      </c>
      <c r="Q1963" t="s">
        <v>779</v>
      </c>
      <c r="R1963" t="s">
        <v>508</v>
      </c>
      <c r="S1963" s="40">
        <v>1200</v>
      </c>
      <c r="T1963" s="33" t="s">
        <v>427</v>
      </c>
      <c r="U1963">
        <v>4</v>
      </c>
      <c r="V1963">
        <v>52</v>
      </c>
      <c r="W1963" s="12" t="s">
        <v>581</v>
      </c>
      <c r="X1963">
        <v>5</v>
      </c>
      <c r="Y1963">
        <v>3</v>
      </c>
      <c r="Z1963">
        <v>1</v>
      </c>
      <c r="AD1963" t="s">
        <v>1909</v>
      </c>
      <c r="AE1963">
        <v>1075</v>
      </c>
      <c r="AF1963" t="s">
        <v>624</v>
      </c>
    </row>
    <row r="1964" spans="1:32" x14ac:dyDescent="0.25">
      <c r="A1964" s="24" t="s">
        <v>365</v>
      </c>
      <c r="B1964" s="20" t="s">
        <v>381</v>
      </c>
      <c r="C1964" s="38" t="str">
        <f>VLOOKUP(X1964, method!$A$1:$B$15, 2, 0)</f>
        <v>留後</v>
      </c>
      <c r="D1964">
        <v>7</v>
      </c>
      <c r="E1964" s="141" t="str">
        <f t="shared" si="60"/>
        <v/>
      </c>
      <c r="F1964" s="141">
        <f>COUNTIF($B$2:B1964,B1964)</f>
        <v>3</v>
      </c>
      <c r="G1964" s="141" t="str">
        <f t="shared" si="61"/>
        <v/>
      </c>
      <c r="H1964">
        <v>5</v>
      </c>
      <c r="I1964">
        <v>11</v>
      </c>
      <c r="J1964" s="49" t="s">
        <v>31</v>
      </c>
      <c r="K1964" s="76" t="s">
        <v>407</v>
      </c>
      <c r="L1964" s="23" t="s">
        <v>154</v>
      </c>
      <c r="M1964">
        <v>123</v>
      </c>
      <c r="N1964">
        <v>129</v>
      </c>
      <c r="O1964">
        <v>3.4</v>
      </c>
      <c r="P1964">
        <v>34</v>
      </c>
      <c r="Q1964" t="s">
        <v>628</v>
      </c>
      <c r="R1964" t="s">
        <v>477</v>
      </c>
      <c r="S1964" s="40">
        <v>1200</v>
      </c>
      <c r="T1964" s="33" t="s">
        <v>427</v>
      </c>
      <c r="U1964">
        <v>4</v>
      </c>
      <c r="V1964">
        <v>52</v>
      </c>
      <c r="W1964">
        <v>5</v>
      </c>
      <c r="X1964">
        <v>13</v>
      </c>
      <c r="Y1964">
        <v>12</v>
      </c>
      <c r="Z1964">
        <v>7</v>
      </c>
      <c r="AD1964" t="s">
        <v>831</v>
      </c>
      <c r="AE1964">
        <v>1066</v>
      </c>
      <c r="AF1964" t="s">
        <v>624</v>
      </c>
    </row>
    <row r="1965" spans="1:32" x14ac:dyDescent="0.25">
      <c r="A1965" s="24" t="s">
        <v>365</v>
      </c>
      <c r="B1965" s="21" t="s">
        <v>384</v>
      </c>
      <c r="C1965" s="37" t="str">
        <f>VLOOKUP(X1965, method!$A$1:$B$15, 2, 0)</f>
        <v>中前</v>
      </c>
      <c r="D1965" s="28">
        <v>1</v>
      </c>
      <c r="E1965" s="140" t="str">
        <f t="shared" si="60"/>
        <v/>
      </c>
      <c r="F1965" s="140">
        <f>COUNTIF($B$2:B1965,B1965)</f>
        <v>1</v>
      </c>
      <c r="G1965" s="140" t="str">
        <f t="shared" si="61"/>
        <v/>
      </c>
      <c r="H1965">
        <v>6</v>
      </c>
      <c r="I1965">
        <v>4</v>
      </c>
      <c r="J1965" s="69" t="s">
        <v>385</v>
      </c>
      <c r="K1965" s="68" t="s">
        <v>316</v>
      </c>
      <c r="L1965" s="27" t="s">
        <v>65</v>
      </c>
      <c r="M1965">
        <v>122</v>
      </c>
      <c r="N1965">
        <v>130</v>
      </c>
      <c r="O1965">
        <v>8.6</v>
      </c>
      <c r="P1965">
        <v>4.7</v>
      </c>
      <c r="Q1965" t="s">
        <v>415</v>
      </c>
      <c r="R1965" s="32" t="s">
        <v>416</v>
      </c>
      <c r="S1965" s="40">
        <v>1200</v>
      </c>
      <c r="T1965" s="33" t="s">
        <v>417</v>
      </c>
      <c r="U1965">
        <v>4</v>
      </c>
      <c r="V1965">
        <v>59</v>
      </c>
      <c r="W1965" s="12" t="s">
        <v>446</v>
      </c>
      <c r="X1965">
        <v>6</v>
      </c>
      <c r="Y1965">
        <v>6</v>
      </c>
      <c r="Z1965">
        <v>1</v>
      </c>
      <c r="AD1965" t="s">
        <v>1096</v>
      </c>
      <c r="AE1965">
        <v>1099</v>
      </c>
      <c r="AF1965" t="s">
        <v>1732</v>
      </c>
    </row>
    <row r="1966" spans="1:32" x14ac:dyDescent="0.25">
      <c r="A1966" s="24" t="s">
        <v>365</v>
      </c>
      <c r="B1966" s="21" t="s">
        <v>384</v>
      </c>
      <c r="C1966" s="37" t="str">
        <f>VLOOKUP(X1966, method!$A$1:$B$15, 2, 0)</f>
        <v>中前</v>
      </c>
      <c r="D1966">
        <v>7</v>
      </c>
      <c r="E1966" s="141" t="str">
        <f t="shared" si="60"/>
        <v/>
      </c>
      <c r="F1966" s="141">
        <f>COUNTIF($B$2:B1966,B1966)</f>
        <v>2</v>
      </c>
      <c r="G1966" s="141" t="str">
        <f t="shared" si="61"/>
        <v/>
      </c>
      <c r="H1966">
        <v>6</v>
      </c>
      <c r="I1966">
        <v>9</v>
      </c>
      <c r="J1966" s="69" t="s">
        <v>385</v>
      </c>
      <c r="K1966" s="69" t="s">
        <v>385</v>
      </c>
      <c r="L1966" s="27" t="s">
        <v>65</v>
      </c>
      <c r="M1966">
        <v>122</v>
      </c>
      <c r="N1966">
        <v>118</v>
      </c>
      <c r="O1966">
        <v>8.6</v>
      </c>
      <c r="P1966">
        <v>47</v>
      </c>
      <c r="Q1966" t="s">
        <v>1462</v>
      </c>
      <c r="R1966" t="s">
        <v>483</v>
      </c>
      <c r="S1966" s="40">
        <v>1200</v>
      </c>
      <c r="T1966" s="33" t="s">
        <v>417</v>
      </c>
      <c r="U1966">
        <v>3</v>
      </c>
      <c r="V1966">
        <v>61</v>
      </c>
      <c r="W1966" t="s">
        <v>474</v>
      </c>
      <c r="X1966">
        <v>5</v>
      </c>
      <c r="Y1966">
        <v>4</v>
      </c>
      <c r="Z1966">
        <v>7</v>
      </c>
      <c r="AD1966" t="s">
        <v>733</v>
      </c>
      <c r="AE1966">
        <v>1108</v>
      </c>
      <c r="AF1966" t="s">
        <v>46</v>
      </c>
    </row>
    <row r="1967" spans="1:32" x14ac:dyDescent="0.25">
      <c r="A1967" s="24" t="s">
        <v>365</v>
      </c>
      <c r="B1967" s="21" t="s">
        <v>384</v>
      </c>
      <c r="C1967" s="37" t="str">
        <f>VLOOKUP(X1967, method!$A$1:$B$15, 2, 0)</f>
        <v>中前</v>
      </c>
      <c r="D1967">
        <v>6</v>
      </c>
      <c r="E1967" s="141" t="str">
        <f t="shared" si="60"/>
        <v/>
      </c>
      <c r="F1967" s="141">
        <f>COUNTIF($B$2:B1967,B1967)</f>
        <v>3</v>
      </c>
      <c r="G1967" s="141" t="str">
        <f t="shared" si="61"/>
        <v/>
      </c>
      <c r="H1967">
        <v>6</v>
      </c>
      <c r="I1967">
        <v>2</v>
      </c>
      <c r="J1967" s="69" t="s">
        <v>385</v>
      </c>
      <c r="K1967" s="61" t="s">
        <v>106</v>
      </c>
      <c r="L1967" s="27" t="s">
        <v>65</v>
      </c>
      <c r="M1967">
        <v>122</v>
      </c>
      <c r="N1967">
        <v>118</v>
      </c>
      <c r="O1967">
        <v>8.6</v>
      </c>
      <c r="P1967">
        <v>18</v>
      </c>
      <c r="Q1967" t="s">
        <v>974</v>
      </c>
      <c r="R1967" t="s">
        <v>479</v>
      </c>
      <c r="S1967" s="40">
        <v>1200</v>
      </c>
      <c r="T1967" s="33" t="s">
        <v>417</v>
      </c>
      <c r="U1967">
        <v>3</v>
      </c>
      <c r="V1967">
        <v>63</v>
      </c>
      <c r="W1967">
        <v>3</v>
      </c>
      <c r="X1967">
        <v>6</v>
      </c>
      <c r="Y1967">
        <v>4</v>
      </c>
      <c r="Z1967">
        <v>6</v>
      </c>
      <c r="AD1967" t="s">
        <v>1368</v>
      </c>
      <c r="AE1967">
        <v>1097</v>
      </c>
      <c r="AF1967" t="s">
        <v>46</v>
      </c>
    </row>
    <row r="1968" spans="1:32" x14ac:dyDescent="0.25">
      <c r="A1968" s="24" t="s">
        <v>365</v>
      </c>
      <c r="B1968" s="21" t="s">
        <v>384</v>
      </c>
      <c r="C1968" s="38" t="str">
        <f>VLOOKUP(X1968, method!$A$1:$B$15, 2, 0)</f>
        <v>留後</v>
      </c>
      <c r="D1968">
        <v>8</v>
      </c>
      <c r="E1968" s="141" t="str">
        <f t="shared" si="60"/>
        <v/>
      </c>
      <c r="F1968" s="141">
        <f>COUNTIF($B$2:B1968,B1968)</f>
        <v>4</v>
      </c>
      <c r="G1968" s="141" t="str">
        <f t="shared" si="61"/>
        <v/>
      </c>
      <c r="H1968">
        <v>6</v>
      </c>
      <c r="I1968">
        <v>5</v>
      </c>
      <c r="J1968" s="69" t="s">
        <v>385</v>
      </c>
      <c r="K1968" s="76" t="s">
        <v>407</v>
      </c>
      <c r="L1968" s="27" t="s">
        <v>65</v>
      </c>
      <c r="M1968">
        <v>122</v>
      </c>
      <c r="N1968">
        <v>120</v>
      </c>
      <c r="O1968">
        <v>8.6</v>
      </c>
      <c r="P1968">
        <v>46</v>
      </c>
      <c r="Q1968" t="s">
        <v>660</v>
      </c>
      <c r="R1968" t="s">
        <v>457</v>
      </c>
      <c r="S1968" s="40">
        <v>1200</v>
      </c>
      <c r="T1968" s="34" t="s">
        <v>671</v>
      </c>
      <c r="U1968">
        <v>3</v>
      </c>
      <c r="V1968">
        <v>65</v>
      </c>
      <c r="W1968" t="s">
        <v>603</v>
      </c>
      <c r="X1968">
        <v>12</v>
      </c>
      <c r="Y1968">
        <v>11</v>
      </c>
      <c r="Z1968">
        <v>8</v>
      </c>
      <c r="AD1968" t="s">
        <v>736</v>
      </c>
      <c r="AE1968">
        <v>1090</v>
      </c>
      <c r="AF1968" t="s">
        <v>46</v>
      </c>
    </row>
    <row r="1969" spans="1:32" x14ac:dyDescent="0.25">
      <c r="A1969" s="24" t="s">
        <v>365</v>
      </c>
      <c r="B1969" s="21" t="s">
        <v>384</v>
      </c>
      <c r="C1969" s="36" t="str">
        <f>VLOOKUP(X1969, method!$A$1:$B$15, 2, 0)</f>
        <v>中後</v>
      </c>
      <c r="D1969">
        <v>6</v>
      </c>
      <c r="E1969" s="141" t="str">
        <f t="shared" si="60"/>
        <v/>
      </c>
      <c r="F1969" s="141">
        <f>COUNTIF($B$2:B1969,B1969)</f>
        <v>5</v>
      </c>
      <c r="G1969" s="141" t="str">
        <f t="shared" si="61"/>
        <v/>
      </c>
      <c r="H1969">
        <v>6</v>
      </c>
      <c r="I1969">
        <v>3</v>
      </c>
      <c r="J1969" s="69" t="s">
        <v>385</v>
      </c>
      <c r="K1969" s="76" t="s">
        <v>407</v>
      </c>
      <c r="L1969" s="27" t="s">
        <v>65</v>
      </c>
      <c r="M1969">
        <v>122</v>
      </c>
      <c r="N1969">
        <v>122</v>
      </c>
      <c r="O1969">
        <v>8.6</v>
      </c>
      <c r="P1969">
        <v>51</v>
      </c>
      <c r="Q1969" t="s">
        <v>570</v>
      </c>
      <c r="R1969" t="s">
        <v>465</v>
      </c>
      <c r="S1969" s="40">
        <v>1200</v>
      </c>
      <c r="T1969" s="33" t="s">
        <v>427</v>
      </c>
      <c r="U1969">
        <v>3</v>
      </c>
      <c r="V1969">
        <v>67</v>
      </c>
      <c r="W1969" s="12">
        <v>2</v>
      </c>
      <c r="X1969">
        <v>9</v>
      </c>
      <c r="Y1969">
        <v>9</v>
      </c>
      <c r="Z1969">
        <v>6</v>
      </c>
      <c r="AD1969" t="s">
        <v>1794</v>
      </c>
      <c r="AE1969">
        <v>1095</v>
      </c>
      <c r="AF1969" t="s">
        <v>46</v>
      </c>
    </row>
    <row r="1970" spans="1:32" x14ac:dyDescent="0.25">
      <c r="A1970" s="24" t="s">
        <v>365</v>
      </c>
      <c r="B1970" s="21" t="s">
        <v>384</v>
      </c>
      <c r="C1970" s="38" t="str">
        <f>VLOOKUP(X1970, method!$A$1:$B$15, 2, 0)</f>
        <v>留後</v>
      </c>
      <c r="D1970">
        <v>7</v>
      </c>
      <c r="E1970" s="141" t="str">
        <f t="shared" si="60"/>
        <v/>
      </c>
      <c r="F1970" s="141">
        <f>COUNTIF($B$2:B1970,B1970)</f>
        <v>6</v>
      </c>
      <c r="G1970" s="141" t="str">
        <f t="shared" si="61"/>
        <v/>
      </c>
      <c r="H1970">
        <v>6</v>
      </c>
      <c r="I1970">
        <v>1</v>
      </c>
      <c r="J1970" s="69" t="s">
        <v>385</v>
      </c>
      <c r="K1970" s="52" t="s">
        <v>49</v>
      </c>
      <c r="L1970" s="27" t="s">
        <v>65</v>
      </c>
      <c r="M1970">
        <v>122</v>
      </c>
      <c r="N1970">
        <v>128</v>
      </c>
      <c r="O1970">
        <v>8.6</v>
      </c>
      <c r="P1970">
        <v>48</v>
      </c>
      <c r="Q1970" t="s">
        <v>662</v>
      </c>
      <c r="R1970" t="s">
        <v>477</v>
      </c>
      <c r="S1970">
        <v>1000</v>
      </c>
      <c r="T1970" s="33" t="s">
        <v>427</v>
      </c>
      <c r="U1970">
        <v>3</v>
      </c>
      <c r="V1970">
        <v>69</v>
      </c>
      <c r="W1970" t="s">
        <v>429</v>
      </c>
      <c r="X1970">
        <v>11</v>
      </c>
      <c r="Y1970">
        <v>10</v>
      </c>
      <c r="Z1970">
        <v>7</v>
      </c>
      <c r="AD1970" t="s">
        <v>1815</v>
      </c>
      <c r="AE1970">
        <v>1081</v>
      </c>
      <c r="AF1970" t="s">
        <v>46</v>
      </c>
    </row>
    <row r="1971" spans="1:32" x14ac:dyDescent="0.25">
      <c r="A1971" s="24" t="s">
        <v>365</v>
      </c>
      <c r="B1971" s="21" t="s">
        <v>384</v>
      </c>
      <c r="C1971" s="38" t="str">
        <f>VLOOKUP(X1971, method!$A$1:$B$15, 2, 0)</f>
        <v>留後</v>
      </c>
      <c r="D1971">
        <v>8</v>
      </c>
      <c r="E1971" s="141" t="str">
        <f t="shared" si="60"/>
        <v/>
      </c>
      <c r="F1971" s="141">
        <f>COUNTIF($B$2:B1971,B1971)</f>
        <v>7</v>
      </c>
      <c r="G1971" s="141" t="str">
        <f t="shared" si="61"/>
        <v/>
      </c>
      <c r="H1971">
        <v>6</v>
      </c>
      <c r="I1971">
        <v>7</v>
      </c>
      <c r="J1971" s="69" t="s">
        <v>385</v>
      </c>
      <c r="K1971" s="75" t="s">
        <v>596</v>
      </c>
      <c r="L1971" s="27" t="s">
        <v>65</v>
      </c>
      <c r="M1971">
        <v>122</v>
      </c>
      <c r="N1971">
        <v>122</v>
      </c>
      <c r="O1971">
        <v>8.6</v>
      </c>
      <c r="P1971">
        <v>29</v>
      </c>
      <c r="Q1971" t="s">
        <v>777</v>
      </c>
      <c r="R1971" s="31" t="s">
        <v>420</v>
      </c>
      <c r="S1971" s="40">
        <v>1200</v>
      </c>
      <c r="T1971" s="33" t="s">
        <v>427</v>
      </c>
      <c r="U1971">
        <v>3</v>
      </c>
      <c r="V1971">
        <v>72</v>
      </c>
      <c r="W1971" t="s">
        <v>484</v>
      </c>
      <c r="X1971">
        <v>11</v>
      </c>
      <c r="Y1971">
        <v>12</v>
      </c>
      <c r="Z1971">
        <v>8</v>
      </c>
      <c r="AD1971" t="s">
        <v>1334</v>
      </c>
      <c r="AE1971">
        <v>1081</v>
      </c>
      <c r="AF1971" t="s">
        <v>46</v>
      </c>
    </row>
    <row r="1972" spans="1:32" x14ac:dyDescent="0.25">
      <c r="A1972" s="24" t="s">
        <v>365</v>
      </c>
      <c r="B1972" s="21" t="s">
        <v>384</v>
      </c>
      <c r="C1972" s="35" t="str">
        <f>VLOOKUP(X1972, method!$A$1:$B$15, 2, 0)</f>
        <v>放頭</v>
      </c>
      <c r="D1972">
        <v>12</v>
      </c>
      <c r="E1972" s="141" t="str">
        <f t="shared" si="60"/>
        <v/>
      </c>
      <c r="F1972" s="141">
        <f>COUNTIF($B$2:B1972,B1972)</f>
        <v>8</v>
      </c>
      <c r="G1972" s="141" t="str">
        <f t="shared" si="61"/>
        <v/>
      </c>
      <c r="H1972">
        <v>6</v>
      </c>
      <c r="I1972">
        <v>9</v>
      </c>
      <c r="J1972" s="69" t="s">
        <v>385</v>
      </c>
      <c r="K1972" s="68" t="s">
        <v>316</v>
      </c>
      <c r="L1972" s="27" t="s">
        <v>65</v>
      </c>
      <c r="M1972">
        <v>122</v>
      </c>
      <c r="N1972">
        <v>127</v>
      </c>
      <c r="O1972">
        <v>8.6</v>
      </c>
      <c r="P1972">
        <v>42</v>
      </c>
      <c r="Q1972" t="s">
        <v>884</v>
      </c>
      <c r="R1972" t="s">
        <v>477</v>
      </c>
      <c r="S1972">
        <v>1400</v>
      </c>
      <c r="T1972" s="33" t="s">
        <v>417</v>
      </c>
      <c r="U1972">
        <v>3</v>
      </c>
      <c r="V1972">
        <v>74</v>
      </c>
      <c r="W1972" t="s">
        <v>505</v>
      </c>
      <c r="X1972">
        <v>2</v>
      </c>
      <c r="Y1972">
        <v>4</v>
      </c>
      <c r="Z1972">
        <v>4</v>
      </c>
      <c r="AA1972">
        <v>12</v>
      </c>
      <c r="AD1972" t="s">
        <v>1062</v>
      </c>
      <c r="AE1972">
        <v>1094</v>
      </c>
      <c r="AF1972" t="s">
        <v>46</v>
      </c>
    </row>
    <row r="1973" spans="1:32" x14ac:dyDescent="0.25">
      <c r="A1973" s="24" t="s">
        <v>365</v>
      </c>
      <c r="B1973" s="21" t="s">
        <v>384</v>
      </c>
      <c r="C1973" s="38" t="str">
        <f>VLOOKUP(X1973, method!$A$1:$B$15, 2, 0)</f>
        <v>留後</v>
      </c>
      <c r="D1973">
        <v>11</v>
      </c>
      <c r="E1973" s="141" t="str">
        <f t="shared" si="60"/>
        <v/>
      </c>
      <c r="F1973" s="141">
        <f>COUNTIF($B$2:B1973,B1973)</f>
        <v>9</v>
      </c>
      <c r="G1973" s="141" t="str">
        <f t="shared" si="61"/>
        <v/>
      </c>
      <c r="H1973">
        <v>6</v>
      </c>
      <c r="I1973">
        <v>9</v>
      </c>
      <c r="J1973" s="69" t="s">
        <v>385</v>
      </c>
      <c r="K1973" s="68" t="s">
        <v>316</v>
      </c>
      <c r="L1973" s="27" t="s">
        <v>65</v>
      </c>
      <c r="M1973">
        <v>122</v>
      </c>
      <c r="N1973">
        <v>126</v>
      </c>
      <c r="O1973">
        <v>8.6</v>
      </c>
      <c r="P1973">
        <v>67</v>
      </c>
      <c r="Q1973" t="s">
        <v>779</v>
      </c>
      <c r="R1973" t="s">
        <v>508</v>
      </c>
      <c r="S1973" s="40">
        <v>1200</v>
      </c>
      <c r="T1973" s="33" t="s">
        <v>427</v>
      </c>
      <c r="U1973">
        <v>3</v>
      </c>
      <c r="V1973">
        <v>76</v>
      </c>
      <c r="W1973" t="s">
        <v>533</v>
      </c>
      <c r="X1973">
        <v>11</v>
      </c>
      <c r="Y1973">
        <v>12</v>
      </c>
      <c r="Z1973">
        <v>11</v>
      </c>
      <c r="AD1973" t="s">
        <v>256</v>
      </c>
      <c r="AE1973">
        <v>1099</v>
      </c>
      <c r="AF1973" t="s">
        <v>46</v>
      </c>
    </row>
    <row r="1974" spans="1:32" x14ac:dyDescent="0.25">
      <c r="A1974" s="24" t="s">
        <v>365</v>
      </c>
      <c r="B1974" s="21" t="s">
        <v>384</v>
      </c>
      <c r="C1974" s="36" t="str">
        <f>VLOOKUP(X1974, method!$A$1:$B$15, 2, 0)</f>
        <v>中後</v>
      </c>
      <c r="D1974">
        <v>7</v>
      </c>
      <c r="E1974" s="141" t="str">
        <f t="shared" si="60"/>
        <v/>
      </c>
      <c r="F1974" s="141">
        <f>COUNTIF($B$2:B1974,B1974)</f>
        <v>10</v>
      </c>
      <c r="G1974" s="141" t="str">
        <f t="shared" si="61"/>
        <v/>
      </c>
      <c r="H1974">
        <v>6</v>
      </c>
      <c r="I1974">
        <v>6</v>
      </c>
      <c r="J1974" s="69" t="s">
        <v>385</v>
      </c>
      <c r="K1974" s="68" t="s">
        <v>316</v>
      </c>
      <c r="L1974" s="27" t="s">
        <v>65</v>
      </c>
      <c r="M1974">
        <v>122</v>
      </c>
      <c r="N1974">
        <v>128</v>
      </c>
      <c r="O1974">
        <v>8.6</v>
      </c>
      <c r="P1974">
        <v>25</v>
      </c>
      <c r="Q1974" t="s">
        <v>440</v>
      </c>
      <c r="R1974" s="32" t="s">
        <v>416</v>
      </c>
      <c r="S1974" s="40">
        <v>1200</v>
      </c>
      <c r="T1974" s="33" t="s">
        <v>427</v>
      </c>
      <c r="U1974">
        <v>3</v>
      </c>
      <c r="V1974">
        <v>78</v>
      </c>
      <c r="W1974">
        <v>3</v>
      </c>
      <c r="X1974">
        <v>8</v>
      </c>
      <c r="Y1974">
        <v>7</v>
      </c>
      <c r="Z1974">
        <v>7</v>
      </c>
      <c r="AD1974" t="s">
        <v>1442</v>
      </c>
      <c r="AE1974">
        <v>1086</v>
      </c>
      <c r="AF1974" t="s">
        <v>572</v>
      </c>
    </row>
    <row r="1975" spans="1:32" x14ac:dyDescent="0.25">
      <c r="A1975" s="24" t="s">
        <v>365</v>
      </c>
      <c r="B1975" s="21" t="s">
        <v>384</v>
      </c>
      <c r="C1975" s="37" t="str">
        <f>VLOOKUP(X1975, method!$A$1:$B$15, 2, 0)</f>
        <v>中前</v>
      </c>
      <c r="D1975">
        <v>7</v>
      </c>
      <c r="E1975" s="141" t="str">
        <f t="shared" si="60"/>
        <v/>
      </c>
      <c r="F1975" s="141">
        <f>COUNTIF($B$2:B1975,B1975)</f>
        <v>11</v>
      </c>
      <c r="G1975" s="141" t="str">
        <f t="shared" si="61"/>
        <v/>
      </c>
      <c r="H1975">
        <v>6</v>
      </c>
      <c r="I1975">
        <v>6</v>
      </c>
      <c r="J1975" s="69" t="s">
        <v>385</v>
      </c>
      <c r="K1975" s="68" t="s">
        <v>316</v>
      </c>
      <c r="L1975" s="27" t="s">
        <v>65</v>
      </c>
      <c r="M1975">
        <v>122</v>
      </c>
      <c r="N1975">
        <v>128</v>
      </c>
      <c r="O1975">
        <v>8.6</v>
      </c>
      <c r="P1975">
        <v>10</v>
      </c>
      <c r="Q1975" t="s">
        <v>555</v>
      </c>
      <c r="R1975" s="32" t="s">
        <v>416</v>
      </c>
      <c r="S1975" s="40">
        <v>1200</v>
      </c>
      <c r="T1975" s="33" t="s">
        <v>417</v>
      </c>
      <c r="U1975">
        <v>3</v>
      </c>
      <c r="V1975">
        <v>79</v>
      </c>
      <c r="W1975" s="12" t="s">
        <v>552</v>
      </c>
      <c r="X1975">
        <v>5</v>
      </c>
      <c r="Y1975">
        <v>5</v>
      </c>
      <c r="Z1975">
        <v>7</v>
      </c>
      <c r="AD1975" t="s">
        <v>835</v>
      </c>
      <c r="AE1975">
        <v>1110</v>
      </c>
      <c r="AF1975" t="s">
        <v>17</v>
      </c>
    </row>
    <row r="1976" spans="1:32" x14ac:dyDescent="0.25">
      <c r="A1976" s="24" t="s">
        <v>365</v>
      </c>
      <c r="B1976" s="21" t="s">
        <v>384</v>
      </c>
      <c r="C1976" s="38" t="str">
        <f>VLOOKUP(X1976, method!$A$1:$B$15, 2, 0)</f>
        <v>留後</v>
      </c>
      <c r="D1976" s="28">
        <v>3</v>
      </c>
      <c r="E1976" s="140" t="str">
        <f t="shared" si="60"/>
        <v/>
      </c>
      <c r="F1976" s="140">
        <f>COUNTIF($B$2:B1976,B1976)</f>
        <v>12</v>
      </c>
      <c r="G1976" s="140" t="str">
        <f t="shared" si="61"/>
        <v/>
      </c>
      <c r="H1976">
        <v>6</v>
      </c>
      <c r="I1976">
        <v>11</v>
      </c>
      <c r="J1976" s="69" t="s">
        <v>385</v>
      </c>
      <c r="K1976" s="68" t="s">
        <v>316</v>
      </c>
      <c r="L1976" s="27" t="s">
        <v>65</v>
      </c>
      <c r="M1976">
        <v>122</v>
      </c>
      <c r="N1976">
        <v>128</v>
      </c>
      <c r="O1976">
        <v>8.6</v>
      </c>
      <c r="P1976">
        <v>23</v>
      </c>
      <c r="Q1976" t="s">
        <v>515</v>
      </c>
      <c r="R1976" s="32" t="s">
        <v>432</v>
      </c>
      <c r="S1976" s="40">
        <v>1200</v>
      </c>
      <c r="T1976" s="33" t="s">
        <v>427</v>
      </c>
      <c r="U1976">
        <v>3</v>
      </c>
      <c r="V1976">
        <v>79</v>
      </c>
      <c r="W1976" s="12" t="s">
        <v>539</v>
      </c>
      <c r="X1976">
        <v>11</v>
      </c>
      <c r="Y1976">
        <v>11</v>
      </c>
      <c r="Z1976">
        <v>3</v>
      </c>
      <c r="AD1976" t="s">
        <v>559</v>
      </c>
      <c r="AE1976">
        <v>1103</v>
      </c>
      <c r="AF1976" t="s">
        <v>17</v>
      </c>
    </row>
    <row r="1977" spans="1:32" x14ac:dyDescent="0.25">
      <c r="A1977" s="24" t="s">
        <v>365</v>
      </c>
      <c r="B1977" s="21" t="s">
        <v>384</v>
      </c>
      <c r="C1977" s="35" t="str">
        <f>VLOOKUP(X1977, method!$A$1:$B$15, 2, 0)</f>
        <v>放頭</v>
      </c>
      <c r="D1977" s="30">
        <v>4</v>
      </c>
      <c r="E1977" s="141" t="str">
        <f t="shared" si="60"/>
        <v/>
      </c>
      <c r="F1977" s="141">
        <f>COUNTIF($B$2:B1977,B1977)</f>
        <v>13</v>
      </c>
      <c r="G1977" s="141" t="str">
        <f t="shared" si="61"/>
        <v/>
      </c>
      <c r="H1977">
        <v>6</v>
      </c>
      <c r="I1977">
        <v>12</v>
      </c>
      <c r="J1977" s="69" t="s">
        <v>385</v>
      </c>
      <c r="K1977" s="68" t="s">
        <v>316</v>
      </c>
      <c r="L1977" s="27" t="s">
        <v>65</v>
      </c>
      <c r="M1977">
        <v>122</v>
      </c>
      <c r="N1977">
        <v>127</v>
      </c>
      <c r="O1977">
        <v>8.6</v>
      </c>
      <c r="P1977">
        <v>31</v>
      </c>
      <c r="Q1977" t="s">
        <v>899</v>
      </c>
      <c r="R1977" s="31" t="s">
        <v>420</v>
      </c>
      <c r="S1977" s="40">
        <v>1200</v>
      </c>
      <c r="T1977" s="33" t="s">
        <v>427</v>
      </c>
      <c r="U1977">
        <v>3</v>
      </c>
      <c r="V1977">
        <v>79</v>
      </c>
      <c r="W1977" s="12" t="s">
        <v>539</v>
      </c>
      <c r="X1977">
        <v>1</v>
      </c>
      <c r="Y1977">
        <v>1</v>
      </c>
      <c r="Z1977">
        <v>4</v>
      </c>
      <c r="AD1977" t="s">
        <v>55</v>
      </c>
      <c r="AE1977">
        <v>1101</v>
      </c>
      <c r="AF1977" t="s">
        <v>17</v>
      </c>
    </row>
    <row r="1978" spans="1:32" x14ac:dyDescent="0.25">
      <c r="A1978" s="24" t="s">
        <v>365</v>
      </c>
      <c r="B1978" s="21" t="s">
        <v>384</v>
      </c>
      <c r="C1978" s="35" t="str">
        <f>VLOOKUP(X1978, method!$A$1:$B$15, 2, 0)</f>
        <v>放頭</v>
      </c>
      <c r="D1978" s="28">
        <v>3</v>
      </c>
      <c r="E1978" s="140" t="str">
        <f t="shared" si="60"/>
        <v/>
      </c>
      <c r="F1978" s="140">
        <f>COUNTIF($B$2:B1978,B1978)</f>
        <v>14</v>
      </c>
      <c r="G1978" s="140" t="str">
        <f t="shared" si="61"/>
        <v/>
      </c>
      <c r="H1978">
        <v>6</v>
      </c>
      <c r="I1978">
        <v>2</v>
      </c>
      <c r="J1978" s="69" t="s">
        <v>385</v>
      </c>
      <c r="K1978" s="67" t="s">
        <v>195</v>
      </c>
      <c r="L1978" s="27" t="s">
        <v>65</v>
      </c>
      <c r="M1978">
        <v>122</v>
      </c>
      <c r="N1978">
        <v>134</v>
      </c>
      <c r="O1978">
        <v>8.6</v>
      </c>
      <c r="P1978">
        <v>12</v>
      </c>
      <c r="Q1978" t="s">
        <v>742</v>
      </c>
      <c r="R1978" s="32" t="s">
        <v>426</v>
      </c>
      <c r="S1978" s="40">
        <v>1200</v>
      </c>
      <c r="T1978" s="33" t="s">
        <v>417</v>
      </c>
      <c r="U1978">
        <v>3</v>
      </c>
      <c r="V1978">
        <v>77</v>
      </c>
      <c r="W1978" s="12" t="s">
        <v>654</v>
      </c>
      <c r="X1978">
        <v>3</v>
      </c>
      <c r="Y1978">
        <v>3</v>
      </c>
      <c r="Z1978">
        <v>3</v>
      </c>
      <c r="AD1978" t="s">
        <v>1064</v>
      </c>
      <c r="AE1978">
        <v>1102</v>
      </c>
      <c r="AF1978" t="s">
        <v>17</v>
      </c>
    </row>
    <row r="1979" spans="1:32" x14ac:dyDescent="0.25">
      <c r="A1979" s="24" t="s">
        <v>365</v>
      </c>
      <c r="B1979" s="21" t="s">
        <v>384</v>
      </c>
      <c r="C1979" s="36" t="str">
        <f>VLOOKUP(X1979, method!$A$1:$B$15, 2, 0)</f>
        <v>中後</v>
      </c>
      <c r="D1979">
        <v>9</v>
      </c>
      <c r="E1979" s="141" t="str">
        <f t="shared" si="60"/>
        <v/>
      </c>
      <c r="F1979" s="141">
        <f>COUNTIF($B$2:B1979,B1979)</f>
        <v>15</v>
      </c>
      <c r="G1979" s="141" t="str">
        <f t="shared" si="61"/>
        <v/>
      </c>
      <c r="H1979">
        <v>6</v>
      </c>
      <c r="I1979">
        <v>4</v>
      </c>
      <c r="J1979" s="69" t="s">
        <v>385</v>
      </c>
      <c r="K1979" s="75" t="s">
        <v>596</v>
      </c>
      <c r="L1979" s="27" t="s">
        <v>65</v>
      </c>
      <c r="M1979">
        <v>122</v>
      </c>
      <c r="N1979">
        <v>130</v>
      </c>
      <c r="O1979">
        <v>8.6</v>
      </c>
      <c r="P1979">
        <v>10</v>
      </c>
      <c r="Q1979" t="s">
        <v>901</v>
      </c>
      <c r="R1979" s="32" t="s">
        <v>416</v>
      </c>
      <c r="S1979" s="40">
        <v>1200</v>
      </c>
      <c r="T1979" s="33" t="s">
        <v>417</v>
      </c>
      <c r="U1979">
        <v>3</v>
      </c>
      <c r="V1979">
        <v>77</v>
      </c>
      <c r="W1979" t="s">
        <v>474</v>
      </c>
      <c r="X1979">
        <v>8</v>
      </c>
      <c r="Y1979">
        <v>11</v>
      </c>
      <c r="Z1979">
        <v>9</v>
      </c>
      <c r="AD1979" t="s">
        <v>534</v>
      </c>
      <c r="AE1979">
        <v>1121</v>
      </c>
      <c r="AF1979" t="s">
        <v>17</v>
      </c>
    </row>
    <row r="1980" spans="1:32" x14ac:dyDescent="0.25">
      <c r="A1980" s="24" t="s">
        <v>365</v>
      </c>
      <c r="B1980" s="21" t="s">
        <v>384</v>
      </c>
      <c r="C1980" s="36" t="str">
        <f>VLOOKUP(X1980, method!$A$1:$B$15, 2, 0)</f>
        <v>中後</v>
      </c>
      <c r="D1980">
        <v>9</v>
      </c>
      <c r="E1980" s="141" t="str">
        <f t="shared" si="60"/>
        <v/>
      </c>
      <c r="F1980" s="141">
        <f>COUNTIF($B$2:B1980,B1980)</f>
        <v>16</v>
      </c>
      <c r="G1980" s="141" t="str">
        <f t="shared" si="61"/>
        <v/>
      </c>
      <c r="H1980">
        <v>6</v>
      </c>
      <c r="I1980">
        <v>9</v>
      </c>
      <c r="J1980" s="69" t="s">
        <v>385</v>
      </c>
      <c r="K1980" s="56" t="s">
        <v>69</v>
      </c>
      <c r="L1980" s="27" t="s">
        <v>65</v>
      </c>
      <c r="M1980">
        <v>122</v>
      </c>
      <c r="N1980">
        <v>134</v>
      </c>
      <c r="O1980">
        <v>8.6</v>
      </c>
      <c r="P1980">
        <v>46</v>
      </c>
      <c r="Q1980" t="s">
        <v>785</v>
      </c>
      <c r="R1980" s="32" t="s">
        <v>432</v>
      </c>
      <c r="S1980" s="40">
        <v>1200</v>
      </c>
      <c r="T1980" s="33" t="s">
        <v>417</v>
      </c>
      <c r="U1980">
        <v>3</v>
      </c>
      <c r="V1980">
        <v>77</v>
      </c>
      <c r="W1980" t="s">
        <v>502</v>
      </c>
      <c r="X1980">
        <v>10</v>
      </c>
      <c r="Y1980">
        <v>9</v>
      </c>
      <c r="Z1980">
        <v>9</v>
      </c>
      <c r="AD1980" t="s">
        <v>534</v>
      </c>
      <c r="AE1980">
        <v>1115</v>
      </c>
      <c r="AF1980" t="s">
        <v>17</v>
      </c>
    </row>
    <row r="1981" spans="1:32" x14ac:dyDescent="0.25">
      <c r="A1981" s="24" t="s">
        <v>365</v>
      </c>
      <c r="B1981" s="21" t="s">
        <v>384</v>
      </c>
      <c r="C1981" s="36" t="str">
        <f>VLOOKUP(X1981, method!$A$1:$B$15, 2, 0)</f>
        <v>中後</v>
      </c>
      <c r="D1981" s="28">
        <v>1</v>
      </c>
      <c r="E1981" s="140" t="str">
        <f t="shared" si="60"/>
        <v/>
      </c>
      <c r="F1981" s="140">
        <f>COUNTIF($B$2:B1981,B1981)</f>
        <v>17</v>
      </c>
      <c r="G1981" s="140" t="str">
        <f t="shared" si="61"/>
        <v/>
      </c>
      <c r="H1981">
        <v>6</v>
      </c>
      <c r="I1981">
        <v>3</v>
      </c>
      <c r="J1981" s="69" t="s">
        <v>385</v>
      </c>
      <c r="K1981" s="55" t="s">
        <v>64</v>
      </c>
      <c r="L1981" s="27" t="s">
        <v>65</v>
      </c>
      <c r="M1981">
        <v>122</v>
      </c>
      <c r="N1981">
        <v>131</v>
      </c>
      <c r="O1981">
        <v>8.6</v>
      </c>
      <c r="P1981">
        <v>5.3</v>
      </c>
      <c r="Q1981" t="s">
        <v>934</v>
      </c>
      <c r="R1981" s="32" t="s">
        <v>426</v>
      </c>
      <c r="S1981" s="40">
        <v>1200</v>
      </c>
      <c r="T1981" s="33" t="s">
        <v>417</v>
      </c>
      <c r="U1981">
        <v>3</v>
      </c>
      <c r="V1981">
        <v>71</v>
      </c>
      <c r="W1981" s="12" t="s">
        <v>989</v>
      </c>
      <c r="X1981">
        <v>8</v>
      </c>
      <c r="Y1981">
        <v>8</v>
      </c>
      <c r="Z1981">
        <v>1</v>
      </c>
      <c r="AD1981" t="s">
        <v>1334</v>
      </c>
      <c r="AE1981">
        <v>1110</v>
      </c>
      <c r="AF1981" t="s">
        <v>17</v>
      </c>
    </row>
    <row r="1982" spans="1:32" x14ac:dyDescent="0.25">
      <c r="A1982" s="24" t="s">
        <v>365</v>
      </c>
      <c r="B1982" s="21" t="s">
        <v>384</v>
      </c>
      <c r="C1982" s="35" t="str">
        <f>VLOOKUP(X1982, method!$A$1:$B$15, 2, 0)</f>
        <v>放頭</v>
      </c>
      <c r="D1982">
        <v>8</v>
      </c>
      <c r="E1982" s="141" t="str">
        <f t="shared" si="60"/>
        <v/>
      </c>
      <c r="F1982" s="141">
        <f>COUNTIF($B$2:B1982,B1982)</f>
        <v>18</v>
      </c>
      <c r="G1982" s="141" t="str">
        <f t="shared" si="61"/>
        <v/>
      </c>
      <c r="H1982">
        <v>6</v>
      </c>
      <c r="I1982">
        <v>11</v>
      </c>
      <c r="J1982" s="69" t="s">
        <v>385</v>
      </c>
      <c r="K1982" s="68" t="s">
        <v>316</v>
      </c>
      <c r="L1982" s="27" t="s">
        <v>65</v>
      </c>
      <c r="M1982">
        <v>122</v>
      </c>
      <c r="N1982">
        <v>123</v>
      </c>
      <c r="O1982">
        <v>8.6</v>
      </c>
      <c r="P1982">
        <v>22</v>
      </c>
      <c r="Q1982" t="s">
        <v>592</v>
      </c>
      <c r="R1982" s="31" t="s">
        <v>420</v>
      </c>
      <c r="S1982" s="40">
        <v>1200</v>
      </c>
      <c r="T1982" s="33" t="s">
        <v>427</v>
      </c>
      <c r="U1982">
        <v>3</v>
      </c>
      <c r="V1982">
        <v>73</v>
      </c>
      <c r="W1982" s="12" t="s">
        <v>552</v>
      </c>
      <c r="X1982">
        <v>1</v>
      </c>
      <c r="Y1982">
        <v>1</v>
      </c>
      <c r="Z1982">
        <v>8</v>
      </c>
      <c r="AD1982" t="s">
        <v>710</v>
      </c>
      <c r="AE1982">
        <v>1097</v>
      </c>
      <c r="AF1982" t="s">
        <v>17</v>
      </c>
    </row>
    <row r="1983" spans="1:32" x14ac:dyDescent="0.25">
      <c r="A1983" s="24" t="s">
        <v>365</v>
      </c>
      <c r="B1983" s="21" t="s">
        <v>384</v>
      </c>
      <c r="C1983" s="37" t="str">
        <f>VLOOKUP(X1983, method!$A$1:$B$15, 2, 0)</f>
        <v>中前</v>
      </c>
      <c r="D1983" s="30">
        <v>4</v>
      </c>
      <c r="E1983" s="141" t="str">
        <f t="shared" si="60"/>
        <v/>
      </c>
      <c r="F1983" s="141">
        <f>COUNTIF($B$2:B1983,B1983)</f>
        <v>19</v>
      </c>
      <c r="G1983" s="141" t="str">
        <f t="shared" si="61"/>
        <v/>
      </c>
      <c r="H1983">
        <v>6</v>
      </c>
      <c r="I1983">
        <v>1</v>
      </c>
      <c r="J1983" s="69" t="s">
        <v>385</v>
      </c>
      <c r="K1983" s="55" t="s">
        <v>64</v>
      </c>
      <c r="L1983" s="27" t="s">
        <v>65</v>
      </c>
      <c r="M1983">
        <v>122</v>
      </c>
      <c r="N1983">
        <v>127</v>
      </c>
      <c r="O1983">
        <v>8.6</v>
      </c>
      <c r="P1983">
        <v>27</v>
      </c>
      <c r="Q1983" t="s">
        <v>637</v>
      </c>
      <c r="R1983" t="s">
        <v>501</v>
      </c>
      <c r="S1983" s="40">
        <v>1200</v>
      </c>
      <c r="T1983" s="34" t="s">
        <v>755</v>
      </c>
      <c r="U1983">
        <v>3</v>
      </c>
      <c r="V1983">
        <v>73</v>
      </c>
      <c r="W1983" s="12">
        <v>1</v>
      </c>
      <c r="X1983">
        <v>5</v>
      </c>
      <c r="Y1983">
        <v>5</v>
      </c>
      <c r="Z1983">
        <v>4</v>
      </c>
      <c r="AD1983" t="s">
        <v>1266</v>
      </c>
      <c r="AE1983">
        <v>1090</v>
      </c>
      <c r="AF1983" t="s">
        <v>17</v>
      </c>
    </row>
    <row r="1984" spans="1:32" x14ac:dyDescent="0.25">
      <c r="A1984" s="24" t="s">
        <v>365</v>
      </c>
      <c r="B1984" s="21" t="s">
        <v>384</v>
      </c>
      <c r="C1984" s="36" t="str">
        <f>VLOOKUP(X1984, method!$A$1:$B$15, 2, 0)</f>
        <v>中後</v>
      </c>
      <c r="D1984">
        <v>8</v>
      </c>
      <c r="E1984" s="141" t="str">
        <f t="shared" si="60"/>
        <v/>
      </c>
      <c r="F1984" s="141">
        <f>COUNTIF($B$2:B1984,B1984)</f>
        <v>20</v>
      </c>
      <c r="G1984" s="141" t="str">
        <f t="shared" si="61"/>
        <v/>
      </c>
      <c r="H1984">
        <v>6</v>
      </c>
      <c r="I1984">
        <v>3</v>
      </c>
      <c r="J1984" s="69" t="s">
        <v>385</v>
      </c>
      <c r="K1984" s="68" t="s">
        <v>316</v>
      </c>
      <c r="L1984" s="27" t="s">
        <v>65</v>
      </c>
      <c r="M1984">
        <v>122</v>
      </c>
      <c r="N1984">
        <v>125</v>
      </c>
      <c r="O1984">
        <v>8.6</v>
      </c>
      <c r="P1984">
        <v>10</v>
      </c>
      <c r="Q1984" t="s">
        <v>750</v>
      </c>
      <c r="R1984" s="32" t="s">
        <v>432</v>
      </c>
      <c r="S1984" s="40">
        <v>1200</v>
      </c>
      <c r="T1984" s="33" t="s">
        <v>417</v>
      </c>
      <c r="U1984">
        <v>3</v>
      </c>
      <c r="V1984">
        <v>74</v>
      </c>
      <c r="W1984" t="s">
        <v>502</v>
      </c>
      <c r="X1984">
        <v>10</v>
      </c>
      <c r="Y1984">
        <v>10</v>
      </c>
      <c r="Z1984">
        <v>8</v>
      </c>
      <c r="AD1984" t="s">
        <v>352</v>
      </c>
      <c r="AE1984">
        <v>1098</v>
      </c>
      <c r="AF1984" t="s">
        <v>17</v>
      </c>
    </row>
    <row r="1985" spans="1:32" x14ac:dyDescent="0.25">
      <c r="A1985" s="24" t="s">
        <v>365</v>
      </c>
      <c r="B1985" s="21" t="s">
        <v>384</v>
      </c>
      <c r="C1985" s="36" t="str">
        <f>VLOOKUP(X1985, method!$A$1:$B$15, 2, 0)</f>
        <v>中後</v>
      </c>
      <c r="D1985" s="30">
        <v>5</v>
      </c>
      <c r="E1985" s="141" t="str">
        <f t="shared" si="60"/>
        <v/>
      </c>
      <c r="F1985" s="141">
        <f>COUNTIF($B$2:B1985,B1985)</f>
        <v>21</v>
      </c>
      <c r="G1985" s="141" t="str">
        <f t="shared" si="61"/>
        <v/>
      </c>
      <c r="H1985">
        <v>6</v>
      </c>
      <c r="I1985">
        <v>5</v>
      </c>
      <c r="J1985" s="69" t="s">
        <v>385</v>
      </c>
      <c r="K1985" s="75" t="s">
        <v>596</v>
      </c>
      <c r="L1985" s="27" t="s">
        <v>65</v>
      </c>
      <c r="M1985">
        <v>122</v>
      </c>
      <c r="N1985">
        <v>127</v>
      </c>
      <c r="O1985">
        <v>8.6</v>
      </c>
      <c r="P1985">
        <v>24</v>
      </c>
      <c r="Q1985" t="s">
        <v>473</v>
      </c>
      <c r="R1985" s="31" t="s">
        <v>420</v>
      </c>
      <c r="S1985">
        <v>1000</v>
      </c>
      <c r="T1985" s="33" t="s">
        <v>427</v>
      </c>
      <c r="U1985">
        <v>3</v>
      </c>
      <c r="V1985">
        <v>75</v>
      </c>
      <c r="W1985" s="12" t="s">
        <v>549</v>
      </c>
      <c r="X1985">
        <v>8</v>
      </c>
      <c r="Y1985">
        <v>7</v>
      </c>
      <c r="Z1985">
        <v>5</v>
      </c>
      <c r="AD1985" t="s">
        <v>1910</v>
      </c>
      <c r="AE1985">
        <v>1105</v>
      </c>
      <c r="AF1985" t="s">
        <v>569</v>
      </c>
    </row>
    <row r="1986" spans="1:32" x14ac:dyDescent="0.25">
      <c r="A1986" s="24" t="s">
        <v>365</v>
      </c>
      <c r="B1986" s="21" t="s">
        <v>384</v>
      </c>
      <c r="C1986" s="36" t="str">
        <f>VLOOKUP(X1986, method!$A$1:$B$15, 2, 0)</f>
        <v>中後</v>
      </c>
      <c r="D1986">
        <v>6</v>
      </c>
      <c r="E1986" s="141" t="str">
        <f t="shared" ref="E1986:E2049" si="62">IF(COUNTIFS($B:$B,B1986,$F:$F,"&lt;="&amp;5,$D:$D,"&lt;="&amp;5)&gt;=3,"忠","")</f>
        <v/>
      </c>
      <c r="F1986" s="141">
        <f>COUNTIF($B$2:B1986,B1986)</f>
        <v>22</v>
      </c>
      <c r="G1986" s="141" t="str">
        <f t="shared" ref="G1986:G2049" si="63">IF(F1986&lt;=5,
    IF(COUNTIFS($B:$B,TRIM($B1986),$F:$F,"&lt;=5",$AC:$AC,"&lt;&gt;"&amp;LOOKUP(1,0/((TRIM($B:$B)=TRIM($B1986))*($F:$F=1)),$AC:$AC))&gt;0,
    "倉",""),
"")</f>
        <v/>
      </c>
      <c r="H1986">
        <v>6</v>
      </c>
      <c r="I1986">
        <v>11</v>
      </c>
      <c r="J1986" s="69" t="s">
        <v>385</v>
      </c>
      <c r="K1986" s="75" t="s">
        <v>596</v>
      </c>
      <c r="L1986" s="27" t="s">
        <v>65</v>
      </c>
      <c r="M1986">
        <v>122</v>
      </c>
      <c r="N1986">
        <v>130</v>
      </c>
      <c r="O1986">
        <v>8.6</v>
      </c>
      <c r="P1986">
        <v>20</v>
      </c>
      <c r="Q1986" t="s">
        <v>939</v>
      </c>
      <c r="R1986" s="32" t="s">
        <v>432</v>
      </c>
      <c r="S1986" s="40">
        <v>1200</v>
      </c>
      <c r="T1986" s="34" t="s">
        <v>438</v>
      </c>
      <c r="U1986">
        <v>3</v>
      </c>
      <c r="V1986">
        <v>76</v>
      </c>
      <c r="W1986">
        <v>3</v>
      </c>
      <c r="X1986">
        <v>8</v>
      </c>
      <c r="Y1986">
        <v>8</v>
      </c>
      <c r="Z1986">
        <v>6</v>
      </c>
      <c r="AD1986" t="s">
        <v>1911</v>
      </c>
      <c r="AE1986">
        <v>1104</v>
      </c>
      <c r="AF1986" t="s">
        <v>46</v>
      </c>
    </row>
    <row r="1987" spans="1:32" x14ac:dyDescent="0.25">
      <c r="A1987" s="24" t="s">
        <v>365</v>
      </c>
      <c r="B1987" s="21" t="s">
        <v>384</v>
      </c>
      <c r="C1987" s="36" t="str">
        <f>VLOOKUP(X1987, method!$A$1:$B$15, 2, 0)</f>
        <v>中後</v>
      </c>
      <c r="D1987">
        <v>6</v>
      </c>
      <c r="E1987" s="141" t="str">
        <f t="shared" si="62"/>
        <v/>
      </c>
      <c r="F1987" s="141">
        <f>COUNTIF($B$2:B1987,B1987)</f>
        <v>23</v>
      </c>
      <c r="G1987" s="141" t="str">
        <f t="shared" si="63"/>
        <v/>
      </c>
      <c r="H1987">
        <v>6</v>
      </c>
      <c r="I1987">
        <v>6</v>
      </c>
      <c r="J1987" s="69" t="s">
        <v>385</v>
      </c>
      <c r="K1987" s="75" t="s">
        <v>596</v>
      </c>
      <c r="L1987" s="27" t="s">
        <v>65</v>
      </c>
      <c r="M1987">
        <v>122</v>
      </c>
      <c r="N1987">
        <v>127</v>
      </c>
      <c r="O1987">
        <v>8.6</v>
      </c>
      <c r="P1987">
        <v>17</v>
      </c>
      <c r="Q1987" t="s">
        <v>1206</v>
      </c>
      <c r="R1987" s="32" t="s">
        <v>426</v>
      </c>
      <c r="S1987">
        <v>1000</v>
      </c>
      <c r="T1987" s="33" t="s">
        <v>417</v>
      </c>
      <c r="U1987">
        <v>3</v>
      </c>
      <c r="V1987">
        <v>76</v>
      </c>
      <c r="W1987" s="12" t="s">
        <v>418</v>
      </c>
      <c r="X1987">
        <v>10</v>
      </c>
      <c r="Y1987">
        <v>9</v>
      </c>
      <c r="Z1987">
        <v>6</v>
      </c>
      <c r="AD1987" t="s">
        <v>1812</v>
      </c>
      <c r="AE1987">
        <v>1096</v>
      </c>
      <c r="AF1987" t="s">
        <v>46</v>
      </c>
    </row>
    <row r="1988" spans="1:32" x14ac:dyDescent="0.25">
      <c r="A1988" s="24" t="s">
        <v>365</v>
      </c>
      <c r="B1988" s="21" t="s">
        <v>384</v>
      </c>
      <c r="C1988" s="35" t="str">
        <f>VLOOKUP(X1988, method!$A$1:$B$15, 2, 0)</f>
        <v>放頭</v>
      </c>
      <c r="D1988" s="30">
        <v>4</v>
      </c>
      <c r="E1988" s="141" t="str">
        <f t="shared" si="62"/>
        <v/>
      </c>
      <c r="F1988" s="141">
        <f>COUNTIF($B$2:B1988,B1988)</f>
        <v>24</v>
      </c>
      <c r="G1988" s="141" t="str">
        <f t="shared" si="63"/>
        <v/>
      </c>
      <c r="H1988">
        <v>6</v>
      </c>
      <c r="I1988">
        <v>1</v>
      </c>
      <c r="J1988" s="69" t="s">
        <v>385</v>
      </c>
      <c r="K1988" s="75" t="s">
        <v>596</v>
      </c>
      <c r="L1988" s="27" t="s">
        <v>65</v>
      </c>
      <c r="M1988">
        <v>122</v>
      </c>
      <c r="N1988">
        <v>128</v>
      </c>
      <c r="O1988">
        <v>8.6</v>
      </c>
      <c r="P1988">
        <v>5.2</v>
      </c>
      <c r="Q1988" t="s">
        <v>1207</v>
      </c>
      <c r="R1988" s="32" t="s">
        <v>426</v>
      </c>
      <c r="S1988" s="40">
        <v>1200</v>
      </c>
      <c r="T1988" s="33" t="s">
        <v>417</v>
      </c>
      <c r="U1988">
        <v>3</v>
      </c>
      <c r="V1988">
        <v>76</v>
      </c>
      <c r="W1988" s="12" t="s">
        <v>423</v>
      </c>
      <c r="X1988">
        <v>3</v>
      </c>
      <c r="Y1988">
        <v>4</v>
      </c>
      <c r="Z1988">
        <v>4</v>
      </c>
      <c r="AD1988" t="s">
        <v>281</v>
      </c>
      <c r="AE1988">
        <v>1107</v>
      </c>
      <c r="AF1988" t="s">
        <v>46</v>
      </c>
    </row>
    <row r="1989" spans="1:32" x14ac:dyDescent="0.25">
      <c r="A1989" s="24" t="s">
        <v>365</v>
      </c>
      <c r="B1989" s="21" t="s">
        <v>384</v>
      </c>
      <c r="C1989" s="37" t="str">
        <f>VLOOKUP(X1989, method!$A$1:$B$15, 2, 0)</f>
        <v>中前</v>
      </c>
      <c r="D1989" s="28">
        <v>3</v>
      </c>
      <c r="E1989" s="140" t="str">
        <f t="shared" si="62"/>
        <v/>
      </c>
      <c r="F1989" s="140">
        <f>COUNTIF($B$2:B1989,B1989)</f>
        <v>25</v>
      </c>
      <c r="G1989" s="140" t="str">
        <f t="shared" si="63"/>
        <v/>
      </c>
      <c r="H1989">
        <v>6</v>
      </c>
      <c r="I1989">
        <v>9</v>
      </c>
      <c r="J1989" s="69" t="s">
        <v>385</v>
      </c>
      <c r="K1989" s="75" t="s">
        <v>596</v>
      </c>
      <c r="L1989" s="27" t="s">
        <v>65</v>
      </c>
      <c r="M1989">
        <v>122</v>
      </c>
      <c r="N1989">
        <v>127</v>
      </c>
      <c r="O1989">
        <v>8.6</v>
      </c>
      <c r="P1989">
        <v>10</v>
      </c>
      <c r="Q1989" t="s">
        <v>760</v>
      </c>
      <c r="R1989" s="32" t="s">
        <v>416</v>
      </c>
      <c r="S1989" s="40">
        <v>1200</v>
      </c>
      <c r="T1989" s="33" t="s">
        <v>417</v>
      </c>
      <c r="U1989">
        <v>3</v>
      </c>
      <c r="V1989">
        <v>76</v>
      </c>
      <c r="W1989" s="12" t="s">
        <v>549</v>
      </c>
      <c r="X1989">
        <v>5</v>
      </c>
      <c r="Y1989">
        <v>5</v>
      </c>
      <c r="Z1989">
        <v>3</v>
      </c>
      <c r="AD1989" t="s">
        <v>458</v>
      </c>
      <c r="AE1989">
        <v>1116</v>
      </c>
      <c r="AF1989" t="s">
        <v>46</v>
      </c>
    </row>
    <row r="1990" spans="1:32" x14ac:dyDescent="0.25">
      <c r="A1990" s="24" t="s">
        <v>365</v>
      </c>
      <c r="B1990" s="21" t="s">
        <v>384</v>
      </c>
      <c r="C1990" s="37" t="str">
        <f>VLOOKUP(X1990, method!$A$1:$B$15, 2, 0)</f>
        <v>中前</v>
      </c>
      <c r="D1990" s="28">
        <v>1</v>
      </c>
      <c r="E1990" s="140" t="str">
        <f t="shared" si="62"/>
        <v/>
      </c>
      <c r="F1990" s="140">
        <f>COUNTIF($B$2:B1990,B1990)</f>
        <v>26</v>
      </c>
      <c r="G1990" s="140" t="str">
        <f t="shared" si="63"/>
        <v/>
      </c>
      <c r="H1990">
        <v>6</v>
      </c>
      <c r="I1990">
        <v>10</v>
      </c>
      <c r="J1990" s="69" t="s">
        <v>385</v>
      </c>
      <c r="K1990" s="75" t="s">
        <v>596</v>
      </c>
      <c r="L1990" s="27" t="s">
        <v>65</v>
      </c>
      <c r="M1990">
        <v>122</v>
      </c>
      <c r="N1990">
        <v>121</v>
      </c>
      <c r="O1990">
        <v>8.6</v>
      </c>
      <c r="P1990">
        <v>8.9</v>
      </c>
      <c r="Q1990" t="s">
        <v>1371</v>
      </c>
      <c r="R1990" s="32" t="s">
        <v>432</v>
      </c>
      <c r="S1990" s="40">
        <v>1200</v>
      </c>
      <c r="T1990" s="33" t="s">
        <v>417</v>
      </c>
      <c r="U1990">
        <v>3</v>
      </c>
      <c r="V1990">
        <v>70</v>
      </c>
      <c r="W1990" s="12" t="s">
        <v>446</v>
      </c>
      <c r="X1990">
        <v>4</v>
      </c>
      <c r="Y1990">
        <v>4</v>
      </c>
      <c r="Z1990">
        <v>1</v>
      </c>
      <c r="AD1990" t="s">
        <v>1520</v>
      </c>
      <c r="AE1990">
        <v>1122</v>
      </c>
      <c r="AF1990" t="s">
        <v>46</v>
      </c>
    </row>
    <row r="1991" spans="1:32" x14ac:dyDescent="0.25">
      <c r="A1991" s="24" t="s">
        <v>365</v>
      </c>
      <c r="B1991" s="21" t="s">
        <v>384</v>
      </c>
      <c r="C1991" s="36" t="str">
        <f>VLOOKUP(X1991, method!$A$1:$B$15, 2, 0)</f>
        <v>中後</v>
      </c>
      <c r="D1991" s="28">
        <v>1</v>
      </c>
      <c r="E1991" s="140" t="str">
        <f t="shared" si="62"/>
        <v/>
      </c>
      <c r="F1991" s="140">
        <f>COUNTIF($B$2:B1991,B1991)</f>
        <v>27</v>
      </c>
      <c r="G1991" s="140" t="str">
        <f t="shared" si="63"/>
        <v/>
      </c>
      <c r="H1991">
        <v>6</v>
      </c>
      <c r="I1991">
        <v>8</v>
      </c>
      <c r="J1991" s="69" t="s">
        <v>385</v>
      </c>
      <c r="K1991" s="75" t="s">
        <v>596</v>
      </c>
      <c r="L1991" s="27" t="s">
        <v>65</v>
      </c>
      <c r="M1991">
        <v>122</v>
      </c>
      <c r="N1991">
        <v>116</v>
      </c>
      <c r="O1991">
        <v>8.6</v>
      </c>
      <c r="P1991">
        <v>10</v>
      </c>
      <c r="Q1991" t="s">
        <v>1209</v>
      </c>
      <c r="R1991" s="31" t="s">
        <v>420</v>
      </c>
      <c r="S1991" s="40">
        <v>1200</v>
      </c>
      <c r="T1991" s="33" t="s">
        <v>417</v>
      </c>
      <c r="U1991">
        <v>3</v>
      </c>
      <c r="V1991">
        <v>64</v>
      </c>
      <c r="W1991" s="12" t="s">
        <v>423</v>
      </c>
      <c r="X1991">
        <v>8</v>
      </c>
      <c r="Y1991">
        <v>9</v>
      </c>
      <c r="Z1991">
        <v>1</v>
      </c>
      <c r="AD1991" t="s">
        <v>593</v>
      </c>
      <c r="AE1991">
        <v>1109</v>
      </c>
      <c r="AF1991" t="s">
        <v>46</v>
      </c>
    </row>
    <row r="1992" spans="1:32" x14ac:dyDescent="0.25">
      <c r="A1992" s="24" t="s">
        <v>365</v>
      </c>
      <c r="B1992" s="21" t="s">
        <v>384</v>
      </c>
      <c r="C1992" s="35" t="str">
        <f>VLOOKUP(X1992, method!$A$1:$B$15, 2, 0)</f>
        <v>放頭</v>
      </c>
      <c r="D1992" s="28">
        <v>3</v>
      </c>
      <c r="E1992" s="140" t="str">
        <f t="shared" si="62"/>
        <v/>
      </c>
      <c r="F1992" s="140">
        <f>COUNTIF($B$2:B1992,B1992)</f>
        <v>28</v>
      </c>
      <c r="G1992" s="140" t="str">
        <f t="shared" si="63"/>
        <v/>
      </c>
      <c r="H1992">
        <v>6</v>
      </c>
      <c r="I1992">
        <v>1</v>
      </c>
      <c r="J1992" s="69" t="s">
        <v>385</v>
      </c>
      <c r="K1992" s="67" t="s">
        <v>195</v>
      </c>
      <c r="L1992" s="27" t="s">
        <v>65</v>
      </c>
      <c r="M1992">
        <v>122</v>
      </c>
      <c r="N1992">
        <v>122</v>
      </c>
      <c r="O1992">
        <v>8.6</v>
      </c>
      <c r="P1992">
        <v>8.1</v>
      </c>
      <c r="Q1992" t="s">
        <v>611</v>
      </c>
      <c r="R1992" s="32" t="s">
        <v>416</v>
      </c>
      <c r="S1992" s="40">
        <v>1200</v>
      </c>
      <c r="T1992" s="33" t="s">
        <v>417</v>
      </c>
      <c r="U1992">
        <v>3</v>
      </c>
      <c r="V1992">
        <v>65</v>
      </c>
      <c r="W1992" s="12" t="s">
        <v>471</v>
      </c>
      <c r="X1992">
        <v>2</v>
      </c>
      <c r="Y1992">
        <v>3</v>
      </c>
      <c r="Z1992">
        <v>3</v>
      </c>
      <c r="AD1992" t="s">
        <v>60</v>
      </c>
      <c r="AE1992">
        <v>1103</v>
      </c>
      <c r="AF1992" t="s">
        <v>572</v>
      </c>
    </row>
    <row r="1993" spans="1:32" x14ac:dyDescent="0.25">
      <c r="A1993" s="24" t="s">
        <v>365</v>
      </c>
      <c r="B1993" s="21" t="s">
        <v>384</v>
      </c>
      <c r="C1993" s="38" t="str">
        <f>VLOOKUP(X1993, method!$A$1:$B$15, 2, 0)</f>
        <v>留後</v>
      </c>
      <c r="D1993">
        <v>8</v>
      </c>
      <c r="E1993" s="141" t="str">
        <f t="shared" si="62"/>
        <v/>
      </c>
      <c r="F1993" s="141">
        <f>COUNTIF($B$2:B1993,B1993)</f>
        <v>29</v>
      </c>
      <c r="G1993" s="141" t="str">
        <f t="shared" si="63"/>
        <v/>
      </c>
      <c r="H1993">
        <v>6</v>
      </c>
      <c r="I1993">
        <v>13</v>
      </c>
      <c r="J1993" s="69" t="s">
        <v>385</v>
      </c>
      <c r="K1993" s="52" t="s">
        <v>49</v>
      </c>
      <c r="L1993" s="27" t="s">
        <v>65</v>
      </c>
      <c r="M1993">
        <v>122</v>
      </c>
      <c r="N1993">
        <v>122</v>
      </c>
      <c r="O1993">
        <v>8.6</v>
      </c>
      <c r="P1993">
        <v>70</v>
      </c>
      <c r="Q1993" t="s">
        <v>1026</v>
      </c>
      <c r="R1993" t="s">
        <v>483</v>
      </c>
      <c r="S1993" s="40">
        <v>1200</v>
      </c>
      <c r="T1993" s="33" t="s">
        <v>417</v>
      </c>
      <c r="U1993">
        <v>3</v>
      </c>
      <c r="V1993">
        <v>67</v>
      </c>
      <c r="W1993" t="s">
        <v>429</v>
      </c>
      <c r="X1993">
        <v>14</v>
      </c>
      <c r="Y1993">
        <v>11</v>
      </c>
      <c r="Z1993">
        <v>8</v>
      </c>
      <c r="AD1993" t="s">
        <v>265</v>
      </c>
      <c r="AE1993">
        <v>1112</v>
      </c>
      <c r="AF1993" t="s">
        <v>17</v>
      </c>
    </row>
    <row r="1994" spans="1:32" x14ac:dyDescent="0.25">
      <c r="A1994" s="24" t="s">
        <v>365</v>
      </c>
      <c r="B1994" s="21" t="s">
        <v>384</v>
      </c>
      <c r="C1994" s="35" t="str">
        <f>VLOOKUP(X1994, method!$A$1:$B$15, 2, 0)</f>
        <v>放頭</v>
      </c>
      <c r="D1994">
        <v>6</v>
      </c>
      <c r="E1994" s="141" t="str">
        <f t="shared" si="62"/>
        <v/>
      </c>
      <c r="F1994" s="141">
        <f>COUNTIF($B$2:B1994,B1994)</f>
        <v>30</v>
      </c>
      <c r="G1994" s="141" t="str">
        <f t="shared" si="63"/>
        <v/>
      </c>
      <c r="H1994">
        <v>6</v>
      </c>
      <c r="I1994">
        <v>12</v>
      </c>
      <c r="J1994" s="69" t="s">
        <v>385</v>
      </c>
      <c r="K1994" s="90" t="s">
        <v>1720</v>
      </c>
      <c r="L1994" s="27" t="s">
        <v>65</v>
      </c>
      <c r="M1994">
        <v>122</v>
      </c>
      <c r="N1994">
        <v>128</v>
      </c>
      <c r="O1994">
        <v>8.6</v>
      </c>
      <c r="P1994">
        <v>14</v>
      </c>
      <c r="Q1994" t="s">
        <v>915</v>
      </c>
      <c r="R1994" s="32" t="s">
        <v>432</v>
      </c>
      <c r="S1994" s="40">
        <v>1200</v>
      </c>
      <c r="T1994" s="33" t="s">
        <v>417</v>
      </c>
      <c r="U1994">
        <v>3</v>
      </c>
      <c r="V1994">
        <v>69</v>
      </c>
      <c r="W1994" t="s">
        <v>484</v>
      </c>
      <c r="X1994">
        <v>3</v>
      </c>
      <c r="Y1994">
        <v>2</v>
      </c>
      <c r="Z1994">
        <v>6</v>
      </c>
      <c r="AD1994" t="s">
        <v>577</v>
      </c>
      <c r="AE1994">
        <v>1089</v>
      </c>
      <c r="AF1994" t="s">
        <v>17</v>
      </c>
    </row>
    <row r="1995" spans="1:32" x14ac:dyDescent="0.25">
      <c r="A1995" s="24" t="s">
        <v>365</v>
      </c>
      <c r="B1995" s="21" t="s">
        <v>384</v>
      </c>
      <c r="C1995" s="37" t="str">
        <f>VLOOKUP(X1995, method!$A$1:$B$15, 2, 0)</f>
        <v>中前</v>
      </c>
      <c r="D1995">
        <v>8</v>
      </c>
      <c r="E1995" s="141" t="str">
        <f t="shared" si="62"/>
        <v/>
      </c>
      <c r="F1995" s="141">
        <f>COUNTIF($B$2:B1995,B1995)</f>
        <v>31</v>
      </c>
      <c r="G1995" s="141" t="str">
        <f t="shared" si="63"/>
        <v/>
      </c>
      <c r="H1995">
        <v>6</v>
      </c>
      <c r="I1995">
        <v>4</v>
      </c>
      <c r="J1995" s="69" t="s">
        <v>385</v>
      </c>
      <c r="K1995" s="75" t="s">
        <v>596</v>
      </c>
      <c r="L1995" s="27" t="s">
        <v>65</v>
      </c>
      <c r="M1995">
        <v>122</v>
      </c>
      <c r="N1995">
        <v>121</v>
      </c>
      <c r="O1995">
        <v>8.6</v>
      </c>
      <c r="P1995">
        <v>5.6</v>
      </c>
      <c r="Q1995" t="s">
        <v>917</v>
      </c>
      <c r="R1995" s="32" t="s">
        <v>416</v>
      </c>
      <c r="S1995" s="40">
        <v>1200</v>
      </c>
      <c r="T1995" s="33" t="s">
        <v>417</v>
      </c>
      <c r="U1995">
        <v>3</v>
      </c>
      <c r="V1995">
        <v>70</v>
      </c>
      <c r="W1995" s="12" t="s">
        <v>471</v>
      </c>
      <c r="X1995">
        <v>6</v>
      </c>
      <c r="Y1995">
        <v>8</v>
      </c>
      <c r="Z1995">
        <v>8</v>
      </c>
      <c r="AD1995" t="s">
        <v>617</v>
      </c>
      <c r="AE1995">
        <v>1107</v>
      </c>
      <c r="AF1995" t="s">
        <v>17</v>
      </c>
    </row>
    <row r="1996" spans="1:32" x14ac:dyDescent="0.25">
      <c r="A1996" s="24" t="s">
        <v>365</v>
      </c>
      <c r="B1996" s="21" t="s">
        <v>384</v>
      </c>
      <c r="C1996" s="36" t="str">
        <f>VLOOKUP(X1996, method!$A$1:$B$15, 2, 0)</f>
        <v>中後</v>
      </c>
      <c r="D1996" s="30">
        <v>5</v>
      </c>
      <c r="E1996" s="141" t="str">
        <f t="shared" si="62"/>
        <v/>
      </c>
      <c r="F1996" s="141">
        <f>COUNTIF($B$2:B1996,B1996)</f>
        <v>32</v>
      </c>
      <c r="G1996" s="141" t="str">
        <f t="shared" si="63"/>
        <v/>
      </c>
      <c r="H1996">
        <v>6</v>
      </c>
      <c r="I1996">
        <v>7</v>
      </c>
      <c r="J1996" s="69" t="s">
        <v>385</v>
      </c>
      <c r="K1996" s="75" t="s">
        <v>596</v>
      </c>
      <c r="L1996" s="27" t="s">
        <v>65</v>
      </c>
      <c r="M1996">
        <v>122</v>
      </c>
      <c r="N1996">
        <v>124</v>
      </c>
      <c r="O1996">
        <v>8.6</v>
      </c>
      <c r="P1996">
        <v>5.2</v>
      </c>
      <c r="Q1996" t="s">
        <v>919</v>
      </c>
      <c r="R1996" s="32" t="s">
        <v>426</v>
      </c>
      <c r="S1996" s="40">
        <v>1200</v>
      </c>
      <c r="T1996" s="33" t="s">
        <v>417</v>
      </c>
      <c r="U1996">
        <v>3</v>
      </c>
      <c r="V1996">
        <v>70</v>
      </c>
      <c r="W1996" s="12">
        <v>2</v>
      </c>
      <c r="X1996">
        <v>9</v>
      </c>
      <c r="Y1996">
        <v>9</v>
      </c>
      <c r="Z1996">
        <v>5</v>
      </c>
      <c r="AD1996" t="s">
        <v>1912</v>
      </c>
      <c r="AE1996">
        <v>1099</v>
      </c>
      <c r="AF1996" t="s">
        <v>17</v>
      </c>
    </row>
    <row r="1997" spans="1:32" x14ac:dyDescent="0.25">
      <c r="A1997" s="24" t="s">
        <v>365</v>
      </c>
      <c r="B1997" s="21" t="s">
        <v>384</v>
      </c>
      <c r="C1997" s="37" t="str">
        <f>VLOOKUP(X1997, method!$A$1:$B$15, 2, 0)</f>
        <v>中前</v>
      </c>
      <c r="D1997" s="28">
        <v>2</v>
      </c>
      <c r="E1997" s="140" t="str">
        <f t="shared" si="62"/>
        <v/>
      </c>
      <c r="F1997" s="140">
        <f>COUNTIF($B$2:B1997,B1997)</f>
        <v>33</v>
      </c>
      <c r="G1997" s="140" t="str">
        <f t="shared" si="63"/>
        <v/>
      </c>
      <c r="H1997">
        <v>6</v>
      </c>
      <c r="I1997">
        <v>9</v>
      </c>
      <c r="J1997" s="69" t="s">
        <v>385</v>
      </c>
      <c r="K1997" s="55" t="s">
        <v>64</v>
      </c>
      <c r="L1997" s="27" t="s">
        <v>65</v>
      </c>
      <c r="M1997">
        <v>122</v>
      </c>
      <c r="N1997">
        <v>125</v>
      </c>
      <c r="O1997">
        <v>8.6</v>
      </c>
      <c r="P1997">
        <v>5</v>
      </c>
      <c r="Q1997" t="s">
        <v>770</v>
      </c>
      <c r="R1997" s="32" t="s">
        <v>432</v>
      </c>
      <c r="S1997" s="40">
        <v>1200</v>
      </c>
      <c r="T1997" s="33" t="s">
        <v>417</v>
      </c>
      <c r="U1997">
        <v>3</v>
      </c>
      <c r="V1997">
        <v>68</v>
      </c>
      <c r="W1997" s="12" t="s">
        <v>654</v>
      </c>
      <c r="X1997">
        <v>5</v>
      </c>
      <c r="Y1997">
        <v>3</v>
      </c>
      <c r="Z1997">
        <v>2</v>
      </c>
      <c r="AD1997" t="s">
        <v>828</v>
      </c>
      <c r="AE1997">
        <v>1095</v>
      </c>
      <c r="AF1997" t="s">
        <v>17</v>
      </c>
    </row>
    <row r="1998" spans="1:32" x14ac:dyDescent="0.25">
      <c r="A1998" s="24" t="s">
        <v>365</v>
      </c>
      <c r="B1998" s="21" t="s">
        <v>384</v>
      </c>
      <c r="C1998" s="37" t="str">
        <f>VLOOKUP(X1998, method!$A$1:$B$15, 2, 0)</f>
        <v>中前</v>
      </c>
      <c r="D1998" s="28">
        <v>2</v>
      </c>
      <c r="E1998" s="140" t="str">
        <f t="shared" si="62"/>
        <v/>
      </c>
      <c r="F1998" s="140">
        <f>COUNTIF($B$2:B1998,B1998)</f>
        <v>34</v>
      </c>
      <c r="G1998" s="140" t="str">
        <f t="shared" si="63"/>
        <v/>
      </c>
      <c r="H1998">
        <v>6</v>
      </c>
      <c r="I1998">
        <v>11</v>
      </c>
      <c r="J1998" s="69" t="s">
        <v>385</v>
      </c>
      <c r="K1998" s="75" t="s">
        <v>596</v>
      </c>
      <c r="L1998" s="27" t="s">
        <v>65</v>
      </c>
      <c r="M1998">
        <v>122</v>
      </c>
      <c r="N1998">
        <v>116</v>
      </c>
      <c r="O1998">
        <v>8.6</v>
      </c>
      <c r="P1998">
        <v>13</v>
      </c>
      <c r="Q1998" t="s">
        <v>1316</v>
      </c>
      <c r="R1998" s="32" t="s">
        <v>432</v>
      </c>
      <c r="S1998" s="40">
        <v>1200</v>
      </c>
      <c r="T1998" s="33" t="s">
        <v>417</v>
      </c>
      <c r="U1998">
        <v>3</v>
      </c>
      <c r="V1998">
        <v>66</v>
      </c>
      <c r="W1998" s="12" t="s">
        <v>581</v>
      </c>
      <c r="X1998">
        <v>7</v>
      </c>
      <c r="Y1998">
        <v>7</v>
      </c>
      <c r="Z1998">
        <v>2</v>
      </c>
      <c r="AD1998" t="s">
        <v>164</v>
      </c>
      <c r="AE1998">
        <v>1095</v>
      </c>
      <c r="AF1998" t="s">
        <v>17</v>
      </c>
    </row>
    <row r="1999" spans="1:32" x14ac:dyDescent="0.25">
      <c r="A1999" s="24" t="s">
        <v>365</v>
      </c>
      <c r="B1999" s="22" t="s">
        <v>388</v>
      </c>
      <c r="C1999" s="36" t="str">
        <f>VLOOKUP(X1999, method!$A$1:$B$15, 2, 0)</f>
        <v>中後</v>
      </c>
      <c r="D1999">
        <v>10</v>
      </c>
      <c r="E1999" s="141" t="str">
        <f t="shared" si="62"/>
        <v/>
      </c>
      <c r="F1999" s="141">
        <f>COUNTIF($B$2:B1999,B1999)</f>
        <v>1</v>
      </c>
      <c r="G1999" s="141" t="str">
        <f t="shared" si="63"/>
        <v/>
      </c>
      <c r="H1999">
        <v>2</v>
      </c>
      <c r="I1999">
        <v>11</v>
      </c>
      <c r="J1999" s="62" t="s">
        <v>120</v>
      </c>
      <c r="K1999" s="62" t="s">
        <v>120</v>
      </c>
      <c r="L1999" s="24" t="s">
        <v>50</v>
      </c>
      <c r="M1999">
        <v>121</v>
      </c>
      <c r="N1999">
        <v>119</v>
      </c>
      <c r="O1999">
        <v>20</v>
      </c>
      <c r="P1999">
        <v>66</v>
      </c>
      <c r="Q1999" t="s">
        <v>1378</v>
      </c>
      <c r="R1999" t="s">
        <v>501</v>
      </c>
      <c r="S1999" s="40">
        <v>1200</v>
      </c>
      <c r="T1999" s="33" t="s">
        <v>427</v>
      </c>
      <c r="U1999">
        <v>3</v>
      </c>
      <c r="V1999">
        <v>64</v>
      </c>
      <c r="W1999" t="s">
        <v>502</v>
      </c>
      <c r="X1999">
        <v>10</v>
      </c>
      <c r="Y1999">
        <v>9</v>
      </c>
      <c r="Z1999">
        <v>10</v>
      </c>
      <c r="AD1999" t="s">
        <v>571</v>
      </c>
      <c r="AE1999">
        <v>1180</v>
      </c>
      <c r="AF1999" t="s">
        <v>46</v>
      </c>
    </row>
    <row r="2000" spans="1:32" x14ac:dyDescent="0.25">
      <c r="A2000" s="24" t="s">
        <v>365</v>
      </c>
      <c r="B2000" s="23" t="s">
        <v>390</v>
      </c>
      <c r="C2000" s="37" t="str">
        <f>VLOOKUP(X2000, method!$A$1:$B$15, 2, 0)</f>
        <v>中前</v>
      </c>
      <c r="D2000" s="28">
        <v>2</v>
      </c>
      <c r="E2000" s="140" t="str">
        <f t="shared" si="62"/>
        <v/>
      </c>
      <c r="F2000" s="140">
        <f>COUNTIF($B$2:B2000,B2000)</f>
        <v>1</v>
      </c>
      <c r="G2000" s="140" t="str">
        <f t="shared" si="63"/>
        <v/>
      </c>
      <c r="H2000">
        <v>4</v>
      </c>
      <c r="I2000">
        <v>8</v>
      </c>
      <c r="J2000" s="50" t="s">
        <v>565</v>
      </c>
      <c r="K2000" s="50" t="s">
        <v>565</v>
      </c>
      <c r="L2000" s="24" t="s">
        <v>179</v>
      </c>
      <c r="M2000">
        <v>119</v>
      </c>
      <c r="N2000">
        <v>119</v>
      </c>
      <c r="O2000">
        <v>5.3</v>
      </c>
      <c r="P2000">
        <v>12</v>
      </c>
      <c r="Q2000" t="s">
        <v>415</v>
      </c>
      <c r="R2000" s="32" t="s">
        <v>416</v>
      </c>
      <c r="S2000" s="40">
        <v>1200</v>
      </c>
      <c r="T2000" s="33" t="s">
        <v>417</v>
      </c>
      <c r="U2000">
        <v>3</v>
      </c>
      <c r="V2000">
        <v>64</v>
      </c>
      <c r="W2000" s="12" t="s">
        <v>549</v>
      </c>
      <c r="X2000">
        <v>6</v>
      </c>
      <c r="Y2000">
        <v>7</v>
      </c>
      <c r="Z2000">
        <v>2</v>
      </c>
      <c r="AD2000" t="s">
        <v>71</v>
      </c>
      <c r="AE2000">
        <v>1113</v>
      </c>
      <c r="AF2000" t="s">
        <v>1281</v>
      </c>
    </row>
    <row r="2001" spans="1:32" x14ac:dyDescent="0.25">
      <c r="A2001" s="24" t="s">
        <v>365</v>
      </c>
      <c r="B2001" s="23" t="s">
        <v>390</v>
      </c>
      <c r="C2001" s="35" t="str">
        <f>VLOOKUP(X2001, method!$A$1:$B$15, 2, 0)</f>
        <v>放頭</v>
      </c>
      <c r="D2001">
        <v>8</v>
      </c>
      <c r="E2001" s="141" t="str">
        <f t="shared" si="62"/>
        <v/>
      </c>
      <c r="F2001" s="141">
        <f>COUNTIF($B$2:B2001,B2001)</f>
        <v>2</v>
      </c>
      <c r="G2001" s="141" t="str">
        <f t="shared" si="63"/>
        <v/>
      </c>
      <c r="H2001">
        <v>4</v>
      </c>
      <c r="I2001">
        <v>2</v>
      </c>
      <c r="J2001" s="50" t="s">
        <v>565</v>
      </c>
      <c r="K2001" s="50" t="s">
        <v>565</v>
      </c>
      <c r="L2001" s="24" t="s">
        <v>179</v>
      </c>
      <c r="M2001">
        <v>119</v>
      </c>
      <c r="N2001">
        <v>121</v>
      </c>
      <c r="O2001">
        <v>5.3</v>
      </c>
      <c r="P2001">
        <v>33</v>
      </c>
      <c r="Q2001" t="s">
        <v>500</v>
      </c>
      <c r="R2001" t="s">
        <v>501</v>
      </c>
      <c r="S2001" s="40">
        <v>1200</v>
      </c>
      <c r="T2001" s="33" t="s">
        <v>427</v>
      </c>
      <c r="U2001">
        <v>3</v>
      </c>
      <c r="V2001">
        <v>66</v>
      </c>
      <c r="W2001" t="s">
        <v>429</v>
      </c>
      <c r="X2001">
        <v>3</v>
      </c>
      <c r="Y2001">
        <v>4</v>
      </c>
      <c r="Z2001">
        <v>8</v>
      </c>
      <c r="AD2001" t="s">
        <v>1875</v>
      </c>
      <c r="AE2001">
        <v>1097</v>
      </c>
      <c r="AF2001" t="s">
        <v>680</v>
      </c>
    </row>
    <row r="2002" spans="1:32" x14ac:dyDescent="0.25">
      <c r="A2002" s="24" t="s">
        <v>365</v>
      </c>
      <c r="B2002" s="23" t="s">
        <v>390</v>
      </c>
      <c r="C2002" s="37" t="str">
        <f>VLOOKUP(X2002, method!$A$1:$B$15, 2, 0)</f>
        <v>中前</v>
      </c>
      <c r="D2002">
        <v>9</v>
      </c>
      <c r="E2002" s="141" t="str">
        <f t="shared" si="62"/>
        <v/>
      </c>
      <c r="F2002" s="141">
        <f>COUNTIF($B$2:B2002,B2002)</f>
        <v>3</v>
      </c>
      <c r="G2002" s="141" t="str">
        <f t="shared" si="63"/>
        <v/>
      </c>
      <c r="H2002">
        <v>4</v>
      </c>
      <c r="I2002">
        <v>2</v>
      </c>
      <c r="J2002" s="50" t="s">
        <v>565</v>
      </c>
      <c r="K2002" s="50" t="s">
        <v>565</v>
      </c>
      <c r="L2002" s="24" t="s">
        <v>179</v>
      </c>
      <c r="M2002">
        <v>119</v>
      </c>
      <c r="N2002">
        <v>121</v>
      </c>
      <c r="O2002">
        <v>5.3</v>
      </c>
      <c r="P2002">
        <v>5.5</v>
      </c>
      <c r="Q2002" t="s">
        <v>428</v>
      </c>
      <c r="R2002" s="31" t="s">
        <v>420</v>
      </c>
      <c r="S2002">
        <v>1000</v>
      </c>
      <c r="T2002" s="33" t="s">
        <v>427</v>
      </c>
      <c r="U2002">
        <v>3</v>
      </c>
      <c r="V2002">
        <v>67</v>
      </c>
      <c r="W2002" t="s">
        <v>453</v>
      </c>
      <c r="X2002">
        <v>6</v>
      </c>
      <c r="Y2002">
        <v>7</v>
      </c>
      <c r="Z2002">
        <v>9</v>
      </c>
      <c r="AD2002" t="s">
        <v>1913</v>
      </c>
      <c r="AE2002">
        <v>1109</v>
      </c>
      <c r="AF2002" t="s">
        <v>624</v>
      </c>
    </row>
    <row r="2003" spans="1:32" x14ac:dyDescent="0.25">
      <c r="A2003" s="24" t="s">
        <v>365</v>
      </c>
      <c r="B2003" s="23" t="s">
        <v>390</v>
      </c>
      <c r="C2003" s="36" t="str">
        <f>VLOOKUP(X2003, method!$A$1:$B$15, 2, 0)</f>
        <v>中後</v>
      </c>
      <c r="D2003" s="30">
        <v>4</v>
      </c>
      <c r="E2003" s="141" t="str">
        <f t="shared" si="62"/>
        <v/>
      </c>
      <c r="F2003" s="141">
        <f>COUNTIF($B$2:B2003,B2003)</f>
        <v>4</v>
      </c>
      <c r="G2003" s="141" t="str">
        <f t="shared" si="63"/>
        <v/>
      </c>
      <c r="H2003">
        <v>4</v>
      </c>
      <c r="I2003">
        <v>3</v>
      </c>
      <c r="J2003" s="50" t="s">
        <v>565</v>
      </c>
      <c r="K2003" s="50" t="s">
        <v>565</v>
      </c>
      <c r="L2003" s="24" t="s">
        <v>179</v>
      </c>
      <c r="M2003">
        <v>119</v>
      </c>
      <c r="N2003">
        <v>121</v>
      </c>
      <c r="O2003">
        <v>5.3</v>
      </c>
      <c r="P2003">
        <v>25</v>
      </c>
      <c r="Q2003" t="s">
        <v>431</v>
      </c>
      <c r="R2003" s="32" t="s">
        <v>432</v>
      </c>
      <c r="S2003">
        <v>1000</v>
      </c>
      <c r="T2003" s="33" t="s">
        <v>427</v>
      </c>
      <c r="U2003">
        <v>3</v>
      </c>
      <c r="V2003">
        <v>67</v>
      </c>
      <c r="W2003" s="12" t="s">
        <v>471</v>
      </c>
      <c r="X2003">
        <v>9</v>
      </c>
      <c r="Y2003">
        <v>11</v>
      </c>
      <c r="Z2003">
        <v>4</v>
      </c>
      <c r="AD2003" t="s">
        <v>1914</v>
      </c>
      <c r="AE2003">
        <v>1138</v>
      </c>
      <c r="AF2003" t="s">
        <v>624</v>
      </c>
    </row>
    <row r="2004" spans="1:32" x14ac:dyDescent="0.25">
      <c r="A2004" s="24" t="s">
        <v>365</v>
      </c>
      <c r="B2004" s="24" t="s">
        <v>392</v>
      </c>
      <c r="C2004" s="38" t="str">
        <f>VLOOKUP(X2004, method!$A$1:$B$15, 2, 0)</f>
        <v>留後</v>
      </c>
      <c r="D2004">
        <v>11</v>
      </c>
      <c r="E2004" s="141" t="str">
        <f t="shared" si="62"/>
        <v/>
      </c>
      <c r="F2004" s="141">
        <f>COUNTIF($B$2:B2004,B2004)</f>
        <v>1</v>
      </c>
      <c r="G2004" s="141" t="str">
        <f t="shared" si="63"/>
        <v/>
      </c>
      <c r="H2004">
        <v>7</v>
      </c>
      <c r="I2004">
        <v>1</v>
      </c>
      <c r="J2004" s="59" t="s">
        <v>85</v>
      </c>
      <c r="K2004" s="48" t="s">
        <v>26</v>
      </c>
      <c r="L2004" s="25" t="s">
        <v>54</v>
      </c>
      <c r="M2004">
        <v>121</v>
      </c>
      <c r="N2004">
        <v>126</v>
      </c>
      <c r="O2004">
        <v>17</v>
      </c>
      <c r="P2004">
        <v>74</v>
      </c>
      <c r="Q2004" t="s">
        <v>891</v>
      </c>
      <c r="R2004" t="s">
        <v>465</v>
      </c>
      <c r="S2004">
        <v>1000</v>
      </c>
      <c r="T2004" s="33" t="s">
        <v>417</v>
      </c>
      <c r="U2004">
        <v>3</v>
      </c>
      <c r="V2004">
        <v>66</v>
      </c>
      <c r="W2004">
        <v>8</v>
      </c>
      <c r="X2004">
        <v>11</v>
      </c>
      <c r="Y2004">
        <v>10</v>
      </c>
      <c r="Z2004">
        <v>11</v>
      </c>
      <c r="AD2004" t="s">
        <v>1915</v>
      </c>
      <c r="AE2004">
        <v>1109</v>
      </c>
      <c r="AF2004" t="s">
        <v>624</v>
      </c>
    </row>
    <row r="2005" spans="1:32" x14ac:dyDescent="0.25">
      <c r="A2005" s="24" t="s">
        <v>365</v>
      </c>
      <c r="B2005" s="24" t="s">
        <v>392</v>
      </c>
      <c r="C2005" s="36" t="str">
        <f>VLOOKUP(X2005, method!$A$1:$B$15, 2, 0)</f>
        <v>中後</v>
      </c>
      <c r="D2005">
        <v>7</v>
      </c>
      <c r="E2005" s="141" t="str">
        <f t="shared" si="62"/>
        <v/>
      </c>
      <c r="F2005" s="141">
        <f>COUNTIF($B$2:B2005,B2005)</f>
        <v>2</v>
      </c>
      <c r="G2005" s="141" t="str">
        <f t="shared" si="63"/>
        <v/>
      </c>
      <c r="H2005">
        <v>7</v>
      </c>
      <c r="I2005">
        <v>6</v>
      </c>
      <c r="J2005" s="59" t="s">
        <v>85</v>
      </c>
      <c r="K2005" s="59" t="s">
        <v>85</v>
      </c>
      <c r="L2005" s="25" t="s">
        <v>54</v>
      </c>
      <c r="M2005">
        <v>121</v>
      </c>
      <c r="N2005">
        <v>123</v>
      </c>
      <c r="O2005">
        <v>17</v>
      </c>
      <c r="P2005">
        <v>36</v>
      </c>
      <c r="Q2005" t="s">
        <v>543</v>
      </c>
      <c r="R2005" s="32" t="s">
        <v>426</v>
      </c>
      <c r="S2005">
        <v>1000</v>
      </c>
      <c r="T2005" s="33" t="s">
        <v>417</v>
      </c>
      <c r="U2005">
        <v>3</v>
      </c>
      <c r="V2005">
        <v>66</v>
      </c>
      <c r="W2005" t="s">
        <v>441</v>
      </c>
      <c r="X2005">
        <v>10</v>
      </c>
      <c r="Y2005">
        <v>9</v>
      </c>
      <c r="Z2005">
        <v>7</v>
      </c>
      <c r="AD2005" t="s">
        <v>1913</v>
      </c>
      <c r="AE2005">
        <v>1094</v>
      </c>
      <c r="AF2005" t="s">
        <v>1916</v>
      </c>
    </row>
    <row r="2006" spans="1:32" x14ac:dyDescent="0.25">
      <c r="A2006" s="24" t="s">
        <v>365</v>
      </c>
      <c r="B2006" s="25" t="s">
        <v>394</v>
      </c>
      <c r="C2006" s="38" t="str">
        <f>VLOOKUP(X2006, method!$A$1:$B$15, 2, 0)</f>
        <v>留後</v>
      </c>
      <c r="D2006">
        <v>9</v>
      </c>
      <c r="E2006" s="141" t="str">
        <f t="shared" si="62"/>
        <v>忠</v>
      </c>
      <c r="F2006" s="141">
        <f>COUNTIF($B$2:B2006,B2006)</f>
        <v>1</v>
      </c>
      <c r="G2006" s="141" t="str">
        <f t="shared" si="63"/>
        <v/>
      </c>
      <c r="H2006">
        <v>9</v>
      </c>
      <c r="I2006">
        <v>10</v>
      </c>
      <c r="J2006" s="66" t="s">
        <v>173</v>
      </c>
      <c r="K2006" s="69" t="s">
        <v>385</v>
      </c>
      <c r="L2006" s="27" t="s">
        <v>65</v>
      </c>
      <c r="M2006">
        <v>120</v>
      </c>
      <c r="N2006">
        <v>119</v>
      </c>
      <c r="O2006">
        <v>10</v>
      </c>
      <c r="P2006">
        <v>14</v>
      </c>
      <c r="Q2006" t="s">
        <v>651</v>
      </c>
      <c r="R2006" t="s">
        <v>501</v>
      </c>
      <c r="S2006" s="40">
        <v>1200</v>
      </c>
      <c r="T2006" s="33" t="s">
        <v>417</v>
      </c>
      <c r="U2006">
        <v>3</v>
      </c>
      <c r="V2006">
        <v>64</v>
      </c>
      <c r="W2006">
        <v>5</v>
      </c>
      <c r="X2006">
        <v>12</v>
      </c>
      <c r="Y2006">
        <v>12</v>
      </c>
      <c r="Z2006">
        <v>9</v>
      </c>
      <c r="AD2006" t="s">
        <v>1917</v>
      </c>
      <c r="AE2006">
        <v>1082</v>
      </c>
      <c r="AF2006" t="s">
        <v>46</v>
      </c>
    </row>
    <row r="2007" spans="1:32" x14ac:dyDescent="0.25">
      <c r="A2007" s="24" t="s">
        <v>365</v>
      </c>
      <c r="B2007" s="25" t="s">
        <v>394</v>
      </c>
      <c r="C2007" s="36" t="str">
        <f>VLOOKUP(X2007, method!$A$1:$B$15, 2, 0)</f>
        <v>中後</v>
      </c>
      <c r="D2007" s="28">
        <v>3</v>
      </c>
      <c r="E2007" s="140" t="str">
        <f t="shared" si="62"/>
        <v>忠</v>
      </c>
      <c r="F2007" s="140">
        <f>COUNTIF($B$2:B2007,B2007)</f>
        <v>2</v>
      </c>
      <c r="G2007" s="140" t="str">
        <f t="shared" si="63"/>
        <v/>
      </c>
      <c r="H2007">
        <v>9</v>
      </c>
      <c r="I2007">
        <v>11</v>
      </c>
      <c r="J2007" s="66" t="s">
        <v>173</v>
      </c>
      <c r="K2007" s="92" t="s">
        <v>1918</v>
      </c>
      <c r="L2007" s="27" t="s">
        <v>65</v>
      </c>
      <c r="M2007">
        <v>120</v>
      </c>
      <c r="N2007">
        <v>123</v>
      </c>
      <c r="O2007">
        <v>10</v>
      </c>
      <c r="P2007">
        <v>7.6</v>
      </c>
      <c r="Q2007" t="s">
        <v>564</v>
      </c>
      <c r="R2007" s="32" t="s">
        <v>432</v>
      </c>
      <c r="S2007" s="40">
        <v>1200</v>
      </c>
      <c r="T2007" s="33" t="s">
        <v>417</v>
      </c>
      <c r="U2007">
        <v>3</v>
      </c>
      <c r="V2007">
        <v>64</v>
      </c>
      <c r="W2007" s="12">
        <v>1</v>
      </c>
      <c r="X2007">
        <v>10</v>
      </c>
      <c r="Y2007">
        <v>12</v>
      </c>
      <c r="Z2007">
        <v>3</v>
      </c>
      <c r="AD2007" t="s">
        <v>22</v>
      </c>
      <c r="AE2007">
        <v>1099</v>
      </c>
      <c r="AF2007" t="s">
        <v>46</v>
      </c>
    </row>
    <row r="2008" spans="1:32" x14ac:dyDescent="0.25">
      <c r="A2008" s="24" t="s">
        <v>365</v>
      </c>
      <c r="B2008" s="25" t="s">
        <v>394</v>
      </c>
      <c r="C2008" s="37" t="str">
        <f>VLOOKUP(X2008, method!$A$1:$B$15, 2, 0)</f>
        <v>中前</v>
      </c>
      <c r="D2008" s="28">
        <v>3</v>
      </c>
      <c r="E2008" s="140" t="str">
        <f t="shared" si="62"/>
        <v>忠</v>
      </c>
      <c r="F2008" s="140">
        <f>COUNTIF($B$2:B2008,B2008)</f>
        <v>3</v>
      </c>
      <c r="G2008" s="140" t="str">
        <f t="shared" si="63"/>
        <v/>
      </c>
      <c r="H2008">
        <v>9</v>
      </c>
      <c r="I2008">
        <v>6</v>
      </c>
      <c r="J2008" s="66" t="s">
        <v>173</v>
      </c>
      <c r="K2008" s="66" t="s">
        <v>173</v>
      </c>
      <c r="L2008" s="27" t="s">
        <v>65</v>
      </c>
      <c r="M2008">
        <v>120</v>
      </c>
      <c r="N2008">
        <v>120</v>
      </c>
      <c r="O2008">
        <v>10</v>
      </c>
      <c r="P2008">
        <v>4.0999999999999996</v>
      </c>
      <c r="Q2008" t="s">
        <v>496</v>
      </c>
      <c r="R2008" s="32" t="s">
        <v>432</v>
      </c>
      <c r="S2008" s="40">
        <v>1200</v>
      </c>
      <c r="T2008" s="33" t="s">
        <v>427</v>
      </c>
      <c r="U2008">
        <v>3</v>
      </c>
      <c r="V2008">
        <v>64</v>
      </c>
      <c r="W2008" s="12">
        <v>1</v>
      </c>
      <c r="X2008">
        <v>5</v>
      </c>
      <c r="Y2008">
        <v>6</v>
      </c>
      <c r="Z2008">
        <v>3</v>
      </c>
      <c r="AD2008" t="s">
        <v>395</v>
      </c>
      <c r="AE2008">
        <v>1086</v>
      </c>
      <c r="AF2008" t="s">
        <v>46</v>
      </c>
    </row>
    <row r="2009" spans="1:32" x14ac:dyDescent="0.25">
      <c r="A2009" s="24" t="s">
        <v>365</v>
      </c>
      <c r="B2009" s="25" t="s">
        <v>394</v>
      </c>
      <c r="C2009" s="36" t="str">
        <f>VLOOKUP(X2009, method!$A$1:$B$15, 2, 0)</f>
        <v>中後</v>
      </c>
      <c r="D2009" s="30">
        <v>4</v>
      </c>
      <c r="E2009" s="141" t="str">
        <f t="shared" si="62"/>
        <v>忠</v>
      </c>
      <c r="F2009" s="141">
        <f>COUNTIF($B$2:B2009,B2009)</f>
        <v>4</v>
      </c>
      <c r="G2009" s="141" t="str">
        <f t="shared" si="63"/>
        <v/>
      </c>
      <c r="H2009">
        <v>9</v>
      </c>
      <c r="I2009">
        <v>4</v>
      </c>
      <c r="J2009" s="66" t="s">
        <v>173</v>
      </c>
      <c r="K2009" s="68" t="s">
        <v>316</v>
      </c>
      <c r="L2009" s="27" t="s">
        <v>65</v>
      </c>
      <c r="M2009">
        <v>120</v>
      </c>
      <c r="N2009">
        <v>115</v>
      </c>
      <c r="O2009">
        <v>10</v>
      </c>
      <c r="P2009">
        <v>5.5</v>
      </c>
      <c r="Q2009" t="s">
        <v>422</v>
      </c>
      <c r="R2009" s="31" t="s">
        <v>420</v>
      </c>
      <c r="S2009" s="40">
        <v>1200</v>
      </c>
      <c r="T2009" s="33" t="s">
        <v>417</v>
      </c>
      <c r="U2009">
        <v>3</v>
      </c>
      <c r="V2009">
        <v>64</v>
      </c>
      <c r="W2009" s="12" t="s">
        <v>471</v>
      </c>
      <c r="X2009">
        <v>8</v>
      </c>
      <c r="Y2009">
        <v>10</v>
      </c>
      <c r="Z2009">
        <v>4</v>
      </c>
      <c r="AD2009" t="s">
        <v>540</v>
      </c>
      <c r="AE2009">
        <v>1078</v>
      </c>
      <c r="AF2009" t="s">
        <v>46</v>
      </c>
    </row>
    <row r="2010" spans="1:32" x14ac:dyDescent="0.25">
      <c r="A2010" s="24" t="s">
        <v>365</v>
      </c>
      <c r="B2010" s="25" t="s">
        <v>394</v>
      </c>
      <c r="C2010" s="36" t="str">
        <f>VLOOKUP(X2010, method!$A$1:$B$15, 2, 0)</f>
        <v>中後</v>
      </c>
      <c r="D2010" s="30">
        <v>5</v>
      </c>
      <c r="E2010" s="141" t="str">
        <f t="shared" si="62"/>
        <v>忠</v>
      </c>
      <c r="F2010" s="141">
        <f>COUNTIF($B$2:B2010,B2010)</f>
        <v>5</v>
      </c>
      <c r="G2010" s="141" t="str">
        <f t="shared" si="63"/>
        <v/>
      </c>
      <c r="H2010">
        <v>9</v>
      </c>
      <c r="I2010">
        <v>8</v>
      </c>
      <c r="J2010" s="66" t="s">
        <v>173</v>
      </c>
      <c r="K2010" s="68" t="s">
        <v>316</v>
      </c>
      <c r="L2010" s="27" t="s">
        <v>65</v>
      </c>
      <c r="M2010">
        <v>120</v>
      </c>
      <c r="N2010">
        <v>115</v>
      </c>
      <c r="O2010">
        <v>10</v>
      </c>
      <c r="P2010">
        <v>9.9</v>
      </c>
      <c r="Q2010" t="s">
        <v>425</v>
      </c>
      <c r="R2010" s="32" t="s">
        <v>426</v>
      </c>
      <c r="S2010" s="40">
        <v>1200</v>
      </c>
      <c r="T2010" s="33" t="s">
        <v>427</v>
      </c>
      <c r="U2010">
        <v>3</v>
      </c>
      <c r="V2010">
        <v>64</v>
      </c>
      <c r="W2010" s="12">
        <v>2</v>
      </c>
      <c r="X2010">
        <v>10</v>
      </c>
      <c r="Y2010">
        <v>9</v>
      </c>
      <c r="Z2010">
        <v>5</v>
      </c>
      <c r="AD2010" t="s">
        <v>1106</v>
      </c>
      <c r="AE2010">
        <v>1077</v>
      </c>
      <c r="AF2010" t="s">
        <v>46</v>
      </c>
    </row>
    <row r="2011" spans="1:32" x14ac:dyDescent="0.25">
      <c r="A2011" s="24" t="s">
        <v>365</v>
      </c>
      <c r="B2011" s="25" t="s">
        <v>394</v>
      </c>
      <c r="C2011" s="37" t="str">
        <f>VLOOKUP(X2011, method!$A$1:$B$15, 2, 0)</f>
        <v>中前</v>
      </c>
      <c r="D2011" s="28">
        <v>1</v>
      </c>
      <c r="E2011" s="140" t="str">
        <f t="shared" si="62"/>
        <v>忠</v>
      </c>
      <c r="F2011" s="140">
        <f>COUNTIF($B$2:B2011,B2011)</f>
        <v>6</v>
      </c>
      <c r="G2011" s="140" t="str">
        <f t="shared" si="63"/>
        <v/>
      </c>
      <c r="H2011">
        <v>9</v>
      </c>
      <c r="I2011">
        <v>5</v>
      </c>
      <c r="J2011" s="66" t="s">
        <v>173</v>
      </c>
      <c r="K2011" s="68" t="s">
        <v>316</v>
      </c>
      <c r="L2011" s="27" t="s">
        <v>65</v>
      </c>
      <c r="M2011">
        <v>120</v>
      </c>
      <c r="N2011">
        <v>128</v>
      </c>
      <c r="O2011">
        <v>10</v>
      </c>
      <c r="P2011">
        <v>4.8</v>
      </c>
      <c r="Q2011" t="s">
        <v>428</v>
      </c>
      <c r="R2011" s="31" t="s">
        <v>420</v>
      </c>
      <c r="S2011" s="40">
        <v>1200</v>
      </c>
      <c r="T2011" s="33" t="s">
        <v>417</v>
      </c>
      <c r="U2011">
        <v>4</v>
      </c>
      <c r="V2011">
        <v>57</v>
      </c>
      <c r="W2011" s="12" t="s">
        <v>539</v>
      </c>
      <c r="X2011">
        <v>6</v>
      </c>
      <c r="Y2011">
        <v>7</v>
      </c>
      <c r="Z2011">
        <v>1</v>
      </c>
      <c r="AD2011" t="s">
        <v>136</v>
      </c>
      <c r="AE2011">
        <v>1068</v>
      </c>
      <c r="AF2011" t="s">
        <v>46</v>
      </c>
    </row>
    <row r="2012" spans="1:32" x14ac:dyDescent="0.25">
      <c r="A2012" s="24" t="s">
        <v>365</v>
      </c>
      <c r="B2012" s="25" t="s">
        <v>394</v>
      </c>
      <c r="C2012" s="36" t="str">
        <f>VLOOKUP(X2012, method!$A$1:$B$15, 2, 0)</f>
        <v>中後</v>
      </c>
      <c r="D2012" s="30">
        <v>5</v>
      </c>
      <c r="E2012" s="141" t="str">
        <f t="shared" si="62"/>
        <v>忠</v>
      </c>
      <c r="F2012" s="141">
        <f>COUNTIF($B$2:B2012,B2012)</f>
        <v>7</v>
      </c>
      <c r="G2012" s="141" t="str">
        <f t="shared" si="63"/>
        <v/>
      </c>
      <c r="H2012">
        <v>9</v>
      </c>
      <c r="I2012">
        <v>3</v>
      </c>
      <c r="J2012" s="66" t="s">
        <v>173</v>
      </c>
      <c r="K2012" s="55" t="s">
        <v>64</v>
      </c>
      <c r="L2012" s="27" t="s">
        <v>65</v>
      </c>
      <c r="M2012">
        <v>120</v>
      </c>
      <c r="N2012">
        <v>132</v>
      </c>
      <c r="O2012">
        <v>10</v>
      </c>
      <c r="P2012">
        <v>2.7</v>
      </c>
      <c r="Q2012" t="s">
        <v>440</v>
      </c>
      <c r="R2012" s="32" t="s">
        <v>416</v>
      </c>
      <c r="S2012">
        <v>1650</v>
      </c>
      <c r="T2012" s="33" t="s">
        <v>427</v>
      </c>
      <c r="U2012">
        <v>4</v>
      </c>
      <c r="V2012">
        <v>57</v>
      </c>
      <c r="W2012" s="12" t="s">
        <v>471</v>
      </c>
      <c r="X2012">
        <v>8</v>
      </c>
      <c r="Y2012">
        <v>8</v>
      </c>
      <c r="Z2012">
        <v>9</v>
      </c>
      <c r="AA2012">
        <v>5</v>
      </c>
      <c r="AD2012" t="s">
        <v>981</v>
      </c>
      <c r="AE2012">
        <v>1055</v>
      </c>
      <c r="AF2012" t="s">
        <v>46</v>
      </c>
    </row>
    <row r="2013" spans="1:32" x14ac:dyDescent="0.25">
      <c r="A2013" s="24" t="s">
        <v>365</v>
      </c>
      <c r="B2013" s="25" t="s">
        <v>394</v>
      </c>
      <c r="C2013" s="37" t="str">
        <f>VLOOKUP(X2013, method!$A$1:$B$15, 2, 0)</f>
        <v>中前</v>
      </c>
      <c r="D2013" s="28">
        <v>3</v>
      </c>
      <c r="E2013" s="140" t="str">
        <f t="shared" si="62"/>
        <v>忠</v>
      </c>
      <c r="F2013" s="140">
        <f>COUNTIF($B$2:B2013,B2013)</f>
        <v>8</v>
      </c>
      <c r="G2013" s="140" t="str">
        <f t="shared" si="63"/>
        <v/>
      </c>
      <c r="H2013">
        <v>9</v>
      </c>
      <c r="I2013">
        <v>4</v>
      </c>
      <c r="J2013" s="66" t="s">
        <v>173</v>
      </c>
      <c r="K2013" s="55" t="s">
        <v>64</v>
      </c>
      <c r="L2013" s="27" t="s">
        <v>65</v>
      </c>
      <c r="M2013">
        <v>120</v>
      </c>
      <c r="N2013">
        <v>132</v>
      </c>
      <c r="O2013">
        <v>10</v>
      </c>
      <c r="P2013">
        <v>5.2</v>
      </c>
      <c r="Q2013" t="s">
        <v>512</v>
      </c>
      <c r="R2013" s="32" t="s">
        <v>432</v>
      </c>
      <c r="S2013">
        <v>1650</v>
      </c>
      <c r="T2013" s="33" t="s">
        <v>417</v>
      </c>
      <c r="U2013">
        <v>4</v>
      </c>
      <c r="V2013">
        <v>57</v>
      </c>
      <c r="W2013" s="12" t="s">
        <v>539</v>
      </c>
      <c r="X2013">
        <v>6</v>
      </c>
      <c r="Y2013">
        <v>5</v>
      </c>
      <c r="Z2013">
        <v>5</v>
      </c>
      <c r="AA2013">
        <v>3</v>
      </c>
      <c r="AD2013" t="s">
        <v>1919</v>
      </c>
      <c r="AE2013">
        <v>1054</v>
      </c>
      <c r="AF2013" t="s">
        <v>46</v>
      </c>
    </row>
    <row r="2014" spans="1:32" x14ac:dyDescent="0.25">
      <c r="A2014" s="24" t="s">
        <v>365</v>
      </c>
      <c r="B2014" s="25" t="s">
        <v>394</v>
      </c>
      <c r="C2014" s="35" t="str">
        <f>VLOOKUP(X2014, method!$A$1:$B$15, 2, 0)</f>
        <v>放頭</v>
      </c>
      <c r="D2014">
        <v>6</v>
      </c>
      <c r="E2014" s="141" t="str">
        <f t="shared" si="62"/>
        <v>忠</v>
      </c>
      <c r="F2014" s="141">
        <f>COUNTIF($B$2:B2014,B2014)</f>
        <v>9</v>
      </c>
      <c r="G2014" s="141" t="str">
        <f t="shared" si="63"/>
        <v/>
      </c>
      <c r="H2014">
        <v>9</v>
      </c>
      <c r="I2014">
        <v>11</v>
      </c>
      <c r="J2014" s="66" t="s">
        <v>173</v>
      </c>
      <c r="K2014" s="55" t="s">
        <v>64</v>
      </c>
      <c r="L2014" s="27" t="s">
        <v>65</v>
      </c>
      <c r="M2014">
        <v>120</v>
      </c>
      <c r="N2014">
        <v>135</v>
      </c>
      <c r="O2014">
        <v>10</v>
      </c>
      <c r="P2014">
        <v>11</v>
      </c>
      <c r="Q2014" t="s">
        <v>858</v>
      </c>
      <c r="R2014" s="31" t="s">
        <v>420</v>
      </c>
      <c r="S2014">
        <v>1650</v>
      </c>
      <c r="T2014" s="33" t="s">
        <v>427</v>
      </c>
      <c r="U2014">
        <v>4</v>
      </c>
      <c r="V2014">
        <v>59</v>
      </c>
      <c r="W2014">
        <v>3</v>
      </c>
      <c r="X2014">
        <v>1</v>
      </c>
      <c r="Y2014">
        <v>1</v>
      </c>
      <c r="Z2014">
        <v>1</v>
      </c>
      <c r="AA2014">
        <v>6</v>
      </c>
      <c r="AD2014" t="s">
        <v>931</v>
      </c>
      <c r="AE2014">
        <v>1043</v>
      </c>
      <c r="AF2014" t="s">
        <v>46</v>
      </c>
    </row>
    <row r="2015" spans="1:32" x14ac:dyDescent="0.25">
      <c r="A2015" s="24" t="s">
        <v>365</v>
      </c>
      <c r="B2015" s="25" t="s">
        <v>394</v>
      </c>
      <c r="C2015" s="37" t="str">
        <f>VLOOKUP(X2015, method!$A$1:$B$15, 2, 0)</f>
        <v>中前</v>
      </c>
      <c r="D2015">
        <v>8</v>
      </c>
      <c r="E2015" s="141" t="str">
        <f t="shared" si="62"/>
        <v>忠</v>
      </c>
      <c r="F2015" s="141">
        <f>COUNTIF($B$2:B2015,B2015)</f>
        <v>10</v>
      </c>
      <c r="G2015" s="141" t="str">
        <f t="shared" si="63"/>
        <v/>
      </c>
      <c r="H2015">
        <v>9</v>
      </c>
      <c r="I2015">
        <v>4</v>
      </c>
      <c r="J2015" s="66" t="s">
        <v>173</v>
      </c>
      <c r="K2015" s="54" t="s">
        <v>58</v>
      </c>
      <c r="L2015" s="27" t="s">
        <v>65</v>
      </c>
      <c r="M2015">
        <v>120</v>
      </c>
      <c r="N2015">
        <v>116</v>
      </c>
      <c r="O2015">
        <v>10</v>
      </c>
      <c r="P2015">
        <v>12</v>
      </c>
      <c r="Q2015" t="s">
        <v>445</v>
      </c>
      <c r="R2015" s="32" t="s">
        <v>426</v>
      </c>
      <c r="S2015">
        <v>1650</v>
      </c>
      <c r="T2015" s="33" t="s">
        <v>427</v>
      </c>
      <c r="U2015">
        <v>3</v>
      </c>
      <c r="V2015">
        <v>61</v>
      </c>
      <c r="W2015" t="s">
        <v>589</v>
      </c>
      <c r="X2015">
        <v>6</v>
      </c>
      <c r="Y2015">
        <v>6</v>
      </c>
      <c r="Z2015">
        <v>6</v>
      </c>
      <c r="AA2015">
        <v>8</v>
      </c>
      <c r="AD2015" t="s">
        <v>1920</v>
      </c>
      <c r="AE2015">
        <v>1036</v>
      </c>
      <c r="AF2015" t="s">
        <v>786</v>
      </c>
    </row>
    <row r="2016" spans="1:32" x14ac:dyDescent="0.25">
      <c r="A2016" s="24" t="s">
        <v>365</v>
      </c>
      <c r="B2016" s="25" t="s">
        <v>394</v>
      </c>
      <c r="C2016" s="36" t="str">
        <f>VLOOKUP(X2016, method!$A$1:$B$15, 2, 0)</f>
        <v>中後</v>
      </c>
      <c r="D2016" s="30">
        <v>5</v>
      </c>
      <c r="E2016" s="141" t="str">
        <f t="shared" si="62"/>
        <v>忠</v>
      </c>
      <c r="F2016" s="141">
        <f>COUNTIF($B$2:B2016,B2016)</f>
        <v>11</v>
      </c>
      <c r="G2016" s="141" t="str">
        <f t="shared" si="63"/>
        <v/>
      </c>
      <c r="H2016">
        <v>9</v>
      </c>
      <c r="I2016">
        <v>6</v>
      </c>
      <c r="J2016" s="66" t="s">
        <v>173</v>
      </c>
      <c r="K2016" s="48" t="s">
        <v>26</v>
      </c>
      <c r="L2016" s="27" t="s">
        <v>65</v>
      </c>
      <c r="M2016">
        <v>120</v>
      </c>
      <c r="N2016">
        <v>121</v>
      </c>
      <c r="O2016">
        <v>10</v>
      </c>
      <c r="P2016">
        <v>85</v>
      </c>
      <c r="Q2016" t="s">
        <v>558</v>
      </c>
      <c r="R2016" t="s">
        <v>483</v>
      </c>
      <c r="S2016">
        <v>1400</v>
      </c>
      <c r="T2016" s="33" t="s">
        <v>427</v>
      </c>
      <c r="U2016">
        <v>3</v>
      </c>
      <c r="V2016">
        <v>62</v>
      </c>
      <c r="W2016" s="12" t="s">
        <v>539</v>
      </c>
      <c r="X2016">
        <v>8</v>
      </c>
      <c r="Y2016">
        <v>9</v>
      </c>
      <c r="Z2016">
        <v>8</v>
      </c>
      <c r="AA2016">
        <v>5</v>
      </c>
      <c r="AD2016" t="s">
        <v>1921</v>
      </c>
      <c r="AE2016">
        <v>1039</v>
      </c>
      <c r="AF2016" t="s">
        <v>99</v>
      </c>
    </row>
    <row r="2017" spans="1:32" x14ac:dyDescent="0.25">
      <c r="A2017" s="24" t="s">
        <v>365</v>
      </c>
      <c r="B2017" s="25" t="s">
        <v>394</v>
      </c>
      <c r="C2017" s="36" t="str">
        <f>VLOOKUP(X2017, method!$A$1:$B$15, 2, 0)</f>
        <v>中後</v>
      </c>
      <c r="D2017">
        <v>9</v>
      </c>
      <c r="E2017" s="141" t="str">
        <f t="shared" si="62"/>
        <v>忠</v>
      </c>
      <c r="F2017" s="141">
        <f>COUNTIF($B$2:B2017,B2017)</f>
        <v>12</v>
      </c>
      <c r="G2017" s="141" t="str">
        <f t="shared" si="63"/>
        <v/>
      </c>
      <c r="H2017">
        <v>9</v>
      </c>
      <c r="I2017">
        <v>3</v>
      </c>
      <c r="J2017" s="66" t="s">
        <v>173</v>
      </c>
      <c r="K2017" s="51" t="s">
        <v>43</v>
      </c>
      <c r="L2017" s="27" t="s">
        <v>65</v>
      </c>
      <c r="M2017">
        <v>120</v>
      </c>
      <c r="N2017">
        <v>122</v>
      </c>
      <c r="O2017">
        <v>10</v>
      </c>
      <c r="P2017">
        <v>12</v>
      </c>
      <c r="Q2017" t="s">
        <v>742</v>
      </c>
      <c r="R2017" s="32" t="s">
        <v>426</v>
      </c>
      <c r="S2017" s="40">
        <v>1200</v>
      </c>
      <c r="T2017" s="33" t="s">
        <v>417</v>
      </c>
      <c r="U2017">
        <v>3</v>
      </c>
      <c r="V2017">
        <v>62</v>
      </c>
      <c r="W2017" t="s">
        <v>453</v>
      </c>
      <c r="X2017">
        <v>9</v>
      </c>
      <c r="Y2017">
        <v>8</v>
      </c>
      <c r="Z2017">
        <v>9</v>
      </c>
      <c r="AD2017" t="s">
        <v>1894</v>
      </c>
      <c r="AE2017">
        <v>1051</v>
      </c>
      <c r="AF2017" t="s">
        <v>99</v>
      </c>
    </row>
    <row r="2018" spans="1:32" x14ac:dyDescent="0.25">
      <c r="A2018" s="24" t="s">
        <v>365</v>
      </c>
      <c r="B2018" s="25" t="s">
        <v>394</v>
      </c>
      <c r="C2018" s="35" t="str">
        <f>VLOOKUP(X2018, method!$A$1:$B$15, 2, 0)</f>
        <v>放頭</v>
      </c>
      <c r="D2018">
        <v>9</v>
      </c>
      <c r="E2018" s="141" t="str">
        <f t="shared" si="62"/>
        <v>忠</v>
      </c>
      <c r="F2018" s="141">
        <f>COUNTIF($B$2:B2018,B2018)</f>
        <v>13</v>
      </c>
      <c r="G2018" s="141" t="str">
        <f t="shared" si="63"/>
        <v/>
      </c>
      <c r="H2018">
        <v>9</v>
      </c>
      <c r="I2018">
        <v>1</v>
      </c>
      <c r="J2018" s="66" t="s">
        <v>173</v>
      </c>
      <c r="K2018" s="66" t="s">
        <v>173</v>
      </c>
      <c r="L2018" s="27" t="s">
        <v>65</v>
      </c>
      <c r="M2018">
        <v>120</v>
      </c>
      <c r="N2018">
        <v>119</v>
      </c>
      <c r="O2018">
        <v>10</v>
      </c>
      <c r="P2018">
        <v>5.7</v>
      </c>
      <c r="Q2018" t="s">
        <v>451</v>
      </c>
      <c r="R2018" s="31" t="s">
        <v>420</v>
      </c>
      <c r="S2018">
        <v>1650</v>
      </c>
      <c r="T2018" s="33" t="s">
        <v>417</v>
      </c>
      <c r="U2018">
        <v>3</v>
      </c>
      <c r="V2018">
        <v>62</v>
      </c>
      <c r="W2018" t="s">
        <v>533</v>
      </c>
      <c r="X2018">
        <v>3</v>
      </c>
      <c r="Y2018">
        <v>3</v>
      </c>
      <c r="Z2018">
        <v>3</v>
      </c>
      <c r="AA2018">
        <v>9</v>
      </c>
      <c r="AD2018" t="s">
        <v>644</v>
      </c>
      <c r="AE2018">
        <v>1052</v>
      </c>
      <c r="AF2018" t="s">
        <v>99</v>
      </c>
    </row>
    <row r="2019" spans="1:32" x14ac:dyDescent="0.25">
      <c r="A2019" s="24" t="s">
        <v>365</v>
      </c>
      <c r="B2019" s="25" t="s">
        <v>394</v>
      </c>
      <c r="C2019" s="36" t="str">
        <f>VLOOKUP(X2019, method!$A$1:$B$15, 2, 0)</f>
        <v>中後</v>
      </c>
      <c r="D2019" s="28">
        <v>1</v>
      </c>
      <c r="E2019" s="140" t="str">
        <f t="shared" si="62"/>
        <v>忠</v>
      </c>
      <c r="F2019" s="140">
        <f>COUNTIF($B$2:B2019,B2019)</f>
        <v>14</v>
      </c>
      <c r="G2019" s="140" t="str">
        <f t="shared" si="63"/>
        <v/>
      </c>
      <c r="H2019">
        <v>9</v>
      </c>
      <c r="I2019">
        <v>7</v>
      </c>
      <c r="J2019" s="66" t="s">
        <v>173</v>
      </c>
      <c r="K2019" s="55" t="s">
        <v>64</v>
      </c>
      <c r="L2019" s="27" t="s">
        <v>65</v>
      </c>
      <c r="M2019">
        <v>120</v>
      </c>
      <c r="N2019">
        <v>130</v>
      </c>
      <c r="O2019">
        <v>10</v>
      </c>
      <c r="P2019">
        <v>7.9</v>
      </c>
      <c r="Q2019" t="s">
        <v>583</v>
      </c>
      <c r="R2019" s="32" t="s">
        <v>432</v>
      </c>
      <c r="S2019">
        <v>1650</v>
      </c>
      <c r="T2019" s="33" t="s">
        <v>417</v>
      </c>
      <c r="U2019">
        <v>4</v>
      </c>
      <c r="V2019">
        <v>55</v>
      </c>
      <c r="W2019" s="12" t="s">
        <v>423</v>
      </c>
      <c r="X2019">
        <v>10</v>
      </c>
      <c r="Y2019">
        <v>10</v>
      </c>
      <c r="Z2019">
        <v>8</v>
      </c>
      <c r="AA2019">
        <v>1</v>
      </c>
      <c r="AD2019" t="s">
        <v>1922</v>
      </c>
      <c r="AE2019">
        <v>1074</v>
      </c>
      <c r="AF2019" t="s">
        <v>99</v>
      </c>
    </row>
    <row r="2020" spans="1:32" x14ac:dyDescent="0.25">
      <c r="A2020" s="24" t="s">
        <v>365</v>
      </c>
      <c r="B2020" s="25" t="s">
        <v>394</v>
      </c>
      <c r="C2020" s="37" t="str">
        <f>VLOOKUP(X2020, method!$A$1:$B$15, 2, 0)</f>
        <v>中前</v>
      </c>
      <c r="D2020">
        <v>6</v>
      </c>
      <c r="E2020" s="141" t="str">
        <f t="shared" si="62"/>
        <v>忠</v>
      </c>
      <c r="F2020" s="141">
        <f>COUNTIF($B$2:B2020,B2020)</f>
        <v>15</v>
      </c>
      <c r="G2020" s="141" t="str">
        <f t="shared" si="63"/>
        <v/>
      </c>
      <c r="H2020">
        <v>9</v>
      </c>
      <c r="I2020">
        <v>7</v>
      </c>
      <c r="J2020" s="66" t="s">
        <v>173</v>
      </c>
      <c r="K2020" s="79" t="s">
        <v>702</v>
      </c>
      <c r="L2020" s="27" t="s">
        <v>65</v>
      </c>
      <c r="M2020">
        <v>120</v>
      </c>
      <c r="N2020">
        <v>134</v>
      </c>
      <c r="O2020">
        <v>10</v>
      </c>
      <c r="P2020">
        <v>15</v>
      </c>
      <c r="Q2020" t="s">
        <v>868</v>
      </c>
      <c r="R2020" t="s">
        <v>483</v>
      </c>
      <c r="S2020">
        <v>1400</v>
      </c>
      <c r="T2020" s="33" t="s">
        <v>417</v>
      </c>
      <c r="U2020">
        <v>4</v>
      </c>
      <c r="V2020">
        <v>57</v>
      </c>
      <c r="W2020" t="s">
        <v>519</v>
      </c>
      <c r="X2020">
        <v>6</v>
      </c>
      <c r="Y2020">
        <v>6</v>
      </c>
      <c r="Z2020">
        <v>5</v>
      </c>
      <c r="AA2020">
        <v>6</v>
      </c>
      <c r="AD2020" t="s">
        <v>1923</v>
      </c>
      <c r="AE2020">
        <v>1053</v>
      </c>
      <c r="AF2020" t="s">
        <v>99</v>
      </c>
    </row>
    <row r="2021" spans="1:32" x14ac:dyDescent="0.25">
      <c r="A2021" s="24" t="s">
        <v>365</v>
      </c>
      <c r="B2021" s="25" t="s">
        <v>394</v>
      </c>
      <c r="C2021" s="36" t="str">
        <f>VLOOKUP(X2021, method!$A$1:$B$15, 2, 0)</f>
        <v>中後</v>
      </c>
      <c r="D2021" s="30">
        <v>4</v>
      </c>
      <c r="E2021" s="141" t="str">
        <f t="shared" si="62"/>
        <v>忠</v>
      </c>
      <c r="F2021" s="141">
        <f>COUNTIF($B$2:B2021,B2021)</f>
        <v>16</v>
      </c>
      <c r="G2021" s="141" t="str">
        <f t="shared" si="63"/>
        <v/>
      </c>
      <c r="H2021">
        <v>9</v>
      </c>
      <c r="I2021">
        <v>3</v>
      </c>
      <c r="J2021" s="66" t="s">
        <v>173</v>
      </c>
      <c r="K2021" s="55" t="s">
        <v>64</v>
      </c>
      <c r="L2021" s="27" t="s">
        <v>65</v>
      </c>
      <c r="M2021">
        <v>120</v>
      </c>
      <c r="N2021">
        <v>133</v>
      </c>
      <c r="O2021">
        <v>10</v>
      </c>
      <c r="P2021">
        <v>17</v>
      </c>
      <c r="Q2021" t="s">
        <v>591</v>
      </c>
      <c r="R2021" s="32" t="s">
        <v>432</v>
      </c>
      <c r="S2021" s="40">
        <v>1200</v>
      </c>
      <c r="T2021" s="33" t="s">
        <v>417</v>
      </c>
      <c r="U2021">
        <v>4</v>
      </c>
      <c r="V2021">
        <v>58</v>
      </c>
      <c r="W2021" s="12">
        <v>2</v>
      </c>
      <c r="X2021">
        <v>8</v>
      </c>
      <c r="Y2021">
        <v>7</v>
      </c>
      <c r="Z2021">
        <v>4</v>
      </c>
      <c r="AD2021" t="s">
        <v>284</v>
      </c>
      <c r="AE2021">
        <v>1066</v>
      </c>
      <c r="AF2021" t="s">
        <v>99</v>
      </c>
    </row>
    <row r="2022" spans="1:32" x14ac:dyDescent="0.25">
      <c r="A2022" s="24" t="s">
        <v>365</v>
      </c>
      <c r="B2022" s="25" t="s">
        <v>394</v>
      </c>
      <c r="C2022" s="36" t="str">
        <f>VLOOKUP(X2022, method!$A$1:$B$15, 2, 0)</f>
        <v>中後</v>
      </c>
      <c r="D2022">
        <v>9</v>
      </c>
      <c r="E2022" s="141" t="str">
        <f t="shared" si="62"/>
        <v>忠</v>
      </c>
      <c r="F2022" s="141">
        <f>COUNTIF($B$2:B2022,B2022)</f>
        <v>17</v>
      </c>
      <c r="G2022" s="141" t="str">
        <f t="shared" si="63"/>
        <v/>
      </c>
      <c r="H2022">
        <v>9</v>
      </c>
      <c r="I2022">
        <v>5</v>
      </c>
      <c r="J2022" s="66" t="s">
        <v>173</v>
      </c>
      <c r="K2022" s="67" t="s">
        <v>195</v>
      </c>
      <c r="L2022" s="27" t="s">
        <v>65</v>
      </c>
      <c r="M2022">
        <v>120</v>
      </c>
      <c r="N2022">
        <v>120</v>
      </c>
      <c r="O2022">
        <v>10</v>
      </c>
      <c r="P2022">
        <v>10</v>
      </c>
      <c r="Q2022" t="s">
        <v>592</v>
      </c>
      <c r="R2022" s="31" t="s">
        <v>420</v>
      </c>
      <c r="S2022" s="40">
        <v>1200</v>
      </c>
      <c r="T2022" s="33" t="s">
        <v>427</v>
      </c>
      <c r="U2022">
        <v>3</v>
      </c>
      <c r="V2022">
        <v>60</v>
      </c>
      <c r="W2022" t="s">
        <v>522</v>
      </c>
      <c r="X2022">
        <v>10</v>
      </c>
      <c r="Y2022">
        <v>10</v>
      </c>
      <c r="Z2022">
        <v>9</v>
      </c>
      <c r="AD2022" t="s">
        <v>762</v>
      </c>
      <c r="AE2022">
        <v>1062</v>
      </c>
      <c r="AF2022" t="s">
        <v>99</v>
      </c>
    </row>
    <row r="2023" spans="1:32" x14ac:dyDescent="0.25">
      <c r="A2023" s="24" t="s">
        <v>365</v>
      </c>
      <c r="B2023" s="25" t="s">
        <v>394</v>
      </c>
      <c r="C2023" s="37" t="str">
        <f>VLOOKUP(X2023, method!$A$1:$B$15, 2, 0)</f>
        <v>中前</v>
      </c>
      <c r="D2023">
        <v>11</v>
      </c>
      <c r="E2023" s="141" t="str">
        <f t="shared" si="62"/>
        <v>忠</v>
      </c>
      <c r="F2023" s="141">
        <f>COUNTIF($B$2:B2023,B2023)</f>
        <v>18</v>
      </c>
      <c r="G2023" s="141" t="str">
        <f t="shared" si="63"/>
        <v/>
      </c>
      <c r="H2023">
        <v>9</v>
      </c>
      <c r="I2023">
        <v>6</v>
      </c>
      <c r="J2023" s="66" t="s">
        <v>173</v>
      </c>
      <c r="K2023" s="65" t="s">
        <v>167</v>
      </c>
      <c r="L2023" s="27" t="s">
        <v>65</v>
      </c>
      <c r="M2023">
        <v>120</v>
      </c>
      <c r="N2023">
        <v>121</v>
      </c>
      <c r="O2023">
        <v>10</v>
      </c>
      <c r="P2023">
        <v>29</v>
      </c>
      <c r="Q2023" t="s">
        <v>832</v>
      </c>
      <c r="R2023" t="s">
        <v>508</v>
      </c>
      <c r="S2023">
        <v>1400</v>
      </c>
      <c r="T2023" s="33" t="s">
        <v>417</v>
      </c>
      <c r="U2023">
        <v>3</v>
      </c>
      <c r="V2023">
        <v>62</v>
      </c>
      <c r="W2023">
        <v>4</v>
      </c>
      <c r="X2023">
        <v>6</v>
      </c>
      <c r="Y2023">
        <v>5</v>
      </c>
      <c r="Z2023">
        <v>4</v>
      </c>
      <c r="AA2023">
        <v>11</v>
      </c>
      <c r="AD2023" t="s">
        <v>1924</v>
      </c>
      <c r="AE2023">
        <v>1061</v>
      </c>
      <c r="AF2023" t="s">
        <v>99</v>
      </c>
    </row>
    <row r="2024" spans="1:32" x14ac:dyDescent="0.25">
      <c r="A2024" s="24" t="s">
        <v>365</v>
      </c>
      <c r="B2024" s="25" t="s">
        <v>394</v>
      </c>
      <c r="C2024" s="36" t="str">
        <f>VLOOKUP(X2024, method!$A$1:$B$15, 2, 0)</f>
        <v>中後</v>
      </c>
      <c r="D2024">
        <v>6</v>
      </c>
      <c r="E2024" s="141" t="str">
        <f t="shared" si="62"/>
        <v>忠</v>
      </c>
      <c r="F2024" s="141">
        <f>COUNTIF($B$2:B2024,B2024)</f>
        <v>19</v>
      </c>
      <c r="G2024" s="141" t="str">
        <f t="shared" si="63"/>
        <v/>
      </c>
      <c r="H2024">
        <v>9</v>
      </c>
      <c r="I2024">
        <v>2</v>
      </c>
      <c r="J2024" s="66" t="s">
        <v>173</v>
      </c>
      <c r="K2024" s="65" t="s">
        <v>167</v>
      </c>
      <c r="L2024" s="27" t="s">
        <v>65</v>
      </c>
      <c r="M2024">
        <v>120</v>
      </c>
      <c r="N2024">
        <v>118</v>
      </c>
      <c r="O2024">
        <v>10</v>
      </c>
      <c r="P2024">
        <v>71</v>
      </c>
      <c r="Q2024" t="s">
        <v>834</v>
      </c>
      <c r="R2024" t="s">
        <v>465</v>
      </c>
      <c r="S2024">
        <v>1000</v>
      </c>
      <c r="T2024" s="33" t="s">
        <v>427</v>
      </c>
      <c r="U2024">
        <v>3</v>
      </c>
      <c r="V2024">
        <v>63</v>
      </c>
      <c r="W2024" t="s">
        <v>474</v>
      </c>
      <c r="X2024">
        <v>10</v>
      </c>
      <c r="Y2024">
        <v>4</v>
      </c>
      <c r="Z2024">
        <v>6</v>
      </c>
      <c r="AD2024" t="s">
        <v>1783</v>
      </c>
      <c r="AE2024">
        <v>1047</v>
      </c>
      <c r="AF2024" t="s">
        <v>789</v>
      </c>
    </row>
    <row r="2025" spans="1:32" x14ac:dyDescent="0.25">
      <c r="A2025" s="24" t="s">
        <v>365</v>
      </c>
      <c r="B2025" s="25" t="s">
        <v>394</v>
      </c>
      <c r="C2025" s="36" t="str">
        <f>VLOOKUP(X2025, method!$A$1:$B$15, 2, 0)</f>
        <v>中後</v>
      </c>
      <c r="D2025">
        <v>7</v>
      </c>
      <c r="E2025" s="141" t="str">
        <f t="shared" si="62"/>
        <v>忠</v>
      </c>
      <c r="F2025" s="141">
        <f>COUNTIF($B$2:B2025,B2025)</f>
        <v>20</v>
      </c>
      <c r="G2025" s="141" t="str">
        <f t="shared" si="63"/>
        <v/>
      </c>
      <c r="H2025">
        <v>9</v>
      </c>
      <c r="I2025">
        <v>4</v>
      </c>
      <c r="J2025" s="66" t="s">
        <v>173</v>
      </c>
      <c r="K2025" s="52" t="s">
        <v>49</v>
      </c>
      <c r="L2025" s="27" t="s">
        <v>65</v>
      </c>
      <c r="M2025">
        <v>120</v>
      </c>
      <c r="N2025">
        <v>120</v>
      </c>
      <c r="O2025">
        <v>10</v>
      </c>
      <c r="P2025">
        <v>18</v>
      </c>
      <c r="Q2025" t="s">
        <v>595</v>
      </c>
      <c r="R2025" s="32" t="s">
        <v>432</v>
      </c>
      <c r="S2025" s="40">
        <v>1200</v>
      </c>
      <c r="T2025" s="33" t="s">
        <v>417</v>
      </c>
      <c r="U2025">
        <v>3</v>
      </c>
      <c r="V2025">
        <v>64</v>
      </c>
      <c r="W2025" s="12" t="s">
        <v>539</v>
      </c>
      <c r="X2025">
        <v>10</v>
      </c>
      <c r="Y2025">
        <v>7</v>
      </c>
      <c r="Z2025">
        <v>7</v>
      </c>
      <c r="AD2025" t="s">
        <v>523</v>
      </c>
      <c r="AE2025">
        <v>1051</v>
      </c>
      <c r="AF2025" t="s">
        <v>46</v>
      </c>
    </row>
    <row r="2026" spans="1:32" x14ac:dyDescent="0.25">
      <c r="A2026" s="24" t="s">
        <v>365</v>
      </c>
      <c r="B2026" s="25" t="s">
        <v>394</v>
      </c>
      <c r="C2026" s="37" t="str">
        <f>VLOOKUP(X2026, method!$A$1:$B$15, 2, 0)</f>
        <v>中前</v>
      </c>
      <c r="D2026">
        <v>6</v>
      </c>
      <c r="E2026" s="141" t="str">
        <f t="shared" si="62"/>
        <v>忠</v>
      </c>
      <c r="F2026" s="141">
        <f>COUNTIF($B$2:B2026,B2026)</f>
        <v>21</v>
      </c>
      <c r="G2026" s="141" t="str">
        <f t="shared" si="63"/>
        <v/>
      </c>
      <c r="H2026">
        <v>9</v>
      </c>
      <c r="I2026">
        <v>3</v>
      </c>
      <c r="J2026" s="66" t="s">
        <v>173</v>
      </c>
      <c r="K2026" s="52" t="s">
        <v>49</v>
      </c>
      <c r="L2026" s="27" t="s">
        <v>65</v>
      </c>
      <c r="M2026">
        <v>120</v>
      </c>
      <c r="N2026">
        <v>121</v>
      </c>
      <c r="O2026">
        <v>10</v>
      </c>
      <c r="P2026">
        <v>17</v>
      </c>
      <c r="Q2026" t="s">
        <v>478</v>
      </c>
      <c r="R2026" t="s">
        <v>479</v>
      </c>
      <c r="S2026" s="40">
        <v>1200</v>
      </c>
      <c r="T2026" s="34" t="s">
        <v>480</v>
      </c>
      <c r="U2026">
        <v>3</v>
      </c>
      <c r="V2026">
        <v>64</v>
      </c>
      <c r="W2026">
        <v>12</v>
      </c>
      <c r="X2026">
        <v>4</v>
      </c>
      <c r="Y2026">
        <v>5</v>
      </c>
      <c r="Z2026">
        <v>6</v>
      </c>
      <c r="AD2026" t="s">
        <v>1925</v>
      </c>
      <c r="AE2026">
        <v>1052</v>
      </c>
      <c r="AF2026" t="s">
        <v>639</v>
      </c>
    </row>
    <row r="2027" spans="1:32" x14ac:dyDescent="0.25">
      <c r="A2027" s="24" t="s">
        <v>365</v>
      </c>
      <c r="B2027" s="26" t="s">
        <v>397</v>
      </c>
      <c r="C2027" s="35" t="str">
        <f>VLOOKUP(X2027, method!$A$1:$B$15, 2, 0)</f>
        <v>放頭</v>
      </c>
      <c r="D2027" s="28">
        <v>1</v>
      </c>
      <c r="E2027" s="140" t="str">
        <f t="shared" si="62"/>
        <v>忠</v>
      </c>
      <c r="F2027" s="140">
        <f>COUNTIF($B$2:B2027,B2027)</f>
        <v>1</v>
      </c>
      <c r="G2027" s="140" t="str">
        <f t="shared" si="63"/>
        <v/>
      </c>
      <c r="H2027">
        <v>3</v>
      </c>
      <c r="I2027">
        <v>9</v>
      </c>
      <c r="J2027" s="61" t="s">
        <v>106</v>
      </c>
      <c r="K2027" s="61" t="s">
        <v>106</v>
      </c>
      <c r="L2027" s="19" t="s">
        <v>81</v>
      </c>
      <c r="M2027">
        <v>118</v>
      </c>
      <c r="N2027">
        <v>130</v>
      </c>
      <c r="O2027">
        <v>11</v>
      </c>
      <c r="P2027">
        <v>6.4</v>
      </c>
      <c r="Q2027" t="s">
        <v>415</v>
      </c>
      <c r="R2027" s="32" t="s">
        <v>416</v>
      </c>
      <c r="S2027" s="40">
        <v>1200</v>
      </c>
      <c r="T2027" s="33" t="s">
        <v>417</v>
      </c>
      <c r="U2027">
        <v>4</v>
      </c>
      <c r="V2027">
        <v>55</v>
      </c>
      <c r="W2027" s="12" t="s">
        <v>989</v>
      </c>
      <c r="X2027">
        <v>1</v>
      </c>
      <c r="Y2027">
        <v>1</v>
      </c>
      <c r="Z2027">
        <v>1</v>
      </c>
      <c r="AD2027" t="s">
        <v>398</v>
      </c>
      <c r="AE2027">
        <v>1103</v>
      </c>
      <c r="AF2027" t="s">
        <v>17</v>
      </c>
    </row>
    <row r="2028" spans="1:32" x14ac:dyDescent="0.25">
      <c r="A2028" s="24" t="s">
        <v>365</v>
      </c>
      <c r="B2028" s="26" t="s">
        <v>397</v>
      </c>
      <c r="C2028" s="35" t="str">
        <f>VLOOKUP(X2028, method!$A$1:$B$15, 2, 0)</f>
        <v>放頭</v>
      </c>
      <c r="D2028" s="28">
        <v>1</v>
      </c>
      <c r="E2028" s="140" t="str">
        <f t="shared" si="62"/>
        <v>忠</v>
      </c>
      <c r="F2028" s="140">
        <f>COUNTIF($B$2:B2028,B2028)</f>
        <v>2</v>
      </c>
      <c r="G2028" s="140" t="str">
        <f t="shared" si="63"/>
        <v/>
      </c>
      <c r="H2028">
        <v>3</v>
      </c>
      <c r="I2028">
        <v>7</v>
      </c>
      <c r="J2028" s="61" t="s">
        <v>106</v>
      </c>
      <c r="K2028" s="61" t="s">
        <v>106</v>
      </c>
      <c r="L2028" s="19" t="s">
        <v>81</v>
      </c>
      <c r="M2028">
        <v>118</v>
      </c>
      <c r="N2028">
        <v>125</v>
      </c>
      <c r="O2028">
        <v>11</v>
      </c>
      <c r="P2028">
        <v>3.4</v>
      </c>
      <c r="Q2028" t="s">
        <v>543</v>
      </c>
      <c r="R2028" s="32" t="s">
        <v>426</v>
      </c>
      <c r="S2028" s="40">
        <v>1200</v>
      </c>
      <c r="T2028" s="33" t="s">
        <v>417</v>
      </c>
      <c r="U2028">
        <v>4</v>
      </c>
      <c r="V2028">
        <v>50</v>
      </c>
      <c r="W2028" s="12" t="s">
        <v>581</v>
      </c>
      <c r="X2028">
        <v>2</v>
      </c>
      <c r="Y2028">
        <v>1</v>
      </c>
      <c r="Z2028">
        <v>1</v>
      </c>
      <c r="AD2028" t="s">
        <v>256</v>
      </c>
      <c r="AE2028">
        <v>1086</v>
      </c>
      <c r="AF2028" t="s">
        <v>17</v>
      </c>
    </row>
    <row r="2029" spans="1:32" x14ac:dyDescent="0.25">
      <c r="A2029" s="24" t="s">
        <v>365</v>
      </c>
      <c r="B2029" s="26" t="s">
        <v>397</v>
      </c>
      <c r="C2029" s="35" t="str">
        <f>VLOOKUP(X2029, method!$A$1:$B$15, 2, 0)</f>
        <v>放頭</v>
      </c>
      <c r="D2029" s="28">
        <v>3</v>
      </c>
      <c r="E2029" s="140" t="str">
        <f t="shared" si="62"/>
        <v>忠</v>
      </c>
      <c r="F2029" s="140">
        <f>COUNTIF($B$2:B2029,B2029)</f>
        <v>3</v>
      </c>
      <c r="G2029" s="140" t="str">
        <f t="shared" si="63"/>
        <v/>
      </c>
      <c r="H2029">
        <v>3</v>
      </c>
      <c r="I2029">
        <v>7</v>
      </c>
      <c r="J2029" s="61" t="s">
        <v>106</v>
      </c>
      <c r="K2029" s="61" t="s">
        <v>106</v>
      </c>
      <c r="L2029" s="19" t="s">
        <v>81</v>
      </c>
      <c r="M2029">
        <v>118</v>
      </c>
      <c r="N2029">
        <v>125</v>
      </c>
      <c r="O2029">
        <v>11</v>
      </c>
      <c r="P2029">
        <v>6</v>
      </c>
      <c r="Q2029" t="s">
        <v>974</v>
      </c>
      <c r="R2029" t="s">
        <v>479</v>
      </c>
      <c r="S2029" s="40">
        <v>1200</v>
      </c>
      <c r="T2029" s="33" t="s">
        <v>417</v>
      </c>
      <c r="U2029">
        <v>4</v>
      </c>
      <c r="V2029">
        <v>50</v>
      </c>
      <c r="W2029">
        <v>3</v>
      </c>
      <c r="X2029">
        <v>1</v>
      </c>
      <c r="Y2029">
        <v>2</v>
      </c>
      <c r="Z2029">
        <v>3</v>
      </c>
      <c r="AD2029" t="s">
        <v>593</v>
      </c>
      <c r="AE2029">
        <v>1083</v>
      </c>
      <c r="AF2029" t="s">
        <v>17</v>
      </c>
    </row>
    <row r="2030" spans="1:32" x14ac:dyDescent="0.25">
      <c r="A2030" s="24" t="s">
        <v>365</v>
      </c>
      <c r="B2030" s="26" t="s">
        <v>397</v>
      </c>
      <c r="C2030" s="35" t="str">
        <f>VLOOKUP(X2030, method!$A$1:$B$15, 2, 0)</f>
        <v>放頭</v>
      </c>
      <c r="D2030" s="28">
        <v>2</v>
      </c>
      <c r="E2030" s="140" t="str">
        <f t="shared" si="62"/>
        <v>忠</v>
      </c>
      <c r="F2030" s="140">
        <f>COUNTIF($B$2:B2030,B2030)</f>
        <v>4</v>
      </c>
      <c r="G2030" s="140" t="str">
        <f t="shared" si="63"/>
        <v/>
      </c>
      <c r="H2030">
        <v>3</v>
      </c>
      <c r="I2030">
        <v>6</v>
      </c>
      <c r="J2030" s="61" t="s">
        <v>106</v>
      </c>
      <c r="K2030" s="61" t="s">
        <v>106</v>
      </c>
      <c r="L2030" s="19" t="s">
        <v>81</v>
      </c>
      <c r="M2030">
        <v>118</v>
      </c>
      <c r="N2030">
        <v>122</v>
      </c>
      <c r="O2030">
        <v>11</v>
      </c>
      <c r="P2030">
        <v>8.9</v>
      </c>
      <c r="Q2030" t="s">
        <v>498</v>
      </c>
      <c r="R2030" t="s">
        <v>479</v>
      </c>
      <c r="S2030">
        <v>1000</v>
      </c>
      <c r="T2030" s="33" t="s">
        <v>427</v>
      </c>
      <c r="U2030">
        <v>4</v>
      </c>
      <c r="V2030">
        <v>49</v>
      </c>
      <c r="W2030" s="12" t="s">
        <v>423</v>
      </c>
      <c r="X2030">
        <v>1</v>
      </c>
      <c r="Y2030">
        <v>1</v>
      </c>
      <c r="Z2030">
        <v>2</v>
      </c>
      <c r="AD2030" t="s">
        <v>1926</v>
      </c>
      <c r="AE2030">
        <v>1073</v>
      </c>
      <c r="AF2030" t="s">
        <v>17</v>
      </c>
    </row>
    <row r="2031" spans="1:32" x14ac:dyDescent="0.25">
      <c r="A2031" s="24" t="s">
        <v>365</v>
      </c>
      <c r="B2031" s="26" t="s">
        <v>397</v>
      </c>
      <c r="C2031" s="37" t="str">
        <f>VLOOKUP(X2031, method!$A$1:$B$15, 2, 0)</f>
        <v>中前</v>
      </c>
      <c r="D2031" s="28">
        <v>3</v>
      </c>
      <c r="E2031" s="140" t="str">
        <f t="shared" si="62"/>
        <v>忠</v>
      </c>
      <c r="F2031" s="140">
        <f>COUNTIF($B$2:B2031,B2031)</f>
        <v>5</v>
      </c>
      <c r="G2031" s="140" t="str">
        <f t="shared" si="63"/>
        <v/>
      </c>
      <c r="H2031">
        <v>3</v>
      </c>
      <c r="I2031">
        <v>5</v>
      </c>
      <c r="J2031" s="61" t="s">
        <v>106</v>
      </c>
      <c r="K2031" s="50" t="s">
        <v>565</v>
      </c>
      <c r="L2031" s="19" t="s">
        <v>81</v>
      </c>
      <c r="M2031">
        <v>118</v>
      </c>
      <c r="N2031">
        <v>122</v>
      </c>
      <c r="O2031">
        <v>11</v>
      </c>
      <c r="P2031">
        <v>5.6</v>
      </c>
      <c r="Q2031" t="s">
        <v>500</v>
      </c>
      <c r="R2031" t="s">
        <v>501</v>
      </c>
      <c r="S2031" s="40">
        <v>1200</v>
      </c>
      <c r="T2031" s="33" t="s">
        <v>427</v>
      </c>
      <c r="U2031">
        <v>4</v>
      </c>
      <c r="V2031">
        <v>48</v>
      </c>
      <c r="W2031" s="12" t="s">
        <v>654</v>
      </c>
      <c r="X2031">
        <v>5</v>
      </c>
      <c r="Y2031">
        <v>6</v>
      </c>
      <c r="Z2031">
        <v>3</v>
      </c>
      <c r="AD2031" t="s">
        <v>1927</v>
      </c>
      <c r="AE2031">
        <v>1077</v>
      </c>
      <c r="AF2031" t="s">
        <v>17</v>
      </c>
    </row>
    <row r="2032" spans="1:32" x14ac:dyDescent="0.25">
      <c r="A2032" s="24" t="s">
        <v>365</v>
      </c>
      <c r="B2032" s="26" t="s">
        <v>397</v>
      </c>
      <c r="C2032" s="35" t="str">
        <f>VLOOKUP(X2032, method!$A$1:$B$15, 2, 0)</f>
        <v>放頭</v>
      </c>
      <c r="D2032" s="28">
        <v>2</v>
      </c>
      <c r="E2032" s="140" t="str">
        <f t="shared" si="62"/>
        <v>忠</v>
      </c>
      <c r="F2032" s="140">
        <f>COUNTIF($B$2:B2032,B2032)</f>
        <v>6</v>
      </c>
      <c r="G2032" s="140" t="str">
        <f t="shared" si="63"/>
        <v/>
      </c>
      <c r="H2032">
        <v>3</v>
      </c>
      <c r="I2032">
        <v>2</v>
      </c>
      <c r="J2032" s="61" t="s">
        <v>106</v>
      </c>
      <c r="K2032" s="50" t="s">
        <v>565</v>
      </c>
      <c r="L2032" s="19" t="s">
        <v>81</v>
      </c>
      <c r="M2032">
        <v>118</v>
      </c>
      <c r="N2032">
        <v>121</v>
      </c>
      <c r="O2032">
        <v>11</v>
      </c>
      <c r="P2032">
        <v>5.7</v>
      </c>
      <c r="Q2032" t="s">
        <v>428</v>
      </c>
      <c r="R2032" s="31" t="s">
        <v>420</v>
      </c>
      <c r="S2032" s="40">
        <v>1200</v>
      </c>
      <c r="T2032" s="33" t="s">
        <v>417</v>
      </c>
      <c r="U2032">
        <v>4</v>
      </c>
      <c r="V2032">
        <v>47</v>
      </c>
      <c r="W2032" s="12" t="s">
        <v>539</v>
      </c>
      <c r="X2032">
        <v>3</v>
      </c>
      <c r="Y2032">
        <v>3</v>
      </c>
      <c r="Z2032">
        <v>2</v>
      </c>
      <c r="AD2032" t="s">
        <v>55</v>
      </c>
      <c r="AE2032">
        <v>1063</v>
      </c>
      <c r="AF2032" t="s">
        <v>17</v>
      </c>
    </row>
    <row r="2033" spans="1:32" x14ac:dyDescent="0.25">
      <c r="A2033" s="24" t="s">
        <v>365</v>
      </c>
      <c r="B2033" s="26" t="s">
        <v>397</v>
      </c>
      <c r="C2033" s="36" t="str">
        <f>VLOOKUP(X2033, method!$A$1:$B$15, 2, 0)</f>
        <v>中後</v>
      </c>
      <c r="D2033">
        <v>6</v>
      </c>
      <c r="E2033" s="141" t="str">
        <f t="shared" si="62"/>
        <v>忠</v>
      </c>
      <c r="F2033" s="141">
        <f>COUNTIF($B$2:B2033,B2033)</f>
        <v>7</v>
      </c>
      <c r="G2033" s="141" t="str">
        <f t="shared" si="63"/>
        <v/>
      </c>
      <c r="H2033">
        <v>3</v>
      </c>
      <c r="I2033">
        <v>12</v>
      </c>
      <c r="J2033" s="61" t="s">
        <v>106</v>
      </c>
      <c r="K2033" s="72" t="s">
        <v>434</v>
      </c>
      <c r="L2033" s="19" t="s">
        <v>81</v>
      </c>
      <c r="M2033">
        <v>118</v>
      </c>
      <c r="N2033">
        <v>123</v>
      </c>
      <c r="O2033">
        <v>11</v>
      </c>
      <c r="P2033">
        <v>15</v>
      </c>
      <c r="Q2033" t="s">
        <v>777</v>
      </c>
      <c r="R2033" s="31" t="s">
        <v>420</v>
      </c>
      <c r="S2033" s="40">
        <v>1200</v>
      </c>
      <c r="T2033" s="33" t="s">
        <v>427</v>
      </c>
      <c r="U2033">
        <v>4</v>
      </c>
      <c r="V2033">
        <v>48</v>
      </c>
      <c r="W2033">
        <v>4</v>
      </c>
      <c r="X2033">
        <v>8</v>
      </c>
      <c r="Y2033">
        <v>9</v>
      </c>
      <c r="Z2033">
        <v>6</v>
      </c>
      <c r="AD2033" t="s">
        <v>463</v>
      </c>
      <c r="AE2033">
        <v>1065</v>
      </c>
      <c r="AF2033" t="s">
        <v>17</v>
      </c>
    </row>
    <row r="2034" spans="1:32" x14ac:dyDescent="0.25">
      <c r="A2034" s="24" t="s">
        <v>365</v>
      </c>
      <c r="B2034" s="26" t="s">
        <v>397</v>
      </c>
      <c r="C2034" s="37" t="str">
        <f>VLOOKUP(X2034, method!$A$1:$B$15, 2, 0)</f>
        <v>中前</v>
      </c>
      <c r="D2034" s="28">
        <v>2</v>
      </c>
      <c r="E2034" s="140" t="str">
        <f t="shared" si="62"/>
        <v>忠</v>
      </c>
      <c r="F2034" s="140">
        <f>COUNTIF($B$2:B2034,B2034)</f>
        <v>8</v>
      </c>
      <c r="G2034" s="140" t="str">
        <f t="shared" si="63"/>
        <v/>
      </c>
      <c r="H2034">
        <v>3</v>
      </c>
      <c r="I2034">
        <v>6</v>
      </c>
      <c r="J2034" s="61" t="s">
        <v>106</v>
      </c>
      <c r="K2034" s="72" t="s">
        <v>434</v>
      </c>
      <c r="L2034" s="19" t="s">
        <v>81</v>
      </c>
      <c r="M2034">
        <v>118</v>
      </c>
      <c r="N2034">
        <v>122</v>
      </c>
      <c r="O2034">
        <v>11</v>
      </c>
      <c r="P2034">
        <v>42</v>
      </c>
      <c r="Q2034" t="s">
        <v>507</v>
      </c>
      <c r="R2034" t="s">
        <v>508</v>
      </c>
      <c r="S2034" s="40">
        <v>1200</v>
      </c>
      <c r="T2034" s="33" t="s">
        <v>417</v>
      </c>
      <c r="U2034">
        <v>4</v>
      </c>
      <c r="V2034">
        <v>47</v>
      </c>
      <c r="W2034" s="12" t="s">
        <v>418</v>
      </c>
      <c r="X2034">
        <v>6</v>
      </c>
      <c r="Y2034">
        <v>6</v>
      </c>
      <c r="Z2034">
        <v>2</v>
      </c>
      <c r="AD2034" t="s">
        <v>1510</v>
      </c>
      <c r="AE2034">
        <v>1073</v>
      </c>
      <c r="AF2034" t="s">
        <v>1090</v>
      </c>
    </row>
    <row r="2035" spans="1:32" x14ac:dyDescent="0.25">
      <c r="A2035" s="24" t="s">
        <v>365</v>
      </c>
      <c r="B2035" s="26" t="s">
        <v>397</v>
      </c>
      <c r="C2035" s="37" t="str">
        <f>VLOOKUP(X2035, method!$A$1:$B$15, 2, 0)</f>
        <v>中前</v>
      </c>
      <c r="D2035">
        <v>10</v>
      </c>
      <c r="E2035" s="141" t="str">
        <f t="shared" si="62"/>
        <v>忠</v>
      </c>
      <c r="F2035" s="141">
        <f>COUNTIF($B$2:B2035,B2035)</f>
        <v>9</v>
      </c>
      <c r="G2035" s="141" t="str">
        <f t="shared" si="63"/>
        <v/>
      </c>
      <c r="H2035">
        <v>3</v>
      </c>
      <c r="I2035">
        <v>6</v>
      </c>
      <c r="J2035" s="61" t="s">
        <v>106</v>
      </c>
      <c r="K2035" s="61" t="s">
        <v>106</v>
      </c>
      <c r="L2035" s="19" t="s">
        <v>81</v>
      </c>
      <c r="M2035">
        <v>118</v>
      </c>
      <c r="N2035">
        <v>124</v>
      </c>
      <c r="O2035">
        <v>11</v>
      </c>
      <c r="P2035">
        <v>69</v>
      </c>
      <c r="Q2035" t="s">
        <v>576</v>
      </c>
      <c r="R2035" t="s">
        <v>508</v>
      </c>
      <c r="S2035" s="40">
        <v>1200</v>
      </c>
      <c r="T2035" s="33" t="s">
        <v>417</v>
      </c>
      <c r="U2035">
        <v>4</v>
      </c>
      <c r="V2035">
        <v>49</v>
      </c>
      <c r="W2035" t="s">
        <v>753</v>
      </c>
      <c r="X2035">
        <v>4</v>
      </c>
      <c r="Y2035">
        <v>7</v>
      </c>
      <c r="Z2035">
        <v>10</v>
      </c>
      <c r="AD2035" t="s">
        <v>733</v>
      </c>
      <c r="AE2035">
        <v>1083</v>
      </c>
      <c r="AF2035" t="s">
        <v>125</v>
      </c>
    </row>
    <row r="2036" spans="1:32" x14ac:dyDescent="0.25">
      <c r="A2036" s="24" t="s">
        <v>365</v>
      </c>
      <c r="B2036" s="26" t="s">
        <v>397</v>
      </c>
      <c r="C2036" s="35" t="str">
        <f>VLOOKUP(X2036, method!$A$1:$B$15, 2, 0)</f>
        <v>放頭</v>
      </c>
      <c r="D2036">
        <v>12</v>
      </c>
      <c r="E2036" s="141" t="str">
        <f t="shared" si="62"/>
        <v>忠</v>
      </c>
      <c r="F2036" s="141">
        <f>COUNTIF($B$2:B2036,B2036)</f>
        <v>10</v>
      </c>
      <c r="G2036" s="141" t="str">
        <f t="shared" si="63"/>
        <v/>
      </c>
      <c r="H2036">
        <v>3</v>
      </c>
      <c r="I2036">
        <v>13</v>
      </c>
      <c r="J2036" s="61" t="s">
        <v>106</v>
      </c>
      <c r="K2036" s="61" t="s">
        <v>106</v>
      </c>
      <c r="L2036" s="19" t="s">
        <v>81</v>
      </c>
      <c r="M2036">
        <v>118</v>
      </c>
      <c r="N2036">
        <v>127</v>
      </c>
      <c r="O2036">
        <v>11</v>
      </c>
      <c r="P2036">
        <v>26</v>
      </c>
      <c r="Q2036" t="s">
        <v>532</v>
      </c>
      <c r="R2036" t="s">
        <v>465</v>
      </c>
      <c r="S2036">
        <v>1400</v>
      </c>
      <c r="T2036" s="33" t="s">
        <v>417</v>
      </c>
      <c r="U2036">
        <v>4</v>
      </c>
      <c r="V2036">
        <v>51</v>
      </c>
      <c r="W2036" t="s">
        <v>516</v>
      </c>
      <c r="X2036">
        <v>3</v>
      </c>
      <c r="Y2036">
        <v>4</v>
      </c>
      <c r="Z2036">
        <v>5</v>
      </c>
      <c r="AA2036">
        <v>12</v>
      </c>
      <c r="AD2036" t="s">
        <v>499</v>
      </c>
      <c r="AE2036">
        <v>1098</v>
      </c>
      <c r="AF2036" t="s">
        <v>46</v>
      </c>
    </row>
    <row r="2037" spans="1:32" x14ac:dyDescent="0.25">
      <c r="A2037" s="24" t="s">
        <v>365</v>
      </c>
      <c r="B2037" s="26" t="s">
        <v>397</v>
      </c>
      <c r="C2037" s="35" t="str">
        <f>VLOOKUP(X2037, method!$A$1:$B$15, 2, 0)</f>
        <v>放頭</v>
      </c>
      <c r="D2037" s="30">
        <v>5</v>
      </c>
      <c r="E2037" s="141" t="str">
        <f t="shared" si="62"/>
        <v>忠</v>
      </c>
      <c r="F2037" s="141">
        <f>COUNTIF($B$2:B2037,B2037)</f>
        <v>11</v>
      </c>
      <c r="G2037" s="141" t="str">
        <f t="shared" si="63"/>
        <v/>
      </c>
      <c r="H2037">
        <v>3</v>
      </c>
      <c r="I2037">
        <v>6</v>
      </c>
      <c r="J2037" s="61" t="s">
        <v>106</v>
      </c>
      <c r="K2037" s="61" t="s">
        <v>106</v>
      </c>
      <c r="L2037" s="19" t="s">
        <v>81</v>
      </c>
      <c r="M2037">
        <v>118</v>
      </c>
      <c r="N2037">
        <v>127</v>
      </c>
      <c r="O2037">
        <v>11</v>
      </c>
      <c r="P2037">
        <v>145</v>
      </c>
      <c r="Q2037" t="s">
        <v>536</v>
      </c>
      <c r="R2037" t="s">
        <v>483</v>
      </c>
      <c r="S2037">
        <v>1400</v>
      </c>
      <c r="T2037" s="33" t="s">
        <v>417</v>
      </c>
      <c r="U2037">
        <v>4</v>
      </c>
      <c r="V2037">
        <v>52</v>
      </c>
      <c r="W2037">
        <v>3</v>
      </c>
      <c r="X2037">
        <v>3</v>
      </c>
      <c r="Y2037">
        <v>3</v>
      </c>
      <c r="Z2037">
        <v>4</v>
      </c>
      <c r="AA2037">
        <v>5</v>
      </c>
      <c r="AD2037" t="s">
        <v>1924</v>
      </c>
      <c r="AE2037">
        <v>1120</v>
      </c>
      <c r="AF2037" t="s">
        <v>46</v>
      </c>
    </row>
    <row r="2038" spans="1:32" x14ac:dyDescent="0.25">
      <c r="A2038" s="24" t="s">
        <v>365</v>
      </c>
      <c r="B2038" s="26" t="s">
        <v>397</v>
      </c>
      <c r="C2038" s="37" t="str">
        <f>VLOOKUP(X2038, method!$A$1:$B$15, 2, 0)</f>
        <v>中前</v>
      </c>
      <c r="D2038">
        <v>13</v>
      </c>
      <c r="E2038" s="141" t="str">
        <f t="shared" si="62"/>
        <v>忠</v>
      </c>
      <c r="F2038" s="141">
        <f>COUNTIF($B$2:B2038,B2038)</f>
        <v>12</v>
      </c>
      <c r="G2038" s="141" t="str">
        <f t="shared" si="63"/>
        <v/>
      </c>
      <c r="H2038">
        <v>3</v>
      </c>
      <c r="I2038">
        <v>2</v>
      </c>
      <c r="J2038" s="61" t="s">
        <v>106</v>
      </c>
      <c r="K2038" s="61" t="s">
        <v>106</v>
      </c>
      <c r="L2038" s="19" t="s">
        <v>81</v>
      </c>
      <c r="M2038">
        <v>118</v>
      </c>
      <c r="N2038">
        <v>127</v>
      </c>
      <c r="O2038">
        <v>11</v>
      </c>
      <c r="P2038">
        <v>28</v>
      </c>
      <c r="Q2038" t="s">
        <v>459</v>
      </c>
      <c r="R2038" t="s">
        <v>501</v>
      </c>
      <c r="S2038" s="40">
        <v>1200</v>
      </c>
      <c r="T2038" s="33" t="s">
        <v>417</v>
      </c>
      <c r="U2038">
        <v>4</v>
      </c>
      <c r="V2038">
        <v>52</v>
      </c>
      <c r="W2038" t="s">
        <v>490</v>
      </c>
      <c r="X2038">
        <v>7</v>
      </c>
      <c r="Y2038">
        <v>7</v>
      </c>
      <c r="Z2038">
        <v>13</v>
      </c>
      <c r="AD2038" t="s">
        <v>819</v>
      </c>
      <c r="AE2038">
        <v>1134</v>
      </c>
      <c r="AF2038" t="s">
        <v>639</v>
      </c>
    </row>
    <row r="2039" spans="1:32" x14ac:dyDescent="0.25">
      <c r="A2039" s="24" t="s">
        <v>365</v>
      </c>
      <c r="B2039" s="27" t="s">
        <v>2497</v>
      </c>
      <c r="C2039" s="36" t="str">
        <f>VLOOKUP(X2039, method!$A$1:$B$15, 2, 0)</f>
        <v>中後</v>
      </c>
      <c r="D2039">
        <v>10</v>
      </c>
      <c r="E2039" s="141" t="str">
        <f t="shared" si="62"/>
        <v/>
      </c>
      <c r="F2039" s="141">
        <f>COUNTIF($B$2:B2039,B2039)</f>
        <v>1</v>
      </c>
      <c r="G2039" s="141" t="str">
        <f t="shared" si="63"/>
        <v/>
      </c>
      <c r="I2039">
        <v>1</v>
      </c>
      <c r="J2039" s="58" t="s">
        <v>2503</v>
      </c>
      <c r="K2039" s="66" t="s">
        <v>173</v>
      </c>
      <c r="L2039" s="19" t="s">
        <v>81</v>
      </c>
      <c r="N2039">
        <v>120</v>
      </c>
      <c r="P2039">
        <v>23</v>
      </c>
      <c r="Q2039" t="s">
        <v>849</v>
      </c>
      <c r="R2039" s="32" t="s">
        <v>432</v>
      </c>
      <c r="S2039">
        <v>1650</v>
      </c>
      <c r="T2039" s="33" t="s">
        <v>417</v>
      </c>
      <c r="U2039">
        <v>3</v>
      </c>
      <c r="V2039">
        <v>65</v>
      </c>
      <c r="W2039">
        <v>7</v>
      </c>
      <c r="X2039">
        <v>9</v>
      </c>
      <c r="Y2039">
        <v>8</v>
      </c>
      <c r="Z2039">
        <v>10</v>
      </c>
      <c r="AA2039">
        <v>10</v>
      </c>
      <c r="AD2039" t="s">
        <v>1928</v>
      </c>
      <c r="AE2039">
        <v>1189</v>
      </c>
      <c r="AF2039" t="s">
        <v>141</v>
      </c>
    </row>
    <row r="2040" spans="1:32" x14ac:dyDescent="0.25">
      <c r="A2040" s="24" t="s">
        <v>365</v>
      </c>
      <c r="B2040" s="27" t="s">
        <v>2497</v>
      </c>
      <c r="C2040" s="37" t="str">
        <f>VLOOKUP(X2040, method!$A$1:$B$15, 2, 0)</f>
        <v>中前</v>
      </c>
      <c r="D2040">
        <v>11</v>
      </c>
      <c r="E2040" s="141" t="str">
        <f t="shared" si="62"/>
        <v/>
      </c>
      <c r="F2040" s="141">
        <f>COUNTIF($B$2:B2040,B2040)</f>
        <v>2</v>
      </c>
      <c r="G2040" s="141" t="str">
        <f t="shared" si="63"/>
        <v/>
      </c>
      <c r="I2040">
        <v>9</v>
      </c>
      <c r="J2040" s="58" t="s">
        <v>2503</v>
      </c>
      <c r="K2040" s="53" t="s">
        <v>53</v>
      </c>
      <c r="L2040" s="19" t="s">
        <v>81</v>
      </c>
      <c r="N2040">
        <v>122</v>
      </c>
      <c r="P2040">
        <v>134</v>
      </c>
      <c r="Q2040" t="s">
        <v>728</v>
      </c>
      <c r="R2040" t="s">
        <v>508</v>
      </c>
      <c r="S2040">
        <v>1600</v>
      </c>
      <c r="T2040" s="33" t="s">
        <v>417</v>
      </c>
      <c r="U2040">
        <v>3</v>
      </c>
      <c r="V2040">
        <v>67</v>
      </c>
      <c r="W2040" t="s">
        <v>474</v>
      </c>
      <c r="X2040">
        <v>6</v>
      </c>
      <c r="Y2040">
        <v>6</v>
      </c>
      <c r="Z2040">
        <v>6</v>
      </c>
      <c r="AA2040">
        <v>11</v>
      </c>
      <c r="AD2040" t="s">
        <v>1092</v>
      </c>
      <c r="AE2040">
        <v>1173</v>
      </c>
      <c r="AF2040" t="s">
        <v>141</v>
      </c>
    </row>
    <row r="2041" spans="1:32" x14ac:dyDescent="0.25">
      <c r="A2041" s="24" t="s">
        <v>365</v>
      </c>
      <c r="B2041" s="27" t="s">
        <v>2497</v>
      </c>
      <c r="C2041" s="37" t="str">
        <f>VLOOKUP(X2041, method!$A$1:$B$15, 2, 0)</f>
        <v>中前</v>
      </c>
      <c r="D2041">
        <v>11</v>
      </c>
      <c r="E2041" s="141" t="str">
        <f t="shared" si="62"/>
        <v/>
      </c>
      <c r="F2041" s="141">
        <f>COUNTIF($B$2:B2041,B2041)</f>
        <v>3</v>
      </c>
      <c r="G2041" s="141" t="str">
        <f t="shared" si="63"/>
        <v/>
      </c>
      <c r="I2041">
        <v>8</v>
      </c>
      <c r="J2041" s="58" t="s">
        <v>2503</v>
      </c>
      <c r="K2041" s="50" t="s">
        <v>565</v>
      </c>
      <c r="L2041" s="19" t="s">
        <v>81</v>
      </c>
      <c r="N2041">
        <v>124</v>
      </c>
      <c r="P2041">
        <v>30</v>
      </c>
      <c r="Q2041" t="s">
        <v>496</v>
      </c>
      <c r="R2041" s="32" t="s">
        <v>432</v>
      </c>
      <c r="S2041">
        <v>1800</v>
      </c>
      <c r="T2041" s="33" t="s">
        <v>427</v>
      </c>
      <c r="U2041">
        <v>3</v>
      </c>
      <c r="V2041">
        <v>69</v>
      </c>
      <c r="W2041" t="s">
        <v>474</v>
      </c>
      <c r="X2041">
        <v>6</v>
      </c>
      <c r="Y2041">
        <v>6</v>
      </c>
      <c r="Z2041">
        <v>7</v>
      </c>
      <c r="AA2041">
        <v>6</v>
      </c>
      <c r="AB2041">
        <v>11</v>
      </c>
      <c r="AD2041" t="s">
        <v>1929</v>
      </c>
      <c r="AE2041">
        <v>1181</v>
      </c>
      <c r="AF2041" t="s">
        <v>141</v>
      </c>
    </row>
    <row r="2042" spans="1:32" x14ac:dyDescent="0.25">
      <c r="A2042" s="24" t="s">
        <v>365</v>
      </c>
      <c r="B2042" s="27" t="s">
        <v>2497</v>
      </c>
      <c r="C2042" s="36" t="str">
        <f>VLOOKUP(X2042, method!$A$1:$B$15, 2, 0)</f>
        <v>中後</v>
      </c>
      <c r="D2042" s="30">
        <v>5</v>
      </c>
      <c r="E2042" s="141" t="str">
        <f t="shared" si="62"/>
        <v/>
      </c>
      <c r="F2042" s="141">
        <f>COUNTIF($B$2:B2042,B2042)</f>
        <v>4</v>
      </c>
      <c r="G2042" s="141" t="str">
        <f t="shared" si="63"/>
        <v/>
      </c>
      <c r="I2042">
        <v>9</v>
      </c>
      <c r="J2042" s="58" t="s">
        <v>2503</v>
      </c>
      <c r="K2042" s="50" t="s">
        <v>565</v>
      </c>
      <c r="L2042" s="19" t="s">
        <v>81</v>
      </c>
      <c r="N2042">
        <v>125</v>
      </c>
      <c r="P2042">
        <v>37</v>
      </c>
      <c r="Q2042" t="s">
        <v>853</v>
      </c>
      <c r="R2042" s="32" t="s">
        <v>432</v>
      </c>
      <c r="S2042">
        <v>1800</v>
      </c>
      <c r="T2042" s="33" t="s">
        <v>427</v>
      </c>
      <c r="U2042">
        <v>3</v>
      </c>
      <c r="V2042">
        <v>71</v>
      </c>
      <c r="W2042" t="s">
        <v>441</v>
      </c>
      <c r="X2042">
        <v>9</v>
      </c>
      <c r="Y2042">
        <v>10</v>
      </c>
      <c r="Z2042">
        <v>10</v>
      </c>
      <c r="AA2042">
        <v>10</v>
      </c>
      <c r="AB2042">
        <v>5</v>
      </c>
      <c r="AD2042" t="s">
        <v>1930</v>
      </c>
      <c r="AE2042">
        <v>1184</v>
      </c>
      <c r="AF2042" t="s">
        <v>141</v>
      </c>
    </row>
    <row r="2043" spans="1:32" x14ac:dyDescent="0.25">
      <c r="A2043" s="24" t="s">
        <v>365</v>
      </c>
      <c r="B2043" s="27" t="s">
        <v>2497</v>
      </c>
      <c r="C2043" s="35" t="str">
        <f>VLOOKUP(X2043, method!$A$1:$B$15, 2, 0)</f>
        <v>放頭</v>
      </c>
      <c r="D2043" s="30">
        <v>4</v>
      </c>
      <c r="E2043" s="141" t="str">
        <f t="shared" si="62"/>
        <v/>
      </c>
      <c r="F2043" s="141">
        <f>COUNTIF($B$2:B2043,B2043)</f>
        <v>5</v>
      </c>
      <c r="G2043" s="141" t="str">
        <f t="shared" si="63"/>
        <v/>
      </c>
      <c r="I2043">
        <v>1</v>
      </c>
      <c r="J2043" s="58" t="s">
        <v>2503</v>
      </c>
      <c r="K2043" s="64" t="s">
        <v>150</v>
      </c>
      <c r="L2043" s="19" t="s">
        <v>81</v>
      </c>
      <c r="N2043">
        <v>128</v>
      </c>
      <c r="P2043">
        <v>9.6</v>
      </c>
      <c r="Q2043" t="s">
        <v>428</v>
      </c>
      <c r="R2043" s="31" t="s">
        <v>420</v>
      </c>
      <c r="S2043">
        <v>1650</v>
      </c>
      <c r="T2043" s="33" t="s">
        <v>427</v>
      </c>
      <c r="U2043">
        <v>3</v>
      </c>
      <c r="V2043">
        <v>71</v>
      </c>
      <c r="W2043" s="12" t="s">
        <v>418</v>
      </c>
      <c r="X2043">
        <v>3</v>
      </c>
      <c r="Y2043">
        <v>3</v>
      </c>
      <c r="Z2043">
        <v>3</v>
      </c>
      <c r="AA2043">
        <v>4</v>
      </c>
      <c r="AD2043" t="s">
        <v>924</v>
      </c>
      <c r="AE2043">
        <v>1173</v>
      </c>
      <c r="AF2043" t="s">
        <v>141</v>
      </c>
    </row>
    <row r="2044" spans="1:32" x14ac:dyDescent="0.25">
      <c r="A2044" s="24" t="s">
        <v>365</v>
      </c>
      <c r="B2044" s="27" t="s">
        <v>2497</v>
      </c>
      <c r="C2044" s="37" t="str">
        <f>VLOOKUP(X2044, method!$A$1:$B$15, 2, 0)</f>
        <v>中前</v>
      </c>
      <c r="D2044">
        <v>8</v>
      </c>
      <c r="E2044" s="141" t="str">
        <f t="shared" si="62"/>
        <v/>
      </c>
      <c r="F2044" s="141">
        <f>COUNTIF($B$2:B2044,B2044)</f>
        <v>6</v>
      </c>
      <c r="G2044" s="141" t="str">
        <f t="shared" si="63"/>
        <v/>
      </c>
      <c r="I2044">
        <v>2</v>
      </c>
      <c r="J2044" s="58" t="s">
        <v>2503</v>
      </c>
      <c r="K2044" s="59" t="s">
        <v>85</v>
      </c>
      <c r="L2044" s="19" t="s">
        <v>81</v>
      </c>
      <c r="N2044">
        <v>131</v>
      </c>
      <c r="P2044">
        <v>6.5</v>
      </c>
      <c r="Q2044" t="s">
        <v>777</v>
      </c>
      <c r="R2044" s="31" t="s">
        <v>420</v>
      </c>
      <c r="S2044">
        <v>1650</v>
      </c>
      <c r="T2044" s="33" t="s">
        <v>427</v>
      </c>
      <c r="U2044">
        <v>3</v>
      </c>
      <c r="V2044">
        <v>72</v>
      </c>
      <c r="W2044" t="s">
        <v>502</v>
      </c>
      <c r="X2044">
        <v>4</v>
      </c>
      <c r="Y2044">
        <v>6</v>
      </c>
      <c r="Z2044">
        <v>7</v>
      </c>
      <c r="AA2044">
        <v>8</v>
      </c>
      <c r="AD2044" t="s">
        <v>1931</v>
      </c>
      <c r="AE2044">
        <v>1172</v>
      </c>
      <c r="AF2044" t="s">
        <v>141</v>
      </c>
    </row>
    <row r="2045" spans="1:32" x14ac:dyDescent="0.25">
      <c r="A2045" s="24" t="s">
        <v>365</v>
      </c>
      <c r="B2045" s="27" t="s">
        <v>2497</v>
      </c>
      <c r="C2045" s="36" t="str">
        <f>VLOOKUP(X2045, method!$A$1:$B$15, 2, 0)</f>
        <v>中後</v>
      </c>
      <c r="D2045" s="28">
        <v>2</v>
      </c>
      <c r="E2045" s="140" t="str">
        <f t="shared" si="62"/>
        <v/>
      </c>
      <c r="F2045" s="140">
        <f>COUNTIF($B$2:B2045,B2045)</f>
        <v>7</v>
      </c>
      <c r="G2045" s="140" t="str">
        <f t="shared" si="63"/>
        <v/>
      </c>
      <c r="I2045">
        <v>6</v>
      </c>
      <c r="J2045" s="58" t="s">
        <v>2503</v>
      </c>
      <c r="K2045" s="49" t="s">
        <v>31</v>
      </c>
      <c r="L2045" s="19" t="s">
        <v>81</v>
      </c>
      <c r="N2045">
        <v>130</v>
      </c>
      <c r="P2045">
        <v>8.5</v>
      </c>
      <c r="Q2045" t="s">
        <v>433</v>
      </c>
      <c r="R2045" s="32" t="s">
        <v>416</v>
      </c>
      <c r="S2045">
        <v>1650</v>
      </c>
      <c r="T2045" s="33" t="s">
        <v>427</v>
      </c>
      <c r="U2045">
        <v>3</v>
      </c>
      <c r="V2045">
        <v>71</v>
      </c>
      <c r="W2045" s="12" t="s">
        <v>446</v>
      </c>
      <c r="X2045">
        <v>8</v>
      </c>
      <c r="Y2045">
        <v>8</v>
      </c>
      <c r="Z2045">
        <v>7</v>
      </c>
      <c r="AA2045">
        <v>2</v>
      </c>
      <c r="AD2045" t="s">
        <v>1932</v>
      </c>
      <c r="AE2045">
        <v>1165</v>
      </c>
      <c r="AF2045" t="s">
        <v>141</v>
      </c>
    </row>
    <row r="2046" spans="1:32" x14ac:dyDescent="0.25">
      <c r="A2046" s="24" t="s">
        <v>365</v>
      </c>
      <c r="B2046" s="27" t="s">
        <v>2497</v>
      </c>
      <c r="C2046" s="38" t="str">
        <f>VLOOKUP(X2046, method!$A$1:$B$15, 2, 0)</f>
        <v>留後</v>
      </c>
      <c r="D2046">
        <v>7</v>
      </c>
      <c r="E2046" s="141" t="str">
        <f t="shared" si="62"/>
        <v/>
      </c>
      <c r="F2046" s="141">
        <f>COUNTIF($B$2:B2046,B2046)</f>
        <v>8</v>
      </c>
      <c r="G2046" s="141" t="str">
        <f t="shared" si="63"/>
        <v/>
      </c>
      <c r="I2046">
        <v>10</v>
      </c>
      <c r="J2046" s="58" t="s">
        <v>2503</v>
      </c>
      <c r="K2046" s="50" t="s">
        <v>565</v>
      </c>
      <c r="L2046" s="19" t="s">
        <v>81</v>
      </c>
      <c r="N2046">
        <v>129</v>
      </c>
      <c r="P2046">
        <v>26</v>
      </c>
      <c r="Q2046" t="s">
        <v>437</v>
      </c>
      <c r="R2046" s="32" t="s">
        <v>432</v>
      </c>
      <c r="S2046">
        <v>1650</v>
      </c>
      <c r="T2046" s="34" t="s">
        <v>438</v>
      </c>
      <c r="U2046">
        <v>3</v>
      </c>
      <c r="V2046">
        <v>73</v>
      </c>
      <c r="W2046" t="s">
        <v>643</v>
      </c>
      <c r="X2046">
        <v>12</v>
      </c>
      <c r="Y2046">
        <v>12</v>
      </c>
      <c r="Z2046">
        <v>12</v>
      </c>
      <c r="AA2046">
        <v>7</v>
      </c>
      <c r="AD2046" t="s">
        <v>1260</v>
      </c>
      <c r="AE2046">
        <v>1168</v>
      </c>
      <c r="AF2046" t="s">
        <v>141</v>
      </c>
    </row>
    <row r="2047" spans="1:32" x14ac:dyDescent="0.25">
      <c r="A2047" s="24" t="s">
        <v>365</v>
      </c>
      <c r="B2047" s="27" t="s">
        <v>2497</v>
      </c>
      <c r="C2047" s="38" t="str">
        <f>VLOOKUP(X2047, method!$A$1:$B$15, 2, 0)</f>
        <v>留後</v>
      </c>
      <c r="D2047" s="30">
        <v>5</v>
      </c>
      <c r="E2047" s="141" t="str">
        <f t="shared" si="62"/>
        <v/>
      </c>
      <c r="F2047" s="141">
        <f>COUNTIF($B$2:B2047,B2047)</f>
        <v>9</v>
      </c>
      <c r="G2047" s="141" t="str">
        <f t="shared" si="63"/>
        <v/>
      </c>
      <c r="I2047">
        <v>9</v>
      </c>
      <c r="J2047" s="58" t="s">
        <v>2503</v>
      </c>
      <c r="K2047" s="50" t="s">
        <v>565</v>
      </c>
      <c r="L2047" s="19" t="s">
        <v>81</v>
      </c>
      <c r="N2047">
        <v>130</v>
      </c>
      <c r="P2047">
        <v>67</v>
      </c>
      <c r="Q2047" t="s">
        <v>527</v>
      </c>
      <c r="R2047" t="s">
        <v>479</v>
      </c>
      <c r="S2047">
        <v>1600</v>
      </c>
      <c r="T2047" s="33" t="s">
        <v>427</v>
      </c>
      <c r="U2047">
        <v>3</v>
      </c>
      <c r="V2047">
        <v>74</v>
      </c>
      <c r="W2047" t="s">
        <v>435</v>
      </c>
      <c r="X2047">
        <v>12</v>
      </c>
      <c r="Y2047">
        <v>10</v>
      </c>
      <c r="Z2047">
        <v>11</v>
      </c>
      <c r="AA2047">
        <v>5</v>
      </c>
      <c r="AD2047" t="s">
        <v>1459</v>
      </c>
      <c r="AE2047">
        <v>1161</v>
      </c>
      <c r="AF2047" t="s">
        <v>141</v>
      </c>
    </row>
    <row r="2048" spans="1:32" x14ac:dyDescent="0.25">
      <c r="A2048" s="24" t="s">
        <v>365</v>
      </c>
      <c r="B2048" s="27" t="s">
        <v>2497</v>
      </c>
      <c r="C2048" s="38" t="str">
        <f>VLOOKUP(X2048, method!$A$1:$B$15, 2, 0)</f>
        <v>留後</v>
      </c>
      <c r="D2048">
        <v>13</v>
      </c>
      <c r="E2048" s="141" t="str">
        <f t="shared" si="62"/>
        <v/>
      </c>
      <c r="F2048" s="141">
        <f>COUNTIF($B$2:B2048,B2048)</f>
        <v>10</v>
      </c>
      <c r="G2048" s="141" t="str">
        <f t="shared" si="63"/>
        <v/>
      </c>
      <c r="I2048">
        <v>11</v>
      </c>
      <c r="J2048" s="58" t="s">
        <v>2503</v>
      </c>
      <c r="K2048" s="54" t="s">
        <v>58</v>
      </c>
      <c r="L2048" s="19" t="s">
        <v>81</v>
      </c>
      <c r="N2048">
        <v>126</v>
      </c>
      <c r="P2048">
        <v>63</v>
      </c>
      <c r="Q2048" t="s">
        <v>824</v>
      </c>
      <c r="R2048" t="s">
        <v>457</v>
      </c>
      <c r="S2048">
        <v>1650</v>
      </c>
      <c r="T2048" s="33" t="s">
        <v>417</v>
      </c>
      <c r="U2048">
        <v>3</v>
      </c>
      <c r="V2048">
        <v>76</v>
      </c>
      <c r="W2048">
        <v>7</v>
      </c>
      <c r="X2048">
        <v>14</v>
      </c>
      <c r="Y2048">
        <v>14</v>
      </c>
      <c r="Z2048">
        <v>14</v>
      </c>
      <c r="AA2048">
        <v>13</v>
      </c>
      <c r="AD2048" t="s">
        <v>1493</v>
      </c>
      <c r="AE2048">
        <v>1172</v>
      </c>
      <c r="AF2048" t="s">
        <v>141</v>
      </c>
    </row>
    <row r="2049" spans="1:32" x14ac:dyDescent="0.25">
      <c r="A2049" s="24" t="s">
        <v>365</v>
      </c>
      <c r="B2049" s="27" t="s">
        <v>2497</v>
      </c>
      <c r="C2049" s="37" t="str">
        <f>VLOOKUP(X2049, method!$A$1:$B$15, 2, 0)</f>
        <v>中前</v>
      </c>
      <c r="D2049">
        <v>7</v>
      </c>
      <c r="E2049" s="141" t="str">
        <f t="shared" si="62"/>
        <v/>
      </c>
      <c r="F2049" s="141">
        <f>COUNTIF($B$2:B2049,B2049)</f>
        <v>11</v>
      </c>
      <c r="G2049" s="141" t="str">
        <f t="shared" si="63"/>
        <v/>
      </c>
      <c r="I2049">
        <v>3</v>
      </c>
      <c r="J2049" s="58" t="s">
        <v>2503</v>
      </c>
      <c r="K2049" s="50" t="s">
        <v>565</v>
      </c>
      <c r="L2049" s="19" t="s">
        <v>81</v>
      </c>
      <c r="N2049">
        <v>129</v>
      </c>
      <c r="P2049">
        <v>13</v>
      </c>
      <c r="Q2049" t="s">
        <v>448</v>
      </c>
      <c r="R2049" s="32" t="s">
        <v>432</v>
      </c>
      <c r="S2049">
        <v>1800</v>
      </c>
      <c r="T2049" s="33" t="s">
        <v>427</v>
      </c>
      <c r="U2049">
        <v>3</v>
      </c>
      <c r="V2049">
        <v>76</v>
      </c>
      <c r="W2049">
        <v>5</v>
      </c>
      <c r="X2049">
        <v>4</v>
      </c>
      <c r="Y2049">
        <v>4</v>
      </c>
      <c r="Z2049">
        <v>3</v>
      </c>
      <c r="AA2049">
        <v>3</v>
      </c>
      <c r="AB2049">
        <v>7</v>
      </c>
      <c r="AD2049" t="s">
        <v>1444</v>
      </c>
      <c r="AE2049">
        <v>1173</v>
      </c>
      <c r="AF2049" t="s">
        <v>141</v>
      </c>
    </row>
    <row r="2050" spans="1:32" x14ac:dyDescent="0.25">
      <c r="A2050" s="24" t="s">
        <v>365</v>
      </c>
      <c r="B2050" s="27" t="s">
        <v>2497</v>
      </c>
      <c r="C2050" s="36" t="str">
        <f>VLOOKUP(X2050, method!$A$1:$B$15, 2, 0)</f>
        <v>中後</v>
      </c>
      <c r="D2050" s="28">
        <v>2</v>
      </c>
      <c r="E2050" s="140" t="str">
        <f t="shared" ref="E2050:E2113" si="64">IF(COUNTIFS($B:$B,B2050,$F:$F,"&lt;="&amp;5,$D:$D,"&lt;="&amp;5)&gt;=3,"忠","")</f>
        <v/>
      </c>
      <c r="F2050" s="140">
        <f>COUNTIF($B$2:B2050,B2050)</f>
        <v>12</v>
      </c>
      <c r="G2050" s="140" t="str">
        <f t="shared" ref="G2050:G2113" si="65">IF(F2050&lt;=5,
    IF(COUNTIFS($B:$B,TRIM($B2050),$F:$F,"&lt;=5",$AC:$AC,"&lt;&gt;"&amp;LOOKUP(1,0/((TRIM($B:$B)=TRIM($B2050))*($F:$F=1)),$AC:$AC))&gt;0,
    "倉",""),
"")</f>
        <v/>
      </c>
      <c r="I2050">
        <v>6</v>
      </c>
      <c r="J2050" s="58" t="s">
        <v>2503</v>
      </c>
      <c r="K2050" s="64" t="s">
        <v>150</v>
      </c>
      <c r="L2050" s="19" t="s">
        <v>81</v>
      </c>
      <c r="N2050">
        <v>125</v>
      </c>
      <c r="P2050">
        <v>23</v>
      </c>
      <c r="Q2050" t="s">
        <v>518</v>
      </c>
      <c r="R2050" s="32" t="s">
        <v>416</v>
      </c>
      <c r="S2050">
        <v>1650</v>
      </c>
      <c r="T2050" s="33" t="s">
        <v>417</v>
      </c>
      <c r="U2050">
        <v>3</v>
      </c>
      <c r="V2050">
        <v>75</v>
      </c>
      <c r="W2050" s="12">
        <v>1</v>
      </c>
      <c r="X2050">
        <v>8</v>
      </c>
      <c r="Y2050">
        <v>8</v>
      </c>
      <c r="Z2050">
        <v>7</v>
      </c>
      <c r="AA2050">
        <v>2</v>
      </c>
      <c r="AD2050" t="s">
        <v>1160</v>
      </c>
      <c r="AE2050">
        <v>1184</v>
      </c>
      <c r="AF2050" t="s">
        <v>141</v>
      </c>
    </row>
    <row r="2051" spans="1:32" x14ac:dyDescent="0.25">
      <c r="A2051" s="24" t="s">
        <v>365</v>
      </c>
      <c r="B2051" s="27" t="s">
        <v>2497</v>
      </c>
      <c r="C2051" s="36" t="str">
        <f>VLOOKUP(X2051, method!$A$1:$B$15, 2, 0)</f>
        <v>中後</v>
      </c>
      <c r="D2051">
        <v>8</v>
      </c>
      <c r="E2051" s="141" t="str">
        <f t="shared" si="64"/>
        <v/>
      </c>
      <c r="F2051" s="141">
        <f>COUNTIF($B$2:B2051,B2051)</f>
        <v>13</v>
      </c>
      <c r="G2051" s="141" t="str">
        <f t="shared" si="65"/>
        <v/>
      </c>
      <c r="I2051">
        <v>6</v>
      </c>
      <c r="J2051" s="58" t="s">
        <v>2503</v>
      </c>
      <c r="K2051" s="61" t="s">
        <v>106</v>
      </c>
      <c r="L2051" s="19" t="s">
        <v>81</v>
      </c>
      <c r="N2051">
        <v>132</v>
      </c>
      <c r="P2051">
        <v>15</v>
      </c>
      <c r="Q2051" t="s">
        <v>580</v>
      </c>
      <c r="R2051" s="32" t="s">
        <v>432</v>
      </c>
      <c r="S2051">
        <v>1650</v>
      </c>
      <c r="T2051" s="33" t="s">
        <v>417</v>
      </c>
      <c r="U2051">
        <v>3</v>
      </c>
      <c r="V2051">
        <v>76</v>
      </c>
      <c r="W2051" t="s">
        <v>589</v>
      </c>
      <c r="X2051">
        <v>8</v>
      </c>
      <c r="Y2051">
        <v>8</v>
      </c>
      <c r="Z2051">
        <v>9</v>
      </c>
      <c r="AA2051">
        <v>8</v>
      </c>
      <c r="AD2051" t="s">
        <v>1204</v>
      </c>
      <c r="AE2051">
        <v>1167</v>
      </c>
      <c r="AF2051" t="s">
        <v>141</v>
      </c>
    </row>
    <row r="2052" spans="1:32" x14ac:dyDescent="0.25">
      <c r="A2052" s="24" t="s">
        <v>365</v>
      </c>
      <c r="B2052" s="27" t="s">
        <v>2497</v>
      </c>
      <c r="C2052" s="36" t="str">
        <f>VLOOKUP(X2052, method!$A$1:$B$15, 2, 0)</f>
        <v>中後</v>
      </c>
      <c r="D2052">
        <v>6</v>
      </c>
      <c r="E2052" s="141" t="str">
        <f t="shared" si="64"/>
        <v/>
      </c>
      <c r="F2052" s="141">
        <f>COUNTIF($B$2:B2052,B2052)</f>
        <v>14</v>
      </c>
      <c r="G2052" s="141" t="str">
        <f t="shared" si="65"/>
        <v/>
      </c>
      <c r="I2052">
        <v>9</v>
      </c>
      <c r="J2052" s="58" t="s">
        <v>2503</v>
      </c>
      <c r="K2052" s="64" t="s">
        <v>150</v>
      </c>
      <c r="L2052" s="19" t="s">
        <v>81</v>
      </c>
      <c r="N2052">
        <v>133</v>
      </c>
      <c r="P2052">
        <v>15</v>
      </c>
      <c r="Q2052" t="s">
        <v>901</v>
      </c>
      <c r="R2052" s="32" t="s">
        <v>416</v>
      </c>
      <c r="S2052">
        <v>1800</v>
      </c>
      <c r="T2052" s="33" t="s">
        <v>417</v>
      </c>
      <c r="U2052">
        <v>3</v>
      </c>
      <c r="V2052">
        <v>76</v>
      </c>
      <c r="W2052" t="s">
        <v>435</v>
      </c>
      <c r="X2052">
        <v>10</v>
      </c>
      <c r="Y2052">
        <v>10</v>
      </c>
      <c r="Z2052">
        <v>11</v>
      </c>
      <c r="AA2052">
        <v>12</v>
      </c>
      <c r="AB2052">
        <v>6</v>
      </c>
      <c r="AD2052" t="s">
        <v>1933</v>
      </c>
      <c r="AE2052">
        <v>1167</v>
      </c>
      <c r="AF2052" t="s">
        <v>141</v>
      </c>
    </row>
    <row r="2053" spans="1:32" x14ac:dyDescent="0.25">
      <c r="A2053" s="24" t="s">
        <v>365</v>
      </c>
      <c r="B2053" s="27" t="s">
        <v>2497</v>
      </c>
      <c r="C2053" s="36" t="str">
        <f>VLOOKUP(X2053, method!$A$1:$B$15, 2, 0)</f>
        <v>中後</v>
      </c>
      <c r="D2053">
        <v>12</v>
      </c>
      <c r="E2053" s="141" t="str">
        <f t="shared" si="64"/>
        <v/>
      </c>
      <c r="F2053" s="141">
        <f>COUNTIF($B$2:B2053,B2053)</f>
        <v>15</v>
      </c>
      <c r="G2053" s="141" t="str">
        <f t="shared" si="65"/>
        <v/>
      </c>
      <c r="I2053">
        <v>1</v>
      </c>
      <c r="J2053" s="58" t="s">
        <v>2503</v>
      </c>
      <c r="K2053" s="54" t="s">
        <v>58</v>
      </c>
      <c r="L2053" s="19" t="s">
        <v>81</v>
      </c>
      <c r="N2053">
        <v>115</v>
      </c>
      <c r="P2053">
        <v>10</v>
      </c>
      <c r="Q2053" t="s">
        <v>583</v>
      </c>
      <c r="R2053" s="32" t="s">
        <v>432</v>
      </c>
      <c r="S2053">
        <v>1800</v>
      </c>
      <c r="T2053" s="33" t="s">
        <v>417</v>
      </c>
      <c r="U2053" t="s">
        <v>1474</v>
      </c>
      <c r="V2053">
        <v>76</v>
      </c>
      <c r="W2053" t="s">
        <v>484</v>
      </c>
      <c r="X2053">
        <v>8</v>
      </c>
      <c r="Y2053">
        <v>7</v>
      </c>
      <c r="Z2053">
        <v>7</v>
      </c>
      <c r="AA2053">
        <v>10</v>
      </c>
      <c r="AB2053">
        <v>12</v>
      </c>
      <c r="AD2053" t="s">
        <v>1934</v>
      </c>
      <c r="AE2053">
        <v>1165</v>
      </c>
      <c r="AF2053" t="s">
        <v>141</v>
      </c>
    </row>
    <row r="2054" spans="1:32" x14ac:dyDescent="0.25">
      <c r="A2054" s="24" t="s">
        <v>365</v>
      </c>
      <c r="B2054" s="27" t="s">
        <v>2497</v>
      </c>
      <c r="C2054" s="37" t="str">
        <f>VLOOKUP(X2054, method!$A$1:$B$15, 2, 0)</f>
        <v>中前</v>
      </c>
      <c r="D2054" s="28">
        <v>1</v>
      </c>
      <c r="E2054" s="140" t="str">
        <f t="shared" si="64"/>
        <v/>
      </c>
      <c r="F2054" s="140">
        <f>COUNTIF($B$2:B2054,B2054)</f>
        <v>16</v>
      </c>
      <c r="G2054" s="140" t="str">
        <f t="shared" si="65"/>
        <v/>
      </c>
      <c r="I2054">
        <v>3</v>
      </c>
      <c r="J2054" s="58" t="s">
        <v>2503</v>
      </c>
      <c r="K2054" s="50" t="s">
        <v>565</v>
      </c>
      <c r="L2054" s="19" t="s">
        <v>81</v>
      </c>
      <c r="N2054">
        <v>128</v>
      </c>
      <c r="P2054">
        <v>13</v>
      </c>
      <c r="Q2054" t="s">
        <v>649</v>
      </c>
      <c r="R2054" s="32" t="s">
        <v>426</v>
      </c>
      <c r="S2054">
        <v>1650</v>
      </c>
      <c r="T2054" s="33" t="s">
        <v>417</v>
      </c>
      <c r="U2054">
        <v>3</v>
      </c>
      <c r="V2054">
        <v>70</v>
      </c>
      <c r="W2054" s="12" t="s">
        <v>418</v>
      </c>
      <c r="X2054">
        <v>4</v>
      </c>
      <c r="Y2054">
        <v>4</v>
      </c>
      <c r="Z2054">
        <v>4</v>
      </c>
      <c r="AA2054">
        <v>1</v>
      </c>
      <c r="AD2054" t="s">
        <v>1935</v>
      </c>
      <c r="AE2054">
        <v>1162</v>
      </c>
      <c r="AF2054" t="s">
        <v>141</v>
      </c>
    </row>
    <row r="2055" spans="1:32" x14ac:dyDescent="0.25">
      <c r="A2055" s="24" t="s">
        <v>365</v>
      </c>
      <c r="B2055" s="27" t="s">
        <v>2497</v>
      </c>
      <c r="C2055" s="36" t="str">
        <f>VLOOKUP(X2055, method!$A$1:$B$15, 2, 0)</f>
        <v>中後</v>
      </c>
      <c r="D2055">
        <v>9</v>
      </c>
      <c r="E2055" s="141" t="str">
        <f t="shared" si="64"/>
        <v/>
      </c>
      <c r="F2055" s="141">
        <f>COUNTIF($B$2:B2055,B2055)</f>
        <v>17</v>
      </c>
      <c r="G2055" s="141" t="str">
        <f t="shared" si="65"/>
        <v/>
      </c>
      <c r="I2055">
        <v>10</v>
      </c>
      <c r="J2055" s="58" t="s">
        <v>2503</v>
      </c>
      <c r="K2055" s="82" t="s">
        <v>904</v>
      </c>
      <c r="L2055" s="19" t="s">
        <v>81</v>
      </c>
      <c r="N2055">
        <v>128</v>
      </c>
      <c r="P2055">
        <v>30</v>
      </c>
      <c r="Q2055" t="s">
        <v>785</v>
      </c>
      <c r="R2055" s="32" t="s">
        <v>432</v>
      </c>
      <c r="S2055">
        <v>1650</v>
      </c>
      <c r="T2055" s="33" t="s">
        <v>417</v>
      </c>
      <c r="U2055">
        <v>3</v>
      </c>
      <c r="V2055">
        <v>72</v>
      </c>
      <c r="W2055" t="s">
        <v>589</v>
      </c>
      <c r="X2055">
        <v>9</v>
      </c>
      <c r="Y2055">
        <v>9</v>
      </c>
      <c r="Z2055">
        <v>9</v>
      </c>
      <c r="AA2055">
        <v>9</v>
      </c>
      <c r="AD2055" t="s">
        <v>1186</v>
      </c>
      <c r="AE2055">
        <v>1162</v>
      </c>
      <c r="AF2055" t="s">
        <v>141</v>
      </c>
    </row>
    <row r="2056" spans="1:32" x14ac:dyDescent="0.25">
      <c r="A2056" s="24" t="s">
        <v>365</v>
      </c>
      <c r="B2056" s="27" t="s">
        <v>2497</v>
      </c>
      <c r="C2056" s="36" t="str">
        <f>VLOOKUP(X2056, method!$A$1:$B$15, 2, 0)</f>
        <v>中後</v>
      </c>
      <c r="D2056" s="28">
        <v>3</v>
      </c>
      <c r="E2056" s="140" t="str">
        <f t="shared" si="64"/>
        <v/>
      </c>
      <c r="F2056" s="140">
        <f>COUNTIF($B$2:B2056,B2056)</f>
        <v>18</v>
      </c>
      <c r="G2056" s="140" t="str">
        <f t="shared" si="65"/>
        <v/>
      </c>
      <c r="I2056">
        <v>2</v>
      </c>
      <c r="J2056" s="58" t="s">
        <v>2503</v>
      </c>
      <c r="K2056" s="64" t="s">
        <v>150</v>
      </c>
      <c r="L2056" s="19" t="s">
        <v>81</v>
      </c>
      <c r="N2056">
        <v>129</v>
      </c>
      <c r="P2056">
        <v>16</v>
      </c>
      <c r="Q2056" t="s">
        <v>588</v>
      </c>
      <c r="R2056" s="32" t="s">
        <v>416</v>
      </c>
      <c r="S2056">
        <v>1650</v>
      </c>
      <c r="T2056" s="34" t="s">
        <v>438</v>
      </c>
      <c r="U2056">
        <v>3</v>
      </c>
      <c r="V2056">
        <v>72</v>
      </c>
      <c r="W2056" s="12" t="s">
        <v>539</v>
      </c>
      <c r="X2056">
        <v>8</v>
      </c>
      <c r="Y2056">
        <v>8</v>
      </c>
      <c r="Z2056">
        <v>8</v>
      </c>
      <c r="AA2056">
        <v>3</v>
      </c>
      <c r="AD2056" t="s">
        <v>1936</v>
      </c>
      <c r="AE2056">
        <v>1152</v>
      </c>
      <c r="AF2056" t="s">
        <v>1212</v>
      </c>
    </row>
    <row r="2057" spans="1:32" x14ac:dyDescent="0.25">
      <c r="A2057" s="24" t="s">
        <v>365</v>
      </c>
      <c r="B2057" s="27" t="s">
        <v>2497</v>
      </c>
      <c r="C2057" s="37" t="str">
        <f>VLOOKUP(X2057, method!$A$1:$B$15, 2, 0)</f>
        <v>中前</v>
      </c>
      <c r="D2057" s="30">
        <v>5</v>
      </c>
      <c r="E2057" s="141" t="str">
        <f t="shared" si="64"/>
        <v/>
      </c>
      <c r="F2057" s="141">
        <f>COUNTIF($B$2:B2057,B2057)</f>
        <v>19</v>
      </c>
      <c r="G2057" s="141" t="str">
        <f t="shared" si="65"/>
        <v/>
      </c>
      <c r="I2057">
        <v>4</v>
      </c>
      <c r="J2057" s="58" t="s">
        <v>2503</v>
      </c>
      <c r="K2057" s="64" t="s">
        <v>150</v>
      </c>
      <c r="L2057" s="19" t="s">
        <v>81</v>
      </c>
      <c r="N2057">
        <v>129</v>
      </c>
      <c r="P2057">
        <v>11</v>
      </c>
      <c r="Q2057" t="s">
        <v>1104</v>
      </c>
      <c r="R2057" s="32" t="s">
        <v>416</v>
      </c>
      <c r="S2057">
        <v>1800</v>
      </c>
      <c r="T2057" s="33" t="s">
        <v>417</v>
      </c>
      <c r="U2057">
        <v>3</v>
      </c>
      <c r="V2057">
        <v>73</v>
      </c>
      <c r="W2057" s="12">
        <v>2</v>
      </c>
      <c r="X2057">
        <v>7</v>
      </c>
      <c r="Y2057">
        <v>7</v>
      </c>
      <c r="Z2057">
        <v>8</v>
      </c>
      <c r="AA2057">
        <v>7</v>
      </c>
      <c r="AB2057">
        <v>5</v>
      </c>
      <c r="AD2057" t="s">
        <v>1419</v>
      </c>
      <c r="AE2057">
        <v>1147</v>
      </c>
      <c r="AF2057" t="s">
        <v>46</v>
      </c>
    </row>
    <row r="2058" spans="1:32" x14ac:dyDescent="0.25">
      <c r="A2058" s="24" t="s">
        <v>365</v>
      </c>
      <c r="B2058" s="27" t="s">
        <v>2497</v>
      </c>
      <c r="C2058" s="37" t="str">
        <f>VLOOKUP(X2058, method!$A$1:$B$15, 2, 0)</f>
        <v>中前</v>
      </c>
      <c r="D2058">
        <v>9</v>
      </c>
      <c r="E2058" s="141" t="str">
        <f t="shared" si="64"/>
        <v/>
      </c>
      <c r="F2058" s="141">
        <f>COUNTIF($B$2:B2058,B2058)</f>
        <v>20</v>
      </c>
      <c r="G2058" s="141" t="str">
        <f t="shared" si="65"/>
        <v/>
      </c>
      <c r="I2058">
        <v>9</v>
      </c>
      <c r="J2058" s="58" t="s">
        <v>2503</v>
      </c>
      <c r="K2058" s="64" t="s">
        <v>150</v>
      </c>
      <c r="L2058" s="19" t="s">
        <v>81</v>
      </c>
      <c r="N2058">
        <v>132</v>
      </c>
      <c r="P2058">
        <v>37</v>
      </c>
      <c r="Q2058" t="s">
        <v>467</v>
      </c>
      <c r="R2058" s="32" t="s">
        <v>432</v>
      </c>
      <c r="S2058">
        <v>1650</v>
      </c>
      <c r="T2058" s="33" t="s">
        <v>417</v>
      </c>
      <c r="U2058">
        <v>3</v>
      </c>
      <c r="V2058">
        <v>75</v>
      </c>
      <c r="W2058" t="s">
        <v>453</v>
      </c>
      <c r="X2058">
        <v>5</v>
      </c>
      <c r="Y2058">
        <v>4</v>
      </c>
      <c r="Z2058">
        <v>4</v>
      </c>
      <c r="AA2058">
        <v>9</v>
      </c>
      <c r="AD2058" t="s">
        <v>1008</v>
      </c>
      <c r="AE2058">
        <v>1135</v>
      </c>
      <c r="AF2058" t="s">
        <v>46</v>
      </c>
    </row>
    <row r="2059" spans="1:32" x14ac:dyDescent="0.25">
      <c r="A2059" s="24" t="s">
        <v>365</v>
      </c>
      <c r="B2059" s="27" t="s">
        <v>2497</v>
      </c>
      <c r="C2059" s="37" t="str">
        <f>VLOOKUP(X2059, method!$A$1:$B$15, 2, 0)</f>
        <v>中前</v>
      </c>
      <c r="D2059">
        <v>10</v>
      </c>
      <c r="E2059" s="141" t="str">
        <f t="shared" si="64"/>
        <v/>
      </c>
      <c r="F2059" s="141">
        <f>COUNTIF($B$2:B2059,B2059)</f>
        <v>21</v>
      </c>
      <c r="G2059" s="141" t="str">
        <f t="shared" si="65"/>
        <v/>
      </c>
      <c r="I2059">
        <v>9</v>
      </c>
      <c r="J2059" s="58" t="s">
        <v>2503</v>
      </c>
      <c r="K2059" s="64" t="s">
        <v>150</v>
      </c>
      <c r="L2059" s="19" t="s">
        <v>81</v>
      </c>
      <c r="N2059">
        <v>131</v>
      </c>
      <c r="P2059">
        <v>13</v>
      </c>
      <c r="Q2059" t="s">
        <v>750</v>
      </c>
      <c r="R2059" s="32" t="s">
        <v>432</v>
      </c>
      <c r="S2059">
        <v>1650</v>
      </c>
      <c r="T2059" s="33" t="s">
        <v>417</v>
      </c>
      <c r="U2059">
        <v>3</v>
      </c>
      <c r="V2059">
        <v>75</v>
      </c>
      <c r="W2059">
        <v>7</v>
      </c>
      <c r="X2059">
        <v>4</v>
      </c>
      <c r="Y2059">
        <v>4</v>
      </c>
      <c r="Z2059">
        <v>4</v>
      </c>
      <c r="AA2059">
        <v>10</v>
      </c>
      <c r="AD2059" t="s">
        <v>1937</v>
      </c>
      <c r="AE2059">
        <v>1140</v>
      </c>
      <c r="AF2059" t="s">
        <v>46</v>
      </c>
    </row>
    <row r="2060" spans="1:32" x14ac:dyDescent="0.25">
      <c r="A2060" s="24" t="s">
        <v>365</v>
      </c>
      <c r="B2060" s="27" t="s">
        <v>2497</v>
      </c>
      <c r="C2060" s="37" t="str">
        <f>VLOOKUP(X2060, method!$A$1:$B$15, 2, 0)</f>
        <v>中前</v>
      </c>
      <c r="D2060" s="28">
        <v>2</v>
      </c>
      <c r="E2060" s="140" t="str">
        <f t="shared" si="64"/>
        <v/>
      </c>
      <c r="F2060" s="140">
        <f>COUNTIF($B$2:B2060,B2060)</f>
        <v>22</v>
      </c>
      <c r="G2060" s="140" t="str">
        <f t="shared" si="65"/>
        <v/>
      </c>
      <c r="I2060">
        <v>7</v>
      </c>
      <c r="J2060" s="58" t="s">
        <v>2503</v>
      </c>
      <c r="K2060" s="55" t="s">
        <v>64</v>
      </c>
      <c r="L2060" s="19" t="s">
        <v>81</v>
      </c>
      <c r="N2060">
        <v>127</v>
      </c>
      <c r="P2060">
        <v>6.4</v>
      </c>
      <c r="Q2060" t="s">
        <v>473</v>
      </c>
      <c r="R2060" s="31" t="s">
        <v>420</v>
      </c>
      <c r="S2060">
        <v>1800</v>
      </c>
      <c r="T2060" s="33" t="s">
        <v>427</v>
      </c>
      <c r="U2060">
        <v>3</v>
      </c>
      <c r="V2060">
        <v>72</v>
      </c>
      <c r="W2060" s="12" t="s">
        <v>584</v>
      </c>
      <c r="X2060">
        <v>6</v>
      </c>
      <c r="Y2060">
        <v>8</v>
      </c>
      <c r="Z2060">
        <v>8</v>
      </c>
      <c r="AA2060">
        <v>7</v>
      </c>
      <c r="AB2060">
        <v>2</v>
      </c>
      <c r="AD2060" t="s">
        <v>956</v>
      </c>
      <c r="AE2060">
        <v>1153</v>
      </c>
      <c r="AF2060" t="s">
        <v>46</v>
      </c>
    </row>
    <row r="2061" spans="1:32" x14ac:dyDescent="0.25">
      <c r="A2061" s="24" t="s">
        <v>365</v>
      </c>
      <c r="B2061" s="27" t="s">
        <v>2497</v>
      </c>
      <c r="C2061" s="36" t="str">
        <f>VLOOKUP(X2061, method!$A$1:$B$15, 2, 0)</f>
        <v>中後</v>
      </c>
      <c r="D2061" s="28">
        <v>2</v>
      </c>
      <c r="E2061" s="140" t="str">
        <f t="shared" si="64"/>
        <v/>
      </c>
      <c r="F2061" s="140">
        <f>COUNTIF($B$2:B2061,B2061)</f>
        <v>23</v>
      </c>
      <c r="G2061" s="140" t="str">
        <f t="shared" si="65"/>
        <v/>
      </c>
      <c r="I2061">
        <v>11</v>
      </c>
      <c r="J2061" s="58" t="s">
        <v>2503</v>
      </c>
      <c r="K2061" s="64" t="s">
        <v>150</v>
      </c>
      <c r="L2061" s="19" t="s">
        <v>81</v>
      </c>
      <c r="N2061">
        <v>124</v>
      </c>
      <c r="P2061">
        <v>20</v>
      </c>
      <c r="Q2061" t="s">
        <v>909</v>
      </c>
      <c r="R2061" s="32" t="s">
        <v>416</v>
      </c>
      <c r="S2061">
        <v>1650</v>
      </c>
      <c r="T2061" s="33" t="s">
        <v>417</v>
      </c>
      <c r="U2061">
        <v>3</v>
      </c>
      <c r="V2061">
        <v>70</v>
      </c>
      <c r="W2061" s="12">
        <v>1</v>
      </c>
      <c r="X2061">
        <v>10</v>
      </c>
      <c r="Y2061">
        <v>7</v>
      </c>
      <c r="Z2061">
        <v>2</v>
      </c>
      <c r="AA2061">
        <v>2</v>
      </c>
      <c r="AD2061" t="s">
        <v>1938</v>
      </c>
      <c r="AE2061">
        <v>1161</v>
      </c>
      <c r="AF2061" t="s">
        <v>46</v>
      </c>
    </row>
    <row r="2062" spans="1:32" x14ac:dyDescent="0.25">
      <c r="A2062" s="24" t="s">
        <v>365</v>
      </c>
      <c r="B2062" s="27" t="s">
        <v>2497</v>
      </c>
      <c r="C2062" s="37" t="str">
        <f>VLOOKUP(X2062, method!$A$1:$B$15, 2, 0)</f>
        <v>中前</v>
      </c>
      <c r="D2062">
        <v>7</v>
      </c>
      <c r="E2062" s="141" t="str">
        <f t="shared" si="64"/>
        <v/>
      </c>
      <c r="F2062" s="141">
        <f>COUNTIF($B$2:B2062,B2062)</f>
        <v>24</v>
      </c>
      <c r="G2062" s="141" t="str">
        <f t="shared" si="65"/>
        <v/>
      </c>
      <c r="I2062">
        <v>6</v>
      </c>
      <c r="J2062" s="58" t="s">
        <v>2503</v>
      </c>
      <c r="K2062" s="64" t="s">
        <v>150</v>
      </c>
      <c r="L2062" s="19" t="s">
        <v>81</v>
      </c>
      <c r="N2062">
        <v>130</v>
      </c>
      <c r="P2062">
        <v>14</v>
      </c>
      <c r="Q2062" t="s">
        <v>1014</v>
      </c>
      <c r="R2062" s="31" t="s">
        <v>420</v>
      </c>
      <c r="S2062">
        <v>1650</v>
      </c>
      <c r="T2062" s="33" t="s">
        <v>417</v>
      </c>
      <c r="U2062">
        <v>3</v>
      </c>
      <c r="V2062">
        <v>70</v>
      </c>
      <c r="W2062" t="s">
        <v>441</v>
      </c>
      <c r="X2062">
        <v>6</v>
      </c>
      <c r="Y2062">
        <v>5</v>
      </c>
      <c r="Z2062">
        <v>5</v>
      </c>
      <c r="AA2062">
        <v>7</v>
      </c>
      <c r="AD2062" t="s">
        <v>1008</v>
      </c>
      <c r="AE2062">
        <v>1155</v>
      </c>
      <c r="AF2062" t="s">
        <v>46</v>
      </c>
    </row>
    <row r="2063" spans="1:32" x14ac:dyDescent="0.25">
      <c r="A2063" s="24" t="s">
        <v>365</v>
      </c>
      <c r="B2063" s="27" t="s">
        <v>2497</v>
      </c>
      <c r="C2063" s="37" t="str">
        <f>VLOOKUP(X2063, method!$A$1:$B$15, 2, 0)</f>
        <v>中前</v>
      </c>
      <c r="D2063" s="28">
        <v>1</v>
      </c>
      <c r="E2063" s="140" t="str">
        <f t="shared" si="64"/>
        <v/>
      </c>
      <c r="F2063" s="140">
        <f>COUNTIF($B$2:B2063,B2063)</f>
        <v>25</v>
      </c>
      <c r="G2063" s="140" t="str">
        <f t="shared" si="65"/>
        <v/>
      </c>
      <c r="I2063">
        <v>5</v>
      </c>
      <c r="J2063" s="58" t="s">
        <v>2503</v>
      </c>
      <c r="K2063" s="64" t="s">
        <v>150</v>
      </c>
      <c r="L2063" s="19" t="s">
        <v>81</v>
      </c>
      <c r="N2063">
        <v>121</v>
      </c>
      <c r="P2063">
        <v>6</v>
      </c>
      <c r="Q2063" t="s">
        <v>1206</v>
      </c>
      <c r="R2063" s="32" t="s">
        <v>426</v>
      </c>
      <c r="S2063">
        <v>1650</v>
      </c>
      <c r="T2063" s="33" t="s">
        <v>417</v>
      </c>
      <c r="U2063">
        <v>3</v>
      </c>
      <c r="V2063">
        <v>65</v>
      </c>
      <c r="W2063" s="12" t="s">
        <v>654</v>
      </c>
      <c r="X2063">
        <v>7</v>
      </c>
      <c r="Y2063">
        <v>7</v>
      </c>
      <c r="Z2063">
        <v>7</v>
      </c>
      <c r="AA2063">
        <v>1</v>
      </c>
      <c r="AD2063" t="s">
        <v>918</v>
      </c>
      <c r="AE2063">
        <v>1156</v>
      </c>
      <c r="AF2063" t="s">
        <v>46</v>
      </c>
    </row>
    <row r="2064" spans="1:32" x14ac:dyDescent="0.25">
      <c r="A2064" s="24" t="s">
        <v>365</v>
      </c>
      <c r="B2064" s="27" t="s">
        <v>2497</v>
      </c>
      <c r="C2064" s="37" t="str">
        <f>VLOOKUP(X2064, method!$A$1:$B$15, 2, 0)</f>
        <v>中前</v>
      </c>
      <c r="D2064" s="28">
        <v>2</v>
      </c>
      <c r="E2064" s="140" t="str">
        <f t="shared" si="64"/>
        <v/>
      </c>
      <c r="F2064" s="140">
        <f>COUNTIF($B$2:B2064,B2064)</f>
        <v>26</v>
      </c>
      <c r="G2064" s="140" t="str">
        <f t="shared" si="65"/>
        <v/>
      </c>
      <c r="I2064">
        <v>1</v>
      </c>
      <c r="J2064" s="58" t="s">
        <v>2503</v>
      </c>
      <c r="K2064" s="64" t="s">
        <v>150</v>
      </c>
      <c r="L2064" s="19" t="s">
        <v>81</v>
      </c>
      <c r="N2064">
        <v>119</v>
      </c>
      <c r="P2064">
        <v>14</v>
      </c>
      <c r="Q2064" t="s">
        <v>1018</v>
      </c>
      <c r="R2064" s="32" t="s">
        <v>432</v>
      </c>
      <c r="S2064">
        <v>1650</v>
      </c>
      <c r="T2064" s="34" t="s">
        <v>438</v>
      </c>
      <c r="U2064">
        <v>3</v>
      </c>
      <c r="V2064">
        <v>63</v>
      </c>
      <c r="W2064" s="12" t="s">
        <v>446</v>
      </c>
      <c r="X2064">
        <v>4</v>
      </c>
      <c r="Y2064">
        <v>3</v>
      </c>
      <c r="Z2064">
        <v>3</v>
      </c>
      <c r="AA2064">
        <v>2</v>
      </c>
      <c r="AD2064" t="s">
        <v>1672</v>
      </c>
      <c r="AE2064">
        <v>1143</v>
      </c>
      <c r="AF2064" t="s">
        <v>46</v>
      </c>
    </row>
    <row r="2065" spans="1:32" x14ac:dyDescent="0.25">
      <c r="A2065" s="24" t="s">
        <v>365</v>
      </c>
      <c r="B2065" s="27" t="s">
        <v>2497</v>
      </c>
      <c r="C2065" s="38" t="str">
        <f>VLOOKUP(X2065, method!$A$1:$B$15, 2, 0)</f>
        <v>留後</v>
      </c>
      <c r="D2065">
        <v>11</v>
      </c>
      <c r="E2065" s="141" t="str">
        <f t="shared" si="64"/>
        <v/>
      </c>
      <c r="F2065" s="141">
        <f>COUNTIF($B$2:B2065,B2065)</f>
        <v>27</v>
      </c>
      <c r="G2065" s="141" t="str">
        <f t="shared" si="65"/>
        <v/>
      </c>
      <c r="I2065">
        <v>10</v>
      </c>
      <c r="J2065" s="58" t="s">
        <v>2503</v>
      </c>
      <c r="K2065" s="64" t="s">
        <v>150</v>
      </c>
      <c r="L2065" s="19" t="s">
        <v>81</v>
      </c>
      <c r="N2065">
        <v>123</v>
      </c>
      <c r="P2065">
        <v>38</v>
      </c>
      <c r="Q2065" t="s">
        <v>942</v>
      </c>
      <c r="R2065" s="32" t="s">
        <v>416</v>
      </c>
      <c r="S2065">
        <v>1650</v>
      </c>
      <c r="T2065" s="33" t="s">
        <v>417</v>
      </c>
      <c r="U2065">
        <v>3</v>
      </c>
      <c r="V2065">
        <v>65</v>
      </c>
      <c r="W2065">
        <v>6</v>
      </c>
      <c r="X2065">
        <v>11</v>
      </c>
      <c r="Y2065">
        <v>12</v>
      </c>
      <c r="Z2065">
        <v>11</v>
      </c>
      <c r="AA2065">
        <v>11</v>
      </c>
      <c r="AD2065" t="s">
        <v>1476</v>
      </c>
      <c r="AE2065">
        <v>1146</v>
      </c>
      <c r="AF2065" t="s">
        <v>1939</v>
      </c>
    </row>
    <row r="2066" spans="1:32" x14ac:dyDescent="0.25">
      <c r="A2066" s="24" t="s">
        <v>365</v>
      </c>
      <c r="B2066" s="27" t="s">
        <v>2497</v>
      </c>
      <c r="C2066" s="37" t="str">
        <f>VLOOKUP(X2066, method!$A$1:$B$15, 2, 0)</f>
        <v>中前</v>
      </c>
      <c r="D2066">
        <v>9</v>
      </c>
      <c r="E2066" s="141" t="str">
        <f t="shared" si="64"/>
        <v/>
      </c>
      <c r="F2066" s="141">
        <f>COUNTIF($B$2:B2066,B2066)</f>
        <v>28</v>
      </c>
      <c r="G2066" s="141" t="str">
        <f t="shared" si="65"/>
        <v/>
      </c>
      <c r="I2066">
        <v>10</v>
      </c>
      <c r="J2066" s="58" t="s">
        <v>2503</v>
      </c>
      <c r="K2066" s="64" t="s">
        <v>150</v>
      </c>
      <c r="L2066" s="19" t="s">
        <v>81</v>
      </c>
      <c r="N2066">
        <v>123</v>
      </c>
      <c r="P2066">
        <v>22</v>
      </c>
      <c r="Q2066" t="s">
        <v>759</v>
      </c>
      <c r="R2066" s="32" t="s">
        <v>432</v>
      </c>
      <c r="S2066">
        <v>1650</v>
      </c>
      <c r="T2066" s="33" t="s">
        <v>417</v>
      </c>
      <c r="U2066">
        <v>3</v>
      </c>
      <c r="V2066">
        <v>67</v>
      </c>
      <c r="W2066">
        <v>7</v>
      </c>
      <c r="X2066">
        <v>7</v>
      </c>
      <c r="Y2066">
        <v>7</v>
      </c>
      <c r="Z2066">
        <v>7</v>
      </c>
      <c r="AA2066">
        <v>9</v>
      </c>
      <c r="AD2066" t="s">
        <v>933</v>
      </c>
      <c r="AE2066">
        <v>1157</v>
      </c>
      <c r="AF2066" t="s">
        <v>1309</v>
      </c>
    </row>
    <row r="2067" spans="1:32" x14ac:dyDescent="0.25">
      <c r="A2067" s="24" t="s">
        <v>365</v>
      </c>
      <c r="B2067" s="27" t="s">
        <v>2497</v>
      </c>
      <c r="C2067" s="36" t="str">
        <f>VLOOKUP(X2067, method!$A$1:$B$15, 2, 0)</f>
        <v>中後</v>
      </c>
      <c r="D2067">
        <v>8</v>
      </c>
      <c r="E2067" s="141" t="str">
        <f t="shared" si="64"/>
        <v/>
      </c>
      <c r="F2067" s="141">
        <f>COUNTIF($B$2:B2067,B2067)</f>
        <v>29</v>
      </c>
      <c r="G2067" s="141" t="str">
        <f t="shared" si="65"/>
        <v/>
      </c>
      <c r="I2067">
        <v>5</v>
      </c>
      <c r="J2067" s="58" t="s">
        <v>2503</v>
      </c>
      <c r="K2067" s="54" t="s">
        <v>58</v>
      </c>
      <c r="L2067" s="19" t="s">
        <v>81</v>
      </c>
      <c r="N2067">
        <v>127</v>
      </c>
      <c r="P2067">
        <v>20</v>
      </c>
      <c r="Q2067" t="s">
        <v>607</v>
      </c>
      <c r="R2067" t="s">
        <v>501</v>
      </c>
      <c r="S2067">
        <v>1400</v>
      </c>
      <c r="T2067" s="33" t="s">
        <v>417</v>
      </c>
      <c r="U2067">
        <v>3</v>
      </c>
      <c r="V2067">
        <v>69</v>
      </c>
      <c r="W2067" t="s">
        <v>533</v>
      </c>
      <c r="X2067">
        <v>10</v>
      </c>
      <c r="Y2067">
        <v>10</v>
      </c>
      <c r="Z2067">
        <v>11</v>
      </c>
      <c r="AA2067">
        <v>8</v>
      </c>
      <c r="AD2067" t="s">
        <v>1308</v>
      </c>
      <c r="AE2067">
        <v>1155</v>
      </c>
      <c r="AF2067" t="s">
        <v>1309</v>
      </c>
    </row>
    <row r="2068" spans="1:32" x14ac:dyDescent="0.25">
      <c r="A2068" s="24" t="s">
        <v>365</v>
      </c>
      <c r="B2068" s="27" t="s">
        <v>2497</v>
      </c>
      <c r="C2068" s="37" t="str">
        <f>VLOOKUP(X2068, method!$A$1:$B$15, 2, 0)</f>
        <v>中前</v>
      </c>
      <c r="D2068" s="30">
        <v>4</v>
      </c>
      <c r="E2068" s="141" t="str">
        <f t="shared" si="64"/>
        <v/>
      </c>
      <c r="F2068" s="141">
        <f>COUNTIF($B$2:B2068,B2068)</f>
        <v>30</v>
      </c>
      <c r="G2068" s="141" t="str">
        <f t="shared" si="65"/>
        <v/>
      </c>
      <c r="I2068">
        <v>12</v>
      </c>
      <c r="J2068" s="58" t="s">
        <v>2503</v>
      </c>
      <c r="K2068" s="53" t="s">
        <v>53</v>
      </c>
      <c r="L2068" s="19" t="s">
        <v>81</v>
      </c>
      <c r="N2068">
        <v>126</v>
      </c>
      <c r="P2068">
        <v>30</v>
      </c>
      <c r="Q2068" t="s">
        <v>1189</v>
      </c>
      <c r="R2068" s="32" t="s">
        <v>416</v>
      </c>
      <c r="S2068">
        <v>1800</v>
      </c>
      <c r="T2068" s="33" t="s">
        <v>417</v>
      </c>
      <c r="U2068">
        <v>3</v>
      </c>
      <c r="V2068">
        <v>71</v>
      </c>
      <c r="W2068" s="12" t="s">
        <v>549</v>
      </c>
      <c r="X2068">
        <v>7</v>
      </c>
      <c r="Y2068">
        <v>7</v>
      </c>
      <c r="Z2068">
        <v>7</v>
      </c>
      <c r="AA2068">
        <v>7</v>
      </c>
      <c r="AB2068">
        <v>4</v>
      </c>
      <c r="AD2068" t="s">
        <v>1940</v>
      </c>
      <c r="AE2068">
        <v>1148</v>
      </c>
      <c r="AF2068" t="s">
        <v>1309</v>
      </c>
    </row>
    <row r="2069" spans="1:32" x14ac:dyDescent="0.25">
      <c r="A2069" s="24" t="s">
        <v>365</v>
      </c>
      <c r="B2069" s="27" t="s">
        <v>2497</v>
      </c>
      <c r="C2069" s="38" t="str">
        <f>VLOOKUP(X2069, method!$A$1:$B$15, 2, 0)</f>
        <v>留後</v>
      </c>
      <c r="D2069">
        <v>6</v>
      </c>
      <c r="E2069" s="141" t="str">
        <f t="shared" si="64"/>
        <v/>
      </c>
      <c r="F2069" s="141">
        <f>COUNTIF($B$2:B2069,B2069)</f>
        <v>31</v>
      </c>
      <c r="G2069" s="141" t="str">
        <f t="shared" si="65"/>
        <v/>
      </c>
      <c r="I2069">
        <v>12</v>
      </c>
      <c r="J2069" s="58" t="s">
        <v>2503</v>
      </c>
      <c r="K2069" s="49" t="s">
        <v>31</v>
      </c>
      <c r="L2069" s="19" t="s">
        <v>81</v>
      </c>
      <c r="N2069">
        <v>130</v>
      </c>
      <c r="P2069">
        <v>13</v>
      </c>
      <c r="Q2069" t="s">
        <v>763</v>
      </c>
      <c r="R2069" s="32" t="s">
        <v>432</v>
      </c>
      <c r="S2069">
        <v>1650</v>
      </c>
      <c r="T2069" s="33" t="s">
        <v>417</v>
      </c>
      <c r="U2069">
        <v>3</v>
      </c>
      <c r="V2069">
        <v>73</v>
      </c>
      <c r="W2069" t="s">
        <v>453</v>
      </c>
      <c r="X2069">
        <v>11</v>
      </c>
      <c r="Y2069">
        <v>9</v>
      </c>
      <c r="Z2069">
        <v>8</v>
      </c>
      <c r="AA2069">
        <v>6</v>
      </c>
      <c r="AD2069" t="s">
        <v>983</v>
      </c>
      <c r="AE2069">
        <v>1143</v>
      </c>
      <c r="AF2069" t="s">
        <v>170</v>
      </c>
    </row>
    <row r="2070" spans="1:32" x14ac:dyDescent="0.25">
      <c r="A2070" s="24" t="s">
        <v>365</v>
      </c>
      <c r="B2070" s="27" t="s">
        <v>2497</v>
      </c>
      <c r="C2070" s="37" t="str">
        <f>VLOOKUP(X2070, method!$A$1:$B$15, 2, 0)</f>
        <v>中前</v>
      </c>
      <c r="D2070">
        <v>12</v>
      </c>
      <c r="E2070" s="141" t="str">
        <f t="shared" si="64"/>
        <v/>
      </c>
      <c r="F2070" s="141">
        <f>COUNTIF($B$2:B2070,B2070)</f>
        <v>32</v>
      </c>
      <c r="G2070" s="141" t="str">
        <f t="shared" si="65"/>
        <v/>
      </c>
      <c r="I2070">
        <v>7</v>
      </c>
      <c r="J2070" s="58" t="s">
        <v>2503</v>
      </c>
      <c r="K2070" s="50" t="s">
        <v>565</v>
      </c>
      <c r="L2070" s="19" t="s">
        <v>81</v>
      </c>
      <c r="N2070">
        <v>128</v>
      </c>
      <c r="P2070">
        <v>6.8</v>
      </c>
      <c r="Q2070" t="s">
        <v>1372</v>
      </c>
      <c r="R2070" s="31" t="s">
        <v>420</v>
      </c>
      <c r="S2070">
        <v>1800</v>
      </c>
      <c r="T2070" s="33" t="s">
        <v>417</v>
      </c>
      <c r="U2070">
        <v>3</v>
      </c>
      <c r="V2070">
        <v>74</v>
      </c>
      <c r="W2070" t="s">
        <v>505</v>
      </c>
      <c r="X2070">
        <v>6</v>
      </c>
      <c r="Y2070">
        <v>6</v>
      </c>
      <c r="Z2070">
        <v>6</v>
      </c>
      <c r="AA2070">
        <v>7</v>
      </c>
      <c r="AB2070">
        <v>12</v>
      </c>
      <c r="AD2070" t="s">
        <v>1941</v>
      </c>
      <c r="AE2070">
        <v>1150</v>
      </c>
      <c r="AF2070" t="s">
        <v>99</v>
      </c>
    </row>
    <row r="2071" spans="1:32" x14ac:dyDescent="0.25">
      <c r="A2071" s="24" t="s">
        <v>365</v>
      </c>
      <c r="B2071" s="27" t="s">
        <v>2497</v>
      </c>
      <c r="C2071" s="36" t="str">
        <f>VLOOKUP(X2071, method!$A$1:$B$15, 2, 0)</f>
        <v>中後</v>
      </c>
      <c r="D2071" s="30">
        <v>4</v>
      </c>
      <c r="E2071" s="141" t="str">
        <f t="shared" si="64"/>
        <v/>
      </c>
      <c r="F2071" s="141">
        <f>COUNTIF($B$2:B2071,B2071)</f>
        <v>33</v>
      </c>
      <c r="G2071" s="141" t="str">
        <f t="shared" si="65"/>
        <v/>
      </c>
      <c r="I2071">
        <v>7</v>
      </c>
      <c r="J2071" s="58" t="s">
        <v>2503</v>
      </c>
      <c r="K2071" s="50" t="s">
        <v>565</v>
      </c>
      <c r="L2071" s="19" t="s">
        <v>81</v>
      </c>
      <c r="N2071">
        <v>127</v>
      </c>
      <c r="P2071">
        <v>5.8</v>
      </c>
      <c r="Q2071" t="s">
        <v>767</v>
      </c>
      <c r="R2071" s="31" t="s">
        <v>420</v>
      </c>
      <c r="S2071">
        <v>1650</v>
      </c>
      <c r="T2071" s="33" t="s">
        <v>417</v>
      </c>
      <c r="U2071">
        <v>3</v>
      </c>
      <c r="V2071">
        <v>74</v>
      </c>
      <c r="W2071" s="12" t="s">
        <v>539</v>
      </c>
      <c r="X2071">
        <v>9</v>
      </c>
      <c r="Y2071">
        <v>9</v>
      </c>
      <c r="Z2071">
        <v>9</v>
      </c>
      <c r="AA2071">
        <v>4</v>
      </c>
      <c r="AD2071" t="s">
        <v>642</v>
      </c>
      <c r="AE2071">
        <v>1153</v>
      </c>
      <c r="AF2071" t="s">
        <v>99</v>
      </c>
    </row>
    <row r="2072" spans="1:32" x14ac:dyDescent="0.25">
      <c r="A2072" s="24" t="s">
        <v>365</v>
      </c>
      <c r="B2072" s="27" t="s">
        <v>2497</v>
      </c>
      <c r="C2072" s="37" t="str">
        <f>VLOOKUP(X2072, method!$A$1:$B$15, 2, 0)</f>
        <v>中前</v>
      </c>
      <c r="D2072" s="28">
        <v>2</v>
      </c>
      <c r="E2072" s="140" t="str">
        <f t="shared" si="64"/>
        <v/>
      </c>
      <c r="F2072" s="140">
        <f>COUNTIF($B$2:B2072,B2072)</f>
        <v>34</v>
      </c>
      <c r="G2072" s="140" t="str">
        <f t="shared" si="65"/>
        <v/>
      </c>
      <c r="I2072">
        <v>3</v>
      </c>
      <c r="J2072" s="58" t="s">
        <v>2503</v>
      </c>
      <c r="K2072" s="74" t="s">
        <v>404</v>
      </c>
      <c r="L2072" s="19" t="s">
        <v>81</v>
      </c>
      <c r="N2072">
        <v>130</v>
      </c>
      <c r="P2072">
        <v>9.1</v>
      </c>
      <c r="Q2072" t="s">
        <v>1054</v>
      </c>
      <c r="R2072" s="32" t="s">
        <v>426</v>
      </c>
      <c r="S2072">
        <v>1800</v>
      </c>
      <c r="T2072" s="33" t="s">
        <v>417</v>
      </c>
      <c r="U2072">
        <v>3</v>
      </c>
      <c r="V2072">
        <v>73</v>
      </c>
      <c r="W2072" s="12">
        <v>1</v>
      </c>
      <c r="X2072">
        <v>6</v>
      </c>
      <c r="Y2072">
        <v>6</v>
      </c>
      <c r="Z2072">
        <v>5</v>
      </c>
      <c r="AA2072">
        <v>4</v>
      </c>
      <c r="AB2072">
        <v>2</v>
      </c>
      <c r="AD2072" t="s">
        <v>1942</v>
      </c>
      <c r="AE2072">
        <v>1149</v>
      </c>
      <c r="AF2072" t="s">
        <v>99</v>
      </c>
    </row>
    <row r="2073" spans="1:32" x14ac:dyDescent="0.25">
      <c r="A2073" s="24" t="s">
        <v>365</v>
      </c>
      <c r="B2073" s="27" t="s">
        <v>2497</v>
      </c>
      <c r="C2073" s="37" t="str">
        <f>VLOOKUP(X2073, method!$A$1:$B$15, 2, 0)</f>
        <v>中前</v>
      </c>
      <c r="D2073" s="28">
        <v>3</v>
      </c>
      <c r="E2073" s="140" t="str">
        <f t="shared" si="64"/>
        <v/>
      </c>
      <c r="F2073" s="140">
        <f>COUNTIF($B$2:B2073,B2073)</f>
        <v>35</v>
      </c>
      <c r="G2073" s="140" t="str">
        <f t="shared" si="65"/>
        <v/>
      </c>
      <c r="I2073">
        <v>1</v>
      </c>
      <c r="J2073" s="58" t="s">
        <v>2503</v>
      </c>
      <c r="K2073" s="49" t="s">
        <v>31</v>
      </c>
      <c r="L2073" s="19" t="s">
        <v>81</v>
      </c>
      <c r="N2073">
        <v>129</v>
      </c>
      <c r="P2073">
        <v>5.0999999999999996</v>
      </c>
      <c r="Q2073" t="s">
        <v>769</v>
      </c>
      <c r="R2073" s="31" t="s">
        <v>420</v>
      </c>
      <c r="S2073">
        <v>1650</v>
      </c>
      <c r="T2073" s="33" t="s">
        <v>417</v>
      </c>
      <c r="U2073">
        <v>3</v>
      </c>
      <c r="V2073">
        <v>73</v>
      </c>
      <c r="W2073" s="12" t="s">
        <v>418</v>
      </c>
      <c r="X2073">
        <v>6</v>
      </c>
      <c r="Y2073">
        <v>6</v>
      </c>
      <c r="Z2073">
        <v>5</v>
      </c>
      <c r="AA2073">
        <v>3</v>
      </c>
      <c r="AD2073" t="s">
        <v>1943</v>
      </c>
      <c r="AE2073">
        <v>1141</v>
      </c>
      <c r="AF2073" t="s">
        <v>99</v>
      </c>
    </row>
    <row r="2074" spans="1:32" x14ac:dyDescent="0.25">
      <c r="A2074" s="24" t="s">
        <v>365</v>
      </c>
      <c r="B2074" s="27" t="s">
        <v>2497</v>
      </c>
      <c r="C2074" s="35" t="str">
        <f>VLOOKUP(X2074, method!$A$1:$B$15, 2, 0)</f>
        <v>放頭</v>
      </c>
      <c r="D2074" s="28">
        <v>3</v>
      </c>
      <c r="E2074" s="140" t="str">
        <f t="shared" si="64"/>
        <v/>
      </c>
      <c r="F2074" s="140">
        <f>COUNTIF($B$2:B2074,B2074)</f>
        <v>36</v>
      </c>
      <c r="G2074" s="140" t="str">
        <f t="shared" si="65"/>
        <v/>
      </c>
      <c r="I2074">
        <v>2</v>
      </c>
      <c r="J2074" s="58" t="s">
        <v>2503</v>
      </c>
      <c r="K2074" s="49" t="s">
        <v>31</v>
      </c>
      <c r="L2074" s="19" t="s">
        <v>81</v>
      </c>
      <c r="N2074">
        <v>129</v>
      </c>
      <c r="P2074">
        <v>2.4</v>
      </c>
      <c r="Q2074" t="s">
        <v>1374</v>
      </c>
      <c r="R2074" s="31" t="s">
        <v>420</v>
      </c>
      <c r="S2074">
        <v>1650</v>
      </c>
      <c r="T2074" s="34" t="s">
        <v>755</v>
      </c>
      <c r="U2074">
        <v>3</v>
      </c>
      <c r="V2074">
        <v>72</v>
      </c>
      <c r="W2074" s="12" t="s">
        <v>539</v>
      </c>
      <c r="X2074">
        <v>3</v>
      </c>
      <c r="Y2074">
        <v>3</v>
      </c>
      <c r="Z2074">
        <v>4</v>
      </c>
      <c r="AA2074">
        <v>3</v>
      </c>
      <c r="AD2074" t="s">
        <v>1165</v>
      </c>
      <c r="AE2074">
        <v>1145</v>
      </c>
      <c r="AF2074" t="s">
        <v>99</v>
      </c>
    </row>
    <row r="2075" spans="1:32" x14ac:dyDescent="0.25">
      <c r="A2075" s="24" t="s">
        <v>365</v>
      </c>
      <c r="B2075" s="27" t="s">
        <v>2497</v>
      </c>
      <c r="C2075" s="13" t="str">
        <f>VLOOKUP(X2075, method!$A$1:$B$15, 2, 0)</f>
        <v>中前</v>
      </c>
      <c r="D2075" s="28">
        <v>1</v>
      </c>
      <c r="E2075" s="140" t="str">
        <f t="shared" si="64"/>
        <v/>
      </c>
      <c r="F2075" s="140">
        <f>COUNTIF($B$2:B2075,B2075)</f>
        <v>37</v>
      </c>
      <c r="G2075" s="140" t="str">
        <f t="shared" si="65"/>
        <v/>
      </c>
      <c r="I2075">
        <v>11</v>
      </c>
      <c r="J2075" s="58" t="s">
        <v>2503</v>
      </c>
      <c r="K2075" s="49" t="s">
        <v>31</v>
      </c>
      <c r="L2075" s="19" t="s">
        <v>81</v>
      </c>
      <c r="N2075">
        <v>121</v>
      </c>
      <c r="P2075">
        <v>6.2</v>
      </c>
      <c r="Q2075" t="s">
        <v>1872</v>
      </c>
      <c r="R2075" s="32" t="s">
        <v>426</v>
      </c>
      <c r="S2075">
        <v>1650</v>
      </c>
      <c r="T2075" s="33" t="s">
        <v>427</v>
      </c>
      <c r="U2075">
        <v>3</v>
      </c>
      <c r="V2075">
        <v>65</v>
      </c>
      <c r="W2075" s="12" t="s">
        <v>539</v>
      </c>
      <c r="X2075">
        <v>5</v>
      </c>
      <c r="Y2075">
        <v>5</v>
      </c>
      <c r="Z2075">
        <v>5</v>
      </c>
      <c r="AA2075">
        <v>1</v>
      </c>
      <c r="AD2075" t="s">
        <v>1076</v>
      </c>
      <c r="AE2075">
        <v>1146</v>
      </c>
      <c r="AF2075" t="s">
        <v>99</v>
      </c>
    </row>
    <row r="2076" spans="1:32" x14ac:dyDescent="0.25">
      <c r="A2076" s="24"/>
      <c r="B2076" s="27"/>
      <c r="D2076" s="39"/>
      <c r="E2076" s="140" t="str">
        <f t="shared" si="64"/>
        <v/>
      </c>
      <c r="F2076" s="140"/>
      <c r="G2076" s="140" t="str">
        <f t="shared" si="65"/>
        <v/>
      </c>
      <c r="J2076" s="70"/>
      <c r="K2076" s="70"/>
      <c r="L2076" s="19"/>
    </row>
    <row r="2077" spans="1:32" x14ac:dyDescent="0.25">
      <c r="A2077" s="24"/>
      <c r="B2077" s="27"/>
      <c r="D2077" s="39"/>
      <c r="E2077" s="140" t="str">
        <f t="shared" si="64"/>
        <v/>
      </c>
      <c r="F2077" s="140"/>
      <c r="G2077" s="140" t="str">
        <f t="shared" si="65"/>
        <v/>
      </c>
      <c r="J2077" s="70"/>
      <c r="K2077" s="70"/>
      <c r="L2077" s="19"/>
    </row>
    <row r="2078" spans="1:32" x14ac:dyDescent="0.25">
      <c r="A2078" s="24"/>
      <c r="B2078" s="27"/>
      <c r="D2078" s="39"/>
      <c r="E2078" s="140" t="str">
        <f t="shared" si="64"/>
        <v/>
      </c>
      <c r="F2078" s="140"/>
      <c r="G2078" s="140" t="str">
        <f t="shared" si="65"/>
        <v/>
      </c>
      <c r="J2078" s="70"/>
      <c r="K2078" s="70"/>
      <c r="L2078" s="19"/>
    </row>
    <row r="2079" spans="1:32" x14ac:dyDescent="0.25">
      <c r="A2079" s="24"/>
      <c r="B2079" s="27"/>
      <c r="D2079" s="39"/>
      <c r="E2079" s="140" t="str">
        <f t="shared" si="64"/>
        <v/>
      </c>
      <c r="F2079" s="140"/>
      <c r="G2079" s="140" t="str">
        <f t="shared" si="65"/>
        <v/>
      </c>
      <c r="J2079" s="70"/>
      <c r="K2079" s="70"/>
      <c r="L2079" s="19"/>
    </row>
    <row r="2080" spans="1:32" x14ac:dyDescent="0.25">
      <c r="A2080" s="24"/>
      <c r="B2080" s="27"/>
      <c r="D2080" s="39"/>
      <c r="E2080" s="140" t="str">
        <f t="shared" si="64"/>
        <v/>
      </c>
      <c r="F2080" s="140"/>
      <c r="G2080" s="140" t="str">
        <f t="shared" si="65"/>
        <v/>
      </c>
      <c r="J2080" s="70"/>
      <c r="K2080" s="70"/>
      <c r="L2080" s="19"/>
    </row>
    <row r="2081" spans="1:12" x14ac:dyDescent="0.25">
      <c r="A2081" s="24"/>
      <c r="B2081" s="27"/>
      <c r="D2081" s="39"/>
      <c r="E2081" s="140" t="str">
        <f t="shared" si="64"/>
        <v/>
      </c>
      <c r="F2081" s="140"/>
      <c r="G2081" s="140" t="str">
        <f t="shared" si="65"/>
        <v/>
      </c>
      <c r="J2081" s="70"/>
      <c r="K2081" s="70"/>
      <c r="L2081" s="19"/>
    </row>
    <row r="2082" spans="1:12" x14ac:dyDescent="0.25">
      <c r="A2082" s="24"/>
      <c r="B2082" s="27"/>
      <c r="D2082" s="39"/>
      <c r="E2082" s="140" t="str">
        <f t="shared" si="64"/>
        <v/>
      </c>
      <c r="F2082" s="140"/>
      <c r="G2082" s="140" t="str">
        <f t="shared" si="65"/>
        <v/>
      </c>
      <c r="J2082" s="70"/>
      <c r="K2082" s="70"/>
      <c r="L2082" s="19"/>
    </row>
    <row r="2083" spans="1:12" x14ac:dyDescent="0.25">
      <c r="A2083" s="24"/>
      <c r="B2083" s="27"/>
      <c r="D2083" s="39"/>
      <c r="E2083" s="140" t="str">
        <f t="shared" si="64"/>
        <v/>
      </c>
      <c r="F2083" s="140"/>
      <c r="G2083" s="140" t="str">
        <f t="shared" si="65"/>
        <v/>
      </c>
      <c r="J2083" s="70"/>
      <c r="K2083" s="70"/>
      <c r="L2083" s="19"/>
    </row>
    <row r="2084" spans="1:12" x14ac:dyDescent="0.25">
      <c r="A2084" s="24"/>
      <c r="B2084" s="27"/>
      <c r="D2084" s="39"/>
      <c r="E2084" s="140" t="str">
        <f t="shared" si="64"/>
        <v/>
      </c>
      <c r="F2084" s="140"/>
      <c r="G2084" s="140" t="str">
        <f t="shared" si="65"/>
        <v/>
      </c>
      <c r="J2084" s="70"/>
      <c r="K2084" s="70"/>
      <c r="L2084" s="19"/>
    </row>
    <row r="2085" spans="1:12" x14ac:dyDescent="0.25">
      <c r="A2085" s="24"/>
      <c r="B2085" s="27"/>
      <c r="D2085" s="39"/>
      <c r="E2085" s="140" t="str">
        <f t="shared" si="64"/>
        <v/>
      </c>
      <c r="F2085" s="140"/>
      <c r="G2085" s="140" t="str">
        <f t="shared" si="65"/>
        <v/>
      </c>
      <c r="J2085" s="70"/>
      <c r="K2085" s="70"/>
      <c r="L2085" s="19"/>
    </row>
    <row r="2086" spans="1:12" x14ac:dyDescent="0.25">
      <c r="A2086" s="24"/>
      <c r="B2086" s="27"/>
      <c r="D2086" s="39"/>
      <c r="E2086" s="140" t="str">
        <f t="shared" si="64"/>
        <v/>
      </c>
      <c r="F2086" s="140"/>
      <c r="G2086" s="140" t="str">
        <f t="shared" si="65"/>
        <v/>
      </c>
      <c r="J2086" s="70"/>
      <c r="K2086" s="70"/>
      <c r="L2086" s="19"/>
    </row>
    <row r="2087" spans="1:12" x14ac:dyDescent="0.25">
      <c r="A2087" s="24"/>
      <c r="B2087" s="27"/>
      <c r="D2087" s="39"/>
      <c r="E2087" s="140" t="str">
        <f t="shared" si="64"/>
        <v/>
      </c>
      <c r="F2087" s="140"/>
      <c r="G2087" s="140" t="str">
        <f t="shared" si="65"/>
        <v/>
      </c>
      <c r="J2087" s="70"/>
      <c r="K2087" s="70"/>
      <c r="L2087" s="19"/>
    </row>
    <row r="2088" spans="1:12" x14ac:dyDescent="0.25">
      <c r="A2088" s="24"/>
      <c r="B2088" s="27"/>
      <c r="D2088" s="39"/>
      <c r="E2088" s="140" t="str">
        <f t="shared" si="64"/>
        <v/>
      </c>
      <c r="F2088" s="140"/>
      <c r="G2088" s="140" t="str">
        <f t="shared" si="65"/>
        <v/>
      </c>
      <c r="J2088" s="70"/>
      <c r="K2088" s="70"/>
      <c r="L2088" s="19"/>
    </row>
    <row r="2089" spans="1:12" x14ac:dyDescent="0.25">
      <c r="A2089" s="24"/>
      <c r="B2089" s="27"/>
      <c r="D2089" s="39"/>
      <c r="E2089" s="140" t="str">
        <f t="shared" si="64"/>
        <v/>
      </c>
      <c r="F2089" s="140"/>
      <c r="G2089" s="140" t="str">
        <f t="shared" si="65"/>
        <v/>
      </c>
      <c r="J2089" s="70"/>
      <c r="K2089" s="70"/>
      <c r="L2089" s="19"/>
    </row>
    <row r="2090" spans="1:12" x14ac:dyDescent="0.25">
      <c r="A2090" s="24"/>
      <c r="B2090" s="27"/>
      <c r="D2090" s="39"/>
      <c r="E2090" s="140" t="str">
        <f t="shared" si="64"/>
        <v/>
      </c>
      <c r="F2090" s="140"/>
      <c r="G2090" s="140" t="str">
        <f t="shared" si="65"/>
        <v/>
      </c>
      <c r="J2090" s="70"/>
      <c r="K2090" s="70"/>
      <c r="L2090" s="19"/>
    </row>
    <row r="2091" spans="1:12" x14ac:dyDescent="0.25">
      <c r="A2091" s="24"/>
      <c r="B2091" s="27"/>
      <c r="D2091" s="39"/>
      <c r="E2091" s="140" t="str">
        <f t="shared" si="64"/>
        <v/>
      </c>
      <c r="F2091" s="140"/>
      <c r="G2091" s="140" t="str">
        <f t="shared" si="65"/>
        <v/>
      </c>
      <c r="J2091" s="70"/>
      <c r="K2091" s="70"/>
      <c r="L2091" s="19"/>
    </row>
    <row r="2092" spans="1:12" x14ac:dyDescent="0.25">
      <c r="A2092" s="24"/>
      <c r="B2092" s="27"/>
      <c r="D2092" s="39"/>
      <c r="E2092" s="140" t="str">
        <f t="shared" si="64"/>
        <v/>
      </c>
      <c r="F2092" s="140"/>
      <c r="G2092" s="140" t="str">
        <f t="shared" si="65"/>
        <v/>
      </c>
      <c r="J2092" s="70"/>
      <c r="K2092" s="70"/>
      <c r="L2092" s="19"/>
    </row>
    <row r="2093" spans="1:12" x14ac:dyDescent="0.25">
      <c r="A2093" s="24"/>
      <c r="B2093" s="27"/>
      <c r="D2093" s="39"/>
      <c r="E2093" s="140" t="str">
        <f t="shared" si="64"/>
        <v/>
      </c>
      <c r="F2093" s="140"/>
      <c r="G2093" s="140" t="str">
        <f t="shared" si="65"/>
        <v/>
      </c>
      <c r="J2093" s="70"/>
      <c r="K2093" s="70"/>
      <c r="L2093" s="19"/>
    </row>
    <row r="2094" spans="1:12" x14ac:dyDescent="0.25">
      <c r="A2094" s="24"/>
      <c r="B2094" s="27"/>
      <c r="D2094" s="39"/>
      <c r="E2094" s="140" t="str">
        <f t="shared" si="64"/>
        <v/>
      </c>
      <c r="F2094" s="140"/>
      <c r="G2094" s="140" t="str">
        <f t="shared" si="65"/>
        <v/>
      </c>
      <c r="J2094" s="70"/>
      <c r="K2094" s="70"/>
      <c r="L2094" s="19"/>
    </row>
    <row r="2095" spans="1:12" x14ac:dyDescent="0.25">
      <c r="A2095" s="24"/>
      <c r="B2095" s="27"/>
      <c r="D2095" s="39"/>
      <c r="E2095" s="140" t="str">
        <f t="shared" si="64"/>
        <v/>
      </c>
      <c r="F2095" s="140"/>
      <c r="G2095" s="140" t="str">
        <f t="shared" si="65"/>
        <v/>
      </c>
      <c r="J2095" s="70"/>
      <c r="K2095" s="70"/>
      <c r="L2095" s="19"/>
    </row>
    <row r="2096" spans="1:12" x14ac:dyDescent="0.25">
      <c r="A2096" s="24"/>
      <c r="B2096" s="27"/>
      <c r="D2096" s="39"/>
      <c r="E2096" s="140" t="str">
        <f t="shared" si="64"/>
        <v/>
      </c>
      <c r="F2096" s="140"/>
      <c r="G2096" s="140" t="str">
        <f t="shared" si="65"/>
        <v/>
      </c>
      <c r="J2096" s="70"/>
      <c r="K2096" s="70"/>
      <c r="L2096" s="19"/>
    </row>
    <row r="2097" spans="1:12" x14ac:dyDescent="0.25">
      <c r="A2097" s="24"/>
      <c r="B2097" s="27"/>
      <c r="D2097" s="39"/>
      <c r="E2097" s="140" t="str">
        <f t="shared" si="64"/>
        <v/>
      </c>
      <c r="F2097" s="140"/>
      <c r="G2097" s="140" t="str">
        <f t="shared" si="65"/>
        <v/>
      </c>
      <c r="J2097" s="70"/>
      <c r="K2097" s="70"/>
      <c r="L2097" s="19"/>
    </row>
    <row r="2098" spans="1:12" x14ac:dyDescent="0.25">
      <c r="A2098" s="24"/>
      <c r="B2098" s="27"/>
      <c r="D2098" s="39"/>
      <c r="E2098" s="140" t="str">
        <f t="shared" si="64"/>
        <v/>
      </c>
      <c r="F2098" s="140"/>
      <c r="G2098" s="140" t="str">
        <f t="shared" si="65"/>
        <v/>
      </c>
      <c r="J2098" s="70"/>
      <c r="K2098" s="70"/>
      <c r="L2098" s="19"/>
    </row>
    <row r="2099" spans="1:12" x14ac:dyDescent="0.25">
      <c r="A2099" s="24"/>
      <c r="B2099" s="27"/>
      <c r="D2099" s="39"/>
      <c r="E2099" s="140" t="str">
        <f t="shared" si="64"/>
        <v/>
      </c>
      <c r="F2099" s="140"/>
      <c r="G2099" s="140" t="str">
        <f t="shared" si="65"/>
        <v/>
      </c>
      <c r="J2099" s="70"/>
      <c r="K2099" s="70"/>
      <c r="L2099" s="19"/>
    </row>
    <row r="2100" spans="1:12" x14ac:dyDescent="0.25">
      <c r="A2100" s="24"/>
      <c r="B2100" s="27"/>
      <c r="D2100" s="39"/>
      <c r="E2100" s="140" t="str">
        <f t="shared" si="64"/>
        <v/>
      </c>
      <c r="F2100" s="140"/>
      <c r="G2100" s="140" t="str">
        <f t="shared" si="65"/>
        <v/>
      </c>
      <c r="J2100" s="70"/>
      <c r="K2100" s="70"/>
      <c r="L2100" s="19"/>
    </row>
    <row r="2101" spans="1:12" x14ac:dyDescent="0.25">
      <c r="A2101" s="24"/>
      <c r="B2101" s="27"/>
      <c r="D2101" s="39"/>
      <c r="E2101" s="140" t="str">
        <f t="shared" si="64"/>
        <v/>
      </c>
      <c r="F2101" s="140"/>
      <c r="G2101" s="140" t="str">
        <f t="shared" si="65"/>
        <v/>
      </c>
      <c r="J2101" s="70"/>
      <c r="K2101" s="70"/>
      <c r="L2101" s="19"/>
    </row>
    <row r="2102" spans="1:12" x14ac:dyDescent="0.25">
      <c r="A2102" s="24"/>
      <c r="B2102" s="27"/>
      <c r="D2102" s="39"/>
      <c r="E2102" s="140" t="str">
        <f t="shared" si="64"/>
        <v/>
      </c>
      <c r="F2102" s="140"/>
      <c r="G2102" s="140" t="str">
        <f t="shared" si="65"/>
        <v/>
      </c>
      <c r="J2102" s="70"/>
      <c r="K2102" s="70"/>
      <c r="L2102" s="19"/>
    </row>
    <row r="2103" spans="1:12" x14ac:dyDescent="0.25">
      <c r="A2103" s="24"/>
      <c r="B2103" s="27"/>
      <c r="D2103" s="39"/>
      <c r="E2103" s="140" t="str">
        <f t="shared" si="64"/>
        <v/>
      </c>
      <c r="F2103" s="140"/>
      <c r="G2103" s="140" t="str">
        <f t="shared" si="65"/>
        <v/>
      </c>
      <c r="J2103" s="70"/>
      <c r="K2103" s="70"/>
      <c r="L2103" s="19"/>
    </row>
    <row r="2104" spans="1:12" x14ac:dyDescent="0.25">
      <c r="A2104" s="24"/>
      <c r="B2104" s="27"/>
      <c r="D2104" s="39"/>
      <c r="E2104" s="140" t="str">
        <f t="shared" si="64"/>
        <v/>
      </c>
      <c r="F2104" s="140"/>
      <c r="G2104" s="140" t="str">
        <f t="shared" si="65"/>
        <v/>
      </c>
      <c r="J2104" s="70"/>
      <c r="K2104" s="70"/>
      <c r="L2104" s="19"/>
    </row>
    <row r="2105" spans="1:12" x14ac:dyDescent="0.25">
      <c r="A2105" s="24"/>
      <c r="B2105" s="27"/>
      <c r="D2105" s="39"/>
      <c r="E2105" s="140" t="str">
        <f t="shared" si="64"/>
        <v/>
      </c>
      <c r="F2105" s="140"/>
      <c r="G2105" s="140" t="str">
        <f t="shared" si="65"/>
        <v/>
      </c>
      <c r="J2105" s="70"/>
      <c r="K2105" s="70"/>
      <c r="L2105" s="19"/>
    </row>
    <row r="2106" spans="1:12" x14ac:dyDescent="0.25">
      <c r="A2106" s="24"/>
      <c r="B2106" s="27"/>
      <c r="D2106" s="39"/>
      <c r="E2106" s="140" t="str">
        <f t="shared" si="64"/>
        <v/>
      </c>
      <c r="F2106" s="140"/>
      <c r="G2106" s="140" t="str">
        <f t="shared" si="65"/>
        <v/>
      </c>
      <c r="J2106" s="70"/>
      <c r="K2106" s="70"/>
      <c r="L2106" s="19"/>
    </row>
    <row r="2107" spans="1:12" x14ac:dyDescent="0.25">
      <c r="A2107" s="24"/>
      <c r="B2107" s="27"/>
      <c r="D2107" s="39"/>
      <c r="E2107" s="140" t="str">
        <f t="shared" si="64"/>
        <v/>
      </c>
      <c r="F2107" s="140"/>
      <c r="G2107" s="140" t="str">
        <f t="shared" si="65"/>
        <v/>
      </c>
      <c r="J2107" s="70"/>
      <c r="K2107" s="70"/>
      <c r="L2107" s="19"/>
    </row>
    <row r="2108" spans="1:12" x14ac:dyDescent="0.25">
      <c r="A2108" s="24"/>
      <c r="B2108" s="27"/>
      <c r="D2108" s="39"/>
      <c r="E2108" s="140" t="str">
        <f t="shared" si="64"/>
        <v/>
      </c>
      <c r="F2108" s="140"/>
      <c r="G2108" s="140" t="str">
        <f t="shared" si="65"/>
        <v/>
      </c>
      <c r="J2108" s="70"/>
      <c r="K2108" s="70"/>
      <c r="L2108" s="19"/>
    </row>
    <row r="2109" spans="1:12" x14ac:dyDescent="0.25">
      <c r="A2109" s="24"/>
      <c r="B2109" s="27"/>
      <c r="D2109" s="39"/>
      <c r="E2109" s="140" t="str">
        <f t="shared" si="64"/>
        <v/>
      </c>
      <c r="F2109" s="140"/>
      <c r="G2109" s="140" t="str">
        <f t="shared" si="65"/>
        <v/>
      </c>
      <c r="J2109" s="70"/>
      <c r="K2109" s="70"/>
      <c r="L2109" s="19"/>
    </row>
    <row r="2110" spans="1:12" x14ac:dyDescent="0.25">
      <c r="A2110" s="24"/>
      <c r="B2110" s="27"/>
      <c r="D2110" s="39"/>
      <c r="E2110" s="140" t="str">
        <f t="shared" si="64"/>
        <v/>
      </c>
      <c r="F2110" s="140"/>
      <c r="G2110" s="140" t="str">
        <f t="shared" si="65"/>
        <v/>
      </c>
      <c r="J2110" s="70"/>
      <c r="K2110" s="70"/>
      <c r="L2110" s="19"/>
    </row>
    <row r="2111" spans="1:12" x14ac:dyDescent="0.25">
      <c r="A2111" s="24"/>
      <c r="B2111" s="27"/>
      <c r="D2111" s="39"/>
      <c r="E2111" s="140" t="str">
        <f t="shared" si="64"/>
        <v/>
      </c>
      <c r="F2111" s="140"/>
      <c r="G2111" s="140" t="str">
        <f t="shared" si="65"/>
        <v/>
      </c>
      <c r="J2111" s="70"/>
      <c r="K2111" s="70"/>
      <c r="L2111" s="19"/>
    </row>
    <row r="2112" spans="1:12" x14ac:dyDescent="0.25">
      <c r="A2112" s="24"/>
      <c r="B2112" s="27"/>
      <c r="D2112" s="39"/>
      <c r="E2112" s="140" t="str">
        <f t="shared" si="64"/>
        <v/>
      </c>
      <c r="F2112" s="140"/>
      <c r="G2112" s="140" t="str">
        <f t="shared" si="65"/>
        <v/>
      </c>
      <c r="J2112" s="70"/>
      <c r="K2112" s="70"/>
      <c r="L2112" s="19"/>
    </row>
    <row r="2113" spans="1:12" x14ac:dyDescent="0.25">
      <c r="A2113" s="24"/>
      <c r="B2113" s="27"/>
      <c r="D2113" s="39"/>
      <c r="E2113" s="140" t="str">
        <f t="shared" si="64"/>
        <v/>
      </c>
      <c r="F2113" s="140"/>
      <c r="G2113" s="140" t="str">
        <f t="shared" si="65"/>
        <v/>
      </c>
      <c r="J2113" s="70"/>
      <c r="K2113" s="70"/>
      <c r="L2113" s="19"/>
    </row>
    <row r="2114" spans="1:12" x14ac:dyDescent="0.25">
      <c r="A2114" s="24"/>
      <c r="B2114" s="27"/>
      <c r="D2114" s="39"/>
      <c r="E2114" s="140" t="str">
        <f t="shared" ref="E2114:E2177" si="66">IF(COUNTIFS($B:$B,B2114,$F:$F,"&lt;="&amp;5,$D:$D,"&lt;="&amp;5)&gt;=3,"忠","")</f>
        <v/>
      </c>
      <c r="F2114" s="140"/>
      <c r="G2114" s="140" t="str">
        <f t="shared" ref="G2114:G2177" si="67">IF(F2114&lt;=5,
    IF(COUNTIFS($B:$B,TRIM($B2114),$F:$F,"&lt;=5",$AC:$AC,"&lt;&gt;"&amp;LOOKUP(1,0/((TRIM($B:$B)=TRIM($B2114))*($F:$F=1)),$AC:$AC))&gt;0,
    "倉",""),
"")</f>
        <v/>
      </c>
      <c r="J2114" s="70"/>
      <c r="K2114" s="70"/>
      <c r="L2114" s="19"/>
    </row>
    <row r="2115" spans="1:12" x14ac:dyDescent="0.25">
      <c r="A2115" s="24"/>
      <c r="B2115" s="27"/>
      <c r="D2115" s="39"/>
      <c r="E2115" s="140" t="str">
        <f t="shared" si="66"/>
        <v/>
      </c>
      <c r="F2115" s="140"/>
      <c r="G2115" s="140" t="str">
        <f t="shared" si="67"/>
        <v/>
      </c>
      <c r="J2115" s="70"/>
      <c r="K2115" s="70"/>
      <c r="L2115" s="19"/>
    </row>
    <row r="2116" spans="1:12" x14ac:dyDescent="0.25">
      <c r="A2116" s="24"/>
      <c r="B2116" s="27"/>
      <c r="D2116" s="39"/>
      <c r="E2116" s="140" t="str">
        <f t="shared" si="66"/>
        <v/>
      </c>
      <c r="F2116" s="140"/>
      <c r="G2116" s="140" t="str">
        <f t="shared" si="67"/>
        <v/>
      </c>
      <c r="J2116" s="70"/>
      <c r="K2116" s="70"/>
      <c r="L2116" s="19"/>
    </row>
    <row r="2117" spans="1:12" x14ac:dyDescent="0.25">
      <c r="A2117" s="24"/>
      <c r="B2117" s="27"/>
      <c r="D2117" s="39"/>
      <c r="E2117" s="140" t="str">
        <f t="shared" si="66"/>
        <v/>
      </c>
      <c r="F2117" s="140"/>
      <c r="G2117" s="140" t="str">
        <f t="shared" si="67"/>
        <v/>
      </c>
      <c r="J2117" s="70"/>
      <c r="K2117" s="70"/>
      <c r="L2117" s="19"/>
    </row>
    <row r="2118" spans="1:12" x14ac:dyDescent="0.25">
      <c r="A2118" s="24"/>
      <c r="B2118" s="27"/>
      <c r="D2118" s="39"/>
      <c r="E2118" s="140" t="str">
        <f t="shared" si="66"/>
        <v/>
      </c>
      <c r="F2118" s="140"/>
      <c r="G2118" s="140" t="str">
        <f t="shared" si="67"/>
        <v/>
      </c>
      <c r="J2118" s="70"/>
      <c r="K2118" s="70"/>
      <c r="L2118" s="19"/>
    </row>
    <row r="2119" spans="1:12" x14ac:dyDescent="0.25">
      <c r="A2119" s="24"/>
      <c r="B2119" s="27"/>
      <c r="D2119" s="39"/>
      <c r="E2119" s="140" t="str">
        <f t="shared" si="66"/>
        <v/>
      </c>
      <c r="F2119" s="140"/>
      <c r="G2119" s="140" t="str">
        <f t="shared" si="67"/>
        <v/>
      </c>
      <c r="J2119" s="70"/>
      <c r="K2119" s="70"/>
      <c r="L2119" s="19"/>
    </row>
    <row r="2120" spans="1:12" x14ac:dyDescent="0.25">
      <c r="A2120" s="24"/>
      <c r="B2120" s="27"/>
      <c r="D2120" s="39"/>
      <c r="E2120" s="140" t="str">
        <f t="shared" si="66"/>
        <v/>
      </c>
      <c r="F2120" s="140"/>
      <c r="G2120" s="140" t="str">
        <f t="shared" si="67"/>
        <v/>
      </c>
      <c r="J2120" s="70"/>
      <c r="K2120" s="70"/>
      <c r="L2120" s="19"/>
    </row>
    <row r="2121" spans="1:12" x14ac:dyDescent="0.25">
      <c r="A2121" s="24"/>
      <c r="B2121" s="27"/>
      <c r="D2121" s="39"/>
      <c r="E2121" s="140" t="str">
        <f t="shared" si="66"/>
        <v/>
      </c>
      <c r="F2121" s="140"/>
      <c r="G2121" s="140" t="str">
        <f t="shared" si="67"/>
        <v/>
      </c>
      <c r="J2121" s="70"/>
      <c r="K2121" s="70"/>
      <c r="L2121" s="19"/>
    </row>
    <row r="2122" spans="1:12" x14ac:dyDescent="0.25">
      <c r="A2122" s="24"/>
      <c r="B2122" s="27"/>
      <c r="D2122" s="39"/>
      <c r="E2122" s="140" t="str">
        <f t="shared" si="66"/>
        <v/>
      </c>
      <c r="F2122" s="140"/>
      <c r="G2122" s="140" t="str">
        <f t="shared" si="67"/>
        <v/>
      </c>
      <c r="J2122" s="70"/>
      <c r="K2122" s="70"/>
      <c r="L2122" s="19"/>
    </row>
    <row r="2123" spans="1:12" x14ac:dyDescent="0.25">
      <c r="A2123" s="24"/>
      <c r="B2123" s="27"/>
      <c r="D2123" s="39"/>
      <c r="E2123" s="140" t="str">
        <f t="shared" si="66"/>
        <v/>
      </c>
      <c r="F2123" s="140"/>
      <c r="G2123" s="140" t="str">
        <f t="shared" si="67"/>
        <v/>
      </c>
      <c r="J2123" s="70"/>
      <c r="K2123" s="70"/>
      <c r="L2123" s="19"/>
    </row>
    <row r="2124" spans="1:12" x14ac:dyDescent="0.25">
      <c r="A2124" s="24"/>
      <c r="B2124" s="27"/>
      <c r="D2124" s="39"/>
      <c r="E2124" s="140" t="str">
        <f t="shared" si="66"/>
        <v/>
      </c>
      <c r="F2124" s="140"/>
      <c r="G2124" s="140" t="str">
        <f t="shared" si="67"/>
        <v/>
      </c>
      <c r="J2124" s="70"/>
      <c r="K2124" s="70"/>
      <c r="L2124" s="19"/>
    </row>
    <row r="2125" spans="1:12" x14ac:dyDescent="0.25">
      <c r="A2125" s="24"/>
      <c r="B2125" s="27"/>
      <c r="D2125" s="39"/>
      <c r="E2125" s="140" t="str">
        <f t="shared" si="66"/>
        <v/>
      </c>
      <c r="F2125" s="140"/>
      <c r="G2125" s="140" t="str">
        <f t="shared" si="67"/>
        <v/>
      </c>
      <c r="J2125" s="70"/>
      <c r="K2125" s="70"/>
      <c r="L2125" s="19"/>
    </row>
    <row r="2126" spans="1:12" x14ac:dyDescent="0.25">
      <c r="A2126" s="24"/>
      <c r="B2126" s="27"/>
      <c r="D2126" s="39"/>
      <c r="E2126" s="140" t="str">
        <f t="shared" si="66"/>
        <v/>
      </c>
      <c r="F2126" s="140"/>
      <c r="G2126" s="140" t="str">
        <f t="shared" si="67"/>
        <v/>
      </c>
      <c r="J2126" s="70"/>
      <c r="K2126" s="70"/>
      <c r="L2126" s="19"/>
    </row>
    <row r="2127" spans="1:12" x14ac:dyDescent="0.25">
      <c r="A2127" s="24"/>
      <c r="B2127" s="27"/>
      <c r="D2127" s="39"/>
      <c r="E2127" s="140" t="str">
        <f t="shared" si="66"/>
        <v/>
      </c>
      <c r="F2127" s="140"/>
      <c r="G2127" s="140" t="str">
        <f t="shared" si="67"/>
        <v/>
      </c>
      <c r="J2127" s="70"/>
      <c r="K2127" s="70"/>
      <c r="L2127" s="19"/>
    </row>
    <row r="2128" spans="1:12" x14ac:dyDescent="0.25">
      <c r="A2128" s="24"/>
      <c r="B2128" s="27"/>
      <c r="D2128" s="39"/>
      <c r="E2128" s="140" t="str">
        <f t="shared" si="66"/>
        <v/>
      </c>
      <c r="F2128" s="140"/>
      <c r="G2128" s="140" t="str">
        <f t="shared" si="67"/>
        <v/>
      </c>
      <c r="J2128" s="70"/>
      <c r="K2128" s="70"/>
      <c r="L2128" s="19"/>
    </row>
    <row r="2129" spans="1:12" x14ac:dyDescent="0.25">
      <c r="A2129" s="24"/>
      <c r="B2129" s="27"/>
      <c r="D2129" s="39"/>
      <c r="E2129" s="140" t="str">
        <f t="shared" si="66"/>
        <v/>
      </c>
      <c r="F2129" s="140"/>
      <c r="G2129" s="140" t="str">
        <f t="shared" si="67"/>
        <v/>
      </c>
      <c r="J2129" s="70"/>
      <c r="K2129" s="70"/>
      <c r="L2129" s="19"/>
    </row>
    <row r="2130" spans="1:12" x14ac:dyDescent="0.25">
      <c r="A2130" s="24"/>
      <c r="B2130" s="27"/>
      <c r="D2130" s="39"/>
      <c r="E2130" s="140" t="str">
        <f t="shared" si="66"/>
        <v/>
      </c>
      <c r="F2130" s="140"/>
      <c r="G2130" s="140" t="str">
        <f t="shared" si="67"/>
        <v/>
      </c>
      <c r="J2130" s="70"/>
      <c r="K2130" s="70"/>
      <c r="L2130" s="19"/>
    </row>
    <row r="2131" spans="1:12" x14ac:dyDescent="0.25">
      <c r="A2131" s="24"/>
      <c r="B2131" s="27"/>
      <c r="D2131" s="39"/>
      <c r="E2131" s="140" t="str">
        <f t="shared" si="66"/>
        <v/>
      </c>
      <c r="F2131" s="140"/>
      <c r="G2131" s="140" t="str">
        <f t="shared" si="67"/>
        <v/>
      </c>
      <c r="J2131" s="70"/>
      <c r="K2131" s="70"/>
      <c r="L2131" s="19"/>
    </row>
    <row r="2132" spans="1:12" x14ac:dyDescent="0.25">
      <c r="A2132" s="24"/>
      <c r="B2132" s="27"/>
      <c r="D2132" s="39"/>
      <c r="E2132" s="140" t="str">
        <f t="shared" si="66"/>
        <v/>
      </c>
      <c r="F2132" s="140"/>
      <c r="G2132" s="140" t="str">
        <f t="shared" si="67"/>
        <v/>
      </c>
      <c r="J2132" s="70"/>
      <c r="K2132" s="70"/>
      <c r="L2132" s="19"/>
    </row>
    <row r="2133" spans="1:12" x14ac:dyDescent="0.25">
      <c r="A2133" s="24"/>
      <c r="B2133" s="27"/>
      <c r="D2133" s="39"/>
      <c r="E2133" s="140" t="str">
        <f t="shared" si="66"/>
        <v/>
      </c>
      <c r="F2133" s="140"/>
      <c r="G2133" s="140" t="str">
        <f t="shared" si="67"/>
        <v/>
      </c>
      <c r="J2133" s="70"/>
      <c r="K2133" s="70"/>
      <c r="L2133" s="19"/>
    </row>
    <row r="2134" spans="1:12" x14ac:dyDescent="0.25">
      <c r="A2134" s="24"/>
      <c r="B2134" s="27"/>
      <c r="D2134" s="39"/>
      <c r="E2134" s="140" t="str">
        <f t="shared" si="66"/>
        <v/>
      </c>
      <c r="F2134" s="140"/>
      <c r="G2134" s="140" t="str">
        <f t="shared" si="67"/>
        <v/>
      </c>
      <c r="J2134" s="70"/>
      <c r="K2134" s="70"/>
      <c r="L2134" s="19"/>
    </row>
    <row r="2135" spans="1:12" x14ac:dyDescent="0.25">
      <c r="A2135" s="24"/>
      <c r="B2135" s="27"/>
      <c r="D2135" s="39"/>
      <c r="E2135" s="140" t="str">
        <f t="shared" si="66"/>
        <v/>
      </c>
      <c r="F2135" s="140"/>
      <c r="G2135" s="140" t="str">
        <f t="shared" si="67"/>
        <v/>
      </c>
      <c r="J2135" s="70"/>
      <c r="K2135" s="70"/>
      <c r="L2135" s="19"/>
    </row>
    <row r="2136" spans="1:12" x14ac:dyDescent="0.25">
      <c r="A2136" s="24"/>
      <c r="B2136" s="27"/>
      <c r="D2136" s="39"/>
      <c r="E2136" s="140" t="str">
        <f t="shared" si="66"/>
        <v/>
      </c>
      <c r="F2136" s="140"/>
      <c r="G2136" s="140" t="str">
        <f t="shared" si="67"/>
        <v/>
      </c>
      <c r="J2136" s="70"/>
      <c r="K2136" s="70"/>
      <c r="L2136" s="19"/>
    </row>
    <row r="2137" spans="1:12" x14ac:dyDescent="0.25">
      <c r="A2137" s="24"/>
      <c r="B2137" s="27"/>
      <c r="D2137" s="39"/>
      <c r="E2137" s="140" t="str">
        <f t="shared" si="66"/>
        <v/>
      </c>
      <c r="F2137" s="140"/>
      <c r="G2137" s="140" t="str">
        <f t="shared" si="67"/>
        <v/>
      </c>
      <c r="J2137" s="70"/>
      <c r="K2137" s="70"/>
      <c r="L2137" s="19"/>
    </row>
    <row r="2138" spans="1:12" x14ac:dyDescent="0.25">
      <c r="A2138" s="24"/>
      <c r="B2138" s="27"/>
      <c r="D2138" s="39"/>
      <c r="E2138" s="140" t="str">
        <f t="shared" si="66"/>
        <v/>
      </c>
      <c r="F2138" s="140"/>
      <c r="G2138" s="140" t="str">
        <f t="shared" si="67"/>
        <v/>
      </c>
      <c r="J2138" s="70"/>
      <c r="K2138" s="70"/>
      <c r="L2138" s="19"/>
    </row>
    <row r="2139" spans="1:12" x14ac:dyDescent="0.25">
      <c r="A2139" s="24"/>
      <c r="B2139" s="27"/>
      <c r="D2139" s="39"/>
      <c r="E2139" s="140" t="str">
        <f t="shared" si="66"/>
        <v/>
      </c>
      <c r="F2139" s="140"/>
      <c r="G2139" s="140" t="str">
        <f t="shared" si="67"/>
        <v/>
      </c>
      <c r="J2139" s="70"/>
      <c r="K2139" s="70"/>
      <c r="L2139" s="19"/>
    </row>
    <row r="2140" spans="1:12" x14ac:dyDescent="0.25">
      <c r="A2140" s="24"/>
      <c r="B2140" s="27"/>
      <c r="D2140" s="39"/>
      <c r="E2140" s="140" t="str">
        <f t="shared" si="66"/>
        <v/>
      </c>
      <c r="F2140" s="140"/>
      <c r="G2140" s="140" t="str">
        <f t="shared" si="67"/>
        <v/>
      </c>
      <c r="J2140" s="70"/>
      <c r="K2140" s="70"/>
      <c r="L2140" s="19"/>
    </row>
    <row r="2141" spans="1:12" x14ac:dyDescent="0.25">
      <c r="A2141" s="24"/>
      <c r="B2141" s="27"/>
      <c r="D2141" s="39"/>
      <c r="E2141" s="140" t="str">
        <f t="shared" si="66"/>
        <v/>
      </c>
      <c r="F2141" s="140"/>
      <c r="G2141" s="140" t="str">
        <f t="shared" si="67"/>
        <v/>
      </c>
      <c r="J2141" s="70"/>
      <c r="K2141" s="70"/>
      <c r="L2141" s="19"/>
    </row>
    <row r="2142" spans="1:12" x14ac:dyDescent="0.25">
      <c r="A2142" s="24"/>
      <c r="B2142" s="27"/>
      <c r="D2142" s="39"/>
      <c r="E2142" s="140" t="str">
        <f t="shared" si="66"/>
        <v/>
      </c>
      <c r="F2142" s="140"/>
      <c r="G2142" s="140" t="str">
        <f t="shared" si="67"/>
        <v/>
      </c>
      <c r="J2142" s="70"/>
      <c r="K2142" s="70"/>
      <c r="L2142" s="19"/>
    </row>
    <row r="2143" spans="1:12" x14ac:dyDescent="0.25">
      <c r="A2143" s="24"/>
      <c r="B2143" s="27"/>
      <c r="D2143" s="39"/>
      <c r="E2143" s="140" t="str">
        <f t="shared" si="66"/>
        <v/>
      </c>
      <c r="F2143" s="140"/>
      <c r="G2143" s="140" t="str">
        <f t="shared" si="67"/>
        <v/>
      </c>
      <c r="J2143" s="70"/>
      <c r="K2143" s="70"/>
      <c r="L2143" s="19"/>
    </row>
    <row r="2144" spans="1:12" x14ac:dyDescent="0.25">
      <c r="A2144" s="24"/>
      <c r="B2144" s="27"/>
      <c r="D2144" s="39"/>
      <c r="E2144" s="140" t="str">
        <f t="shared" si="66"/>
        <v/>
      </c>
      <c r="F2144" s="140"/>
      <c r="G2144" s="140" t="str">
        <f t="shared" si="67"/>
        <v/>
      </c>
      <c r="J2144" s="70"/>
      <c r="K2144" s="70"/>
      <c r="L2144" s="19"/>
    </row>
    <row r="2145" spans="1:12" x14ac:dyDescent="0.25">
      <c r="A2145" s="24"/>
      <c r="B2145" s="27"/>
      <c r="D2145" s="39"/>
      <c r="E2145" s="140" t="str">
        <f t="shared" si="66"/>
        <v/>
      </c>
      <c r="F2145" s="140"/>
      <c r="G2145" s="140" t="str">
        <f t="shared" si="67"/>
        <v/>
      </c>
      <c r="J2145" s="70"/>
      <c r="K2145" s="70"/>
      <c r="L2145" s="19"/>
    </row>
    <row r="2146" spans="1:12" x14ac:dyDescent="0.25">
      <c r="A2146" s="24"/>
      <c r="B2146" s="27"/>
      <c r="D2146" s="39"/>
      <c r="E2146" s="140" t="str">
        <f t="shared" si="66"/>
        <v/>
      </c>
      <c r="F2146" s="140"/>
      <c r="G2146" s="140" t="str">
        <f t="shared" si="67"/>
        <v/>
      </c>
      <c r="J2146" s="70"/>
      <c r="K2146" s="70"/>
      <c r="L2146" s="19"/>
    </row>
    <row r="2147" spans="1:12" x14ac:dyDescent="0.25">
      <c r="A2147" s="24"/>
      <c r="B2147" s="27"/>
      <c r="D2147" s="39"/>
      <c r="E2147" s="140" t="str">
        <f t="shared" si="66"/>
        <v/>
      </c>
      <c r="F2147" s="140"/>
      <c r="G2147" s="140" t="str">
        <f t="shared" si="67"/>
        <v/>
      </c>
      <c r="J2147" s="70"/>
      <c r="K2147" s="70"/>
      <c r="L2147" s="19"/>
    </row>
    <row r="2148" spans="1:12" x14ac:dyDescent="0.25">
      <c r="A2148" s="24"/>
      <c r="B2148" s="27"/>
      <c r="D2148" s="39"/>
      <c r="E2148" s="140" t="str">
        <f t="shared" si="66"/>
        <v/>
      </c>
      <c r="F2148" s="140"/>
      <c r="G2148" s="140" t="str">
        <f t="shared" si="67"/>
        <v/>
      </c>
      <c r="J2148" s="70"/>
      <c r="K2148" s="70"/>
      <c r="L2148" s="19"/>
    </row>
    <row r="2149" spans="1:12" x14ac:dyDescent="0.25">
      <c r="A2149" s="24"/>
      <c r="B2149" s="27"/>
      <c r="D2149" s="39"/>
      <c r="E2149" s="140" t="str">
        <f t="shared" si="66"/>
        <v/>
      </c>
      <c r="F2149" s="140"/>
      <c r="G2149" s="140" t="str">
        <f t="shared" si="67"/>
        <v/>
      </c>
      <c r="J2149" s="70"/>
      <c r="K2149" s="70"/>
      <c r="L2149" s="19"/>
    </row>
    <row r="2150" spans="1:12" x14ac:dyDescent="0.25">
      <c r="A2150" s="24"/>
      <c r="B2150" s="27"/>
      <c r="D2150" s="39"/>
      <c r="E2150" s="140" t="str">
        <f t="shared" si="66"/>
        <v/>
      </c>
      <c r="F2150" s="140"/>
      <c r="G2150" s="140" t="str">
        <f t="shared" si="67"/>
        <v/>
      </c>
      <c r="J2150" s="70"/>
      <c r="K2150" s="70"/>
      <c r="L2150" s="19"/>
    </row>
    <row r="2151" spans="1:12" x14ac:dyDescent="0.25">
      <c r="A2151" s="24"/>
      <c r="B2151" s="27"/>
      <c r="D2151" s="39"/>
      <c r="E2151" s="140" t="str">
        <f t="shared" si="66"/>
        <v/>
      </c>
      <c r="F2151" s="140"/>
      <c r="G2151" s="140" t="str">
        <f t="shared" si="67"/>
        <v/>
      </c>
      <c r="J2151" s="70"/>
      <c r="K2151" s="70"/>
      <c r="L2151" s="19"/>
    </row>
    <row r="2152" spans="1:12" x14ac:dyDescent="0.25">
      <c r="A2152" s="24"/>
      <c r="B2152" s="27"/>
      <c r="D2152" s="39"/>
      <c r="E2152" s="140" t="str">
        <f t="shared" si="66"/>
        <v/>
      </c>
      <c r="F2152" s="140"/>
      <c r="G2152" s="140" t="str">
        <f t="shared" si="67"/>
        <v/>
      </c>
      <c r="J2152" s="70"/>
      <c r="K2152" s="70"/>
      <c r="L2152" s="19"/>
    </row>
    <row r="2153" spans="1:12" x14ac:dyDescent="0.25">
      <c r="A2153" s="24"/>
      <c r="B2153" s="27"/>
      <c r="D2153" s="39"/>
      <c r="E2153" s="140" t="str">
        <f t="shared" si="66"/>
        <v/>
      </c>
      <c r="F2153" s="140"/>
      <c r="G2153" s="140" t="str">
        <f t="shared" si="67"/>
        <v/>
      </c>
      <c r="J2153" s="70"/>
      <c r="K2153" s="70"/>
      <c r="L2153" s="19"/>
    </row>
    <row r="2154" spans="1:12" x14ac:dyDescent="0.25">
      <c r="A2154" s="24"/>
      <c r="B2154" s="27"/>
      <c r="D2154" s="39"/>
      <c r="E2154" s="140" t="str">
        <f t="shared" si="66"/>
        <v/>
      </c>
      <c r="F2154" s="140"/>
      <c r="G2154" s="140" t="str">
        <f t="shared" si="67"/>
        <v/>
      </c>
      <c r="J2154" s="70"/>
      <c r="K2154" s="70"/>
      <c r="L2154" s="19"/>
    </row>
    <row r="2155" spans="1:12" x14ac:dyDescent="0.25">
      <c r="A2155" s="24"/>
      <c r="B2155" s="27"/>
      <c r="D2155" s="39"/>
      <c r="E2155" s="140" t="str">
        <f t="shared" si="66"/>
        <v/>
      </c>
      <c r="F2155" s="140"/>
      <c r="G2155" s="140" t="str">
        <f t="shared" si="67"/>
        <v/>
      </c>
      <c r="J2155" s="70"/>
      <c r="K2155" s="70"/>
      <c r="L2155" s="19"/>
    </row>
    <row r="2156" spans="1:12" x14ac:dyDescent="0.25">
      <c r="A2156" s="24"/>
      <c r="B2156" s="27"/>
      <c r="D2156" s="39"/>
      <c r="E2156" s="140" t="str">
        <f t="shared" si="66"/>
        <v/>
      </c>
      <c r="F2156" s="140"/>
      <c r="G2156" s="140" t="str">
        <f t="shared" si="67"/>
        <v/>
      </c>
      <c r="J2156" s="70"/>
      <c r="K2156" s="70"/>
      <c r="L2156" s="19"/>
    </row>
    <row r="2157" spans="1:12" x14ac:dyDescent="0.25">
      <c r="A2157" s="24"/>
      <c r="B2157" s="27"/>
      <c r="D2157" s="39"/>
      <c r="E2157" s="140" t="str">
        <f t="shared" si="66"/>
        <v/>
      </c>
      <c r="F2157" s="140"/>
      <c r="G2157" s="140" t="str">
        <f t="shared" si="67"/>
        <v/>
      </c>
      <c r="J2157" s="70"/>
      <c r="K2157" s="70"/>
      <c r="L2157" s="19"/>
    </row>
    <row r="2158" spans="1:12" x14ac:dyDescent="0.25">
      <c r="A2158" s="24"/>
      <c r="B2158" s="27"/>
      <c r="D2158" s="39"/>
      <c r="E2158" s="140" t="str">
        <f t="shared" si="66"/>
        <v/>
      </c>
      <c r="F2158" s="140"/>
      <c r="G2158" s="140" t="str">
        <f t="shared" si="67"/>
        <v/>
      </c>
      <c r="J2158" s="70"/>
      <c r="K2158" s="70"/>
      <c r="L2158" s="19"/>
    </row>
    <row r="2159" spans="1:12" x14ac:dyDescent="0.25">
      <c r="A2159" s="24"/>
      <c r="B2159" s="27"/>
      <c r="D2159" s="39"/>
      <c r="E2159" s="140" t="str">
        <f t="shared" si="66"/>
        <v/>
      </c>
      <c r="F2159" s="140"/>
      <c r="G2159" s="140" t="str">
        <f t="shared" si="67"/>
        <v/>
      </c>
      <c r="J2159" s="70"/>
      <c r="K2159" s="70"/>
      <c r="L2159" s="19"/>
    </row>
    <row r="2160" spans="1:12" x14ac:dyDescent="0.25">
      <c r="A2160" s="24"/>
      <c r="B2160" s="27"/>
      <c r="D2160" s="39"/>
      <c r="E2160" s="140" t="str">
        <f t="shared" si="66"/>
        <v/>
      </c>
      <c r="F2160" s="140"/>
      <c r="G2160" s="140" t="str">
        <f t="shared" si="67"/>
        <v/>
      </c>
      <c r="J2160" s="70"/>
      <c r="K2160" s="70"/>
      <c r="L2160" s="19"/>
    </row>
    <row r="2161" spans="1:12" x14ac:dyDescent="0.25">
      <c r="A2161" s="24"/>
      <c r="B2161" s="27"/>
      <c r="D2161" s="39"/>
      <c r="E2161" s="140" t="str">
        <f t="shared" si="66"/>
        <v/>
      </c>
      <c r="F2161" s="140"/>
      <c r="G2161" s="140" t="str">
        <f t="shared" si="67"/>
        <v/>
      </c>
      <c r="J2161" s="70"/>
      <c r="K2161" s="70"/>
      <c r="L2161" s="19"/>
    </row>
    <row r="2162" spans="1:12" x14ac:dyDescent="0.25">
      <c r="A2162" s="24"/>
      <c r="B2162" s="27"/>
      <c r="D2162" s="39"/>
      <c r="E2162" s="140" t="str">
        <f t="shared" si="66"/>
        <v/>
      </c>
      <c r="F2162" s="140"/>
      <c r="G2162" s="140" t="str">
        <f t="shared" si="67"/>
        <v/>
      </c>
      <c r="J2162" s="70"/>
      <c r="K2162" s="70"/>
      <c r="L2162" s="19"/>
    </row>
    <row r="2163" spans="1:12" x14ac:dyDescent="0.25">
      <c r="A2163" s="24"/>
      <c r="B2163" s="27"/>
      <c r="D2163" s="39"/>
      <c r="E2163" s="140" t="str">
        <f t="shared" si="66"/>
        <v/>
      </c>
      <c r="F2163" s="140"/>
      <c r="G2163" s="140" t="str">
        <f t="shared" si="67"/>
        <v/>
      </c>
      <c r="J2163" s="70"/>
      <c r="K2163" s="70"/>
      <c r="L2163" s="19"/>
    </row>
    <row r="2164" spans="1:12" x14ac:dyDescent="0.25">
      <c r="A2164" s="24"/>
      <c r="B2164" s="27"/>
      <c r="D2164" s="39"/>
      <c r="E2164" s="140" t="str">
        <f t="shared" si="66"/>
        <v/>
      </c>
      <c r="F2164" s="140"/>
      <c r="G2164" s="140" t="str">
        <f t="shared" si="67"/>
        <v/>
      </c>
      <c r="J2164" s="70"/>
      <c r="K2164" s="70"/>
      <c r="L2164" s="19"/>
    </row>
    <row r="2165" spans="1:12" x14ac:dyDescent="0.25">
      <c r="A2165" s="24"/>
      <c r="B2165" s="27"/>
      <c r="D2165" s="39"/>
      <c r="E2165" s="140" t="str">
        <f t="shared" si="66"/>
        <v/>
      </c>
      <c r="F2165" s="140"/>
      <c r="G2165" s="140" t="str">
        <f t="shared" si="67"/>
        <v/>
      </c>
      <c r="J2165" s="70"/>
      <c r="K2165" s="70"/>
      <c r="L2165" s="19"/>
    </row>
    <row r="2166" spans="1:12" x14ac:dyDescent="0.25">
      <c r="A2166" s="24"/>
      <c r="B2166" s="27"/>
      <c r="D2166" s="39"/>
      <c r="E2166" s="140" t="str">
        <f t="shared" si="66"/>
        <v/>
      </c>
      <c r="F2166" s="140"/>
      <c r="G2166" s="140" t="str">
        <f t="shared" si="67"/>
        <v/>
      </c>
      <c r="J2166" s="70"/>
      <c r="K2166" s="70"/>
      <c r="L2166" s="19"/>
    </row>
    <row r="2167" spans="1:12" x14ac:dyDescent="0.25">
      <c r="A2167" s="24"/>
      <c r="B2167" s="27"/>
      <c r="D2167" s="39"/>
      <c r="E2167" s="140" t="str">
        <f t="shared" si="66"/>
        <v/>
      </c>
      <c r="F2167" s="140"/>
      <c r="G2167" s="140" t="str">
        <f t="shared" si="67"/>
        <v/>
      </c>
      <c r="J2167" s="70"/>
      <c r="K2167" s="70"/>
      <c r="L2167" s="19"/>
    </row>
    <row r="2168" spans="1:12" x14ac:dyDescent="0.25">
      <c r="A2168" s="24"/>
      <c r="B2168" s="27"/>
      <c r="D2168" s="39"/>
      <c r="E2168" s="140" t="str">
        <f t="shared" si="66"/>
        <v/>
      </c>
      <c r="F2168" s="140"/>
      <c r="G2168" s="140" t="str">
        <f t="shared" si="67"/>
        <v/>
      </c>
      <c r="J2168" s="70"/>
      <c r="K2168" s="70"/>
      <c r="L2168" s="19"/>
    </row>
    <row r="2169" spans="1:12" x14ac:dyDescent="0.25">
      <c r="A2169" s="24"/>
      <c r="B2169" s="27"/>
      <c r="D2169" s="39"/>
      <c r="E2169" s="140" t="str">
        <f t="shared" si="66"/>
        <v/>
      </c>
      <c r="F2169" s="140"/>
      <c r="G2169" s="140" t="str">
        <f t="shared" si="67"/>
        <v/>
      </c>
      <c r="J2169" s="70"/>
      <c r="K2169" s="70"/>
      <c r="L2169" s="19"/>
    </row>
    <row r="2170" spans="1:12" x14ac:dyDescent="0.25">
      <c r="A2170" s="24"/>
      <c r="B2170" s="27"/>
      <c r="D2170" s="39"/>
      <c r="E2170" s="140" t="str">
        <f t="shared" si="66"/>
        <v/>
      </c>
      <c r="F2170" s="140"/>
      <c r="G2170" s="140" t="str">
        <f t="shared" si="67"/>
        <v/>
      </c>
      <c r="J2170" s="70"/>
      <c r="K2170" s="70"/>
      <c r="L2170" s="19"/>
    </row>
    <row r="2171" spans="1:12" x14ac:dyDescent="0.25">
      <c r="A2171" s="24"/>
      <c r="B2171" s="27"/>
      <c r="D2171" s="39"/>
      <c r="E2171" s="140" t="str">
        <f t="shared" si="66"/>
        <v/>
      </c>
      <c r="F2171" s="140"/>
      <c r="G2171" s="140" t="str">
        <f t="shared" si="67"/>
        <v/>
      </c>
      <c r="J2171" s="70"/>
      <c r="K2171" s="70"/>
      <c r="L2171" s="19"/>
    </row>
    <row r="2172" spans="1:12" x14ac:dyDescent="0.25">
      <c r="A2172" s="24"/>
      <c r="B2172" s="27"/>
      <c r="D2172" s="39"/>
      <c r="E2172" s="140" t="str">
        <f t="shared" si="66"/>
        <v/>
      </c>
      <c r="F2172" s="140"/>
      <c r="G2172" s="140" t="str">
        <f t="shared" si="67"/>
        <v/>
      </c>
      <c r="J2172" s="70"/>
      <c r="K2172" s="70"/>
      <c r="L2172" s="19"/>
    </row>
    <row r="2173" spans="1:12" x14ac:dyDescent="0.25">
      <c r="A2173" s="24"/>
      <c r="B2173" s="27"/>
      <c r="D2173" s="39"/>
      <c r="E2173" s="140" t="str">
        <f t="shared" si="66"/>
        <v/>
      </c>
      <c r="F2173" s="140"/>
      <c r="G2173" s="140" t="str">
        <f t="shared" si="67"/>
        <v/>
      </c>
      <c r="J2173" s="70"/>
      <c r="K2173" s="70"/>
      <c r="L2173" s="19"/>
    </row>
    <row r="2174" spans="1:12" x14ac:dyDescent="0.25">
      <c r="A2174" s="24"/>
      <c r="B2174" s="27"/>
      <c r="D2174" s="39"/>
      <c r="E2174" s="140" t="str">
        <f t="shared" si="66"/>
        <v/>
      </c>
      <c r="F2174" s="140"/>
      <c r="G2174" s="140" t="str">
        <f t="shared" si="67"/>
        <v/>
      </c>
      <c r="J2174" s="70"/>
      <c r="K2174" s="70"/>
      <c r="L2174" s="19"/>
    </row>
    <row r="2175" spans="1:12" x14ac:dyDescent="0.25">
      <c r="A2175" s="24"/>
      <c r="B2175" s="27"/>
      <c r="D2175" s="39"/>
      <c r="E2175" s="140" t="str">
        <f t="shared" si="66"/>
        <v/>
      </c>
      <c r="F2175" s="140"/>
      <c r="G2175" s="140" t="str">
        <f t="shared" si="67"/>
        <v/>
      </c>
      <c r="J2175" s="70"/>
      <c r="K2175" s="70"/>
      <c r="L2175" s="19"/>
    </row>
    <row r="2176" spans="1:12" x14ac:dyDescent="0.25">
      <c r="A2176" s="24"/>
      <c r="B2176" s="27"/>
      <c r="D2176" s="39"/>
      <c r="E2176" s="140" t="str">
        <f t="shared" si="66"/>
        <v/>
      </c>
      <c r="F2176" s="140"/>
      <c r="G2176" s="140" t="str">
        <f t="shared" si="67"/>
        <v/>
      </c>
      <c r="J2176" s="70"/>
      <c r="K2176" s="70"/>
      <c r="L2176" s="19"/>
    </row>
    <row r="2177" spans="1:12" x14ac:dyDescent="0.25">
      <c r="A2177" s="24"/>
      <c r="B2177" s="27"/>
      <c r="D2177" s="39"/>
      <c r="E2177" s="140" t="str">
        <f t="shared" si="66"/>
        <v/>
      </c>
      <c r="F2177" s="140"/>
      <c r="G2177" s="140" t="str">
        <f t="shared" si="67"/>
        <v/>
      </c>
      <c r="J2177" s="70"/>
      <c r="K2177" s="70"/>
      <c r="L2177" s="19"/>
    </row>
    <row r="2178" spans="1:12" x14ac:dyDescent="0.25">
      <c r="A2178" s="24"/>
      <c r="B2178" s="27"/>
      <c r="D2178" s="39"/>
      <c r="E2178" s="140" t="str">
        <f t="shared" ref="E2178:E2241" si="68">IF(COUNTIFS($B:$B,B2178,$F:$F,"&lt;="&amp;5,$D:$D,"&lt;="&amp;5)&gt;=3,"忠","")</f>
        <v/>
      </c>
      <c r="F2178" s="140"/>
      <c r="G2178" s="140" t="str">
        <f t="shared" ref="G2178:G2241" si="69">IF(F2178&lt;=5,
    IF(COUNTIFS($B:$B,TRIM($B2178),$F:$F,"&lt;=5",$AC:$AC,"&lt;&gt;"&amp;LOOKUP(1,0/((TRIM($B:$B)=TRIM($B2178))*($F:$F=1)),$AC:$AC))&gt;0,
    "倉",""),
"")</f>
        <v/>
      </c>
      <c r="J2178" s="70"/>
      <c r="K2178" s="70"/>
      <c r="L2178" s="19"/>
    </row>
    <row r="2179" spans="1:12" x14ac:dyDescent="0.25">
      <c r="A2179" s="24"/>
      <c r="B2179" s="27"/>
      <c r="D2179" s="39"/>
      <c r="E2179" s="140" t="str">
        <f t="shared" si="68"/>
        <v/>
      </c>
      <c r="F2179" s="140"/>
      <c r="G2179" s="140" t="str">
        <f t="shared" si="69"/>
        <v/>
      </c>
      <c r="J2179" s="70"/>
      <c r="K2179" s="70"/>
      <c r="L2179" s="19"/>
    </row>
    <row r="2180" spans="1:12" x14ac:dyDescent="0.25">
      <c r="A2180" s="24"/>
      <c r="B2180" s="27"/>
      <c r="D2180" s="39"/>
      <c r="E2180" s="140" t="str">
        <f t="shared" si="68"/>
        <v/>
      </c>
      <c r="F2180" s="140"/>
      <c r="G2180" s="140" t="str">
        <f t="shared" si="69"/>
        <v/>
      </c>
      <c r="J2180" s="70"/>
      <c r="K2180" s="70"/>
      <c r="L2180" s="19"/>
    </row>
    <row r="2181" spans="1:12" x14ac:dyDescent="0.25">
      <c r="A2181" s="24"/>
      <c r="B2181" s="27"/>
      <c r="D2181" s="39"/>
      <c r="E2181" s="140" t="str">
        <f t="shared" si="68"/>
        <v/>
      </c>
      <c r="F2181" s="140"/>
      <c r="G2181" s="140" t="str">
        <f t="shared" si="69"/>
        <v/>
      </c>
      <c r="J2181" s="70"/>
      <c r="K2181" s="70"/>
      <c r="L2181" s="19"/>
    </row>
    <row r="2182" spans="1:12" x14ac:dyDescent="0.25">
      <c r="A2182" s="24"/>
      <c r="B2182" s="27"/>
      <c r="D2182" s="39"/>
      <c r="E2182" s="140" t="str">
        <f t="shared" si="68"/>
        <v/>
      </c>
      <c r="F2182" s="140"/>
      <c r="G2182" s="140" t="str">
        <f t="shared" si="69"/>
        <v/>
      </c>
      <c r="J2182" s="70"/>
      <c r="K2182" s="70"/>
      <c r="L2182" s="19"/>
    </row>
    <row r="2183" spans="1:12" x14ac:dyDescent="0.25">
      <c r="A2183" s="24"/>
      <c r="B2183" s="27"/>
      <c r="D2183" s="39"/>
      <c r="E2183" s="140" t="str">
        <f t="shared" si="68"/>
        <v/>
      </c>
      <c r="F2183" s="140"/>
      <c r="G2183" s="140" t="str">
        <f t="shared" si="69"/>
        <v/>
      </c>
      <c r="J2183" s="70"/>
      <c r="K2183" s="70"/>
      <c r="L2183" s="19"/>
    </row>
    <row r="2184" spans="1:12" x14ac:dyDescent="0.25">
      <c r="A2184" s="24"/>
      <c r="B2184" s="27"/>
      <c r="D2184" s="39"/>
      <c r="E2184" s="140" t="str">
        <f t="shared" si="68"/>
        <v/>
      </c>
      <c r="F2184" s="140"/>
      <c r="G2184" s="140" t="str">
        <f t="shared" si="69"/>
        <v/>
      </c>
      <c r="J2184" s="70"/>
      <c r="K2184" s="70"/>
      <c r="L2184" s="19"/>
    </row>
    <row r="2185" spans="1:12" x14ac:dyDescent="0.25">
      <c r="A2185" s="24"/>
      <c r="B2185" s="27"/>
      <c r="D2185" s="39"/>
      <c r="E2185" s="140" t="str">
        <f t="shared" si="68"/>
        <v/>
      </c>
      <c r="F2185" s="140"/>
      <c r="G2185" s="140" t="str">
        <f t="shared" si="69"/>
        <v/>
      </c>
      <c r="J2185" s="70"/>
      <c r="K2185" s="70"/>
      <c r="L2185" s="19"/>
    </row>
    <row r="2186" spans="1:12" x14ac:dyDescent="0.25">
      <c r="A2186" s="24"/>
      <c r="B2186" s="27"/>
      <c r="D2186" s="39"/>
      <c r="E2186" s="140" t="str">
        <f t="shared" si="68"/>
        <v/>
      </c>
      <c r="F2186" s="140"/>
      <c r="G2186" s="140" t="str">
        <f t="shared" si="69"/>
        <v/>
      </c>
      <c r="J2186" s="70"/>
      <c r="K2186" s="70"/>
      <c r="L2186" s="19"/>
    </row>
    <row r="2187" spans="1:12" x14ac:dyDescent="0.25">
      <c r="A2187" s="24"/>
      <c r="B2187" s="27"/>
      <c r="D2187" s="39"/>
      <c r="E2187" s="140" t="str">
        <f t="shared" si="68"/>
        <v/>
      </c>
      <c r="F2187" s="140"/>
      <c r="G2187" s="140" t="str">
        <f t="shared" si="69"/>
        <v/>
      </c>
      <c r="J2187" s="70"/>
      <c r="K2187" s="70"/>
      <c r="L2187" s="19"/>
    </row>
    <row r="2188" spans="1:12" x14ac:dyDescent="0.25">
      <c r="A2188" s="24"/>
      <c r="B2188" s="27"/>
      <c r="D2188" s="39"/>
      <c r="E2188" s="140" t="str">
        <f t="shared" si="68"/>
        <v/>
      </c>
      <c r="F2188" s="140"/>
      <c r="G2188" s="140" t="str">
        <f t="shared" si="69"/>
        <v/>
      </c>
      <c r="J2188" s="70"/>
      <c r="K2188" s="70"/>
      <c r="L2188" s="19"/>
    </row>
    <row r="2189" spans="1:12" x14ac:dyDescent="0.25">
      <c r="A2189" s="24"/>
      <c r="B2189" s="27"/>
      <c r="D2189" s="39"/>
      <c r="E2189" s="140" t="str">
        <f t="shared" si="68"/>
        <v/>
      </c>
      <c r="F2189" s="140"/>
      <c r="G2189" s="140" t="str">
        <f t="shared" si="69"/>
        <v/>
      </c>
      <c r="J2189" s="70"/>
      <c r="K2189" s="70"/>
      <c r="L2189" s="19"/>
    </row>
    <row r="2190" spans="1:12" x14ac:dyDescent="0.25">
      <c r="A2190" s="24"/>
      <c r="B2190" s="27"/>
      <c r="D2190" s="39"/>
      <c r="E2190" s="140" t="str">
        <f t="shared" si="68"/>
        <v/>
      </c>
      <c r="F2190" s="140"/>
      <c r="G2190" s="140" t="str">
        <f t="shared" si="69"/>
        <v/>
      </c>
      <c r="J2190" s="70"/>
      <c r="K2190" s="70"/>
      <c r="L2190" s="19"/>
    </row>
    <row r="2191" spans="1:12" x14ac:dyDescent="0.25">
      <c r="A2191" s="24"/>
      <c r="B2191" s="27"/>
      <c r="D2191" s="39"/>
      <c r="E2191" s="140" t="str">
        <f t="shared" si="68"/>
        <v/>
      </c>
      <c r="F2191" s="140"/>
      <c r="G2191" s="140" t="str">
        <f t="shared" si="69"/>
        <v/>
      </c>
      <c r="J2191" s="70"/>
      <c r="K2191" s="70"/>
      <c r="L2191" s="19"/>
    </row>
    <row r="2192" spans="1:12" x14ac:dyDescent="0.25">
      <c r="A2192" s="24"/>
      <c r="B2192" s="27"/>
      <c r="D2192" s="39"/>
      <c r="E2192" s="140" t="str">
        <f t="shared" si="68"/>
        <v/>
      </c>
      <c r="F2192" s="140"/>
      <c r="G2192" s="140" t="str">
        <f t="shared" si="69"/>
        <v/>
      </c>
      <c r="J2192" s="70"/>
      <c r="K2192" s="70"/>
      <c r="L2192" s="19"/>
    </row>
    <row r="2193" spans="1:12" x14ac:dyDescent="0.25">
      <c r="A2193" s="24"/>
      <c r="B2193" s="27"/>
      <c r="D2193" s="39"/>
      <c r="E2193" s="140" t="str">
        <f t="shared" si="68"/>
        <v/>
      </c>
      <c r="F2193" s="140"/>
      <c r="G2193" s="140" t="str">
        <f t="shared" si="69"/>
        <v/>
      </c>
      <c r="J2193" s="70"/>
      <c r="K2193" s="70"/>
      <c r="L2193" s="19"/>
    </row>
    <row r="2194" spans="1:12" x14ac:dyDescent="0.25">
      <c r="A2194" s="24"/>
      <c r="B2194" s="27"/>
      <c r="D2194" s="39"/>
      <c r="E2194" s="140" t="str">
        <f t="shared" si="68"/>
        <v/>
      </c>
      <c r="F2194" s="140"/>
      <c r="G2194" s="140" t="str">
        <f t="shared" si="69"/>
        <v/>
      </c>
      <c r="J2194" s="70"/>
      <c r="K2194" s="70"/>
      <c r="L2194" s="19"/>
    </row>
    <row r="2195" spans="1:12" x14ac:dyDescent="0.25">
      <c r="A2195" s="24"/>
      <c r="B2195" s="27"/>
      <c r="D2195" s="39"/>
      <c r="E2195" s="140" t="str">
        <f t="shared" si="68"/>
        <v/>
      </c>
      <c r="F2195" s="140"/>
      <c r="G2195" s="140" t="str">
        <f t="shared" si="69"/>
        <v/>
      </c>
      <c r="J2195" s="70"/>
      <c r="K2195" s="70"/>
      <c r="L2195" s="19"/>
    </row>
    <row r="2196" spans="1:12" x14ac:dyDescent="0.25">
      <c r="A2196" s="24"/>
      <c r="B2196" s="27"/>
      <c r="D2196" s="39"/>
      <c r="E2196" s="140" t="str">
        <f t="shared" si="68"/>
        <v/>
      </c>
      <c r="F2196" s="140"/>
      <c r="G2196" s="140" t="str">
        <f t="shared" si="69"/>
        <v/>
      </c>
      <c r="J2196" s="70"/>
      <c r="K2196" s="70"/>
      <c r="L2196" s="19"/>
    </row>
    <row r="2197" spans="1:12" x14ac:dyDescent="0.25">
      <c r="A2197" s="24"/>
      <c r="B2197" s="27"/>
      <c r="D2197" s="39"/>
      <c r="E2197" s="140" t="str">
        <f t="shared" si="68"/>
        <v/>
      </c>
      <c r="F2197" s="140"/>
      <c r="G2197" s="140" t="str">
        <f t="shared" si="69"/>
        <v/>
      </c>
      <c r="J2197" s="70"/>
      <c r="K2197" s="70"/>
      <c r="L2197" s="19"/>
    </row>
    <row r="2198" spans="1:12" x14ac:dyDescent="0.25">
      <c r="A2198" s="24"/>
      <c r="B2198" s="27"/>
      <c r="D2198" s="39"/>
      <c r="E2198" s="140" t="str">
        <f t="shared" si="68"/>
        <v/>
      </c>
      <c r="F2198" s="140"/>
      <c r="G2198" s="140" t="str">
        <f t="shared" si="69"/>
        <v/>
      </c>
      <c r="J2198" s="70"/>
      <c r="K2198" s="70"/>
      <c r="L2198" s="19"/>
    </row>
    <row r="2199" spans="1:12" x14ac:dyDescent="0.25">
      <c r="A2199" s="24"/>
      <c r="B2199" s="27"/>
      <c r="D2199" s="39"/>
      <c r="E2199" s="140" t="str">
        <f t="shared" si="68"/>
        <v/>
      </c>
      <c r="F2199" s="140"/>
      <c r="G2199" s="140" t="str">
        <f t="shared" si="69"/>
        <v/>
      </c>
      <c r="J2199" s="70"/>
      <c r="K2199" s="70"/>
      <c r="L2199" s="19"/>
    </row>
    <row r="2200" spans="1:12" x14ac:dyDescent="0.25">
      <c r="A2200" s="24"/>
      <c r="B2200" s="27"/>
      <c r="D2200" s="39"/>
      <c r="E2200" s="140" t="str">
        <f t="shared" si="68"/>
        <v/>
      </c>
      <c r="F2200" s="140"/>
      <c r="G2200" s="140" t="str">
        <f t="shared" si="69"/>
        <v/>
      </c>
      <c r="J2200" s="70"/>
      <c r="K2200" s="70"/>
      <c r="L2200" s="19"/>
    </row>
    <row r="2201" spans="1:12" x14ac:dyDescent="0.25">
      <c r="A2201" s="24"/>
      <c r="B2201" s="27"/>
      <c r="D2201" s="39"/>
      <c r="E2201" s="140" t="str">
        <f t="shared" si="68"/>
        <v/>
      </c>
      <c r="F2201" s="140"/>
      <c r="G2201" s="140" t="str">
        <f t="shared" si="69"/>
        <v/>
      </c>
      <c r="J2201" s="70"/>
      <c r="K2201" s="70"/>
      <c r="L2201" s="19"/>
    </row>
    <row r="2202" spans="1:12" x14ac:dyDescent="0.25">
      <c r="A2202" s="24"/>
      <c r="B2202" s="27"/>
      <c r="D2202" s="39"/>
      <c r="E2202" s="140" t="str">
        <f t="shared" si="68"/>
        <v/>
      </c>
      <c r="F2202" s="140"/>
      <c r="G2202" s="140" t="str">
        <f t="shared" si="69"/>
        <v/>
      </c>
      <c r="J2202" s="70"/>
      <c r="K2202" s="70"/>
      <c r="L2202" s="19"/>
    </row>
    <row r="2203" spans="1:12" x14ac:dyDescent="0.25">
      <c r="A2203" s="24"/>
      <c r="B2203" s="27"/>
      <c r="D2203" s="39"/>
      <c r="E2203" s="140" t="str">
        <f t="shared" si="68"/>
        <v/>
      </c>
      <c r="F2203" s="140"/>
      <c r="G2203" s="140" t="str">
        <f t="shared" si="69"/>
        <v/>
      </c>
      <c r="J2203" s="70"/>
      <c r="K2203" s="70"/>
      <c r="L2203" s="19"/>
    </row>
    <row r="2204" spans="1:12" x14ac:dyDescent="0.25">
      <c r="A2204" s="24"/>
      <c r="B2204" s="27"/>
      <c r="D2204" s="39"/>
      <c r="E2204" s="140" t="str">
        <f t="shared" si="68"/>
        <v/>
      </c>
      <c r="F2204" s="140"/>
      <c r="G2204" s="140" t="str">
        <f t="shared" si="69"/>
        <v/>
      </c>
      <c r="J2204" s="70"/>
      <c r="K2204" s="70"/>
      <c r="L2204" s="19"/>
    </row>
    <row r="2205" spans="1:12" x14ac:dyDescent="0.25">
      <c r="A2205" s="24"/>
      <c r="B2205" s="27"/>
      <c r="D2205" s="39"/>
      <c r="E2205" s="140" t="str">
        <f t="shared" si="68"/>
        <v/>
      </c>
      <c r="F2205" s="140"/>
      <c r="G2205" s="140" t="str">
        <f t="shared" si="69"/>
        <v/>
      </c>
      <c r="J2205" s="70"/>
      <c r="K2205" s="70"/>
      <c r="L2205" s="19"/>
    </row>
    <row r="2206" spans="1:12" x14ac:dyDescent="0.25">
      <c r="A2206" s="24"/>
      <c r="B2206" s="27"/>
      <c r="D2206" s="39"/>
      <c r="E2206" s="140" t="str">
        <f t="shared" si="68"/>
        <v/>
      </c>
      <c r="F2206" s="140"/>
      <c r="G2206" s="140" t="str">
        <f t="shared" si="69"/>
        <v/>
      </c>
      <c r="J2206" s="70"/>
      <c r="K2206" s="70"/>
      <c r="L2206" s="19"/>
    </row>
    <row r="2207" spans="1:12" x14ac:dyDescent="0.25">
      <c r="A2207" s="24"/>
      <c r="B2207" s="27"/>
      <c r="D2207" s="39"/>
      <c r="E2207" s="140" t="str">
        <f t="shared" si="68"/>
        <v/>
      </c>
      <c r="F2207" s="140"/>
      <c r="G2207" s="140" t="str">
        <f t="shared" si="69"/>
        <v/>
      </c>
      <c r="J2207" s="70"/>
      <c r="K2207" s="70"/>
      <c r="L2207" s="19"/>
    </row>
    <row r="2208" spans="1:12" x14ac:dyDescent="0.25">
      <c r="A2208" s="24"/>
      <c r="B2208" s="27"/>
      <c r="D2208" s="39"/>
      <c r="E2208" s="140" t="str">
        <f t="shared" si="68"/>
        <v/>
      </c>
      <c r="F2208" s="140"/>
      <c r="G2208" s="140" t="str">
        <f t="shared" si="69"/>
        <v/>
      </c>
      <c r="J2208" s="70"/>
      <c r="K2208" s="70"/>
      <c r="L2208" s="19"/>
    </row>
    <row r="2209" spans="1:12" x14ac:dyDescent="0.25">
      <c r="A2209" s="24"/>
      <c r="B2209" s="27"/>
      <c r="D2209" s="39"/>
      <c r="E2209" s="140" t="str">
        <f t="shared" si="68"/>
        <v/>
      </c>
      <c r="F2209" s="140"/>
      <c r="G2209" s="140" t="str">
        <f t="shared" si="69"/>
        <v/>
      </c>
      <c r="J2209" s="70"/>
      <c r="K2209" s="70"/>
      <c r="L2209" s="19"/>
    </row>
    <row r="2210" spans="1:12" x14ac:dyDescent="0.25">
      <c r="A2210" s="24"/>
      <c r="B2210" s="27"/>
      <c r="D2210" s="39"/>
      <c r="E2210" s="140" t="str">
        <f t="shared" si="68"/>
        <v/>
      </c>
      <c r="F2210" s="140"/>
      <c r="G2210" s="140" t="str">
        <f t="shared" si="69"/>
        <v/>
      </c>
      <c r="J2210" s="70"/>
      <c r="K2210" s="70"/>
      <c r="L2210" s="19"/>
    </row>
    <row r="2211" spans="1:12" x14ac:dyDescent="0.25">
      <c r="A2211" s="24"/>
      <c r="B2211" s="27"/>
      <c r="D2211" s="39"/>
      <c r="E2211" s="140" t="str">
        <f t="shared" si="68"/>
        <v/>
      </c>
      <c r="F2211" s="140"/>
      <c r="G2211" s="140" t="str">
        <f t="shared" si="69"/>
        <v/>
      </c>
      <c r="J2211" s="70"/>
      <c r="K2211" s="70"/>
      <c r="L2211" s="19"/>
    </row>
    <row r="2212" spans="1:12" x14ac:dyDescent="0.25">
      <c r="A2212" s="24"/>
      <c r="B2212" s="27"/>
      <c r="D2212" s="39"/>
      <c r="E2212" s="140" t="str">
        <f t="shared" si="68"/>
        <v/>
      </c>
      <c r="F2212" s="140"/>
      <c r="G2212" s="140" t="str">
        <f t="shared" si="69"/>
        <v/>
      </c>
      <c r="J2212" s="70"/>
      <c r="K2212" s="70"/>
      <c r="L2212" s="19"/>
    </row>
    <row r="2213" spans="1:12" x14ac:dyDescent="0.25">
      <c r="A2213" s="24"/>
      <c r="B2213" s="27"/>
      <c r="D2213" s="39"/>
      <c r="E2213" s="140" t="str">
        <f t="shared" si="68"/>
        <v/>
      </c>
      <c r="F2213" s="140"/>
      <c r="G2213" s="140" t="str">
        <f t="shared" si="69"/>
        <v/>
      </c>
      <c r="J2213" s="70"/>
      <c r="K2213" s="70"/>
      <c r="L2213" s="19"/>
    </row>
    <row r="2214" spans="1:12" x14ac:dyDescent="0.25">
      <c r="A2214" s="24"/>
      <c r="B2214" s="27"/>
      <c r="D2214" s="39"/>
      <c r="E2214" s="140" t="str">
        <f t="shared" si="68"/>
        <v/>
      </c>
      <c r="F2214" s="140"/>
      <c r="G2214" s="140" t="str">
        <f t="shared" si="69"/>
        <v/>
      </c>
      <c r="J2214" s="70"/>
      <c r="K2214" s="70"/>
      <c r="L2214" s="19"/>
    </row>
    <row r="2215" spans="1:12" x14ac:dyDescent="0.25">
      <c r="A2215" s="24"/>
      <c r="B2215" s="27"/>
      <c r="D2215" s="39"/>
      <c r="E2215" s="140" t="str">
        <f t="shared" si="68"/>
        <v/>
      </c>
      <c r="F2215" s="140"/>
      <c r="G2215" s="140" t="str">
        <f t="shared" si="69"/>
        <v/>
      </c>
      <c r="J2215" s="70"/>
      <c r="K2215" s="70"/>
      <c r="L2215" s="19"/>
    </row>
    <row r="2216" spans="1:12" x14ac:dyDescent="0.25">
      <c r="A2216" s="24"/>
      <c r="B2216" s="27"/>
      <c r="D2216" s="39"/>
      <c r="E2216" s="140" t="str">
        <f t="shared" si="68"/>
        <v/>
      </c>
      <c r="F2216" s="140"/>
      <c r="G2216" s="140" t="str">
        <f t="shared" si="69"/>
        <v/>
      </c>
      <c r="J2216" s="70"/>
      <c r="K2216" s="70"/>
      <c r="L2216" s="19"/>
    </row>
    <row r="2217" spans="1:12" x14ac:dyDescent="0.25">
      <c r="A2217" s="24"/>
      <c r="B2217" s="27"/>
      <c r="D2217" s="39"/>
      <c r="E2217" s="140" t="str">
        <f t="shared" si="68"/>
        <v/>
      </c>
      <c r="F2217" s="140"/>
      <c r="G2217" s="140" t="str">
        <f t="shared" si="69"/>
        <v/>
      </c>
      <c r="J2217" s="70"/>
      <c r="K2217" s="70"/>
      <c r="L2217" s="19"/>
    </row>
    <row r="2218" spans="1:12" x14ac:dyDescent="0.25">
      <c r="A2218" s="24"/>
      <c r="B2218" s="27"/>
      <c r="D2218" s="39"/>
      <c r="E2218" s="140" t="str">
        <f t="shared" si="68"/>
        <v/>
      </c>
      <c r="F2218" s="140"/>
      <c r="G2218" s="140" t="str">
        <f t="shared" si="69"/>
        <v/>
      </c>
      <c r="J2218" s="70"/>
      <c r="K2218" s="70"/>
      <c r="L2218" s="19"/>
    </row>
    <row r="2219" spans="1:12" x14ac:dyDescent="0.25">
      <c r="A2219" s="24"/>
      <c r="B2219" s="27"/>
      <c r="D2219" s="39"/>
      <c r="E2219" s="140" t="str">
        <f t="shared" si="68"/>
        <v/>
      </c>
      <c r="F2219" s="140"/>
      <c r="G2219" s="140" t="str">
        <f t="shared" si="69"/>
        <v/>
      </c>
      <c r="J2219" s="70"/>
      <c r="K2219" s="70"/>
      <c r="L2219" s="19"/>
    </row>
    <row r="2220" spans="1:12" x14ac:dyDescent="0.25">
      <c r="A2220" s="24"/>
      <c r="B2220" s="27"/>
      <c r="D2220" s="39"/>
      <c r="E2220" s="140" t="str">
        <f t="shared" si="68"/>
        <v/>
      </c>
      <c r="F2220" s="140"/>
      <c r="G2220" s="140" t="str">
        <f t="shared" si="69"/>
        <v/>
      </c>
      <c r="J2220" s="70"/>
      <c r="K2220" s="70"/>
      <c r="L2220" s="19"/>
    </row>
    <row r="2221" spans="1:12" x14ac:dyDescent="0.25">
      <c r="A2221" s="24"/>
      <c r="B2221" s="27"/>
      <c r="D2221" s="39"/>
      <c r="E2221" s="140" t="str">
        <f t="shared" si="68"/>
        <v/>
      </c>
      <c r="F2221" s="140"/>
      <c r="G2221" s="140" t="str">
        <f t="shared" si="69"/>
        <v/>
      </c>
      <c r="J2221" s="70"/>
      <c r="K2221" s="70"/>
      <c r="L2221" s="19"/>
    </row>
    <row r="2222" spans="1:12" x14ac:dyDescent="0.25">
      <c r="A2222" s="24"/>
      <c r="B2222" s="27"/>
      <c r="D2222" s="39"/>
      <c r="E2222" s="140" t="str">
        <f t="shared" si="68"/>
        <v/>
      </c>
      <c r="F2222" s="140"/>
      <c r="G2222" s="140" t="str">
        <f t="shared" si="69"/>
        <v/>
      </c>
      <c r="J2222" s="70"/>
      <c r="K2222" s="70"/>
      <c r="L2222" s="19"/>
    </row>
    <row r="2223" spans="1:12" x14ac:dyDescent="0.25">
      <c r="A2223" s="24"/>
      <c r="B2223" s="27"/>
      <c r="D2223" s="39"/>
      <c r="E2223" s="140" t="str">
        <f t="shared" si="68"/>
        <v/>
      </c>
      <c r="F2223" s="140"/>
      <c r="G2223" s="140" t="str">
        <f t="shared" si="69"/>
        <v/>
      </c>
      <c r="J2223" s="70"/>
      <c r="K2223" s="70"/>
      <c r="L2223" s="19"/>
    </row>
    <row r="2224" spans="1:12" x14ac:dyDescent="0.25">
      <c r="A2224" s="24"/>
      <c r="B2224" s="27"/>
      <c r="D2224" s="39"/>
      <c r="E2224" s="140" t="str">
        <f t="shared" si="68"/>
        <v/>
      </c>
      <c r="F2224" s="140"/>
      <c r="G2224" s="140" t="str">
        <f t="shared" si="69"/>
        <v/>
      </c>
      <c r="J2224" s="70"/>
      <c r="K2224" s="70"/>
      <c r="L2224" s="19"/>
    </row>
    <row r="2225" spans="1:12" x14ac:dyDescent="0.25">
      <c r="A2225" s="24"/>
      <c r="B2225" s="27"/>
      <c r="D2225" s="39"/>
      <c r="E2225" s="140" t="str">
        <f t="shared" si="68"/>
        <v/>
      </c>
      <c r="F2225" s="140"/>
      <c r="G2225" s="140" t="str">
        <f t="shared" si="69"/>
        <v/>
      </c>
      <c r="J2225" s="70"/>
      <c r="K2225" s="70"/>
      <c r="L2225" s="19"/>
    </row>
    <row r="2226" spans="1:12" x14ac:dyDescent="0.25">
      <c r="A2226" s="24"/>
      <c r="B2226" s="27"/>
      <c r="D2226" s="39"/>
      <c r="E2226" s="140" t="str">
        <f t="shared" si="68"/>
        <v/>
      </c>
      <c r="F2226" s="140"/>
      <c r="G2226" s="140" t="str">
        <f t="shared" si="69"/>
        <v/>
      </c>
      <c r="J2226" s="70"/>
      <c r="K2226" s="70"/>
      <c r="L2226" s="19"/>
    </row>
    <row r="2227" spans="1:12" x14ac:dyDescent="0.25">
      <c r="A2227" s="24"/>
      <c r="B2227" s="27"/>
      <c r="D2227" s="39"/>
      <c r="E2227" s="140" t="str">
        <f t="shared" si="68"/>
        <v/>
      </c>
      <c r="F2227" s="140"/>
      <c r="G2227" s="140" t="str">
        <f t="shared" si="69"/>
        <v/>
      </c>
      <c r="J2227" s="70"/>
      <c r="K2227" s="70"/>
      <c r="L2227" s="19"/>
    </row>
    <row r="2228" spans="1:12" x14ac:dyDescent="0.25">
      <c r="A2228" s="24"/>
      <c r="B2228" s="27"/>
      <c r="D2228" s="39"/>
      <c r="E2228" s="140" t="str">
        <f t="shared" si="68"/>
        <v/>
      </c>
      <c r="F2228" s="140"/>
      <c r="G2228" s="140" t="str">
        <f t="shared" si="69"/>
        <v/>
      </c>
      <c r="J2228" s="70"/>
      <c r="K2228" s="70"/>
      <c r="L2228" s="19"/>
    </row>
    <row r="2229" spans="1:12" x14ac:dyDescent="0.25">
      <c r="A2229" s="24"/>
      <c r="B2229" s="27"/>
      <c r="D2229" s="39"/>
      <c r="E2229" s="140" t="str">
        <f t="shared" si="68"/>
        <v/>
      </c>
      <c r="F2229" s="140"/>
      <c r="G2229" s="140" t="str">
        <f t="shared" si="69"/>
        <v/>
      </c>
      <c r="J2229" s="70"/>
      <c r="K2229" s="70"/>
      <c r="L2229" s="19"/>
    </row>
    <row r="2230" spans="1:12" x14ac:dyDescent="0.25">
      <c r="A2230" s="24"/>
      <c r="B2230" s="27"/>
      <c r="D2230" s="39"/>
      <c r="E2230" s="140" t="str">
        <f t="shared" si="68"/>
        <v/>
      </c>
      <c r="F2230" s="140"/>
      <c r="G2230" s="140" t="str">
        <f t="shared" si="69"/>
        <v/>
      </c>
      <c r="J2230" s="70"/>
      <c r="K2230" s="70"/>
      <c r="L2230" s="19"/>
    </row>
    <row r="2231" spans="1:12" x14ac:dyDescent="0.25">
      <c r="A2231" s="24"/>
      <c r="B2231" s="27"/>
      <c r="D2231" s="39"/>
      <c r="E2231" s="140" t="str">
        <f t="shared" si="68"/>
        <v/>
      </c>
      <c r="F2231" s="140"/>
      <c r="G2231" s="140" t="str">
        <f t="shared" si="69"/>
        <v/>
      </c>
      <c r="J2231" s="70"/>
      <c r="K2231" s="70"/>
      <c r="L2231" s="19"/>
    </row>
    <row r="2232" spans="1:12" x14ac:dyDescent="0.25">
      <c r="A2232" s="24"/>
      <c r="B2232" s="27"/>
      <c r="D2232" s="39"/>
      <c r="E2232" s="140" t="str">
        <f t="shared" si="68"/>
        <v/>
      </c>
      <c r="F2232" s="140"/>
      <c r="G2232" s="140" t="str">
        <f t="shared" si="69"/>
        <v/>
      </c>
      <c r="J2232" s="70"/>
      <c r="K2232" s="70"/>
      <c r="L2232" s="19"/>
    </row>
    <row r="2233" spans="1:12" x14ac:dyDescent="0.25">
      <c r="A2233" s="24"/>
      <c r="B2233" s="27"/>
      <c r="D2233" s="39"/>
      <c r="E2233" s="140" t="str">
        <f t="shared" si="68"/>
        <v/>
      </c>
      <c r="F2233" s="140"/>
      <c r="G2233" s="140" t="str">
        <f t="shared" si="69"/>
        <v/>
      </c>
      <c r="J2233" s="70"/>
      <c r="K2233" s="70"/>
      <c r="L2233" s="19"/>
    </row>
    <row r="2234" spans="1:12" x14ac:dyDescent="0.25">
      <c r="A2234" s="24"/>
      <c r="B2234" s="27"/>
      <c r="D2234" s="39"/>
      <c r="E2234" s="140" t="str">
        <f t="shared" si="68"/>
        <v/>
      </c>
      <c r="F2234" s="140"/>
      <c r="G2234" s="140" t="str">
        <f t="shared" si="69"/>
        <v/>
      </c>
      <c r="J2234" s="70"/>
      <c r="K2234" s="70"/>
      <c r="L2234" s="19"/>
    </row>
    <row r="2235" spans="1:12" x14ac:dyDescent="0.25">
      <c r="A2235" s="24"/>
      <c r="B2235" s="27"/>
      <c r="D2235" s="39"/>
      <c r="E2235" s="140" t="str">
        <f t="shared" si="68"/>
        <v/>
      </c>
      <c r="F2235" s="140"/>
      <c r="G2235" s="140" t="str">
        <f t="shared" si="69"/>
        <v/>
      </c>
      <c r="J2235" s="70"/>
      <c r="K2235" s="70"/>
      <c r="L2235" s="19"/>
    </row>
    <row r="2236" spans="1:12" x14ac:dyDescent="0.25">
      <c r="A2236" s="24"/>
      <c r="B2236" s="27"/>
      <c r="D2236" s="39"/>
      <c r="E2236" s="140" t="str">
        <f t="shared" si="68"/>
        <v/>
      </c>
      <c r="F2236" s="140"/>
      <c r="G2236" s="140" t="str">
        <f t="shared" si="69"/>
        <v/>
      </c>
      <c r="J2236" s="70"/>
      <c r="K2236" s="70"/>
      <c r="L2236" s="19"/>
    </row>
    <row r="2237" spans="1:12" x14ac:dyDescent="0.25">
      <c r="A2237" s="24"/>
      <c r="B2237" s="27"/>
      <c r="D2237" s="39"/>
      <c r="E2237" s="140" t="str">
        <f t="shared" si="68"/>
        <v/>
      </c>
      <c r="F2237" s="140"/>
      <c r="G2237" s="140" t="str">
        <f t="shared" si="69"/>
        <v/>
      </c>
      <c r="J2237" s="70"/>
      <c r="K2237" s="70"/>
      <c r="L2237" s="19"/>
    </row>
    <row r="2238" spans="1:12" x14ac:dyDescent="0.25">
      <c r="A2238" s="24"/>
      <c r="B2238" s="27"/>
      <c r="D2238" s="39"/>
      <c r="E2238" s="140" t="str">
        <f t="shared" si="68"/>
        <v/>
      </c>
      <c r="F2238" s="140"/>
      <c r="G2238" s="140" t="str">
        <f t="shared" si="69"/>
        <v/>
      </c>
      <c r="J2238" s="70"/>
      <c r="K2238" s="70"/>
      <c r="L2238" s="19"/>
    </row>
    <row r="2239" spans="1:12" x14ac:dyDescent="0.25">
      <c r="A2239" s="24"/>
      <c r="B2239" s="27"/>
      <c r="D2239" s="39"/>
      <c r="E2239" s="140" t="str">
        <f t="shared" si="68"/>
        <v/>
      </c>
      <c r="F2239" s="140"/>
      <c r="G2239" s="140" t="str">
        <f t="shared" si="69"/>
        <v/>
      </c>
      <c r="J2239" s="70"/>
      <c r="K2239" s="70"/>
      <c r="L2239" s="19"/>
    </row>
    <row r="2240" spans="1:12" x14ac:dyDescent="0.25">
      <c r="A2240" s="24"/>
      <c r="B2240" s="27"/>
      <c r="D2240" s="39"/>
      <c r="E2240" s="140" t="str">
        <f t="shared" si="68"/>
        <v/>
      </c>
      <c r="F2240" s="140"/>
      <c r="G2240" s="140" t="str">
        <f t="shared" si="69"/>
        <v/>
      </c>
      <c r="J2240" s="70"/>
      <c r="K2240" s="70"/>
      <c r="L2240" s="19"/>
    </row>
    <row r="2241" spans="1:12" x14ac:dyDescent="0.25">
      <c r="A2241" s="24"/>
      <c r="B2241" s="27"/>
      <c r="D2241" s="39"/>
      <c r="E2241" s="140" t="str">
        <f t="shared" si="68"/>
        <v/>
      </c>
      <c r="F2241" s="140"/>
      <c r="G2241" s="140" t="str">
        <f t="shared" si="69"/>
        <v/>
      </c>
      <c r="J2241" s="70"/>
      <c r="K2241" s="70"/>
      <c r="L2241" s="19"/>
    </row>
    <row r="2242" spans="1:12" x14ac:dyDescent="0.25">
      <c r="A2242" s="24"/>
      <c r="B2242" s="27"/>
      <c r="D2242" s="39"/>
      <c r="E2242" s="140" t="str">
        <f t="shared" ref="E2242:E2305" si="70">IF(COUNTIFS($B:$B,B2242,$F:$F,"&lt;="&amp;5,$D:$D,"&lt;="&amp;5)&gt;=3,"忠","")</f>
        <v/>
      </c>
      <c r="F2242" s="140"/>
      <c r="G2242" s="140" t="str">
        <f t="shared" ref="G2242:G2305" si="71">IF(F2242&lt;=5,
    IF(COUNTIFS($B:$B,TRIM($B2242),$F:$F,"&lt;=5",$AC:$AC,"&lt;&gt;"&amp;LOOKUP(1,0/((TRIM($B:$B)=TRIM($B2242))*($F:$F=1)),$AC:$AC))&gt;0,
    "倉",""),
"")</f>
        <v/>
      </c>
      <c r="J2242" s="70"/>
      <c r="K2242" s="70"/>
      <c r="L2242" s="19"/>
    </row>
    <row r="2243" spans="1:12" x14ac:dyDescent="0.25">
      <c r="A2243" s="24"/>
      <c r="B2243" s="27"/>
      <c r="D2243" s="39"/>
      <c r="E2243" s="140" t="str">
        <f t="shared" si="70"/>
        <v/>
      </c>
      <c r="F2243" s="140"/>
      <c r="G2243" s="140" t="str">
        <f t="shared" si="71"/>
        <v/>
      </c>
      <c r="J2243" s="70"/>
      <c r="K2243" s="70"/>
      <c r="L2243" s="19"/>
    </row>
    <row r="2244" spans="1:12" x14ac:dyDescent="0.25">
      <c r="A2244" s="24"/>
      <c r="B2244" s="27"/>
      <c r="D2244" s="39"/>
      <c r="E2244" s="140" t="str">
        <f t="shared" si="70"/>
        <v/>
      </c>
      <c r="F2244" s="140"/>
      <c r="G2244" s="140" t="str">
        <f t="shared" si="71"/>
        <v/>
      </c>
      <c r="J2244" s="70"/>
      <c r="K2244" s="70"/>
      <c r="L2244" s="19"/>
    </row>
    <row r="2245" spans="1:12" x14ac:dyDescent="0.25">
      <c r="A2245" s="24"/>
      <c r="B2245" s="27"/>
      <c r="D2245" s="39"/>
      <c r="E2245" s="140" t="str">
        <f t="shared" si="70"/>
        <v/>
      </c>
      <c r="F2245" s="140"/>
      <c r="G2245" s="140" t="str">
        <f t="shared" si="71"/>
        <v/>
      </c>
      <c r="J2245" s="70"/>
      <c r="K2245" s="70"/>
      <c r="L2245" s="19"/>
    </row>
    <row r="2246" spans="1:12" x14ac:dyDescent="0.25">
      <c r="A2246" s="24"/>
      <c r="B2246" s="27"/>
      <c r="D2246" s="39"/>
      <c r="E2246" s="140" t="str">
        <f t="shared" si="70"/>
        <v/>
      </c>
      <c r="F2246" s="140"/>
      <c r="G2246" s="140" t="str">
        <f t="shared" si="71"/>
        <v/>
      </c>
      <c r="J2246" s="70"/>
      <c r="K2246" s="70"/>
      <c r="L2246" s="19"/>
    </row>
    <row r="2247" spans="1:12" x14ac:dyDescent="0.25">
      <c r="A2247" s="24"/>
      <c r="B2247" s="27"/>
      <c r="D2247" s="39"/>
      <c r="E2247" s="140" t="str">
        <f t="shared" si="70"/>
        <v/>
      </c>
      <c r="F2247" s="140"/>
      <c r="G2247" s="140" t="str">
        <f t="shared" si="71"/>
        <v/>
      </c>
      <c r="J2247" s="70"/>
      <c r="K2247" s="70"/>
      <c r="L2247" s="19"/>
    </row>
    <row r="2248" spans="1:12" x14ac:dyDescent="0.25">
      <c r="A2248" s="24"/>
      <c r="B2248" s="27"/>
      <c r="D2248" s="39"/>
      <c r="E2248" s="140" t="str">
        <f t="shared" si="70"/>
        <v/>
      </c>
      <c r="F2248" s="140"/>
      <c r="G2248" s="140" t="str">
        <f t="shared" si="71"/>
        <v/>
      </c>
      <c r="J2248" s="70"/>
      <c r="K2248" s="70"/>
      <c r="L2248" s="19"/>
    </row>
    <row r="2249" spans="1:12" x14ac:dyDescent="0.25">
      <c r="A2249" s="24"/>
      <c r="B2249" s="27"/>
      <c r="D2249" s="39"/>
      <c r="E2249" s="140" t="str">
        <f t="shared" si="70"/>
        <v/>
      </c>
      <c r="F2249" s="140"/>
      <c r="G2249" s="140" t="str">
        <f t="shared" si="71"/>
        <v/>
      </c>
      <c r="J2249" s="70"/>
      <c r="K2249" s="70"/>
      <c r="L2249" s="19"/>
    </row>
    <row r="2250" spans="1:12" x14ac:dyDescent="0.25">
      <c r="A2250" s="24"/>
      <c r="B2250" s="27"/>
      <c r="D2250" s="39"/>
      <c r="E2250" s="140" t="str">
        <f t="shared" si="70"/>
        <v/>
      </c>
      <c r="F2250" s="140"/>
      <c r="G2250" s="140" t="str">
        <f t="shared" si="71"/>
        <v/>
      </c>
      <c r="J2250" s="70"/>
      <c r="K2250" s="70"/>
      <c r="L2250" s="19"/>
    </row>
    <row r="2251" spans="1:12" x14ac:dyDescent="0.25">
      <c r="A2251" s="24"/>
      <c r="B2251" s="27"/>
      <c r="D2251" s="39"/>
      <c r="E2251" s="140" t="str">
        <f t="shared" si="70"/>
        <v/>
      </c>
      <c r="F2251" s="140"/>
      <c r="G2251" s="140" t="str">
        <f t="shared" si="71"/>
        <v/>
      </c>
      <c r="J2251" s="70"/>
      <c r="K2251" s="70"/>
      <c r="L2251" s="19"/>
    </row>
    <row r="2252" spans="1:12" x14ac:dyDescent="0.25">
      <c r="A2252" s="24"/>
      <c r="B2252" s="27"/>
      <c r="D2252" s="39"/>
      <c r="E2252" s="140" t="str">
        <f t="shared" si="70"/>
        <v/>
      </c>
      <c r="F2252" s="140"/>
      <c r="G2252" s="140" t="str">
        <f t="shared" si="71"/>
        <v/>
      </c>
      <c r="J2252" s="70"/>
      <c r="K2252" s="70"/>
      <c r="L2252" s="19"/>
    </row>
    <row r="2253" spans="1:12" x14ac:dyDescent="0.25">
      <c r="A2253" s="24"/>
      <c r="B2253" s="27"/>
      <c r="D2253" s="39"/>
      <c r="E2253" s="140" t="str">
        <f t="shared" si="70"/>
        <v/>
      </c>
      <c r="F2253" s="140"/>
      <c r="G2253" s="140" t="str">
        <f t="shared" si="71"/>
        <v/>
      </c>
      <c r="J2253" s="70"/>
      <c r="K2253" s="70"/>
      <c r="L2253" s="19"/>
    </row>
    <row r="2254" spans="1:12" x14ac:dyDescent="0.25">
      <c r="A2254" s="24"/>
      <c r="B2254" s="27"/>
      <c r="D2254" s="39"/>
      <c r="E2254" s="140" t="str">
        <f t="shared" si="70"/>
        <v/>
      </c>
      <c r="F2254" s="140"/>
      <c r="G2254" s="140" t="str">
        <f t="shared" si="71"/>
        <v/>
      </c>
      <c r="J2254" s="70"/>
      <c r="K2254" s="70"/>
      <c r="L2254" s="19"/>
    </row>
    <row r="2255" spans="1:12" x14ac:dyDescent="0.25">
      <c r="A2255" s="24"/>
      <c r="B2255" s="27"/>
      <c r="D2255" s="39"/>
      <c r="E2255" s="140" t="str">
        <f t="shared" si="70"/>
        <v/>
      </c>
      <c r="F2255" s="140"/>
      <c r="G2255" s="140" t="str">
        <f t="shared" si="71"/>
        <v/>
      </c>
      <c r="J2255" s="70"/>
      <c r="K2255" s="70"/>
      <c r="L2255" s="19"/>
    </row>
    <row r="2256" spans="1:12" x14ac:dyDescent="0.25">
      <c r="A2256" s="24"/>
      <c r="B2256" s="27"/>
      <c r="D2256" s="39"/>
      <c r="E2256" s="140" t="str">
        <f t="shared" si="70"/>
        <v/>
      </c>
      <c r="F2256" s="140"/>
      <c r="G2256" s="140" t="str">
        <f t="shared" si="71"/>
        <v/>
      </c>
      <c r="J2256" s="70"/>
      <c r="K2256" s="70"/>
      <c r="L2256" s="19"/>
    </row>
    <row r="2257" spans="1:12" x14ac:dyDescent="0.25">
      <c r="A2257" s="24"/>
      <c r="B2257" s="27"/>
      <c r="D2257" s="39"/>
      <c r="E2257" s="140" t="str">
        <f t="shared" si="70"/>
        <v/>
      </c>
      <c r="F2257" s="140"/>
      <c r="G2257" s="140" t="str">
        <f t="shared" si="71"/>
        <v/>
      </c>
      <c r="J2257" s="70"/>
      <c r="K2257" s="70"/>
      <c r="L2257" s="19"/>
    </row>
    <row r="2258" spans="1:12" x14ac:dyDescent="0.25">
      <c r="A2258" s="24"/>
      <c r="B2258" s="27"/>
      <c r="D2258" s="39"/>
      <c r="E2258" s="140" t="str">
        <f t="shared" si="70"/>
        <v/>
      </c>
      <c r="F2258" s="140"/>
      <c r="G2258" s="140" t="str">
        <f t="shared" si="71"/>
        <v/>
      </c>
      <c r="J2258" s="70"/>
      <c r="K2258" s="70"/>
      <c r="L2258" s="19"/>
    </row>
    <row r="2259" spans="1:12" x14ac:dyDescent="0.25">
      <c r="A2259" s="24"/>
      <c r="B2259" s="27"/>
      <c r="D2259" s="39"/>
      <c r="E2259" s="140" t="str">
        <f t="shared" si="70"/>
        <v/>
      </c>
      <c r="F2259" s="140"/>
      <c r="G2259" s="140" t="str">
        <f t="shared" si="71"/>
        <v/>
      </c>
      <c r="J2259" s="70"/>
      <c r="K2259" s="70"/>
      <c r="L2259" s="19"/>
    </row>
    <row r="2260" spans="1:12" x14ac:dyDescent="0.25">
      <c r="A2260" s="24"/>
      <c r="B2260" s="27"/>
      <c r="D2260" s="39"/>
      <c r="E2260" s="140" t="str">
        <f t="shared" si="70"/>
        <v/>
      </c>
      <c r="F2260" s="140"/>
      <c r="G2260" s="140" t="str">
        <f t="shared" si="71"/>
        <v/>
      </c>
      <c r="J2260" s="70"/>
      <c r="K2260" s="70"/>
      <c r="L2260" s="19"/>
    </row>
    <row r="2261" spans="1:12" x14ac:dyDescent="0.25">
      <c r="A2261" s="24"/>
      <c r="B2261" s="27"/>
      <c r="D2261" s="39"/>
      <c r="E2261" s="140" t="str">
        <f t="shared" si="70"/>
        <v/>
      </c>
      <c r="F2261" s="140"/>
      <c r="G2261" s="140" t="str">
        <f t="shared" si="71"/>
        <v/>
      </c>
      <c r="J2261" s="70"/>
      <c r="K2261" s="70"/>
      <c r="L2261" s="19"/>
    </row>
    <row r="2262" spans="1:12" x14ac:dyDescent="0.25">
      <c r="A2262" s="24"/>
      <c r="B2262" s="27"/>
      <c r="D2262" s="39"/>
      <c r="E2262" s="140" t="str">
        <f t="shared" si="70"/>
        <v/>
      </c>
      <c r="F2262" s="140"/>
      <c r="G2262" s="140" t="str">
        <f t="shared" si="71"/>
        <v/>
      </c>
      <c r="J2262" s="70"/>
      <c r="K2262" s="70"/>
      <c r="L2262" s="19"/>
    </row>
    <row r="2263" spans="1:12" x14ac:dyDescent="0.25">
      <c r="A2263" s="24"/>
      <c r="B2263" s="27"/>
      <c r="D2263" s="39"/>
      <c r="E2263" s="140" t="str">
        <f t="shared" si="70"/>
        <v/>
      </c>
      <c r="F2263" s="140"/>
      <c r="G2263" s="140" t="str">
        <f t="shared" si="71"/>
        <v/>
      </c>
      <c r="J2263" s="70"/>
      <c r="K2263" s="70"/>
      <c r="L2263" s="19"/>
    </row>
    <row r="2264" spans="1:12" x14ac:dyDescent="0.25">
      <c r="A2264" s="24"/>
      <c r="B2264" s="27"/>
      <c r="D2264" s="39"/>
      <c r="E2264" s="140" t="str">
        <f t="shared" si="70"/>
        <v/>
      </c>
      <c r="F2264" s="140"/>
      <c r="G2264" s="140" t="str">
        <f t="shared" si="71"/>
        <v/>
      </c>
      <c r="J2264" s="70"/>
      <c r="K2264" s="70"/>
      <c r="L2264" s="19"/>
    </row>
    <row r="2265" spans="1:12" x14ac:dyDescent="0.25">
      <c r="A2265" s="24"/>
      <c r="B2265" s="27"/>
      <c r="D2265" s="39"/>
      <c r="E2265" s="140" t="str">
        <f t="shared" si="70"/>
        <v/>
      </c>
      <c r="F2265" s="140"/>
      <c r="G2265" s="140" t="str">
        <f t="shared" si="71"/>
        <v/>
      </c>
      <c r="J2265" s="70"/>
      <c r="K2265" s="70"/>
      <c r="L2265" s="19"/>
    </row>
    <row r="2266" spans="1:12" x14ac:dyDescent="0.25">
      <c r="A2266" s="24"/>
      <c r="B2266" s="27"/>
      <c r="D2266" s="39"/>
      <c r="E2266" s="140" t="str">
        <f t="shared" si="70"/>
        <v/>
      </c>
      <c r="F2266" s="140"/>
      <c r="G2266" s="140" t="str">
        <f t="shared" si="71"/>
        <v/>
      </c>
      <c r="J2266" s="70"/>
      <c r="K2266" s="70"/>
      <c r="L2266" s="19"/>
    </row>
    <row r="2267" spans="1:12" x14ac:dyDescent="0.25">
      <c r="A2267" s="24"/>
      <c r="B2267" s="27"/>
      <c r="D2267" s="39"/>
      <c r="E2267" s="140" t="str">
        <f t="shared" si="70"/>
        <v/>
      </c>
      <c r="F2267" s="140"/>
      <c r="G2267" s="140" t="str">
        <f t="shared" si="71"/>
        <v/>
      </c>
      <c r="J2267" s="70"/>
      <c r="K2267" s="70"/>
      <c r="L2267" s="19"/>
    </row>
    <row r="2268" spans="1:12" x14ac:dyDescent="0.25">
      <c r="A2268" s="24"/>
      <c r="B2268" s="27"/>
      <c r="D2268" s="39"/>
      <c r="E2268" s="140" t="str">
        <f t="shared" si="70"/>
        <v/>
      </c>
      <c r="F2268" s="140"/>
      <c r="G2268" s="140" t="str">
        <f t="shared" si="71"/>
        <v/>
      </c>
      <c r="J2268" s="70"/>
      <c r="K2268" s="70"/>
      <c r="L2268" s="19"/>
    </row>
    <row r="2269" spans="1:12" x14ac:dyDescent="0.25">
      <c r="A2269" s="24"/>
      <c r="B2269" s="27"/>
      <c r="D2269" s="39"/>
      <c r="E2269" s="140" t="str">
        <f t="shared" si="70"/>
        <v/>
      </c>
      <c r="F2269" s="140"/>
      <c r="G2269" s="140" t="str">
        <f t="shared" si="71"/>
        <v/>
      </c>
      <c r="J2269" s="70"/>
      <c r="K2269" s="70"/>
      <c r="L2269" s="19"/>
    </row>
    <row r="2270" spans="1:12" x14ac:dyDescent="0.25">
      <c r="A2270" s="24"/>
      <c r="B2270" s="27"/>
      <c r="D2270" s="39"/>
      <c r="E2270" s="140" t="str">
        <f t="shared" si="70"/>
        <v/>
      </c>
      <c r="F2270" s="140"/>
      <c r="G2270" s="140" t="str">
        <f t="shared" si="71"/>
        <v/>
      </c>
      <c r="J2270" s="70"/>
      <c r="K2270" s="70"/>
      <c r="L2270" s="19"/>
    </row>
    <row r="2271" spans="1:12" x14ac:dyDescent="0.25">
      <c r="A2271" s="24"/>
      <c r="B2271" s="27"/>
      <c r="D2271" s="39"/>
      <c r="E2271" s="140" t="str">
        <f t="shared" si="70"/>
        <v/>
      </c>
      <c r="F2271" s="140"/>
      <c r="G2271" s="140" t="str">
        <f t="shared" si="71"/>
        <v/>
      </c>
      <c r="J2271" s="70"/>
      <c r="K2271" s="70"/>
      <c r="L2271" s="19"/>
    </row>
    <row r="2272" spans="1:12" x14ac:dyDescent="0.25">
      <c r="A2272" s="24"/>
      <c r="B2272" s="27"/>
      <c r="D2272" s="39"/>
      <c r="E2272" s="140" t="str">
        <f t="shared" si="70"/>
        <v/>
      </c>
      <c r="F2272" s="140"/>
      <c r="G2272" s="140" t="str">
        <f t="shared" si="71"/>
        <v/>
      </c>
      <c r="J2272" s="70"/>
      <c r="K2272" s="70"/>
      <c r="L2272" s="19"/>
    </row>
    <row r="2273" spans="1:12" x14ac:dyDescent="0.25">
      <c r="A2273" s="24"/>
      <c r="B2273" s="27"/>
      <c r="D2273" s="39"/>
      <c r="E2273" s="140" t="str">
        <f t="shared" si="70"/>
        <v/>
      </c>
      <c r="F2273" s="140"/>
      <c r="G2273" s="140" t="str">
        <f t="shared" si="71"/>
        <v/>
      </c>
      <c r="J2273" s="70"/>
      <c r="K2273" s="70"/>
      <c r="L2273" s="19"/>
    </row>
    <row r="2274" spans="1:12" x14ac:dyDescent="0.25">
      <c r="A2274" s="24"/>
      <c r="B2274" s="27"/>
      <c r="D2274" s="39"/>
      <c r="E2274" s="140" t="str">
        <f t="shared" si="70"/>
        <v/>
      </c>
      <c r="F2274" s="140"/>
      <c r="G2274" s="140" t="str">
        <f t="shared" si="71"/>
        <v/>
      </c>
      <c r="J2274" s="70"/>
      <c r="K2274" s="70"/>
      <c r="L2274" s="19"/>
    </row>
    <row r="2275" spans="1:12" x14ac:dyDescent="0.25">
      <c r="A2275" s="24"/>
      <c r="B2275" s="27"/>
      <c r="D2275" s="39"/>
      <c r="E2275" s="140" t="str">
        <f t="shared" si="70"/>
        <v/>
      </c>
      <c r="F2275" s="140"/>
      <c r="G2275" s="140" t="str">
        <f t="shared" si="71"/>
        <v/>
      </c>
      <c r="J2275" s="70"/>
      <c r="K2275" s="70"/>
      <c r="L2275" s="19"/>
    </row>
    <row r="2276" spans="1:12" x14ac:dyDescent="0.25">
      <c r="A2276" s="24"/>
      <c r="B2276" s="27"/>
      <c r="D2276" s="39"/>
      <c r="E2276" s="140" t="str">
        <f t="shared" si="70"/>
        <v/>
      </c>
      <c r="F2276" s="140"/>
      <c r="G2276" s="140" t="str">
        <f t="shared" si="71"/>
        <v/>
      </c>
      <c r="J2276" s="70"/>
      <c r="K2276" s="70"/>
      <c r="L2276" s="19"/>
    </row>
    <row r="2277" spans="1:12" x14ac:dyDescent="0.25">
      <c r="A2277" s="24"/>
      <c r="B2277" s="27"/>
      <c r="D2277" s="39"/>
      <c r="E2277" s="140" t="str">
        <f t="shared" si="70"/>
        <v/>
      </c>
      <c r="F2277" s="140"/>
      <c r="G2277" s="140" t="str">
        <f t="shared" si="71"/>
        <v/>
      </c>
      <c r="J2277" s="70"/>
      <c r="K2277" s="70"/>
      <c r="L2277" s="19"/>
    </row>
    <row r="2278" spans="1:12" x14ac:dyDescent="0.25">
      <c r="A2278" s="24"/>
      <c r="B2278" s="27"/>
      <c r="D2278" s="39"/>
      <c r="E2278" s="140" t="str">
        <f t="shared" si="70"/>
        <v/>
      </c>
      <c r="F2278" s="140"/>
      <c r="G2278" s="140" t="str">
        <f t="shared" si="71"/>
        <v/>
      </c>
      <c r="J2278" s="70"/>
      <c r="K2278" s="70"/>
      <c r="L2278" s="19"/>
    </row>
    <row r="2279" spans="1:12" x14ac:dyDescent="0.25">
      <c r="A2279" s="24"/>
      <c r="B2279" s="27"/>
      <c r="D2279" s="39"/>
      <c r="E2279" s="140" t="str">
        <f t="shared" si="70"/>
        <v/>
      </c>
      <c r="F2279" s="140"/>
      <c r="G2279" s="140" t="str">
        <f t="shared" si="71"/>
        <v/>
      </c>
      <c r="J2279" s="70"/>
      <c r="K2279" s="70"/>
      <c r="L2279" s="19"/>
    </row>
    <row r="2280" spans="1:12" x14ac:dyDescent="0.25">
      <c r="A2280" s="24"/>
      <c r="B2280" s="27"/>
      <c r="D2280" s="39"/>
      <c r="E2280" s="140" t="str">
        <f t="shared" si="70"/>
        <v/>
      </c>
      <c r="F2280" s="140"/>
      <c r="G2280" s="140" t="str">
        <f t="shared" si="71"/>
        <v/>
      </c>
      <c r="J2280" s="70"/>
      <c r="K2280" s="70"/>
      <c r="L2280" s="19"/>
    </row>
    <row r="2281" spans="1:12" x14ac:dyDescent="0.25">
      <c r="A2281" s="24"/>
      <c r="B2281" s="27"/>
      <c r="D2281" s="39"/>
      <c r="E2281" s="140" t="str">
        <f t="shared" si="70"/>
        <v/>
      </c>
      <c r="F2281" s="140"/>
      <c r="G2281" s="140" t="str">
        <f t="shared" si="71"/>
        <v/>
      </c>
      <c r="J2281" s="70"/>
      <c r="K2281" s="70"/>
      <c r="L2281" s="19"/>
    </row>
    <row r="2282" spans="1:12" x14ac:dyDescent="0.25">
      <c r="A2282" s="24"/>
      <c r="B2282" s="27"/>
      <c r="D2282" s="39"/>
      <c r="E2282" s="140" t="str">
        <f t="shared" si="70"/>
        <v/>
      </c>
      <c r="F2282" s="140"/>
      <c r="G2282" s="140" t="str">
        <f t="shared" si="71"/>
        <v/>
      </c>
      <c r="J2282" s="70"/>
      <c r="K2282" s="70"/>
      <c r="L2282" s="19"/>
    </row>
    <row r="2283" spans="1:12" x14ac:dyDescent="0.25">
      <c r="A2283" s="24"/>
      <c r="B2283" s="27"/>
      <c r="D2283" s="39"/>
      <c r="E2283" s="140" t="str">
        <f t="shared" si="70"/>
        <v/>
      </c>
      <c r="F2283" s="140"/>
      <c r="G2283" s="140" t="str">
        <f t="shared" si="71"/>
        <v/>
      </c>
      <c r="J2283" s="70"/>
      <c r="K2283" s="70"/>
      <c r="L2283" s="19"/>
    </row>
    <row r="2284" spans="1:12" x14ac:dyDescent="0.25">
      <c r="A2284" s="24"/>
      <c r="B2284" s="27"/>
      <c r="D2284" s="39"/>
      <c r="E2284" s="140" t="str">
        <f t="shared" si="70"/>
        <v/>
      </c>
      <c r="F2284" s="140"/>
      <c r="G2284" s="140" t="str">
        <f t="shared" si="71"/>
        <v/>
      </c>
      <c r="J2284" s="70"/>
      <c r="K2284" s="70"/>
      <c r="L2284" s="19"/>
    </row>
    <row r="2285" spans="1:12" x14ac:dyDescent="0.25">
      <c r="A2285" s="24"/>
      <c r="B2285" s="27"/>
      <c r="D2285" s="39"/>
      <c r="E2285" s="140" t="str">
        <f t="shared" si="70"/>
        <v/>
      </c>
      <c r="F2285" s="140"/>
      <c r="G2285" s="140" t="str">
        <f t="shared" si="71"/>
        <v/>
      </c>
      <c r="J2285" s="70"/>
      <c r="K2285" s="70"/>
      <c r="L2285" s="19"/>
    </row>
    <row r="2286" spans="1:12" x14ac:dyDescent="0.25">
      <c r="A2286" s="24"/>
      <c r="B2286" s="27"/>
      <c r="D2286" s="39"/>
      <c r="E2286" s="140" t="str">
        <f t="shared" si="70"/>
        <v/>
      </c>
      <c r="F2286" s="140"/>
      <c r="G2286" s="140" t="str">
        <f t="shared" si="71"/>
        <v/>
      </c>
      <c r="J2286" s="70"/>
      <c r="K2286" s="70"/>
      <c r="L2286" s="19"/>
    </row>
    <row r="2287" spans="1:12" x14ac:dyDescent="0.25">
      <c r="A2287" s="24"/>
      <c r="B2287" s="27"/>
      <c r="D2287" s="39"/>
      <c r="E2287" s="140" t="str">
        <f t="shared" si="70"/>
        <v/>
      </c>
      <c r="F2287" s="140"/>
      <c r="G2287" s="140" t="str">
        <f t="shared" si="71"/>
        <v/>
      </c>
      <c r="J2287" s="70"/>
      <c r="K2287" s="70"/>
      <c r="L2287" s="19"/>
    </row>
    <row r="2288" spans="1:12" x14ac:dyDescent="0.25">
      <c r="A2288" s="24"/>
      <c r="B2288" s="27"/>
      <c r="D2288" s="39"/>
      <c r="E2288" s="140" t="str">
        <f t="shared" si="70"/>
        <v/>
      </c>
      <c r="F2288" s="140"/>
      <c r="G2288" s="140" t="str">
        <f t="shared" si="71"/>
        <v/>
      </c>
      <c r="J2288" s="70"/>
      <c r="K2288" s="70"/>
      <c r="L2288" s="19"/>
    </row>
    <row r="2289" spans="1:12" x14ac:dyDescent="0.25">
      <c r="A2289" s="24"/>
      <c r="B2289" s="27"/>
      <c r="D2289" s="39"/>
      <c r="E2289" s="140" t="str">
        <f t="shared" si="70"/>
        <v/>
      </c>
      <c r="F2289" s="140"/>
      <c r="G2289" s="140" t="str">
        <f t="shared" si="71"/>
        <v/>
      </c>
      <c r="J2289" s="70"/>
      <c r="K2289" s="70"/>
      <c r="L2289" s="19"/>
    </row>
    <row r="2290" spans="1:12" x14ac:dyDescent="0.25">
      <c r="A2290" s="24"/>
      <c r="B2290" s="27"/>
      <c r="D2290" s="39"/>
      <c r="E2290" s="140" t="str">
        <f t="shared" si="70"/>
        <v/>
      </c>
      <c r="F2290" s="140"/>
      <c r="G2290" s="140" t="str">
        <f t="shared" si="71"/>
        <v/>
      </c>
      <c r="J2290" s="70"/>
      <c r="K2290" s="70"/>
      <c r="L2290" s="19"/>
    </row>
    <row r="2291" spans="1:12" x14ac:dyDescent="0.25">
      <c r="A2291" s="24"/>
      <c r="B2291" s="27"/>
      <c r="D2291" s="39"/>
      <c r="E2291" s="140" t="str">
        <f t="shared" si="70"/>
        <v/>
      </c>
      <c r="F2291" s="140"/>
      <c r="G2291" s="140" t="str">
        <f t="shared" si="71"/>
        <v/>
      </c>
      <c r="J2291" s="70"/>
      <c r="K2291" s="70"/>
      <c r="L2291" s="19"/>
    </row>
    <row r="2292" spans="1:12" x14ac:dyDescent="0.25">
      <c r="A2292" s="24"/>
      <c r="B2292" s="27"/>
      <c r="D2292" s="39"/>
      <c r="E2292" s="140" t="str">
        <f t="shared" si="70"/>
        <v/>
      </c>
      <c r="F2292" s="140"/>
      <c r="G2292" s="140" t="str">
        <f t="shared" si="71"/>
        <v/>
      </c>
      <c r="J2292" s="70"/>
      <c r="K2292" s="70"/>
      <c r="L2292" s="19"/>
    </row>
    <row r="2293" spans="1:12" x14ac:dyDescent="0.25">
      <c r="A2293" s="24"/>
      <c r="B2293" s="27"/>
      <c r="D2293" s="39"/>
      <c r="E2293" s="140" t="str">
        <f t="shared" si="70"/>
        <v/>
      </c>
      <c r="F2293" s="140"/>
      <c r="G2293" s="140" t="str">
        <f t="shared" si="71"/>
        <v/>
      </c>
      <c r="J2293" s="70"/>
      <c r="K2293" s="70"/>
      <c r="L2293" s="19"/>
    </row>
    <row r="2294" spans="1:12" x14ac:dyDescent="0.25">
      <c r="A2294" s="24"/>
      <c r="B2294" s="27"/>
      <c r="D2294" s="39"/>
      <c r="E2294" s="140" t="str">
        <f t="shared" si="70"/>
        <v/>
      </c>
      <c r="F2294" s="140"/>
      <c r="G2294" s="140" t="str">
        <f t="shared" si="71"/>
        <v/>
      </c>
      <c r="J2294" s="70"/>
      <c r="K2294" s="70"/>
      <c r="L2294" s="19"/>
    </row>
    <row r="2295" spans="1:12" x14ac:dyDescent="0.25">
      <c r="A2295" s="24"/>
      <c r="B2295" s="27"/>
      <c r="D2295" s="39"/>
      <c r="E2295" s="140" t="str">
        <f t="shared" si="70"/>
        <v/>
      </c>
      <c r="F2295" s="140"/>
      <c r="G2295" s="140" t="str">
        <f t="shared" si="71"/>
        <v/>
      </c>
      <c r="J2295" s="70"/>
      <c r="K2295" s="70"/>
      <c r="L2295" s="19"/>
    </row>
    <row r="2296" spans="1:12" x14ac:dyDescent="0.25">
      <c r="A2296" s="24"/>
      <c r="B2296" s="27"/>
      <c r="D2296" s="39"/>
      <c r="E2296" s="140" t="str">
        <f t="shared" si="70"/>
        <v/>
      </c>
      <c r="F2296" s="140"/>
      <c r="G2296" s="140" t="str">
        <f t="shared" si="71"/>
        <v/>
      </c>
      <c r="J2296" s="70"/>
      <c r="K2296" s="70"/>
      <c r="L2296" s="19"/>
    </row>
    <row r="2297" spans="1:12" x14ac:dyDescent="0.25">
      <c r="A2297" s="24"/>
      <c r="B2297" s="27"/>
      <c r="D2297" s="39"/>
      <c r="E2297" s="140" t="str">
        <f t="shared" si="70"/>
        <v/>
      </c>
      <c r="F2297" s="140"/>
      <c r="G2297" s="140" t="str">
        <f t="shared" si="71"/>
        <v/>
      </c>
      <c r="J2297" s="70"/>
      <c r="K2297" s="70"/>
      <c r="L2297" s="19"/>
    </row>
    <row r="2298" spans="1:12" x14ac:dyDescent="0.25">
      <c r="A2298" s="24"/>
      <c r="B2298" s="27"/>
      <c r="D2298" s="39"/>
      <c r="E2298" s="140" t="str">
        <f t="shared" si="70"/>
        <v/>
      </c>
      <c r="F2298" s="140"/>
      <c r="G2298" s="140" t="str">
        <f t="shared" si="71"/>
        <v/>
      </c>
      <c r="J2298" s="70"/>
      <c r="K2298" s="70"/>
      <c r="L2298" s="19"/>
    </row>
    <row r="2299" spans="1:12" x14ac:dyDescent="0.25">
      <c r="A2299" s="24"/>
      <c r="B2299" s="27"/>
      <c r="D2299" s="39"/>
      <c r="E2299" s="140" t="str">
        <f t="shared" si="70"/>
        <v/>
      </c>
      <c r="F2299" s="140"/>
      <c r="G2299" s="140" t="str">
        <f t="shared" si="71"/>
        <v/>
      </c>
      <c r="J2299" s="70"/>
      <c r="K2299" s="70"/>
      <c r="L2299" s="19"/>
    </row>
    <row r="2300" spans="1:12" x14ac:dyDescent="0.25">
      <c r="A2300" s="24"/>
      <c r="B2300" s="27"/>
      <c r="D2300" s="39"/>
      <c r="E2300" s="140" t="str">
        <f t="shared" si="70"/>
        <v/>
      </c>
      <c r="F2300" s="140"/>
      <c r="G2300" s="140" t="str">
        <f t="shared" si="71"/>
        <v/>
      </c>
      <c r="J2300" s="70"/>
      <c r="K2300" s="70"/>
      <c r="L2300" s="19"/>
    </row>
    <row r="2301" spans="1:12" x14ac:dyDescent="0.25">
      <c r="A2301" s="24"/>
      <c r="B2301" s="27"/>
      <c r="D2301" s="39"/>
      <c r="E2301" s="140" t="str">
        <f t="shared" si="70"/>
        <v/>
      </c>
      <c r="F2301" s="140"/>
      <c r="G2301" s="140" t="str">
        <f t="shared" si="71"/>
        <v/>
      </c>
      <c r="J2301" s="70"/>
      <c r="K2301" s="70"/>
      <c r="L2301" s="19"/>
    </row>
    <row r="2302" spans="1:12" x14ac:dyDescent="0.25">
      <c r="A2302" s="24"/>
      <c r="B2302" s="27"/>
      <c r="D2302" s="39"/>
      <c r="E2302" s="140" t="str">
        <f t="shared" si="70"/>
        <v/>
      </c>
      <c r="F2302" s="140"/>
      <c r="G2302" s="140" t="str">
        <f t="shared" si="71"/>
        <v/>
      </c>
      <c r="J2302" s="70"/>
      <c r="K2302" s="70"/>
      <c r="L2302" s="19"/>
    </row>
    <row r="2303" spans="1:12" x14ac:dyDescent="0.25">
      <c r="A2303" s="24"/>
      <c r="B2303" s="27"/>
      <c r="D2303" s="39"/>
      <c r="E2303" s="140" t="str">
        <f t="shared" si="70"/>
        <v/>
      </c>
      <c r="F2303" s="140"/>
      <c r="G2303" s="140" t="str">
        <f t="shared" si="71"/>
        <v/>
      </c>
      <c r="J2303" s="70"/>
      <c r="K2303" s="70"/>
      <c r="L2303" s="19"/>
    </row>
    <row r="2304" spans="1:12" x14ac:dyDescent="0.25">
      <c r="A2304" s="24"/>
      <c r="B2304" s="27"/>
      <c r="D2304" s="39"/>
      <c r="E2304" s="140" t="str">
        <f t="shared" si="70"/>
        <v/>
      </c>
      <c r="F2304" s="140"/>
      <c r="G2304" s="140" t="str">
        <f t="shared" si="71"/>
        <v/>
      </c>
      <c r="J2304" s="70"/>
      <c r="K2304" s="70"/>
      <c r="L2304" s="19"/>
    </row>
    <row r="2305" spans="1:12" x14ac:dyDescent="0.25">
      <c r="A2305" s="24"/>
      <c r="B2305" s="27"/>
      <c r="D2305" s="39"/>
      <c r="E2305" s="140" t="str">
        <f t="shared" si="70"/>
        <v/>
      </c>
      <c r="F2305" s="140"/>
      <c r="G2305" s="140" t="str">
        <f t="shared" si="71"/>
        <v/>
      </c>
      <c r="J2305" s="70"/>
      <c r="K2305" s="70"/>
      <c r="L2305" s="19"/>
    </row>
    <row r="2306" spans="1:12" x14ac:dyDescent="0.25">
      <c r="A2306" s="24"/>
      <c r="B2306" s="27"/>
      <c r="D2306" s="39"/>
      <c r="E2306" s="140" t="str">
        <f t="shared" ref="E2306:E2369" si="72">IF(COUNTIFS($B:$B,B2306,$F:$F,"&lt;="&amp;5,$D:$D,"&lt;="&amp;5)&gt;=3,"忠","")</f>
        <v/>
      </c>
      <c r="F2306" s="140"/>
      <c r="G2306" s="140" t="str">
        <f t="shared" ref="G2306:G2369" si="73">IF(F2306&lt;=5,
    IF(COUNTIFS($B:$B,TRIM($B2306),$F:$F,"&lt;=5",$AC:$AC,"&lt;&gt;"&amp;LOOKUP(1,0/((TRIM($B:$B)=TRIM($B2306))*($F:$F=1)),$AC:$AC))&gt;0,
    "倉",""),
"")</f>
        <v/>
      </c>
      <c r="J2306" s="70"/>
      <c r="K2306" s="70"/>
      <c r="L2306" s="19"/>
    </row>
    <row r="2307" spans="1:12" x14ac:dyDescent="0.25">
      <c r="A2307" s="24"/>
      <c r="B2307" s="27"/>
      <c r="D2307" s="39"/>
      <c r="E2307" s="140" t="str">
        <f t="shared" si="72"/>
        <v/>
      </c>
      <c r="F2307" s="140"/>
      <c r="G2307" s="140" t="str">
        <f t="shared" si="73"/>
        <v/>
      </c>
      <c r="J2307" s="70"/>
      <c r="K2307" s="70"/>
      <c r="L2307" s="19"/>
    </row>
    <row r="2308" spans="1:12" x14ac:dyDescent="0.25">
      <c r="A2308" s="24"/>
      <c r="B2308" s="27"/>
      <c r="D2308" s="39"/>
      <c r="E2308" s="140" t="str">
        <f t="shared" si="72"/>
        <v/>
      </c>
      <c r="F2308" s="140"/>
      <c r="G2308" s="140" t="str">
        <f t="shared" si="73"/>
        <v/>
      </c>
      <c r="J2308" s="70"/>
      <c r="K2308" s="70"/>
      <c r="L2308" s="19"/>
    </row>
    <row r="2309" spans="1:12" x14ac:dyDescent="0.25">
      <c r="A2309" s="24"/>
      <c r="B2309" s="27"/>
      <c r="D2309" s="39"/>
      <c r="E2309" s="140" t="str">
        <f t="shared" si="72"/>
        <v/>
      </c>
      <c r="F2309" s="140"/>
      <c r="G2309" s="140" t="str">
        <f t="shared" si="73"/>
        <v/>
      </c>
      <c r="J2309" s="70"/>
      <c r="K2309" s="70"/>
      <c r="L2309" s="19"/>
    </row>
    <row r="2310" spans="1:12" x14ac:dyDescent="0.25">
      <c r="A2310" s="24"/>
      <c r="B2310" s="27"/>
      <c r="D2310" s="39"/>
      <c r="E2310" s="140" t="str">
        <f t="shared" si="72"/>
        <v/>
      </c>
      <c r="F2310" s="140"/>
      <c r="G2310" s="140" t="str">
        <f t="shared" si="73"/>
        <v/>
      </c>
      <c r="J2310" s="70"/>
      <c r="K2310" s="70"/>
      <c r="L2310" s="19"/>
    </row>
    <row r="2311" spans="1:12" x14ac:dyDescent="0.25">
      <c r="A2311" s="24"/>
      <c r="B2311" s="27"/>
      <c r="D2311" s="39"/>
      <c r="E2311" s="140" t="str">
        <f t="shared" si="72"/>
        <v/>
      </c>
      <c r="F2311" s="140"/>
      <c r="G2311" s="140" t="str">
        <f t="shared" si="73"/>
        <v/>
      </c>
      <c r="J2311" s="70"/>
      <c r="K2311" s="70"/>
      <c r="L2311" s="19"/>
    </row>
    <row r="2312" spans="1:12" x14ac:dyDescent="0.25">
      <c r="A2312" s="24"/>
      <c r="B2312" s="27"/>
      <c r="D2312" s="39"/>
      <c r="E2312" s="140" t="str">
        <f t="shared" si="72"/>
        <v/>
      </c>
      <c r="F2312" s="140"/>
      <c r="G2312" s="140" t="str">
        <f t="shared" si="73"/>
        <v/>
      </c>
      <c r="J2312" s="70"/>
      <c r="K2312" s="70"/>
      <c r="L2312" s="19"/>
    </row>
    <row r="2313" spans="1:12" x14ac:dyDescent="0.25">
      <c r="A2313" s="24"/>
      <c r="B2313" s="27"/>
      <c r="D2313" s="39"/>
      <c r="E2313" s="140" t="str">
        <f t="shared" si="72"/>
        <v/>
      </c>
      <c r="F2313" s="140"/>
      <c r="G2313" s="140" t="str">
        <f t="shared" si="73"/>
        <v/>
      </c>
      <c r="J2313" s="70"/>
      <c r="K2313" s="70"/>
      <c r="L2313" s="19"/>
    </row>
    <row r="2314" spans="1:12" x14ac:dyDescent="0.25">
      <c r="A2314" s="24"/>
      <c r="B2314" s="27"/>
      <c r="D2314" s="39"/>
      <c r="E2314" s="140" t="str">
        <f t="shared" si="72"/>
        <v/>
      </c>
      <c r="F2314" s="140"/>
      <c r="G2314" s="140" t="str">
        <f t="shared" si="73"/>
        <v/>
      </c>
      <c r="J2314" s="70"/>
      <c r="K2314" s="70"/>
      <c r="L2314" s="19"/>
    </row>
    <row r="2315" spans="1:12" x14ac:dyDescent="0.25">
      <c r="A2315" s="24"/>
      <c r="B2315" s="27"/>
      <c r="D2315" s="39"/>
      <c r="E2315" s="140" t="str">
        <f t="shared" si="72"/>
        <v/>
      </c>
      <c r="F2315" s="140"/>
      <c r="G2315" s="140" t="str">
        <f t="shared" si="73"/>
        <v/>
      </c>
      <c r="J2315" s="70"/>
      <c r="K2315" s="70"/>
      <c r="L2315" s="19"/>
    </row>
    <row r="2316" spans="1:12" x14ac:dyDescent="0.25">
      <c r="A2316" s="24"/>
      <c r="B2316" s="27"/>
      <c r="D2316" s="39"/>
      <c r="E2316" s="140" t="str">
        <f t="shared" si="72"/>
        <v/>
      </c>
      <c r="F2316" s="140"/>
      <c r="G2316" s="140" t="str">
        <f t="shared" si="73"/>
        <v/>
      </c>
      <c r="J2316" s="70"/>
      <c r="K2316" s="70"/>
      <c r="L2316" s="19"/>
    </row>
    <row r="2317" spans="1:12" x14ac:dyDescent="0.25">
      <c r="A2317" s="24"/>
      <c r="B2317" s="27"/>
      <c r="D2317" s="39"/>
      <c r="E2317" s="140" t="str">
        <f t="shared" si="72"/>
        <v/>
      </c>
      <c r="F2317" s="140"/>
      <c r="G2317" s="140" t="str">
        <f t="shared" si="73"/>
        <v/>
      </c>
      <c r="J2317" s="70"/>
      <c r="K2317" s="70"/>
      <c r="L2317" s="19"/>
    </row>
    <row r="2318" spans="1:12" x14ac:dyDescent="0.25">
      <c r="A2318" s="24"/>
      <c r="B2318" s="27"/>
      <c r="D2318" s="39"/>
      <c r="E2318" s="140" t="str">
        <f t="shared" si="72"/>
        <v/>
      </c>
      <c r="F2318" s="140"/>
      <c r="G2318" s="140" t="str">
        <f t="shared" si="73"/>
        <v/>
      </c>
      <c r="J2318" s="70"/>
      <c r="K2318" s="70"/>
      <c r="L2318" s="19"/>
    </row>
    <row r="2319" spans="1:12" x14ac:dyDescent="0.25">
      <c r="A2319" s="24"/>
      <c r="B2319" s="27"/>
      <c r="D2319" s="39"/>
      <c r="E2319" s="140" t="str">
        <f t="shared" si="72"/>
        <v/>
      </c>
      <c r="F2319" s="140"/>
      <c r="G2319" s="140" t="str">
        <f t="shared" si="73"/>
        <v/>
      </c>
      <c r="J2319" s="70"/>
      <c r="K2319" s="70"/>
      <c r="L2319" s="19"/>
    </row>
    <row r="2320" spans="1:12" x14ac:dyDescent="0.25">
      <c r="A2320" s="24"/>
      <c r="B2320" s="27"/>
      <c r="D2320" s="39"/>
      <c r="E2320" s="140" t="str">
        <f t="shared" si="72"/>
        <v/>
      </c>
      <c r="F2320" s="140"/>
      <c r="G2320" s="140" t="str">
        <f t="shared" si="73"/>
        <v/>
      </c>
      <c r="J2320" s="70"/>
      <c r="K2320" s="70"/>
      <c r="L2320" s="19"/>
    </row>
    <row r="2321" spans="1:12" x14ac:dyDescent="0.25">
      <c r="A2321" s="24"/>
      <c r="B2321" s="27"/>
      <c r="D2321" s="39"/>
      <c r="E2321" s="140" t="str">
        <f t="shared" si="72"/>
        <v/>
      </c>
      <c r="F2321" s="140"/>
      <c r="G2321" s="140" t="str">
        <f t="shared" si="73"/>
        <v/>
      </c>
      <c r="J2321" s="70"/>
      <c r="K2321" s="70"/>
      <c r="L2321" s="19"/>
    </row>
    <row r="2322" spans="1:12" x14ac:dyDescent="0.25">
      <c r="A2322" s="24"/>
      <c r="B2322" s="27"/>
      <c r="D2322" s="39"/>
      <c r="E2322" s="140" t="str">
        <f t="shared" si="72"/>
        <v/>
      </c>
      <c r="F2322" s="140"/>
      <c r="G2322" s="140" t="str">
        <f t="shared" si="73"/>
        <v/>
      </c>
      <c r="J2322" s="70"/>
      <c r="K2322" s="70"/>
      <c r="L2322" s="19"/>
    </row>
    <row r="2323" spans="1:12" x14ac:dyDescent="0.25">
      <c r="A2323" s="24"/>
      <c r="B2323" s="27"/>
      <c r="D2323" s="39"/>
      <c r="E2323" s="140" t="str">
        <f t="shared" si="72"/>
        <v/>
      </c>
      <c r="F2323" s="140"/>
      <c r="G2323" s="140" t="str">
        <f t="shared" si="73"/>
        <v/>
      </c>
      <c r="J2323" s="70"/>
      <c r="K2323" s="70"/>
      <c r="L2323" s="19"/>
    </row>
    <row r="2324" spans="1:12" x14ac:dyDescent="0.25">
      <c r="A2324" s="24"/>
      <c r="B2324" s="27"/>
      <c r="D2324" s="39"/>
      <c r="E2324" s="140" t="str">
        <f t="shared" si="72"/>
        <v/>
      </c>
      <c r="F2324" s="140"/>
      <c r="G2324" s="140" t="str">
        <f t="shared" si="73"/>
        <v/>
      </c>
      <c r="J2324" s="70"/>
      <c r="K2324" s="70"/>
      <c r="L2324" s="19"/>
    </row>
    <row r="2325" spans="1:12" x14ac:dyDescent="0.25">
      <c r="A2325" s="24"/>
      <c r="B2325" s="27"/>
      <c r="D2325" s="39"/>
      <c r="E2325" s="140" t="str">
        <f t="shared" si="72"/>
        <v/>
      </c>
      <c r="F2325" s="140"/>
      <c r="G2325" s="140" t="str">
        <f t="shared" si="73"/>
        <v/>
      </c>
      <c r="J2325" s="70"/>
      <c r="K2325" s="70"/>
      <c r="L2325" s="19"/>
    </row>
    <row r="2326" spans="1:12" x14ac:dyDescent="0.25">
      <c r="A2326" s="24"/>
      <c r="B2326" s="27"/>
      <c r="D2326" s="39"/>
      <c r="E2326" s="140" t="str">
        <f t="shared" si="72"/>
        <v/>
      </c>
      <c r="F2326" s="140"/>
      <c r="G2326" s="140" t="str">
        <f t="shared" si="73"/>
        <v/>
      </c>
      <c r="J2326" s="70"/>
      <c r="K2326" s="70"/>
      <c r="L2326" s="19"/>
    </row>
    <row r="2327" spans="1:12" x14ac:dyDescent="0.25">
      <c r="A2327" s="24"/>
      <c r="B2327" s="27"/>
      <c r="D2327" s="39"/>
      <c r="E2327" s="140" t="str">
        <f t="shared" si="72"/>
        <v/>
      </c>
      <c r="F2327" s="140"/>
      <c r="G2327" s="140" t="str">
        <f t="shared" si="73"/>
        <v/>
      </c>
      <c r="J2327" s="70"/>
      <c r="K2327" s="70"/>
      <c r="L2327" s="19"/>
    </row>
    <row r="2328" spans="1:12" x14ac:dyDescent="0.25">
      <c r="A2328" s="24"/>
      <c r="B2328" s="27"/>
      <c r="D2328" s="39"/>
      <c r="E2328" s="140" t="str">
        <f t="shared" si="72"/>
        <v/>
      </c>
      <c r="F2328" s="140"/>
      <c r="G2328" s="140" t="str">
        <f t="shared" si="73"/>
        <v/>
      </c>
      <c r="J2328" s="70"/>
      <c r="K2328" s="70"/>
      <c r="L2328" s="19"/>
    </row>
    <row r="2329" spans="1:12" x14ac:dyDescent="0.25">
      <c r="A2329" s="24"/>
      <c r="B2329" s="27"/>
      <c r="D2329" s="39"/>
      <c r="E2329" s="140" t="str">
        <f t="shared" si="72"/>
        <v/>
      </c>
      <c r="F2329" s="140"/>
      <c r="G2329" s="140" t="str">
        <f t="shared" si="73"/>
        <v/>
      </c>
      <c r="J2329" s="70"/>
      <c r="K2329" s="70"/>
      <c r="L2329" s="19"/>
    </row>
    <row r="2330" spans="1:12" x14ac:dyDescent="0.25">
      <c r="A2330" s="24"/>
      <c r="B2330" s="27"/>
      <c r="D2330" s="39"/>
      <c r="E2330" s="140" t="str">
        <f t="shared" si="72"/>
        <v/>
      </c>
      <c r="F2330" s="140"/>
      <c r="G2330" s="140" t="str">
        <f t="shared" si="73"/>
        <v/>
      </c>
      <c r="J2330" s="70"/>
      <c r="K2330" s="70"/>
      <c r="L2330" s="19"/>
    </row>
    <row r="2331" spans="1:12" x14ac:dyDescent="0.25">
      <c r="A2331" s="24"/>
      <c r="B2331" s="27"/>
      <c r="D2331" s="39"/>
      <c r="E2331" s="140" t="str">
        <f t="shared" si="72"/>
        <v/>
      </c>
      <c r="F2331" s="140"/>
      <c r="G2331" s="140" t="str">
        <f t="shared" si="73"/>
        <v/>
      </c>
      <c r="J2331" s="70"/>
      <c r="K2331" s="70"/>
      <c r="L2331" s="19"/>
    </row>
    <row r="2332" spans="1:12" x14ac:dyDescent="0.25">
      <c r="A2332" s="24"/>
      <c r="B2332" s="27"/>
      <c r="D2332" s="39"/>
      <c r="E2332" s="140" t="str">
        <f t="shared" si="72"/>
        <v/>
      </c>
      <c r="F2332" s="140"/>
      <c r="G2332" s="140" t="str">
        <f t="shared" si="73"/>
        <v/>
      </c>
      <c r="J2332" s="70"/>
      <c r="K2332" s="70"/>
      <c r="L2332" s="19"/>
    </row>
    <row r="2333" spans="1:12" x14ac:dyDescent="0.25">
      <c r="A2333" s="24"/>
      <c r="B2333" s="27"/>
      <c r="D2333" s="39"/>
      <c r="E2333" s="140" t="str">
        <f t="shared" si="72"/>
        <v/>
      </c>
      <c r="F2333" s="140"/>
      <c r="G2333" s="140" t="str">
        <f t="shared" si="73"/>
        <v/>
      </c>
      <c r="J2333" s="70"/>
      <c r="K2333" s="70"/>
      <c r="L2333" s="19"/>
    </row>
    <row r="2334" spans="1:12" x14ac:dyDescent="0.25">
      <c r="A2334" s="24"/>
      <c r="B2334" s="27"/>
      <c r="D2334" s="39"/>
      <c r="E2334" s="140" t="str">
        <f t="shared" si="72"/>
        <v/>
      </c>
      <c r="F2334" s="140"/>
      <c r="G2334" s="140" t="str">
        <f t="shared" si="73"/>
        <v/>
      </c>
      <c r="J2334" s="70"/>
      <c r="K2334" s="70"/>
      <c r="L2334" s="19"/>
    </row>
    <row r="2335" spans="1:12" x14ac:dyDescent="0.25">
      <c r="A2335" s="24"/>
      <c r="B2335" s="27"/>
      <c r="D2335" s="39"/>
      <c r="E2335" s="140" t="str">
        <f t="shared" si="72"/>
        <v/>
      </c>
      <c r="F2335" s="140"/>
      <c r="G2335" s="140" t="str">
        <f t="shared" si="73"/>
        <v/>
      </c>
      <c r="J2335" s="70"/>
      <c r="K2335" s="70"/>
      <c r="L2335" s="19"/>
    </row>
    <row r="2336" spans="1:12" x14ac:dyDescent="0.25">
      <c r="A2336" s="24"/>
      <c r="B2336" s="27"/>
      <c r="D2336" s="39"/>
      <c r="E2336" s="140" t="str">
        <f t="shared" si="72"/>
        <v/>
      </c>
      <c r="F2336" s="140"/>
      <c r="G2336" s="140" t="str">
        <f t="shared" si="73"/>
        <v/>
      </c>
      <c r="J2336" s="70"/>
      <c r="K2336" s="70"/>
      <c r="L2336" s="19"/>
    </row>
    <row r="2337" spans="1:12" x14ac:dyDescent="0.25">
      <c r="A2337" s="24"/>
      <c r="B2337" s="27"/>
      <c r="D2337" s="39"/>
      <c r="E2337" s="140" t="str">
        <f t="shared" si="72"/>
        <v/>
      </c>
      <c r="F2337" s="140"/>
      <c r="G2337" s="140" t="str">
        <f t="shared" si="73"/>
        <v/>
      </c>
      <c r="J2337" s="70"/>
      <c r="K2337" s="70"/>
      <c r="L2337" s="19"/>
    </row>
    <row r="2338" spans="1:12" x14ac:dyDescent="0.25">
      <c r="A2338" s="24"/>
      <c r="B2338" s="27"/>
      <c r="D2338" s="39"/>
      <c r="E2338" s="140" t="str">
        <f t="shared" si="72"/>
        <v/>
      </c>
      <c r="F2338" s="140"/>
      <c r="G2338" s="140" t="str">
        <f t="shared" si="73"/>
        <v/>
      </c>
      <c r="J2338" s="70"/>
      <c r="K2338" s="70"/>
      <c r="L2338" s="19"/>
    </row>
    <row r="2339" spans="1:12" x14ac:dyDescent="0.25">
      <c r="A2339" s="24"/>
      <c r="B2339" s="27"/>
      <c r="D2339" s="39"/>
      <c r="E2339" s="140" t="str">
        <f t="shared" si="72"/>
        <v/>
      </c>
      <c r="F2339" s="140"/>
      <c r="G2339" s="140" t="str">
        <f t="shared" si="73"/>
        <v/>
      </c>
      <c r="J2339" s="70"/>
      <c r="K2339" s="70"/>
      <c r="L2339" s="19"/>
    </row>
    <row r="2340" spans="1:12" x14ac:dyDescent="0.25">
      <c r="A2340" s="24"/>
      <c r="B2340" s="27"/>
      <c r="D2340" s="39"/>
      <c r="E2340" s="140" t="str">
        <f t="shared" si="72"/>
        <v/>
      </c>
      <c r="F2340" s="140"/>
      <c r="G2340" s="140" t="str">
        <f t="shared" si="73"/>
        <v/>
      </c>
      <c r="J2340" s="70"/>
      <c r="K2340" s="70"/>
      <c r="L2340" s="19"/>
    </row>
    <row r="2341" spans="1:12" x14ac:dyDescent="0.25">
      <c r="A2341" s="24"/>
      <c r="B2341" s="27"/>
      <c r="D2341" s="39"/>
      <c r="E2341" s="140" t="str">
        <f t="shared" si="72"/>
        <v/>
      </c>
      <c r="F2341" s="140"/>
      <c r="G2341" s="140" t="str">
        <f t="shared" si="73"/>
        <v/>
      </c>
      <c r="J2341" s="70"/>
      <c r="K2341" s="70"/>
      <c r="L2341" s="19"/>
    </row>
    <row r="2342" spans="1:12" x14ac:dyDescent="0.25">
      <c r="A2342" s="24"/>
      <c r="B2342" s="27"/>
      <c r="D2342" s="39"/>
      <c r="E2342" s="140" t="str">
        <f t="shared" si="72"/>
        <v/>
      </c>
      <c r="F2342" s="140"/>
      <c r="G2342" s="140" t="str">
        <f t="shared" si="73"/>
        <v/>
      </c>
      <c r="J2342" s="70"/>
      <c r="K2342" s="70"/>
      <c r="L2342" s="19"/>
    </row>
    <row r="2343" spans="1:12" x14ac:dyDescent="0.25">
      <c r="A2343" s="24"/>
      <c r="B2343" s="27"/>
      <c r="D2343" s="39"/>
      <c r="E2343" s="140" t="str">
        <f t="shared" si="72"/>
        <v/>
      </c>
      <c r="F2343" s="140"/>
      <c r="G2343" s="140" t="str">
        <f t="shared" si="73"/>
        <v/>
      </c>
      <c r="J2343" s="70"/>
      <c r="K2343" s="70"/>
      <c r="L2343" s="19"/>
    </row>
    <row r="2344" spans="1:12" x14ac:dyDescent="0.25">
      <c r="A2344" s="24"/>
      <c r="B2344" s="27"/>
      <c r="D2344" s="39"/>
      <c r="E2344" s="140" t="str">
        <f t="shared" si="72"/>
        <v/>
      </c>
      <c r="F2344" s="140"/>
      <c r="G2344" s="140" t="str">
        <f t="shared" si="73"/>
        <v/>
      </c>
      <c r="J2344" s="70"/>
      <c r="K2344" s="70"/>
      <c r="L2344" s="19"/>
    </row>
    <row r="2345" spans="1:12" x14ac:dyDescent="0.25">
      <c r="A2345" s="24"/>
      <c r="B2345" s="27"/>
      <c r="D2345" s="39"/>
      <c r="E2345" s="140" t="str">
        <f t="shared" si="72"/>
        <v/>
      </c>
      <c r="F2345" s="140"/>
      <c r="G2345" s="140" t="str">
        <f t="shared" si="73"/>
        <v/>
      </c>
      <c r="J2345" s="70"/>
      <c r="K2345" s="70"/>
      <c r="L2345" s="19"/>
    </row>
    <row r="2346" spans="1:12" x14ac:dyDescent="0.25">
      <c r="A2346" s="24"/>
      <c r="B2346" s="27"/>
      <c r="D2346" s="39"/>
      <c r="E2346" s="140" t="str">
        <f t="shared" si="72"/>
        <v/>
      </c>
      <c r="F2346" s="140"/>
      <c r="G2346" s="140" t="str">
        <f t="shared" si="73"/>
        <v/>
      </c>
      <c r="J2346" s="70"/>
      <c r="K2346" s="70"/>
      <c r="L2346" s="19"/>
    </row>
    <row r="2347" spans="1:12" x14ac:dyDescent="0.25">
      <c r="A2347" s="24"/>
      <c r="B2347" s="27"/>
      <c r="D2347" s="39"/>
      <c r="E2347" s="140" t="str">
        <f t="shared" si="72"/>
        <v/>
      </c>
      <c r="F2347" s="140"/>
      <c r="G2347" s="140" t="str">
        <f t="shared" si="73"/>
        <v/>
      </c>
      <c r="J2347" s="70"/>
      <c r="K2347" s="70"/>
      <c r="L2347" s="19"/>
    </row>
    <row r="2348" spans="1:12" x14ac:dyDescent="0.25">
      <c r="A2348" s="24"/>
      <c r="B2348" s="27"/>
      <c r="D2348" s="39"/>
      <c r="E2348" s="140" t="str">
        <f t="shared" si="72"/>
        <v/>
      </c>
      <c r="F2348" s="140"/>
      <c r="G2348" s="140" t="str">
        <f t="shared" si="73"/>
        <v/>
      </c>
      <c r="J2348" s="70"/>
      <c r="K2348" s="70"/>
      <c r="L2348" s="19"/>
    </row>
    <row r="2349" spans="1:12" x14ac:dyDescent="0.25">
      <c r="A2349" s="24"/>
      <c r="B2349" s="27"/>
      <c r="D2349" s="39"/>
      <c r="E2349" s="140" t="str">
        <f t="shared" si="72"/>
        <v/>
      </c>
      <c r="F2349" s="140"/>
      <c r="G2349" s="140" t="str">
        <f t="shared" si="73"/>
        <v/>
      </c>
      <c r="J2349" s="70"/>
      <c r="K2349" s="70"/>
      <c r="L2349" s="19"/>
    </row>
    <row r="2350" spans="1:12" x14ac:dyDescent="0.25">
      <c r="A2350" s="24"/>
      <c r="B2350" s="27"/>
      <c r="D2350" s="39"/>
      <c r="E2350" s="140" t="str">
        <f t="shared" si="72"/>
        <v/>
      </c>
      <c r="F2350" s="140"/>
      <c r="G2350" s="140" t="str">
        <f t="shared" si="73"/>
        <v/>
      </c>
      <c r="J2350" s="70"/>
      <c r="K2350" s="70"/>
      <c r="L2350" s="19"/>
    </row>
    <row r="2351" spans="1:12" x14ac:dyDescent="0.25">
      <c r="A2351" s="24"/>
      <c r="B2351" s="27"/>
      <c r="D2351" s="39"/>
      <c r="E2351" s="140" t="str">
        <f t="shared" si="72"/>
        <v/>
      </c>
      <c r="F2351" s="140"/>
      <c r="G2351" s="140" t="str">
        <f t="shared" si="73"/>
        <v/>
      </c>
      <c r="J2351" s="70"/>
      <c r="K2351" s="70"/>
      <c r="L2351" s="19"/>
    </row>
    <row r="2352" spans="1:12" x14ac:dyDescent="0.25">
      <c r="A2352" s="24"/>
      <c r="B2352" s="27"/>
      <c r="D2352" s="39"/>
      <c r="E2352" s="140" t="str">
        <f t="shared" si="72"/>
        <v/>
      </c>
      <c r="F2352" s="140"/>
      <c r="G2352" s="140" t="str">
        <f t="shared" si="73"/>
        <v/>
      </c>
      <c r="J2352" s="70"/>
      <c r="K2352" s="70"/>
      <c r="L2352" s="19"/>
    </row>
    <row r="2353" spans="1:12" x14ac:dyDescent="0.25">
      <c r="A2353" s="24"/>
      <c r="B2353" s="27"/>
      <c r="D2353" s="39"/>
      <c r="E2353" s="140" t="str">
        <f t="shared" si="72"/>
        <v/>
      </c>
      <c r="F2353" s="140"/>
      <c r="G2353" s="140" t="str">
        <f t="shared" si="73"/>
        <v/>
      </c>
      <c r="J2353" s="70"/>
      <c r="K2353" s="70"/>
      <c r="L2353" s="19"/>
    </row>
    <row r="2354" spans="1:12" x14ac:dyDescent="0.25">
      <c r="A2354" s="24"/>
      <c r="B2354" s="27"/>
      <c r="D2354" s="39"/>
      <c r="E2354" s="140" t="str">
        <f t="shared" si="72"/>
        <v/>
      </c>
      <c r="F2354" s="140"/>
      <c r="G2354" s="140" t="str">
        <f t="shared" si="73"/>
        <v/>
      </c>
      <c r="J2354" s="70"/>
      <c r="K2354" s="70"/>
      <c r="L2354" s="19"/>
    </row>
    <row r="2355" spans="1:12" x14ac:dyDescent="0.25">
      <c r="A2355" s="24"/>
      <c r="B2355" s="27"/>
      <c r="D2355" s="39"/>
      <c r="E2355" s="140" t="str">
        <f t="shared" si="72"/>
        <v/>
      </c>
      <c r="F2355" s="140"/>
      <c r="G2355" s="140" t="str">
        <f t="shared" si="73"/>
        <v/>
      </c>
      <c r="J2355" s="70"/>
      <c r="K2355" s="70"/>
      <c r="L2355" s="19"/>
    </row>
    <row r="2356" spans="1:12" x14ac:dyDescent="0.25">
      <c r="A2356" s="24"/>
      <c r="B2356" s="27"/>
      <c r="D2356" s="39"/>
      <c r="E2356" s="140" t="str">
        <f t="shared" si="72"/>
        <v/>
      </c>
      <c r="F2356" s="140"/>
      <c r="G2356" s="140" t="str">
        <f t="shared" si="73"/>
        <v/>
      </c>
      <c r="J2356" s="70"/>
      <c r="K2356" s="70"/>
      <c r="L2356" s="19"/>
    </row>
    <row r="2357" spans="1:12" x14ac:dyDescent="0.25">
      <c r="A2357" s="24"/>
      <c r="B2357" s="27"/>
      <c r="D2357" s="39"/>
      <c r="E2357" s="140" t="str">
        <f t="shared" si="72"/>
        <v/>
      </c>
      <c r="F2357" s="140"/>
      <c r="G2357" s="140" t="str">
        <f t="shared" si="73"/>
        <v/>
      </c>
      <c r="J2357" s="70"/>
      <c r="K2357" s="70"/>
      <c r="L2357" s="19"/>
    </row>
    <row r="2358" spans="1:12" x14ac:dyDescent="0.25">
      <c r="A2358" s="24"/>
      <c r="B2358" s="27"/>
      <c r="D2358" s="39"/>
      <c r="E2358" s="140" t="str">
        <f t="shared" si="72"/>
        <v/>
      </c>
      <c r="F2358" s="140"/>
      <c r="G2358" s="140" t="str">
        <f t="shared" si="73"/>
        <v/>
      </c>
      <c r="J2358" s="70"/>
      <c r="K2358" s="70"/>
      <c r="L2358" s="19"/>
    </row>
    <row r="2359" spans="1:12" x14ac:dyDescent="0.25">
      <c r="A2359" s="24"/>
      <c r="B2359" s="27"/>
      <c r="D2359" s="39"/>
      <c r="E2359" s="140" t="str">
        <f t="shared" si="72"/>
        <v/>
      </c>
      <c r="F2359" s="140"/>
      <c r="G2359" s="140" t="str">
        <f t="shared" si="73"/>
        <v/>
      </c>
      <c r="J2359" s="70"/>
      <c r="K2359" s="70"/>
      <c r="L2359" s="19"/>
    </row>
    <row r="2360" spans="1:12" x14ac:dyDescent="0.25">
      <c r="A2360" s="24"/>
      <c r="B2360" s="27"/>
      <c r="D2360" s="39"/>
      <c r="E2360" s="140" t="str">
        <f t="shared" si="72"/>
        <v/>
      </c>
      <c r="F2360" s="140"/>
      <c r="G2360" s="140" t="str">
        <f t="shared" si="73"/>
        <v/>
      </c>
      <c r="J2360" s="70"/>
      <c r="K2360" s="70"/>
      <c r="L2360" s="19"/>
    </row>
    <row r="2361" spans="1:12" x14ac:dyDescent="0.25">
      <c r="A2361" s="24"/>
      <c r="B2361" s="27"/>
      <c r="D2361" s="39"/>
      <c r="E2361" s="140" t="str">
        <f t="shared" si="72"/>
        <v/>
      </c>
      <c r="F2361" s="140"/>
      <c r="G2361" s="140" t="str">
        <f t="shared" si="73"/>
        <v/>
      </c>
      <c r="J2361" s="70"/>
      <c r="K2361" s="70"/>
      <c r="L2361" s="19"/>
    </row>
    <row r="2362" spans="1:12" x14ac:dyDescent="0.25">
      <c r="A2362" s="24"/>
      <c r="B2362" s="27"/>
      <c r="D2362" s="39"/>
      <c r="E2362" s="140" t="str">
        <f t="shared" si="72"/>
        <v/>
      </c>
      <c r="F2362" s="140"/>
      <c r="G2362" s="140" t="str">
        <f t="shared" si="73"/>
        <v/>
      </c>
      <c r="J2362" s="70"/>
      <c r="K2362" s="70"/>
      <c r="L2362" s="19"/>
    </row>
    <row r="2363" spans="1:12" x14ac:dyDescent="0.25">
      <c r="A2363" s="24"/>
      <c r="B2363" s="27"/>
      <c r="D2363" s="39"/>
      <c r="E2363" s="140" t="str">
        <f t="shared" si="72"/>
        <v/>
      </c>
      <c r="F2363" s="140"/>
      <c r="G2363" s="140" t="str">
        <f t="shared" si="73"/>
        <v/>
      </c>
      <c r="J2363" s="70"/>
      <c r="K2363" s="70"/>
      <c r="L2363" s="19"/>
    </row>
    <row r="2364" spans="1:12" x14ac:dyDescent="0.25">
      <c r="A2364" s="24"/>
      <c r="B2364" s="27"/>
      <c r="D2364" s="39"/>
      <c r="E2364" s="140" t="str">
        <f t="shared" si="72"/>
        <v/>
      </c>
      <c r="F2364" s="140"/>
      <c r="G2364" s="140" t="str">
        <f t="shared" si="73"/>
        <v/>
      </c>
      <c r="J2364" s="70"/>
      <c r="K2364" s="70"/>
      <c r="L2364" s="19"/>
    </row>
    <row r="2365" spans="1:12" x14ac:dyDescent="0.25">
      <c r="A2365" s="24"/>
      <c r="B2365" s="27"/>
      <c r="D2365" s="39"/>
      <c r="E2365" s="140" t="str">
        <f t="shared" si="72"/>
        <v/>
      </c>
      <c r="F2365" s="140"/>
      <c r="G2365" s="140" t="str">
        <f t="shared" si="73"/>
        <v/>
      </c>
      <c r="J2365" s="70"/>
      <c r="K2365" s="70"/>
      <c r="L2365" s="19"/>
    </row>
    <row r="2366" spans="1:12" x14ac:dyDescent="0.25">
      <c r="A2366" s="24"/>
      <c r="B2366" s="27"/>
      <c r="D2366" s="39"/>
      <c r="E2366" s="140" t="str">
        <f t="shared" si="72"/>
        <v/>
      </c>
      <c r="F2366" s="140"/>
      <c r="G2366" s="140" t="str">
        <f t="shared" si="73"/>
        <v/>
      </c>
      <c r="J2366" s="70"/>
      <c r="K2366" s="70"/>
      <c r="L2366" s="19"/>
    </row>
    <row r="2367" spans="1:12" x14ac:dyDescent="0.25">
      <c r="A2367" s="24"/>
      <c r="B2367" s="27"/>
      <c r="D2367" s="39"/>
      <c r="E2367" s="140" t="str">
        <f t="shared" si="72"/>
        <v/>
      </c>
      <c r="F2367" s="140"/>
      <c r="G2367" s="140" t="str">
        <f t="shared" si="73"/>
        <v/>
      </c>
      <c r="J2367" s="70"/>
      <c r="K2367" s="70"/>
      <c r="L2367" s="19"/>
    </row>
    <row r="2368" spans="1:12" x14ac:dyDescent="0.25">
      <c r="A2368" s="24"/>
      <c r="B2368" s="27"/>
      <c r="D2368" s="39"/>
      <c r="E2368" s="140" t="str">
        <f t="shared" si="72"/>
        <v/>
      </c>
      <c r="F2368" s="140"/>
      <c r="G2368" s="140" t="str">
        <f t="shared" si="73"/>
        <v/>
      </c>
      <c r="J2368" s="70"/>
      <c r="K2368" s="70"/>
      <c r="L2368" s="19"/>
    </row>
    <row r="2369" spans="1:12" x14ac:dyDescent="0.25">
      <c r="A2369" s="24"/>
      <c r="B2369" s="27"/>
      <c r="D2369" s="39"/>
      <c r="E2369" s="140" t="str">
        <f t="shared" si="72"/>
        <v/>
      </c>
      <c r="F2369" s="140"/>
      <c r="G2369" s="140" t="str">
        <f t="shared" si="73"/>
        <v/>
      </c>
      <c r="J2369" s="70"/>
      <c r="K2369" s="70"/>
      <c r="L2369" s="19"/>
    </row>
    <row r="2370" spans="1:12" x14ac:dyDescent="0.25">
      <c r="A2370" s="24"/>
      <c r="B2370" s="27"/>
      <c r="D2370" s="39"/>
      <c r="E2370" s="140" t="str">
        <f t="shared" ref="E2370:E2433" si="74">IF(COUNTIFS($B:$B,B2370,$F:$F,"&lt;="&amp;5,$D:$D,"&lt;="&amp;5)&gt;=3,"忠","")</f>
        <v/>
      </c>
      <c r="F2370" s="140"/>
      <c r="G2370" s="140" t="str">
        <f t="shared" ref="G2370:G2433" si="75">IF(F2370&lt;=5,
    IF(COUNTIFS($B:$B,TRIM($B2370),$F:$F,"&lt;=5",$AC:$AC,"&lt;&gt;"&amp;LOOKUP(1,0/((TRIM($B:$B)=TRIM($B2370))*($F:$F=1)),$AC:$AC))&gt;0,
    "倉",""),
"")</f>
        <v/>
      </c>
      <c r="J2370" s="70"/>
      <c r="K2370" s="70"/>
      <c r="L2370" s="19"/>
    </row>
    <row r="2371" spans="1:12" x14ac:dyDescent="0.25">
      <c r="A2371" s="24"/>
      <c r="B2371" s="27"/>
      <c r="D2371" s="39"/>
      <c r="E2371" s="140" t="str">
        <f t="shared" si="74"/>
        <v/>
      </c>
      <c r="F2371" s="140"/>
      <c r="G2371" s="140" t="str">
        <f t="shared" si="75"/>
        <v/>
      </c>
      <c r="J2371" s="70"/>
      <c r="K2371" s="70"/>
      <c r="L2371" s="19"/>
    </row>
    <row r="2372" spans="1:12" x14ac:dyDescent="0.25">
      <c r="A2372" s="24"/>
      <c r="B2372" s="27"/>
      <c r="D2372" s="39"/>
      <c r="E2372" s="140" t="str">
        <f t="shared" si="74"/>
        <v/>
      </c>
      <c r="F2372" s="140"/>
      <c r="G2372" s="140" t="str">
        <f t="shared" si="75"/>
        <v/>
      </c>
      <c r="J2372" s="70"/>
      <c r="K2372" s="70"/>
      <c r="L2372" s="19"/>
    </row>
    <row r="2373" spans="1:12" x14ac:dyDescent="0.25">
      <c r="A2373" s="24"/>
      <c r="B2373" s="27"/>
      <c r="D2373" s="39"/>
      <c r="E2373" s="140" t="str">
        <f t="shared" si="74"/>
        <v/>
      </c>
      <c r="F2373" s="140"/>
      <c r="G2373" s="140" t="str">
        <f t="shared" si="75"/>
        <v/>
      </c>
      <c r="J2373" s="70"/>
      <c r="K2373" s="70"/>
      <c r="L2373" s="19"/>
    </row>
    <row r="2374" spans="1:12" x14ac:dyDescent="0.25">
      <c r="A2374" s="24"/>
      <c r="B2374" s="27"/>
      <c r="D2374" s="39"/>
      <c r="E2374" s="140" t="str">
        <f t="shared" si="74"/>
        <v/>
      </c>
      <c r="F2374" s="140"/>
      <c r="G2374" s="140" t="str">
        <f t="shared" si="75"/>
        <v/>
      </c>
      <c r="J2374" s="70"/>
      <c r="K2374" s="70"/>
      <c r="L2374" s="19"/>
    </row>
    <row r="2375" spans="1:12" x14ac:dyDescent="0.25">
      <c r="A2375" s="24"/>
      <c r="B2375" s="27"/>
      <c r="D2375" s="39"/>
      <c r="E2375" s="140" t="str">
        <f t="shared" si="74"/>
        <v/>
      </c>
      <c r="F2375" s="140"/>
      <c r="G2375" s="140" t="str">
        <f t="shared" si="75"/>
        <v/>
      </c>
      <c r="J2375" s="70"/>
      <c r="K2375" s="70"/>
      <c r="L2375" s="19"/>
    </row>
    <row r="2376" spans="1:12" x14ac:dyDescent="0.25">
      <c r="A2376" s="24"/>
      <c r="B2376" s="27"/>
      <c r="D2376" s="39"/>
      <c r="E2376" s="140" t="str">
        <f t="shared" si="74"/>
        <v/>
      </c>
      <c r="F2376" s="140"/>
      <c r="G2376" s="140" t="str">
        <f t="shared" si="75"/>
        <v/>
      </c>
      <c r="J2376" s="70"/>
      <c r="K2376" s="70"/>
      <c r="L2376" s="19"/>
    </row>
    <row r="2377" spans="1:12" x14ac:dyDescent="0.25">
      <c r="A2377" s="24"/>
      <c r="B2377" s="27"/>
      <c r="D2377" s="39"/>
      <c r="E2377" s="140" t="str">
        <f t="shared" si="74"/>
        <v/>
      </c>
      <c r="F2377" s="140"/>
      <c r="G2377" s="140" t="str">
        <f t="shared" si="75"/>
        <v/>
      </c>
      <c r="J2377" s="70"/>
      <c r="K2377" s="70"/>
      <c r="L2377" s="19"/>
    </row>
    <row r="2378" spans="1:12" x14ac:dyDescent="0.25">
      <c r="A2378" s="24"/>
      <c r="B2378" s="27"/>
      <c r="D2378" s="39"/>
      <c r="E2378" s="140" t="str">
        <f t="shared" si="74"/>
        <v/>
      </c>
      <c r="F2378" s="140"/>
      <c r="G2378" s="140" t="str">
        <f t="shared" si="75"/>
        <v/>
      </c>
      <c r="J2378" s="70"/>
      <c r="K2378" s="70"/>
      <c r="L2378" s="19"/>
    </row>
    <row r="2379" spans="1:12" x14ac:dyDescent="0.25">
      <c r="A2379" s="24"/>
      <c r="B2379" s="27"/>
      <c r="D2379" s="39"/>
      <c r="E2379" s="140" t="str">
        <f t="shared" si="74"/>
        <v/>
      </c>
      <c r="F2379" s="140"/>
      <c r="G2379" s="140" t="str">
        <f t="shared" si="75"/>
        <v/>
      </c>
      <c r="J2379" s="70"/>
      <c r="K2379" s="70"/>
      <c r="L2379" s="19"/>
    </row>
    <row r="2380" spans="1:12" x14ac:dyDescent="0.25">
      <c r="A2380" s="24"/>
      <c r="B2380" s="27"/>
      <c r="D2380" s="39"/>
      <c r="E2380" s="140" t="str">
        <f t="shared" si="74"/>
        <v/>
      </c>
      <c r="F2380" s="140"/>
      <c r="G2380" s="140" t="str">
        <f t="shared" si="75"/>
        <v/>
      </c>
      <c r="J2380" s="70"/>
      <c r="K2380" s="70"/>
      <c r="L2380" s="19"/>
    </row>
    <row r="2381" spans="1:12" x14ac:dyDescent="0.25">
      <c r="A2381" s="24"/>
      <c r="B2381" s="27"/>
      <c r="D2381" s="39"/>
      <c r="E2381" s="140" t="str">
        <f t="shared" si="74"/>
        <v/>
      </c>
      <c r="F2381" s="140"/>
      <c r="G2381" s="140" t="str">
        <f t="shared" si="75"/>
        <v/>
      </c>
      <c r="J2381" s="70"/>
      <c r="K2381" s="70"/>
      <c r="L2381" s="19"/>
    </row>
    <row r="2382" spans="1:12" x14ac:dyDescent="0.25">
      <c r="A2382" s="24"/>
      <c r="B2382" s="27"/>
      <c r="D2382" s="39"/>
      <c r="E2382" s="140" t="str">
        <f t="shared" si="74"/>
        <v/>
      </c>
      <c r="F2382" s="140"/>
      <c r="G2382" s="140" t="str">
        <f t="shared" si="75"/>
        <v/>
      </c>
      <c r="J2382" s="70"/>
      <c r="K2382" s="70"/>
      <c r="L2382" s="19"/>
    </row>
    <row r="2383" spans="1:12" x14ac:dyDescent="0.25">
      <c r="A2383" s="24"/>
      <c r="B2383" s="27"/>
      <c r="D2383" s="39"/>
      <c r="E2383" s="140" t="str">
        <f t="shared" si="74"/>
        <v/>
      </c>
      <c r="F2383" s="140"/>
      <c r="G2383" s="140" t="str">
        <f t="shared" si="75"/>
        <v/>
      </c>
      <c r="J2383" s="70"/>
      <c r="K2383" s="70"/>
      <c r="L2383" s="19"/>
    </row>
    <row r="2384" spans="1:12" x14ac:dyDescent="0.25">
      <c r="A2384" s="24"/>
      <c r="B2384" s="27"/>
      <c r="D2384" s="39"/>
      <c r="E2384" s="140" t="str">
        <f t="shared" si="74"/>
        <v/>
      </c>
      <c r="F2384" s="140"/>
      <c r="G2384" s="140" t="str">
        <f t="shared" si="75"/>
        <v/>
      </c>
      <c r="J2384" s="70"/>
      <c r="K2384" s="70"/>
      <c r="L2384" s="19"/>
    </row>
    <row r="2385" spans="1:12" x14ac:dyDescent="0.25">
      <c r="A2385" s="24"/>
      <c r="B2385" s="27"/>
      <c r="D2385" s="39"/>
      <c r="E2385" s="140" t="str">
        <f t="shared" si="74"/>
        <v/>
      </c>
      <c r="F2385" s="140"/>
      <c r="G2385" s="140" t="str">
        <f t="shared" si="75"/>
        <v/>
      </c>
      <c r="J2385" s="70"/>
      <c r="K2385" s="70"/>
      <c r="L2385" s="19"/>
    </row>
    <row r="2386" spans="1:12" x14ac:dyDescent="0.25">
      <c r="A2386" s="24"/>
      <c r="B2386" s="27"/>
      <c r="D2386" s="39"/>
      <c r="E2386" s="140" t="str">
        <f t="shared" si="74"/>
        <v/>
      </c>
      <c r="F2386" s="140"/>
      <c r="G2386" s="140" t="str">
        <f t="shared" si="75"/>
        <v/>
      </c>
      <c r="J2386" s="70"/>
      <c r="K2386" s="70"/>
      <c r="L2386" s="19"/>
    </row>
    <row r="2387" spans="1:12" x14ac:dyDescent="0.25">
      <c r="A2387" s="24"/>
      <c r="B2387" s="27"/>
      <c r="D2387" s="39"/>
      <c r="E2387" s="140" t="str">
        <f t="shared" si="74"/>
        <v/>
      </c>
      <c r="F2387" s="140"/>
      <c r="G2387" s="140" t="str">
        <f t="shared" si="75"/>
        <v/>
      </c>
      <c r="J2387" s="70"/>
      <c r="K2387" s="70"/>
      <c r="L2387" s="19"/>
    </row>
    <row r="2388" spans="1:12" x14ac:dyDescent="0.25">
      <c r="A2388" s="24"/>
      <c r="B2388" s="27"/>
      <c r="D2388" s="39"/>
      <c r="E2388" s="140" t="str">
        <f t="shared" si="74"/>
        <v/>
      </c>
      <c r="F2388" s="140"/>
      <c r="G2388" s="140" t="str">
        <f t="shared" si="75"/>
        <v/>
      </c>
      <c r="J2388" s="70"/>
      <c r="K2388" s="70"/>
      <c r="L2388" s="19"/>
    </row>
    <row r="2389" spans="1:12" x14ac:dyDescent="0.25">
      <c r="A2389" s="24"/>
      <c r="B2389" s="27"/>
      <c r="D2389" s="39"/>
      <c r="E2389" s="140" t="str">
        <f t="shared" si="74"/>
        <v/>
      </c>
      <c r="F2389" s="140"/>
      <c r="G2389" s="140" t="str">
        <f t="shared" si="75"/>
        <v/>
      </c>
      <c r="J2389" s="70"/>
      <c r="K2389" s="70"/>
      <c r="L2389" s="19"/>
    </row>
    <row r="2390" spans="1:12" x14ac:dyDescent="0.25">
      <c r="A2390" s="24"/>
      <c r="B2390" s="27"/>
      <c r="D2390" s="39"/>
      <c r="E2390" s="140" t="str">
        <f t="shared" si="74"/>
        <v/>
      </c>
      <c r="F2390" s="140"/>
      <c r="G2390" s="140" t="str">
        <f t="shared" si="75"/>
        <v/>
      </c>
      <c r="J2390" s="70"/>
      <c r="K2390" s="70"/>
      <c r="L2390" s="19"/>
    </row>
    <row r="2391" spans="1:12" x14ac:dyDescent="0.25">
      <c r="A2391" s="24"/>
      <c r="B2391" s="27"/>
      <c r="D2391" s="39"/>
      <c r="E2391" s="140" t="str">
        <f t="shared" si="74"/>
        <v/>
      </c>
      <c r="F2391" s="140"/>
      <c r="G2391" s="140" t="str">
        <f t="shared" si="75"/>
        <v/>
      </c>
      <c r="J2391" s="70"/>
      <c r="K2391" s="70"/>
      <c r="L2391" s="19"/>
    </row>
    <row r="2392" spans="1:12" x14ac:dyDescent="0.25">
      <c r="A2392" s="24"/>
      <c r="B2392" s="27"/>
      <c r="D2392" s="39"/>
      <c r="E2392" s="140" t="str">
        <f t="shared" si="74"/>
        <v/>
      </c>
      <c r="F2392" s="140"/>
      <c r="G2392" s="140" t="str">
        <f t="shared" si="75"/>
        <v/>
      </c>
      <c r="J2392" s="70"/>
      <c r="K2392" s="70"/>
      <c r="L2392" s="19"/>
    </row>
    <row r="2393" spans="1:12" x14ac:dyDescent="0.25">
      <c r="A2393" s="24"/>
      <c r="B2393" s="27"/>
      <c r="D2393" s="39"/>
      <c r="E2393" s="140" t="str">
        <f t="shared" si="74"/>
        <v/>
      </c>
      <c r="F2393" s="140"/>
      <c r="G2393" s="140" t="str">
        <f t="shared" si="75"/>
        <v/>
      </c>
      <c r="J2393" s="70"/>
      <c r="K2393" s="70"/>
      <c r="L2393" s="19"/>
    </row>
    <row r="2394" spans="1:12" x14ac:dyDescent="0.25">
      <c r="A2394" s="24"/>
      <c r="B2394" s="27"/>
      <c r="D2394" s="39"/>
      <c r="E2394" s="140" t="str">
        <f t="shared" si="74"/>
        <v/>
      </c>
      <c r="F2394" s="140"/>
      <c r="G2394" s="140" t="str">
        <f t="shared" si="75"/>
        <v/>
      </c>
      <c r="J2394" s="70"/>
      <c r="K2394" s="70"/>
      <c r="L2394" s="19"/>
    </row>
    <row r="2395" spans="1:12" x14ac:dyDescent="0.25">
      <c r="A2395" s="24"/>
      <c r="B2395" s="27"/>
      <c r="D2395" s="39"/>
      <c r="E2395" s="140" t="str">
        <f t="shared" si="74"/>
        <v/>
      </c>
      <c r="F2395" s="140"/>
      <c r="G2395" s="140" t="str">
        <f t="shared" si="75"/>
        <v/>
      </c>
      <c r="J2395" s="70"/>
      <c r="K2395" s="70"/>
      <c r="L2395" s="19"/>
    </row>
    <row r="2396" spans="1:12" x14ac:dyDescent="0.25">
      <c r="A2396" s="24"/>
      <c r="B2396" s="27"/>
      <c r="D2396" s="39"/>
      <c r="E2396" s="140" t="str">
        <f t="shared" si="74"/>
        <v/>
      </c>
      <c r="F2396" s="140"/>
      <c r="G2396" s="140" t="str">
        <f t="shared" si="75"/>
        <v/>
      </c>
      <c r="J2396" s="70"/>
      <c r="K2396" s="70"/>
      <c r="L2396" s="19"/>
    </row>
    <row r="2397" spans="1:12" x14ac:dyDescent="0.25">
      <c r="A2397" s="24"/>
      <c r="B2397" s="27"/>
      <c r="D2397" s="39"/>
      <c r="E2397" s="140" t="str">
        <f t="shared" si="74"/>
        <v/>
      </c>
      <c r="F2397" s="140"/>
      <c r="G2397" s="140" t="str">
        <f t="shared" si="75"/>
        <v/>
      </c>
      <c r="J2397" s="70"/>
      <c r="K2397" s="70"/>
      <c r="L2397" s="19"/>
    </row>
    <row r="2398" spans="1:12" x14ac:dyDescent="0.25">
      <c r="A2398" s="24"/>
      <c r="B2398" s="27"/>
      <c r="D2398" s="39"/>
      <c r="E2398" s="140" t="str">
        <f t="shared" si="74"/>
        <v/>
      </c>
      <c r="F2398" s="140"/>
      <c r="G2398" s="140" t="str">
        <f t="shared" si="75"/>
        <v/>
      </c>
      <c r="J2398" s="70"/>
      <c r="K2398" s="70"/>
      <c r="L2398" s="19"/>
    </row>
    <row r="2399" spans="1:12" x14ac:dyDescent="0.25">
      <c r="A2399" s="24"/>
      <c r="B2399" s="27"/>
      <c r="D2399" s="39"/>
      <c r="E2399" s="140" t="str">
        <f t="shared" si="74"/>
        <v/>
      </c>
      <c r="F2399" s="140"/>
      <c r="G2399" s="140" t="str">
        <f t="shared" si="75"/>
        <v/>
      </c>
      <c r="J2399" s="70"/>
      <c r="K2399" s="70"/>
      <c r="L2399" s="19"/>
    </row>
    <row r="2400" spans="1:12" x14ac:dyDescent="0.25">
      <c r="A2400" s="24"/>
      <c r="B2400" s="27"/>
      <c r="D2400" s="39"/>
      <c r="E2400" s="140" t="str">
        <f t="shared" si="74"/>
        <v/>
      </c>
      <c r="F2400" s="140"/>
      <c r="G2400" s="140" t="str">
        <f t="shared" si="75"/>
        <v/>
      </c>
      <c r="J2400" s="70"/>
      <c r="K2400" s="70"/>
      <c r="L2400" s="19"/>
    </row>
    <row r="2401" spans="1:12" x14ac:dyDescent="0.25">
      <c r="A2401" s="24"/>
      <c r="B2401" s="27"/>
      <c r="D2401" s="39"/>
      <c r="E2401" s="140" t="str">
        <f t="shared" si="74"/>
        <v/>
      </c>
      <c r="F2401" s="140"/>
      <c r="G2401" s="140" t="str">
        <f t="shared" si="75"/>
        <v/>
      </c>
      <c r="J2401" s="70"/>
      <c r="K2401" s="70"/>
      <c r="L2401" s="19"/>
    </row>
    <row r="2402" spans="1:12" x14ac:dyDescent="0.25">
      <c r="A2402" s="24"/>
      <c r="B2402" s="27"/>
      <c r="D2402" s="39"/>
      <c r="E2402" s="140" t="str">
        <f t="shared" si="74"/>
        <v/>
      </c>
      <c r="F2402" s="140"/>
      <c r="G2402" s="140" t="str">
        <f t="shared" si="75"/>
        <v/>
      </c>
      <c r="J2402" s="70"/>
      <c r="K2402" s="70"/>
      <c r="L2402" s="19"/>
    </row>
    <row r="2403" spans="1:12" x14ac:dyDescent="0.25">
      <c r="A2403" s="24"/>
      <c r="B2403" s="27"/>
      <c r="D2403" s="39"/>
      <c r="E2403" s="140" t="str">
        <f t="shared" si="74"/>
        <v/>
      </c>
      <c r="F2403" s="140"/>
      <c r="G2403" s="140" t="str">
        <f t="shared" si="75"/>
        <v/>
      </c>
      <c r="J2403" s="70"/>
      <c r="K2403" s="70"/>
      <c r="L2403" s="19"/>
    </row>
    <row r="2404" spans="1:12" x14ac:dyDescent="0.25">
      <c r="A2404" s="24"/>
      <c r="B2404" s="27"/>
      <c r="D2404" s="39"/>
      <c r="E2404" s="140" t="str">
        <f t="shared" si="74"/>
        <v/>
      </c>
      <c r="F2404" s="140"/>
      <c r="G2404" s="140" t="str">
        <f t="shared" si="75"/>
        <v/>
      </c>
      <c r="J2404" s="70"/>
      <c r="K2404" s="70"/>
      <c r="L2404" s="19"/>
    </row>
    <row r="2405" spans="1:12" x14ac:dyDescent="0.25">
      <c r="A2405" s="24"/>
      <c r="B2405" s="27"/>
      <c r="D2405" s="39"/>
      <c r="E2405" s="140" t="str">
        <f t="shared" si="74"/>
        <v/>
      </c>
      <c r="F2405" s="140"/>
      <c r="G2405" s="140" t="str">
        <f t="shared" si="75"/>
        <v/>
      </c>
      <c r="J2405" s="70"/>
      <c r="K2405" s="70"/>
      <c r="L2405" s="19"/>
    </row>
    <row r="2406" spans="1:12" x14ac:dyDescent="0.25">
      <c r="A2406" s="24"/>
      <c r="B2406" s="27"/>
      <c r="D2406" s="39"/>
      <c r="E2406" s="140" t="str">
        <f t="shared" si="74"/>
        <v/>
      </c>
      <c r="F2406" s="140"/>
      <c r="G2406" s="140" t="str">
        <f t="shared" si="75"/>
        <v/>
      </c>
      <c r="J2406" s="70"/>
      <c r="K2406" s="70"/>
      <c r="L2406" s="19"/>
    </row>
    <row r="2407" spans="1:12" x14ac:dyDescent="0.25">
      <c r="A2407" s="24"/>
      <c r="B2407" s="27"/>
      <c r="D2407" s="39"/>
      <c r="E2407" s="140" t="str">
        <f t="shared" si="74"/>
        <v/>
      </c>
      <c r="F2407" s="140"/>
      <c r="G2407" s="140" t="str">
        <f t="shared" si="75"/>
        <v/>
      </c>
      <c r="J2407" s="70"/>
      <c r="K2407" s="70"/>
      <c r="L2407" s="19"/>
    </row>
    <row r="2408" spans="1:12" x14ac:dyDescent="0.25">
      <c r="A2408" s="24"/>
      <c r="B2408" s="27"/>
      <c r="D2408" s="39"/>
      <c r="E2408" s="140" t="str">
        <f t="shared" si="74"/>
        <v/>
      </c>
      <c r="F2408" s="140"/>
      <c r="G2408" s="140" t="str">
        <f t="shared" si="75"/>
        <v/>
      </c>
      <c r="J2408" s="70"/>
      <c r="K2408" s="70"/>
      <c r="L2408" s="19"/>
    </row>
    <row r="2409" spans="1:12" x14ac:dyDescent="0.25">
      <c r="A2409" s="24"/>
      <c r="B2409" s="27"/>
      <c r="D2409" s="39"/>
      <c r="E2409" s="140" t="str">
        <f t="shared" si="74"/>
        <v/>
      </c>
      <c r="F2409" s="140"/>
      <c r="G2409" s="140" t="str">
        <f t="shared" si="75"/>
        <v/>
      </c>
      <c r="J2409" s="70"/>
      <c r="K2409" s="70"/>
      <c r="L2409" s="19"/>
    </row>
    <row r="2410" spans="1:12" x14ac:dyDescent="0.25">
      <c r="A2410" s="24"/>
      <c r="B2410" s="27"/>
      <c r="D2410" s="39"/>
      <c r="E2410" s="140" t="str">
        <f t="shared" si="74"/>
        <v/>
      </c>
      <c r="F2410" s="140"/>
      <c r="G2410" s="140" t="str">
        <f t="shared" si="75"/>
        <v/>
      </c>
      <c r="J2410" s="70"/>
      <c r="K2410" s="70"/>
      <c r="L2410" s="19"/>
    </row>
    <row r="2411" spans="1:12" x14ac:dyDescent="0.25">
      <c r="A2411" s="24"/>
      <c r="B2411" s="27"/>
      <c r="D2411" s="39"/>
      <c r="E2411" s="140" t="str">
        <f t="shared" si="74"/>
        <v/>
      </c>
      <c r="F2411" s="140"/>
      <c r="G2411" s="140" t="str">
        <f t="shared" si="75"/>
        <v/>
      </c>
      <c r="J2411" s="70"/>
      <c r="K2411" s="70"/>
      <c r="L2411" s="19"/>
    </row>
    <row r="2412" spans="1:12" x14ac:dyDescent="0.25">
      <c r="A2412" s="24"/>
      <c r="B2412" s="27"/>
      <c r="D2412" s="39"/>
      <c r="E2412" s="140" t="str">
        <f t="shared" si="74"/>
        <v/>
      </c>
      <c r="F2412" s="140"/>
      <c r="G2412" s="140" t="str">
        <f t="shared" si="75"/>
        <v/>
      </c>
      <c r="J2412" s="70"/>
      <c r="K2412" s="70"/>
      <c r="L2412" s="19"/>
    </row>
    <row r="2413" spans="1:12" x14ac:dyDescent="0.25">
      <c r="A2413" s="24"/>
      <c r="B2413" s="27"/>
      <c r="D2413" s="39"/>
      <c r="E2413" s="140" t="str">
        <f t="shared" si="74"/>
        <v/>
      </c>
      <c r="F2413" s="140"/>
      <c r="G2413" s="140" t="str">
        <f t="shared" si="75"/>
        <v/>
      </c>
      <c r="J2413" s="70"/>
      <c r="K2413" s="70"/>
      <c r="L2413" s="19"/>
    </row>
    <row r="2414" spans="1:12" x14ac:dyDescent="0.25">
      <c r="A2414" s="24"/>
      <c r="B2414" s="27"/>
      <c r="D2414" s="39"/>
      <c r="E2414" s="140" t="str">
        <f t="shared" si="74"/>
        <v/>
      </c>
      <c r="F2414" s="140"/>
      <c r="G2414" s="140" t="str">
        <f t="shared" si="75"/>
        <v/>
      </c>
      <c r="J2414" s="70"/>
      <c r="K2414" s="70"/>
      <c r="L2414" s="19"/>
    </row>
    <row r="2415" spans="1:12" x14ac:dyDescent="0.25">
      <c r="A2415" s="24"/>
      <c r="B2415" s="27"/>
      <c r="D2415" s="39"/>
      <c r="E2415" s="140" t="str">
        <f t="shared" si="74"/>
        <v/>
      </c>
      <c r="F2415" s="140"/>
      <c r="G2415" s="140" t="str">
        <f t="shared" si="75"/>
        <v/>
      </c>
      <c r="J2415" s="70"/>
      <c r="K2415" s="70"/>
      <c r="L2415" s="19"/>
    </row>
    <row r="2416" spans="1:12" x14ac:dyDescent="0.25">
      <c r="A2416" s="24"/>
      <c r="B2416" s="27"/>
      <c r="D2416" s="39"/>
      <c r="E2416" s="140" t="str">
        <f t="shared" si="74"/>
        <v/>
      </c>
      <c r="F2416" s="140"/>
      <c r="G2416" s="140" t="str">
        <f t="shared" si="75"/>
        <v/>
      </c>
      <c r="J2416" s="70"/>
      <c r="K2416" s="70"/>
      <c r="L2416" s="19"/>
    </row>
    <row r="2417" spans="1:12" x14ac:dyDescent="0.25">
      <c r="A2417" s="24"/>
      <c r="B2417" s="27"/>
      <c r="D2417" s="39"/>
      <c r="E2417" s="140" t="str">
        <f t="shared" si="74"/>
        <v/>
      </c>
      <c r="F2417" s="140"/>
      <c r="G2417" s="140" t="str">
        <f t="shared" si="75"/>
        <v/>
      </c>
      <c r="J2417" s="70"/>
      <c r="K2417" s="70"/>
      <c r="L2417" s="19"/>
    </row>
    <row r="2418" spans="1:12" x14ac:dyDescent="0.25">
      <c r="A2418" s="24"/>
      <c r="B2418" s="27"/>
      <c r="D2418" s="39"/>
      <c r="E2418" s="140" t="str">
        <f t="shared" si="74"/>
        <v/>
      </c>
      <c r="F2418" s="140"/>
      <c r="G2418" s="140" t="str">
        <f t="shared" si="75"/>
        <v/>
      </c>
      <c r="J2418" s="70"/>
      <c r="K2418" s="70"/>
      <c r="L2418" s="19"/>
    </row>
    <row r="2419" spans="1:12" x14ac:dyDescent="0.25">
      <c r="A2419" s="24"/>
      <c r="B2419" s="27"/>
      <c r="D2419" s="39"/>
      <c r="E2419" s="140" t="str">
        <f t="shared" si="74"/>
        <v/>
      </c>
      <c r="F2419" s="140"/>
      <c r="G2419" s="140" t="str">
        <f t="shared" si="75"/>
        <v/>
      </c>
      <c r="J2419" s="70"/>
      <c r="K2419" s="70"/>
      <c r="L2419" s="19"/>
    </row>
    <row r="2420" spans="1:12" x14ac:dyDescent="0.25">
      <c r="A2420" s="24"/>
      <c r="B2420" s="27"/>
      <c r="D2420" s="39"/>
      <c r="E2420" s="140" t="str">
        <f t="shared" si="74"/>
        <v/>
      </c>
      <c r="F2420" s="140"/>
      <c r="G2420" s="140" t="str">
        <f t="shared" si="75"/>
        <v/>
      </c>
      <c r="J2420" s="70"/>
      <c r="K2420" s="70"/>
      <c r="L2420" s="19"/>
    </row>
    <row r="2421" spans="1:12" x14ac:dyDescent="0.25">
      <c r="A2421" s="24"/>
      <c r="B2421" s="27"/>
      <c r="D2421" s="39"/>
      <c r="E2421" s="140" t="str">
        <f t="shared" si="74"/>
        <v/>
      </c>
      <c r="F2421" s="140"/>
      <c r="G2421" s="140" t="str">
        <f t="shared" si="75"/>
        <v/>
      </c>
      <c r="J2421" s="70"/>
      <c r="K2421" s="70"/>
      <c r="L2421" s="19"/>
    </row>
    <row r="2422" spans="1:12" x14ac:dyDescent="0.25">
      <c r="A2422" s="24"/>
      <c r="B2422" s="27"/>
      <c r="D2422" s="39"/>
      <c r="E2422" s="140" t="str">
        <f t="shared" si="74"/>
        <v/>
      </c>
      <c r="F2422" s="140"/>
      <c r="G2422" s="140" t="str">
        <f t="shared" si="75"/>
        <v/>
      </c>
      <c r="J2422" s="70"/>
      <c r="K2422" s="70"/>
      <c r="L2422" s="19"/>
    </row>
    <row r="2423" spans="1:12" x14ac:dyDescent="0.25">
      <c r="A2423" s="24"/>
      <c r="B2423" s="27"/>
      <c r="D2423" s="39"/>
      <c r="E2423" s="140" t="str">
        <f t="shared" si="74"/>
        <v/>
      </c>
      <c r="F2423" s="140"/>
      <c r="G2423" s="140" t="str">
        <f t="shared" si="75"/>
        <v/>
      </c>
      <c r="J2423" s="70"/>
      <c r="K2423" s="70"/>
      <c r="L2423" s="19"/>
    </row>
    <row r="2424" spans="1:12" x14ac:dyDescent="0.25">
      <c r="A2424" s="24"/>
      <c r="B2424" s="27"/>
      <c r="D2424" s="39"/>
      <c r="E2424" s="140" t="str">
        <f t="shared" si="74"/>
        <v/>
      </c>
      <c r="F2424" s="140"/>
      <c r="G2424" s="140" t="str">
        <f t="shared" si="75"/>
        <v/>
      </c>
      <c r="J2424" s="70"/>
      <c r="K2424" s="70"/>
      <c r="L2424" s="19"/>
    </row>
    <row r="2425" spans="1:12" x14ac:dyDescent="0.25">
      <c r="A2425" s="24"/>
      <c r="B2425" s="27"/>
      <c r="D2425" s="39"/>
      <c r="E2425" s="140" t="str">
        <f t="shared" si="74"/>
        <v/>
      </c>
      <c r="F2425" s="140"/>
      <c r="G2425" s="140" t="str">
        <f t="shared" si="75"/>
        <v/>
      </c>
      <c r="J2425" s="70"/>
      <c r="K2425" s="70"/>
      <c r="L2425" s="19"/>
    </row>
    <row r="2426" spans="1:12" x14ac:dyDescent="0.25">
      <c r="A2426" s="24"/>
      <c r="B2426" s="27"/>
      <c r="D2426" s="39"/>
      <c r="E2426" s="140" t="str">
        <f t="shared" si="74"/>
        <v/>
      </c>
      <c r="F2426" s="140"/>
      <c r="G2426" s="140" t="str">
        <f t="shared" si="75"/>
        <v/>
      </c>
      <c r="J2426" s="70"/>
      <c r="K2426" s="70"/>
      <c r="L2426" s="19"/>
    </row>
    <row r="2427" spans="1:12" x14ac:dyDescent="0.25">
      <c r="A2427" s="24"/>
      <c r="B2427" s="27"/>
      <c r="D2427" s="39"/>
      <c r="E2427" s="140" t="str">
        <f t="shared" si="74"/>
        <v/>
      </c>
      <c r="F2427" s="140"/>
      <c r="G2427" s="140" t="str">
        <f t="shared" si="75"/>
        <v/>
      </c>
      <c r="J2427" s="70"/>
      <c r="K2427" s="70"/>
      <c r="L2427" s="19"/>
    </row>
    <row r="2428" spans="1:12" x14ac:dyDescent="0.25">
      <c r="A2428" s="24"/>
      <c r="B2428" s="27"/>
      <c r="D2428" s="39"/>
      <c r="E2428" s="140" t="str">
        <f t="shared" si="74"/>
        <v/>
      </c>
      <c r="F2428" s="140"/>
      <c r="G2428" s="140" t="str">
        <f t="shared" si="75"/>
        <v/>
      </c>
      <c r="J2428" s="70"/>
      <c r="K2428" s="70"/>
      <c r="L2428" s="19"/>
    </row>
    <row r="2429" spans="1:12" x14ac:dyDescent="0.25">
      <c r="A2429" s="24"/>
      <c r="B2429" s="27"/>
      <c r="D2429" s="39"/>
      <c r="E2429" s="140" t="str">
        <f t="shared" si="74"/>
        <v/>
      </c>
      <c r="F2429" s="140"/>
      <c r="G2429" s="140" t="str">
        <f t="shared" si="75"/>
        <v/>
      </c>
      <c r="J2429" s="70"/>
      <c r="K2429" s="70"/>
      <c r="L2429" s="19"/>
    </row>
    <row r="2430" spans="1:12" x14ac:dyDescent="0.25">
      <c r="A2430" s="24"/>
      <c r="B2430" s="27"/>
      <c r="D2430" s="39"/>
      <c r="E2430" s="140" t="str">
        <f t="shared" si="74"/>
        <v/>
      </c>
      <c r="F2430" s="140"/>
      <c r="G2430" s="140" t="str">
        <f t="shared" si="75"/>
        <v/>
      </c>
      <c r="J2430" s="70"/>
      <c r="K2430" s="70"/>
      <c r="L2430" s="19"/>
    </row>
    <row r="2431" spans="1:12" x14ac:dyDescent="0.25">
      <c r="A2431" s="24"/>
      <c r="B2431" s="27"/>
      <c r="D2431" s="39"/>
      <c r="E2431" s="140" t="str">
        <f t="shared" si="74"/>
        <v/>
      </c>
      <c r="F2431" s="140"/>
      <c r="G2431" s="140" t="str">
        <f t="shared" si="75"/>
        <v/>
      </c>
      <c r="J2431" s="70"/>
      <c r="K2431" s="70"/>
      <c r="L2431" s="19"/>
    </row>
    <row r="2432" spans="1:12" x14ac:dyDescent="0.25">
      <c r="A2432" s="24"/>
      <c r="B2432" s="27"/>
      <c r="D2432" s="39"/>
      <c r="E2432" s="140" t="str">
        <f t="shared" si="74"/>
        <v/>
      </c>
      <c r="F2432" s="140"/>
      <c r="G2432" s="140" t="str">
        <f t="shared" si="75"/>
        <v/>
      </c>
      <c r="J2432" s="70"/>
      <c r="K2432" s="70"/>
      <c r="L2432" s="19"/>
    </row>
    <row r="2433" spans="1:12" x14ac:dyDescent="0.25">
      <c r="A2433" s="24"/>
      <c r="B2433" s="27"/>
      <c r="D2433" s="39"/>
      <c r="E2433" s="140" t="str">
        <f t="shared" si="74"/>
        <v/>
      </c>
      <c r="F2433" s="140"/>
      <c r="G2433" s="140" t="str">
        <f t="shared" si="75"/>
        <v/>
      </c>
      <c r="J2433" s="70"/>
      <c r="K2433" s="70"/>
      <c r="L2433" s="19"/>
    </row>
    <row r="2434" spans="1:12" x14ac:dyDescent="0.25">
      <c r="A2434" s="24"/>
      <c r="B2434" s="27"/>
      <c r="D2434" s="39"/>
      <c r="E2434" s="140" t="str">
        <f t="shared" ref="E2434:E2497" si="76">IF(COUNTIFS($B:$B,B2434,$F:$F,"&lt;="&amp;5,$D:$D,"&lt;="&amp;5)&gt;=3,"忠","")</f>
        <v/>
      </c>
      <c r="F2434" s="140"/>
      <c r="G2434" s="140" t="str">
        <f t="shared" ref="G2434:G2497" si="77">IF(F2434&lt;=5,
    IF(COUNTIFS($B:$B,TRIM($B2434),$F:$F,"&lt;=5",$AC:$AC,"&lt;&gt;"&amp;LOOKUP(1,0/((TRIM($B:$B)=TRIM($B2434))*($F:$F=1)),$AC:$AC))&gt;0,
    "倉",""),
"")</f>
        <v/>
      </c>
      <c r="J2434" s="70"/>
      <c r="K2434" s="70"/>
      <c r="L2434" s="19"/>
    </row>
    <row r="2435" spans="1:12" x14ac:dyDescent="0.25">
      <c r="A2435" s="24"/>
      <c r="B2435" s="27"/>
      <c r="D2435" s="39"/>
      <c r="E2435" s="140" t="str">
        <f t="shared" si="76"/>
        <v/>
      </c>
      <c r="F2435" s="140"/>
      <c r="G2435" s="140" t="str">
        <f t="shared" si="77"/>
        <v/>
      </c>
      <c r="J2435" s="70"/>
      <c r="K2435" s="70"/>
      <c r="L2435" s="19"/>
    </row>
    <row r="2436" spans="1:12" x14ac:dyDescent="0.25">
      <c r="A2436" s="24"/>
      <c r="B2436" s="27"/>
      <c r="D2436" s="39"/>
      <c r="E2436" s="140" t="str">
        <f t="shared" si="76"/>
        <v/>
      </c>
      <c r="F2436" s="140"/>
      <c r="G2436" s="140" t="str">
        <f t="shared" si="77"/>
        <v/>
      </c>
      <c r="J2436" s="70"/>
      <c r="K2436" s="70"/>
      <c r="L2436" s="19"/>
    </row>
    <row r="2437" spans="1:12" x14ac:dyDescent="0.25">
      <c r="A2437" s="24"/>
      <c r="B2437" s="27"/>
      <c r="D2437" s="39"/>
      <c r="E2437" s="140" t="str">
        <f t="shared" si="76"/>
        <v/>
      </c>
      <c r="F2437" s="140"/>
      <c r="G2437" s="140" t="str">
        <f t="shared" si="77"/>
        <v/>
      </c>
      <c r="J2437" s="70"/>
      <c r="K2437" s="70"/>
      <c r="L2437" s="19"/>
    </row>
    <row r="2438" spans="1:12" x14ac:dyDescent="0.25">
      <c r="A2438" s="24"/>
      <c r="B2438" s="27"/>
      <c r="D2438" s="39"/>
      <c r="E2438" s="140" t="str">
        <f t="shared" si="76"/>
        <v/>
      </c>
      <c r="F2438" s="140"/>
      <c r="G2438" s="140" t="str">
        <f t="shared" si="77"/>
        <v/>
      </c>
      <c r="J2438" s="70"/>
      <c r="K2438" s="70"/>
      <c r="L2438" s="19"/>
    </row>
    <row r="2439" spans="1:12" x14ac:dyDescent="0.25">
      <c r="A2439" s="24"/>
      <c r="B2439" s="27"/>
      <c r="D2439" s="39"/>
      <c r="E2439" s="140" t="str">
        <f t="shared" si="76"/>
        <v/>
      </c>
      <c r="F2439" s="140"/>
      <c r="G2439" s="140" t="str">
        <f t="shared" si="77"/>
        <v/>
      </c>
      <c r="J2439" s="70"/>
      <c r="K2439" s="70"/>
      <c r="L2439" s="19"/>
    </row>
    <row r="2440" spans="1:12" x14ac:dyDescent="0.25">
      <c r="A2440" s="24"/>
      <c r="B2440" s="27"/>
      <c r="D2440" s="39"/>
      <c r="E2440" s="140" t="str">
        <f t="shared" si="76"/>
        <v/>
      </c>
      <c r="F2440" s="140"/>
      <c r="G2440" s="140" t="str">
        <f t="shared" si="77"/>
        <v/>
      </c>
      <c r="J2440" s="70"/>
      <c r="K2440" s="70"/>
      <c r="L2440" s="19"/>
    </row>
    <row r="2441" spans="1:12" x14ac:dyDescent="0.25">
      <c r="A2441" s="24"/>
      <c r="B2441" s="27"/>
      <c r="D2441" s="39"/>
      <c r="E2441" s="140" t="str">
        <f t="shared" si="76"/>
        <v/>
      </c>
      <c r="F2441" s="140"/>
      <c r="G2441" s="140" t="str">
        <f t="shared" si="77"/>
        <v/>
      </c>
      <c r="J2441" s="70"/>
      <c r="K2441" s="70"/>
      <c r="L2441" s="19"/>
    </row>
    <row r="2442" spans="1:12" x14ac:dyDescent="0.25">
      <c r="A2442" s="24"/>
      <c r="B2442" s="27"/>
      <c r="D2442" s="39"/>
      <c r="E2442" s="140" t="str">
        <f t="shared" si="76"/>
        <v/>
      </c>
      <c r="F2442" s="140"/>
      <c r="G2442" s="140" t="str">
        <f t="shared" si="77"/>
        <v/>
      </c>
      <c r="J2442" s="70"/>
      <c r="K2442" s="70"/>
      <c r="L2442" s="19"/>
    </row>
    <row r="2443" spans="1:12" x14ac:dyDescent="0.25">
      <c r="A2443" s="24"/>
      <c r="B2443" s="27"/>
      <c r="D2443" s="39"/>
      <c r="E2443" s="140" t="str">
        <f t="shared" si="76"/>
        <v/>
      </c>
      <c r="F2443" s="140"/>
      <c r="G2443" s="140" t="str">
        <f t="shared" si="77"/>
        <v/>
      </c>
      <c r="J2443" s="70"/>
      <c r="K2443" s="70"/>
      <c r="L2443" s="19"/>
    </row>
    <row r="2444" spans="1:12" x14ac:dyDescent="0.25">
      <c r="A2444" s="24"/>
      <c r="B2444" s="27"/>
      <c r="D2444" s="39"/>
      <c r="E2444" s="140" t="str">
        <f t="shared" si="76"/>
        <v/>
      </c>
      <c r="F2444" s="140"/>
      <c r="G2444" s="140" t="str">
        <f t="shared" si="77"/>
        <v/>
      </c>
      <c r="J2444" s="70"/>
      <c r="K2444" s="70"/>
      <c r="L2444" s="19"/>
    </row>
    <row r="2445" spans="1:12" x14ac:dyDescent="0.25">
      <c r="A2445" s="24"/>
      <c r="B2445" s="27"/>
      <c r="D2445" s="39"/>
      <c r="E2445" s="140" t="str">
        <f t="shared" si="76"/>
        <v/>
      </c>
      <c r="F2445" s="140"/>
      <c r="G2445" s="140" t="str">
        <f t="shared" si="77"/>
        <v/>
      </c>
      <c r="J2445" s="70"/>
      <c r="K2445" s="70"/>
      <c r="L2445" s="19"/>
    </row>
    <row r="2446" spans="1:12" x14ac:dyDescent="0.25">
      <c r="A2446" s="24"/>
      <c r="B2446" s="27"/>
      <c r="D2446" s="39"/>
      <c r="E2446" s="140" t="str">
        <f t="shared" si="76"/>
        <v/>
      </c>
      <c r="F2446" s="140"/>
      <c r="G2446" s="140" t="str">
        <f t="shared" si="77"/>
        <v/>
      </c>
      <c r="J2446" s="70"/>
      <c r="K2446" s="70"/>
      <c r="L2446" s="19"/>
    </row>
    <row r="2447" spans="1:12" x14ac:dyDescent="0.25">
      <c r="A2447" s="24"/>
      <c r="B2447" s="27"/>
      <c r="D2447" s="39"/>
      <c r="E2447" s="140" t="str">
        <f t="shared" si="76"/>
        <v/>
      </c>
      <c r="F2447" s="140"/>
      <c r="G2447" s="140" t="str">
        <f t="shared" si="77"/>
        <v/>
      </c>
      <c r="J2447" s="70"/>
      <c r="K2447" s="70"/>
      <c r="L2447" s="19"/>
    </row>
    <row r="2448" spans="1:12" x14ac:dyDescent="0.25">
      <c r="A2448" s="24"/>
      <c r="B2448" s="27"/>
      <c r="D2448" s="39"/>
      <c r="E2448" s="140" t="str">
        <f t="shared" si="76"/>
        <v/>
      </c>
      <c r="F2448" s="140"/>
      <c r="G2448" s="140" t="str">
        <f t="shared" si="77"/>
        <v/>
      </c>
      <c r="J2448" s="70"/>
      <c r="K2448" s="70"/>
      <c r="L2448" s="19"/>
    </row>
    <row r="2449" spans="1:12" x14ac:dyDescent="0.25">
      <c r="A2449" s="24"/>
      <c r="B2449" s="27"/>
      <c r="D2449" s="39"/>
      <c r="E2449" s="140" t="str">
        <f t="shared" si="76"/>
        <v/>
      </c>
      <c r="F2449" s="140"/>
      <c r="G2449" s="140" t="str">
        <f t="shared" si="77"/>
        <v/>
      </c>
      <c r="J2449" s="70"/>
      <c r="K2449" s="70"/>
      <c r="L2449" s="19"/>
    </row>
    <row r="2450" spans="1:12" x14ac:dyDescent="0.25">
      <c r="A2450" s="24"/>
      <c r="B2450" s="27"/>
      <c r="D2450" s="39"/>
      <c r="E2450" s="140" t="str">
        <f t="shared" si="76"/>
        <v/>
      </c>
      <c r="F2450" s="140"/>
      <c r="G2450" s="140" t="str">
        <f t="shared" si="77"/>
        <v/>
      </c>
      <c r="J2450" s="70"/>
      <c r="K2450" s="70"/>
      <c r="L2450" s="19"/>
    </row>
    <row r="2451" spans="1:12" x14ac:dyDescent="0.25">
      <c r="A2451" s="24"/>
      <c r="B2451" s="27"/>
      <c r="D2451" s="39"/>
      <c r="E2451" s="140" t="str">
        <f t="shared" si="76"/>
        <v/>
      </c>
      <c r="F2451" s="140"/>
      <c r="G2451" s="140" t="str">
        <f t="shared" si="77"/>
        <v/>
      </c>
      <c r="J2451" s="70"/>
      <c r="K2451" s="70"/>
      <c r="L2451" s="19"/>
    </row>
    <row r="2452" spans="1:12" x14ac:dyDescent="0.25">
      <c r="A2452" s="24"/>
      <c r="B2452" s="27"/>
      <c r="D2452" s="39"/>
      <c r="E2452" s="140" t="str">
        <f t="shared" si="76"/>
        <v/>
      </c>
      <c r="F2452" s="140"/>
      <c r="G2452" s="140" t="str">
        <f t="shared" si="77"/>
        <v/>
      </c>
      <c r="J2452" s="70"/>
      <c r="K2452" s="70"/>
      <c r="L2452" s="19"/>
    </row>
    <row r="2453" spans="1:12" x14ac:dyDescent="0.25">
      <c r="A2453" s="24"/>
      <c r="B2453" s="27"/>
      <c r="D2453" s="39"/>
      <c r="E2453" s="140" t="str">
        <f t="shared" si="76"/>
        <v/>
      </c>
      <c r="F2453" s="140"/>
      <c r="G2453" s="140" t="str">
        <f t="shared" si="77"/>
        <v/>
      </c>
      <c r="J2453" s="70"/>
      <c r="K2453" s="70"/>
      <c r="L2453" s="19"/>
    </row>
    <row r="2454" spans="1:12" x14ac:dyDescent="0.25">
      <c r="A2454" s="24"/>
      <c r="B2454" s="27"/>
      <c r="D2454" s="39"/>
      <c r="E2454" s="140" t="str">
        <f t="shared" si="76"/>
        <v/>
      </c>
      <c r="F2454" s="140"/>
      <c r="G2454" s="140" t="str">
        <f t="shared" si="77"/>
        <v/>
      </c>
      <c r="J2454" s="70"/>
      <c r="K2454" s="70"/>
      <c r="L2454" s="19"/>
    </row>
    <row r="2455" spans="1:12" x14ac:dyDescent="0.25">
      <c r="A2455" s="24"/>
      <c r="B2455" s="27"/>
      <c r="D2455" s="39"/>
      <c r="E2455" s="140" t="str">
        <f t="shared" si="76"/>
        <v/>
      </c>
      <c r="F2455" s="140"/>
      <c r="G2455" s="140" t="str">
        <f t="shared" si="77"/>
        <v/>
      </c>
      <c r="J2455" s="70"/>
      <c r="K2455" s="70"/>
      <c r="L2455" s="19"/>
    </row>
    <row r="2456" spans="1:12" x14ac:dyDescent="0.25">
      <c r="A2456" s="24"/>
      <c r="B2456" s="27"/>
      <c r="D2456" s="39"/>
      <c r="E2456" s="140" t="str">
        <f t="shared" si="76"/>
        <v/>
      </c>
      <c r="F2456" s="140"/>
      <c r="G2456" s="140" t="str">
        <f t="shared" si="77"/>
        <v/>
      </c>
      <c r="J2456" s="70"/>
      <c r="K2456" s="70"/>
      <c r="L2456" s="19"/>
    </row>
    <row r="2457" spans="1:12" x14ac:dyDescent="0.25">
      <c r="A2457" s="24"/>
      <c r="B2457" s="27"/>
      <c r="D2457" s="39"/>
      <c r="E2457" s="140" t="str">
        <f t="shared" si="76"/>
        <v/>
      </c>
      <c r="F2457" s="140"/>
      <c r="G2457" s="140" t="str">
        <f t="shared" si="77"/>
        <v/>
      </c>
      <c r="J2457" s="70"/>
      <c r="K2457" s="70"/>
      <c r="L2457" s="19"/>
    </row>
    <row r="2458" spans="1:12" x14ac:dyDescent="0.25">
      <c r="A2458" s="24"/>
      <c r="B2458" s="27"/>
      <c r="D2458" s="39"/>
      <c r="E2458" s="140" t="str">
        <f t="shared" si="76"/>
        <v/>
      </c>
      <c r="F2458" s="140"/>
      <c r="G2458" s="140" t="str">
        <f t="shared" si="77"/>
        <v/>
      </c>
      <c r="J2458" s="70"/>
      <c r="K2458" s="70"/>
      <c r="L2458" s="19"/>
    </row>
    <row r="2459" spans="1:12" x14ac:dyDescent="0.25">
      <c r="A2459" s="24"/>
      <c r="B2459" s="27"/>
      <c r="D2459" s="39"/>
      <c r="E2459" s="140" t="str">
        <f t="shared" si="76"/>
        <v/>
      </c>
      <c r="F2459" s="140"/>
      <c r="G2459" s="140" t="str">
        <f t="shared" si="77"/>
        <v/>
      </c>
      <c r="J2459" s="70"/>
      <c r="K2459" s="70"/>
      <c r="L2459" s="19"/>
    </row>
    <row r="2460" spans="1:12" x14ac:dyDescent="0.25">
      <c r="A2460" s="24"/>
      <c r="B2460" s="27"/>
      <c r="D2460" s="39"/>
      <c r="E2460" s="140" t="str">
        <f t="shared" si="76"/>
        <v/>
      </c>
      <c r="F2460" s="140"/>
      <c r="G2460" s="140" t="str">
        <f t="shared" si="77"/>
        <v/>
      </c>
      <c r="J2460" s="70"/>
      <c r="K2460" s="70"/>
      <c r="L2460" s="19"/>
    </row>
    <row r="2461" spans="1:12" x14ac:dyDescent="0.25">
      <c r="A2461" s="24"/>
      <c r="B2461" s="27"/>
      <c r="D2461" s="39"/>
      <c r="E2461" s="140" t="str">
        <f t="shared" si="76"/>
        <v/>
      </c>
      <c r="F2461" s="140"/>
      <c r="G2461" s="140" t="str">
        <f t="shared" si="77"/>
        <v/>
      </c>
      <c r="J2461" s="70"/>
      <c r="K2461" s="70"/>
      <c r="L2461" s="19"/>
    </row>
    <row r="2462" spans="1:12" x14ac:dyDescent="0.25">
      <c r="A2462" s="24"/>
      <c r="B2462" s="27"/>
      <c r="D2462" s="39"/>
      <c r="E2462" s="140" t="str">
        <f t="shared" si="76"/>
        <v/>
      </c>
      <c r="F2462" s="140"/>
      <c r="G2462" s="140" t="str">
        <f t="shared" si="77"/>
        <v/>
      </c>
      <c r="J2462" s="70"/>
      <c r="K2462" s="70"/>
      <c r="L2462" s="19"/>
    </row>
    <row r="2463" spans="1:12" x14ac:dyDescent="0.25">
      <c r="A2463" s="24"/>
      <c r="B2463" s="27"/>
      <c r="D2463" s="39"/>
      <c r="E2463" s="140" t="str">
        <f t="shared" si="76"/>
        <v/>
      </c>
      <c r="F2463" s="140"/>
      <c r="G2463" s="140" t="str">
        <f t="shared" si="77"/>
        <v/>
      </c>
      <c r="J2463" s="70"/>
      <c r="K2463" s="70"/>
      <c r="L2463" s="19"/>
    </row>
    <row r="2464" spans="1:12" x14ac:dyDescent="0.25">
      <c r="A2464" s="24"/>
      <c r="B2464" s="27"/>
      <c r="D2464" s="39"/>
      <c r="E2464" s="140" t="str">
        <f t="shared" si="76"/>
        <v/>
      </c>
      <c r="F2464" s="140"/>
      <c r="G2464" s="140" t="str">
        <f t="shared" si="77"/>
        <v/>
      </c>
      <c r="J2464" s="70"/>
      <c r="K2464" s="70"/>
      <c r="L2464" s="19"/>
    </row>
    <row r="2465" spans="1:12" x14ac:dyDescent="0.25">
      <c r="A2465" s="24"/>
      <c r="B2465" s="27"/>
      <c r="D2465" s="39"/>
      <c r="E2465" s="140" t="str">
        <f t="shared" si="76"/>
        <v/>
      </c>
      <c r="F2465" s="140"/>
      <c r="G2465" s="140" t="str">
        <f t="shared" si="77"/>
        <v/>
      </c>
      <c r="J2465" s="70"/>
      <c r="K2465" s="70"/>
      <c r="L2465" s="19"/>
    </row>
    <row r="2466" spans="1:12" x14ac:dyDescent="0.25">
      <c r="A2466" s="24"/>
      <c r="B2466" s="27"/>
      <c r="D2466" s="39"/>
      <c r="E2466" s="140" t="str">
        <f t="shared" si="76"/>
        <v/>
      </c>
      <c r="F2466" s="140"/>
      <c r="G2466" s="140" t="str">
        <f t="shared" si="77"/>
        <v/>
      </c>
      <c r="J2466" s="70"/>
      <c r="K2466" s="70"/>
      <c r="L2466" s="19"/>
    </row>
    <row r="2467" spans="1:12" x14ac:dyDescent="0.25">
      <c r="A2467" s="24"/>
      <c r="B2467" s="27"/>
      <c r="D2467" s="39"/>
      <c r="E2467" s="140" t="str">
        <f t="shared" si="76"/>
        <v/>
      </c>
      <c r="F2467" s="140"/>
      <c r="G2467" s="140" t="str">
        <f t="shared" si="77"/>
        <v/>
      </c>
      <c r="J2467" s="70"/>
      <c r="K2467" s="70"/>
      <c r="L2467" s="19"/>
    </row>
    <row r="2468" spans="1:12" x14ac:dyDescent="0.25">
      <c r="A2468" s="24"/>
      <c r="B2468" s="27"/>
      <c r="D2468" s="39"/>
      <c r="E2468" s="140" t="str">
        <f t="shared" si="76"/>
        <v/>
      </c>
      <c r="F2468" s="140"/>
      <c r="G2468" s="140" t="str">
        <f t="shared" si="77"/>
        <v/>
      </c>
      <c r="J2468" s="70"/>
      <c r="K2468" s="70"/>
      <c r="L2468" s="19"/>
    </row>
    <row r="2469" spans="1:12" x14ac:dyDescent="0.25">
      <c r="A2469" s="24"/>
      <c r="B2469" s="27"/>
      <c r="D2469" s="39"/>
      <c r="E2469" s="140" t="str">
        <f t="shared" si="76"/>
        <v/>
      </c>
      <c r="F2469" s="140"/>
      <c r="G2469" s="140" t="str">
        <f t="shared" si="77"/>
        <v/>
      </c>
      <c r="J2469" s="70"/>
      <c r="K2469" s="70"/>
      <c r="L2469" s="19"/>
    </row>
    <row r="2470" spans="1:12" x14ac:dyDescent="0.25">
      <c r="A2470" s="24"/>
      <c r="B2470" s="27"/>
      <c r="D2470" s="39"/>
      <c r="E2470" s="140" t="str">
        <f t="shared" si="76"/>
        <v/>
      </c>
      <c r="F2470" s="140"/>
      <c r="G2470" s="140" t="str">
        <f t="shared" si="77"/>
        <v/>
      </c>
      <c r="J2470" s="70"/>
      <c r="K2470" s="70"/>
      <c r="L2470" s="19"/>
    </row>
    <row r="2471" spans="1:12" x14ac:dyDescent="0.25">
      <c r="A2471" s="24"/>
      <c r="B2471" s="27"/>
      <c r="D2471" s="39"/>
      <c r="E2471" s="140" t="str">
        <f t="shared" si="76"/>
        <v/>
      </c>
      <c r="F2471" s="140"/>
      <c r="G2471" s="140" t="str">
        <f t="shared" si="77"/>
        <v/>
      </c>
      <c r="J2471" s="70"/>
      <c r="K2471" s="70"/>
      <c r="L2471" s="19"/>
    </row>
    <row r="2472" spans="1:12" x14ac:dyDescent="0.25">
      <c r="A2472" s="24"/>
      <c r="B2472" s="27"/>
      <c r="D2472" s="39"/>
      <c r="E2472" s="140" t="str">
        <f t="shared" si="76"/>
        <v/>
      </c>
      <c r="F2472" s="140"/>
      <c r="G2472" s="140" t="str">
        <f t="shared" si="77"/>
        <v/>
      </c>
      <c r="J2472" s="70"/>
      <c r="K2472" s="70"/>
      <c r="L2472" s="19"/>
    </row>
    <row r="2473" spans="1:12" x14ac:dyDescent="0.25">
      <c r="A2473" s="24"/>
      <c r="B2473" s="27"/>
      <c r="D2473" s="39"/>
      <c r="E2473" s="140" t="str">
        <f t="shared" si="76"/>
        <v/>
      </c>
      <c r="F2473" s="140"/>
      <c r="G2473" s="140" t="str">
        <f t="shared" si="77"/>
        <v/>
      </c>
      <c r="J2473" s="70"/>
      <c r="K2473" s="70"/>
      <c r="L2473" s="19"/>
    </row>
    <row r="2474" spans="1:12" x14ac:dyDescent="0.25">
      <c r="A2474" s="24"/>
      <c r="B2474" s="27"/>
      <c r="D2474" s="39"/>
      <c r="E2474" s="140" t="str">
        <f t="shared" si="76"/>
        <v/>
      </c>
      <c r="F2474" s="140"/>
      <c r="G2474" s="140" t="str">
        <f t="shared" si="77"/>
        <v/>
      </c>
      <c r="J2474" s="70"/>
      <c r="K2474" s="70"/>
      <c r="L2474" s="19"/>
    </row>
    <row r="2475" spans="1:12" x14ac:dyDescent="0.25">
      <c r="A2475" s="24"/>
      <c r="B2475" s="27"/>
      <c r="D2475" s="39"/>
      <c r="E2475" s="140" t="str">
        <f t="shared" si="76"/>
        <v/>
      </c>
      <c r="F2475" s="140"/>
      <c r="G2475" s="140" t="str">
        <f t="shared" si="77"/>
        <v/>
      </c>
      <c r="J2475" s="70"/>
      <c r="K2475" s="70"/>
      <c r="L2475" s="19"/>
    </row>
    <row r="2476" spans="1:12" x14ac:dyDescent="0.25">
      <c r="A2476" s="24"/>
      <c r="B2476" s="27"/>
      <c r="D2476" s="39"/>
      <c r="E2476" s="140" t="str">
        <f t="shared" si="76"/>
        <v/>
      </c>
      <c r="F2476" s="140"/>
      <c r="G2476" s="140" t="str">
        <f t="shared" si="77"/>
        <v/>
      </c>
      <c r="J2476" s="70"/>
      <c r="K2476" s="70"/>
      <c r="L2476" s="19"/>
    </row>
    <row r="2477" spans="1:12" x14ac:dyDescent="0.25">
      <c r="A2477" s="24"/>
      <c r="B2477" s="27"/>
      <c r="D2477" s="39"/>
      <c r="E2477" s="140" t="str">
        <f t="shared" si="76"/>
        <v/>
      </c>
      <c r="F2477" s="140"/>
      <c r="G2477" s="140" t="str">
        <f t="shared" si="77"/>
        <v/>
      </c>
      <c r="J2477" s="70"/>
      <c r="K2477" s="70"/>
      <c r="L2477" s="19"/>
    </row>
    <row r="2478" spans="1:12" x14ac:dyDescent="0.25">
      <c r="A2478" s="24"/>
      <c r="B2478" s="27"/>
      <c r="D2478" s="39"/>
      <c r="E2478" s="140" t="str">
        <f t="shared" si="76"/>
        <v/>
      </c>
      <c r="F2478" s="140"/>
      <c r="G2478" s="140" t="str">
        <f t="shared" si="77"/>
        <v/>
      </c>
      <c r="J2478" s="70"/>
      <c r="K2478" s="70"/>
      <c r="L2478" s="19"/>
    </row>
    <row r="2479" spans="1:12" x14ac:dyDescent="0.25">
      <c r="A2479" s="24"/>
      <c r="B2479" s="27"/>
      <c r="D2479" s="39"/>
      <c r="E2479" s="140" t="str">
        <f t="shared" si="76"/>
        <v/>
      </c>
      <c r="F2479" s="140"/>
      <c r="G2479" s="140" t="str">
        <f t="shared" si="77"/>
        <v/>
      </c>
      <c r="J2479" s="70"/>
      <c r="K2479" s="70"/>
      <c r="L2479" s="19"/>
    </row>
    <row r="2480" spans="1:12" x14ac:dyDescent="0.25">
      <c r="A2480" s="24"/>
      <c r="B2480" s="27"/>
      <c r="D2480" s="39"/>
      <c r="E2480" s="140" t="str">
        <f t="shared" si="76"/>
        <v/>
      </c>
      <c r="F2480" s="140"/>
      <c r="G2480" s="140" t="str">
        <f t="shared" si="77"/>
        <v/>
      </c>
      <c r="J2480" s="70"/>
      <c r="K2480" s="70"/>
      <c r="L2480" s="19"/>
    </row>
    <row r="2481" spans="1:12" x14ac:dyDescent="0.25">
      <c r="A2481" s="24"/>
      <c r="B2481" s="27"/>
      <c r="D2481" s="39"/>
      <c r="E2481" s="140" t="str">
        <f t="shared" si="76"/>
        <v/>
      </c>
      <c r="F2481" s="140"/>
      <c r="G2481" s="140" t="str">
        <f t="shared" si="77"/>
        <v/>
      </c>
      <c r="J2481" s="70"/>
      <c r="K2481" s="70"/>
      <c r="L2481" s="19"/>
    </row>
    <row r="2482" spans="1:12" x14ac:dyDescent="0.25">
      <c r="A2482" s="24"/>
      <c r="B2482" s="27"/>
      <c r="D2482" s="39"/>
      <c r="E2482" s="140" t="str">
        <f t="shared" si="76"/>
        <v/>
      </c>
      <c r="F2482" s="140"/>
      <c r="G2482" s="140" t="str">
        <f t="shared" si="77"/>
        <v/>
      </c>
      <c r="J2482" s="70"/>
      <c r="K2482" s="70"/>
      <c r="L2482" s="19"/>
    </row>
    <row r="2483" spans="1:12" x14ac:dyDescent="0.25">
      <c r="A2483" s="24"/>
      <c r="B2483" s="27"/>
      <c r="D2483" s="39"/>
      <c r="E2483" s="140" t="str">
        <f t="shared" si="76"/>
        <v/>
      </c>
      <c r="F2483" s="140"/>
      <c r="G2483" s="140" t="str">
        <f t="shared" si="77"/>
        <v/>
      </c>
      <c r="J2483" s="70"/>
      <c r="K2483" s="70"/>
      <c r="L2483" s="19"/>
    </row>
    <row r="2484" spans="1:12" x14ac:dyDescent="0.25">
      <c r="A2484" s="24"/>
      <c r="B2484" s="27"/>
      <c r="D2484" s="39"/>
      <c r="E2484" s="140" t="str">
        <f t="shared" si="76"/>
        <v/>
      </c>
      <c r="F2484" s="140"/>
      <c r="G2484" s="140" t="str">
        <f t="shared" si="77"/>
        <v/>
      </c>
      <c r="J2484" s="70"/>
      <c r="K2484" s="70"/>
      <c r="L2484" s="19"/>
    </row>
    <row r="2485" spans="1:12" x14ac:dyDescent="0.25">
      <c r="A2485" s="24"/>
      <c r="B2485" s="27"/>
      <c r="D2485" s="39"/>
      <c r="E2485" s="140" t="str">
        <f t="shared" si="76"/>
        <v/>
      </c>
      <c r="F2485" s="140"/>
      <c r="G2485" s="140" t="str">
        <f t="shared" si="77"/>
        <v/>
      </c>
      <c r="J2485" s="70"/>
      <c r="K2485" s="70"/>
      <c r="L2485" s="19"/>
    </row>
    <row r="2486" spans="1:12" x14ac:dyDescent="0.25">
      <c r="A2486" s="24"/>
      <c r="B2486" s="27"/>
      <c r="D2486" s="39"/>
      <c r="E2486" s="140" t="str">
        <f t="shared" si="76"/>
        <v/>
      </c>
      <c r="F2486" s="140"/>
      <c r="G2486" s="140" t="str">
        <f t="shared" si="77"/>
        <v/>
      </c>
      <c r="J2486" s="70"/>
      <c r="K2486" s="70"/>
      <c r="L2486" s="19"/>
    </row>
    <row r="2487" spans="1:12" x14ac:dyDescent="0.25">
      <c r="A2487" s="24"/>
      <c r="B2487" s="27"/>
      <c r="D2487" s="39"/>
      <c r="E2487" s="140" t="str">
        <f t="shared" si="76"/>
        <v/>
      </c>
      <c r="F2487" s="140"/>
      <c r="G2487" s="140" t="str">
        <f t="shared" si="77"/>
        <v/>
      </c>
      <c r="J2487" s="70"/>
      <c r="K2487" s="70"/>
      <c r="L2487" s="19"/>
    </row>
    <row r="2488" spans="1:12" x14ac:dyDescent="0.25">
      <c r="A2488" s="24"/>
      <c r="B2488" s="27"/>
      <c r="D2488" s="39"/>
      <c r="E2488" s="140" t="str">
        <f t="shared" si="76"/>
        <v/>
      </c>
      <c r="F2488" s="140"/>
      <c r="G2488" s="140" t="str">
        <f t="shared" si="77"/>
        <v/>
      </c>
      <c r="J2488" s="70"/>
      <c r="K2488" s="70"/>
      <c r="L2488" s="19"/>
    </row>
    <row r="2489" spans="1:12" x14ac:dyDescent="0.25">
      <c r="A2489" s="24"/>
      <c r="B2489" s="27"/>
      <c r="D2489" s="39"/>
      <c r="E2489" s="140" t="str">
        <f t="shared" si="76"/>
        <v/>
      </c>
      <c r="F2489" s="140"/>
      <c r="G2489" s="140" t="str">
        <f t="shared" si="77"/>
        <v/>
      </c>
      <c r="J2489" s="70"/>
      <c r="K2489" s="70"/>
      <c r="L2489" s="19"/>
    </row>
    <row r="2490" spans="1:12" x14ac:dyDescent="0.25">
      <c r="A2490" s="24"/>
      <c r="B2490" s="27"/>
      <c r="D2490" s="39"/>
      <c r="E2490" s="140" t="str">
        <f t="shared" si="76"/>
        <v/>
      </c>
      <c r="F2490" s="140"/>
      <c r="G2490" s="140" t="str">
        <f t="shared" si="77"/>
        <v/>
      </c>
      <c r="J2490" s="70"/>
      <c r="K2490" s="70"/>
      <c r="L2490" s="19"/>
    </row>
    <row r="2491" spans="1:12" x14ac:dyDescent="0.25">
      <c r="A2491" s="24"/>
      <c r="B2491" s="27"/>
      <c r="D2491" s="39"/>
      <c r="E2491" s="140" t="str">
        <f t="shared" si="76"/>
        <v/>
      </c>
      <c r="F2491" s="140"/>
      <c r="G2491" s="140" t="str">
        <f t="shared" si="77"/>
        <v/>
      </c>
      <c r="J2491" s="70"/>
      <c r="K2491" s="70"/>
      <c r="L2491" s="19"/>
    </row>
    <row r="2492" spans="1:12" x14ac:dyDescent="0.25">
      <c r="A2492" s="24"/>
      <c r="B2492" s="27"/>
      <c r="D2492" s="39"/>
      <c r="E2492" s="140" t="str">
        <f t="shared" si="76"/>
        <v/>
      </c>
      <c r="F2492" s="140"/>
      <c r="G2492" s="140" t="str">
        <f t="shared" si="77"/>
        <v/>
      </c>
      <c r="J2492" s="70"/>
      <c r="K2492" s="70"/>
      <c r="L2492" s="19"/>
    </row>
    <row r="2493" spans="1:12" x14ac:dyDescent="0.25">
      <c r="A2493" s="24"/>
      <c r="B2493" s="27"/>
      <c r="D2493" s="39"/>
      <c r="E2493" s="140" t="str">
        <f t="shared" si="76"/>
        <v/>
      </c>
      <c r="F2493" s="140"/>
      <c r="G2493" s="140" t="str">
        <f t="shared" si="77"/>
        <v/>
      </c>
      <c r="J2493" s="70"/>
      <c r="K2493" s="70"/>
      <c r="L2493" s="19"/>
    </row>
    <row r="2494" spans="1:12" x14ac:dyDescent="0.25">
      <c r="A2494" s="24"/>
      <c r="B2494" s="27"/>
      <c r="D2494" s="39"/>
      <c r="E2494" s="140" t="str">
        <f t="shared" si="76"/>
        <v/>
      </c>
      <c r="F2494" s="140"/>
      <c r="G2494" s="140" t="str">
        <f t="shared" si="77"/>
        <v/>
      </c>
      <c r="J2494" s="70"/>
      <c r="K2494" s="70"/>
      <c r="L2494" s="19"/>
    </row>
    <row r="2495" spans="1:12" x14ac:dyDescent="0.25">
      <c r="A2495" s="24"/>
      <c r="B2495" s="27"/>
      <c r="D2495" s="39"/>
      <c r="E2495" s="140" t="str">
        <f t="shared" si="76"/>
        <v/>
      </c>
      <c r="F2495" s="140"/>
      <c r="G2495" s="140" t="str">
        <f t="shared" si="77"/>
        <v/>
      </c>
      <c r="J2495" s="70"/>
      <c r="K2495" s="70"/>
      <c r="L2495" s="19"/>
    </row>
    <row r="2496" spans="1:12" x14ac:dyDescent="0.25">
      <c r="A2496" s="24"/>
      <c r="B2496" s="27"/>
      <c r="D2496" s="39"/>
      <c r="E2496" s="140" t="str">
        <f t="shared" si="76"/>
        <v/>
      </c>
      <c r="F2496" s="140"/>
      <c r="G2496" s="140" t="str">
        <f t="shared" si="77"/>
        <v/>
      </c>
      <c r="J2496" s="70"/>
      <c r="K2496" s="70"/>
      <c r="L2496" s="19"/>
    </row>
    <row r="2497" spans="1:12" x14ac:dyDescent="0.25">
      <c r="A2497" s="24"/>
      <c r="B2497" s="27"/>
      <c r="D2497" s="39"/>
      <c r="E2497" s="140" t="str">
        <f t="shared" si="76"/>
        <v/>
      </c>
      <c r="F2497" s="140"/>
      <c r="G2497" s="140" t="str">
        <f t="shared" si="77"/>
        <v/>
      </c>
      <c r="J2497" s="70"/>
      <c r="K2497" s="70"/>
      <c r="L2497" s="19"/>
    </row>
    <row r="2498" spans="1:12" x14ac:dyDescent="0.25">
      <c r="A2498" s="24"/>
      <c r="B2498" s="27"/>
      <c r="D2498" s="39"/>
      <c r="E2498" s="140" t="str">
        <f t="shared" ref="E2498:E2561" si="78">IF(COUNTIFS($B:$B,B2498,$F:$F,"&lt;="&amp;5,$D:$D,"&lt;="&amp;5)&gt;=3,"忠","")</f>
        <v/>
      </c>
      <c r="F2498" s="140"/>
      <c r="G2498" s="140" t="str">
        <f t="shared" ref="G2498:G2561" si="79">IF(F2498&lt;=5,
    IF(COUNTIFS($B:$B,TRIM($B2498),$F:$F,"&lt;=5",$AC:$AC,"&lt;&gt;"&amp;LOOKUP(1,0/((TRIM($B:$B)=TRIM($B2498))*($F:$F=1)),$AC:$AC))&gt;0,
    "倉",""),
"")</f>
        <v/>
      </c>
      <c r="J2498" s="70"/>
      <c r="K2498" s="70"/>
      <c r="L2498" s="19"/>
    </row>
    <row r="2499" spans="1:12" x14ac:dyDescent="0.25">
      <c r="A2499" s="24"/>
      <c r="B2499" s="27"/>
      <c r="D2499" s="39"/>
      <c r="E2499" s="140" t="str">
        <f t="shared" si="78"/>
        <v/>
      </c>
      <c r="F2499" s="140"/>
      <c r="G2499" s="140" t="str">
        <f t="shared" si="79"/>
        <v/>
      </c>
      <c r="J2499" s="70"/>
      <c r="K2499" s="70"/>
      <c r="L2499" s="19"/>
    </row>
    <row r="2500" spans="1:12" x14ac:dyDescent="0.25">
      <c r="A2500" s="24"/>
      <c r="B2500" s="27"/>
      <c r="D2500" s="39"/>
      <c r="E2500" s="140" t="str">
        <f t="shared" si="78"/>
        <v/>
      </c>
      <c r="F2500" s="140"/>
      <c r="G2500" s="140" t="str">
        <f t="shared" si="79"/>
        <v/>
      </c>
      <c r="J2500" s="70"/>
      <c r="K2500" s="70"/>
      <c r="L2500" s="19"/>
    </row>
    <row r="2501" spans="1:12" x14ac:dyDescent="0.25">
      <c r="A2501" s="24"/>
      <c r="B2501" s="27"/>
      <c r="D2501" s="39"/>
      <c r="E2501" s="140" t="str">
        <f t="shared" si="78"/>
        <v/>
      </c>
      <c r="F2501" s="140"/>
      <c r="G2501" s="140" t="str">
        <f t="shared" si="79"/>
        <v/>
      </c>
      <c r="J2501" s="70"/>
      <c r="K2501" s="70"/>
      <c r="L2501" s="19"/>
    </row>
    <row r="2502" spans="1:12" x14ac:dyDescent="0.25">
      <c r="A2502" s="24"/>
      <c r="B2502" s="27"/>
      <c r="D2502" s="39"/>
      <c r="E2502" s="140" t="str">
        <f t="shared" si="78"/>
        <v/>
      </c>
      <c r="F2502" s="140"/>
      <c r="G2502" s="140" t="str">
        <f t="shared" si="79"/>
        <v/>
      </c>
      <c r="J2502" s="70"/>
      <c r="K2502" s="70"/>
      <c r="L2502" s="19"/>
    </row>
    <row r="2503" spans="1:12" x14ac:dyDescent="0.25">
      <c r="A2503" s="24"/>
      <c r="B2503" s="27"/>
      <c r="D2503" s="39"/>
      <c r="E2503" s="140" t="str">
        <f t="shared" si="78"/>
        <v/>
      </c>
      <c r="F2503" s="140"/>
      <c r="G2503" s="140" t="str">
        <f t="shared" si="79"/>
        <v/>
      </c>
      <c r="J2503" s="70"/>
      <c r="K2503" s="70"/>
      <c r="L2503" s="19"/>
    </row>
    <row r="2504" spans="1:12" x14ac:dyDescent="0.25">
      <c r="A2504" s="24"/>
      <c r="B2504" s="27"/>
      <c r="D2504" s="39"/>
      <c r="E2504" s="140" t="str">
        <f t="shared" si="78"/>
        <v/>
      </c>
      <c r="F2504" s="140"/>
      <c r="G2504" s="140" t="str">
        <f t="shared" si="79"/>
        <v/>
      </c>
      <c r="J2504" s="70"/>
      <c r="K2504" s="70"/>
      <c r="L2504" s="19"/>
    </row>
    <row r="2505" spans="1:12" x14ac:dyDescent="0.25">
      <c r="A2505" s="24"/>
      <c r="B2505" s="27"/>
      <c r="D2505" s="39"/>
      <c r="E2505" s="140" t="str">
        <f t="shared" si="78"/>
        <v/>
      </c>
      <c r="F2505" s="140"/>
      <c r="G2505" s="140" t="str">
        <f t="shared" si="79"/>
        <v/>
      </c>
      <c r="J2505" s="70"/>
      <c r="K2505" s="70"/>
      <c r="L2505" s="19"/>
    </row>
    <row r="2506" spans="1:12" x14ac:dyDescent="0.25">
      <c r="A2506" s="24"/>
      <c r="B2506" s="27"/>
      <c r="D2506" s="39"/>
      <c r="E2506" s="140" t="str">
        <f t="shared" si="78"/>
        <v/>
      </c>
      <c r="F2506" s="140"/>
      <c r="G2506" s="140" t="str">
        <f t="shared" si="79"/>
        <v/>
      </c>
      <c r="J2506" s="70"/>
      <c r="K2506" s="70"/>
      <c r="L2506" s="19"/>
    </row>
    <row r="2507" spans="1:12" x14ac:dyDescent="0.25">
      <c r="A2507" s="24"/>
      <c r="B2507" s="27"/>
      <c r="D2507" s="39"/>
      <c r="E2507" s="140" t="str">
        <f t="shared" si="78"/>
        <v/>
      </c>
      <c r="F2507" s="140"/>
      <c r="G2507" s="140" t="str">
        <f t="shared" si="79"/>
        <v/>
      </c>
      <c r="J2507" s="70"/>
      <c r="K2507" s="70"/>
      <c r="L2507" s="19"/>
    </row>
    <row r="2508" spans="1:12" x14ac:dyDescent="0.25">
      <c r="A2508" s="24"/>
      <c r="B2508" s="27"/>
      <c r="D2508" s="39"/>
      <c r="E2508" s="140" t="str">
        <f t="shared" si="78"/>
        <v/>
      </c>
      <c r="F2508" s="140"/>
      <c r="G2508" s="140" t="str">
        <f t="shared" si="79"/>
        <v/>
      </c>
      <c r="J2508" s="70"/>
      <c r="K2508" s="70"/>
      <c r="L2508" s="19"/>
    </row>
    <row r="2509" spans="1:12" x14ac:dyDescent="0.25">
      <c r="A2509" s="24"/>
      <c r="B2509" s="27"/>
      <c r="D2509" s="39"/>
      <c r="E2509" s="140" t="str">
        <f t="shared" si="78"/>
        <v/>
      </c>
      <c r="F2509" s="140"/>
      <c r="G2509" s="140" t="str">
        <f t="shared" si="79"/>
        <v/>
      </c>
      <c r="J2509" s="70"/>
      <c r="K2509" s="70"/>
      <c r="L2509" s="19"/>
    </row>
    <row r="2510" spans="1:12" x14ac:dyDescent="0.25">
      <c r="A2510" s="24"/>
      <c r="B2510" s="27"/>
      <c r="D2510" s="39"/>
      <c r="E2510" s="140" t="str">
        <f t="shared" si="78"/>
        <v/>
      </c>
      <c r="F2510" s="140"/>
      <c r="G2510" s="140" t="str">
        <f t="shared" si="79"/>
        <v/>
      </c>
      <c r="J2510" s="70"/>
      <c r="K2510" s="70"/>
      <c r="L2510" s="19"/>
    </row>
    <row r="2511" spans="1:12" x14ac:dyDescent="0.25">
      <c r="A2511" s="24"/>
      <c r="B2511" s="27"/>
      <c r="D2511" s="39"/>
      <c r="E2511" s="140" t="str">
        <f t="shared" si="78"/>
        <v/>
      </c>
      <c r="F2511" s="140"/>
      <c r="G2511" s="140" t="str">
        <f t="shared" si="79"/>
        <v/>
      </c>
      <c r="J2511" s="70"/>
      <c r="K2511" s="70"/>
      <c r="L2511" s="19"/>
    </row>
    <row r="2512" spans="1:12" x14ac:dyDescent="0.25">
      <c r="A2512" s="24"/>
      <c r="B2512" s="27"/>
      <c r="D2512" s="39"/>
      <c r="E2512" s="140" t="str">
        <f t="shared" si="78"/>
        <v/>
      </c>
      <c r="F2512" s="140"/>
      <c r="G2512" s="140" t="str">
        <f t="shared" si="79"/>
        <v/>
      </c>
      <c r="J2512" s="70"/>
      <c r="K2512" s="70"/>
      <c r="L2512" s="19"/>
    </row>
    <row r="2513" spans="1:12" x14ac:dyDescent="0.25">
      <c r="A2513" s="24"/>
      <c r="B2513" s="27"/>
      <c r="D2513" s="39"/>
      <c r="E2513" s="140" t="str">
        <f t="shared" si="78"/>
        <v/>
      </c>
      <c r="F2513" s="140"/>
      <c r="G2513" s="140" t="str">
        <f t="shared" si="79"/>
        <v/>
      </c>
      <c r="J2513" s="70"/>
      <c r="K2513" s="70"/>
      <c r="L2513" s="19"/>
    </row>
    <row r="2514" spans="1:12" x14ac:dyDescent="0.25">
      <c r="A2514" s="24"/>
      <c r="B2514" s="27"/>
      <c r="D2514" s="39"/>
      <c r="E2514" s="140" t="str">
        <f t="shared" si="78"/>
        <v/>
      </c>
      <c r="F2514" s="140"/>
      <c r="G2514" s="140" t="str">
        <f t="shared" si="79"/>
        <v/>
      </c>
      <c r="J2514" s="70"/>
      <c r="K2514" s="70"/>
      <c r="L2514" s="19"/>
    </row>
    <row r="2515" spans="1:12" x14ac:dyDescent="0.25">
      <c r="A2515" s="24"/>
      <c r="B2515" s="27"/>
      <c r="D2515" s="39"/>
      <c r="E2515" s="140" t="str">
        <f t="shared" si="78"/>
        <v/>
      </c>
      <c r="F2515" s="140"/>
      <c r="G2515" s="140" t="str">
        <f t="shared" si="79"/>
        <v/>
      </c>
      <c r="J2515" s="70"/>
      <c r="K2515" s="70"/>
      <c r="L2515" s="19"/>
    </row>
    <row r="2516" spans="1:12" x14ac:dyDescent="0.25">
      <c r="A2516" s="24"/>
      <c r="B2516" s="27"/>
      <c r="D2516" s="39"/>
      <c r="E2516" s="140" t="str">
        <f t="shared" si="78"/>
        <v/>
      </c>
      <c r="F2516" s="140"/>
      <c r="G2516" s="140" t="str">
        <f t="shared" si="79"/>
        <v/>
      </c>
      <c r="J2516" s="70"/>
      <c r="K2516" s="70"/>
      <c r="L2516" s="19"/>
    </row>
    <row r="2517" spans="1:12" x14ac:dyDescent="0.25">
      <c r="A2517" s="24"/>
      <c r="B2517" s="27"/>
      <c r="D2517" s="39"/>
      <c r="E2517" s="140" t="str">
        <f t="shared" si="78"/>
        <v/>
      </c>
      <c r="F2517" s="140"/>
      <c r="G2517" s="140" t="str">
        <f t="shared" si="79"/>
        <v/>
      </c>
      <c r="J2517" s="70"/>
      <c r="K2517" s="70"/>
      <c r="L2517" s="19"/>
    </row>
    <row r="2518" spans="1:12" x14ac:dyDescent="0.25">
      <c r="A2518" s="24"/>
      <c r="B2518" s="27"/>
      <c r="D2518" s="39"/>
      <c r="E2518" s="140" t="str">
        <f t="shared" si="78"/>
        <v/>
      </c>
      <c r="F2518" s="140"/>
      <c r="G2518" s="140" t="str">
        <f t="shared" si="79"/>
        <v/>
      </c>
      <c r="J2518" s="70"/>
      <c r="K2518" s="70"/>
      <c r="L2518" s="19"/>
    </row>
    <row r="2519" spans="1:12" x14ac:dyDescent="0.25">
      <c r="A2519" s="24"/>
      <c r="B2519" s="27"/>
      <c r="D2519" s="39"/>
      <c r="E2519" s="140" t="str">
        <f t="shared" si="78"/>
        <v/>
      </c>
      <c r="F2519" s="140"/>
      <c r="G2519" s="140" t="str">
        <f t="shared" si="79"/>
        <v/>
      </c>
      <c r="J2519" s="70"/>
      <c r="K2519" s="70"/>
      <c r="L2519" s="19"/>
    </row>
    <row r="2520" spans="1:12" x14ac:dyDescent="0.25">
      <c r="A2520" s="24"/>
      <c r="B2520" s="27"/>
      <c r="D2520" s="39"/>
      <c r="E2520" s="140" t="str">
        <f t="shared" si="78"/>
        <v/>
      </c>
      <c r="F2520" s="140"/>
      <c r="G2520" s="140" t="str">
        <f t="shared" si="79"/>
        <v/>
      </c>
      <c r="J2520" s="70"/>
      <c r="K2520" s="70"/>
      <c r="L2520" s="19"/>
    </row>
    <row r="2521" spans="1:12" x14ac:dyDescent="0.25">
      <c r="A2521" s="24"/>
      <c r="B2521" s="27"/>
      <c r="D2521" s="39"/>
      <c r="E2521" s="140" t="str">
        <f t="shared" si="78"/>
        <v/>
      </c>
      <c r="F2521" s="140"/>
      <c r="G2521" s="140" t="str">
        <f t="shared" si="79"/>
        <v/>
      </c>
      <c r="J2521" s="70"/>
      <c r="K2521" s="70"/>
      <c r="L2521" s="19"/>
    </row>
    <row r="2522" spans="1:12" x14ac:dyDescent="0.25">
      <c r="A2522" s="24"/>
      <c r="B2522" s="27"/>
      <c r="D2522" s="39"/>
      <c r="E2522" s="140" t="str">
        <f t="shared" si="78"/>
        <v/>
      </c>
      <c r="F2522" s="140"/>
      <c r="G2522" s="140" t="str">
        <f t="shared" si="79"/>
        <v/>
      </c>
      <c r="J2522" s="70"/>
      <c r="K2522" s="70"/>
      <c r="L2522" s="19"/>
    </row>
    <row r="2523" spans="1:12" x14ac:dyDescent="0.25">
      <c r="A2523" s="24"/>
      <c r="B2523" s="27"/>
      <c r="D2523" s="39"/>
      <c r="E2523" s="140" t="str">
        <f t="shared" si="78"/>
        <v/>
      </c>
      <c r="F2523" s="140"/>
      <c r="G2523" s="140" t="str">
        <f t="shared" si="79"/>
        <v/>
      </c>
      <c r="J2523" s="70"/>
      <c r="K2523" s="70"/>
      <c r="L2523" s="19"/>
    </row>
    <row r="2524" spans="1:12" x14ac:dyDescent="0.25">
      <c r="A2524" s="24"/>
      <c r="B2524" s="27"/>
      <c r="D2524" s="39"/>
      <c r="E2524" s="140" t="str">
        <f t="shared" si="78"/>
        <v/>
      </c>
      <c r="F2524" s="140"/>
      <c r="G2524" s="140" t="str">
        <f t="shared" si="79"/>
        <v/>
      </c>
      <c r="J2524" s="70"/>
      <c r="K2524" s="70"/>
      <c r="L2524" s="19"/>
    </row>
    <row r="2525" spans="1:12" x14ac:dyDescent="0.25">
      <c r="A2525" s="24"/>
      <c r="B2525" s="27"/>
      <c r="D2525" s="39"/>
      <c r="E2525" s="140" t="str">
        <f t="shared" si="78"/>
        <v/>
      </c>
      <c r="F2525" s="140"/>
      <c r="G2525" s="140" t="str">
        <f t="shared" si="79"/>
        <v/>
      </c>
      <c r="J2525" s="70"/>
      <c r="K2525" s="70"/>
      <c r="L2525" s="19"/>
    </row>
    <row r="2526" spans="1:12" x14ac:dyDescent="0.25">
      <c r="A2526" s="24"/>
      <c r="B2526" s="27"/>
      <c r="D2526" s="39"/>
      <c r="E2526" s="140" t="str">
        <f t="shared" si="78"/>
        <v/>
      </c>
      <c r="F2526" s="140"/>
      <c r="G2526" s="140" t="str">
        <f t="shared" si="79"/>
        <v/>
      </c>
      <c r="J2526" s="70"/>
      <c r="K2526" s="70"/>
      <c r="L2526" s="19"/>
    </row>
    <row r="2527" spans="1:12" x14ac:dyDescent="0.25">
      <c r="A2527" s="24"/>
      <c r="B2527" s="27"/>
      <c r="D2527" s="39"/>
      <c r="E2527" s="140" t="str">
        <f t="shared" si="78"/>
        <v/>
      </c>
      <c r="F2527" s="140"/>
      <c r="G2527" s="140" t="str">
        <f t="shared" si="79"/>
        <v/>
      </c>
      <c r="J2527" s="70"/>
      <c r="K2527" s="70"/>
      <c r="L2527" s="19"/>
    </row>
    <row r="2528" spans="1:12" x14ac:dyDescent="0.25">
      <c r="A2528" s="24"/>
      <c r="B2528" s="27"/>
      <c r="D2528" s="39"/>
      <c r="E2528" s="140" t="str">
        <f t="shared" si="78"/>
        <v/>
      </c>
      <c r="F2528" s="140"/>
      <c r="G2528" s="140" t="str">
        <f t="shared" si="79"/>
        <v/>
      </c>
      <c r="J2528" s="70"/>
      <c r="K2528" s="70"/>
      <c r="L2528" s="19"/>
    </row>
    <row r="2529" spans="1:12" x14ac:dyDescent="0.25">
      <c r="A2529" s="24"/>
      <c r="B2529" s="27"/>
      <c r="D2529" s="39"/>
      <c r="E2529" s="140" t="str">
        <f t="shared" si="78"/>
        <v/>
      </c>
      <c r="F2529" s="140"/>
      <c r="G2529" s="140" t="str">
        <f t="shared" si="79"/>
        <v/>
      </c>
      <c r="J2529" s="70"/>
      <c r="K2529" s="70"/>
      <c r="L2529" s="19"/>
    </row>
    <row r="2530" spans="1:12" x14ac:dyDescent="0.25">
      <c r="A2530" s="24"/>
      <c r="B2530" s="27"/>
      <c r="D2530" s="39"/>
      <c r="E2530" s="140" t="str">
        <f t="shared" si="78"/>
        <v/>
      </c>
      <c r="F2530" s="140"/>
      <c r="G2530" s="140" t="str">
        <f t="shared" si="79"/>
        <v/>
      </c>
      <c r="J2530" s="70"/>
      <c r="K2530" s="70"/>
      <c r="L2530" s="19"/>
    </row>
    <row r="2531" spans="1:12" x14ac:dyDescent="0.25">
      <c r="A2531" s="24"/>
      <c r="B2531" s="27"/>
      <c r="D2531" s="39"/>
      <c r="E2531" s="140" t="str">
        <f t="shared" si="78"/>
        <v/>
      </c>
      <c r="F2531" s="140"/>
      <c r="G2531" s="140" t="str">
        <f t="shared" si="79"/>
        <v/>
      </c>
      <c r="J2531" s="70"/>
      <c r="K2531" s="70"/>
      <c r="L2531" s="19"/>
    </row>
    <row r="2532" spans="1:12" x14ac:dyDescent="0.25">
      <c r="A2532" s="24"/>
      <c r="B2532" s="27"/>
      <c r="D2532" s="39"/>
      <c r="E2532" s="140" t="str">
        <f t="shared" si="78"/>
        <v/>
      </c>
      <c r="F2532" s="140"/>
      <c r="G2532" s="140" t="str">
        <f t="shared" si="79"/>
        <v/>
      </c>
      <c r="J2532" s="70"/>
      <c r="K2532" s="70"/>
      <c r="L2532" s="19"/>
    </row>
    <row r="2533" spans="1:12" x14ac:dyDescent="0.25">
      <c r="A2533" s="24"/>
      <c r="B2533" s="27"/>
      <c r="D2533" s="39"/>
      <c r="E2533" s="140" t="str">
        <f t="shared" si="78"/>
        <v/>
      </c>
      <c r="F2533" s="140"/>
      <c r="G2533" s="140" t="str">
        <f t="shared" si="79"/>
        <v/>
      </c>
      <c r="J2533" s="70"/>
      <c r="K2533" s="70"/>
      <c r="L2533" s="19"/>
    </row>
    <row r="2534" spans="1:12" x14ac:dyDescent="0.25">
      <c r="A2534" s="24"/>
      <c r="B2534" s="27"/>
      <c r="D2534" s="39"/>
      <c r="E2534" s="140" t="str">
        <f t="shared" si="78"/>
        <v/>
      </c>
      <c r="F2534" s="140"/>
      <c r="G2534" s="140" t="str">
        <f t="shared" si="79"/>
        <v/>
      </c>
      <c r="J2534" s="70"/>
      <c r="K2534" s="70"/>
      <c r="L2534" s="19"/>
    </row>
    <row r="2535" spans="1:12" x14ac:dyDescent="0.25">
      <c r="A2535" s="24"/>
      <c r="B2535" s="27"/>
      <c r="D2535" s="39"/>
      <c r="E2535" s="140" t="str">
        <f t="shared" si="78"/>
        <v/>
      </c>
      <c r="F2535" s="140"/>
      <c r="G2535" s="140" t="str">
        <f t="shared" si="79"/>
        <v/>
      </c>
      <c r="J2535" s="70"/>
      <c r="K2535" s="70"/>
      <c r="L2535" s="19"/>
    </row>
    <row r="2536" spans="1:12" x14ac:dyDescent="0.25">
      <c r="A2536" s="24"/>
      <c r="B2536" s="27"/>
      <c r="D2536" s="39"/>
      <c r="E2536" s="140" t="str">
        <f t="shared" si="78"/>
        <v/>
      </c>
      <c r="F2536" s="140"/>
      <c r="G2536" s="140" t="str">
        <f t="shared" si="79"/>
        <v/>
      </c>
      <c r="J2536" s="70"/>
      <c r="K2536" s="70"/>
      <c r="L2536" s="19"/>
    </row>
    <row r="2537" spans="1:12" x14ac:dyDescent="0.25">
      <c r="A2537" s="24"/>
      <c r="B2537" s="27"/>
      <c r="D2537" s="39"/>
      <c r="E2537" s="140" t="str">
        <f t="shared" si="78"/>
        <v/>
      </c>
      <c r="F2537" s="140"/>
      <c r="G2537" s="140" t="str">
        <f t="shared" si="79"/>
        <v/>
      </c>
      <c r="J2537" s="70"/>
      <c r="K2537" s="70"/>
      <c r="L2537" s="19"/>
    </row>
    <row r="2538" spans="1:12" x14ac:dyDescent="0.25">
      <c r="A2538" s="24"/>
      <c r="B2538" s="27"/>
      <c r="D2538" s="39"/>
      <c r="E2538" s="140" t="str">
        <f t="shared" si="78"/>
        <v/>
      </c>
      <c r="F2538" s="140"/>
      <c r="G2538" s="140" t="str">
        <f t="shared" si="79"/>
        <v/>
      </c>
      <c r="J2538" s="70"/>
      <c r="K2538" s="70"/>
      <c r="L2538" s="19"/>
    </row>
    <row r="2539" spans="1:12" x14ac:dyDescent="0.25">
      <c r="A2539" s="24"/>
      <c r="B2539" s="27"/>
      <c r="D2539" s="39"/>
      <c r="E2539" s="140" t="str">
        <f t="shared" si="78"/>
        <v/>
      </c>
      <c r="F2539" s="140"/>
      <c r="G2539" s="140" t="str">
        <f t="shared" si="79"/>
        <v/>
      </c>
      <c r="J2539" s="70"/>
      <c r="K2539" s="70"/>
      <c r="L2539" s="19"/>
    </row>
    <row r="2540" spans="1:12" x14ac:dyDescent="0.25">
      <c r="A2540" s="24"/>
      <c r="B2540" s="27"/>
      <c r="D2540" s="39"/>
      <c r="E2540" s="140" t="str">
        <f t="shared" si="78"/>
        <v/>
      </c>
      <c r="F2540" s="140"/>
      <c r="G2540" s="140" t="str">
        <f t="shared" si="79"/>
        <v/>
      </c>
      <c r="J2540" s="70"/>
      <c r="K2540" s="70"/>
      <c r="L2540" s="19"/>
    </row>
    <row r="2541" spans="1:12" x14ac:dyDescent="0.25">
      <c r="A2541" s="24"/>
      <c r="B2541" s="27"/>
      <c r="D2541" s="39"/>
      <c r="E2541" s="140" t="str">
        <f t="shared" si="78"/>
        <v/>
      </c>
      <c r="F2541" s="140"/>
      <c r="G2541" s="140" t="str">
        <f t="shared" si="79"/>
        <v/>
      </c>
      <c r="J2541" s="70"/>
      <c r="K2541" s="70"/>
      <c r="L2541" s="19"/>
    </row>
    <row r="2542" spans="1:12" x14ac:dyDescent="0.25">
      <c r="A2542" s="24"/>
      <c r="B2542" s="27"/>
      <c r="D2542" s="39"/>
      <c r="E2542" s="140" t="str">
        <f t="shared" si="78"/>
        <v/>
      </c>
      <c r="F2542" s="140"/>
      <c r="G2542" s="140" t="str">
        <f t="shared" si="79"/>
        <v/>
      </c>
      <c r="J2542" s="70"/>
      <c r="K2542" s="70"/>
      <c r="L2542" s="19"/>
    </row>
    <row r="2543" spans="1:12" x14ac:dyDescent="0.25">
      <c r="A2543" s="24"/>
      <c r="B2543" s="27"/>
      <c r="D2543" s="39"/>
      <c r="E2543" s="140" t="str">
        <f t="shared" si="78"/>
        <v/>
      </c>
      <c r="F2543" s="140"/>
      <c r="G2543" s="140" t="str">
        <f t="shared" si="79"/>
        <v/>
      </c>
      <c r="J2543" s="70"/>
      <c r="K2543" s="70"/>
      <c r="L2543" s="19"/>
    </row>
    <row r="2544" spans="1:12" x14ac:dyDescent="0.25">
      <c r="A2544" s="24"/>
      <c r="B2544" s="27"/>
      <c r="D2544" s="39"/>
      <c r="E2544" s="140" t="str">
        <f t="shared" si="78"/>
        <v/>
      </c>
      <c r="F2544" s="140"/>
      <c r="G2544" s="140" t="str">
        <f t="shared" si="79"/>
        <v/>
      </c>
      <c r="J2544" s="70"/>
      <c r="K2544" s="70"/>
      <c r="L2544" s="19"/>
    </row>
    <row r="2545" spans="1:12" x14ac:dyDescent="0.25">
      <c r="A2545" s="24"/>
      <c r="B2545" s="27"/>
      <c r="D2545" s="39"/>
      <c r="E2545" s="140" t="str">
        <f t="shared" si="78"/>
        <v/>
      </c>
      <c r="F2545" s="140"/>
      <c r="G2545" s="140" t="str">
        <f t="shared" si="79"/>
        <v/>
      </c>
      <c r="J2545" s="70"/>
      <c r="K2545" s="70"/>
      <c r="L2545" s="19"/>
    </row>
    <row r="2546" spans="1:12" x14ac:dyDescent="0.25">
      <c r="A2546" s="24"/>
      <c r="B2546" s="27"/>
      <c r="D2546" s="39"/>
      <c r="E2546" s="140" t="str">
        <f t="shared" si="78"/>
        <v/>
      </c>
      <c r="F2546" s="140"/>
      <c r="G2546" s="140" t="str">
        <f t="shared" si="79"/>
        <v/>
      </c>
      <c r="J2546" s="70"/>
      <c r="K2546" s="70"/>
      <c r="L2546" s="19"/>
    </row>
    <row r="2547" spans="1:12" x14ac:dyDescent="0.25">
      <c r="A2547" s="24"/>
      <c r="B2547" s="27"/>
      <c r="D2547" s="39"/>
      <c r="E2547" s="140" t="str">
        <f t="shared" si="78"/>
        <v/>
      </c>
      <c r="F2547" s="140"/>
      <c r="G2547" s="140" t="str">
        <f t="shared" si="79"/>
        <v/>
      </c>
      <c r="J2547" s="70"/>
      <c r="K2547" s="70"/>
      <c r="L2547" s="19"/>
    </row>
    <row r="2548" spans="1:12" x14ac:dyDescent="0.25">
      <c r="A2548" s="24"/>
      <c r="B2548" s="27"/>
      <c r="D2548" s="39"/>
      <c r="E2548" s="140" t="str">
        <f t="shared" si="78"/>
        <v/>
      </c>
      <c r="F2548" s="140"/>
      <c r="G2548" s="140" t="str">
        <f t="shared" si="79"/>
        <v/>
      </c>
      <c r="J2548" s="70"/>
      <c r="K2548" s="70"/>
      <c r="L2548" s="19"/>
    </row>
    <row r="2549" spans="1:12" x14ac:dyDescent="0.25">
      <c r="A2549" s="24"/>
      <c r="B2549" s="27"/>
      <c r="D2549" s="39"/>
      <c r="E2549" s="140" t="str">
        <f t="shared" si="78"/>
        <v/>
      </c>
      <c r="F2549" s="140"/>
      <c r="G2549" s="140" t="str">
        <f t="shared" si="79"/>
        <v/>
      </c>
      <c r="J2549" s="70"/>
      <c r="K2549" s="70"/>
      <c r="L2549" s="19"/>
    </row>
    <row r="2550" spans="1:12" x14ac:dyDescent="0.25">
      <c r="A2550" s="24"/>
      <c r="B2550" s="27"/>
      <c r="D2550" s="39"/>
      <c r="E2550" s="140" t="str">
        <f t="shared" si="78"/>
        <v/>
      </c>
      <c r="F2550" s="140"/>
      <c r="G2550" s="140" t="str">
        <f t="shared" si="79"/>
        <v/>
      </c>
      <c r="J2550" s="70"/>
      <c r="K2550" s="70"/>
      <c r="L2550" s="19"/>
    </row>
    <row r="2551" spans="1:12" x14ac:dyDescent="0.25">
      <c r="A2551" s="24"/>
      <c r="B2551" s="27"/>
      <c r="D2551" s="39"/>
      <c r="E2551" s="140" t="str">
        <f t="shared" si="78"/>
        <v/>
      </c>
      <c r="F2551" s="140"/>
      <c r="G2551" s="140" t="str">
        <f t="shared" si="79"/>
        <v/>
      </c>
      <c r="J2551" s="70"/>
      <c r="K2551" s="70"/>
      <c r="L2551" s="19"/>
    </row>
    <row r="2552" spans="1:12" x14ac:dyDescent="0.25">
      <c r="A2552" s="24"/>
      <c r="B2552" s="27"/>
      <c r="D2552" s="39"/>
      <c r="E2552" s="140" t="str">
        <f t="shared" si="78"/>
        <v/>
      </c>
      <c r="F2552" s="140"/>
      <c r="G2552" s="140" t="str">
        <f t="shared" si="79"/>
        <v/>
      </c>
      <c r="J2552" s="70"/>
      <c r="K2552" s="70"/>
      <c r="L2552" s="19"/>
    </row>
    <row r="2553" spans="1:12" x14ac:dyDescent="0.25">
      <c r="A2553" s="24"/>
      <c r="B2553" s="27"/>
      <c r="D2553" s="39"/>
      <c r="E2553" s="140" t="str">
        <f t="shared" si="78"/>
        <v/>
      </c>
      <c r="F2553" s="140"/>
      <c r="G2553" s="140" t="str">
        <f t="shared" si="79"/>
        <v/>
      </c>
      <c r="J2553" s="70"/>
      <c r="K2553" s="70"/>
      <c r="L2553" s="19"/>
    </row>
    <row r="2554" spans="1:12" x14ac:dyDescent="0.25">
      <c r="A2554" s="24"/>
      <c r="B2554" s="27"/>
      <c r="D2554" s="39"/>
      <c r="E2554" s="140" t="str">
        <f t="shared" si="78"/>
        <v/>
      </c>
      <c r="F2554" s="140"/>
      <c r="G2554" s="140" t="str">
        <f t="shared" si="79"/>
        <v/>
      </c>
      <c r="J2554" s="70"/>
      <c r="K2554" s="70"/>
      <c r="L2554" s="19"/>
    </row>
    <row r="2555" spans="1:12" x14ac:dyDescent="0.25">
      <c r="A2555" s="24"/>
      <c r="B2555" s="27"/>
      <c r="D2555" s="39"/>
      <c r="E2555" s="140" t="str">
        <f t="shared" si="78"/>
        <v/>
      </c>
      <c r="F2555" s="140"/>
      <c r="G2555" s="140" t="str">
        <f t="shared" si="79"/>
        <v/>
      </c>
      <c r="J2555" s="70"/>
      <c r="K2555" s="70"/>
      <c r="L2555" s="19"/>
    </row>
    <row r="2556" spans="1:12" x14ac:dyDescent="0.25">
      <c r="A2556" s="24"/>
      <c r="B2556" s="27"/>
      <c r="D2556" s="39"/>
      <c r="E2556" s="140" t="str">
        <f t="shared" si="78"/>
        <v/>
      </c>
      <c r="F2556" s="140"/>
      <c r="G2556" s="140" t="str">
        <f t="shared" si="79"/>
        <v/>
      </c>
      <c r="J2556" s="70"/>
      <c r="K2556" s="70"/>
      <c r="L2556" s="19"/>
    </row>
    <row r="2557" spans="1:12" x14ac:dyDescent="0.25">
      <c r="A2557" s="24"/>
      <c r="B2557" s="27"/>
      <c r="D2557" s="39"/>
      <c r="E2557" s="140" t="str">
        <f t="shared" si="78"/>
        <v/>
      </c>
      <c r="F2557" s="140"/>
      <c r="G2557" s="140" t="str">
        <f t="shared" si="79"/>
        <v/>
      </c>
      <c r="J2557" s="70"/>
      <c r="K2557" s="70"/>
      <c r="L2557" s="19"/>
    </row>
    <row r="2558" spans="1:12" x14ac:dyDescent="0.25">
      <c r="A2558" s="24"/>
      <c r="B2558" s="27"/>
      <c r="D2558" s="39"/>
      <c r="E2558" s="140" t="str">
        <f t="shared" si="78"/>
        <v/>
      </c>
      <c r="F2558" s="140"/>
      <c r="G2558" s="140" t="str">
        <f t="shared" si="79"/>
        <v/>
      </c>
      <c r="J2558" s="70"/>
      <c r="K2558" s="70"/>
      <c r="L2558" s="19"/>
    </row>
    <row r="2559" spans="1:12" x14ac:dyDescent="0.25">
      <c r="A2559" s="24"/>
      <c r="B2559" s="27"/>
      <c r="D2559" s="39"/>
      <c r="E2559" s="140" t="str">
        <f t="shared" si="78"/>
        <v/>
      </c>
      <c r="F2559" s="140"/>
      <c r="G2559" s="140" t="str">
        <f t="shared" si="79"/>
        <v/>
      </c>
      <c r="J2559" s="70"/>
      <c r="K2559" s="70"/>
      <c r="L2559" s="19"/>
    </row>
    <row r="2560" spans="1:12" x14ac:dyDescent="0.25">
      <c r="A2560" s="24"/>
      <c r="B2560" s="27"/>
      <c r="D2560" s="39"/>
      <c r="E2560" s="140" t="str">
        <f t="shared" si="78"/>
        <v/>
      </c>
      <c r="F2560" s="140"/>
      <c r="G2560" s="140" t="str">
        <f t="shared" si="79"/>
        <v/>
      </c>
      <c r="J2560" s="70"/>
      <c r="K2560" s="70"/>
      <c r="L2560" s="19"/>
    </row>
    <row r="2561" spans="1:12" x14ac:dyDescent="0.25">
      <c r="A2561" s="24"/>
      <c r="B2561" s="27"/>
      <c r="D2561" s="39"/>
      <c r="E2561" s="140" t="str">
        <f t="shared" si="78"/>
        <v/>
      </c>
      <c r="F2561" s="140"/>
      <c r="G2561" s="140" t="str">
        <f t="shared" si="79"/>
        <v/>
      </c>
      <c r="J2561" s="70"/>
      <c r="K2561" s="70"/>
      <c r="L2561" s="19"/>
    </row>
    <row r="2562" spans="1:12" x14ac:dyDescent="0.25">
      <c r="A2562" s="24"/>
      <c r="B2562" s="27"/>
      <c r="D2562" s="39"/>
      <c r="E2562" s="140" t="str">
        <f t="shared" ref="E2562:E2625" si="80">IF(COUNTIFS($B:$B,B2562,$F:$F,"&lt;="&amp;5,$D:$D,"&lt;="&amp;5)&gt;=3,"忠","")</f>
        <v/>
      </c>
      <c r="F2562" s="140"/>
      <c r="G2562" s="140" t="str">
        <f t="shared" ref="G2562:G2625" si="81">IF(F2562&lt;=5,
    IF(COUNTIFS($B:$B,TRIM($B2562),$F:$F,"&lt;=5",$AC:$AC,"&lt;&gt;"&amp;LOOKUP(1,0/((TRIM($B:$B)=TRIM($B2562))*($F:$F=1)),$AC:$AC))&gt;0,
    "倉",""),
"")</f>
        <v/>
      </c>
      <c r="J2562" s="70"/>
      <c r="K2562" s="70"/>
      <c r="L2562" s="19"/>
    </row>
    <row r="2563" spans="1:12" x14ac:dyDescent="0.25">
      <c r="A2563" s="24"/>
      <c r="B2563" s="27"/>
      <c r="D2563" s="39"/>
      <c r="E2563" s="140" t="str">
        <f t="shared" si="80"/>
        <v/>
      </c>
      <c r="F2563" s="140"/>
      <c r="G2563" s="140" t="str">
        <f t="shared" si="81"/>
        <v/>
      </c>
      <c r="J2563" s="70"/>
      <c r="K2563" s="70"/>
      <c r="L2563" s="19"/>
    </row>
    <row r="2564" spans="1:12" x14ac:dyDescent="0.25">
      <c r="A2564" s="24"/>
      <c r="B2564" s="27"/>
      <c r="D2564" s="39"/>
      <c r="E2564" s="140" t="str">
        <f t="shared" si="80"/>
        <v/>
      </c>
      <c r="F2564" s="140"/>
      <c r="G2564" s="140" t="str">
        <f t="shared" si="81"/>
        <v/>
      </c>
      <c r="J2564" s="70"/>
      <c r="K2564" s="70"/>
      <c r="L2564" s="19"/>
    </row>
    <row r="2565" spans="1:12" x14ac:dyDescent="0.25">
      <c r="A2565" s="24"/>
      <c r="B2565" s="27"/>
      <c r="D2565" s="39"/>
      <c r="E2565" s="140" t="str">
        <f t="shared" si="80"/>
        <v/>
      </c>
      <c r="F2565" s="140"/>
      <c r="G2565" s="140" t="str">
        <f t="shared" si="81"/>
        <v/>
      </c>
      <c r="J2565" s="70"/>
      <c r="K2565" s="70"/>
      <c r="L2565" s="19"/>
    </row>
    <row r="2566" spans="1:12" x14ac:dyDescent="0.25">
      <c r="A2566" s="24"/>
      <c r="B2566" s="27"/>
      <c r="D2566" s="39"/>
      <c r="E2566" s="140" t="str">
        <f t="shared" si="80"/>
        <v/>
      </c>
      <c r="F2566" s="140"/>
      <c r="G2566" s="140" t="str">
        <f t="shared" si="81"/>
        <v/>
      </c>
      <c r="J2566" s="70"/>
      <c r="K2566" s="70"/>
      <c r="L2566" s="19"/>
    </row>
    <row r="2567" spans="1:12" x14ac:dyDescent="0.25">
      <c r="A2567" s="24"/>
      <c r="B2567" s="27"/>
      <c r="D2567" s="39"/>
      <c r="E2567" s="140" t="str">
        <f t="shared" si="80"/>
        <v/>
      </c>
      <c r="F2567" s="140"/>
      <c r="G2567" s="140" t="str">
        <f t="shared" si="81"/>
        <v/>
      </c>
      <c r="J2567" s="70"/>
      <c r="K2567" s="70"/>
      <c r="L2567" s="19"/>
    </row>
    <row r="2568" spans="1:12" x14ac:dyDescent="0.25">
      <c r="A2568" s="24"/>
      <c r="B2568" s="27"/>
      <c r="D2568" s="39"/>
      <c r="E2568" s="140" t="str">
        <f t="shared" si="80"/>
        <v/>
      </c>
      <c r="F2568" s="140"/>
      <c r="G2568" s="140" t="str">
        <f t="shared" si="81"/>
        <v/>
      </c>
      <c r="J2568" s="70"/>
      <c r="K2568" s="70"/>
      <c r="L2568" s="19"/>
    </row>
    <row r="2569" spans="1:12" x14ac:dyDescent="0.25">
      <c r="A2569" s="24"/>
      <c r="B2569" s="27"/>
      <c r="D2569" s="39"/>
      <c r="E2569" s="140" t="str">
        <f t="shared" si="80"/>
        <v/>
      </c>
      <c r="F2569" s="140"/>
      <c r="G2569" s="140" t="str">
        <f t="shared" si="81"/>
        <v/>
      </c>
      <c r="J2569" s="70"/>
      <c r="K2569" s="70"/>
      <c r="L2569" s="19"/>
    </row>
    <row r="2570" spans="1:12" x14ac:dyDescent="0.25">
      <c r="A2570" s="24"/>
      <c r="B2570" s="27"/>
      <c r="D2570" s="39"/>
      <c r="E2570" s="140" t="str">
        <f t="shared" si="80"/>
        <v/>
      </c>
      <c r="F2570" s="140"/>
      <c r="G2570" s="140" t="str">
        <f t="shared" si="81"/>
        <v/>
      </c>
      <c r="J2570" s="70"/>
      <c r="K2570" s="70"/>
      <c r="L2570" s="19"/>
    </row>
    <row r="2571" spans="1:12" x14ac:dyDescent="0.25">
      <c r="A2571" s="24"/>
      <c r="B2571" s="27"/>
      <c r="D2571" s="39"/>
      <c r="E2571" s="140" t="str">
        <f t="shared" si="80"/>
        <v/>
      </c>
      <c r="F2571" s="140"/>
      <c r="G2571" s="140" t="str">
        <f t="shared" si="81"/>
        <v/>
      </c>
      <c r="J2571" s="70"/>
      <c r="K2571" s="70"/>
      <c r="L2571" s="19"/>
    </row>
    <row r="2572" spans="1:12" x14ac:dyDescent="0.25">
      <c r="A2572" s="24"/>
      <c r="B2572" s="27"/>
      <c r="D2572" s="39"/>
      <c r="E2572" s="140" t="str">
        <f t="shared" si="80"/>
        <v/>
      </c>
      <c r="F2572" s="140"/>
      <c r="G2572" s="140" t="str">
        <f t="shared" si="81"/>
        <v/>
      </c>
      <c r="J2572" s="70"/>
      <c r="K2572" s="70"/>
      <c r="L2572" s="19"/>
    </row>
    <row r="2573" spans="1:12" x14ac:dyDescent="0.25">
      <c r="A2573" s="24"/>
      <c r="B2573" s="27"/>
      <c r="D2573" s="39"/>
      <c r="E2573" s="140" t="str">
        <f t="shared" si="80"/>
        <v/>
      </c>
      <c r="F2573" s="140"/>
      <c r="G2573" s="140" t="str">
        <f t="shared" si="81"/>
        <v/>
      </c>
      <c r="J2573" s="70"/>
      <c r="K2573" s="70"/>
      <c r="L2573" s="19"/>
    </row>
    <row r="2574" spans="1:12" x14ac:dyDescent="0.25">
      <c r="A2574" s="24"/>
      <c r="B2574" s="27"/>
      <c r="D2574" s="39"/>
      <c r="E2574" s="140" t="str">
        <f t="shared" si="80"/>
        <v/>
      </c>
      <c r="F2574" s="140"/>
      <c r="G2574" s="140" t="str">
        <f t="shared" si="81"/>
        <v/>
      </c>
      <c r="J2574" s="70"/>
      <c r="K2574" s="70"/>
      <c r="L2574" s="19"/>
    </row>
    <row r="2575" spans="1:12" x14ac:dyDescent="0.25">
      <c r="A2575" s="24"/>
      <c r="B2575" s="27"/>
      <c r="D2575" s="39"/>
      <c r="E2575" s="140" t="str">
        <f t="shared" si="80"/>
        <v/>
      </c>
      <c r="F2575" s="140"/>
      <c r="G2575" s="140" t="str">
        <f t="shared" si="81"/>
        <v/>
      </c>
      <c r="J2575" s="70"/>
      <c r="K2575" s="70"/>
      <c r="L2575" s="19"/>
    </row>
    <row r="2576" spans="1:12" x14ac:dyDescent="0.25">
      <c r="A2576" s="24"/>
      <c r="B2576" s="27"/>
      <c r="D2576" s="39"/>
      <c r="E2576" s="140" t="str">
        <f t="shared" si="80"/>
        <v/>
      </c>
      <c r="F2576" s="140"/>
      <c r="G2576" s="140" t="str">
        <f t="shared" si="81"/>
        <v/>
      </c>
      <c r="J2576" s="70"/>
      <c r="K2576" s="70"/>
      <c r="L2576" s="19"/>
    </row>
    <row r="2577" spans="1:12" x14ac:dyDescent="0.25">
      <c r="A2577" s="24"/>
      <c r="B2577" s="27"/>
      <c r="D2577" s="39"/>
      <c r="E2577" s="140" t="str">
        <f t="shared" si="80"/>
        <v/>
      </c>
      <c r="F2577" s="140"/>
      <c r="G2577" s="140" t="str">
        <f t="shared" si="81"/>
        <v/>
      </c>
      <c r="J2577" s="70"/>
      <c r="K2577" s="70"/>
      <c r="L2577" s="19"/>
    </row>
    <row r="2578" spans="1:12" x14ac:dyDescent="0.25">
      <c r="A2578" s="24"/>
      <c r="B2578" s="27"/>
      <c r="D2578" s="39"/>
      <c r="E2578" s="140" t="str">
        <f t="shared" si="80"/>
        <v/>
      </c>
      <c r="F2578" s="140"/>
      <c r="G2578" s="140" t="str">
        <f t="shared" si="81"/>
        <v/>
      </c>
      <c r="J2578" s="70"/>
      <c r="K2578" s="70"/>
      <c r="L2578" s="19"/>
    </row>
    <row r="2579" spans="1:12" x14ac:dyDescent="0.25">
      <c r="A2579" s="24"/>
      <c r="B2579" s="27"/>
      <c r="D2579" s="39"/>
      <c r="E2579" s="140" t="str">
        <f t="shared" si="80"/>
        <v/>
      </c>
      <c r="F2579" s="140"/>
      <c r="G2579" s="140" t="str">
        <f t="shared" si="81"/>
        <v/>
      </c>
      <c r="J2579" s="70"/>
      <c r="K2579" s="70"/>
      <c r="L2579" s="19"/>
    </row>
    <row r="2580" spans="1:12" x14ac:dyDescent="0.25">
      <c r="A2580" s="24"/>
      <c r="B2580" s="27"/>
      <c r="D2580" s="39"/>
      <c r="E2580" s="140" t="str">
        <f t="shared" si="80"/>
        <v/>
      </c>
      <c r="F2580" s="140"/>
      <c r="G2580" s="140" t="str">
        <f t="shared" si="81"/>
        <v/>
      </c>
      <c r="J2580" s="70"/>
      <c r="K2580" s="70"/>
      <c r="L2580" s="19"/>
    </row>
    <row r="2581" spans="1:12" x14ac:dyDescent="0.25">
      <c r="A2581" s="24"/>
      <c r="B2581" s="27"/>
      <c r="D2581" s="39"/>
      <c r="E2581" s="140" t="str">
        <f t="shared" si="80"/>
        <v/>
      </c>
      <c r="F2581" s="140"/>
      <c r="G2581" s="140" t="str">
        <f t="shared" si="81"/>
        <v/>
      </c>
      <c r="J2581" s="70"/>
      <c r="K2581" s="70"/>
      <c r="L2581" s="19"/>
    </row>
    <row r="2582" spans="1:12" x14ac:dyDescent="0.25">
      <c r="A2582" s="24"/>
      <c r="B2582" s="27"/>
      <c r="D2582" s="39"/>
      <c r="E2582" s="140" t="str">
        <f t="shared" si="80"/>
        <v/>
      </c>
      <c r="F2582" s="140"/>
      <c r="G2582" s="140" t="str">
        <f t="shared" si="81"/>
        <v/>
      </c>
      <c r="J2582" s="70"/>
      <c r="K2582" s="70"/>
      <c r="L2582" s="19"/>
    </row>
    <row r="2583" spans="1:12" x14ac:dyDescent="0.25">
      <c r="A2583" s="24"/>
      <c r="B2583" s="27"/>
      <c r="D2583" s="39"/>
      <c r="E2583" s="140" t="str">
        <f t="shared" si="80"/>
        <v/>
      </c>
      <c r="F2583" s="140"/>
      <c r="G2583" s="140" t="str">
        <f t="shared" si="81"/>
        <v/>
      </c>
      <c r="J2583" s="70"/>
      <c r="K2583" s="70"/>
      <c r="L2583" s="19"/>
    </row>
    <row r="2584" spans="1:12" x14ac:dyDescent="0.25">
      <c r="A2584" s="24"/>
      <c r="B2584" s="27"/>
      <c r="D2584" s="39"/>
      <c r="E2584" s="140" t="str">
        <f t="shared" si="80"/>
        <v/>
      </c>
      <c r="F2584" s="140"/>
      <c r="G2584" s="140" t="str">
        <f t="shared" si="81"/>
        <v/>
      </c>
      <c r="J2584" s="70"/>
      <c r="K2584" s="70"/>
      <c r="L2584" s="19"/>
    </row>
    <row r="2585" spans="1:12" x14ac:dyDescent="0.25">
      <c r="A2585" s="24"/>
      <c r="B2585" s="27"/>
      <c r="D2585" s="39"/>
      <c r="E2585" s="140" t="str">
        <f t="shared" si="80"/>
        <v/>
      </c>
      <c r="F2585" s="140"/>
      <c r="G2585" s="140" t="str">
        <f t="shared" si="81"/>
        <v/>
      </c>
      <c r="J2585" s="70"/>
      <c r="K2585" s="70"/>
      <c r="L2585" s="19"/>
    </row>
    <row r="2586" spans="1:12" x14ac:dyDescent="0.25">
      <c r="A2586" s="24"/>
      <c r="B2586" s="27"/>
      <c r="D2586" s="39"/>
      <c r="E2586" s="140" t="str">
        <f t="shared" si="80"/>
        <v/>
      </c>
      <c r="F2586" s="140"/>
      <c r="G2586" s="140" t="str">
        <f t="shared" si="81"/>
        <v/>
      </c>
      <c r="J2586" s="70"/>
      <c r="K2586" s="70"/>
      <c r="L2586" s="19"/>
    </row>
    <row r="2587" spans="1:12" x14ac:dyDescent="0.25">
      <c r="A2587" s="24"/>
      <c r="B2587" s="27"/>
      <c r="D2587" s="39"/>
      <c r="E2587" s="140" t="str">
        <f t="shared" si="80"/>
        <v/>
      </c>
      <c r="F2587" s="140"/>
      <c r="G2587" s="140" t="str">
        <f t="shared" si="81"/>
        <v/>
      </c>
      <c r="J2587" s="70"/>
      <c r="K2587" s="70"/>
      <c r="L2587" s="19"/>
    </row>
    <row r="2588" spans="1:12" x14ac:dyDescent="0.25">
      <c r="A2588" s="24"/>
      <c r="B2588" s="27"/>
      <c r="D2588" s="39"/>
      <c r="E2588" s="140" t="str">
        <f t="shared" si="80"/>
        <v/>
      </c>
      <c r="F2588" s="140"/>
      <c r="G2588" s="140" t="str">
        <f t="shared" si="81"/>
        <v/>
      </c>
      <c r="J2588" s="70"/>
      <c r="K2588" s="70"/>
      <c r="L2588" s="19"/>
    </row>
    <row r="2589" spans="1:12" x14ac:dyDescent="0.25">
      <c r="A2589" s="24"/>
      <c r="B2589" s="27"/>
      <c r="D2589" s="39"/>
      <c r="E2589" s="140" t="str">
        <f t="shared" si="80"/>
        <v/>
      </c>
      <c r="F2589" s="140"/>
      <c r="G2589" s="140" t="str">
        <f t="shared" si="81"/>
        <v/>
      </c>
      <c r="J2589" s="70"/>
      <c r="K2589" s="70"/>
      <c r="L2589" s="19"/>
    </row>
    <row r="2590" spans="1:12" x14ac:dyDescent="0.25">
      <c r="A2590" s="24"/>
      <c r="B2590" s="27"/>
      <c r="D2590" s="39"/>
      <c r="E2590" s="140" t="str">
        <f t="shared" si="80"/>
        <v/>
      </c>
      <c r="F2590" s="140"/>
      <c r="G2590" s="140" t="str">
        <f t="shared" si="81"/>
        <v/>
      </c>
      <c r="J2590" s="70"/>
      <c r="K2590" s="70"/>
      <c r="L2590" s="19"/>
    </row>
    <row r="2591" spans="1:12" x14ac:dyDescent="0.25">
      <c r="A2591" s="24"/>
      <c r="B2591" s="27"/>
      <c r="D2591" s="39"/>
      <c r="E2591" s="140" t="str">
        <f t="shared" si="80"/>
        <v/>
      </c>
      <c r="F2591" s="140"/>
      <c r="G2591" s="140" t="str">
        <f t="shared" si="81"/>
        <v/>
      </c>
      <c r="J2591" s="70"/>
      <c r="K2591" s="70"/>
      <c r="L2591" s="19"/>
    </row>
    <row r="2592" spans="1:12" x14ac:dyDescent="0.25">
      <c r="A2592" s="24"/>
      <c r="B2592" s="27"/>
      <c r="D2592" s="39"/>
      <c r="E2592" s="140" t="str">
        <f t="shared" si="80"/>
        <v/>
      </c>
      <c r="F2592" s="140"/>
      <c r="G2592" s="140" t="str">
        <f t="shared" si="81"/>
        <v/>
      </c>
      <c r="J2592" s="70"/>
      <c r="K2592" s="70"/>
      <c r="L2592" s="19"/>
    </row>
    <row r="2593" spans="1:12" x14ac:dyDescent="0.25">
      <c r="A2593" s="24"/>
      <c r="B2593" s="27"/>
      <c r="D2593" s="39"/>
      <c r="E2593" s="140" t="str">
        <f t="shared" si="80"/>
        <v/>
      </c>
      <c r="F2593" s="140"/>
      <c r="G2593" s="140" t="str">
        <f t="shared" si="81"/>
        <v/>
      </c>
      <c r="J2593" s="70"/>
      <c r="K2593" s="70"/>
      <c r="L2593" s="19"/>
    </row>
    <row r="2594" spans="1:12" x14ac:dyDescent="0.25">
      <c r="A2594" s="24"/>
      <c r="B2594" s="27"/>
      <c r="D2594" s="39"/>
      <c r="E2594" s="140" t="str">
        <f t="shared" si="80"/>
        <v/>
      </c>
      <c r="F2594" s="140"/>
      <c r="G2594" s="140" t="str">
        <f t="shared" si="81"/>
        <v/>
      </c>
      <c r="J2594" s="70"/>
      <c r="K2594" s="70"/>
      <c r="L2594" s="19"/>
    </row>
    <row r="2595" spans="1:12" x14ac:dyDescent="0.25">
      <c r="A2595" s="24"/>
      <c r="B2595" s="27"/>
      <c r="D2595" s="39"/>
      <c r="E2595" s="140" t="str">
        <f t="shared" si="80"/>
        <v/>
      </c>
      <c r="F2595" s="140"/>
      <c r="G2595" s="140" t="str">
        <f t="shared" si="81"/>
        <v/>
      </c>
      <c r="J2595" s="70"/>
      <c r="K2595" s="70"/>
      <c r="L2595" s="19"/>
    </row>
    <row r="2596" spans="1:12" x14ac:dyDescent="0.25">
      <c r="A2596" s="24"/>
      <c r="B2596" s="27"/>
      <c r="D2596" s="39"/>
      <c r="E2596" s="140" t="str">
        <f t="shared" si="80"/>
        <v/>
      </c>
      <c r="F2596" s="140"/>
      <c r="G2596" s="140" t="str">
        <f t="shared" si="81"/>
        <v/>
      </c>
      <c r="J2596" s="70"/>
      <c r="K2596" s="70"/>
      <c r="L2596" s="19"/>
    </row>
    <row r="2597" spans="1:12" x14ac:dyDescent="0.25">
      <c r="A2597" s="24"/>
      <c r="B2597" s="27"/>
      <c r="D2597" s="39"/>
      <c r="E2597" s="140" t="str">
        <f t="shared" si="80"/>
        <v/>
      </c>
      <c r="F2597" s="140"/>
      <c r="G2597" s="140" t="str">
        <f t="shared" si="81"/>
        <v/>
      </c>
      <c r="J2597" s="70"/>
      <c r="K2597" s="70"/>
      <c r="L2597" s="19"/>
    </row>
    <row r="2598" spans="1:12" x14ac:dyDescent="0.25">
      <c r="A2598" s="24"/>
      <c r="B2598" s="27"/>
      <c r="D2598" s="39"/>
      <c r="E2598" s="140" t="str">
        <f t="shared" si="80"/>
        <v/>
      </c>
      <c r="F2598" s="140"/>
      <c r="G2598" s="140" t="str">
        <f t="shared" si="81"/>
        <v/>
      </c>
      <c r="J2598" s="70"/>
      <c r="K2598" s="70"/>
      <c r="L2598" s="19"/>
    </row>
    <row r="2599" spans="1:12" x14ac:dyDescent="0.25">
      <c r="A2599" s="24"/>
      <c r="B2599" s="27"/>
      <c r="D2599" s="39"/>
      <c r="E2599" s="140" t="str">
        <f t="shared" si="80"/>
        <v/>
      </c>
      <c r="F2599" s="140"/>
      <c r="G2599" s="140" t="str">
        <f t="shared" si="81"/>
        <v/>
      </c>
      <c r="J2599" s="70"/>
      <c r="K2599" s="70"/>
      <c r="L2599" s="19"/>
    </row>
    <row r="2600" spans="1:12" x14ac:dyDescent="0.25">
      <c r="A2600" s="24"/>
      <c r="B2600" s="27"/>
      <c r="D2600" s="39"/>
      <c r="E2600" s="140" t="str">
        <f t="shared" si="80"/>
        <v/>
      </c>
      <c r="F2600" s="140"/>
      <c r="G2600" s="140" t="str">
        <f t="shared" si="81"/>
        <v/>
      </c>
      <c r="J2600" s="70"/>
      <c r="K2600" s="70"/>
      <c r="L2600" s="19"/>
    </row>
    <row r="2601" spans="1:12" x14ac:dyDescent="0.25">
      <c r="A2601" s="24"/>
      <c r="B2601" s="27"/>
      <c r="D2601" s="39"/>
      <c r="E2601" s="140" t="str">
        <f t="shared" si="80"/>
        <v/>
      </c>
      <c r="F2601" s="140"/>
      <c r="G2601" s="140" t="str">
        <f t="shared" si="81"/>
        <v/>
      </c>
      <c r="J2601" s="70"/>
      <c r="K2601" s="70"/>
      <c r="L2601" s="19"/>
    </row>
    <row r="2602" spans="1:12" x14ac:dyDescent="0.25">
      <c r="A2602" s="24"/>
      <c r="B2602" s="27"/>
      <c r="D2602" s="39"/>
      <c r="E2602" s="140" t="str">
        <f t="shared" si="80"/>
        <v/>
      </c>
      <c r="F2602" s="140"/>
      <c r="G2602" s="140" t="str">
        <f t="shared" si="81"/>
        <v/>
      </c>
      <c r="J2602" s="70"/>
      <c r="K2602" s="70"/>
      <c r="L2602" s="19"/>
    </row>
    <row r="2603" spans="1:12" x14ac:dyDescent="0.25">
      <c r="A2603" s="24"/>
      <c r="B2603" s="27"/>
      <c r="D2603" s="39"/>
      <c r="E2603" s="140" t="str">
        <f t="shared" si="80"/>
        <v/>
      </c>
      <c r="F2603" s="140"/>
      <c r="G2603" s="140" t="str">
        <f t="shared" si="81"/>
        <v/>
      </c>
      <c r="J2603" s="70"/>
      <c r="K2603" s="70"/>
      <c r="L2603" s="19"/>
    </row>
    <row r="2604" spans="1:12" x14ac:dyDescent="0.25">
      <c r="A2604" s="24"/>
      <c r="B2604" s="27"/>
      <c r="D2604" s="39"/>
      <c r="E2604" s="140" t="str">
        <f t="shared" si="80"/>
        <v/>
      </c>
      <c r="F2604" s="140"/>
      <c r="G2604" s="140" t="str">
        <f t="shared" si="81"/>
        <v/>
      </c>
      <c r="J2604" s="70"/>
      <c r="K2604" s="70"/>
      <c r="L2604" s="19"/>
    </row>
    <row r="2605" spans="1:12" x14ac:dyDescent="0.25">
      <c r="A2605" s="24"/>
      <c r="B2605" s="27"/>
      <c r="D2605" s="39"/>
      <c r="E2605" s="140" t="str">
        <f t="shared" si="80"/>
        <v/>
      </c>
      <c r="F2605" s="140"/>
      <c r="G2605" s="140" t="str">
        <f t="shared" si="81"/>
        <v/>
      </c>
      <c r="J2605" s="70"/>
      <c r="K2605" s="70"/>
      <c r="L2605" s="19"/>
    </row>
    <row r="2606" spans="1:12" x14ac:dyDescent="0.25">
      <c r="A2606" s="24"/>
      <c r="B2606" s="27"/>
      <c r="D2606" s="39"/>
      <c r="E2606" s="140" t="str">
        <f t="shared" si="80"/>
        <v/>
      </c>
      <c r="F2606" s="140"/>
      <c r="G2606" s="140" t="str">
        <f t="shared" si="81"/>
        <v/>
      </c>
      <c r="J2606" s="70"/>
      <c r="K2606" s="70"/>
      <c r="L2606" s="19"/>
    </row>
    <row r="2607" spans="1:12" x14ac:dyDescent="0.25">
      <c r="A2607" s="24"/>
      <c r="B2607" s="27"/>
      <c r="D2607" s="39"/>
      <c r="E2607" s="140" t="str">
        <f t="shared" si="80"/>
        <v/>
      </c>
      <c r="F2607" s="140"/>
      <c r="G2607" s="140" t="str">
        <f t="shared" si="81"/>
        <v/>
      </c>
      <c r="J2607" s="70"/>
      <c r="K2607" s="70"/>
      <c r="L2607" s="19"/>
    </row>
    <row r="2608" spans="1:12" x14ac:dyDescent="0.25">
      <c r="A2608" s="24"/>
      <c r="B2608" s="27"/>
      <c r="D2608" s="39"/>
      <c r="E2608" s="140" t="str">
        <f t="shared" si="80"/>
        <v/>
      </c>
      <c r="F2608" s="140"/>
      <c r="G2608" s="140" t="str">
        <f t="shared" si="81"/>
        <v/>
      </c>
      <c r="J2608" s="70"/>
      <c r="K2608" s="70"/>
      <c r="L2608" s="19"/>
    </row>
    <row r="2609" spans="1:12" x14ac:dyDescent="0.25">
      <c r="A2609" s="24"/>
      <c r="B2609" s="27"/>
      <c r="D2609" s="39"/>
      <c r="E2609" s="140" t="str">
        <f t="shared" si="80"/>
        <v/>
      </c>
      <c r="F2609" s="140"/>
      <c r="G2609" s="140" t="str">
        <f t="shared" si="81"/>
        <v/>
      </c>
      <c r="J2609" s="70"/>
      <c r="K2609" s="70"/>
      <c r="L2609" s="19"/>
    </row>
    <row r="2610" spans="1:12" x14ac:dyDescent="0.25">
      <c r="A2610" s="24"/>
      <c r="B2610" s="27"/>
      <c r="D2610" s="39"/>
      <c r="E2610" s="140" t="str">
        <f t="shared" si="80"/>
        <v/>
      </c>
      <c r="F2610" s="140"/>
      <c r="G2610" s="140" t="str">
        <f t="shared" si="81"/>
        <v/>
      </c>
      <c r="J2610" s="70"/>
      <c r="K2610" s="70"/>
      <c r="L2610" s="19"/>
    </row>
    <row r="2611" spans="1:12" x14ac:dyDescent="0.25">
      <c r="A2611" s="24"/>
      <c r="B2611" s="27"/>
      <c r="D2611" s="39"/>
      <c r="E2611" s="140" t="str">
        <f t="shared" si="80"/>
        <v/>
      </c>
      <c r="F2611" s="140"/>
      <c r="G2611" s="140" t="str">
        <f t="shared" si="81"/>
        <v/>
      </c>
      <c r="J2611" s="70"/>
      <c r="K2611" s="70"/>
      <c r="L2611" s="19"/>
    </row>
    <row r="2612" spans="1:12" x14ac:dyDescent="0.25">
      <c r="A2612" s="24"/>
      <c r="B2612" s="27"/>
      <c r="D2612" s="39"/>
      <c r="E2612" s="140" t="str">
        <f t="shared" si="80"/>
        <v/>
      </c>
      <c r="F2612" s="140"/>
      <c r="G2612" s="140" t="str">
        <f t="shared" si="81"/>
        <v/>
      </c>
      <c r="J2612" s="70"/>
      <c r="K2612" s="70"/>
      <c r="L2612" s="19"/>
    </row>
    <row r="2613" spans="1:12" x14ac:dyDescent="0.25">
      <c r="A2613" s="24"/>
      <c r="B2613" s="27"/>
      <c r="D2613" s="39"/>
      <c r="E2613" s="140" t="str">
        <f t="shared" si="80"/>
        <v/>
      </c>
      <c r="F2613" s="140"/>
      <c r="G2613" s="140" t="str">
        <f t="shared" si="81"/>
        <v/>
      </c>
      <c r="J2613" s="70"/>
      <c r="K2613" s="70"/>
      <c r="L2613" s="19"/>
    </row>
    <row r="2614" spans="1:12" x14ac:dyDescent="0.25">
      <c r="A2614" s="24"/>
      <c r="B2614" s="27"/>
      <c r="D2614" s="39"/>
      <c r="E2614" s="140" t="str">
        <f t="shared" si="80"/>
        <v/>
      </c>
      <c r="F2614" s="140"/>
      <c r="G2614" s="140" t="str">
        <f t="shared" si="81"/>
        <v/>
      </c>
      <c r="J2614" s="70"/>
      <c r="K2614" s="70"/>
      <c r="L2614" s="19"/>
    </row>
    <row r="2615" spans="1:12" x14ac:dyDescent="0.25">
      <c r="A2615" s="24"/>
      <c r="B2615" s="27"/>
      <c r="D2615" s="39"/>
      <c r="E2615" s="140" t="str">
        <f t="shared" si="80"/>
        <v/>
      </c>
      <c r="F2615" s="140"/>
      <c r="G2615" s="140" t="str">
        <f t="shared" si="81"/>
        <v/>
      </c>
      <c r="J2615" s="70"/>
      <c r="K2615" s="70"/>
      <c r="L2615" s="19"/>
    </row>
    <row r="2616" spans="1:12" x14ac:dyDescent="0.25">
      <c r="A2616" s="24"/>
      <c r="B2616" s="27"/>
      <c r="D2616" s="39"/>
      <c r="E2616" s="140" t="str">
        <f t="shared" si="80"/>
        <v/>
      </c>
      <c r="F2616" s="140"/>
      <c r="G2616" s="140" t="str">
        <f t="shared" si="81"/>
        <v/>
      </c>
      <c r="J2616" s="70"/>
      <c r="K2616" s="70"/>
      <c r="L2616" s="19"/>
    </row>
    <row r="2617" spans="1:12" x14ac:dyDescent="0.25">
      <c r="A2617" s="24"/>
      <c r="B2617" s="27"/>
      <c r="D2617" s="39"/>
      <c r="E2617" s="140" t="str">
        <f t="shared" si="80"/>
        <v/>
      </c>
      <c r="F2617" s="140"/>
      <c r="G2617" s="140" t="str">
        <f t="shared" si="81"/>
        <v/>
      </c>
      <c r="J2617" s="70"/>
      <c r="K2617" s="70"/>
      <c r="L2617" s="19"/>
    </row>
    <row r="2618" spans="1:12" x14ac:dyDescent="0.25">
      <c r="A2618" s="24"/>
      <c r="B2618" s="27"/>
      <c r="D2618" s="39"/>
      <c r="E2618" s="140" t="str">
        <f t="shared" si="80"/>
        <v/>
      </c>
      <c r="F2618" s="140"/>
      <c r="G2618" s="140" t="str">
        <f t="shared" si="81"/>
        <v/>
      </c>
      <c r="J2618" s="70"/>
      <c r="K2618" s="70"/>
      <c r="L2618" s="19"/>
    </row>
    <row r="2619" spans="1:12" x14ac:dyDescent="0.25">
      <c r="A2619" s="24"/>
      <c r="B2619" s="27"/>
      <c r="D2619" s="39"/>
      <c r="E2619" s="140" t="str">
        <f t="shared" si="80"/>
        <v/>
      </c>
      <c r="F2619" s="140"/>
      <c r="G2619" s="140" t="str">
        <f t="shared" si="81"/>
        <v/>
      </c>
      <c r="J2619" s="70"/>
      <c r="K2619" s="70"/>
      <c r="L2619" s="19"/>
    </row>
    <row r="2620" spans="1:12" x14ac:dyDescent="0.25">
      <c r="A2620" s="24"/>
      <c r="B2620" s="27"/>
      <c r="D2620" s="39"/>
      <c r="E2620" s="140" t="str">
        <f t="shared" si="80"/>
        <v/>
      </c>
      <c r="F2620" s="140"/>
      <c r="G2620" s="140" t="str">
        <f t="shared" si="81"/>
        <v/>
      </c>
      <c r="J2620" s="70"/>
      <c r="K2620" s="70"/>
      <c r="L2620" s="19"/>
    </row>
    <row r="2621" spans="1:12" x14ac:dyDescent="0.25">
      <c r="A2621" s="24"/>
      <c r="B2621" s="27"/>
      <c r="D2621" s="39"/>
      <c r="E2621" s="140" t="str">
        <f t="shared" si="80"/>
        <v/>
      </c>
      <c r="F2621" s="140"/>
      <c r="G2621" s="140" t="str">
        <f t="shared" si="81"/>
        <v/>
      </c>
      <c r="J2621" s="70"/>
      <c r="K2621" s="70"/>
      <c r="L2621" s="19"/>
    </row>
    <row r="2622" spans="1:12" x14ac:dyDescent="0.25">
      <c r="A2622" s="24"/>
      <c r="B2622" s="27"/>
      <c r="D2622" s="39"/>
      <c r="E2622" s="140" t="str">
        <f t="shared" si="80"/>
        <v/>
      </c>
      <c r="F2622" s="140"/>
      <c r="G2622" s="140" t="str">
        <f t="shared" si="81"/>
        <v/>
      </c>
      <c r="J2622" s="70"/>
      <c r="K2622" s="70"/>
      <c r="L2622" s="19"/>
    </row>
    <row r="2623" spans="1:12" x14ac:dyDescent="0.25">
      <c r="A2623" s="24"/>
      <c r="B2623" s="27"/>
      <c r="D2623" s="39"/>
      <c r="E2623" s="140" t="str">
        <f t="shared" si="80"/>
        <v/>
      </c>
      <c r="F2623" s="140"/>
      <c r="G2623" s="140" t="str">
        <f t="shared" si="81"/>
        <v/>
      </c>
      <c r="J2623" s="70"/>
      <c r="K2623" s="70"/>
      <c r="L2623" s="19"/>
    </row>
    <row r="2624" spans="1:12" x14ac:dyDescent="0.25">
      <c r="A2624" s="24"/>
      <c r="B2624" s="27"/>
      <c r="D2624" s="39"/>
      <c r="E2624" s="140" t="str">
        <f t="shared" si="80"/>
        <v/>
      </c>
      <c r="F2624" s="140"/>
      <c r="G2624" s="140" t="str">
        <f t="shared" si="81"/>
        <v/>
      </c>
      <c r="J2624" s="70"/>
      <c r="K2624" s="70"/>
      <c r="L2624" s="19"/>
    </row>
    <row r="2625" spans="1:12" x14ac:dyDescent="0.25">
      <c r="A2625" s="24"/>
      <c r="B2625" s="27"/>
      <c r="D2625" s="39"/>
      <c r="E2625" s="140" t="str">
        <f t="shared" si="80"/>
        <v/>
      </c>
      <c r="F2625" s="140"/>
      <c r="G2625" s="140" t="str">
        <f t="shared" si="81"/>
        <v/>
      </c>
      <c r="J2625" s="70"/>
      <c r="K2625" s="70"/>
      <c r="L2625" s="19"/>
    </row>
    <row r="2626" spans="1:12" x14ac:dyDescent="0.25">
      <c r="A2626" s="24"/>
      <c r="B2626" s="27"/>
      <c r="D2626" s="39"/>
      <c r="E2626" s="140" t="str">
        <f t="shared" ref="E2626:E2689" si="82">IF(COUNTIFS($B:$B,B2626,$F:$F,"&lt;="&amp;5,$D:$D,"&lt;="&amp;5)&gt;=3,"忠","")</f>
        <v/>
      </c>
      <c r="F2626" s="140"/>
      <c r="G2626" s="140" t="str">
        <f t="shared" ref="G2626:G2689" si="83">IF(F2626&lt;=5,
    IF(COUNTIFS($B:$B,TRIM($B2626),$F:$F,"&lt;=5",$AC:$AC,"&lt;&gt;"&amp;LOOKUP(1,0/((TRIM($B:$B)=TRIM($B2626))*($F:$F=1)),$AC:$AC))&gt;0,
    "倉",""),
"")</f>
        <v/>
      </c>
      <c r="J2626" s="70"/>
      <c r="K2626" s="70"/>
      <c r="L2626" s="19"/>
    </row>
    <row r="2627" spans="1:12" x14ac:dyDescent="0.25">
      <c r="A2627" s="24"/>
      <c r="B2627" s="27"/>
      <c r="D2627" s="39"/>
      <c r="E2627" s="140" t="str">
        <f t="shared" si="82"/>
        <v/>
      </c>
      <c r="F2627" s="140"/>
      <c r="G2627" s="140" t="str">
        <f t="shared" si="83"/>
        <v/>
      </c>
      <c r="J2627" s="70"/>
      <c r="K2627" s="70"/>
      <c r="L2627" s="19"/>
    </row>
    <row r="2628" spans="1:12" x14ac:dyDescent="0.25">
      <c r="A2628" s="24"/>
      <c r="B2628" s="27"/>
      <c r="D2628" s="39"/>
      <c r="E2628" s="140" t="str">
        <f t="shared" si="82"/>
        <v/>
      </c>
      <c r="F2628" s="140"/>
      <c r="G2628" s="140" t="str">
        <f t="shared" si="83"/>
        <v/>
      </c>
      <c r="J2628" s="70"/>
      <c r="K2628" s="70"/>
      <c r="L2628" s="19"/>
    </row>
    <row r="2629" spans="1:12" x14ac:dyDescent="0.25">
      <c r="A2629" s="24"/>
      <c r="B2629" s="27"/>
      <c r="D2629" s="39"/>
      <c r="E2629" s="140" t="str">
        <f t="shared" si="82"/>
        <v/>
      </c>
      <c r="F2629" s="140"/>
      <c r="G2629" s="140" t="str">
        <f t="shared" si="83"/>
        <v/>
      </c>
      <c r="J2629" s="70"/>
      <c r="K2629" s="70"/>
      <c r="L2629" s="19"/>
    </row>
    <row r="2630" spans="1:12" x14ac:dyDescent="0.25">
      <c r="A2630" s="24"/>
      <c r="B2630" s="27"/>
      <c r="D2630" s="39"/>
      <c r="E2630" s="140" t="str">
        <f t="shared" si="82"/>
        <v/>
      </c>
      <c r="F2630" s="140"/>
      <c r="G2630" s="140" t="str">
        <f t="shared" si="83"/>
        <v/>
      </c>
      <c r="J2630" s="70"/>
      <c r="K2630" s="70"/>
      <c r="L2630" s="19"/>
    </row>
    <row r="2631" spans="1:12" x14ac:dyDescent="0.25">
      <c r="A2631" s="24"/>
      <c r="B2631" s="27"/>
      <c r="D2631" s="39"/>
      <c r="E2631" s="140" t="str">
        <f t="shared" si="82"/>
        <v/>
      </c>
      <c r="F2631" s="140"/>
      <c r="G2631" s="140" t="str">
        <f t="shared" si="83"/>
        <v/>
      </c>
      <c r="J2631" s="70"/>
      <c r="K2631" s="70"/>
      <c r="L2631" s="19"/>
    </row>
    <row r="2632" spans="1:12" x14ac:dyDescent="0.25">
      <c r="A2632" s="24"/>
      <c r="B2632" s="27"/>
      <c r="D2632" s="39"/>
      <c r="E2632" s="140" t="str">
        <f t="shared" si="82"/>
        <v/>
      </c>
      <c r="F2632" s="140"/>
      <c r="G2632" s="140" t="str">
        <f t="shared" si="83"/>
        <v/>
      </c>
      <c r="J2632" s="70"/>
      <c r="K2632" s="70"/>
      <c r="L2632" s="19"/>
    </row>
    <row r="2633" spans="1:12" x14ac:dyDescent="0.25">
      <c r="A2633" s="24"/>
      <c r="B2633" s="27"/>
      <c r="D2633" s="39"/>
      <c r="E2633" s="140" t="str">
        <f t="shared" si="82"/>
        <v/>
      </c>
      <c r="F2633" s="140"/>
      <c r="G2633" s="140" t="str">
        <f t="shared" si="83"/>
        <v/>
      </c>
      <c r="J2633" s="70"/>
      <c r="K2633" s="70"/>
      <c r="L2633" s="19"/>
    </row>
    <row r="2634" spans="1:12" x14ac:dyDescent="0.25">
      <c r="A2634" s="24"/>
      <c r="B2634" s="27"/>
      <c r="D2634" s="39"/>
      <c r="E2634" s="140" t="str">
        <f t="shared" si="82"/>
        <v/>
      </c>
      <c r="F2634" s="140"/>
      <c r="G2634" s="140" t="str">
        <f t="shared" si="83"/>
        <v/>
      </c>
      <c r="J2634" s="70"/>
      <c r="K2634" s="70"/>
      <c r="L2634" s="19"/>
    </row>
    <row r="2635" spans="1:12" x14ac:dyDescent="0.25">
      <c r="A2635" s="24"/>
      <c r="B2635" s="27"/>
      <c r="D2635" s="39"/>
      <c r="E2635" s="140" t="str">
        <f t="shared" si="82"/>
        <v/>
      </c>
      <c r="F2635" s="140"/>
      <c r="G2635" s="140" t="str">
        <f t="shared" si="83"/>
        <v/>
      </c>
      <c r="J2635" s="70"/>
      <c r="K2635" s="70"/>
      <c r="L2635" s="19"/>
    </row>
    <row r="2636" spans="1:12" x14ac:dyDescent="0.25">
      <c r="A2636" s="24"/>
      <c r="B2636" s="27"/>
      <c r="D2636" s="39"/>
      <c r="E2636" s="140" t="str">
        <f t="shared" si="82"/>
        <v/>
      </c>
      <c r="F2636" s="140"/>
      <c r="G2636" s="140" t="str">
        <f t="shared" si="83"/>
        <v/>
      </c>
      <c r="J2636" s="70"/>
      <c r="K2636" s="70"/>
      <c r="L2636" s="19"/>
    </row>
    <row r="2637" spans="1:12" x14ac:dyDescent="0.25">
      <c r="A2637" s="24"/>
      <c r="B2637" s="27"/>
      <c r="D2637" s="39"/>
      <c r="E2637" s="140" t="str">
        <f t="shared" si="82"/>
        <v/>
      </c>
      <c r="F2637" s="140"/>
      <c r="G2637" s="140" t="str">
        <f t="shared" si="83"/>
        <v/>
      </c>
      <c r="J2637" s="70"/>
      <c r="K2637" s="70"/>
      <c r="L2637" s="19"/>
    </row>
    <row r="2638" spans="1:12" x14ac:dyDescent="0.25">
      <c r="A2638" s="24"/>
      <c r="B2638" s="27"/>
      <c r="D2638" s="39"/>
      <c r="E2638" s="140" t="str">
        <f t="shared" si="82"/>
        <v/>
      </c>
      <c r="F2638" s="140"/>
      <c r="G2638" s="140" t="str">
        <f t="shared" si="83"/>
        <v/>
      </c>
      <c r="J2638" s="70"/>
      <c r="K2638" s="70"/>
      <c r="L2638" s="19"/>
    </row>
    <row r="2639" spans="1:12" x14ac:dyDescent="0.25">
      <c r="A2639" s="24"/>
      <c r="B2639" s="27"/>
      <c r="D2639" s="39"/>
      <c r="E2639" s="140" t="str">
        <f t="shared" si="82"/>
        <v/>
      </c>
      <c r="F2639" s="140"/>
      <c r="G2639" s="140" t="str">
        <f t="shared" si="83"/>
        <v/>
      </c>
      <c r="J2639" s="70"/>
      <c r="K2639" s="70"/>
      <c r="L2639" s="19"/>
    </row>
    <row r="2640" spans="1:12" x14ac:dyDescent="0.25">
      <c r="A2640" s="24"/>
      <c r="B2640" s="27"/>
      <c r="D2640" s="39"/>
      <c r="E2640" s="140" t="str">
        <f t="shared" si="82"/>
        <v/>
      </c>
      <c r="F2640" s="140"/>
      <c r="G2640" s="140" t="str">
        <f t="shared" si="83"/>
        <v/>
      </c>
      <c r="J2640" s="70"/>
      <c r="K2640" s="70"/>
      <c r="L2640" s="19"/>
    </row>
    <row r="2641" spans="1:12" x14ac:dyDescent="0.25">
      <c r="A2641" s="24"/>
      <c r="B2641" s="27"/>
      <c r="D2641" s="39"/>
      <c r="E2641" s="140" t="str">
        <f t="shared" si="82"/>
        <v/>
      </c>
      <c r="F2641" s="140"/>
      <c r="G2641" s="140" t="str">
        <f t="shared" si="83"/>
        <v/>
      </c>
      <c r="J2641" s="70"/>
      <c r="K2641" s="70"/>
      <c r="L2641" s="19"/>
    </row>
    <row r="2642" spans="1:12" x14ac:dyDescent="0.25">
      <c r="A2642" s="24"/>
      <c r="B2642" s="27"/>
      <c r="D2642" s="39"/>
      <c r="E2642" s="140" t="str">
        <f t="shared" si="82"/>
        <v/>
      </c>
      <c r="F2642" s="140"/>
      <c r="G2642" s="140" t="str">
        <f t="shared" si="83"/>
        <v/>
      </c>
      <c r="J2642" s="70"/>
      <c r="K2642" s="70"/>
      <c r="L2642" s="19"/>
    </row>
    <row r="2643" spans="1:12" x14ac:dyDescent="0.25">
      <c r="A2643" s="24"/>
      <c r="B2643" s="27"/>
      <c r="D2643" s="39"/>
      <c r="E2643" s="140" t="str">
        <f t="shared" si="82"/>
        <v/>
      </c>
      <c r="F2643" s="140"/>
      <c r="G2643" s="140" t="str">
        <f t="shared" si="83"/>
        <v/>
      </c>
      <c r="J2643" s="70"/>
      <c r="K2643" s="70"/>
      <c r="L2643" s="19"/>
    </row>
    <row r="2644" spans="1:12" x14ac:dyDescent="0.25">
      <c r="A2644" s="24"/>
      <c r="B2644" s="27"/>
      <c r="D2644" s="39"/>
      <c r="E2644" s="140" t="str">
        <f t="shared" si="82"/>
        <v/>
      </c>
      <c r="F2644" s="140"/>
      <c r="G2644" s="140" t="str">
        <f t="shared" si="83"/>
        <v/>
      </c>
      <c r="J2644" s="70"/>
      <c r="K2644" s="70"/>
      <c r="L2644" s="19"/>
    </row>
    <row r="2645" spans="1:12" x14ac:dyDescent="0.25">
      <c r="A2645" s="24"/>
      <c r="B2645" s="27"/>
      <c r="D2645" s="39"/>
      <c r="E2645" s="140" t="str">
        <f t="shared" si="82"/>
        <v/>
      </c>
      <c r="F2645" s="140"/>
      <c r="G2645" s="140" t="str">
        <f t="shared" si="83"/>
        <v/>
      </c>
      <c r="J2645" s="70"/>
      <c r="K2645" s="70"/>
      <c r="L2645" s="19"/>
    </row>
    <row r="2646" spans="1:12" x14ac:dyDescent="0.25">
      <c r="A2646" s="24"/>
      <c r="B2646" s="27"/>
      <c r="D2646" s="39"/>
      <c r="E2646" s="140" t="str">
        <f t="shared" si="82"/>
        <v/>
      </c>
      <c r="F2646" s="140"/>
      <c r="G2646" s="140" t="str">
        <f t="shared" si="83"/>
        <v/>
      </c>
      <c r="J2646" s="70"/>
      <c r="K2646" s="70"/>
      <c r="L2646" s="19"/>
    </row>
    <row r="2647" spans="1:12" x14ac:dyDescent="0.25">
      <c r="A2647" s="24"/>
      <c r="B2647" s="27"/>
      <c r="D2647" s="39"/>
      <c r="E2647" s="140" t="str">
        <f t="shared" si="82"/>
        <v/>
      </c>
      <c r="F2647" s="140"/>
      <c r="G2647" s="140" t="str">
        <f t="shared" si="83"/>
        <v/>
      </c>
      <c r="J2647" s="70"/>
      <c r="K2647" s="70"/>
      <c r="L2647" s="19"/>
    </row>
    <row r="2648" spans="1:12" x14ac:dyDescent="0.25">
      <c r="A2648" s="24"/>
      <c r="B2648" s="27"/>
      <c r="D2648" s="39"/>
      <c r="E2648" s="140" t="str">
        <f t="shared" si="82"/>
        <v/>
      </c>
      <c r="F2648" s="140"/>
      <c r="G2648" s="140" t="str">
        <f t="shared" si="83"/>
        <v/>
      </c>
      <c r="J2648" s="70"/>
      <c r="K2648" s="70"/>
      <c r="L2648" s="19"/>
    </row>
    <row r="2649" spans="1:12" x14ac:dyDescent="0.25">
      <c r="A2649" s="24"/>
      <c r="B2649" s="27"/>
      <c r="D2649" s="39"/>
      <c r="E2649" s="140" t="str">
        <f t="shared" si="82"/>
        <v/>
      </c>
      <c r="F2649" s="140"/>
      <c r="G2649" s="140" t="str">
        <f t="shared" si="83"/>
        <v/>
      </c>
      <c r="J2649" s="70"/>
      <c r="K2649" s="70"/>
      <c r="L2649" s="19"/>
    </row>
    <row r="2650" spans="1:12" x14ac:dyDescent="0.25">
      <c r="A2650" s="24"/>
      <c r="B2650" s="27"/>
      <c r="D2650" s="39"/>
      <c r="E2650" s="140" t="str">
        <f t="shared" si="82"/>
        <v/>
      </c>
      <c r="F2650" s="140"/>
      <c r="G2650" s="140" t="str">
        <f t="shared" si="83"/>
        <v/>
      </c>
      <c r="J2650" s="70"/>
      <c r="K2650" s="70"/>
      <c r="L2650" s="19"/>
    </row>
    <row r="2651" spans="1:12" x14ac:dyDescent="0.25">
      <c r="A2651" s="24"/>
      <c r="B2651" s="27"/>
      <c r="D2651" s="39"/>
      <c r="E2651" s="140" t="str">
        <f t="shared" si="82"/>
        <v/>
      </c>
      <c r="F2651" s="140"/>
      <c r="G2651" s="140" t="str">
        <f t="shared" si="83"/>
        <v/>
      </c>
      <c r="J2651" s="70"/>
      <c r="K2651" s="70"/>
      <c r="L2651" s="19"/>
    </row>
    <row r="2652" spans="1:12" x14ac:dyDescent="0.25">
      <c r="A2652" s="24"/>
      <c r="B2652" s="27"/>
      <c r="D2652" s="39"/>
      <c r="E2652" s="140" t="str">
        <f t="shared" si="82"/>
        <v/>
      </c>
      <c r="F2652" s="140"/>
      <c r="G2652" s="140" t="str">
        <f t="shared" si="83"/>
        <v/>
      </c>
      <c r="J2652" s="70"/>
      <c r="K2652" s="70"/>
      <c r="L2652" s="19"/>
    </row>
    <row r="2653" spans="1:12" x14ac:dyDescent="0.25">
      <c r="A2653" s="24"/>
      <c r="B2653" s="27"/>
      <c r="D2653" s="39"/>
      <c r="E2653" s="140" t="str">
        <f t="shared" si="82"/>
        <v/>
      </c>
      <c r="F2653" s="140"/>
      <c r="G2653" s="140" t="str">
        <f t="shared" si="83"/>
        <v/>
      </c>
      <c r="J2653" s="70"/>
      <c r="K2653" s="70"/>
      <c r="L2653" s="19"/>
    </row>
    <row r="2654" spans="1:12" x14ac:dyDescent="0.25">
      <c r="A2654" s="24"/>
      <c r="B2654" s="27"/>
      <c r="D2654" s="39"/>
      <c r="E2654" s="140" t="str">
        <f t="shared" si="82"/>
        <v/>
      </c>
      <c r="F2654" s="140"/>
      <c r="G2654" s="140" t="str">
        <f t="shared" si="83"/>
        <v/>
      </c>
      <c r="J2654" s="70"/>
      <c r="K2654" s="70"/>
      <c r="L2654" s="19"/>
    </row>
    <row r="2655" spans="1:12" x14ac:dyDescent="0.25">
      <c r="A2655" s="24"/>
      <c r="B2655" s="27"/>
      <c r="D2655" s="39"/>
      <c r="E2655" s="140" t="str">
        <f t="shared" si="82"/>
        <v/>
      </c>
      <c r="F2655" s="140"/>
      <c r="G2655" s="140" t="str">
        <f t="shared" si="83"/>
        <v/>
      </c>
      <c r="J2655" s="70"/>
      <c r="K2655" s="70"/>
      <c r="L2655" s="19"/>
    </row>
    <row r="2656" spans="1:12" x14ac:dyDescent="0.25">
      <c r="A2656" s="24"/>
      <c r="B2656" s="27"/>
      <c r="D2656" s="39"/>
      <c r="E2656" s="140" t="str">
        <f t="shared" si="82"/>
        <v/>
      </c>
      <c r="F2656" s="140"/>
      <c r="G2656" s="140" t="str">
        <f t="shared" si="83"/>
        <v/>
      </c>
      <c r="J2656" s="70"/>
      <c r="K2656" s="70"/>
      <c r="L2656" s="19"/>
    </row>
    <row r="2657" spans="1:12" x14ac:dyDescent="0.25">
      <c r="A2657" s="24"/>
      <c r="B2657" s="27"/>
      <c r="D2657" s="39"/>
      <c r="E2657" s="140" t="str">
        <f t="shared" si="82"/>
        <v/>
      </c>
      <c r="F2657" s="140"/>
      <c r="G2657" s="140" t="str">
        <f t="shared" si="83"/>
        <v/>
      </c>
      <c r="J2657" s="70"/>
      <c r="K2657" s="70"/>
      <c r="L2657" s="19"/>
    </row>
    <row r="2658" spans="1:12" x14ac:dyDescent="0.25">
      <c r="A2658" s="24"/>
      <c r="B2658" s="27"/>
      <c r="D2658" s="39"/>
      <c r="E2658" s="140" t="str">
        <f t="shared" si="82"/>
        <v/>
      </c>
      <c r="F2658" s="140"/>
      <c r="G2658" s="140" t="str">
        <f t="shared" si="83"/>
        <v/>
      </c>
      <c r="J2658" s="70"/>
      <c r="K2658" s="70"/>
      <c r="L2658" s="19"/>
    </row>
    <row r="2659" spans="1:12" x14ac:dyDescent="0.25">
      <c r="A2659" s="24"/>
      <c r="B2659" s="27"/>
      <c r="D2659" s="39"/>
      <c r="E2659" s="140" t="str">
        <f t="shared" si="82"/>
        <v/>
      </c>
      <c r="F2659" s="140"/>
      <c r="G2659" s="140" t="str">
        <f t="shared" si="83"/>
        <v/>
      </c>
      <c r="J2659" s="70"/>
      <c r="K2659" s="70"/>
      <c r="L2659" s="19"/>
    </row>
    <row r="2660" spans="1:12" x14ac:dyDescent="0.25">
      <c r="A2660" s="24"/>
      <c r="B2660" s="27"/>
      <c r="D2660" s="39"/>
      <c r="E2660" s="140" t="str">
        <f t="shared" si="82"/>
        <v/>
      </c>
      <c r="F2660" s="140"/>
      <c r="G2660" s="140" t="str">
        <f t="shared" si="83"/>
        <v/>
      </c>
      <c r="J2660" s="70"/>
      <c r="K2660" s="70"/>
      <c r="L2660" s="19"/>
    </row>
    <row r="2661" spans="1:12" x14ac:dyDescent="0.25">
      <c r="A2661" s="24"/>
      <c r="B2661" s="27"/>
      <c r="D2661" s="39"/>
      <c r="E2661" s="140" t="str">
        <f t="shared" si="82"/>
        <v/>
      </c>
      <c r="F2661" s="140"/>
      <c r="G2661" s="140" t="str">
        <f t="shared" si="83"/>
        <v/>
      </c>
      <c r="J2661" s="70"/>
      <c r="K2661" s="70"/>
      <c r="L2661" s="19"/>
    </row>
    <row r="2662" spans="1:12" x14ac:dyDescent="0.25">
      <c r="A2662" s="24"/>
      <c r="B2662" s="27"/>
      <c r="D2662" s="39"/>
      <c r="E2662" s="140" t="str">
        <f t="shared" si="82"/>
        <v/>
      </c>
      <c r="F2662" s="140"/>
      <c r="G2662" s="140" t="str">
        <f t="shared" si="83"/>
        <v/>
      </c>
      <c r="J2662" s="70"/>
      <c r="K2662" s="70"/>
      <c r="L2662" s="19"/>
    </row>
    <row r="2663" spans="1:12" x14ac:dyDescent="0.25">
      <c r="A2663" s="24"/>
      <c r="B2663" s="27"/>
      <c r="D2663" s="39"/>
      <c r="E2663" s="140" t="str">
        <f t="shared" si="82"/>
        <v/>
      </c>
      <c r="F2663" s="140"/>
      <c r="G2663" s="140" t="str">
        <f t="shared" si="83"/>
        <v/>
      </c>
      <c r="J2663" s="70"/>
      <c r="K2663" s="70"/>
      <c r="L2663" s="19"/>
    </row>
    <row r="2664" spans="1:12" x14ac:dyDescent="0.25">
      <c r="A2664" s="24"/>
      <c r="B2664" s="27"/>
      <c r="D2664" s="39"/>
      <c r="E2664" s="140" t="str">
        <f t="shared" si="82"/>
        <v/>
      </c>
      <c r="F2664" s="140"/>
      <c r="G2664" s="140" t="str">
        <f t="shared" si="83"/>
        <v/>
      </c>
      <c r="J2664" s="70"/>
      <c r="K2664" s="70"/>
      <c r="L2664" s="19"/>
    </row>
    <row r="2665" spans="1:12" x14ac:dyDescent="0.25">
      <c r="A2665" s="24"/>
      <c r="B2665" s="27"/>
      <c r="D2665" s="39"/>
      <c r="E2665" s="140" t="str">
        <f t="shared" si="82"/>
        <v/>
      </c>
      <c r="F2665" s="140"/>
      <c r="G2665" s="140" t="str">
        <f t="shared" si="83"/>
        <v/>
      </c>
      <c r="J2665" s="70"/>
      <c r="K2665" s="70"/>
      <c r="L2665" s="19"/>
    </row>
    <row r="2666" spans="1:12" x14ac:dyDescent="0.25">
      <c r="A2666" s="24"/>
      <c r="B2666" s="27"/>
      <c r="D2666" s="39"/>
      <c r="E2666" s="140" t="str">
        <f t="shared" si="82"/>
        <v/>
      </c>
      <c r="F2666" s="140"/>
      <c r="G2666" s="140" t="str">
        <f t="shared" si="83"/>
        <v/>
      </c>
      <c r="J2666" s="70"/>
      <c r="K2666" s="70"/>
      <c r="L2666" s="19"/>
    </row>
    <row r="2667" spans="1:12" x14ac:dyDescent="0.25">
      <c r="A2667" s="24"/>
      <c r="B2667" s="27"/>
      <c r="D2667" s="39"/>
      <c r="E2667" s="140" t="str">
        <f t="shared" si="82"/>
        <v/>
      </c>
      <c r="F2667" s="140"/>
      <c r="G2667" s="140" t="str">
        <f t="shared" si="83"/>
        <v/>
      </c>
      <c r="J2667" s="70"/>
      <c r="K2667" s="70"/>
      <c r="L2667" s="19"/>
    </row>
    <row r="2668" spans="1:12" x14ac:dyDescent="0.25">
      <c r="A2668" s="24"/>
      <c r="B2668" s="27"/>
      <c r="D2668" s="39"/>
      <c r="E2668" s="140" t="str">
        <f t="shared" si="82"/>
        <v/>
      </c>
      <c r="F2668" s="140"/>
      <c r="G2668" s="140" t="str">
        <f t="shared" si="83"/>
        <v/>
      </c>
      <c r="J2668" s="70"/>
      <c r="K2668" s="70"/>
      <c r="L2668" s="19"/>
    </row>
    <row r="2669" spans="1:12" x14ac:dyDescent="0.25">
      <c r="A2669" s="24"/>
      <c r="B2669" s="27"/>
      <c r="D2669" s="39"/>
      <c r="E2669" s="140" t="str">
        <f t="shared" si="82"/>
        <v/>
      </c>
      <c r="F2669" s="140"/>
      <c r="G2669" s="140" t="str">
        <f t="shared" si="83"/>
        <v/>
      </c>
      <c r="J2669" s="70"/>
      <c r="K2669" s="70"/>
      <c r="L2669" s="19"/>
    </row>
    <row r="2670" spans="1:12" x14ac:dyDescent="0.25">
      <c r="A2670" s="24"/>
      <c r="B2670" s="27"/>
      <c r="D2670" s="39"/>
      <c r="E2670" s="140" t="str">
        <f t="shared" si="82"/>
        <v/>
      </c>
      <c r="F2670" s="140"/>
      <c r="G2670" s="140" t="str">
        <f t="shared" si="83"/>
        <v/>
      </c>
      <c r="J2670" s="70"/>
      <c r="K2670" s="70"/>
      <c r="L2670" s="19"/>
    </row>
    <row r="2671" spans="1:12" x14ac:dyDescent="0.25">
      <c r="A2671" s="24"/>
      <c r="B2671" s="27"/>
      <c r="D2671" s="39"/>
      <c r="E2671" s="140" t="str">
        <f t="shared" si="82"/>
        <v/>
      </c>
      <c r="F2671" s="140"/>
      <c r="G2671" s="140" t="str">
        <f t="shared" si="83"/>
        <v/>
      </c>
      <c r="J2671" s="70"/>
      <c r="K2671" s="70"/>
      <c r="L2671" s="19"/>
    </row>
    <row r="2672" spans="1:12" x14ac:dyDescent="0.25">
      <c r="A2672" s="24"/>
      <c r="B2672" s="27"/>
      <c r="D2672" s="39"/>
      <c r="E2672" s="140" t="str">
        <f t="shared" si="82"/>
        <v/>
      </c>
      <c r="F2672" s="140"/>
      <c r="G2672" s="140" t="str">
        <f t="shared" si="83"/>
        <v/>
      </c>
      <c r="J2672" s="70"/>
      <c r="K2672" s="70"/>
      <c r="L2672" s="19"/>
    </row>
    <row r="2673" spans="1:12" x14ac:dyDescent="0.25">
      <c r="A2673" s="24"/>
      <c r="B2673" s="27"/>
      <c r="D2673" s="39"/>
      <c r="E2673" s="140" t="str">
        <f t="shared" si="82"/>
        <v/>
      </c>
      <c r="F2673" s="140"/>
      <c r="G2673" s="140" t="str">
        <f t="shared" si="83"/>
        <v/>
      </c>
      <c r="J2673" s="70"/>
      <c r="K2673" s="70"/>
      <c r="L2673" s="19"/>
    </row>
    <row r="2674" spans="1:12" x14ac:dyDescent="0.25">
      <c r="A2674" s="24"/>
      <c r="B2674" s="27"/>
      <c r="D2674" s="39"/>
      <c r="E2674" s="140" t="str">
        <f t="shared" si="82"/>
        <v/>
      </c>
      <c r="F2674" s="140"/>
      <c r="G2674" s="140" t="str">
        <f t="shared" si="83"/>
        <v/>
      </c>
      <c r="J2674" s="70"/>
      <c r="K2674" s="70"/>
      <c r="L2674" s="19"/>
    </row>
    <row r="2675" spans="1:12" x14ac:dyDescent="0.25">
      <c r="A2675" s="24"/>
      <c r="B2675" s="27"/>
      <c r="D2675" s="39"/>
      <c r="E2675" s="140" t="str">
        <f t="shared" si="82"/>
        <v/>
      </c>
      <c r="F2675" s="140"/>
      <c r="G2675" s="140" t="str">
        <f t="shared" si="83"/>
        <v/>
      </c>
      <c r="J2675" s="70"/>
      <c r="K2675" s="70"/>
      <c r="L2675" s="19"/>
    </row>
    <row r="2676" spans="1:12" x14ac:dyDescent="0.25">
      <c r="A2676" s="24"/>
      <c r="B2676" s="27"/>
      <c r="D2676" s="39"/>
      <c r="E2676" s="140" t="str">
        <f t="shared" si="82"/>
        <v/>
      </c>
      <c r="F2676" s="140"/>
      <c r="G2676" s="140" t="str">
        <f t="shared" si="83"/>
        <v/>
      </c>
      <c r="J2676" s="70"/>
      <c r="K2676" s="70"/>
      <c r="L2676" s="19"/>
    </row>
    <row r="2677" spans="1:12" x14ac:dyDescent="0.25">
      <c r="A2677" s="24"/>
      <c r="B2677" s="27"/>
      <c r="D2677" s="39"/>
      <c r="E2677" s="140" t="str">
        <f t="shared" si="82"/>
        <v/>
      </c>
      <c r="F2677" s="140"/>
      <c r="G2677" s="140" t="str">
        <f t="shared" si="83"/>
        <v/>
      </c>
      <c r="J2677" s="70"/>
      <c r="K2677" s="70"/>
      <c r="L2677" s="19"/>
    </row>
    <row r="2678" spans="1:12" x14ac:dyDescent="0.25">
      <c r="A2678" s="24"/>
      <c r="B2678" s="27"/>
      <c r="D2678" s="39"/>
      <c r="E2678" s="140" t="str">
        <f t="shared" si="82"/>
        <v/>
      </c>
      <c r="F2678" s="140"/>
      <c r="G2678" s="140" t="str">
        <f t="shared" si="83"/>
        <v/>
      </c>
      <c r="J2678" s="70"/>
      <c r="K2678" s="70"/>
      <c r="L2678" s="19"/>
    </row>
    <row r="2679" spans="1:12" x14ac:dyDescent="0.25">
      <c r="A2679" s="24"/>
      <c r="B2679" s="27"/>
      <c r="D2679" s="39"/>
      <c r="E2679" s="140" t="str">
        <f t="shared" si="82"/>
        <v/>
      </c>
      <c r="F2679" s="140"/>
      <c r="G2679" s="140" t="str">
        <f t="shared" si="83"/>
        <v/>
      </c>
      <c r="J2679" s="70"/>
      <c r="K2679" s="70"/>
      <c r="L2679" s="19"/>
    </row>
    <row r="2680" spans="1:12" x14ac:dyDescent="0.25">
      <c r="A2680" s="24"/>
      <c r="B2680" s="27"/>
      <c r="D2680" s="39"/>
      <c r="E2680" s="140" t="str">
        <f t="shared" si="82"/>
        <v/>
      </c>
      <c r="F2680" s="140"/>
      <c r="G2680" s="140" t="str">
        <f t="shared" si="83"/>
        <v/>
      </c>
      <c r="J2680" s="70"/>
      <c r="K2680" s="70"/>
      <c r="L2680" s="19"/>
    </row>
    <row r="2681" spans="1:12" x14ac:dyDescent="0.25">
      <c r="A2681" s="24"/>
      <c r="B2681" s="27"/>
      <c r="D2681" s="39"/>
      <c r="E2681" s="140" t="str">
        <f t="shared" si="82"/>
        <v/>
      </c>
      <c r="F2681" s="140"/>
      <c r="G2681" s="140" t="str">
        <f t="shared" si="83"/>
        <v/>
      </c>
      <c r="J2681" s="70"/>
      <c r="K2681" s="70"/>
      <c r="L2681" s="19"/>
    </row>
    <row r="2682" spans="1:12" x14ac:dyDescent="0.25">
      <c r="A2682" s="24"/>
      <c r="B2682" s="27"/>
      <c r="D2682" s="39"/>
      <c r="E2682" s="140" t="str">
        <f t="shared" si="82"/>
        <v/>
      </c>
      <c r="F2682" s="140"/>
      <c r="G2682" s="140" t="str">
        <f t="shared" si="83"/>
        <v/>
      </c>
      <c r="J2682" s="70"/>
      <c r="K2682" s="70"/>
      <c r="L2682" s="19"/>
    </row>
    <row r="2683" spans="1:12" x14ac:dyDescent="0.25">
      <c r="A2683" s="24"/>
      <c r="B2683" s="27"/>
      <c r="D2683" s="39"/>
      <c r="E2683" s="140" t="str">
        <f t="shared" si="82"/>
        <v/>
      </c>
      <c r="F2683" s="140"/>
      <c r="G2683" s="140" t="str">
        <f t="shared" si="83"/>
        <v/>
      </c>
      <c r="J2683" s="70"/>
      <c r="K2683" s="70"/>
      <c r="L2683" s="19"/>
    </row>
    <row r="2684" spans="1:12" x14ac:dyDescent="0.25">
      <c r="A2684" s="24"/>
      <c r="B2684" s="27"/>
      <c r="D2684" s="39"/>
      <c r="E2684" s="140" t="str">
        <f t="shared" si="82"/>
        <v/>
      </c>
      <c r="F2684" s="140"/>
      <c r="G2684" s="140" t="str">
        <f t="shared" si="83"/>
        <v/>
      </c>
      <c r="J2684" s="70"/>
      <c r="K2684" s="70"/>
      <c r="L2684" s="19"/>
    </row>
    <row r="2685" spans="1:12" x14ac:dyDescent="0.25">
      <c r="A2685" s="24"/>
      <c r="B2685" s="27"/>
      <c r="D2685" s="39"/>
      <c r="E2685" s="140" t="str">
        <f t="shared" si="82"/>
        <v/>
      </c>
      <c r="F2685" s="140"/>
      <c r="G2685" s="140" t="str">
        <f t="shared" si="83"/>
        <v/>
      </c>
      <c r="J2685" s="70"/>
      <c r="K2685" s="70"/>
      <c r="L2685" s="19"/>
    </row>
    <row r="2686" spans="1:12" x14ac:dyDescent="0.25">
      <c r="A2686" s="24"/>
      <c r="B2686" s="27"/>
      <c r="D2686" s="39"/>
      <c r="E2686" s="140" t="str">
        <f t="shared" si="82"/>
        <v/>
      </c>
      <c r="F2686" s="140"/>
      <c r="G2686" s="140" t="str">
        <f t="shared" si="83"/>
        <v/>
      </c>
      <c r="J2686" s="70"/>
      <c r="K2686" s="70"/>
      <c r="L2686" s="19"/>
    </row>
    <row r="2687" spans="1:12" x14ac:dyDescent="0.25">
      <c r="A2687" s="24"/>
      <c r="B2687" s="27"/>
      <c r="D2687" s="39"/>
      <c r="E2687" s="140" t="str">
        <f t="shared" si="82"/>
        <v/>
      </c>
      <c r="F2687" s="140"/>
      <c r="G2687" s="140" t="str">
        <f t="shared" si="83"/>
        <v/>
      </c>
      <c r="J2687" s="70"/>
      <c r="K2687" s="70"/>
      <c r="L2687" s="19"/>
    </row>
    <row r="2688" spans="1:12" x14ac:dyDescent="0.25">
      <c r="A2688" s="24"/>
      <c r="B2688" s="27"/>
      <c r="D2688" s="39"/>
      <c r="E2688" s="140" t="str">
        <f t="shared" si="82"/>
        <v/>
      </c>
      <c r="F2688" s="140"/>
      <c r="G2688" s="140" t="str">
        <f t="shared" si="83"/>
        <v/>
      </c>
      <c r="J2688" s="70"/>
      <c r="K2688" s="70"/>
      <c r="L2688" s="19"/>
    </row>
    <row r="2689" spans="1:12" x14ac:dyDescent="0.25">
      <c r="A2689" s="24"/>
      <c r="B2689" s="27"/>
      <c r="D2689" s="39"/>
      <c r="E2689" s="140" t="str">
        <f t="shared" si="82"/>
        <v/>
      </c>
      <c r="F2689" s="140"/>
      <c r="G2689" s="140" t="str">
        <f t="shared" si="83"/>
        <v/>
      </c>
      <c r="J2689" s="70"/>
      <c r="K2689" s="70"/>
      <c r="L2689" s="19"/>
    </row>
    <row r="2690" spans="1:12" x14ac:dyDescent="0.25">
      <c r="A2690" s="24"/>
      <c r="B2690" s="27"/>
      <c r="D2690" s="39"/>
      <c r="E2690" s="140" t="str">
        <f t="shared" ref="E2690:E2753" si="84">IF(COUNTIFS($B:$B,B2690,$F:$F,"&lt;="&amp;5,$D:$D,"&lt;="&amp;5)&gt;=3,"忠","")</f>
        <v/>
      </c>
      <c r="F2690" s="140"/>
      <c r="G2690" s="140" t="str">
        <f t="shared" ref="G2690:G2753" si="85">IF(F2690&lt;=5,
    IF(COUNTIFS($B:$B,TRIM($B2690),$F:$F,"&lt;=5",$AC:$AC,"&lt;&gt;"&amp;LOOKUP(1,0/((TRIM($B:$B)=TRIM($B2690))*($F:$F=1)),$AC:$AC))&gt;0,
    "倉",""),
"")</f>
        <v/>
      </c>
      <c r="J2690" s="70"/>
      <c r="K2690" s="70"/>
      <c r="L2690" s="19"/>
    </row>
    <row r="2691" spans="1:12" x14ac:dyDescent="0.25">
      <c r="A2691" s="24"/>
      <c r="B2691" s="27"/>
      <c r="D2691" s="39"/>
      <c r="E2691" s="140" t="str">
        <f t="shared" si="84"/>
        <v/>
      </c>
      <c r="F2691" s="140"/>
      <c r="G2691" s="140" t="str">
        <f t="shared" si="85"/>
        <v/>
      </c>
      <c r="J2691" s="70"/>
      <c r="K2691" s="70"/>
      <c r="L2691" s="19"/>
    </row>
    <row r="2692" spans="1:12" x14ac:dyDescent="0.25">
      <c r="A2692" s="24"/>
      <c r="B2692" s="27"/>
      <c r="D2692" s="39"/>
      <c r="E2692" s="140" t="str">
        <f t="shared" si="84"/>
        <v/>
      </c>
      <c r="F2692" s="140"/>
      <c r="G2692" s="140" t="str">
        <f t="shared" si="85"/>
        <v/>
      </c>
      <c r="J2692" s="70"/>
      <c r="K2692" s="70"/>
      <c r="L2692" s="19"/>
    </row>
    <row r="2693" spans="1:12" x14ac:dyDescent="0.25">
      <c r="A2693" s="24"/>
      <c r="B2693" s="27"/>
      <c r="D2693" s="39"/>
      <c r="E2693" s="140" t="str">
        <f t="shared" si="84"/>
        <v/>
      </c>
      <c r="F2693" s="140"/>
      <c r="G2693" s="140" t="str">
        <f t="shared" si="85"/>
        <v/>
      </c>
      <c r="J2693" s="70"/>
      <c r="K2693" s="70"/>
      <c r="L2693" s="19"/>
    </row>
    <row r="2694" spans="1:12" x14ac:dyDescent="0.25">
      <c r="A2694" s="24"/>
      <c r="B2694" s="27"/>
      <c r="D2694" s="39"/>
      <c r="E2694" s="140" t="str">
        <f t="shared" si="84"/>
        <v/>
      </c>
      <c r="F2694" s="140"/>
      <c r="G2694" s="140" t="str">
        <f t="shared" si="85"/>
        <v/>
      </c>
      <c r="J2694" s="70"/>
      <c r="K2694" s="70"/>
      <c r="L2694" s="19"/>
    </row>
    <row r="2695" spans="1:12" x14ac:dyDescent="0.25">
      <c r="A2695" s="24"/>
      <c r="B2695" s="27"/>
      <c r="D2695" s="39"/>
      <c r="E2695" s="140" t="str">
        <f t="shared" si="84"/>
        <v/>
      </c>
      <c r="F2695" s="140"/>
      <c r="G2695" s="140" t="str">
        <f t="shared" si="85"/>
        <v/>
      </c>
      <c r="J2695" s="70"/>
      <c r="K2695" s="70"/>
      <c r="L2695" s="19"/>
    </row>
    <row r="2696" spans="1:12" x14ac:dyDescent="0.25">
      <c r="A2696" s="24"/>
      <c r="B2696" s="27"/>
      <c r="D2696" s="39"/>
      <c r="E2696" s="140" t="str">
        <f t="shared" si="84"/>
        <v/>
      </c>
      <c r="F2696" s="140"/>
      <c r="G2696" s="140" t="str">
        <f t="shared" si="85"/>
        <v/>
      </c>
      <c r="J2696" s="70"/>
      <c r="K2696" s="70"/>
      <c r="L2696" s="19"/>
    </row>
    <row r="2697" spans="1:12" x14ac:dyDescent="0.25">
      <c r="A2697" s="24"/>
      <c r="B2697" s="27"/>
      <c r="D2697" s="39"/>
      <c r="E2697" s="140" t="str">
        <f t="shared" si="84"/>
        <v/>
      </c>
      <c r="F2697" s="140"/>
      <c r="G2697" s="140" t="str">
        <f t="shared" si="85"/>
        <v/>
      </c>
      <c r="J2697" s="70"/>
      <c r="K2697" s="70"/>
      <c r="L2697" s="19"/>
    </row>
    <row r="2698" spans="1:12" x14ac:dyDescent="0.25">
      <c r="A2698" s="24"/>
      <c r="B2698" s="27"/>
      <c r="D2698" s="39"/>
      <c r="E2698" s="140" t="str">
        <f t="shared" si="84"/>
        <v/>
      </c>
      <c r="F2698" s="140"/>
      <c r="G2698" s="140" t="str">
        <f t="shared" si="85"/>
        <v/>
      </c>
      <c r="J2698" s="70"/>
      <c r="K2698" s="70"/>
      <c r="L2698" s="19"/>
    </row>
    <row r="2699" spans="1:12" x14ac:dyDescent="0.25">
      <c r="A2699" s="24"/>
      <c r="B2699" s="27"/>
      <c r="D2699" s="39"/>
      <c r="E2699" s="140" t="str">
        <f t="shared" si="84"/>
        <v/>
      </c>
      <c r="F2699" s="140"/>
      <c r="G2699" s="140" t="str">
        <f t="shared" si="85"/>
        <v/>
      </c>
      <c r="J2699" s="70"/>
      <c r="K2699" s="70"/>
      <c r="L2699" s="19"/>
    </row>
    <row r="2700" spans="1:12" x14ac:dyDescent="0.25">
      <c r="A2700" s="24"/>
      <c r="B2700" s="27"/>
      <c r="D2700" s="39"/>
      <c r="E2700" s="140" t="str">
        <f t="shared" si="84"/>
        <v/>
      </c>
      <c r="F2700" s="140"/>
      <c r="G2700" s="140" t="str">
        <f t="shared" si="85"/>
        <v/>
      </c>
      <c r="J2700" s="70"/>
      <c r="K2700" s="70"/>
      <c r="L2700" s="19"/>
    </row>
    <row r="2701" spans="1:12" x14ac:dyDescent="0.25">
      <c r="A2701" s="24"/>
      <c r="B2701" s="27"/>
      <c r="D2701" s="39"/>
      <c r="E2701" s="140" t="str">
        <f t="shared" si="84"/>
        <v/>
      </c>
      <c r="F2701" s="140"/>
      <c r="G2701" s="140" t="str">
        <f t="shared" si="85"/>
        <v/>
      </c>
      <c r="J2701" s="70"/>
      <c r="K2701" s="70"/>
      <c r="L2701" s="19"/>
    </row>
    <row r="2702" spans="1:12" x14ac:dyDescent="0.25">
      <c r="A2702" s="24"/>
      <c r="B2702" s="27"/>
      <c r="D2702" s="39"/>
      <c r="E2702" s="140" t="str">
        <f t="shared" si="84"/>
        <v/>
      </c>
      <c r="F2702" s="140"/>
      <c r="G2702" s="140" t="str">
        <f t="shared" si="85"/>
        <v/>
      </c>
      <c r="J2702" s="70"/>
      <c r="K2702" s="70"/>
      <c r="L2702" s="19"/>
    </row>
    <row r="2703" spans="1:12" x14ac:dyDescent="0.25">
      <c r="A2703" s="24"/>
      <c r="B2703" s="27"/>
      <c r="D2703" s="39"/>
      <c r="E2703" s="140" t="str">
        <f t="shared" si="84"/>
        <v/>
      </c>
      <c r="F2703" s="140"/>
      <c r="G2703" s="140" t="str">
        <f t="shared" si="85"/>
        <v/>
      </c>
      <c r="J2703" s="70"/>
      <c r="K2703" s="70"/>
      <c r="L2703" s="19"/>
    </row>
    <row r="2704" spans="1:12" x14ac:dyDescent="0.25">
      <c r="A2704" s="24"/>
      <c r="B2704" s="27"/>
      <c r="D2704" s="39"/>
      <c r="E2704" s="140" t="str">
        <f t="shared" si="84"/>
        <v/>
      </c>
      <c r="F2704" s="140"/>
      <c r="G2704" s="140" t="str">
        <f t="shared" si="85"/>
        <v/>
      </c>
      <c r="J2704" s="70"/>
      <c r="K2704" s="70"/>
      <c r="L2704" s="19"/>
    </row>
    <row r="2705" spans="1:12" x14ac:dyDescent="0.25">
      <c r="A2705" s="24"/>
      <c r="B2705" s="27"/>
      <c r="D2705" s="39"/>
      <c r="E2705" s="140" t="str">
        <f t="shared" si="84"/>
        <v/>
      </c>
      <c r="F2705" s="140"/>
      <c r="G2705" s="140" t="str">
        <f t="shared" si="85"/>
        <v/>
      </c>
      <c r="J2705" s="70"/>
      <c r="K2705" s="70"/>
      <c r="L2705" s="19"/>
    </row>
    <row r="2706" spans="1:12" x14ac:dyDescent="0.25">
      <c r="A2706" s="24"/>
      <c r="B2706" s="27"/>
      <c r="D2706" s="39"/>
      <c r="E2706" s="140" t="str">
        <f t="shared" si="84"/>
        <v/>
      </c>
      <c r="F2706" s="140"/>
      <c r="G2706" s="140" t="str">
        <f t="shared" si="85"/>
        <v/>
      </c>
      <c r="J2706" s="70"/>
      <c r="K2706" s="70"/>
      <c r="L2706" s="19"/>
    </row>
    <row r="2707" spans="1:12" x14ac:dyDescent="0.25">
      <c r="A2707" s="24"/>
      <c r="B2707" s="27"/>
      <c r="D2707" s="39"/>
      <c r="E2707" s="140" t="str">
        <f t="shared" si="84"/>
        <v/>
      </c>
      <c r="F2707" s="140"/>
      <c r="G2707" s="140" t="str">
        <f t="shared" si="85"/>
        <v/>
      </c>
      <c r="J2707" s="70"/>
      <c r="K2707" s="70"/>
      <c r="L2707" s="19"/>
    </row>
    <row r="2708" spans="1:12" x14ac:dyDescent="0.25">
      <c r="A2708" s="24"/>
      <c r="B2708" s="27"/>
      <c r="D2708" s="39"/>
      <c r="E2708" s="140" t="str">
        <f t="shared" si="84"/>
        <v/>
      </c>
      <c r="F2708" s="140"/>
      <c r="G2708" s="140" t="str">
        <f t="shared" si="85"/>
        <v/>
      </c>
      <c r="J2708" s="70"/>
      <c r="K2708" s="70"/>
      <c r="L2708" s="19"/>
    </row>
    <row r="2709" spans="1:12" x14ac:dyDescent="0.25">
      <c r="A2709" s="24"/>
      <c r="B2709" s="27"/>
      <c r="D2709" s="39"/>
      <c r="E2709" s="140" t="str">
        <f t="shared" si="84"/>
        <v/>
      </c>
      <c r="F2709" s="140"/>
      <c r="G2709" s="140" t="str">
        <f t="shared" si="85"/>
        <v/>
      </c>
      <c r="J2709" s="70"/>
      <c r="K2709" s="70"/>
      <c r="L2709" s="19"/>
    </row>
    <row r="2710" spans="1:12" x14ac:dyDescent="0.25">
      <c r="A2710" s="24"/>
      <c r="B2710" s="27"/>
      <c r="D2710" s="39"/>
      <c r="E2710" s="140" t="str">
        <f t="shared" si="84"/>
        <v/>
      </c>
      <c r="F2710" s="140"/>
      <c r="G2710" s="140" t="str">
        <f t="shared" si="85"/>
        <v/>
      </c>
      <c r="J2710" s="70"/>
      <c r="K2710" s="70"/>
      <c r="L2710" s="19"/>
    </row>
    <row r="2711" spans="1:12" x14ac:dyDescent="0.25">
      <c r="A2711" s="24"/>
      <c r="B2711" s="27"/>
      <c r="D2711" s="39"/>
      <c r="E2711" s="140" t="str">
        <f t="shared" si="84"/>
        <v/>
      </c>
      <c r="F2711" s="140"/>
      <c r="G2711" s="140" t="str">
        <f t="shared" si="85"/>
        <v/>
      </c>
      <c r="J2711" s="70"/>
      <c r="K2711" s="70"/>
      <c r="L2711" s="19"/>
    </row>
    <row r="2712" spans="1:12" x14ac:dyDescent="0.25">
      <c r="A2712" s="24"/>
      <c r="B2712" s="27"/>
      <c r="D2712" s="39"/>
      <c r="E2712" s="140" t="str">
        <f t="shared" si="84"/>
        <v/>
      </c>
      <c r="F2712" s="140"/>
      <c r="G2712" s="140" t="str">
        <f t="shared" si="85"/>
        <v/>
      </c>
      <c r="J2712" s="70"/>
      <c r="K2712" s="70"/>
      <c r="L2712" s="19"/>
    </row>
    <row r="2713" spans="1:12" x14ac:dyDescent="0.25">
      <c r="A2713" s="24"/>
      <c r="B2713" s="27"/>
      <c r="D2713" s="39"/>
      <c r="E2713" s="140" t="str">
        <f t="shared" si="84"/>
        <v/>
      </c>
      <c r="F2713" s="140"/>
      <c r="G2713" s="140" t="str">
        <f t="shared" si="85"/>
        <v/>
      </c>
      <c r="J2713" s="70"/>
      <c r="K2713" s="70"/>
      <c r="L2713" s="19"/>
    </row>
    <row r="2714" spans="1:12" x14ac:dyDescent="0.25">
      <c r="A2714" s="24"/>
      <c r="B2714" s="27"/>
      <c r="D2714" s="39"/>
      <c r="E2714" s="140" t="str">
        <f t="shared" si="84"/>
        <v/>
      </c>
      <c r="F2714" s="140"/>
      <c r="G2714" s="140" t="str">
        <f t="shared" si="85"/>
        <v/>
      </c>
      <c r="J2714" s="70"/>
      <c r="K2714" s="70"/>
      <c r="L2714" s="19"/>
    </row>
    <row r="2715" spans="1:12" x14ac:dyDescent="0.25">
      <c r="A2715" s="24"/>
      <c r="B2715" s="27"/>
      <c r="D2715" s="39"/>
      <c r="E2715" s="140" t="str">
        <f t="shared" si="84"/>
        <v/>
      </c>
      <c r="F2715" s="140"/>
      <c r="G2715" s="140" t="str">
        <f t="shared" si="85"/>
        <v/>
      </c>
      <c r="J2715" s="70"/>
      <c r="K2715" s="70"/>
      <c r="L2715" s="19"/>
    </row>
    <row r="2716" spans="1:12" x14ac:dyDescent="0.25">
      <c r="A2716" s="24"/>
      <c r="B2716" s="27"/>
      <c r="D2716" s="39"/>
      <c r="E2716" s="140" t="str">
        <f t="shared" si="84"/>
        <v/>
      </c>
      <c r="F2716" s="140"/>
      <c r="G2716" s="140" t="str">
        <f t="shared" si="85"/>
        <v/>
      </c>
      <c r="J2716" s="70"/>
      <c r="K2716" s="70"/>
      <c r="L2716" s="19"/>
    </row>
    <row r="2717" spans="1:12" x14ac:dyDescent="0.25">
      <c r="A2717" s="24"/>
      <c r="B2717" s="27"/>
      <c r="D2717" s="39"/>
      <c r="E2717" s="140" t="str">
        <f t="shared" si="84"/>
        <v/>
      </c>
      <c r="F2717" s="140"/>
      <c r="G2717" s="140" t="str">
        <f t="shared" si="85"/>
        <v/>
      </c>
      <c r="J2717" s="70"/>
      <c r="K2717" s="70"/>
      <c r="L2717" s="19"/>
    </row>
    <row r="2718" spans="1:12" x14ac:dyDescent="0.25">
      <c r="A2718" s="24"/>
      <c r="B2718" s="27"/>
      <c r="D2718" s="39"/>
      <c r="E2718" s="140" t="str">
        <f t="shared" si="84"/>
        <v/>
      </c>
      <c r="F2718" s="140"/>
      <c r="G2718" s="140" t="str">
        <f t="shared" si="85"/>
        <v/>
      </c>
      <c r="J2718" s="70"/>
      <c r="K2718" s="70"/>
      <c r="L2718" s="19"/>
    </row>
    <row r="2719" spans="1:12" x14ac:dyDescent="0.25">
      <c r="A2719" s="24"/>
      <c r="B2719" s="27"/>
      <c r="D2719" s="39"/>
      <c r="E2719" s="140" t="str">
        <f t="shared" si="84"/>
        <v/>
      </c>
      <c r="F2719" s="140"/>
      <c r="G2719" s="140" t="str">
        <f t="shared" si="85"/>
        <v/>
      </c>
      <c r="J2719" s="70"/>
      <c r="K2719" s="70"/>
      <c r="L2719" s="19"/>
    </row>
    <row r="2720" spans="1:12" x14ac:dyDescent="0.25">
      <c r="A2720" s="24"/>
      <c r="B2720" s="27"/>
      <c r="D2720" s="39"/>
      <c r="E2720" s="140" t="str">
        <f t="shared" si="84"/>
        <v/>
      </c>
      <c r="F2720" s="140"/>
      <c r="G2720" s="140" t="str">
        <f t="shared" si="85"/>
        <v/>
      </c>
      <c r="J2720" s="70"/>
      <c r="K2720" s="70"/>
      <c r="L2720" s="19"/>
    </row>
    <row r="2721" spans="1:12" x14ac:dyDescent="0.25">
      <c r="A2721" s="24"/>
      <c r="B2721" s="27"/>
      <c r="D2721" s="39"/>
      <c r="E2721" s="140" t="str">
        <f t="shared" si="84"/>
        <v/>
      </c>
      <c r="F2721" s="140"/>
      <c r="G2721" s="140" t="str">
        <f t="shared" si="85"/>
        <v/>
      </c>
      <c r="J2721" s="70"/>
      <c r="K2721" s="70"/>
      <c r="L2721" s="19"/>
    </row>
    <row r="2722" spans="1:12" x14ac:dyDescent="0.25">
      <c r="A2722" s="24"/>
      <c r="B2722" s="27"/>
      <c r="D2722" s="39"/>
      <c r="E2722" s="140" t="str">
        <f t="shared" si="84"/>
        <v/>
      </c>
      <c r="F2722" s="140"/>
      <c r="G2722" s="140" t="str">
        <f t="shared" si="85"/>
        <v/>
      </c>
      <c r="J2722" s="70"/>
      <c r="K2722" s="70"/>
      <c r="L2722" s="19"/>
    </row>
    <row r="2723" spans="1:12" x14ac:dyDescent="0.25">
      <c r="A2723" s="24"/>
      <c r="B2723" s="27"/>
      <c r="D2723" s="39"/>
      <c r="E2723" s="140" t="str">
        <f t="shared" si="84"/>
        <v/>
      </c>
      <c r="F2723" s="140"/>
      <c r="G2723" s="140" t="str">
        <f t="shared" si="85"/>
        <v/>
      </c>
      <c r="J2723" s="70"/>
      <c r="K2723" s="70"/>
      <c r="L2723" s="19"/>
    </row>
    <row r="2724" spans="1:12" x14ac:dyDescent="0.25">
      <c r="A2724" s="24"/>
      <c r="B2724" s="27"/>
      <c r="D2724" s="39"/>
      <c r="E2724" s="140" t="str">
        <f t="shared" si="84"/>
        <v/>
      </c>
      <c r="F2724" s="140"/>
      <c r="G2724" s="140" t="str">
        <f t="shared" si="85"/>
        <v/>
      </c>
      <c r="J2724" s="70"/>
      <c r="K2724" s="70"/>
      <c r="L2724" s="19"/>
    </row>
    <row r="2725" spans="1:12" x14ac:dyDescent="0.25">
      <c r="A2725" s="24"/>
      <c r="B2725" s="27"/>
      <c r="D2725" s="39"/>
      <c r="E2725" s="140" t="str">
        <f t="shared" si="84"/>
        <v/>
      </c>
      <c r="F2725" s="140"/>
      <c r="G2725" s="140" t="str">
        <f t="shared" si="85"/>
        <v/>
      </c>
      <c r="J2725" s="70"/>
      <c r="K2725" s="70"/>
      <c r="L2725" s="19"/>
    </row>
    <row r="2726" spans="1:12" x14ac:dyDescent="0.25">
      <c r="A2726" s="24"/>
      <c r="B2726" s="27"/>
      <c r="D2726" s="39"/>
      <c r="E2726" s="140" t="str">
        <f t="shared" si="84"/>
        <v/>
      </c>
      <c r="F2726" s="140"/>
      <c r="G2726" s="140" t="str">
        <f t="shared" si="85"/>
        <v/>
      </c>
      <c r="J2726" s="70"/>
      <c r="K2726" s="70"/>
      <c r="L2726" s="19"/>
    </row>
    <row r="2727" spans="1:12" x14ac:dyDescent="0.25">
      <c r="A2727" s="24"/>
      <c r="B2727" s="27"/>
      <c r="D2727" s="39"/>
      <c r="E2727" s="140" t="str">
        <f t="shared" si="84"/>
        <v/>
      </c>
      <c r="F2727" s="140"/>
      <c r="G2727" s="140" t="str">
        <f t="shared" si="85"/>
        <v/>
      </c>
      <c r="J2727" s="70"/>
      <c r="K2727" s="70"/>
      <c r="L2727" s="19"/>
    </row>
    <row r="2728" spans="1:12" x14ac:dyDescent="0.25">
      <c r="A2728" s="24"/>
      <c r="B2728" s="27"/>
      <c r="D2728" s="39"/>
      <c r="E2728" s="140" t="str">
        <f t="shared" si="84"/>
        <v/>
      </c>
      <c r="F2728" s="140"/>
      <c r="G2728" s="140" t="str">
        <f t="shared" si="85"/>
        <v/>
      </c>
      <c r="J2728" s="70"/>
      <c r="K2728" s="70"/>
      <c r="L2728" s="19"/>
    </row>
    <row r="2729" spans="1:12" x14ac:dyDescent="0.25">
      <c r="A2729" s="24"/>
      <c r="B2729" s="27"/>
      <c r="D2729" s="39"/>
      <c r="E2729" s="140" t="str">
        <f t="shared" si="84"/>
        <v/>
      </c>
      <c r="F2729" s="140"/>
      <c r="G2729" s="140" t="str">
        <f t="shared" si="85"/>
        <v/>
      </c>
      <c r="J2729" s="70"/>
      <c r="K2729" s="70"/>
      <c r="L2729" s="19"/>
    </row>
    <row r="2730" spans="1:12" x14ac:dyDescent="0.25">
      <c r="A2730" s="24"/>
      <c r="B2730" s="27"/>
      <c r="D2730" s="39"/>
      <c r="E2730" s="140" t="str">
        <f t="shared" si="84"/>
        <v/>
      </c>
      <c r="F2730" s="140"/>
      <c r="G2730" s="140" t="str">
        <f t="shared" si="85"/>
        <v/>
      </c>
      <c r="J2730" s="70"/>
      <c r="K2730" s="70"/>
      <c r="L2730" s="19"/>
    </row>
    <row r="2731" spans="1:12" x14ac:dyDescent="0.25">
      <c r="A2731" s="24"/>
      <c r="B2731" s="27"/>
      <c r="D2731" s="39"/>
      <c r="E2731" s="140" t="str">
        <f t="shared" si="84"/>
        <v/>
      </c>
      <c r="F2731" s="140"/>
      <c r="G2731" s="140" t="str">
        <f t="shared" si="85"/>
        <v/>
      </c>
      <c r="J2731" s="70"/>
      <c r="K2731" s="70"/>
      <c r="L2731" s="19"/>
    </row>
    <row r="2732" spans="1:12" x14ac:dyDescent="0.25">
      <c r="A2732" s="24"/>
      <c r="B2732" s="27"/>
      <c r="D2732" s="39"/>
      <c r="E2732" s="140" t="str">
        <f t="shared" si="84"/>
        <v/>
      </c>
      <c r="F2732" s="140"/>
      <c r="G2732" s="140" t="str">
        <f t="shared" si="85"/>
        <v/>
      </c>
      <c r="J2732" s="70"/>
      <c r="K2732" s="70"/>
      <c r="L2732" s="19"/>
    </row>
    <row r="2733" spans="1:12" x14ac:dyDescent="0.25">
      <c r="A2733" s="24"/>
      <c r="B2733" s="27"/>
      <c r="D2733" s="39"/>
      <c r="E2733" s="140" t="str">
        <f t="shared" si="84"/>
        <v/>
      </c>
      <c r="F2733" s="140"/>
      <c r="G2733" s="140" t="str">
        <f t="shared" si="85"/>
        <v/>
      </c>
      <c r="J2733" s="70"/>
      <c r="K2733" s="70"/>
      <c r="L2733" s="19"/>
    </row>
    <row r="2734" spans="1:12" x14ac:dyDescent="0.25">
      <c r="A2734" s="24"/>
      <c r="B2734" s="27"/>
      <c r="D2734" s="39"/>
      <c r="E2734" s="140" t="str">
        <f t="shared" si="84"/>
        <v/>
      </c>
      <c r="F2734" s="140"/>
      <c r="G2734" s="140" t="str">
        <f t="shared" si="85"/>
        <v/>
      </c>
      <c r="J2734" s="70"/>
      <c r="K2734" s="70"/>
      <c r="L2734" s="19"/>
    </row>
    <row r="2735" spans="1:12" x14ac:dyDescent="0.25">
      <c r="A2735" s="24"/>
      <c r="B2735" s="27"/>
      <c r="D2735" s="39"/>
      <c r="E2735" s="140" t="str">
        <f t="shared" si="84"/>
        <v/>
      </c>
      <c r="F2735" s="140"/>
      <c r="G2735" s="140" t="str">
        <f t="shared" si="85"/>
        <v/>
      </c>
      <c r="J2735" s="70"/>
      <c r="K2735" s="70"/>
      <c r="L2735" s="19"/>
    </row>
    <row r="2736" spans="1:12" x14ac:dyDescent="0.25">
      <c r="A2736" s="24"/>
      <c r="B2736" s="27"/>
      <c r="D2736" s="39"/>
      <c r="E2736" s="140" t="str">
        <f t="shared" si="84"/>
        <v/>
      </c>
      <c r="F2736" s="140"/>
      <c r="G2736" s="140" t="str">
        <f t="shared" si="85"/>
        <v/>
      </c>
      <c r="J2736" s="70"/>
      <c r="K2736" s="70"/>
      <c r="L2736" s="19"/>
    </row>
    <row r="2737" spans="1:12" x14ac:dyDescent="0.25">
      <c r="A2737" s="24"/>
      <c r="B2737" s="27"/>
      <c r="D2737" s="39"/>
      <c r="E2737" s="140" t="str">
        <f t="shared" si="84"/>
        <v/>
      </c>
      <c r="F2737" s="140"/>
      <c r="G2737" s="140" t="str">
        <f t="shared" si="85"/>
        <v/>
      </c>
      <c r="J2737" s="70"/>
      <c r="K2737" s="70"/>
      <c r="L2737" s="19"/>
    </row>
    <row r="2738" spans="1:12" x14ac:dyDescent="0.25">
      <c r="A2738" s="24"/>
      <c r="B2738" s="27"/>
      <c r="D2738" s="39"/>
      <c r="E2738" s="140" t="str">
        <f t="shared" si="84"/>
        <v/>
      </c>
      <c r="F2738" s="140"/>
      <c r="G2738" s="140" t="str">
        <f t="shared" si="85"/>
        <v/>
      </c>
      <c r="J2738" s="70"/>
      <c r="K2738" s="70"/>
      <c r="L2738" s="19"/>
    </row>
    <row r="2739" spans="1:12" x14ac:dyDescent="0.25">
      <c r="A2739" s="24"/>
      <c r="B2739" s="27"/>
      <c r="D2739" s="39"/>
      <c r="E2739" s="140" t="str">
        <f t="shared" si="84"/>
        <v/>
      </c>
      <c r="F2739" s="140"/>
      <c r="G2739" s="140" t="str">
        <f t="shared" si="85"/>
        <v/>
      </c>
      <c r="J2739" s="70"/>
      <c r="K2739" s="70"/>
      <c r="L2739" s="19"/>
    </row>
    <row r="2740" spans="1:12" x14ac:dyDescent="0.25">
      <c r="A2740" s="24"/>
      <c r="B2740" s="27"/>
      <c r="D2740" s="39"/>
      <c r="E2740" s="140" t="str">
        <f t="shared" si="84"/>
        <v/>
      </c>
      <c r="F2740" s="140"/>
      <c r="G2740" s="140" t="str">
        <f t="shared" si="85"/>
        <v/>
      </c>
      <c r="J2740" s="70"/>
      <c r="K2740" s="70"/>
      <c r="L2740" s="19"/>
    </row>
    <row r="2741" spans="1:12" x14ac:dyDescent="0.25">
      <c r="A2741" s="24"/>
      <c r="B2741" s="27"/>
      <c r="D2741" s="39"/>
      <c r="E2741" s="140" t="str">
        <f t="shared" si="84"/>
        <v/>
      </c>
      <c r="F2741" s="140"/>
      <c r="G2741" s="140" t="str">
        <f t="shared" si="85"/>
        <v/>
      </c>
      <c r="J2741" s="70"/>
      <c r="K2741" s="70"/>
      <c r="L2741" s="19"/>
    </row>
    <row r="2742" spans="1:12" x14ac:dyDescent="0.25">
      <c r="A2742" s="24"/>
      <c r="B2742" s="27"/>
      <c r="D2742" s="39"/>
      <c r="E2742" s="140" t="str">
        <f t="shared" si="84"/>
        <v/>
      </c>
      <c r="F2742" s="140"/>
      <c r="G2742" s="140" t="str">
        <f t="shared" si="85"/>
        <v/>
      </c>
      <c r="J2742" s="70"/>
      <c r="K2742" s="70"/>
      <c r="L2742" s="19"/>
    </row>
    <row r="2743" spans="1:12" x14ac:dyDescent="0.25">
      <c r="A2743" s="24"/>
      <c r="B2743" s="27"/>
      <c r="D2743" s="39"/>
      <c r="E2743" s="140" t="str">
        <f t="shared" si="84"/>
        <v/>
      </c>
      <c r="F2743" s="140"/>
      <c r="G2743" s="140" t="str">
        <f t="shared" si="85"/>
        <v/>
      </c>
      <c r="J2743" s="70"/>
      <c r="K2743" s="70"/>
      <c r="L2743" s="19"/>
    </row>
    <row r="2744" spans="1:12" x14ac:dyDescent="0.25">
      <c r="A2744" s="24"/>
      <c r="B2744" s="27"/>
      <c r="D2744" s="39"/>
      <c r="E2744" s="140" t="str">
        <f t="shared" si="84"/>
        <v/>
      </c>
      <c r="F2744" s="140"/>
      <c r="G2744" s="140" t="str">
        <f t="shared" si="85"/>
        <v/>
      </c>
      <c r="J2744" s="70"/>
      <c r="K2744" s="70"/>
      <c r="L2744" s="19"/>
    </row>
    <row r="2745" spans="1:12" x14ac:dyDescent="0.25">
      <c r="A2745" s="24"/>
      <c r="B2745" s="27"/>
      <c r="D2745" s="39"/>
      <c r="E2745" s="140" t="str">
        <f t="shared" si="84"/>
        <v/>
      </c>
      <c r="F2745" s="140"/>
      <c r="G2745" s="140" t="str">
        <f t="shared" si="85"/>
        <v/>
      </c>
      <c r="J2745" s="70"/>
      <c r="K2745" s="70"/>
      <c r="L2745" s="19"/>
    </row>
    <row r="2746" spans="1:12" x14ac:dyDescent="0.25">
      <c r="A2746" s="24"/>
      <c r="B2746" s="27"/>
      <c r="D2746" s="39"/>
      <c r="E2746" s="140" t="str">
        <f t="shared" si="84"/>
        <v/>
      </c>
      <c r="F2746" s="140"/>
      <c r="G2746" s="140" t="str">
        <f t="shared" si="85"/>
        <v/>
      </c>
      <c r="J2746" s="70"/>
      <c r="K2746" s="70"/>
      <c r="L2746" s="19"/>
    </row>
    <row r="2747" spans="1:12" x14ac:dyDescent="0.25">
      <c r="A2747" s="24"/>
      <c r="B2747" s="27"/>
      <c r="D2747" s="39"/>
      <c r="E2747" s="140" t="str">
        <f t="shared" si="84"/>
        <v/>
      </c>
      <c r="F2747" s="140"/>
      <c r="G2747" s="140" t="str">
        <f t="shared" si="85"/>
        <v/>
      </c>
      <c r="J2747" s="70"/>
      <c r="K2747" s="70"/>
      <c r="L2747" s="19"/>
    </row>
    <row r="2748" spans="1:12" x14ac:dyDescent="0.25">
      <c r="A2748" s="24"/>
      <c r="B2748" s="27"/>
      <c r="D2748" s="39"/>
      <c r="E2748" s="140" t="str">
        <f t="shared" si="84"/>
        <v/>
      </c>
      <c r="F2748" s="140"/>
      <c r="G2748" s="140" t="str">
        <f t="shared" si="85"/>
        <v/>
      </c>
      <c r="J2748" s="70"/>
      <c r="K2748" s="70"/>
      <c r="L2748" s="19"/>
    </row>
    <row r="2749" spans="1:12" x14ac:dyDescent="0.25">
      <c r="A2749" s="24"/>
      <c r="B2749" s="27"/>
      <c r="D2749" s="39"/>
      <c r="E2749" s="140" t="str">
        <f t="shared" si="84"/>
        <v/>
      </c>
      <c r="F2749" s="140"/>
      <c r="G2749" s="140" t="str">
        <f t="shared" si="85"/>
        <v/>
      </c>
      <c r="J2749" s="70"/>
      <c r="K2749" s="70"/>
      <c r="L2749" s="19"/>
    </row>
    <row r="2750" spans="1:12" x14ac:dyDescent="0.25">
      <c r="A2750" s="24"/>
      <c r="B2750" s="27"/>
      <c r="D2750" s="39"/>
      <c r="E2750" s="140" t="str">
        <f t="shared" si="84"/>
        <v/>
      </c>
      <c r="F2750" s="140"/>
      <c r="G2750" s="140" t="str">
        <f t="shared" si="85"/>
        <v/>
      </c>
      <c r="J2750" s="70"/>
      <c r="K2750" s="70"/>
      <c r="L2750" s="19"/>
    </row>
    <row r="2751" spans="1:12" x14ac:dyDescent="0.25">
      <c r="A2751" s="24"/>
      <c r="B2751" s="27"/>
      <c r="D2751" s="39"/>
      <c r="E2751" s="140" t="str">
        <f t="shared" si="84"/>
        <v/>
      </c>
      <c r="F2751" s="140"/>
      <c r="G2751" s="140" t="str">
        <f t="shared" si="85"/>
        <v/>
      </c>
      <c r="J2751" s="70"/>
      <c r="K2751" s="70"/>
      <c r="L2751" s="19"/>
    </row>
    <row r="2752" spans="1:12" x14ac:dyDescent="0.25">
      <c r="A2752" s="24"/>
      <c r="B2752" s="27"/>
      <c r="D2752" s="39"/>
      <c r="E2752" s="140" t="str">
        <f t="shared" si="84"/>
        <v/>
      </c>
      <c r="F2752" s="140"/>
      <c r="G2752" s="140" t="str">
        <f t="shared" si="85"/>
        <v/>
      </c>
      <c r="J2752" s="70"/>
      <c r="K2752" s="70"/>
      <c r="L2752" s="19"/>
    </row>
    <row r="2753" spans="1:12" x14ac:dyDescent="0.25">
      <c r="A2753" s="24"/>
      <c r="B2753" s="27"/>
      <c r="D2753" s="39"/>
      <c r="E2753" s="140" t="str">
        <f t="shared" si="84"/>
        <v/>
      </c>
      <c r="F2753" s="140"/>
      <c r="G2753" s="140" t="str">
        <f t="shared" si="85"/>
        <v/>
      </c>
      <c r="J2753" s="70"/>
      <c r="K2753" s="70"/>
      <c r="L2753" s="19"/>
    </row>
    <row r="2754" spans="1:12" x14ac:dyDescent="0.25">
      <c r="A2754" s="24"/>
      <c r="B2754" s="27"/>
      <c r="D2754" s="39"/>
      <c r="E2754" s="140" t="str">
        <f t="shared" ref="E2754:E2817" si="86">IF(COUNTIFS($B:$B,B2754,$F:$F,"&lt;="&amp;5,$D:$D,"&lt;="&amp;5)&gt;=3,"忠","")</f>
        <v/>
      </c>
      <c r="F2754" s="140"/>
      <c r="G2754" s="140" t="str">
        <f t="shared" ref="G2754:G2817" si="87">IF(F2754&lt;=5,
    IF(COUNTIFS($B:$B,TRIM($B2754),$F:$F,"&lt;=5",$AC:$AC,"&lt;&gt;"&amp;LOOKUP(1,0/((TRIM($B:$B)=TRIM($B2754))*($F:$F=1)),$AC:$AC))&gt;0,
    "倉",""),
"")</f>
        <v/>
      </c>
      <c r="J2754" s="70"/>
      <c r="K2754" s="70"/>
      <c r="L2754" s="19"/>
    </row>
    <row r="2755" spans="1:12" x14ac:dyDescent="0.25">
      <c r="A2755" s="24"/>
      <c r="B2755" s="27"/>
      <c r="D2755" s="39"/>
      <c r="E2755" s="140" t="str">
        <f t="shared" si="86"/>
        <v/>
      </c>
      <c r="F2755" s="140"/>
      <c r="G2755" s="140" t="str">
        <f t="shared" si="87"/>
        <v/>
      </c>
      <c r="J2755" s="70"/>
      <c r="K2755" s="70"/>
      <c r="L2755" s="19"/>
    </row>
    <row r="2756" spans="1:12" x14ac:dyDescent="0.25">
      <c r="A2756" s="24"/>
      <c r="B2756" s="27"/>
      <c r="D2756" s="39"/>
      <c r="E2756" s="140" t="str">
        <f t="shared" si="86"/>
        <v/>
      </c>
      <c r="F2756" s="140"/>
      <c r="G2756" s="140" t="str">
        <f t="shared" si="87"/>
        <v/>
      </c>
      <c r="J2756" s="70"/>
      <c r="K2756" s="70"/>
      <c r="L2756" s="19"/>
    </row>
    <row r="2757" spans="1:12" x14ac:dyDescent="0.25">
      <c r="A2757" s="24"/>
      <c r="B2757" s="27"/>
      <c r="D2757" s="39"/>
      <c r="E2757" s="140" t="str">
        <f t="shared" si="86"/>
        <v/>
      </c>
      <c r="F2757" s="140"/>
      <c r="G2757" s="140" t="str">
        <f t="shared" si="87"/>
        <v/>
      </c>
      <c r="J2757" s="70"/>
      <c r="K2757" s="70"/>
      <c r="L2757" s="19"/>
    </row>
    <row r="2758" spans="1:12" x14ac:dyDescent="0.25">
      <c r="A2758" s="24"/>
      <c r="B2758" s="27"/>
      <c r="D2758" s="39"/>
      <c r="E2758" s="140" t="str">
        <f t="shared" si="86"/>
        <v/>
      </c>
      <c r="F2758" s="140"/>
      <c r="G2758" s="140" t="str">
        <f t="shared" si="87"/>
        <v/>
      </c>
      <c r="J2758" s="70"/>
      <c r="K2758" s="70"/>
      <c r="L2758" s="19"/>
    </row>
    <row r="2759" spans="1:12" x14ac:dyDescent="0.25">
      <c r="A2759" s="24"/>
      <c r="B2759" s="27"/>
      <c r="D2759" s="39"/>
      <c r="E2759" s="140" t="str">
        <f t="shared" si="86"/>
        <v/>
      </c>
      <c r="F2759" s="140"/>
      <c r="G2759" s="140" t="str">
        <f t="shared" si="87"/>
        <v/>
      </c>
      <c r="J2759" s="70"/>
      <c r="K2759" s="70"/>
      <c r="L2759" s="19"/>
    </row>
    <row r="2760" spans="1:12" x14ac:dyDescent="0.25">
      <c r="A2760" s="24"/>
      <c r="B2760" s="27"/>
      <c r="D2760" s="39"/>
      <c r="E2760" s="140" t="str">
        <f t="shared" si="86"/>
        <v/>
      </c>
      <c r="F2760" s="140"/>
      <c r="G2760" s="140" t="str">
        <f t="shared" si="87"/>
        <v/>
      </c>
      <c r="J2760" s="70"/>
      <c r="K2760" s="70"/>
      <c r="L2760" s="19"/>
    </row>
    <row r="2761" spans="1:12" x14ac:dyDescent="0.25">
      <c r="A2761" s="24"/>
      <c r="B2761" s="27"/>
      <c r="D2761" s="39"/>
      <c r="E2761" s="140" t="str">
        <f t="shared" si="86"/>
        <v/>
      </c>
      <c r="F2761" s="140"/>
      <c r="G2761" s="140" t="str">
        <f t="shared" si="87"/>
        <v/>
      </c>
      <c r="J2761" s="70"/>
      <c r="K2761" s="70"/>
      <c r="L2761" s="19"/>
    </row>
    <row r="2762" spans="1:12" x14ac:dyDescent="0.25">
      <c r="A2762" s="24"/>
      <c r="B2762" s="27"/>
      <c r="D2762" s="39"/>
      <c r="E2762" s="140" t="str">
        <f t="shared" si="86"/>
        <v/>
      </c>
      <c r="F2762" s="140"/>
      <c r="G2762" s="140" t="str">
        <f t="shared" si="87"/>
        <v/>
      </c>
      <c r="J2762" s="70"/>
      <c r="K2762" s="70"/>
      <c r="L2762" s="19"/>
    </row>
    <row r="2763" spans="1:12" x14ac:dyDescent="0.25">
      <c r="A2763" s="24"/>
      <c r="B2763" s="27"/>
      <c r="D2763" s="39"/>
      <c r="E2763" s="140" t="str">
        <f t="shared" si="86"/>
        <v/>
      </c>
      <c r="F2763" s="140"/>
      <c r="G2763" s="140" t="str">
        <f t="shared" si="87"/>
        <v/>
      </c>
      <c r="J2763" s="70"/>
      <c r="K2763" s="70"/>
      <c r="L2763" s="19"/>
    </row>
    <row r="2764" spans="1:12" x14ac:dyDescent="0.25">
      <c r="A2764" s="24"/>
      <c r="B2764" s="27"/>
      <c r="D2764" s="39"/>
      <c r="E2764" s="140" t="str">
        <f t="shared" si="86"/>
        <v/>
      </c>
      <c r="F2764" s="140"/>
      <c r="G2764" s="140" t="str">
        <f t="shared" si="87"/>
        <v/>
      </c>
      <c r="J2764" s="70"/>
      <c r="K2764" s="70"/>
      <c r="L2764" s="19"/>
    </row>
    <row r="2765" spans="1:12" x14ac:dyDescent="0.25">
      <c r="A2765" s="24"/>
      <c r="B2765" s="27"/>
      <c r="D2765" s="39"/>
      <c r="E2765" s="140" t="str">
        <f t="shared" si="86"/>
        <v/>
      </c>
      <c r="F2765" s="140"/>
      <c r="G2765" s="140" t="str">
        <f t="shared" si="87"/>
        <v/>
      </c>
      <c r="J2765" s="70"/>
      <c r="K2765" s="70"/>
      <c r="L2765" s="19"/>
    </row>
    <row r="2766" spans="1:12" x14ac:dyDescent="0.25">
      <c r="A2766" s="24"/>
      <c r="B2766" s="27"/>
      <c r="D2766" s="39"/>
      <c r="E2766" s="140" t="str">
        <f t="shared" si="86"/>
        <v/>
      </c>
      <c r="F2766" s="140"/>
      <c r="G2766" s="140" t="str">
        <f t="shared" si="87"/>
        <v/>
      </c>
      <c r="J2766" s="70"/>
      <c r="K2766" s="70"/>
      <c r="L2766" s="19"/>
    </row>
    <row r="2767" spans="1:12" x14ac:dyDescent="0.25">
      <c r="A2767" s="24"/>
      <c r="B2767" s="27"/>
      <c r="D2767" s="39"/>
      <c r="E2767" s="140" t="str">
        <f t="shared" si="86"/>
        <v/>
      </c>
      <c r="F2767" s="140"/>
      <c r="G2767" s="140" t="str">
        <f t="shared" si="87"/>
        <v/>
      </c>
      <c r="J2767" s="70"/>
      <c r="K2767" s="70"/>
      <c r="L2767" s="19"/>
    </row>
    <row r="2768" spans="1:12" x14ac:dyDescent="0.25">
      <c r="A2768" s="24"/>
      <c r="B2768" s="27"/>
      <c r="D2768" s="39"/>
      <c r="E2768" s="140" t="str">
        <f t="shared" si="86"/>
        <v/>
      </c>
      <c r="F2768" s="140"/>
      <c r="G2768" s="140" t="str">
        <f t="shared" si="87"/>
        <v/>
      </c>
      <c r="J2768" s="70"/>
      <c r="K2768" s="70"/>
      <c r="L2768" s="19"/>
    </row>
    <row r="2769" spans="1:12" x14ac:dyDescent="0.25">
      <c r="A2769" s="24"/>
      <c r="B2769" s="27"/>
      <c r="D2769" s="39"/>
      <c r="E2769" s="140" t="str">
        <f t="shared" si="86"/>
        <v/>
      </c>
      <c r="F2769" s="140"/>
      <c r="G2769" s="140" t="str">
        <f t="shared" si="87"/>
        <v/>
      </c>
      <c r="J2769" s="70"/>
      <c r="K2769" s="70"/>
      <c r="L2769" s="19"/>
    </row>
    <row r="2770" spans="1:12" x14ac:dyDescent="0.25">
      <c r="A2770" s="24"/>
      <c r="B2770" s="27"/>
      <c r="D2770" s="39"/>
      <c r="E2770" s="140" t="str">
        <f t="shared" si="86"/>
        <v/>
      </c>
      <c r="F2770" s="140"/>
      <c r="G2770" s="140" t="str">
        <f t="shared" si="87"/>
        <v/>
      </c>
      <c r="J2770" s="70"/>
      <c r="K2770" s="70"/>
      <c r="L2770" s="19"/>
    </row>
    <row r="2771" spans="1:12" x14ac:dyDescent="0.25">
      <c r="A2771" s="24"/>
      <c r="B2771" s="27"/>
      <c r="D2771" s="39"/>
      <c r="E2771" s="140" t="str">
        <f t="shared" si="86"/>
        <v/>
      </c>
      <c r="F2771" s="140"/>
      <c r="G2771" s="140" t="str">
        <f t="shared" si="87"/>
        <v/>
      </c>
      <c r="J2771" s="70"/>
      <c r="K2771" s="70"/>
      <c r="L2771" s="19"/>
    </row>
    <row r="2772" spans="1:12" x14ac:dyDescent="0.25">
      <c r="A2772" s="24"/>
      <c r="B2772" s="27"/>
      <c r="D2772" s="39"/>
      <c r="E2772" s="140" t="str">
        <f t="shared" si="86"/>
        <v/>
      </c>
      <c r="F2772" s="140"/>
      <c r="G2772" s="140" t="str">
        <f t="shared" si="87"/>
        <v/>
      </c>
      <c r="J2772" s="70"/>
      <c r="K2772" s="70"/>
      <c r="L2772" s="19"/>
    </row>
    <row r="2773" spans="1:12" x14ac:dyDescent="0.25">
      <c r="A2773" s="24"/>
      <c r="B2773" s="27"/>
      <c r="D2773" s="39"/>
      <c r="E2773" s="140" t="str">
        <f t="shared" si="86"/>
        <v/>
      </c>
      <c r="F2773" s="140"/>
      <c r="G2773" s="140" t="str">
        <f t="shared" si="87"/>
        <v/>
      </c>
      <c r="J2773" s="70"/>
      <c r="K2773" s="70"/>
      <c r="L2773" s="19"/>
    </row>
    <row r="2774" spans="1:12" x14ac:dyDescent="0.25">
      <c r="A2774" s="24"/>
      <c r="B2774" s="27"/>
      <c r="D2774" s="39"/>
      <c r="E2774" s="140" t="str">
        <f t="shared" si="86"/>
        <v/>
      </c>
      <c r="F2774" s="140"/>
      <c r="G2774" s="140" t="str">
        <f t="shared" si="87"/>
        <v/>
      </c>
      <c r="J2774" s="70"/>
      <c r="K2774" s="70"/>
      <c r="L2774" s="19"/>
    </row>
    <row r="2775" spans="1:12" x14ac:dyDescent="0.25">
      <c r="A2775" s="24"/>
      <c r="B2775" s="27"/>
      <c r="D2775" s="39"/>
      <c r="E2775" s="140" t="str">
        <f t="shared" si="86"/>
        <v/>
      </c>
      <c r="F2775" s="140"/>
      <c r="G2775" s="140" t="str">
        <f t="shared" si="87"/>
        <v/>
      </c>
      <c r="J2775" s="70"/>
      <c r="K2775" s="70"/>
      <c r="L2775" s="19"/>
    </row>
    <row r="2776" spans="1:12" x14ac:dyDescent="0.25">
      <c r="A2776" s="24"/>
      <c r="B2776" s="27"/>
      <c r="D2776" s="39"/>
      <c r="E2776" s="140" t="str">
        <f t="shared" si="86"/>
        <v/>
      </c>
      <c r="F2776" s="140"/>
      <c r="G2776" s="140" t="str">
        <f t="shared" si="87"/>
        <v/>
      </c>
      <c r="J2776" s="70"/>
      <c r="K2776" s="70"/>
      <c r="L2776" s="19"/>
    </row>
    <row r="2777" spans="1:12" x14ac:dyDescent="0.25">
      <c r="A2777" s="24"/>
      <c r="B2777" s="27"/>
      <c r="D2777" s="39"/>
      <c r="E2777" s="140" t="str">
        <f t="shared" si="86"/>
        <v/>
      </c>
      <c r="F2777" s="140"/>
      <c r="G2777" s="140" t="str">
        <f t="shared" si="87"/>
        <v/>
      </c>
      <c r="J2777" s="70"/>
      <c r="K2777" s="70"/>
      <c r="L2777" s="19"/>
    </row>
    <row r="2778" spans="1:12" x14ac:dyDescent="0.25">
      <c r="A2778" s="24"/>
      <c r="B2778" s="27"/>
      <c r="D2778" s="39"/>
      <c r="E2778" s="140" t="str">
        <f t="shared" si="86"/>
        <v/>
      </c>
      <c r="F2778" s="140"/>
      <c r="G2778" s="140" t="str">
        <f t="shared" si="87"/>
        <v/>
      </c>
      <c r="J2778" s="70"/>
      <c r="K2778" s="70"/>
      <c r="L2778" s="19"/>
    </row>
    <row r="2779" spans="1:12" x14ac:dyDescent="0.25">
      <c r="A2779" s="24"/>
      <c r="B2779" s="27"/>
      <c r="D2779" s="39"/>
      <c r="E2779" s="140" t="str">
        <f t="shared" si="86"/>
        <v/>
      </c>
      <c r="F2779" s="140"/>
      <c r="G2779" s="140" t="str">
        <f t="shared" si="87"/>
        <v/>
      </c>
      <c r="J2779" s="70"/>
      <c r="K2779" s="70"/>
      <c r="L2779" s="19"/>
    </row>
    <row r="2780" spans="1:12" x14ac:dyDescent="0.25">
      <c r="A2780" s="24"/>
      <c r="B2780" s="27"/>
      <c r="D2780" s="39"/>
      <c r="E2780" s="140" t="str">
        <f t="shared" si="86"/>
        <v/>
      </c>
      <c r="F2780" s="140"/>
      <c r="G2780" s="140" t="str">
        <f t="shared" si="87"/>
        <v/>
      </c>
      <c r="J2780" s="70"/>
      <c r="K2780" s="70"/>
      <c r="L2780" s="19"/>
    </row>
    <row r="2781" spans="1:12" x14ac:dyDescent="0.25">
      <c r="A2781" s="24"/>
      <c r="B2781" s="27"/>
      <c r="D2781" s="39"/>
      <c r="E2781" s="140" t="str">
        <f t="shared" si="86"/>
        <v/>
      </c>
      <c r="F2781" s="140"/>
      <c r="G2781" s="140" t="str">
        <f t="shared" si="87"/>
        <v/>
      </c>
      <c r="J2781" s="70"/>
      <c r="K2781" s="70"/>
      <c r="L2781" s="19"/>
    </row>
    <row r="2782" spans="1:12" x14ac:dyDescent="0.25">
      <c r="A2782" s="24"/>
      <c r="B2782" s="27"/>
      <c r="D2782" s="39"/>
      <c r="E2782" s="140" t="str">
        <f t="shared" si="86"/>
        <v/>
      </c>
      <c r="F2782" s="140"/>
      <c r="G2782" s="140" t="str">
        <f t="shared" si="87"/>
        <v/>
      </c>
      <c r="J2782" s="70"/>
      <c r="K2782" s="70"/>
      <c r="L2782" s="19"/>
    </row>
    <row r="2783" spans="1:12" x14ac:dyDescent="0.25">
      <c r="A2783" s="24"/>
      <c r="B2783" s="27"/>
      <c r="D2783" s="39"/>
      <c r="E2783" s="140" t="str">
        <f t="shared" si="86"/>
        <v/>
      </c>
      <c r="F2783" s="140"/>
      <c r="G2783" s="140" t="str">
        <f t="shared" si="87"/>
        <v/>
      </c>
      <c r="J2783" s="70"/>
      <c r="K2783" s="70"/>
      <c r="L2783" s="19"/>
    </row>
    <row r="2784" spans="1:12" x14ac:dyDescent="0.25">
      <c r="A2784" s="24"/>
      <c r="B2784" s="27"/>
      <c r="D2784" s="39"/>
      <c r="E2784" s="140" t="str">
        <f t="shared" si="86"/>
        <v/>
      </c>
      <c r="F2784" s="140"/>
      <c r="G2784" s="140" t="str">
        <f t="shared" si="87"/>
        <v/>
      </c>
      <c r="J2784" s="70"/>
      <c r="K2784" s="70"/>
      <c r="L2784" s="19"/>
    </row>
    <row r="2785" spans="1:12" x14ac:dyDescent="0.25">
      <c r="A2785" s="24"/>
      <c r="B2785" s="27"/>
      <c r="D2785" s="39"/>
      <c r="E2785" s="140" t="str">
        <f t="shared" si="86"/>
        <v/>
      </c>
      <c r="F2785" s="140"/>
      <c r="G2785" s="140" t="str">
        <f t="shared" si="87"/>
        <v/>
      </c>
      <c r="J2785" s="70"/>
      <c r="K2785" s="70"/>
      <c r="L2785" s="19"/>
    </row>
    <row r="2786" spans="1:12" x14ac:dyDescent="0.25">
      <c r="A2786" s="24"/>
      <c r="B2786" s="27"/>
      <c r="D2786" s="39"/>
      <c r="E2786" s="140" t="str">
        <f t="shared" si="86"/>
        <v/>
      </c>
      <c r="F2786" s="140"/>
      <c r="G2786" s="140" t="str">
        <f t="shared" si="87"/>
        <v/>
      </c>
      <c r="J2786" s="70"/>
      <c r="K2786" s="70"/>
      <c r="L2786" s="19"/>
    </row>
    <row r="2787" spans="1:12" x14ac:dyDescent="0.25">
      <c r="A2787" s="24"/>
      <c r="B2787" s="27"/>
      <c r="D2787" s="39"/>
      <c r="E2787" s="140" t="str">
        <f t="shared" si="86"/>
        <v/>
      </c>
      <c r="F2787" s="140"/>
      <c r="G2787" s="140" t="str">
        <f t="shared" si="87"/>
        <v/>
      </c>
      <c r="J2787" s="70"/>
      <c r="K2787" s="70"/>
      <c r="L2787" s="19"/>
    </row>
    <row r="2788" spans="1:12" x14ac:dyDescent="0.25">
      <c r="A2788" s="24"/>
      <c r="B2788" s="27"/>
      <c r="D2788" s="39"/>
      <c r="E2788" s="140" t="str">
        <f t="shared" si="86"/>
        <v/>
      </c>
      <c r="F2788" s="140"/>
      <c r="G2788" s="140" t="str">
        <f t="shared" si="87"/>
        <v/>
      </c>
      <c r="J2788" s="70"/>
      <c r="K2788" s="70"/>
      <c r="L2788" s="19"/>
    </row>
    <row r="2789" spans="1:12" x14ac:dyDescent="0.25">
      <c r="A2789" s="24"/>
      <c r="B2789" s="27"/>
      <c r="D2789" s="39"/>
      <c r="E2789" s="140" t="str">
        <f t="shared" si="86"/>
        <v/>
      </c>
      <c r="F2789" s="140"/>
      <c r="G2789" s="140" t="str">
        <f t="shared" si="87"/>
        <v/>
      </c>
      <c r="J2789" s="70"/>
      <c r="K2789" s="70"/>
      <c r="L2789" s="19"/>
    </row>
    <row r="2790" spans="1:12" x14ac:dyDescent="0.25">
      <c r="A2790" s="24"/>
      <c r="B2790" s="27"/>
      <c r="D2790" s="39"/>
      <c r="E2790" s="140" t="str">
        <f t="shared" si="86"/>
        <v/>
      </c>
      <c r="F2790" s="140"/>
      <c r="G2790" s="140" t="str">
        <f t="shared" si="87"/>
        <v/>
      </c>
      <c r="J2790" s="70"/>
      <c r="K2790" s="70"/>
      <c r="L2790" s="19"/>
    </row>
    <row r="2791" spans="1:12" x14ac:dyDescent="0.25">
      <c r="A2791" s="24"/>
      <c r="B2791" s="27"/>
      <c r="D2791" s="39"/>
      <c r="E2791" s="140" t="str">
        <f t="shared" si="86"/>
        <v/>
      </c>
      <c r="F2791" s="140"/>
      <c r="G2791" s="140" t="str">
        <f t="shared" si="87"/>
        <v/>
      </c>
      <c r="J2791" s="70"/>
      <c r="K2791" s="70"/>
      <c r="L2791" s="19"/>
    </row>
    <row r="2792" spans="1:12" x14ac:dyDescent="0.25">
      <c r="A2792" s="24"/>
      <c r="B2792" s="27"/>
      <c r="D2792" s="39"/>
      <c r="E2792" s="140" t="str">
        <f t="shared" si="86"/>
        <v/>
      </c>
      <c r="F2792" s="140"/>
      <c r="G2792" s="140" t="str">
        <f t="shared" si="87"/>
        <v/>
      </c>
      <c r="J2792" s="70"/>
      <c r="K2792" s="70"/>
      <c r="L2792" s="19"/>
    </row>
    <row r="2793" spans="1:12" x14ac:dyDescent="0.25">
      <c r="A2793" s="24"/>
      <c r="B2793" s="27"/>
      <c r="D2793" s="39"/>
      <c r="E2793" s="140" t="str">
        <f t="shared" si="86"/>
        <v/>
      </c>
      <c r="F2793" s="140"/>
      <c r="G2793" s="140" t="str">
        <f t="shared" si="87"/>
        <v/>
      </c>
      <c r="J2793" s="70"/>
      <c r="K2793" s="70"/>
      <c r="L2793" s="19"/>
    </row>
    <row r="2794" spans="1:12" x14ac:dyDescent="0.25">
      <c r="A2794" s="24"/>
      <c r="B2794" s="27"/>
      <c r="D2794" s="39"/>
      <c r="E2794" s="140" t="str">
        <f t="shared" si="86"/>
        <v/>
      </c>
      <c r="F2794" s="140"/>
      <c r="G2794" s="140" t="str">
        <f t="shared" si="87"/>
        <v/>
      </c>
      <c r="J2794" s="70"/>
      <c r="K2794" s="70"/>
      <c r="L2794" s="19"/>
    </row>
    <row r="2795" spans="1:12" x14ac:dyDescent="0.25">
      <c r="A2795" s="24"/>
      <c r="B2795" s="27"/>
      <c r="D2795" s="39"/>
      <c r="E2795" s="140" t="str">
        <f t="shared" si="86"/>
        <v/>
      </c>
      <c r="F2795" s="140"/>
      <c r="G2795" s="140" t="str">
        <f t="shared" si="87"/>
        <v/>
      </c>
      <c r="J2795" s="70"/>
      <c r="K2795" s="70"/>
      <c r="L2795" s="19"/>
    </row>
    <row r="2796" spans="1:12" x14ac:dyDescent="0.25">
      <c r="A2796" s="24"/>
      <c r="B2796" s="27"/>
      <c r="D2796" s="39"/>
      <c r="E2796" s="140" t="str">
        <f t="shared" si="86"/>
        <v/>
      </c>
      <c r="F2796" s="140"/>
      <c r="G2796" s="140" t="str">
        <f t="shared" si="87"/>
        <v/>
      </c>
      <c r="J2796" s="70"/>
      <c r="K2796" s="70"/>
      <c r="L2796" s="19"/>
    </row>
    <row r="2797" spans="1:12" x14ac:dyDescent="0.25">
      <c r="A2797" s="24"/>
      <c r="B2797" s="27"/>
      <c r="D2797" s="39"/>
      <c r="E2797" s="140" t="str">
        <f t="shared" si="86"/>
        <v/>
      </c>
      <c r="F2797" s="140"/>
      <c r="G2797" s="140" t="str">
        <f t="shared" si="87"/>
        <v/>
      </c>
      <c r="J2797" s="70"/>
      <c r="K2797" s="70"/>
      <c r="L2797" s="19"/>
    </row>
    <row r="2798" spans="1:12" x14ac:dyDescent="0.25">
      <c r="A2798" s="24"/>
      <c r="B2798" s="27"/>
      <c r="D2798" s="39"/>
      <c r="E2798" s="140" t="str">
        <f t="shared" si="86"/>
        <v/>
      </c>
      <c r="F2798" s="140"/>
      <c r="G2798" s="140" t="str">
        <f t="shared" si="87"/>
        <v/>
      </c>
      <c r="J2798" s="70"/>
      <c r="K2798" s="70"/>
      <c r="L2798" s="19"/>
    </row>
    <row r="2799" spans="1:12" x14ac:dyDescent="0.25">
      <c r="A2799" s="24"/>
      <c r="B2799" s="27"/>
      <c r="D2799" s="39"/>
      <c r="E2799" s="140" t="str">
        <f t="shared" si="86"/>
        <v/>
      </c>
      <c r="F2799" s="140"/>
      <c r="G2799" s="140" t="str">
        <f t="shared" si="87"/>
        <v/>
      </c>
      <c r="J2799" s="70"/>
      <c r="K2799" s="70"/>
      <c r="L2799" s="19"/>
    </row>
    <row r="2800" spans="1:12" x14ac:dyDescent="0.25">
      <c r="A2800" s="24"/>
      <c r="B2800" s="27"/>
      <c r="D2800" s="39"/>
      <c r="E2800" s="140" t="str">
        <f t="shared" si="86"/>
        <v/>
      </c>
      <c r="F2800" s="140"/>
      <c r="G2800" s="140" t="str">
        <f t="shared" si="87"/>
        <v/>
      </c>
      <c r="J2800" s="70"/>
      <c r="K2800" s="70"/>
      <c r="L2800" s="19"/>
    </row>
    <row r="2801" spans="1:12" x14ac:dyDescent="0.25">
      <c r="A2801" s="24"/>
      <c r="B2801" s="27"/>
      <c r="D2801" s="39"/>
      <c r="E2801" s="140" t="str">
        <f t="shared" si="86"/>
        <v/>
      </c>
      <c r="F2801" s="140"/>
      <c r="G2801" s="140" t="str">
        <f t="shared" si="87"/>
        <v/>
      </c>
      <c r="J2801" s="70"/>
      <c r="K2801" s="70"/>
      <c r="L2801" s="19"/>
    </row>
    <row r="2802" spans="1:12" x14ac:dyDescent="0.25">
      <c r="A2802" s="24"/>
      <c r="B2802" s="27"/>
      <c r="D2802" s="39"/>
      <c r="E2802" s="140" t="str">
        <f t="shared" si="86"/>
        <v/>
      </c>
      <c r="F2802" s="140"/>
      <c r="G2802" s="140" t="str">
        <f t="shared" si="87"/>
        <v/>
      </c>
      <c r="J2802" s="70"/>
      <c r="K2802" s="70"/>
      <c r="L2802" s="19"/>
    </row>
    <row r="2803" spans="1:12" x14ac:dyDescent="0.25">
      <c r="A2803" s="24"/>
      <c r="B2803" s="27"/>
      <c r="D2803" s="39"/>
      <c r="E2803" s="140" t="str">
        <f t="shared" si="86"/>
        <v/>
      </c>
      <c r="F2803" s="140"/>
      <c r="G2803" s="140" t="str">
        <f t="shared" si="87"/>
        <v/>
      </c>
      <c r="J2803" s="70"/>
      <c r="K2803" s="70"/>
      <c r="L2803" s="19"/>
    </row>
    <row r="2804" spans="1:12" x14ac:dyDescent="0.25">
      <c r="A2804" s="24"/>
      <c r="B2804" s="27"/>
      <c r="D2804" s="39"/>
      <c r="E2804" s="140" t="str">
        <f t="shared" si="86"/>
        <v/>
      </c>
      <c r="F2804" s="140"/>
      <c r="G2804" s="140" t="str">
        <f t="shared" si="87"/>
        <v/>
      </c>
      <c r="J2804" s="70"/>
      <c r="K2804" s="70"/>
      <c r="L2804" s="19"/>
    </row>
    <row r="2805" spans="1:12" x14ac:dyDescent="0.25">
      <c r="A2805" s="24"/>
      <c r="B2805" s="27"/>
      <c r="D2805" s="39"/>
      <c r="E2805" s="140" t="str">
        <f t="shared" si="86"/>
        <v/>
      </c>
      <c r="F2805" s="140"/>
      <c r="G2805" s="140" t="str">
        <f t="shared" si="87"/>
        <v/>
      </c>
      <c r="J2805" s="70"/>
      <c r="K2805" s="70"/>
      <c r="L2805" s="19"/>
    </row>
    <row r="2806" spans="1:12" x14ac:dyDescent="0.25">
      <c r="A2806" s="24"/>
      <c r="B2806" s="27"/>
      <c r="D2806" s="39"/>
      <c r="E2806" s="140" t="str">
        <f t="shared" si="86"/>
        <v/>
      </c>
      <c r="F2806" s="140"/>
      <c r="G2806" s="140" t="str">
        <f t="shared" si="87"/>
        <v/>
      </c>
      <c r="J2806" s="70"/>
      <c r="K2806" s="70"/>
      <c r="L2806" s="19"/>
    </row>
    <row r="2807" spans="1:12" x14ac:dyDescent="0.25">
      <c r="A2807" s="24"/>
      <c r="B2807" s="27"/>
      <c r="D2807" s="39"/>
      <c r="E2807" s="140" t="str">
        <f t="shared" si="86"/>
        <v/>
      </c>
      <c r="F2807" s="140"/>
      <c r="G2807" s="140" t="str">
        <f t="shared" si="87"/>
        <v/>
      </c>
      <c r="J2807" s="70"/>
      <c r="K2807" s="70"/>
      <c r="L2807" s="19"/>
    </row>
    <row r="2808" spans="1:12" x14ac:dyDescent="0.25">
      <c r="A2808" s="24"/>
      <c r="B2808" s="27"/>
      <c r="D2808" s="39"/>
      <c r="E2808" s="140" t="str">
        <f t="shared" si="86"/>
        <v/>
      </c>
      <c r="F2808" s="140"/>
      <c r="G2808" s="140" t="str">
        <f t="shared" si="87"/>
        <v/>
      </c>
      <c r="J2808" s="70"/>
      <c r="K2808" s="70"/>
      <c r="L2808" s="19"/>
    </row>
    <row r="2809" spans="1:12" x14ac:dyDescent="0.25">
      <c r="A2809" s="24"/>
      <c r="B2809" s="27"/>
      <c r="D2809" s="39"/>
      <c r="E2809" s="140" t="str">
        <f t="shared" si="86"/>
        <v/>
      </c>
      <c r="F2809" s="140"/>
      <c r="G2809" s="140" t="str">
        <f t="shared" si="87"/>
        <v/>
      </c>
      <c r="J2809" s="70"/>
      <c r="K2809" s="70"/>
      <c r="L2809" s="19"/>
    </row>
    <row r="2810" spans="1:12" x14ac:dyDescent="0.25">
      <c r="A2810" s="24"/>
      <c r="B2810" s="27"/>
      <c r="D2810" s="39"/>
      <c r="E2810" s="140" t="str">
        <f t="shared" si="86"/>
        <v/>
      </c>
      <c r="F2810" s="140"/>
      <c r="G2810" s="140" t="str">
        <f t="shared" si="87"/>
        <v/>
      </c>
      <c r="J2810" s="70"/>
      <c r="K2810" s="70"/>
      <c r="L2810" s="19"/>
    </row>
    <row r="2811" spans="1:12" x14ac:dyDescent="0.25">
      <c r="A2811" s="24"/>
      <c r="B2811" s="27"/>
      <c r="D2811" s="39"/>
      <c r="E2811" s="140" t="str">
        <f t="shared" si="86"/>
        <v/>
      </c>
      <c r="F2811" s="140"/>
      <c r="G2811" s="140" t="str">
        <f t="shared" si="87"/>
        <v/>
      </c>
      <c r="J2811" s="70"/>
      <c r="K2811" s="70"/>
      <c r="L2811" s="19"/>
    </row>
    <row r="2812" spans="1:12" x14ac:dyDescent="0.25">
      <c r="A2812" s="24"/>
      <c r="B2812" s="27"/>
      <c r="D2812" s="39"/>
      <c r="E2812" s="140" t="str">
        <f t="shared" si="86"/>
        <v/>
      </c>
      <c r="F2812" s="140"/>
      <c r="G2812" s="140" t="str">
        <f t="shared" si="87"/>
        <v/>
      </c>
      <c r="J2812" s="70"/>
      <c r="K2812" s="70"/>
      <c r="L2812" s="19"/>
    </row>
    <row r="2813" spans="1:12" x14ac:dyDescent="0.25">
      <c r="A2813" s="24"/>
      <c r="B2813" s="27"/>
      <c r="D2813" s="39"/>
      <c r="E2813" s="140" t="str">
        <f t="shared" si="86"/>
        <v/>
      </c>
      <c r="F2813" s="140"/>
      <c r="G2813" s="140" t="str">
        <f t="shared" si="87"/>
        <v/>
      </c>
      <c r="J2813" s="70"/>
      <c r="K2813" s="70"/>
      <c r="L2813" s="19"/>
    </row>
    <row r="2814" spans="1:12" x14ac:dyDescent="0.25">
      <c r="A2814" s="24"/>
      <c r="B2814" s="27"/>
      <c r="D2814" s="39"/>
      <c r="E2814" s="140" t="str">
        <f t="shared" si="86"/>
        <v/>
      </c>
      <c r="F2814" s="140"/>
      <c r="G2814" s="140" t="str">
        <f t="shared" si="87"/>
        <v/>
      </c>
      <c r="J2814" s="70"/>
      <c r="K2814" s="70"/>
      <c r="L2814" s="19"/>
    </row>
    <row r="2815" spans="1:12" x14ac:dyDescent="0.25">
      <c r="A2815" s="24"/>
      <c r="B2815" s="27"/>
      <c r="D2815" s="39"/>
      <c r="E2815" s="140" t="str">
        <f t="shared" si="86"/>
        <v/>
      </c>
      <c r="F2815" s="140"/>
      <c r="G2815" s="140" t="str">
        <f t="shared" si="87"/>
        <v/>
      </c>
      <c r="J2815" s="70"/>
      <c r="K2815" s="70"/>
      <c r="L2815" s="19"/>
    </row>
    <row r="2816" spans="1:12" x14ac:dyDescent="0.25">
      <c r="A2816" s="24"/>
      <c r="B2816" s="27"/>
      <c r="D2816" s="39"/>
      <c r="E2816" s="140" t="str">
        <f t="shared" si="86"/>
        <v/>
      </c>
      <c r="F2816" s="140"/>
      <c r="G2816" s="140" t="str">
        <f t="shared" si="87"/>
        <v/>
      </c>
      <c r="J2816" s="70"/>
      <c r="K2816" s="70"/>
      <c r="L2816" s="19"/>
    </row>
    <row r="2817" spans="1:12" x14ac:dyDescent="0.25">
      <c r="A2817" s="24"/>
      <c r="B2817" s="27"/>
      <c r="D2817" s="39"/>
      <c r="E2817" s="140" t="str">
        <f t="shared" si="86"/>
        <v/>
      </c>
      <c r="F2817" s="140"/>
      <c r="G2817" s="140" t="str">
        <f t="shared" si="87"/>
        <v/>
      </c>
      <c r="J2817" s="70"/>
      <c r="K2817" s="70"/>
      <c r="L2817" s="19"/>
    </row>
    <row r="2818" spans="1:12" x14ac:dyDescent="0.25">
      <c r="A2818" s="24"/>
      <c r="B2818" s="27"/>
      <c r="D2818" s="39"/>
      <c r="E2818" s="140" t="str">
        <f t="shared" ref="E2818:E2881" si="88">IF(COUNTIFS($B:$B,B2818,$F:$F,"&lt;="&amp;5,$D:$D,"&lt;="&amp;5)&gt;=3,"忠","")</f>
        <v/>
      </c>
      <c r="F2818" s="140"/>
      <c r="G2818" s="140" t="str">
        <f t="shared" ref="G2818:G2881" si="89">IF(F2818&lt;=5,
    IF(COUNTIFS($B:$B,TRIM($B2818),$F:$F,"&lt;=5",$AC:$AC,"&lt;&gt;"&amp;LOOKUP(1,0/((TRIM($B:$B)=TRIM($B2818))*($F:$F=1)),$AC:$AC))&gt;0,
    "倉",""),
"")</f>
        <v/>
      </c>
      <c r="J2818" s="70"/>
      <c r="K2818" s="70"/>
      <c r="L2818" s="19"/>
    </row>
    <row r="2819" spans="1:12" x14ac:dyDescent="0.25">
      <c r="A2819" s="24"/>
      <c r="B2819" s="27"/>
      <c r="D2819" s="39"/>
      <c r="E2819" s="140" t="str">
        <f t="shared" si="88"/>
        <v/>
      </c>
      <c r="F2819" s="140"/>
      <c r="G2819" s="140" t="str">
        <f t="shared" si="89"/>
        <v/>
      </c>
      <c r="J2819" s="70"/>
      <c r="K2819" s="70"/>
      <c r="L2819" s="19"/>
    </row>
    <row r="2820" spans="1:12" x14ac:dyDescent="0.25">
      <c r="A2820" s="24"/>
      <c r="B2820" s="27"/>
      <c r="D2820" s="39"/>
      <c r="E2820" s="140" t="str">
        <f t="shared" si="88"/>
        <v/>
      </c>
      <c r="F2820" s="140"/>
      <c r="G2820" s="140" t="str">
        <f t="shared" si="89"/>
        <v/>
      </c>
      <c r="J2820" s="70"/>
      <c r="K2820" s="70"/>
      <c r="L2820" s="19"/>
    </row>
    <row r="2821" spans="1:12" x14ac:dyDescent="0.25">
      <c r="A2821" s="24"/>
      <c r="B2821" s="27"/>
      <c r="D2821" s="39"/>
      <c r="E2821" s="140" t="str">
        <f t="shared" si="88"/>
        <v/>
      </c>
      <c r="F2821" s="140"/>
      <c r="G2821" s="140" t="str">
        <f t="shared" si="89"/>
        <v/>
      </c>
      <c r="J2821" s="70"/>
      <c r="K2821" s="70"/>
      <c r="L2821" s="19"/>
    </row>
    <row r="2822" spans="1:12" x14ac:dyDescent="0.25">
      <c r="A2822" s="24"/>
      <c r="B2822" s="27"/>
      <c r="D2822" s="39"/>
      <c r="E2822" s="140" t="str">
        <f t="shared" si="88"/>
        <v/>
      </c>
      <c r="F2822" s="140"/>
      <c r="G2822" s="140" t="str">
        <f t="shared" si="89"/>
        <v/>
      </c>
      <c r="J2822" s="70"/>
      <c r="K2822" s="70"/>
      <c r="L2822" s="19"/>
    </row>
    <row r="2823" spans="1:12" x14ac:dyDescent="0.25">
      <c r="A2823" s="24"/>
      <c r="B2823" s="27"/>
      <c r="D2823" s="39"/>
      <c r="E2823" s="140" t="str">
        <f t="shared" si="88"/>
        <v/>
      </c>
      <c r="F2823" s="140"/>
      <c r="G2823" s="140" t="str">
        <f t="shared" si="89"/>
        <v/>
      </c>
      <c r="J2823" s="70"/>
      <c r="K2823" s="70"/>
      <c r="L2823" s="19"/>
    </row>
    <row r="2824" spans="1:12" x14ac:dyDescent="0.25">
      <c r="A2824" s="24"/>
      <c r="B2824" s="27"/>
      <c r="D2824" s="39"/>
      <c r="E2824" s="140" t="str">
        <f t="shared" si="88"/>
        <v/>
      </c>
      <c r="F2824" s="140"/>
      <c r="G2824" s="140" t="str">
        <f t="shared" si="89"/>
        <v/>
      </c>
      <c r="J2824" s="70"/>
      <c r="K2824" s="70"/>
      <c r="L2824" s="19"/>
    </row>
    <row r="2825" spans="1:12" x14ac:dyDescent="0.25">
      <c r="A2825" s="24"/>
      <c r="B2825" s="27"/>
      <c r="D2825" s="39"/>
      <c r="E2825" s="140" t="str">
        <f t="shared" si="88"/>
        <v/>
      </c>
      <c r="F2825" s="140"/>
      <c r="G2825" s="140" t="str">
        <f t="shared" si="89"/>
        <v/>
      </c>
      <c r="J2825" s="70"/>
      <c r="K2825" s="70"/>
      <c r="L2825" s="19"/>
    </row>
    <row r="2826" spans="1:12" x14ac:dyDescent="0.25">
      <c r="A2826" s="24"/>
      <c r="B2826" s="27"/>
      <c r="D2826" s="39"/>
      <c r="E2826" s="140" t="str">
        <f t="shared" si="88"/>
        <v/>
      </c>
      <c r="F2826" s="140"/>
      <c r="G2826" s="140" t="str">
        <f t="shared" si="89"/>
        <v/>
      </c>
      <c r="J2826" s="70"/>
      <c r="K2826" s="70"/>
      <c r="L2826" s="19"/>
    </row>
    <row r="2827" spans="1:12" x14ac:dyDescent="0.25">
      <c r="A2827" s="24"/>
      <c r="B2827" s="27"/>
      <c r="D2827" s="39"/>
      <c r="E2827" s="140" t="str">
        <f t="shared" si="88"/>
        <v/>
      </c>
      <c r="F2827" s="140"/>
      <c r="G2827" s="140" t="str">
        <f t="shared" si="89"/>
        <v/>
      </c>
      <c r="J2827" s="70"/>
      <c r="K2827" s="70"/>
      <c r="L2827" s="19"/>
    </row>
    <row r="2828" spans="1:12" x14ac:dyDescent="0.25">
      <c r="A2828" s="24"/>
      <c r="B2828" s="27"/>
      <c r="D2828" s="39"/>
      <c r="E2828" s="140" t="str">
        <f t="shared" si="88"/>
        <v/>
      </c>
      <c r="F2828" s="140"/>
      <c r="G2828" s="140" t="str">
        <f t="shared" si="89"/>
        <v/>
      </c>
      <c r="J2828" s="70"/>
      <c r="K2828" s="70"/>
      <c r="L2828" s="19"/>
    </row>
    <row r="2829" spans="1:12" x14ac:dyDescent="0.25">
      <c r="A2829" s="24"/>
      <c r="B2829" s="27"/>
      <c r="D2829" s="39"/>
      <c r="E2829" s="140" t="str">
        <f t="shared" si="88"/>
        <v/>
      </c>
      <c r="F2829" s="140"/>
      <c r="G2829" s="140" t="str">
        <f t="shared" si="89"/>
        <v/>
      </c>
      <c r="J2829" s="70"/>
      <c r="K2829" s="70"/>
      <c r="L2829" s="19"/>
    </row>
    <row r="2830" spans="1:12" x14ac:dyDescent="0.25">
      <c r="A2830" s="24"/>
      <c r="B2830" s="27"/>
      <c r="D2830" s="39"/>
      <c r="E2830" s="140" t="str">
        <f t="shared" si="88"/>
        <v/>
      </c>
      <c r="F2830" s="140"/>
      <c r="G2830" s="140" t="str">
        <f t="shared" si="89"/>
        <v/>
      </c>
      <c r="J2830" s="70"/>
      <c r="K2830" s="70"/>
      <c r="L2830" s="19"/>
    </row>
    <row r="2831" spans="1:12" x14ac:dyDescent="0.25">
      <c r="A2831" s="24"/>
      <c r="B2831" s="27"/>
      <c r="D2831" s="39"/>
      <c r="E2831" s="140" t="str">
        <f t="shared" si="88"/>
        <v/>
      </c>
      <c r="F2831" s="140"/>
      <c r="G2831" s="140" t="str">
        <f t="shared" si="89"/>
        <v/>
      </c>
      <c r="J2831" s="70"/>
      <c r="K2831" s="70"/>
      <c r="L2831" s="19"/>
    </row>
    <row r="2832" spans="1:12" x14ac:dyDescent="0.25">
      <c r="A2832" s="24"/>
      <c r="B2832" s="27"/>
      <c r="D2832" s="39"/>
      <c r="E2832" s="140" t="str">
        <f t="shared" si="88"/>
        <v/>
      </c>
      <c r="F2832" s="140"/>
      <c r="G2832" s="140" t="str">
        <f t="shared" si="89"/>
        <v/>
      </c>
      <c r="J2832" s="70"/>
      <c r="K2832" s="70"/>
      <c r="L2832" s="19"/>
    </row>
    <row r="2833" spans="1:12" x14ac:dyDescent="0.25">
      <c r="A2833" s="24"/>
      <c r="B2833" s="27"/>
      <c r="D2833" s="39"/>
      <c r="E2833" s="140" t="str">
        <f t="shared" si="88"/>
        <v/>
      </c>
      <c r="F2833" s="140"/>
      <c r="G2833" s="140" t="str">
        <f t="shared" si="89"/>
        <v/>
      </c>
      <c r="J2833" s="70"/>
      <c r="K2833" s="70"/>
      <c r="L2833" s="19"/>
    </row>
    <row r="2834" spans="1:12" x14ac:dyDescent="0.25">
      <c r="A2834" s="24"/>
      <c r="B2834" s="27"/>
      <c r="D2834" s="39"/>
      <c r="E2834" s="140" t="str">
        <f t="shared" si="88"/>
        <v/>
      </c>
      <c r="F2834" s="140"/>
      <c r="G2834" s="140" t="str">
        <f t="shared" si="89"/>
        <v/>
      </c>
      <c r="J2834" s="70"/>
      <c r="K2834" s="70"/>
      <c r="L2834" s="19"/>
    </row>
    <row r="2835" spans="1:12" x14ac:dyDescent="0.25">
      <c r="A2835" s="24"/>
      <c r="B2835" s="27"/>
      <c r="D2835" s="39"/>
      <c r="E2835" s="140" t="str">
        <f t="shared" si="88"/>
        <v/>
      </c>
      <c r="F2835" s="140"/>
      <c r="G2835" s="140" t="str">
        <f t="shared" si="89"/>
        <v/>
      </c>
      <c r="J2835" s="70"/>
      <c r="K2835" s="70"/>
      <c r="L2835" s="19"/>
    </row>
    <row r="2836" spans="1:12" x14ac:dyDescent="0.25">
      <c r="A2836" s="24"/>
      <c r="B2836" s="27"/>
      <c r="D2836" s="39"/>
      <c r="E2836" s="140" t="str">
        <f t="shared" si="88"/>
        <v/>
      </c>
      <c r="F2836" s="140"/>
      <c r="G2836" s="140" t="str">
        <f t="shared" si="89"/>
        <v/>
      </c>
      <c r="J2836" s="70"/>
      <c r="K2836" s="70"/>
      <c r="L2836" s="19"/>
    </row>
    <row r="2837" spans="1:12" x14ac:dyDescent="0.25">
      <c r="A2837" s="24"/>
      <c r="B2837" s="27"/>
      <c r="D2837" s="39"/>
      <c r="E2837" s="140" t="str">
        <f t="shared" si="88"/>
        <v/>
      </c>
      <c r="F2837" s="140"/>
      <c r="G2837" s="140" t="str">
        <f t="shared" si="89"/>
        <v/>
      </c>
      <c r="J2837" s="70"/>
      <c r="K2837" s="70"/>
      <c r="L2837" s="19"/>
    </row>
    <row r="2838" spans="1:12" x14ac:dyDescent="0.25">
      <c r="A2838" s="24"/>
      <c r="B2838" s="27"/>
      <c r="D2838" s="39"/>
      <c r="E2838" s="140" t="str">
        <f t="shared" si="88"/>
        <v/>
      </c>
      <c r="F2838" s="140"/>
      <c r="G2838" s="140" t="str">
        <f t="shared" si="89"/>
        <v/>
      </c>
      <c r="J2838" s="70"/>
      <c r="K2838" s="70"/>
      <c r="L2838" s="19"/>
    </row>
    <row r="2839" spans="1:12" x14ac:dyDescent="0.25">
      <c r="A2839" s="24"/>
      <c r="B2839" s="27"/>
      <c r="D2839" s="39"/>
      <c r="E2839" s="140" t="str">
        <f t="shared" si="88"/>
        <v/>
      </c>
      <c r="F2839" s="140"/>
      <c r="G2839" s="140" t="str">
        <f t="shared" si="89"/>
        <v/>
      </c>
      <c r="J2839" s="70"/>
      <c r="K2839" s="70"/>
      <c r="L2839" s="19"/>
    </row>
    <row r="2840" spans="1:12" x14ac:dyDescent="0.25">
      <c r="A2840" s="24"/>
      <c r="B2840" s="27"/>
      <c r="D2840" s="39"/>
      <c r="E2840" s="140" t="str">
        <f t="shared" si="88"/>
        <v/>
      </c>
      <c r="F2840" s="140"/>
      <c r="G2840" s="140" t="str">
        <f t="shared" si="89"/>
        <v/>
      </c>
      <c r="J2840" s="70"/>
      <c r="K2840" s="70"/>
      <c r="L2840" s="19"/>
    </row>
    <row r="2841" spans="1:12" x14ac:dyDescent="0.25">
      <c r="A2841" s="24"/>
      <c r="B2841" s="27"/>
      <c r="D2841" s="39"/>
      <c r="E2841" s="140" t="str">
        <f t="shared" si="88"/>
        <v/>
      </c>
      <c r="F2841" s="140"/>
      <c r="G2841" s="140" t="str">
        <f t="shared" si="89"/>
        <v/>
      </c>
      <c r="J2841" s="70"/>
      <c r="K2841" s="70"/>
      <c r="L2841" s="19"/>
    </row>
    <row r="2842" spans="1:12" x14ac:dyDescent="0.25">
      <c r="A2842" s="24"/>
      <c r="B2842" s="27"/>
      <c r="D2842" s="39"/>
      <c r="E2842" s="140" t="str">
        <f t="shared" si="88"/>
        <v/>
      </c>
      <c r="F2842" s="140"/>
      <c r="G2842" s="140" t="str">
        <f t="shared" si="89"/>
        <v/>
      </c>
      <c r="J2842" s="70"/>
      <c r="K2842" s="70"/>
      <c r="L2842" s="19"/>
    </row>
    <row r="2843" spans="1:12" x14ac:dyDescent="0.25">
      <c r="A2843" s="24"/>
      <c r="B2843" s="27"/>
      <c r="D2843" s="39"/>
      <c r="E2843" s="140" t="str">
        <f t="shared" si="88"/>
        <v/>
      </c>
      <c r="F2843" s="140"/>
      <c r="G2843" s="140" t="str">
        <f t="shared" si="89"/>
        <v/>
      </c>
      <c r="J2843" s="70"/>
      <c r="K2843" s="70"/>
      <c r="L2843" s="19"/>
    </row>
    <row r="2844" spans="1:12" x14ac:dyDescent="0.25">
      <c r="A2844" s="24"/>
      <c r="B2844" s="27"/>
      <c r="D2844" s="39"/>
      <c r="E2844" s="140" t="str">
        <f t="shared" si="88"/>
        <v/>
      </c>
      <c r="F2844" s="140"/>
      <c r="G2844" s="140" t="str">
        <f t="shared" si="89"/>
        <v/>
      </c>
      <c r="J2844" s="70"/>
      <c r="K2844" s="70"/>
      <c r="L2844" s="19"/>
    </row>
    <row r="2845" spans="1:12" x14ac:dyDescent="0.25">
      <c r="A2845" s="24"/>
      <c r="B2845" s="27"/>
      <c r="D2845" s="39"/>
      <c r="E2845" s="140" t="str">
        <f t="shared" si="88"/>
        <v/>
      </c>
      <c r="F2845" s="140"/>
      <c r="G2845" s="140" t="str">
        <f t="shared" si="89"/>
        <v/>
      </c>
      <c r="J2845" s="70"/>
      <c r="K2845" s="70"/>
      <c r="L2845" s="19"/>
    </row>
    <row r="2846" spans="1:12" x14ac:dyDescent="0.25">
      <c r="A2846" s="24"/>
      <c r="B2846" s="27"/>
      <c r="D2846" s="39"/>
      <c r="E2846" s="140" t="str">
        <f t="shared" si="88"/>
        <v/>
      </c>
      <c r="F2846" s="140"/>
      <c r="G2846" s="140" t="str">
        <f t="shared" si="89"/>
        <v/>
      </c>
      <c r="J2846" s="70"/>
      <c r="K2846" s="70"/>
      <c r="L2846" s="19"/>
    </row>
    <row r="2847" spans="1:12" x14ac:dyDescent="0.25">
      <c r="A2847" s="24"/>
      <c r="B2847" s="27"/>
      <c r="D2847" s="39"/>
      <c r="E2847" s="140" t="str">
        <f t="shared" si="88"/>
        <v/>
      </c>
      <c r="F2847" s="140"/>
      <c r="G2847" s="140" t="str">
        <f t="shared" si="89"/>
        <v/>
      </c>
      <c r="J2847" s="70"/>
      <c r="K2847" s="70"/>
      <c r="L2847" s="19"/>
    </row>
    <row r="2848" spans="1:12" x14ac:dyDescent="0.25">
      <c r="A2848" s="24"/>
      <c r="B2848" s="27"/>
      <c r="D2848" s="39"/>
      <c r="E2848" s="140" t="str">
        <f t="shared" si="88"/>
        <v/>
      </c>
      <c r="F2848" s="140"/>
      <c r="G2848" s="140" t="str">
        <f t="shared" si="89"/>
        <v/>
      </c>
      <c r="J2848" s="70"/>
      <c r="K2848" s="70"/>
      <c r="L2848" s="19"/>
    </row>
    <row r="2849" spans="1:12" x14ac:dyDescent="0.25">
      <c r="A2849" s="24"/>
      <c r="B2849" s="27"/>
      <c r="D2849" s="39"/>
      <c r="E2849" s="140" t="str">
        <f t="shared" si="88"/>
        <v/>
      </c>
      <c r="F2849" s="140"/>
      <c r="G2849" s="140" t="str">
        <f t="shared" si="89"/>
        <v/>
      </c>
      <c r="J2849" s="70"/>
      <c r="K2849" s="70"/>
      <c r="L2849" s="19"/>
    </row>
    <row r="2850" spans="1:12" x14ac:dyDescent="0.25">
      <c r="A2850" s="24"/>
      <c r="B2850" s="27"/>
      <c r="D2850" s="39"/>
      <c r="E2850" s="140" t="str">
        <f t="shared" si="88"/>
        <v/>
      </c>
      <c r="F2850" s="140"/>
      <c r="G2850" s="140" t="str">
        <f t="shared" si="89"/>
        <v/>
      </c>
      <c r="J2850" s="70"/>
      <c r="K2850" s="70"/>
      <c r="L2850" s="19"/>
    </row>
    <row r="2851" spans="1:12" x14ac:dyDescent="0.25">
      <c r="A2851" s="24"/>
      <c r="B2851" s="27"/>
      <c r="D2851" s="39"/>
      <c r="E2851" s="140" t="str">
        <f t="shared" si="88"/>
        <v/>
      </c>
      <c r="F2851" s="140"/>
      <c r="G2851" s="140" t="str">
        <f t="shared" si="89"/>
        <v/>
      </c>
      <c r="J2851" s="70"/>
      <c r="K2851" s="70"/>
      <c r="L2851" s="19"/>
    </row>
    <row r="2852" spans="1:12" x14ac:dyDescent="0.25">
      <c r="A2852" s="24"/>
      <c r="B2852" s="27"/>
      <c r="D2852" s="39"/>
      <c r="E2852" s="140" t="str">
        <f t="shared" si="88"/>
        <v/>
      </c>
      <c r="F2852" s="140"/>
      <c r="G2852" s="140" t="str">
        <f t="shared" si="89"/>
        <v/>
      </c>
      <c r="J2852" s="70"/>
      <c r="K2852" s="70"/>
      <c r="L2852" s="19"/>
    </row>
    <row r="2853" spans="1:12" x14ac:dyDescent="0.25">
      <c r="A2853" s="24"/>
      <c r="B2853" s="27"/>
      <c r="D2853" s="39"/>
      <c r="E2853" s="140" t="str">
        <f t="shared" si="88"/>
        <v/>
      </c>
      <c r="F2853" s="140"/>
      <c r="G2853" s="140" t="str">
        <f t="shared" si="89"/>
        <v/>
      </c>
      <c r="J2853" s="70"/>
      <c r="K2853" s="70"/>
      <c r="L2853" s="19"/>
    </row>
    <row r="2854" spans="1:12" x14ac:dyDescent="0.25">
      <c r="A2854" s="24"/>
      <c r="B2854" s="27"/>
      <c r="D2854" s="39"/>
      <c r="E2854" s="140" t="str">
        <f t="shared" si="88"/>
        <v/>
      </c>
      <c r="F2854" s="140"/>
      <c r="G2854" s="140" t="str">
        <f t="shared" si="89"/>
        <v/>
      </c>
      <c r="J2854" s="70"/>
      <c r="K2854" s="70"/>
      <c r="L2854" s="19"/>
    </row>
    <row r="2855" spans="1:12" x14ac:dyDescent="0.25">
      <c r="A2855" s="24"/>
      <c r="B2855" s="27"/>
      <c r="D2855" s="39"/>
      <c r="E2855" s="140" t="str">
        <f t="shared" si="88"/>
        <v/>
      </c>
      <c r="F2855" s="140"/>
      <c r="G2855" s="140" t="str">
        <f t="shared" si="89"/>
        <v/>
      </c>
      <c r="J2855" s="70"/>
      <c r="K2855" s="70"/>
      <c r="L2855" s="19"/>
    </row>
    <row r="2856" spans="1:12" x14ac:dyDescent="0.25">
      <c r="A2856" s="24"/>
      <c r="B2856" s="27"/>
      <c r="D2856" s="39"/>
      <c r="E2856" s="140" t="str">
        <f t="shared" si="88"/>
        <v/>
      </c>
      <c r="F2856" s="140"/>
      <c r="G2856" s="140" t="str">
        <f t="shared" si="89"/>
        <v/>
      </c>
      <c r="J2856" s="70"/>
      <c r="K2856" s="70"/>
      <c r="L2856" s="19"/>
    </row>
    <row r="2857" spans="1:12" x14ac:dyDescent="0.25">
      <c r="A2857" s="24"/>
      <c r="B2857" s="27"/>
      <c r="D2857" s="39"/>
      <c r="E2857" s="140" t="str">
        <f t="shared" si="88"/>
        <v/>
      </c>
      <c r="F2857" s="140"/>
      <c r="G2857" s="140" t="str">
        <f t="shared" si="89"/>
        <v/>
      </c>
      <c r="J2857" s="70"/>
      <c r="K2857" s="70"/>
      <c r="L2857" s="19"/>
    </row>
    <row r="2858" spans="1:12" x14ac:dyDescent="0.25">
      <c r="A2858" s="24"/>
      <c r="B2858" s="27"/>
      <c r="D2858" s="39"/>
      <c r="E2858" s="140" t="str">
        <f t="shared" si="88"/>
        <v/>
      </c>
      <c r="F2858" s="140"/>
      <c r="G2858" s="140" t="str">
        <f t="shared" si="89"/>
        <v/>
      </c>
      <c r="J2858" s="70"/>
      <c r="K2858" s="70"/>
      <c r="L2858" s="19"/>
    </row>
    <row r="2859" spans="1:12" x14ac:dyDescent="0.25">
      <c r="A2859" s="24"/>
      <c r="B2859" s="27"/>
      <c r="D2859" s="39"/>
      <c r="E2859" s="140" t="str">
        <f t="shared" si="88"/>
        <v/>
      </c>
      <c r="F2859" s="140"/>
      <c r="G2859" s="140" t="str">
        <f t="shared" si="89"/>
        <v/>
      </c>
      <c r="J2859" s="70"/>
      <c r="K2859" s="70"/>
      <c r="L2859" s="19"/>
    </row>
    <row r="2860" spans="1:12" x14ac:dyDescent="0.25">
      <c r="A2860" s="24"/>
      <c r="B2860" s="27"/>
      <c r="D2860" s="39"/>
      <c r="E2860" s="140" t="str">
        <f t="shared" si="88"/>
        <v/>
      </c>
      <c r="F2860" s="140"/>
      <c r="G2860" s="140" t="str">
        <f t="shared" si="89"/>
        <v/>
      </c>
      <c r="J2860" s="70"/>
      <c r="K2860" s="70"/>
      <c r="L2860" s="19"/>
    </row>
    <row r="2861" spans="1:12" x14ac:dyDescent="0.25">
      <c r="A2861" s="24"/>
      <c r="B2861" s="27"/>
      <c r="D2861" s="39"/>
      <c r="E2861" s="140" t="str">
        <f t="shared" si="88"/>
        <v/>
      </c>
      <c r="F2861" s="140"/>
      <c r="G2861" s="140" t="str">
        <f t="shared" si="89"/>
        <v/>
      </c>
      <c r="J2861" s="70"/>
      <c r="K2861" s="70"/>
      <c r="L2861" s="19"/>
    </row>
    <row r="2862" spans="1:12" x14ac:dyDescent="0.25">
      <c r="A2862" s="24"/>
      <c r="B2862" s="27"/>
      <c r="D2862" s="39"/>
      <c r="E2862" s="140" t="str">
        <f t="shared" si="88"/>
        <v/>
      </c>
      <c r="F2862" s="140"/>
      <c r="G2862" s="140" t="str">
        <f t="shared" si="89"/>
        <v/>
      </c>
      <c r="J2862" s="70"/>
      <c r="K2862" s="70"/>
      <c r="L2862" s="19"/>
    </row>
    <row r="2863" spans="1:12" x14ac:dyDescent="0.25">
      <c r="A2863" s="24"/>
      <c r="B2863" s="27"/>
      <c r="D2863" s="39"/>
      <c r="E2863" s="140" t="str">
        <f t="shared" si="88"/>
        <v/>
      </c>
      <c r="F2863" s="140"/>
      <c r="G2863" s="140" t="str">
        <f t="shared" si="89"/>
        <v/>
      </c>
      <c r="J2863" s="70"/>
      <c r="K2863" s="70"/>
      <c r="L2863" s="19"/>
    </row>
    <row r="2864" spans="1:12" x14ac:dyDescent="0.25">
      <c r="A2864" s="24"/>
      <c r="B2864" s="27"/>
      <c r="D2864" s="39"/>
      <c r="E2864" s="140" t="str">
        <f t="shared" si="88"/>
        <v/>
      </c>
      <c r="F2864" s="140"/>
      <c r="G2864" s="140" t="str">
        <f t="shared" si="89"/>
        <v/>
      </c>
      <c r="J2864" s="70"/>
      <c r="K2864" s="70"/>
      <c r="L2864" s="19"/>
    </row>
    <row r="2865" spans="1:12" x14ac:dyDescent="0.25">
      <c r="A2865" s="24"/>
      <c r="B2865" s="27"/>
      <c r="D2865" s="39"/>
      <c r="E2865" s="140" t="str">
        <f t="shared" si="88"/>
        <v/>
      </c>
      <c r="F2865" s="140"/>
      <c r="G2865" s="140" t="str">
        <f t="shared" si="89"/>
        <v/>
      </c>
      <c r="J2865" s="70"/>
      <c r="K2865" s="70"/>
      <c r="L2865" s="19"/>
    </row>
    <row r="2866" spans="1:12" x14ac:dyDescent="0.25">
      <c r="A2866" s="24"/>
      <c r="B2866" s="27"/>
      <c r="D2866" s="39"/>
      <c r="E2866" s="140" t="str">
        <f t="shared" si="88"/>
        <v/>
      </c>
      <c r="F2866" s="140"/>
      <c r="G2866" s="140" t="str">
        <f t="shared" si="89"/>
        <v/>
      </c>
      <c r="J2866" s="70"/>
      <c r="K2866" s="70"/>
      <c r="L2866" s="19"/>
    </row>
    <row r="2867" spans="1:12" x14ac:dyDescent="0.25">
      <c r="A2867" s="24"/>
      <c r="B2867" s="27"/>
      <c r="D2867" s="39"/>
      <c r="E2867" s="140" t="str">
        <f t="shared" si="88"/>
        <v/>
      </c>
      <c r="F2867" s="140"/>
      <c r="G2867" s="140" t="str">
        <f t="shared" si="89"/>
        <v/>
      </c>
      <c r="J2867" s="70"/>
      <c r="K2867" s="70"/>
      <c r="L2867" s="19"/>
    </row>
    <row r="2868" spans="1:12" x14ac:dyDescent="0.25">
      <c r="A2868" s="24"/>
      <c r="B2868" s="27"/>
      <c r="D2868" s="39"/>
      <c r="E2868" s="140" t="str">
        <f t="shared" si="88"/>
        <v/>
      </c>
      <c r="F2868" s="140"/>
      <c r="G2868" s="140" t="str">
        <f t="shared" si="89"/>
        <v/>
      </c>
      <c r="J2868" s="70"/>
      <c r="K2868" s="70"/>
      <c r="L2868" s="19"/>
    </row>
    <row r="2869" spans="1:12" x14ac:dyDescent="0.25">
      <c r="A2869" s="24"/>
      <c r="B2869" s="27"/>
      <c r="D2869" s="39"/>
      <c r="E2869" s="140" t="str">
        <f t="shared" si="88"/>
        <v/>
      </c>
      <c r="F2869" s="140"/>
      <c r="G2869" s="140" t="str">
        <f t="shared" si="89"/>
        <v/>
      </c>
      <c r="J2869" s="70"/>
      <c r="K2869" s="70"/>
      <c r="L2869" s="19"/>
    </row>
    <row r="2870" spans="1:12" x14ac:dyDescent="0.25">
      <c r="A2870" s="24"/>
      <c r="B2870" s="27"/>
      <c r="D2870" s="39"/>
      <c r="E2870" s="140" t="str">
        <f t="shared" si="88"/>
        <v/>
      </c>
      <c r="F2870" s="140"/>
      <c r="G2870" s="140" t="str">
        <f t="shared" si="89"/>
        <v/>
      </c>
      <c r="J2870" s="70"/>
      <c r="K2870" s="70"/>
      <c r="L2870" s="19"/>
    </row>
    <row r="2871" spans="1:12" x14ac:dyDescent="0.25">
      <c r="A2871" s="24"/>
      <c r="B2871" s="27"/>
      <c r="D2871" s="39"/>
      <c r="E2871" s="140" t="str">
        <f t="shared" si="88"/>
        <v/>
      </c>
      <c r="F2871" s="140"/>
      <c r="G2871" s="140" t="str">
        <f t="shared" si="89"/>
        <v/>
      </c>
      <c r="J2871" s="70"/>
      <c r="K2871" s="70"/>
      <c r="L2871" s="19"/>
    </row>
    <row r="2872" spans="1:12" x14ac:dyDescent="0.25">
      <c r="A2872" s="24"/>
      <c r="B2872" s="27"/>
      <c r="D2872" s="39"/>
      <c r="E2872" s="140" t="str">
        <f t="shared" si="88"/>
        <v/>
      </c>
      <c r="F2872" s="140"/>
      <c r="G2872" s="140" t="str">
        <f t="shared" si="89"/>
        <v/>
      </c>
      <c r="J2872" s="70"/>
      <c r="K2872" s="70"/>
      <c r="L2872" s="19"/>
    </row>
    <row r="2873" spans="1:12" x14ac:dyDescent="0.25">
      <c r="A2873" s="24"/>
      <c r="B2873" s="27"/>
      <c r="D2873" s="39"/>
      <c r="E2873" s="140" t="str">
        <f t="shared" si="88"/>
        <v/>
      </c>
      <c r="F2873" s="140"/>
      <c r="G2873" s="140" t="str">
        <f t="shared" si="89"/>
        <v/>
      </c>
      <c r="J2873" s="70"/>
      <c r="K2873" s="70"/>
      <c r="L2873" s="19"/>
    </row>
    <row r="2874" spans="1:12" x14ac:dyDescent="0.25">
      <c r="A2874" s="24"/>
      <c r="B2874" s="27"/>
      <c r="D2874" s="39"/>
      <c r="E2874" s="140" t="str">
        <f t="shared" si="88"/>
        <v/>
      </c>
      <c r="F2874" s="140"/>
      <c r="G2874" s="140" t="str">
        <f t="shared" si="89"/>
        <v/>
      </c>
      <c r="J2874" s="70"/>
      <c r="K2874" s="70"/>
      <c r="L2874" s="19"/>
    </row>
    <row r="2875" spans="1:12" x14ac:dyDescent="0.25">
      <c r="A2875" s="24"/>
      <c r="B2875" s="27"/>
      <c r="D2875" s="39"/>
      <c r="E2875" s="140" t="str">
        <f t="shared" si="88"/>
        <v/>
      </c>
      <c r="F2875" s="140"/>
      <c r="G2875" s="140" t="str">
        <f t="shared" si="89"/>
        <v/>
      </c>
      <c r="J2875" s="70"/>
      <c r="K2875" s="70"/>
      <c r="L2875" s="19"/>
    </row>
    <row r="2876" spans="1:12" x14ac:dyDescent="0.25">
      <c r="A2876" s="24"/>
      <c r="B2876" s="27"/>
      <c r="D2876" s="39"/>
      <c r="E2876" s="140" t="str">
        <f t="shared" si="88"/>
        <v/>
      </c>
      <c r="F2876" s="140"/>
      <c r="G2876" s="140" t="str">
        <f t="shared" si="89"/>
        <v/>
      </c>
      <c r="J2876" s="70"/>
      <c r="K2876" s="70"/>
      <c r="L2876" s="19"/>
    </row>
    <row r="2877" spans="1:12" x14ac:dyDescent="0.25">
      <c r="A2877" s="24"/>
      <c r="B2877" s="27"/>
      <c r="D2877" s="39"/>
      <c r="E2877" s="140" t="str">
        <f t="shared" si="88"/>
        <v/>
      </c>
      <c r="F2877" s="140"/>
      <c r="G2877" s="140" t="str">
        <f t="shared" si="89"/>
        <v/>
      </c>
      <c r="J2877" s="70"/>
      <c r="K2877" s="70"/>
      <c r="L2877" s="19"/>
    </row>
    <row r="2878" spans="1:12" x14ac:dyDescent="0.25">
      <c r="A2878" s="24"/>
      <c r="B2878" s="27"/>
      <c r="D2878" s="39"/>
      <c r="E2878" s="140" t="str">
        <f t="shared" si="88"/>
        <v/>
      </c>
      <c r="F2878" s="140"/>
      <c r="G2878" s="140" t="str">
        <f t="shared" si="89"/>
        <v/>
      </c>
      <c r="J2878" s="70"/>
      <c r="K2878" s="70"/>
      <c r="L2878" s="19"/>
    </row>
    <row r="2879" spans="1:12" x14ac:dyDescent="0.25">
      <c r="A2879" s="24"/>
      <c r="B2879" s="27"/>
      <c r="D2879" s="39"/>
      <c r="E2879" s="140" t="str">
        <f t="shared" si="88"/>
        <v/>
      </c>
      <c r="F2879" s="140"/>
      <c r="G2879" s="140" t="str">
        <f t="shared" si="89"/>
        <v/>
      </c>
      <c r="J2879" s="70"/>
      <c r="K2879" s="70"/>
      <c r="L2879" s="19"/>
    </row>
    <row r="2880" spans="1:12" x14ac:dyDescent="0.25">
      <c r="A2880" s="24"/>
      <c r="B2880" s="27"/>
      <c r="D2880" s="39"/>
      <c r="E2880" s="140" t="str">
        <f t="shared" si="88"/>
        <v/>
      </c>
      <c r="F2880" s="140"/>
      <c r="G2880" s="140" t="str">
        <f t="shared" si="89"/>
        <v/>
      </c>
      <c r="J2880" s="70"/>
      <c r="K2880" s="70"/>
      <c r="L2880" s="19"/>
    </row>
    <row r="2881" spans="1:12" x14ac:dyDescent="0.25">
      <c r="A2881" s="24"/>
      <c r="B2881" s="27"/>
      <c r="D2881" s="39"/>
      <c r="E2881" s="140" t="str">
        <f t="shared" si="88"/>
        <v/>
      </c>
      <c r="F2881" s="140"/>
      <c r="G2881" s="140" t="str">
        <f t="shared" si="89"/>
        <v/>
      </c>
      <c r="J2881" s="70"/>
      <c r="K2881" s="70"/>
      <c r="L2881" s="19"/>
    </row>
    <row r="2882" spans="1:12" x14ac:dyDescent="0.25">
      <c r="A2882" s="24"/>
      <c r="B2882" s="27"/>
      <c r="D2882" s="39"/>
      <c r="E2882" s="140" t="str">
        <f t="shared" ref="E2882:E2945" si="90">IF(COUNTIFS($B:$B,B2882,$F:$F,"&lt;="&amp;5,$D:$D,"&lt;="&amp;5)&gt;=3,"忠","")</f>
        <v/>
      </c>
      <c r="F2882" s="140"/>
      <c r="G2882" s="140" t="str">
        <f t="shared" ref="G2882:G2945" si="91">IF(F2882&lt;=5,
    IF(COUNTIFS($B:$B,TRIM($B2882),$F:$F,"&lt;=5",$AC:$AC,"&lt;&gt;"&amp;LOOKUP(1,0/((TRIM($B:$B)=TRIM($B2882))*($F:$F=1)),$AC:$AC))&gt;0,
    "倉",""),
"")</f>
        <v/>
      </c>
      <c r="J2882" s="70"/>
      <c r="K2882" s="70"/>
      <c r="L2882" s="19"/>
    </row>
    <row r="2883" spans="1:12" x14ac:dyDescent="0.25">
      <c r="A2883" s="24"/>
      <c r="B2883" s="27"/>
      <c r="D2883" s="39"/>
      <c r="E2883" s="140" t="str">
        <f t="shared" si="90"/>
        <v/>
      </c>
      <c r="F2883" s="140"/>
      <c r="G2883" s="140" t="str">
        <f t="shared" si="91"/>
        <v/>
      </c>
      <c r="J2883" s="70"/>
      <c r="K2883" s="70"/>
      <c r="L2883" s="19"/>
    </row>
    <row r="2884" spans="1:12" x14ac:dyDescent="0.25">
      <c r="A2884" s="24"/>
      <c r="B2884" s="27"/>
      <c r="D2884" s="39"/>
      <c r="E2884" s="140" t="str">
        <f t="shared" si="90"/>
        <v/>
      </c>
      <c r="F2884" s="140"/>
      <c r="G2884" s="140" t="str">
        <f t="shared" si="91"/>
        <v/>
      </c>
      <c r="J2884" s="70"/>
      <c r="K2884" s="70"/>
      <c r="L2884" s="19"/>
    </row>
    <row r="2885" spans="1:12" x14ac:dyDescent="0.25">
      <c r="A2885" s="24"/>
      <c r="B2885" s="27"/>
      <c r="D2885" s="39"/>
      <c r="E2885" s="140" t="str">
        <f t="shared" si="90"/>
        <v/>
      </c>
      <c r="F2885" s="140"/>
      <c r="G2885" s="140" t="str">
        <f t="shared" si="91"/>
        <v/>
      </c>
      <c r="J2885" s="70"/>
      <c r="K2885" s="70"/>
      <c r="L2885" s="19"/>
    </row>
    <row r="2886" spans="1:12" x14ac:dyDescent="0.25">
      <c r="A2886" s="24"/>
      <c r="B2886" s="27"/>
      <c r="D2886" s="39"/>
      <c r="E2886" s="140" t="str">
        <f t="shared" si="90"/>
        <v/>
      </c>
      <c r="F2886" s="140"/>
      <c r="G2886" s="140" t="str">
        <f t="shared" si="91"/>
        <v/>
      </c>
      <c r="J2886" s="70"/>
      <c r="K2886" s="70"/>
      <c r="L2886" s="19"/>
    </row>
    <row r="2887" spans="1:12" x14ac:dyDescent="0.25">
      <c r="A2887" s="24"/>
      <c r="B2887" s="27"/>
      <c r="D2887" s="39"/>
      <c r="E2887" s="140" t="str">
        <f t="shared" si="90"/>
        <v/>
      </c>
      <c r="F2887" s="140"/>
      <c r="G2887" s="140" t="str">
        <f t="shared" si="91"/>
        <v/>
      </c>
      <c r="J2887" s="70"/>
      <c r="K2887" s="70"/>
      <c r="L2887" s="19"/>
    </row>
    <row r="2888" spans="1:12" x14ac:dyDescent="0.25">
      <c r="A2888" s="24"/>
      <c r="B2888" s="27"/>
      <c r="D2888" s="39"/>
      <c r="E2888" s="140" t="str">
        <f t="shared" si="90"/>
        <v/>
      </c>
      <c r="F2888" s="140"/>
      <c r="G2888" s="140" t="str">
        <f t="shared" si="91"/>
        <v/>
      </c>
      <c r="J2888" s="70"/>
      <c r="K2888" s="70"/>
      <c r="L2888" s="19"/>
    </row>
    <row r="2889" spans="1:12" x14ac:dyDescent="0.25">
      <c r="A2889" s="24"/>
      <c r="B2889" s="27"/>
      <c r="D2889" s="39"/>
      <c r="E2889" s="140" t="str">
        <f t="shared" si="90"/>
        <v/>
      </c>
      <c r="F2889" s="140"/>
      <c r="G2889" s="140" t="str">
        <f t="shared" si="91"/>
        <v/>
      </c>
      <c r="J2889" s="70"/>
      <c r="K2889" s="70"/>
      <c r="L2889" s="19"/>
    </row>
    <row r="2890" spans="1:12" x14ac:dyDescent="0.25">
      <c r="A2890" s="24"/>
      <c r="B2890" s="27"/>
      <c r="D2890" s="39"/>
      <c r="E2890" s="140" t="str">
        <f t="shared" si="90"/>
        <v/>
      </c>
      <c r="F2890" s="140"/>
      <c r="G2890" s="140" t="str">
        <f t="shared" si="91"/>
        <v/>
      </c>
      <c r="J2890" s="70"/>
      <c r="K2890" s="70"/>
      <c r="L2890" s="19"/>
    </row>
    <row r="2891" spans="1:12" x14ac:dyDescent="0.25">
      <c r="A2891" s="24"/>
      <c r="B2891" s="27"/>
      <c r="D2891" s="39"/>
      <c r="E2891" s="140" t="str">
        <f t="shared" si="90"/>
        <v/>
      </c>
      <c r="F2891" s="140"/>
      <c r="G2891" s="140" t="str">
        <f t="shared" si="91"/>
        <v/>
      </c>
      <c r="J2891" s="70"/>
      <c r="K2891" s="70"/>
      <c r="L2891" s="19"/>
    </row>
    <row r="2892" spans="1:12" x14ac:dyDescent="0.25">
      <c r="A2892" s="24"/>
      <c r="B2892" s="27"/>
      <c r="D2892" s="39"/>
      <c r="E2892" s="140" t="str">
        <f t="shared" si="90"/>
        <v/>
      </c>
      <c r="F2892" s="140"/>
      <c r="G2892" s="140" t="str">
        <f t="shared" si="91"/>
        <v/>
      </c>
      <c r="J2892" s="70"/>
      <c r="K2892" s="70"/>
      <c r="L2892" s="19"/>
    </row>
    <row r="2893" spans="1:12" x14ac:dyDescent="0.25">
      <c r="A2893" s="24"/>
      <c r="B2893" s="27"/>
      <c r="D2893" s="39"/>
      <c r="E2893" s="140" t="str">
        <f t="shared" si="90"/>
        <v/>
      </c>
      <c r="F2893" s="140"/>
      <c r="G2893" s="140" t="str">
        <f t="shared" si="91"/>
        <v/>
      </c>
      <c r="J2893" s="70"/>
      <c r="K2893" s="70"/>
      <c r="L2893" s="19"/>
    </row>
    <row r="2894" spans="1:12" x14ac:dyDescent="0.25">
      <c r="A2894" s="24"/>
      <c r="B2894" s="27"/>
      <c r="D2894" s="39"/>
      <c r="E2894" s="140" t="str">
        <f t="shared" si="90"/>
        <v/>
      </c>
      <c r="F2894" s="140"/>
      <c r="G2894" s="140" t="str">
        <f t="shared" si="91"/>
        <v/>
      </c>
      <c r="J2894" s="70"/>
      <c r="K2894" s="70"/>
      <c r="L2894" s="19"/>
    </row>
    <row r="2895" spans="1:12" x14ac:dyDescent="0.25">
      <c r="A2895" s="24"/>
      <c r="B2895" s="27"/>
      <c r="D2895" s="39"/>
      <c r="E2895" s="140" t="str">
        <f t="shared" si="90"/>
        <v/>
      </c>
      <c r="F2895" s="140"/>
      <c r="G2895" s="140" t="str">
        <f t="shared" si="91"/>
        <v/>
      </c>
      <c r="J2895" s="70"/>
      <c r="K2895" s="70"/>
      <c r="L2895" s="19"/>
    </row>
    <row r="2896" spans="1:12" x14ac:dyDescent="0.25">
      <c r="A2896" s="24"/>
      <c r="B2896" s="27"/>
      <c r="D2896" s="39"/>
      <c r="E2896" s="140" t="str">
        <f t="shared" si="90"/>
        <v/>
      </c>
      <c r="F2896" s="140"/>
      <c r="G2896" s="140" t="str">
        <f t="shared" si="91"/>
        <v/>
      </c>
      <c r="J2896" s="70"/>
      <c r="K2896" s="70"/>
      <c r="L2896" s="19"/>
    </row>
    <row r="2897" spans="1:12" x14ac:dyDescent="0.25">
      <c r="A2897" s="24"/>
      <c r="B2897" s="27"/>
      <c r="D2897" s="39"/>
      <c r="E2897" s="140" t="str">
        <f t="shared" si="90"/>
        <v/>
      </c>
      <c r="F2897" s="140"/>
      <c r="G2897" s="140" t="str">
        <f t="shared" si="91"/>
        <v/>
      </c>
      <c r="J2897" s="70"/>
      <c r="K2897" s="70"/>
      <c r="L2897" s="19"/>
    </row>
    <row r="2898" spans="1:12" x14ac:dyDescent="0.25">
      <c r="A2898" s="24"/>
      <c r="B2898" s="27"/>
      <c r="D2898" s="39"/>
      <c r="E2898" s="140" t="str">
        <f t="shared" si="90"/>
        <v/>
      </c>
      <c r="F2898" s="140"/>
      <c r="G2898" s="140" t="str">
        <f t="shared" si="91"/>
        <v/>
      </c>
      <c r="J2898" s="70"/>
      <c r="K2898" s="70"/>
      <c r="L2898" s="19"/>
    </row>
    <row r="2899" spans="1:12" x14ac:dyDescent="0.25">
      <c r="A2899" s="24"/>
      <c r="B2899" s="27"/>
      <c r="D2899" s="39"/>
      <c r="E2899" s="140" t="str">
        <f t="shared" si="90"/>
        <v/>
      </c>
      <c r="F2899" s="140"/>
      <c r="G2899" s="140" t="str">
        <f t="shared" si="91"/>
        <v/>
      </c>
      <c r="J2899" s="70"/>
      <c r="K2899" s="70"/>
      <c r="L2899" s="19"/>
    </row>
    <row r="2900" spans="1:12" x14ac:dyDescent="0.25">
      <c r="A2900" s="24"/>
      <c r="B2900" s="27"/>
      <c r="D2900" s="39"/>
      <c r="E2900" s="140" t="str">
        <f t="shared" si="90"/>
        <v/>
      </c>
      <c r="F2900" s="140"/>
      <c r="G2900" s="140" t="str">
        <f t="shared" si="91"/>
        <v/>
      </c>
      <c r="J2900" s="70"/>
      <c r="K2900" s="70"/>
      <c r="L2900" s="19"/>
    </row>
    <row r="2901" spans="1:12" x14ac:dyDescent="0.25">
      <c r="A2901" s="24"/>
      <c r="B2901" s="27"/>
      <c r="D2901" s="39"/>
      <c r="E2901" s="140" t="str">
        <f t="shared" si="90"/>
        <v/>
      </c>
      <c r="F2901" s="140"/>
      <c r="G2901" s="140" t="str">
        <f t="shared" si="91"/>
        <v/>
      </c>
      <c r="J2901" s="70"/>
      <c r="K2901" s="70"/>
      <c r="L2901" s="19"/>
    </row>
    <row r="2902" spans="1:12" x14ac:dyDescent="0.25">
      <c r="A2902" s="24"/>
      <c r="B2902" s="27"/>
      <c r="D2902" s="39"/>
      <c r="E2902" s="140" t="str">
        <f t="shared" si="90"/>
        <v/>
      </c>
      <c r="F2902" s="140"/>
      <c r="G2902" s="140" t="str">
        <f t="shared" si="91"/>
        <v/>
      </c>
      <c r="J2902" s="70"/>
      <c r="K2902" s="70"/>
      <c r="L2902" s="19"/>
    </row>
    <row r="2903" spans="1:12" x14ac:dyDescent="0.25">
      <c r="A2903" s="24"/>
      <c r="B2903" s="27"/>
      <c r="D2903" s="39"/>
      <c r="E2903" s="140" t="str">
        <f t="shared" si="90"/>
        <v/>
      </c>
      <c r="F2903" s="140"/>
      <c r="G2903" s="140" t="str">
        <f t="shared" si="91"/>
        <v/>
      </c>
      <c r="J2903" s="70"/>
      <c r="K2903" s="70"/>
      <c r="L2903" s="19"/>
    </row>
    <row r="2904" spans="1:12" x14ac:dyDescent="0.25">
      <c r="A2904" s="24"/>
      <c r="B2904" s="27"/>
      <c r="D2904" s="39"/>
      <c r="E2904" s="140" t="str">
        <f t="shared" si="90"/>
        <v/>
      </c>
      <c r="F2904" s="140"/>
      <c r="G2904" s="140" t="str">
        <f t="shared" si="91"/>
        <v/>
      </c>
      <c r="J2904" s="70"/>
      <c r="K2904" s="70"/>
      <c r="L2904" s="19"/>
    </row>
    <row r="2905" spans="1:12" x14ac:dyDescent="0.25">
      <c r="A2905" s="24"/>
      <c r="B2905" s="27"/>
      <c r="D2905" s="39"/>
      <c r="E2905" s="140" t="str">
        <f t="shared" si="90"/>
        <v/>
      </c>
      <c r="F2905" s="140"/>
      <c r="G2905" s="140" t="str">
        <f t="shared" si="91"/>
        <v/>
      </c>
      <c r="J2905" s="70"/>
      <c r="K2905" s="70"/>
      <c r="L2905" s="19"/>
    </row>
    <row r="2906" spans="1:12" x14ac:dyDescent="0.25">
      <c r="A2906" s="24"/>
      <c r="B2906" s="27"/>
      <c r="D2906" s="39"/>
      <c r="E2906" s="140" t="str">
        <f t="shared" si="90"/>
        <v/>
      </c>
      <c r="F2906" s="140"/>
      <c r="G2906" s="140" t="str">
        <f t="shared" si="91"/>
        <v/>
      </c>
      <c r="J2906" s="70"/>
      <c r="K2906" s="70"/>
      <c r="L2906" s="19"/>
    </row>
    <row r="2907" spans="1:12" x14ac:dyDescent="0.25">
      <c r="A2907" s="24"/>
      <c r="B2907" s="27"/>
      <c r="D2907" s="39"/>
      <c r="E2907" s="140" t="str">
        <f t="shared" si="90"/>
        <v/>
      </c>
      <c r="F2907" s="140"/>
      <c r="G2907" s="140" t="str">
        <f t="shared" si="91"/>
        <v/>
      </c>
      <c r="J2907" s="70"/>
      <c r="K2907" s="70"/>
      <c r="L2907" s="19"/>
    </row>
    <row r="2908" spans="1:12" x14ac:dyDescent="0.25">
      <c r="A2908" s="24"/>
      <c r="B2908" s="27"/>
      <c r="D2908" s="39"/>
      <c r="E2908" s="140" t="str">
        <f t="shared" si="90"/>
        <v/>
      </c>
      <c r="F2908" s="140"/>
      <c r="G2908" s="140" t="str">
        <f t="shared" si="91"/>
        <v/>
      </c>
      <c r="J2908" s="70"/>
      <c r="K2908" s="70"/>
      <c r="L2908" s="19"/>
    </row>
    <row r="2909" spans="1:12" x14ac:dyDescent="0.25">
      <c r="A2909" s="24"/>
      <c r="B2909" s="27"/>
      <c r="D2909" s="39"/>
      <c r="E2909" s="140" t="str">
        <f t="shared" si="90"/>
        <v/>
      </c>
      <c r="F2909" s="140"/>
      <c r="G2909" s="140" t="str">
        <f t="shared" si="91"/>
        <v/>
      </c>
      <c r="J2909" s="70"/>
      <c r="K2909" s="70"/>
      <c r="L2909" s="19"/>
    </row>
    <row r="2910" spans="1:12" x14ac:dyDescent="0.25">
      <c r="A2910" s="24"/>
      <c r="B2910" s="27"/>
      <c r="D2910" s="39"/>
      <c r="E2910" s="140" t="str">
        <f t="shared" si="90"/>
        <v/>
      </c>
      <c r="F2910" s="140"/>
      <c r="G2910" s="140" t="str">
        <f t="shared" si="91"/>
        <v/>
      </c>
      <c r="J2910" s="70"/>
      <c r="K2910" s="70"/>
      <c r="L2910" s="19"/>
    </row>
    <row r="2911" spans="1:12" x14ac:dyDescent="0.25">
      <c r="A2911" s="24"/>
      <c r="B2911" s="27"/>
      <c r="D2911" s="39"/>
      <c r="E2911" s="140" t="str">
        <f t="shared" si="90"/>
        <v/>
      </c>
      <c r="F2911" s="140"/>
      <c r="G2911" s="140" t="str">
        <f t="shared" si="91"/>
        <v/>
      </c>
      <c r="J2911" s="70"/>
      <c r="K2911" s="70"/>
      <c r="L2911" s="19"/>
    </row>
    <row r="2912" spans="1:12" x14ac:dyDescent="0.25">
      <c r="A2912" s="24"/>
      <c r="B2912" s="27"/>
      <c r="D2912" s="39"/>
      <c r="E2912" s="140" t="str">
        <f t="shared" si="90"/>
        <v/>
      </c>
      <c r="F2912" s="140"/>
      <c r="G2912" s="140" t="str">
        <f t="shared" si="91"/>
        <v/>
      </c>
      <c r="J2912" s="70"/>
      <c r="K2912" s="70"/>
      <c r="L2912" s="19"/>
    </row>
    <row r="2913" spans="1:12" x14ac:dyDescent="0.25">
      <c r="A2913" s="24"/>
      <c r="B2913" s="27"/>
      <c r="D2913" s="39"/>
      <c r="E2913" s="140" t="str">
        <f t="shared" si="90"/>
        <v/>
      </c>
      <c r="F2913" s="140"/>
      <c r="G2913" s="140" t="str">
        <f t="shared" si="91"/>
        <v/>
      </c>
      <c r="J2913" s="70"/>
      <c r="K2913" s="70"/>
      <c r="L2913" s="19"/>
    </row>
    <row r="2914" spans="1:12" x14ac:dyDescent="0.25">
      <c r="A2914" s="24"/>
      <c r="B2914" s="27"/>
      <c r="D2914" s="39"/>
      <c r="E2914" s="140" t="str">
        <f t="shared" si="90"/>
        <v/>
      </c>
      <c r="F2914" s="140"/>
      <c r="G2914" s="140" t="str">
        <f t="shared" si="91"/>
        <v/>
      </c>
      <c r="J2914" s="70"/>
      <c r="K2914" s="70"/>
      <c r="L2914" s="19"/>
    </row>
    <row r="2915" spans="1:12" x14ac:dyDescent="0.25">
      <c r="A2915" s="24"/>
      <c r="B2915" s="27"/>
      <c r="D2915" s="39"/>
      <c r="E2915" s="140" t="str">
        <f t="shared" si="90"/>
        <v/>
      </c>
      <c r="F2915" s="140"/>
      <c r="G2915" s="140" t="str">
        <f t="shared" si="91"/>
        <v/>
      </c>
      <c r="J2915" s="70"/>
      <c r="K2915" s="70"/>
      <c r="L2915" s="19"/>
    </row>
    <row r="2916" spans="1:12" x14ac:dyDescent="0.25">
      <c r="A2916" s="24"/>
      <c r="B2916" s="27"/>
      <c r="D2916" s="39"/>
      <c r="E2916" s="140" t="str">
        <f t="shared" si="90"/>
        <v/>
      </c>
      <c r="F2916" s="140"/>
      <c r="G2916" s="140" t="str">
        <f t="shared" si="91"/>
        <v/>
      </c>
      <c r="J2916" s="70"/>
      <c r="K2916" s="70"/>
      <c r="L2916" s="19"/>
    </row>
    <row r="2917" spans="1:12" x14ac:dyDescent="0.25">
      <c r="A2917" s="24"/>
      <c r="B2917" s="27"/>
      <c r="D2917" s="39"/>
      <c r="E2917" s="140" t="str">
        <f t="shared" si="90"/>
        <v/>
      </c>
      <c r="F2917" s="140"/>
      <c r="G2917" s="140" t="str">
        <f t="shared" si="91"/>
        <v/>
      </c>
      <c r="J2917" s="70"/>
      <c r="K2917" s="70"/>
      <c r="L2917" s="19"/>
    </row>
    <row r="2918" spans="1:12" x14ac:dyDescent="0.25">
      <c r="A2918" s="24"/>
      <c r="B2918" s="27"/>
      <c r="D2918" s="39"/>
      <c r="E2918" s="140" t="str">
        <f t="shared" si="90"/>
        <v/>
      </c>
      <c r="F2918" s="140"/>
      <c r="G2918" s="140" t="str">
        <f t="shared" si="91"/>
        <v/>
      </c>
      <c r="J2918" s="70"/>
      <c r="K2918" s="70"/>
      <c r="L2918" s="19"/>
    </row>
    <row r="2919" spans="1:12" x14ac:dyDescent="0.25">
      <c r="A2919" s="24"/>
      <c r="B2919" s="27"/>
      <c r="D2919" s="39"/>
      <c r="E2919" s="140" t="str">
        <f t="shared" si="90"/>
        <v/>
      </c>
      <c r="F2919" s="140"/>
      <c r="G2919" s="140" t="str">
        <f t="shared" si="91"/>
        <v/>
      </c>
      <c r="J2919" s="70"/>
      <c r="K2919" s="70"/>
      <c r="L2919" s="19"/>
    </row>
    <row r="2920" spans="1:12" x14ac:dyDescent="0.25">
      <c r="A2920" s="24"/>
      <c r="B2920" s="27"/>
      <c r="D2920" s="39"/>
      <c r="E2920" s="140" t="str">
        <f t="shared" si="90"/>
        <v/>
      </c>
      <c r="F2920" s="140"/>
      <c r="G2920" s="140" t="str">
        <f t="shared" si="91"/>
        <v/>
      </c>
      <c r="J2920" s="70"/>
      <c r="K2920" s="70"/>
      <c r="L2920" s="19"/>
    </row>
    <row r="2921" spans="1:12" x14ac:dyDescent="0.25">
      <c r="A2921" s="24"/>
      <c r="B2921" s="27"/>
      <c r="D2921" s="39"/>
      <c r="E2921" s="140" t="str">
        <f t="shared" si="90"/>
        <v/>
      </c>
      <c r="F2921" s="140"/>
      <c r="G2921" s="140" t="str">
        <f t="shared" si="91"/>
        <v/>
      </c>
      <c r="J2921" s="70"/>
      <c r="K2921" s="70"/>
      <c r="L2921" s="19"/>
    </row>
    <row r="2922" spans="1:12" x14ac:dyDescent="0.25">
      <c r="A2922" s="24"/>
      <c r="B2922" s="27"/>
      <c r="D2922" s="39"/>
      <c r="E2922" s="140" t="str">
        <f t="shared" si="90"/>
        <v/>
      </c>
      <c r="F2922" s="140"/>
      <c r="G2922" s="140" t="str">
        <f t="shared" si="91"/>
        <v/>
      </c>
      <c r="J2922" s="70"/>
      <c r="K2922" s="70"/>
      <c r="L2922" s="19"/>
    </row>
    <row r="2923" spans="1:12" x14ac:dyDescent="0.25">
      <c r="A2923" s="24"/>
      <c r="B2923" s="27"/>
      <c r="D2923" s="39"/>
      <c r="E2923" s="140" t="str">
        <f t="shared" si="90"/>
        <v/>
      </c>
      <c r="F2923" s="140"/>
      <c r="G2923" s="140" t="str">
        <f t="shared" si="91"/>
        <v/>
      </c>
      <c r="J2923" s="70"/>
      <c r="K2923" s="70"/>
      <c r="L2923" s="19"/>
    </row>
    <row r="2924" spans="1:12" x14ac:dyDescent="0.25">
      <c r="A2924" s="24"/>
      <c r="B2924" s="27"/>
      <c r="D2924" s="39"/>
      <c r="E2924" s="140" t="str">
        <f t="shared" si="90"/>
        <v/>
      </c>
      <c r="F2924" s="140"/>
      <c r="G2924" s="140" t="str">
        <f t="shared" si="91"/>
        <v/>
      </c>
      <c r="J2924" s="70"/>
      <c r="K2924" s="70"/>
      <c r="L2924" s="19"/>
    </row>
    <row r="2925" spans="1:12" x14ac:dyDescent="0.25">
      <c r="A2925" s="24"/>
      <c r="B2925" s="27"/>
      <c r="D2925" s="39"/>
      <c r="E2925" s="140" t="str">
        <f t="shared" si="90"/>
        <v/>
      </c>
      <c r="F2925" s="140"/>
      <c r="G2925" s="140" t="str">
        <f t="shared" si="91"/>
        <v/>
      </c>
      <c r="J2925" s="70"/>
      <c r="K2925" s="70"/>
      <c r="L2925" s="19"/>
    </row>
    <row r="2926" spans="1:12" x14ac:dyDescent="0.25">
      <c r="A2926" s="24"/>
      <c r="B2926" s="27"/>
      <c r="D2926" s="39"/>
      <c r="E2926" s="140" t="str">
        <f t="shared" si="90"/>
        <v/>
      </c>
      <c r="F2926" s="140"/>
      <c r="G2926" s="140" t="str">
        <f t="shared" si="91"/>
        <v/>
      </c>
      <c r="J2926" s="70"/>
      <c r="K2926" s="70"/>
      <c r="L2926" s="19"/>
    </row>
    <row r="2927" spans="1:12" x14ac:dyDescent="0.25">
      <c r="A2927" s="24"/>
      <c r="B2927" s="27"/>
      <c r="D2927" s="39"/>
      <c r="E2927" s="140" t="str">
        <f t="shared" si="90"/>
        <v/>
      </c>
      <c r="F2927" s="140"/>
      <c r="G2927" s="140" t="str">
        <f t="shared" si="91"/>
        <v/>
      </c>
      <c r="J2927" s="70"/>
      <c r="K2927" s="70"/>
      <c r="L2927" s="19"/>
    </row>
    <row r="2928" spans="1:12" x14ac:dyDescent="0.25">
      <c r="A2928" s="24"/>
      <c r="B2928" s="27"/>
      <c r="D2928" s="39"/>
      <c r="E2928" s="140" t="str">
        <f t="shared" si="90"/>
        <v/>
      </c>
      <c r="F2928" s="140"/>
      <c r="G2928" s="140" t="str">
        <f t="shared" si="91"/>
        <v/>
      </c>
      <c r="J2928" s="70"/>
      <c r="K2928" s="70"/>
      <c r="L2928" s="19"/>
    </row>
    <row r="2929" spans="1:12" x14ac:dyDescent="0.25">
      <c r="A2929" s="24"/>
      <c r="B2929" s="27"/>
      <c r="D2929" s="39"/>
      <c r="E2929" s="140" t="str">
        <f t="shared" si="90"/>
        <v/>
      </c>
      <c r="F2929" s="140"/>
      <c r="G2929" s="140" t="str">
        <f t="shared" si="91"/>
        <v/>
      </c>
      <c r="J2929" s="70"/>
      <c r="K2929" s="70"/>
      <c r="L2929" s="19"/>
    </row>
    <row r="2930" spans="1:12" x14ac:dyDescent="0.25">
      <c r="A2930" s="24"/>
      <c r="B2930" s="27"/>
      <c r="D2930" s="39"/>
      <c r="E2930" s="140" t="str">
        <f t="shared" si="90"/>
        <v/>
      </c>
      <c r="F2930" s="140"/>
      <c r="G2930" s="140" t="str">
        <f t="shared" si="91"/>
        <v/>
      </c>
      <c r="J2930" s="70"/>
      <c r="K2930" s="70"/>
      <c r="L2930" s="19"/>
    </row>
    <row r="2931" spans="1:12" x14ac:dyDescent="0.25">
      <c r="A2931" s="24"/>
      <c r="B2931" s="27"/>
      <c r="D2931" s="39"/>
      <c r="E2931" s="140" t="str">
        <f t="shared" si="90"/>
        <v/>
      </c>
      <c r="F2931" s="140"/>
      <c r="G2931" s="140" t="str">
        <f t="shared" si="91"/>
        <v/>
      </c>
      <c r="J2931" s="70"/>
      <c r="K2931" s="70"/>
      <c r="L2931" s="19"/>
    </row>
    <row r="2932" spans="1:12" x14ac:dyDescent="0.25">
      <c r="A2932" s="24"/>
      <c r="B2932" s="27"/>
      <c r="D2932" s="39"/>
      <c r="E2932" s="140" t="str">
        <f t="shared" si="90"/>
        <v/>
      </c>
      <c r="F2932" s="140"/>
      <c r="G2932" s="140" t="str">
        <f t="shared" si="91"/>
        <v/>
      </c>
      <c r="J2932" s="70"/>
      <c r="K2932" s="70"/>
      <c r="L2932" s="19"/>
    </row>
    <row r="2933" spans="1:12" x14ac:dyDescent="0.25">
      <c r="A2933" s="24"/>
      <c r="B2933" s="27"/>
      <c r="D2933" s="39"/>
      <c r="E2933" s="140" t="str">
        <f t="shared" si="90"/>
        <v/>
      </c>
      <c r="F2933" s="140"/>
      <c r="G2933" s="140" t="str">
        <f t="shared" si="91"/>
        <v/>
      </c>
      <c r="J2933" s="70"/>
      <c r="K2933" s="70"/>
      <c r="L2933" s="19"/>
    </row>
    <row r="2934" spans="1:12" x14ac:dyDescent="0.25">
      <c r="A2934" s="24"/>
      <c r="B2934" s="27"/>
      <c r="D2934" s="39"/>
      <c r="E2934" s="140" t="str">
        <f t="shared" si="90"/>
        <v/>
      </c>
      <c r="F2934" s="140"/>
      <c r="G2934" s="140" t="str">
        <f t="shared" si="91"/>
        <v/>
      </c>
      <c r="J2934" s="70"/>
      <c r="K2934" s="70"/>
      <c r="L2934" s="19"/>
    </row>
    <row r="2935" spans="1:12" x14ac:dyDescent="0.25">
      <c r="A2935" s="24"/>
      <c r="B2935" s="27"/>
      <c r="D2935" s="39"/>
      <c r="E2935" s="140" t="str">
        <f t="shared" si="90"/>
        <v/>
      </c>
      <c r="F2935" s="140"/>
      <c r="G2935" s="140" t="str">
        <f t="shared" si="91"/>
        <v/>
      </c>
      <c r="J2935" s="70"/>
      <c r="K2935" s="70"/>
      <c r="L2935" s="19"/>
    </row>
    <row r="2936" spans="1:12" x14ac:dyDescent="0.25">
      <c r="A2936" s="24"/>
      <c r="B2936" s="27"/>
      <c r="D2936" s="39"/>
      <c r="E2936" s="140" t="str">
        <f t="shared" si="90"/>
        <v/>
      </c>
      <c r="F2936" s="140"/>
      <c r="G2936" s="140" t="str">
        <f t="shared" si="91"/>
        <v/>
      </c>
      <c r="J2936" s="70"/>
      <c r="K2936" s="70"/>
      <c r="L2936" s="19"/>
    </row>
    <row r="2937" spans="1:12" x14ac:dyDescent="0.25">
      <c r="A2937" s="24"/>
      <c r="B2937" s="27"/>
      <c r="D2937" s="39"/>
      <c r="E2937" s="140" t="str">
        <f t="shared" si="90"/>
        <v/>
      </c>
      <c r="F2937" s="140"/>
      <c r="G2937" s="140" t="str">
        <f t="shared" si="91"/>
        <v/>
      </c>
      <c r="J2937" s="70"/>
      <c r="K2937" s="70"/>
      <c r="L2937" s="19"/>
    </row>
    <row r="2938" spans="1:12" x14ac:dyDescent="0.25">
      <c r="A2938" s="24"/>
      <c r="B2938" s="27"/>
      <c r="D2938" s="39"/>
      <c r="E2938" s="140" t="str">
        <f t="shared" si="90"/>
        <v/>
      </c>
      <c r="F2938" s="140"/>
      <c r="G2938" s="140" t="str">
        <f t="shared" si="91"/>
        <v/>
      </c>
      <c r="J2938" s="70"/>
      <c r="K2938" s="70"/>
      <c r="L2938" s="19"/>
    </row>
    <row r="2939" spans="1:12" x14ac:dyDescent="0.25">
      <c r="A2939" s="24"/>
      <c r="B2939" s="27"/>
      <c r="D2939" s="39"/>
      <c r="E2939" s="140" t="str">
        <f t="shared" si="90"/>
        <v/>
      </c>
      <c r="F2939" s="140"/>
      <c r="G2939" s="140" t="str">
        <f t="shared" si="91"/>
        <v/>
      </c>
      <c r="J2939" s="70"/>
      <c r="K2939" s="70"/>
      <c r="L2939" s="19"/>
    </row>
    <row r="2940" spans="1:12" x14ac:dyDescent="0.25">
      <c r="A2940" s="24"/>
      <c r="B2940" s="27"/>
      <c r="D2940" s="39"/>
      <c r="E2940" s="140" t="str">
        <f t="shared" si="90"/>
        <v/>
      </c>
      <c r="F2940" s="140"/>
      <c r="G2940" s="140" t="str">
        <f t="shared" si="91"/>
        <v/>
      </c>
      <c r="J2940" s="70"/>
      <c r="K2940" s="70"/>
      <c r="L2940" s="19"/>
    </row>
    <row r="2941" spans="1:12" x14ac:dyDescent="0.25">
      <c r="A2941" s="24"/>
      <c r="B2941" s="27"/>
      <c r="D2941" s="39"/>
      <c r="E2941" s="140" t="str">
        <f t="shared" si="90"/>
        <v/>
      </c>
      <c r="F2941" s="140"/>
      <c r="G2941" s="140" t="str">
        <f t="shared" si="91"/>
        <v/>
      </c>
      <c r="J2941" s="70"/>
      <c r="K2941" s="70"/>
      <c r="L2941" s="19"/>
    </row>
    <row r="2942" spans="1:12" x14ac:dyDescent="0.25">
      <c r="A2942" s="24"/>
      <c r="B2942" s="27"/>
      <c r="D2942" s="39"/>
      <c r="E2942" s="140" t="str">
        <f t="shared" si="90"/>
        <v/>
      </c>
      <c r="F2942" s="140"/>
      <c r="G2942" s="140" t="str">
        <f t="shared" si="91"/>
        <v/>
      </c>
      <c r="J2942" s="70"/>
      <c r="K2942" s="70"/>
      <c r="L2942" s="19"/>
    </row>
    <row r="2943" spans="1:12" x14ac:dyDescent="0.25">
      <c r="A2943" s="24"/>
      <c r="B2943" s="27"/>
      <c r="D2943" s="39"/>
      <c r="E2943" s="140" t="str">
        <f t="shared" si="90"/>
        <v/>
      </c>
      <c r="F2943" s="140"/>
      <c r="G2943" s="140" t="str">
        <f t="shared" si="91"/>
        <v/>
      </c>
      <c r="J2943" s="70"/>
      <c r="K2943" s="70"/>
      <c r="L2943" s="19"/>
    </row>
    <row r="2944" spans="1:12" x14ac:dyDescent="0.25">
      <c r="A2944" s="24"/>
      <c r="B2944" s="27"/>
      <c r="D2944" s="39"/>
      <c r="E2944" s="140" t="str">
        <f t="shared" si="90"/>
        <v/>
      </c>
      <c r="F2944" s="140"/>
      <c r="G2944" s="140" t="str">
        <f t="shared" si="91"/>
        <v/>
      </c>
      <c r="J2944" s="70"/>
      <c r="K2944" s="70"/>
      <c r="L2944" s="19"/>
    </row>
    <row r="2945" spans="1:12" x14ac:dyDescent="0.25">
      <c r="A2945" s="24"/>
      <c r="B2945" s="27"/>
      <c r="D2945" s="39"/>
      <c r="E2945" s="140" t="str">
        <f t="shared" si="90"/>
        <v/>
      </c>
      <c r="F2945" s="140"/>
      <c r="G2945" s="140" t="str">
        <f t="shared" si="91"/>
        <v/>
      </c>
      <c r="J2945" s="70"/>
      <c r="K2945" s="70"/>
      <c r="L2945" s="19"/>
    </row>
    <row r="2946" spans="1:12" x14ac:dyDescent="0.25">
      <c r="A2946" s="24"/>
      <c r="B2946" s="27"/>
      <c r="D2946" s="39"/>
      <c r="E2946" s="140" t="str">
        <f t="shared" ref="E2946:E2979" si="92">IF(COUNTIFS($B:$B,B2946,$F:$F,"&lt;="&amp;5,$D:$D,"&lt;="&amp;5)&gt;=3,"忠","")</f>
        <v/>
      </c>
      <c r="F2946" s="140"/>
      <c r="G2946" s="140" t="str">
        <f t="shared" ref="G2946:G2979" si="93">IF(F2946&lt;=5,
    IF(COUNTIFS($B:$B,TRIM($B2946),$F:$F,"&lt;=5",$AC:$AC,"&lt;&gt;"&amp;LOOKUP(1,0/((TRIM($B:$B)=TRIM($B2946))*($F:$F=1)),$AC:$AC))&gt;0,
    "倉",""),
"")</f>
        <v/>
      </c>
      <c r="J2946" s="70"/>
      <c r="K2946" s="70"/>
      <c r="L2946" s="19"/>
    </row>
    <row r="2947" spans="1:12" x14ac:dyDescent="0.25">
      <c r="A2947" s="24"/>
      <c r="B2947" s="27"/>
      <c r="D2947" s="39"/>
      <c r="E2947" s="140" t="str">
        <f t="shared" si="92"/>
        <v/>
      </c>
      <c r="F2947" s="140"/>
      <c r="G2947" s="140" t="str">
        <f t="shared" si="93"/>
        <v/>
      </c>
      <c r="J2947" s="70"/>
      <c r="K2947" s="70"/>
      <c r="L2947" s="19"/>
    </row>
    <row r="2948" spans="1:12" x14ac:dyDescent="0.25">
      <c r="A2948" s="24"/>
      <c r="B2948" s="27"/>
      <c r="D2948" s="39"/>
      <c r="E2948" s="140" t="str">
        <f t="shared" si="92"/>
        <v/>
      </c>
      <c r="F2948" s="140"/>
      <c r="G2948" s="140" t="str">
        <f t="shared" si="93"/>
        <v/>
      </c>
      <c r="J2948" s="70"/>
      <c r="K2948" s="70"/>
      <c r="L2948" s="19"/>
    </row>
    <row r="2949" spans="1:12" x14ac:dyDescent="0.25">
      <c r="A2949" s="24"/>
      <c r="B2949" s="27"/>
      <c r="D2949" s="39"/>
      <c r="E2949" s="140" t="str">
        <f t="shared" si="92"/>
        <v/>
      </c>
      <c r="F2949" s="140"/>
      <c r="G2949" s="140" t="str">
        <f t="shared" si="93"/>
        <v/>
      </c>
      <c r="J2949" s="70"/>
      <c r="K2949" s="70"/>
      <c r="L2949" s="19"/>
    </row>
    <row r="2950" spans="1:12" x14ac:dyDescent="0.25">
      <c r="A2950" s="24"/>
      <c r="B2950" s="27"/>
      <c r="D2950" s="39"/>
      <c r="E2950" s="140" t="str">
        <f t="shared" si="92"/>
        <v/>
      </c>
      <c r="F2950" s="140"/>
      <c r="G2950" s="140" t="str">
        <f t="shared" si="93"/>
        <v/>
      </c>
      <c r="J2950" s="70"/>
      <c r="K2950" s="70"/>
      <c r="L2950" s="19"/>
    </row>
    <row r="2951" spans="1:12" x14ac:dyDescent="0.25">
      <c r="A2951" s="24"/>
      <c r="B2951" s="27"/>
      <c r="D2951" s="39"/>
      <c r="E2951" s="140" t="str">
        <f t="shared" si="92"/>
        <v/>
      </c>
      <c r="F2951" s="140"/>
      <c r="G2951" s="140" t="str">
        <f t="shared" si="93"/>
        <v/>
      </c>
      <c r="J2951" s="70"/>
      <c r="K2951" s="70"/>
      <c r="L2951" s="19"/>
    </row>
    <row r="2952" spans="1:12" x14ac:dyDescent="0.25">
      <c r="A2952" s="24"/>
      <c r="B2952" s="27"/>
      <c r="D2952" s="39"/>
      <c r="E2952" s="140" t="str">
        <f t="shared" si="92"/>
        <v/>
      </c>
      <c r="F2952" s="140"/>
      <c r="G2952" s="140" t="str">
        <f t="shared" si="93"/>
        <v/>
      </c>
      <c r="J2952" s="70"/>
      <c r="K2952" s="70"/>
      <c r="L2952" s="19"/>
    </row>
    <row r="2953" spans="1:12" x14ac:dyDescent="0.25">
      <c r="A2953" s="24"/>
      <c r="B2953" s="27"/>
      <c r="D2953" s="39"/>
      <c r="E2953" s="140" t="str">
        <f t="shared" si="92"/>
        <v/>
      </c>
      <c r="F2953" s="140"/>
      <c r="G2953" s="140" t="str">
        <f t="shared" si="93"/>
        <v/>
      </c>
      <c r="J2953" s="70"/>
      <c r="K2953" s="70"/>
      <c r="L2953" s="19"/>
    </row>
    <row r="2954" spans="1:12" x14ac:dyDescent="0.25">
      <c r="A2954" s="24"/>
      <c r="B2954" s="27"/>
      <c r="D2954" s="39"/>
      <c r="E2954" s="140" t="str">
        <f t="shared" si="92"/>
        <v/>
      </c>
      <c r="F2954" s="140"/>
      <c r="G2954" s="140" t="str">
        <f t="shared" si="93"/>
        <v/>
      </c>
      <c r="J2954" s="70"/>
      <c r="K2954" s="70"/>
      <c r="L2954" s="19"/>
    </row>
    <row r="2955" spans="1:12" x14ac:dyDescent="0.25">
      <c r="A2955" s="24"/>
      <c r="B2955" s="27"/>
      <c r="D2955" s="39"/>
      <c r="E2955" s="140" t="str">
        <f t="shared" si="92"/>
        <v/>
      </c>
      <c r="F2955" s="140"/>
      <c r="G2955" s="140" t="str">
        <f t="shared" si="93"/>
        <v/>
      </c>
      <c r="J2955" s="70"/>
      <c r="K2955" s="70"/>
      <c r="L2955" s="19"/>
    </row>
    <row r="2956" spans="1:12" x14ac:dyDescent="0.25">
      <c r="A2956" s="24"/>
      <c r="B2956" s="27"/>
      <c r="D2956" s="39"/>
      <c r="E2956" s="140" t="str">
        <f t="shared" si="92"/>
        <v/>
      </c>
      <c r="F2956" s="140"/>
      <c r="G2956" s="140" t="str">
        <f t="shared" si="93"/>
        <v/>
      </c>
      <c r="J2956" s="70"/>
      <c r="K2956" s="70"/>
      <c r="L2956" s="19"/>
    </row>
    <row r="2957" spans="1:12" x14ac:dyDescent="0.25">
      <c r="A2957" s="24"/>
      <c r="B2957" s="27"/>
      <c r="D2957" s="39"/>
      <c r="E2957" s="140" t="str">
        <f t="shared" si="92"/>
        <v/>
      </c>
      <c r="F2957" s="140"/>
      <c r="G2957" s="140" t="str">
        <f t="shared" si="93"/>
        <v/>
      </c>
      <c r="J2957" s="70"/>
      <c r="K2957" s="70"/>
      <c r="L2957" s="19"/>
    </row>
    <row r="2958" spans="1:12" x14ac:dyDescent="0.25">
      <c r="A2958" s="24"/>
      <c r="B2958" s="27"/>
      <c r="D2958" s="39"/>
      <c r="E2958" s="140" t="str">
        <f t="shared" si="92"/>
        <v/>
      </c>
      <c r="F2958" s="140"/>
      <c r="G2958" s="140" t="str">
        <f t="shared" si="93"/>
        <v/>
      </c>
      <c r="J2958" s="70"/>
      <c r="K2958" s="70"/>
      <c r="L2958" s="19"/>
    </row>
    <row r="2959" spans="1:12" x14ac:dyDescent="0.25">
      <c r="A2959" s="24"/>
      <c r="B2959" s="27"/>
      <c r="D2959" s="39"/>
      <c r="E2959" s="140" t="str">
        <f t="shared" si="92"/>
        <v/>
      </c>
      <c r="F2959" s="140"/>
      <c r="G2959" s="140" t="str">
        <f t="shared" si="93"/>
        <v/>
      </c>
      <c r="J2959" s="70"/>
      <c r="K2959" s="70"/>
      <c r="L2959" s="19"/>
    </row>
    <row r="2960" spans="1:12" x14ac:dyDescent="0.25">
      <c r="A2960" s="24"/>
      <c r="B2960" s="27"/>
      <c r="D2960" s="39"/>
      <c r="E2960" s="140" t="str">
        <f t="shared" si="92"/>
        <v/>
      </c>
      <c r="F2960" s="140"/>
      <c r="G2960" s="140" t="str">
        <f t="shared" si="93"/>
        <v/>
      </c>
      <c r="J2960" s="70"/>
      <c r="K2960" s="70"/>
      <c r="L2960" s="19"/>
    </row>
    <row r="2961" spans="1:12" x14ac:dyDescent="0.25">
      <c r="A2961" s="24"/>
      <c r="B2961" s="27"/>
      <c r="D2961" s="39"/>
      <c r="E2961" s="140" t="str">
        <f t="shared" si="92"/>
        <v/>
      </c>
      <c r="F2961" s="140"/>
      <c r="G2961" s="140" t="str">
        <f t="shared" si="93"/>
        <v/>
      </c>
      <c r="J2961" s="70"/>
      <c r="K2961" s="70"/>
      <c r="L2961" s="19"/>
    </row>
    <row r="2962" spans="1:12" x14ac:dyDescent="0.25">
      <c r="A2962" s="24"/>
      <c r="B2962" s="27"/>
      <c r="D2962" s="39"/>
      <c r="E2962" s="140" t="str">
        <f t="shared" si="92"/>
        <v/>
      </c>
      <c r="F2962" s="140"/>
      <c r="G2962" s="140" t="str">
        <f t="shared" si="93"/>
        <v/>
      </c>
      <c r="J2962" s="70"/>
      <c r="K2962" s="70"/>
      <c r="L2962" s="19"/>
    </row>
    <row r="2963" spans="1:12" x14ac:dyDescent="0.25">
      <c r="A2963" s="24"/>
      <c r="B2963" s="27"/>
      <c r="D2963" s="39"/>
      <c r="E2963" s="140" t="str">
        <f t="shared" si="92"/>
        <v/>
      </c>
      <c r="F2963" s="140"/>
      <c r="G2963" s="140" t="str">
        <f t="shared" si="93"/>
        <v/>
      </c>
      <c r="J2963" s="70"/>
      <c r="K2963" s="70"/>
      <c r="L2963" s="19"/>
    </row>
    <row r="2964" spans="1:12" x14ac:dyDescent="0.25">
      <c r="A2964" s="24"/>
      <c r="B2964" s="27"/>
      <c r="D2964" s="39"/>
      <c r="E2964" s="140" t="str">
        <f t="shared" si="92"/>
        <v/>
      </c>
      <c r="F2964" s="140"/>
      <c r="G2964" s="140" t="str">
        <f t="shared" si="93"/>
        <v/>
      </c>
      <c r="J2964" s="70"/>
      <c r="K2964" s="70"/>
      <c r="L2964" s="19"/>
    </row>
    <row r="2965" spans="1:12" x14ac:dyDescent="0.25">
      <c r="A2965" s="24"/>
      <c r="B2965" s="27"/>
      <c r="D2965" s="39"/>
      <c r="E2965" s="140" t="str">
        <f t="shared" si="92"/>
        <v/>
      </c>
      <c r="F2965" s="140"/>
      <c r="G2965" s="140" t="str">
        <f t="shared" si="93"/>
        <v/>
      </c>
      <c r="J2965" s="70"/>
      <c r="K2965" s="70"/>
      <c r="L2965" s="19"/>
    </row>
    <row r="2966" spans="1:12" x14ac:dyDescent="0.25">
      <c r="A2966" s="24"/>
      <c r="B2966" s="27"/>
      <c r="D2966" s="39"/>
      <c r="E2966" s="140" t="str">
        <f t="shared" si="92"/>
        <v/>
      </c>
      <c r="F2966" s="140"/>
      <c r="G2966" s="140" t="str">
        <f t="shared" si="93"/>
        <v/>
      </c>
      <c r="J2966" s="70"/>
      <c r="K2966" s="70"/>
      <c r="L2966" s="19"/>
    </row>
    <row r="2967" spans="1:12" x14ac:dyDescent="0.25">
      <c r="A2967" s="24"/>
      <c r="B2967" s="27"/>
      <c r="D2967" s="39"/>
      <c r="E2967" s="140" t="str">
        <f t="shared" si="92"/>
        <v/>
      </c>
      <c r="F2967" s="140"/>
      <c r="G2967" s="140" t="str">
        <f t="shared" si="93"/>
        <v/>
      </c>
      <c r="J2967" s="70"/>
      <c r="K2967" s="70"/>
      <c r="L2967" s="19"/>
    </row>
    <row r="2968" spans="1:12" x14ac:dyDescent="0.25">
      <c r="A2968" s="24"/>
      <c r="B2968" s="27"/>
      <c r="D2968" s="39"/>
      <c r="E2968" s="140" t="str">
        <f t="shared" si="92"/>
        <v/>
      </c>
      <c r="F2968" s="140"/>
      <c r="G2968" s="140" t="str">
        <f t="shared" si="93"/>
        <v/>
      </c>
      <c r="J2968" s="70"/>
      <c r="K2968" s="70"/>
      <c r="L2968" s="19"/>
    </row>
    <row r="2969" spans="1:12" x14ac:dyDescent="0.25">
      <c r="A2969" s="24"/>
      <c r="B2969" s="27"/>
      <c r="D2969" s="39"/>
      <c r="E2969" s="140" t="str">
        <f t="shared" si="92"/>
        <v/>
      </c>
      <c r="F2969" s="140"/>
      <c r="G2969" s="140" t="str">
        <f t="shared" si="93"/>
        <v/>
      </c>
      <c r="J2969" s="70"/>
      <c r="K2969" s="70"/>
      <c r="L2969" s="19"/>
    </row>
    <row r="2970" spans="1:12" x14ac:dyDescent="0.25">
      <c r="A2970" s="24"/>
      <c r="B2970" s="27"/>
      <c r="D2970" s="39"/>
      <c r="E2970" s="140" t="str">
        <f t="shared" si="92"/>
        <v/>
      </c>
      <c r="F2970" s="140"/>
      <c r="G2970" s="140" t="str">
        <f t="shared" si="93"/>
        <v/>
      </c>
      <c r="J2970" s="70"/>
      <c r="K2970" s="70"/>
      <c r="L2970" s="19"/>
    </row>
    <row r="2971" spans="1:12" x14ac:dyDescent="0.25">
      <c r="A2971" s="24"/>
      <c r="B2971" s="27"/>
      <c r="D2971" s="39"/>
      <c r="E2971" s="140" t="str">
        <f t="shared" si="92"/>
        <v/>
      </c>
      <c r="F2971" s="140"/>
      <c r="G2971" s="140" t="str">
        <f t="shared" si="93"/>
        <v/>
      </c>
      <c r="J2971" s="70"/>
      <c r="K2971" s="70"/>
      <c r="L2971" s="19"/>
    </row>
    <row r="2972" spans="1:12" x14ac:dyDescent="0.25">
      <c r="A2972" s="24"/>
      <c r="B2972" s="27"/>
      <c r="D2972" s="39"/>
      <c r="E2972" s="140" t="str">
        <f t="shared" si="92"/>
        <v/>
      </c>
      <c r="F2972" s="140"/>
      <c r="G2972" s="140" t="str">
        <f t="shared" si="93"/>
        <v/>
      </c>
      <c r="J2972" s="70"/>
      <c r="K2972" s="70"/>
      <c r="L2972" s="19"/>
    </row>
    <row r="2973" spans="1:12" x14ac:dyDescent="0.25">
      <c r="A2973" s="24"/>
      <c r="B2973" s="27"/>
      <c r="D2973" s="39"/>
      <c r="E2973" s="140" t="str">
        <f t="shared" si="92"/>
        <v/>
      </c>
      <c r="F2973" s="140"/>
      <c r="G2973" s="140" t="str">
        <f t="shared" si="93"/>
        <v/>
      </c>
      <c r="J2973" s="70"/>
      <c r="K2973" s="70"/>
      <c r="L2973" s="19"/>
    </row>
    <row r="2974" spans="1:12" x14ac:dyDescent="0.25">
      <c r="A2974" s="24"/>
      <c r="B2974" s="27"/>
      <c r="D2974" s="39"/>
      <c r="E2974" s="140" t="str">
        <f t="shared" si="92"/>
        <v/>
      </c>
      <c r="F2974" s="140"/>
      <c r="G2974" s="140" t="str">
        <f t="shared" si="93"/>
        <v/>
      </c>
      <c r="J2974" s="70"/>
      <c r="K2974" s="70"/>
      <c r="L2974" s="19"/>
    </row>
    <row r="2975" spans="1:12" x14ac:dyDescent="0.25">
      <c r="A2975" s="24"/>
      <c r="B2975" s="27"/>
      <c r="D2975" s="39"/>
      <c r="E2975" s="140" t="str">
        <f t="shared" si="92"/>
        <v/>
      </c>
      <c r="F2975" s="140"/>
      <c r="G2975" s="140" t="str">
        <f t="shared" si="93"/>
        <v/>
      </c>
      <c r="J2975" s="70"/>
      <c r="K2975" s="70"/>
      <c r="L2975" s="19"/>
    </row>
    <row r="2976" spans="1:12" x14ac:dyDescent="0.25">
      <c r="A2976" s="24"/>
      <c r="B2976" s="27"/>
      <c r="D2976" s="39"/>
      <c r="E2976" s="140" t="str">
        <f t="shared" si="92"/>
        <v/>
      </c>
      <c r="F2976" s="140"/>
      <c r="G2976" s="140" t="str">
        <f t="shared" si="93"/>
        <v/>
      </c>
      <c r="J2976" s="70"/>
      <c r="K2976" s="70"/>
      <c r="L2976" s="19"/>
    </row>
    <row r="2977" spans="1:12" x14ac:dyDescent="0.25">
      <c r="A2977" s="24"/>
      <c r="B2977" s="27"/>
      <c r="D2977" s="39"/>
      <c r="E2977" s="140" t="str">
        <f t="shared" si="92"/>
        <v/>
      </c>
      <c r="F2977" s="140"/>
      <c r="G2977" s="140" t="str">
        <f t="shared" si="93"/>
        <v/>
      </c>
      <c r="J2977" s="70"/>
      <c r="K2977" s="70"/>
      <c r="L2977" s="19"/>
    </row>
    <row r="2978" spans="1:12" x14ac:dyDescent="0.25">
      <c r="A2978" s="24"/>
      <c r="B2978" s="27"/>
      <c r="D2978" s="39"/>
      <c r="E2978" s="140" t="str">
        <f t="shared" si="92"/>
        <v/>
      </c>
      <c r="F2978" s="140"/>
      <c r="G2978" s="140" t="str">
        <f t="shared" si="93"/>
        <v/>
      </c>
      <c r="J2978" s="70"/>
      <c r="K2978" s="70"/>
      <c r="L2978" s="19"/>
    </row>
    <row r="2979" spans="1:12" x14ac:dyDescent="0.25">
      <c r="A2979" s="24"/>
      <c r="B2979" s="27"/>
      <c r="D2979" s="39"/>
      <c r="E2979" s="140" t="str">
        <f t="shared" si="92"/>
        <v/>
      </c>
      <c r="F2979" s="140"/>
      <c r="G2979" s="140" t="str">
        <f t="shared" si="93"/>
        <v/>
      </c>
      <c r="J2979" s="70"/>
      <c r="K2979" s="70"/>
      <c r="L2979" s="19"/>
    </row>
  </sheetData>
  <phoneticPr fontId="3" type="noConversion"/>
  <conditionalFormatting sqref="U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U10485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2:I1048576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">
    <cfRule type="colorScale" priority="8">
      <colorScale>
        <cfvo type="min"/>
        <cfvo type="max"/>
        <color rgb="FFFFEF9C"/>
        <color rgb="FF63BE7B"/>
      </colorScale>
    </cfRule>
  </conditionalFormatting>
  <conditionalFormatting sqref="V2:V2979 AD2980:AD1048576">
    <cfRule type="colorScale" priority="22">
      <colorScale>
        <cfvo type="min"/>
        <cfvo type="max"/>
        <color rgb="FFFFEF9C"/>
        <color rgb="FF63BE7B"/>
      </colorScale>
    </cfRule>
  </conditionalFormatting>
  <conditionalFormatting sqref="P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:P2979 AI2980:AI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:N2979 AJ2980:AJ1048576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AC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:AC2979 AK2980:AP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">
    <cfRule type="colorScale" priority="5">
      <colorScale>
        <cfvo type="min"/>
        <cfvo type="max"/>
        <color rgb="FFFFEF9C"/>
        <color rgb="FF63BE7B"/>
      </colorScale>
    </cfRule>
  </conditionalFormatting>
  <conditionalFormatting sqref="AE2:AE2979 AR2980:AR10485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H1:H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1:M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8E5D-8614-4E26-B412-BE1AA578217A}">
  <sheetPr codeName="工作表13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DF16-91CB-422F-A4CE-A1D3E99AD14E}">
  <sheetPr codeName="工作表23"/>
  <dimension ref="A1:H118"/>
  <sheetViews>
    <sheetView topLeftCell="A97" workbookViewId="0">
      <selection activeCell="H2" sqref="H2:H118"/>
    </sheetView>
  </sheetViews>
  <sheetFormatPr defaultRowHeight="15.75" x14ac:dyDescent="0.25"/>
  <sheetData>
    <row r="1" spans="1:8" x14ac:dyDescent="0.25">
      <c r="A1" s="1" t="s">
        <v>2</v>
      </c>
      <c r="B1" s="1" t="s">
        <v>2533</v>
      </c>
      <c r="C1" s="1" t="s">
        <v>2534</v>
      </c>
      <c r="D1" s="1" t="s">
        <v>2535</v>
      </c>
      <c r="E1" s="1" t="s">
        <v>2536</v>
      </c>
      <c r="F1" s="1" t="s">
        <v>2549</v>
      </c>
      <c r="G1" s="1" t="s">
        <v>2550</v>
      </c>
    </row>
    <row r="2" spans="1:8" x14ac:dyDescent="0.25">
      <c r="A2" t="s">
        <v>12</v>
      </c>
      <c r="B2" s="153">
        <v>5</v>
      </c>
      <c r="C2" s="153">
        <v>2.2999999999999998</v>
      </c>
      <c r="D2" s="153">
        <v>5.4</v>
      </c>
      <c r="E2" s="153">
        <v>2.2000000000000002</v>
      </c>
      <c r="F2" s="153">
        <v>6.3</v>
      </c>
      <c r="G2" s="153">
        <v>2.7</v>
      </c>
      <c r="H2" t="str">
        <f>IF(AND(B2&gt;D2, D2&gt;F2), IF(AND(B2&gt;F2, (B2-F2)&gt;10), "落大飛", "落飛"), "")</f>
        <v/>
      </c>
    </row>
    <row r="3" spans="1:8" x14ac:dyDescent="0.25">
      <c r="A3" t="s">
        <v>19</v>
      </c>
      <c r="B3" s="153">
        <v>17</v>
      </c>
      <c r="C3" s="153">
        <v>5.9</v>
      </c>
      <c r="D3" s="153">
        <v>13</v>
      </c>
      <c r="E3" s="153">
        <v>5.4</v>
      </c>
      <c r="F3" s="153">
        <v>16</v>
      </c>
      <c r="G3" s="153">
        <v>5.0999999999999996</v>
      </c>
      <c r="H3" t="str">
        <f t="shared" ref="H3:H66" si="0">IF(AND(B3&gt;D3, D3&gt;F3), IF(AND(B3&gt;F3, (B3-F3)&gt;10), "落大飛", "落飛"), "")</f>
        <v/>
      </c>
    </row>
    <row r="4" spans="1:8" x14ac:dyDescent="0.25">
      <c r="A4" t="s">
        <v>25</v>
      </c>
      <c r="B4" s="153">
        <v>26</v>
      </c>
      <c r="C4" s="153">
        <v>4.8</v>
      </c>
      <c r="D4" s="153">
        <v>21</v>
      </c>
      <c r="E4" s="153">
        <v>4.9000000000000004</v>
      </c>
      <c r="F4" s="153">
        <v>28</v>
      </c>
      <c r="G4" s="153">
        <v>6.6</v>
      </c>
      <c r="H4" t="str">
        <f t="shared" si="0"/>
        <v/>
      </c>
    </row>
    <row r="5" spans="1:8" x14ac:dyDescent="0.25">
      <c r="A5" t="s">
        <v>30</v>
      </c>
      <c r="B5" s="153">
        <v>5.5</v>
      </c>
      <c r="C5" s="153">
        <v>2.5</v>
      </c>
      <c r="D5" s="153">
        <v>4.9000000000000004</v>
      </c>
      <c r="E5" s="153">
        <v>1.8</v>
      </c>
      <c r="F5" s="153">
        <v>5.3</v>
      </c>
      <c r="G5" s="153">
        <v>1.9</v>
      </c>
      <c r="H5" t="str">
        <f t="shared" si="0"/>
        <v/>
      </c>
    </row>
    <row r="6" spans="1:8" x14ac:dyDescent="0.25">
      <c r="A6" t="s">
        <v>37</v>
      </c>
      <c r="B6" s="153">
        <v>7.4</v>
      </c>
      <c r="C6" s="153">
        <v>2.6</v>
      </c>
      <c r="D6" s="153">
        <v>7.6</v>
      </c>
      <c r="E6" s="153">
        <v>2.5</v>
      </c>
      <c r="F6" s="153">
        <v>7.2</v>
      </c>
      <c r="G6" s="153">
        <v>2.4</v>
      </c>
      <c r="H6" t="str">
        <f t="shared" si="0"/>
        <v/>
      </c>
    </row>
    <row r="7" spans="1:8" x14ac:dyDescent="0.25">
      <c r="A7" t="s">
        <v>42</v>
      </c>
      <c r="B7" s="153">
        <v>15</v>
      </c>
      <c r="C7" s="153">
        <v>3.4</v>
      </c>
      <c r="D7" s="153">
        <v>14</v>
      </c>
      <c r="E7" s="153">
        <v>4</v>
      </c>
      <c r="F7" s="153">
        <v>12</v>
      </c>
      <c r="G7" s="153">
        <v>3.4</v>
      </c>
      <c r="H7" t="str">
        <f t="shared" si="0"/>
        <v>落飛</v>
      </c>
    </row>
    <row r="8" spans="1:8" x14ac:dyDescent="0.25">
      <c r="A8" t="s">
        <v>48</v>
      </c>
      <c r="B8" s="153">
        <v>17</v>
      </c>
      <c r="C8" s="153">
        <v>3.9</v>
      </c>
      <c r="D8" s="153">
        <v>18</v>
      </c>
      <c r="E8" s="153">
        <v>5.2</v>
      </c>
      <c r="F8" s="153">
        <v>12</v>
      </c>
      <c r="G8" s="153">
        <v>3.3</v>
      </c>
      <c r="H8" t="str">
        <f t="shared" si="0"/>
        <v/>
      </c>
    </row>
    <row r="9" spans="1:8" x14ac:dyDescent="0.25">
      <c r="A9" t="s">
        <v>52</v>
      </c>
      <c r="B9" s="153">
        <v>8.6999999999999993</v>
      </c>
      <c r="C9" s="153">
        <v>2</v>
      </c>
      <c r="D9" s="153">
        <v>8.9</v>
      </c>
      <c r="E9" s="153">
        <v>2.5</v>
      </c>
      <c r="F9" s="153">
        <v>5.9</v>
      </c>
      <c r="G9" s="153">
        <v>2.2000000000000002</v>
      </c>
      <c r="H9" t="str">
        <f t="shared" si="0"/>
        <v/>
      </c>
    </row>
    <row r="10" spans="1:8" x14ac:dyDescent="0.25">
      <c r="A10" t="s">
        <v>57</v>
      </c>
      <c r="B10" s="153">
        <v>27</v>
      </c>
      <c r="C10" s="153">
        <v>6.8</v>
      </c>
      <c r="D10" s="153">
        <v>26</v>
      </c>
      <c r="E10" s="153">
        <v>6.7</v>
      </c>
      <c r="F10" s="153">
        <v>31</v>
      </c>
      <c r="G10" s="153">
        <v>6.9</v>
      </c>
      <c r="H10" t="str">
        <f t="shared" si="0"/>
        <v/>
      </c>
    </row>
    <row r="11" spans="1:8" x14ac:dyDescent="0.25">
      <c r="A11" t="s">
        <v>63</v>
      </c>
      <c r="B11" s="153">
        <v>7.1</v>
      </c>
      <c r="C11" s="153">
        <v>2.7</v>
      </c>
      <c r="D11" s="153">
        <v>7</v>
      </c>
      <c r="E11" s="153">
        <v>2.6</v>
      </c>
      <c r="F11" s="153">
        <v>6.7</v>
      </c>
      <c r="G11" s="153">
        <v>2.6</v>
      </c>
      <c r="H11" t="str">
        <f t="shared" si="0"/>
        <v>落飛</v>
      </c>
    </row>
    <row r="12" spans="1:8" x14ac:dyDescent="0.25">
      <c r="A12" t="s">
        <v>68</v>
      </c>
      <c r="B12" s="153">
        <v>9.8000000000000007</v>
      </c>
      <c r="C12" s="153">
        <v>4.5</v>
      </c>
      <c r="D12" s="153">
        <v>12</v>
      </c>
      <c r="E12" s="153">
        <v>4.7</v>
      </c>
      <c r="F12" s="153">
        <v>21</v>
      </c>
      <c r="G12" s="153">
        <v>6.6</v>
      </c>
      <c r="H12" t="str">
        <f t="shared" si="0"/>
        <v/>
      </c>
    </row>
    <row r="13" spans="1:8" x14ac:dyDescent="0.25">
      <c r="A13" t="s">
        <v>74</v>
      </c>
      <c r="B13" s="153">
        <v>11</v>
      </c>
      <c r="C13" s="153">
        <v>3.7</v>
      </c>
      <c r="D13" s="153">
        <v>12</v>
      </c>
      <c r="E13" s="153">
        <v>3.8</v>
      </c>
      <c r="F13" s="153">
        <v>13</v>
      </c>
      <c r="G13" s="153">
        <v>3.8</v>
      </c>
      <c r="H13" t="str">
        <f t="shared" si="0"/>
        <v/>
      </c>
    </row>
    <row r="14" spans="1:8" x14ac:dyDescent="0.25">
      <c r="A14" t="s">
        <v>2532</v>
      </c>
      <c r="H14" t="str">
        <f t="shared" si="0"/>
        <v/>
      </c>
    </row>
    <row r="15" spans="1:8" x14ac:dyDescent="0.25">
      <c r="A15" t="s">
        <v>80</v>
      </c>
      <c r="B15" s="153">
        <v>12</v>
      </c>
      <c r="C15" s="153">
        <v>3.2</v>
      </c>
      <c r="D15" s="153">
        <v>8.5</v>
      </c>
      <c r="E15" s="153">
        <v>2.2999999999999998</v>
      </c>
      <c r="F15" s="153">
        <v>7</v>
      </c>
      <c r="G15" s="153">
        <v>2.6</v>
      </c>
      <c r="H15" t="str">
        <f t="shared" si="0"/>
        <v>落飛</v>
      </c>
    </row>
    <row r="16" spans="1:8" x14ac:dyDescent="0.25">
      <c r="A16" t="s">
        <v>84</v>
      </c>
      <c r="B16" s="153">
        <v>4</v>
      </c>
      <c r="C16" s="153">
        <v>2</v>
      </c>
      <c r="D16" s="153">
        <v>4.9000000000000004</v>
      </c>
      <c r="E16" s="153">
        <v>2.4</v>
      </c>
      <c r="F16" s="153">
        <v>5.7</v>
      </c>
      <c r="G16" s="153">
        <v>2.2000000000000002</v>
      </c>
      <c r="H16" t="str">
        <f t="shared" si="0"/>
        <v/>
      </c>
    </row>
    <row r="17" spans="1:8" x14ac:dyDescent="0.25">
      <c r="A17" t="s">
        <v>89</v>
      </c>
      <c r="B17" s="153">
        <v>16</v>
      </c>
      <c r="C17" s="153">
        <v>7</v>
      </c>
      <c r="D17" s="153">
        <v>18</v>
      </c>
      <c r="E17" s="153">
        <v>7</v>
      </c>
      <c r="F17" s="153">
        <v>18</v>
      </c>
      <c r="G17" s="153">
        <v>4.7</v>
      </c>
      <c r="H17" t="str">
        <f t="shared" si="0"/>
        <v/>
      </c>
    </row>
    <row r="18" spans="1:8" x14ac:dyDescent="0.25">
      <c r="A18" t="s">
        <v>94</v>
      </c>
      <c r="B18" s="153">
        <v>15</v>
      </c>
      <c r="C18" s="153">
        <v>4.7</v>
      </c>
      <c r="D18" s="153">
        <v>15</v>
      </c>
      <c r="E18" s="153">
        <v>5.0999999999999996</v>
      </c>
      <c r="F18" s="153">
        <v>15</v>
      </c>
      <c r="G18" s="153">
        <v>3.7</v>
      </c>
      <c r="H18" t="str">
        <f t="shared" si="0"/>
        <v/>
      </c>
    </row>
    <row r="19" spans="1:8" x14ac:dyDescent="0.25">
      <c r="A19" t="s">
        <v>97</v>
      </c>
      <c r="B19" s="153">
        <v>8.1</v>
      </c>
      <c r="C19" s="153">
        <v>2.5</v>
      </c>
      <c r="D19" s="153">
        <v>7.1</v>
      </c>
      <c r="E19" s="153">
        <v>2.8</v>
      </c>
      <c r="F19" s="153">
        <v>6.2</v>
      </c>
      <c r="G19" s="153">
        <v>2.4</v>
      </c>
      <c r="H19" t="str">
        <f t="shared" si="0"/>
        <v>落飛</v>
      </c>
    </row>
    <row r="20" spans="1:8" x14ac:dyDescent="0.25">
      <c r="A20" t="s">
        <v>101</v>
      </c>
      <c r="B20" s="153">
        <v>9.9</v>
      </c>
      <c r="C20" s="153">
        <v>3.4</v>
      </c>
      <c r="D20" s="153">
        <v>8.6999999999999993</v>
      </c>
      <c r="E20" s="153">
        <v>3.2</v>
      </c>
      <c r="F20" s="153">
        <v>6.8</v>
      </c>
      <c r="G20" s="153">
        <v>3.1</v>
      </c>
      <c r="H20" t="str">
        <f t="shared" si="0"/>
        <v>落飛</v>
      </c>
    </row>
    <row r="21" spans="1:8" x14ac:dyDescent="0.25">
      <c r="A21" t="s">
        <v>105</v>
      </c>
      <c r="B21" s="153">
        <v>11</v>
      </c>
      <c r="C21" s="153">
        <v>3.7</v>
      </c>
      <c r="D21" s="153">
        <v>13</v>
      </c>
      <c r="E21" s="153">
        <v>3.8</v>
      </c>
      <c r="F21" s="153">
        <v>13</v>
      </c>
      <c r="G21" s="153">
        <v>3.9</v>
      </c>
      <c r="H21" t="str">
        <f t="shared" si="0"/>
        <v/>
      </c>
    </row>
    <row r="22" spans="1:8" x14ac:dyDescent="0.25">
      <c r="A22" t="s">
        <v>109</v>
      </c>
      <c r="B22" s="153">
        <v>18</v>
      </c>
      <c r="C22" s="153">
        <v>3.7</v>
      </c>
      <c r="D22" s="153">
        <v>19</v>
      </c>
      <c r="E22" s="153">
        <v>3.7</v>
      </c>
      <c r="F22" s="153">
        <v>13</v>
      </c>
      <c r="G22" s="153">
        <v>3.5</v>
      </c>
      <c r="H22" t="str">
        <f t="shared" si="0"/>
        <v/>
      </c>
    </row>
    <row r="23" spans="1:8" x14ac:dyDescent="0.25">
      <c r="A23" t="s">
        <v>112</v>
      </c>
      <c r="B23" s="153">
        <v>14</v>
      </c>
      <c r="C23" s="153">
        <v>2.4</v>
      </c>
      <c r="D23" s="153">
        <v>13</v>
      </c>
      <c r="E23" s="153">
        <v>2.7</v>
      </c>
      <c r="F23" s="153">
        <v>18</v>
      </c>
      <c r="G23" s="153">
        <v>4.5999999999999996</v>
      </c>
      <c r="H23" t="str">
        <f t="shared" si="0"/>
        <v/>
      </c>
    </row>
    <row r="24" spans="1:8" x14ac:dyDescent="0.25">
      <c r="A24" t="s">
        <v>116</v>
      </c>
      <c r="B24" s="153">
        <v>5.2</v>
      </c>
      <c r="C24" s="153">
        <v>2.2999999999999998</v>
      </c>
      <c r="D24" s="153">
        <v>5.5</v>
      </c>
      <c r="E24" s="153">
        <v>2.1</v>
      </c>
      <c r="F24" s="153">
        <v>6.8</v>
      </c>
      <c r="G24" s="153">
        <v>2.4</v>
      </c>
      <c r="H24" t="str">
        <f t="shared" si="0"/>
        <v/>
      </c>
    </row>
    <row r="25" spans="1:8" x14ac:dyDescent="0.25">
      <c r="A25" t="s">
        <v>119</v>
      </c>
      <c r="B25" s="153">
        <v>20</v>
      </c>
      <c r="C25" s="153">
        <v>4.7</v>
      </c>
      <c r="D25" s="153">
        <v>18</v>
      </c>
      <c r="E25" s="153">
        <v>5.2</v>
      </c>
      <c r="F25" s="153">
        <v>23</v>
      </c>
      <c r="G25" s="153">
        <v>5.4</v>
      </c>
      <c r="H25" t="str">
        <f t="shared" si="0"/>
        <v/>
      </c>
    </row>
    <row r="26" spans="1:8" x14ac:dyDescent="0.25">
      <c r="A26" t="s">
        <v>123</v>
      </c>
      <c r="B26" s="153">
        <v>12</v>
      </c>
      <c r="C26" s="153">
        <v>4.5999999999999996</v>
      </c>
      <c r="D26" s="153">
        <v>12</v>
      </c>
      <c r="E26" s="153">
        <v>4.3</v>
      </c>
      <c r="F26" s="153">
        <v>13</v>
      </c>
      <c r="G26" s="153">
        <v>4</v>
      </c>
      <c r="H26" t="str">
        <f t="shared" si="0"/>
        <v/>
      </c>
    </row>
    <row r="27" spans="1:8" x14ac:dyDescent="0.25">
      <c r="A27" t="s">
        <v>2532</v>
      </c>
      <c r="H27" t="str">
        <f t="shared" si="0"/>
        <v/>
      </c>
    </row>
    <row r="28" spans="1:8" x14ac:dyDescent="0.25">
      <c r="A28" t="s">
        <v>128</v>
      </c>
      <c r="B28" s="153">
        <v>11</v>
      </c>
      <c r="C28" s="153">
        <v>4.3</v>
      </c>
      <c r="D28" s="153">
        <v>8.1</v>
      </c>
      <c r="E28" s="153">
        <v>2.4</v>
      </c>
      <c r="F28" s="153">
        <v>8.1999999999999993</v>
      </c>
      <c r="G28" s="153">
        <v>2.8</v>
      </c>
      <c r="H28" t="str">
        <f t="shared" si="0"/>
        <v/>
      </c>
    </row>
    <row r="29" spans="1:8" x14ac:dyDescent="0.25">
      <c r="A29" t="s">
        <v>131</v>
      </c>
      <c r="B29" s="153">
        <v>2.4</v>
      </c>
      <c r="C29" s="153">
        <v>1.2</v>
      </c>
      <c r="D29" s="153">
        <v>3</v>
      </c>
      <c r="E29" s="153">
        <v>1.6</v>
      </c>
      <c r="F29" s="153">
        <v>3</v>
      </c>
      <c r="G29" s="153">
        <v>1.5</v>
      </c>
      <c r="H29" t="str">
        <f t="shared" si="0"/>
        <v/>
      </c>
    </row>
    <row r="30" spans="1:8" x14ac:dyDescent="0.25">
      <c r="A30" t="s">
        <v>134</v>
      </c>
      <c r="B30" s="153">
        <v>4.2</v>
      </c>
      <c r="C30" s="153">
        <v>1.2</v>
      </c>
      <c r="D30" s="153">
        <v>4</v>
      </c>
      <c r="E30" s="153">
        <v>1.3</v>
      </c>
      <c r="F30" s="153">
        <v>3.3</v>
      </c>
      <c r="G30" s="153">
        <v>1.3</v>
      </c>
      <c r="H30" t="str">
        <f t="shared" si="0"/>
        <v>落飛</v>
      </c>
    </row>
    <row r="31" spans="1:8" x14ac:dyDescent="0.25">
      <c r="A31" t="s">
        <v>139</v>
      </c>
      <c r="B31" s="153">
        <v>15</v>
      </c>
      <c r="C31" s="153">
        <v>4.3</v>
      </c>
      <c r="D31" s="153">
        <v>17</v>
      </c>
      <c r="E31" s="153">
        <v>4.4000000000000004</v>
      </c>
      <c r="F31" s="153">
        <v>12</v>
      </c>
      <c r="G31" s="153">
        <v>3.3</v>
      </c>
      <c r="H31" t="str">
        <f t="shared" si="0"/>
        <v/>
      </c>
    </row>
    <row r="32" spans="1:8" x14ac:dyDescent="0.25">
      <c r="A32" t="s">
        <v>143</v>
      </c>
      <c r="B32" s="153">
        <v>14</v>
      </c>
      <c r="C32" s="153">
        <v>4.5</v>
      </c>
      <c r="D32" s="153">
        <v>16</v>
      </c>
      <c r="E32" s="153">
        <v>5.2</v>
      </c>
      <c r="F32" s="153">
        <v>14</v>
      </c>
      <c r="G32" s="153">
        <v>3.9</v>
      </c>
      <c r="H32" t="str">
        <f t="shared" si="0"/>
        <v/>
      </c>
    </row>
    <row r="33" spans="1:8" x14ac:dyDescent="0.25">
      <c r="A33" t="s">
        <v>146</v>
      </c>
      <c r="B33" s="153">
        <v>31</v>
      </c>
      <c r="C33" s="153">
        <v>7.3</v>
      </c>
      <c r="D33" s="153">
        <v>31</v>
      </c>
      <c r="E33" s="153">
        <v>8.1</v>
      </c>
      <c r="F33" s="153">
        <v>35</v>
      </c>
      <c r="G33" s="153">
        <v>8</v>
      </c>
      <c r="H33" t="str">
        <f t="shared" si="0"/>
        <v/>
      </c>
    </row>
    <row r="34" spans="1:8" x14ac:dyDescent="0.25">
      <c r="A34" t="s">
        <v>149</v>
      </c>
      <c r="B34" s="153">
        <v>28</v>
      </c>
      <c r="C34" s="153">
        <v>4.4000000000000004</v>
      </c>
      <c r="D34" s="153">
        <v>21</v>
      </c>
      <c r="E34" s="153">
        <v>4.8</v>
      </c>
      <c r="F34" s="153">
        <v>19</v>
      </c>
      <c r="G34" s="153">
        <v>4.5999999999999996</v>
      </c>
      <c r="H34" t="str">
        <f t="shared" si="0"/>
        <v>落飛</v>
      </c>
    </row>
    <row r="35" spans="1:8" x14ac:dyDescent="0.25">
      <c r="A35" t="s">
        <v>153</v>
      </c>
      <c r="B35" s="153">
        <v>25</v>
      </c>
      <c r="C35" s="153">
        <v>7.1</v>
      </c>
      <c r="D35" s="153">
        <v>25</v>
      </c>
      <c r="E35" s="153">
        <v>6.4</v>
      </c>
      <c r="F35" s="153">
        <v>50</v>
      </c>
      <c r="G35" s="153">
        <v>9.6</v>
      </c>
      <c r="H35" t="str">
        <f t="shared" si="0"/>
        <v/>
      </c>
    </row>
    <row r="36" spans="1:8" x14ac:dyDescent="0.25">
      <c r="A36" t="s">
        <v>157</v>
      </c>
      <c r="B36" s="153">
        <v>37</v>
      </c>
      <c r="C36" s="153">
        <v>9.3000000000000007</v>
      </c>
      <c r="D36" s="153">
        <v>42</v>
      </c>
      <c r="E36" s="153">
        <v>10</v>
      </c>
      <c r="F36" s="153">
        <v>50</v>
      </c>
      <c r="G36" s="153">
        <v>10</v>
      </c>
      <c r="H36" t="str">
        <f t="shared" si="0"/>
        <v/>
      </c>
    </row>
    <row r="37" spans="1:8" x14ac:dyDescent="0.25">
      <c r="A37" t="s">
        <v>163</v>
      </c>
      <c r="B37" s="153">
        <v>22</v>
      </c>
      <c r="C37" s="153">
        <v>5</v>
      </c>
      <c r="D37" s="153">
        <v>26</v>
      </c>
      <c r="E37" s="153">
        <v>7.3</v>
      </c>
      <c r="F37" s="153">
        <v>31</v>
      </c>
      <c r="G37" s="153">
        <v>5.9</v>
      </c>
      <c r="H37" t="str">
        <f t="shared" si="0"/>
        <v/>
      </c>
    </row>
    <row r="38" spans="1:8" x14ac:dyDescent="0.25">
      <c r="A38" t="s">
        <v>166</v>
      </c>
      <c r="B38" s="153">
        <v>21</v>
      </c>
      <c r="C38" s="153">
        <v>4.2</v>
      </c>
      <c r="D38" s="153">
        <v>20</v>
      </c>
      <c r="E38" s="153">
        <v>4.4000000000000004</v>
      </c>
      <c r="F38" s="153">
        <v>16</v>
      </c>
      <c r="G38" s="153">
        <v>3.9</v>
      </c>
      <c r="H38" t="str">
        <f t="shared" si="0"/>
        <v>落飛</v>
      </c>
    </row>
    <row r="39" spans="1:8" x14ac:dyDescent="0.25">
      <c r="A39" t="s">
        <v>172</v>
      </c>
      <c r="B39" s="153">
        <v>8.1999999999999993</v>
      </c>
      <c r="C39" s="153">
        <v>3.5</v>
      </c>
      <c r="D39" s="153">
        <v>6.2</v>
      </c>
      <c r="E39" s="153">
        <v>1.9</v>
      </c>
      <c r="F39" s="153">
        <v>10</v>
      </c>
      <c r="G39" s="153">
        <v>2.8</v>
      </c>
      <c r="H39" t="str">
        <f t="shared" si="0"/>
        <v/>
      </c>
    </row>
    <row r="40" spans="1:8" x14ac:dyDescent="0.25">
      <c r="A40" t="s">
        <v>2532</v>
      </c>
      <c r="H40" t="str">
        <f t="shared" si="0"/>
        <v/>
      </c>
    </row>
    <row r="41" spans="1:8" x14ac:dyDescent="0.25">
      <c r="A41" t="s">
        <v>178</v>
      </c>
      <c r="B41" s="153">
        <v>8.5</v>
      </c>
      <c r="C41" s="153">
        <v>2.4</v>
      </c>
      <c r="D41" s="153">
        <v>9.8000000000000007</v>
      </c>
      <c r="E41" s="153">
        <v>2.9</v>
      </c>
      <c r="F41" s="153">
        <v>11</v>
      </c>
      <c r="G41" s="153">
        <v>3.5</v>
      </c>
      <c r="H41" t="str">
        <f t="shared" si="0"/>
        <v/>
      </c>
    </row>
    <row r="42" spans="1:8" x14ac:dyDescent="0.25">
      <c r="A42" t="s">
        <v>182</v>
      </c>
      <c r="B42" s="153">
        <v>10</v>
      </c>
      <c r="C42" s="153">
        <v>4.3</v>
      </c>
      <c r="D42" s="153">
        <v>11</v>
      </c>
      <c r="E42" s="153">
        <v>5.4</v>
      </c>
      <c r="F42" s="153">
        <v>11</v>
      </c>
      <c r="G42" s="153">
        <v>2.2999999999999998</v>
      </c>
      <c r="H42" t="str">
        <f t="shared" si="0"/>
        <v/>
      </c>
    </row>
    <row r="43" spans="1:8" x14ac:dyDescent="0.25">
      <c r="A43" t="s">
        <v>185</v>
      </c>
      <c r="B43" s="153">
        <v>6.1</v>
      </c>
      <c r="C43" s="153">
        <v>2.1</v>
      </c>
      <c r="D43" s="153">
        <v>5.5</v>
      </c>
      <c r="E43" s="153">
        <v>1.9</v>
      </c>
      <c r="F43" s="153">
        <v>5.2</v>
      </c>
      <c r="G43" s="153">
        <v>2.1</v>
      </c>
      <c r="H43" t="str">
        <f t="shared" si="0"/>
        <v>落飛</v>
      </c>
    </row>
    <row r="44" spans="1:8" x14ac:dyDescent="0.25">
      <c r="A44" t="s">
        <v>2489</v>
      </c>
      <c r="B44" s="153">
        <v>18</v>
      </c>
      <c r="C44" s="153">
        <v>6.6</v>
      </c>
      <c r="D44" s="153">
        <v>16</v>
      </c>
      <c r="E44" s="153">
        <v>5.9</v>
      </c>
      <c r="F44" s="153">
        <v>19</v>
      </c>
      <c r="G44" s="153">
        <v>6.1</v>
      </c>
      <c r="H44" t="str">
        <f t="shared" si="0"/>
        <v/>
      </c>
    </row>
    <row r="45" spans="1:8" x14ac:dyDescent="0.25">
      <c r="A45" t="s">
        <v>191</v>
      </c>
      <c r="B45" s="153">
        <v>26</v>
      </c>
      <c r="C45" s="153">
        <v>7</v>
      </c>
      <c r="D45" s="153">
        <v>20</v>
      </c>
      <c r="E45" s="153">
        <v>5.6</v>
      </c>
      <c r="F45" s="153">
        <v>13</v>
      </c>
      <c r="G45" s="153">
        <v>3.9</v>
      </c>
      <c r="H45" t="str">
        <f t="shared" si="0"/>
        <v>落大飛</v>
      </c>
    </row>
    <row r="46" spans="1:8" x14ac:dyDescent="0.25">
      <c r="A46" t="s">
        <v>194</v>
      </c>
      <c r="B46" s="153">
        <v>3.8</v>
      </c>
      <c r="C46" s="153">
        <v>1.6</v>
      </c>
      <c r="D46" s="153">
        <v>4.3</v>
      </c>
      <c r="E46" s="153">
        <v>1.6</v>
      </c>
      <c r="F46" s="153">
        <v>5.0999999999999996</v>
      </c>
      <c r="G46" s="153">
        <v>2.6</v>
      </c>
      <c r="H46" t="str">
        <f t="shared" si="0"/>
        <v/>
      </c>
    </row>
    <row r="47" spans="1:8" x14ac:dyDescent="0.25">
      <c r="A47" t="s">
        <v>198</v>
      </c>
      <c r="B47" s="153">
        <v>12</v>
      </c>
      <c r="C47" s="153">
        <v>3.3</v>
      </c>
      <c r="D47" s="153">
        <v>10</v>
      </c>
      <c r="E47" s="153">
        <v>3.3</v>
      </c>
      <c r="F47" s="153">
        <v>15</v>
      </c>
      <c r="G47" s="153">
        <v>4.9000000000000004</v>
      </c>
      <c r="H47" t="str">
        <f t="shared" si="0"/>
        <v/>
      </c>
    </row>
    <row r="48" spans="1:8" x14ac:dyDescent="0.25">
      <c r="A48" t="s">
        <v>201</v>
      </c>
      <c r="B48" s="153">
        <v>12</v>
      </c>
      <c r="C48" s="153">
        <v>2.6</v>
      </c>
      <c r="D48" s="153">
        <v>13</v>
      </c>
      <c r="E48" s="153">
        <v>3</v>
      </c>
      <c r="F48" s="153">
        <v>9.1</v>
      </c>
      <c r="G48" s="153">
        <v>3.1</v>
      </c>
      <c r="H48" t="str">
        <f t="shared" si="0"/>
        <v/>
      </c>
    </row>
    <row r="49" spans="1:8" x14ac:dyDescent="0.25">
      <c r="A49" t="s">
        <v>204</v>
      </c>
      <c r="B49" s="153">
        <v>17</v>
      </c>
      <c r="C49" s="153">
        <v>4.8</v>
      </c>
      <c r="D49" s="153">
        <v>16</v>
      </c>
      <c r="E49" s="153">
        <v>4.7</v>
      </c>
      <c r="F49" s="153">
        <v>14</v>
      </c>
      <c r="G49" s="153">
        <v>3.7</v>
      </c>
      <c r="H49" t="str">
        <f t="shared" si="0"/>
        <v>落飛</v>
      </c>
    </row>
    <row r="50" spans="1:8" x14ac:dyDescent="0.25">
      <c r="A50" t="s">
        <v>2492</v>
      </c>
      <c r="B50" s="153">
        <v>18</v>
      </c>
      <c r="C50" s="153">
        <v>5.8</v>
      </c>
      <c r="D50" s="153">
        <v>18</v>
      </c>
      <c r="E50" s="153">
        <v>6.6</v>
      </c>
      <c r="F50" s="153">
        <v>16</v>
      </c>
      <c r="G50" s="153">
        <v>6.6</v>
      </c>
      <c r="H50" t="str">
        <f t="shared" si="0"/>
        <v/>
      </c>
    </row>
    <row r="51" spans="1:8" x14ac:dyDescent="0.25">
      <c r="A51" t="s">
        <v>211</v>
      </c>
      <c r="B51" s="153">
        <v>10</v>
      </c>
      <c r="C51" s="153">
        <v>3.5</v>
      </c>
      <c r="D51" s="153">
        <v>8</v>
      </c>
      <c r="E51" s="153">
        <v>3</v>
      </c>
      <c r="F51" s="153">
        <v>8.8000000000000007</v>
      </c>
      <c r="G51" s="153">
        <v>2.9</v>
      </c>
      <c r="H51" t="str">
        <f t="shared" si="0"/>
        <v/>
      </c>
    </row>
    <row r="52" spans="1:8" x14ac:dyDescent="0.25">
      <c r="A52" t="s">
        <v>215</v>
      </c>
      <c r="B52" s="153">
        <v>9.1999999999999993</v>
      </c>
      <c r="C52" s="153">
        <v>4</v>
      </c>
      <c r="D52" s="153">
        <v>10</v>
      </c>
      <c r="E52" s="153">
        <v>3.3</v>
      </c>
      <c r="F52" s="153">
        <v>9.3000000000000007</v>
      </c>
      <c r="G52" s="153">
        <v>2.6</v>
      </c>
      <c r="H52" t="str">
        <f t="shared" si="0"/>
        <v/>
      </c>
    </row>
    <row r="53" spans="1:8" x14ac:dyDescent="0.25">
      <c r="A53" t="s">
        <v>2532</v>
      </c>
      <c r="H53" t="str">
        <f t="shared" si="0"/>
        <v/>
      </c>
    </row>
    <row r="54" spans="1:8" x14ac:dyDescent="0.25">
      <c r="A54" t="s">
        <v>219</v>
      </c>
      <c r="B54" s="153">
        <v>15</v>
      </c>
      <c r="C54" s="153">
        <v>6</v>
      </c>
      <c r="D54" s="153">
        <v>17</v>
      </c>
      <c r="E54" s="153">
        <v>6.3</v>
      </c>
      <c r="F54" s="153">
        <v>11</v>
      </c>
      <c r="G54" s="153">
        <v>4.0999999999999996</v>
      </c>
      <c r="H54" t="str">
        <f t="shared" si="0"/>
        <v/>
      </c>
    </row>
    <row r="55" spans="1:8" x14ac:dyDescent="0.25">
      <c r="A55" t="s">
        <v>222</v>
      </c>
      <c r="B55" s="153">
        <v>19</v>
      </c>
      <c r="C55" s="153">
        <v>3.8</v>
      </c>
      <c r="D55" s="153">
        <v>13</v>
      </c>
      <c r="E55" s="153">
        <v>3.7</v>
      </c>
      <c r="F55" s="153">
        <v>13</v>
      </c>
      <c r="G55" s="153">
        <v>3.7</v>
      </c>
      <c r="H55" t="str">
        <f t="shared" si="0"/>
        <v/>
      </c>
    </row>
    <row r="56" spans="1:8" x14ac:dyDescent="0.25">
      <c r="A56" t="s">
        <v>225</v>
      </c>
      <c r="B56" s="153">
        <v>16</v>
      </c>
      <c r="C56" s="153">
        <v>5.5</v>
      </c>
      <c r="D56" s="153">
        <v>14</v>
      </c>
      <c r="E56" s="153">
        <v>4.5999999999999996</v>
      </c>
      <c r="F56" s="153">
        <v>10</v>
      </c>
      <c r="G56" s="153">
        <v>2.8</v>
      </c>
      <c r="H56" t="str">
        <f t="shared" si="0"/>
        <v>落飛</v>
      </c>
    </row>
    <row r="57" spans="1:8" x14ac:dyDescent="0.25">
      <c r="A57" t="s">
        <v>228</v>
      </c>
      <c r="B57" s="153">
        <v>11</v>
      </c>
      <c r="C57" s="153">
        <v>3.8</v>
      </c>
      <c r="D57" s="153">
        <v>11</v>
      </c>
      <c r="E57" s="153">
        <v>2.9</v>
      </c>
      <c r="F57" s="153">
        <v>10</v>
      </c>
      <c r="G57" s="153">
        <v>3.2</v>
      </c>
      <c r="H57" t="str">
        <f t="shared" si="0"/>
        <v/>
      </c>
    </row>
    <row r="58" spans="1:8" x14ac:dyDescent="0.25">
      <c r="A58" t="s">
        <v>231</v>
      </c>
      <c r="B58" s="153">
        <v>10</v>
      </c>
      <c r="C58" s="153">
        <v>3.4</v>
      </c>
      <c r="D58" s="153">
        <v>10</v>
      </c>
      <c r="E58" s="153">
        <v>3.2</v>
      </c>
      <c r="F58" s="153">
        <v>15</v>
      </c>
      <c r="G58" s="153">
        <v>5</v>
      </c>
      <c r="H58" t="str">
        <f t="shared" si="0"/>
        <v/>
      </c>
    </row>
    <row r="59" spans="1:8" x14ac:dyDescent="0.25">
      <c r="A59" t="s">
        <v>233</v>
      </c>
      <c r="B59" s="153">
        <v>3</v>
      </c>
      <c r="C59" s="153">
        <v>1.2</v>
      </c>
      <c r="D59" s="153">
        <v>3.1</v>
      </c>
      <c r="E59" s="153">
        <v>1.3</v>
      </c>
      <c r="F59" s="153">
        <v>2.8</v>
      </c>
      <c r="G59" s="153">
        <v>1.4</v>
      </c>
      <c r="H59" t="str">
        <f t="shared" si="0"/>
        <v/>
      </c>
    </row>
    <row r="60" spans="1:8" x14ac:dyDescent="0.25">
      <c r="A60" t="s">
        <v>236</v>
      </c>
      <c r="B60" s="153">
        <v>12</v>
      </c>
      <c r="C60" s="153">
        <v>3.1</v>
      </c>
      <c r="D60" s="153">
        <v>12</v>
      </c>
      <c r="E60" s="153">
        <v>3.4</v>
      </c>
      <c r="F60" s="153">
        <v>15</v>
      </c>
      <c r="G60" s="153">
        <v>4.8</v>
      </c>
      <c r="H60" t="str">
        <f t="shared" si="0"/>
        <v/>
      </c>
    </row>
    <row r="61" spans="1:8" x14ac:dyDescent="0.25">
      <c r="A61" t="s">
        <v>239</v>
      </c>
      <c r="B61" s="153">
        <v>17</v>
      </c>
      <c r="C61" s="153">
        <v>5.8</v>
      </c>
      <c r="D61" s="153">
        <v>17</v>
      </c>
      <c r="E61" s="153">
        <v>5.7</v>
      </c>
      <c r="F61" s="153">
        <v>18</v>
      </c>
      <c r="G61" s="153">
        <v>4</v>
      </c>
      <c r="H61" t="str">
        <f t="shared" si="0"/>
        <v/>
      </c>
    </row>
    <row r="62" spans="1:8" x14ac:dyDescent="0.25">
      <c r="A62" t="s">
        <v>242</v>
      </c>
      <c r="B62" s="153">
        <v>14</v>
      </c>
      <c r="C62" s="153">
        <v>4.0999999999999996</v>
      </c>
      <c r="D62" s="153">
        <v>15</v>
      </c>
      <c r="E62" s="153">
        <v>4.5999999999999996</v>
      </c>
      <c r="F62" s="153">
        <v>19</v>
      </c>
      <c r="G62" s="153">
        <v>4</v>
      </c>
      <c r="H62" t="str">
        <f t="shared" si="0"/>
        <v/>
      </c>
    </row>
    <row r="63" spans="1:8" x14ac:dyDescent="0.25">
      <c r="A63" t="s">
        <v>245</v>
      </c>
      <c r="B63" s="153">
        <v>8.6999999999999993</v>
      </c>
      <c r="C63" s="153">
        <v>3.5</v>
      </c>
      <c r="D63" s="153">
        <v>9.5</v>
      </c>
      <c r="E63" s="153">
        <v>3.7</v>
      </c>
      <c r="F63" s="153">
        <v>6.7</v>
      </c>
      <c r="G63" s="153">
        <v>2.6</v>
      </c>
      <c r="H63" t="str">
        <f t="shared" si="0"/>
        <v/>
      </c>
    </row>
    <row r="64" spans="1:8" x14ac:dyDescent="0.25">
      <c r="A64" t="s">
        <v>248</v>
      </c>
      <c r="B64" s="153">
        <v>7.3</v>
      </c>
      <c r="C64" s="153">
        <v>2.2999999999999998</v>
      </c>
      <c r="D64" s="153">
        <v>8.3000000000000007</v>
      </c>
      <c r="E64" s="153">
        <v>2.5</v>
      </c>
      <c r="F64" s="153">
        <v>12</v>
      </c>
      <c r="G64" s="153">
        <v>3.2</v>
      </c>
      <c r="H64" t="str">
        <f t="shared" si="0"/>
        <v/>
      </c>
    </row>
    <row r="65" spans="1:8" x14ac:dyDescent="0.25">
      <c r="A65" t="s">
        <v>250</v>
      </c>
      <c r="B65" s="153">
        <v>16</v>
      </c>
      <c r="C65" s="153">
        <v>4.5</v>
      </c>
      <c r="D65" s="153">
        <v>12</v>
      </c>
      <c r="E65" s="153">
        <v>3.7</v>
      </c>
      <c r="F65" s="153">
        <v>22</v>
      </c>
      <c r="G65" s="153">
        <v>5.8</v>
      </c>
      <c r="H65" t="str">
        <f t="shared" si="0"/>
        <v/>
      </c>
    </row>
    <row r="66" spans="1:8" x14ac:dyDescent="0.25">
      <c r="A66" t="s">
        <v>2532</v>
      </c>
      <c r="H66" t="str">
        <f t="shared" si="0"/>
        <v/>
      </c>
    </row>
    <row r="67" spans="1:8" x14ac:dyDescent="0.25">
      <c r="A67" t="s">
        <v>255</v>
      </c>
      <c r="B67" s="153">
        <v>16</v>
      </c>
      <c r="C67" s="153">
        <v>4.3</v>
      </c>
      <c r="D67" s="153">
        <v>15</v>
      </c>
      <c r="E67" s="153">
        <v>3.7</v>
      </c>
      <c r="F67" s="153">
        <v>10</v>
      </c>
      <c r="G67" s="153">
        <v>2.7</v>
      </c>
      <c r="H67" t="str">
        <f t="shared" ref="H67:H118" si="1">IF(AND(B67&gt;D67, D67&gt;F67), IF(AND(B67&gt;F67, (B67-F67)&gt;10), "落大飛", "落飛"), "")</f>
        <v>落飛</v>
      </c>
    </row>
    <row r="68" spans="1:8" x14ac:dyDescent="0.25">
      <c r="A68" t="s">
        <v>259</v>
      </c>
      <c r="B68" s="153">
        <v>6.5</v>
      </c>
      <c r="C68" s="153">
        <v>3.5</v>
      </c>
      <c r="D68" s="153">
        <v>8.4</v>
      </c>
      <c r="E68" s="153">
        <v>3.5</v>
      </c>
      <c r="F68" s="153">
        <v>10</v>
      </c>
      <c r="G68" s="153">
        <v>3</v>
      </c>
      <c r="H68" t="str">
        <f t="shared" si="1"/>
        <v/>
      </c>
    </row>
    <row r="69" spans="1:8" x14ac:dyDescent="0.25">
      <c r="A69" t="s">
        <v>264</v>
      </c>
      <c r="B69" s="153">
        <v>34</v>
      </c>
      <c r="C69" s="153">
        <v>6.6</v>
      </c>
      <c r="D69" s="153">
        <v>33</v>
      </c>
      <c r="E69" s="153">
        <v>7</v>
      </c>
      <c r="F69" s="153">
        <v>19</v>
      </c>
      <c r="G69" s="153">
        <v>4.4000000000000004</v>
      </c>
      <c r="H69" t="str">
        <f t="shared" si="1"/>
        <v>落大飛</v>
      </c>
    </row>
    <row r="70" spans="1:8" x14ac:dyDescent="0.25">
      <c r="A70" t="s">
        <v>267</v>
      </c>
      <c r="B70" s="153">
        <v>8.8000000000000007</v>
      </c>
      <c r="C70" s="153">
        <v>2.7</v>
      </c>
      <c r="D70" s="153">
        <v>7.3</v>
      </c>
      <c r="E70" s="153">
        <v>3</v>
      </c>
      <c r="F70" s="153">
        <v>8.4</v>
      </c>
      <c r="G70" s="153">
        <v>3.4</v>
      </c>
      <c r="H70" t="str">
        <f t="shared" si="1"/>
        <v/>
      </c>
    </row>
    <row r="71" spans="1:8" x14ac:dyDescent="0.25">
      <c r="A71" t="s">
        <v>269</v>
      </c>
      <c r="B71" s="153">
        <v>24</v>
      </c>
      <c r="C71" s="153">
        <v>5.6</v>
      </c>
      <c r="D71" s="153">
        <v>23</v>
      </c>
      <c r="E71" s="153">
        <v>5.6</v>
      </c>
      <c r="F71" s="153">
        <v>25</v>
      </c>
      <c r="G71" s="153">
        <v>5.7</v>
      </c>
      <c r="H71" t="str">
        <f t="shared" si="1"/>
        <v/>
      </c>
    </row>
    <row r="72" spans="1:8" x14ac:dyDescent="0.25">
      <c r="A72" t="s">
        <v>272</v>
      </c>
      <c r="B72" s="153">
        <v>17</v>
      </c>
      <c r="C72" s="153">
        <v>4.9000000000000004</v>
      </c>
      <c r="D72" s="153">
        <v>13</v>
      </c>
      <c r="E72" s="153">
        <v>3.2</v>
      </c>
      <c r="F72" s="153">
        <v>18</v>
      </c>
      <c r="G72" s="153">
        <v>4.9000000000000004</v>
      </c>
      <c r="H72" t="str">
        <f t="shared" si="1"/>
        <v/>
      </c>
    </row>
    <row r="73" spans="1:8" x14ac:dyDescent="0.25">
      <c r="A73" t="s">
        <v>274</v>
      </c>
      <c r="B73" s="153">
        <v>5</v>
      </c>
      <c r="C73" s="153">
        <v>2</v>
      </c>
      <c r="D73" s="153">
        <v>4.8</v>
      </c>
      <c r="E73" s="153">
        <v>2.1</v>
      </c>
      <c r="F73" s="153">
        <v>4.0999999999999996</v>
      </c>
      <c r="G73" s="153">
        <v>2</v>
      </c>
      <c r="H73" t="str">
        <f t="shared" si="1"/>
        <v>落飛</v>
      </c>
    </row>
    <row r="74" spans="1:8" x14ac:dyDescent="0.25">
      <c r="A74" t="s">
        <v>277</v>
      </c>
      <c r="B74" s="153">
        <v>7.5</v>
      </c>
      <c r="C74" s="153">
        <v>2.9</v>
      </c>
      <c r="D74" s="153">
        <v>7.6</v>
      </c>
      <c r="E74" s="153">
        <v>2.6</v>
      </c>
      <c r="F74" s="153">
        <v>6.4</v>
      </c>
      <c r="G74" s="153">
        <v>2</v>
      </c>
      <c r="H74" t="str">
        <f t="shared" si="1"/>
        <v/>
      </c>
    </row>
    <row r="75" spans="1:8" x14ac:dyDescent="0.25">
      <c r="A75" t="s">
        <v>280</v>
      </c>
      <c r="B75" s="153">
        <v>9.3000000000000007</v>
      </c>
      <c r="C75" s="153">
        <v>2.2999999999999998</v>
      </c>
      <c r="D75" s="153">
        <v>9.1</v>
      </c>
      <c r="E75" s="153">
        <v>2.4</v>
      </c>
      <c r="F75" s="153">
        <v>9.8000000000000007</v>
      </c>
      <c r="G75" s="153">
        <v>3</v>
      </c>
      <c r="H75" t="str">
        <f t="shared" si="1"/>
        <v/>
      </c>
    </row>
    <row r="76" spans="1:8" x14ac:dyDescent="0.25">
      <c r="A76" t="s">
        <v>283</v>
      </c>
      <c r="B76" s="153">
        <v>19</v>
      </c>
      <c r="C76" s="153">
        <v>4.4000000000000004</v>
      </c>
      <c r="D76" s="153">
        <v>18</v>
      </c>
      <c r="E76" s="153">
        <v>4.7</v>
      </c>
      <c r="F76" s="153">
        <v>20</v>
      </c>
      <c r="G76" s="153">
        <v>4.9000000000000004</v>
      </c>
      <c r="H76" t="str">
        <f t="shared" si="1"/>
        <v/>
      </c>
    </row>
    <row r="77" spans="1:8" x14ac:dyDescent="0.25">
      <c r="A77" t="s">
        <v>287</v>
      </c>
      <c r="B77" s="153">
        <v>5.7</v>
      </c>
      <c r="C77" s="153">
        <v>2</v>
      </c>
      <c r="D77" s="153">
        <v>6</v>
      </c>
      <c r="E77" s="153">
        <v>2.2999999999999998</v>
      </c>
      <c r="F77" s="153">
        <v>6.2</v>
      </c>
      <c r="G77" s="153">
        <v>2.8</v>
      </c>
      <c r="H77" t="str">
        <f t="shared" si="1"/>
        <v/>
      </c>
    </row>
    <row r="78" spans="1:8" x14ac:dyDescent="0.25">
      <c r="A78" t="s">
        <v>291</v>
      </c>
      <c r="B78" s="153">
        <v>10</v>
      </c>
      <c r="C78" s="153">
        <v>4.5</v>
      </c>
      <c r="D78" s="153">
        <v>13</v>
      </c>
      <c r="E78" s="153">
        <v>4.5999999999999996</v>
      </c>
      <c r="F78" s="153">
        <v>21</v>
      </c>
      <c r="G78" s="153">
        <v>5.6</v>
      </c>
      <c r="H78" t="str">
        <f t="shared" si="1"/>
        <v/>
      </c>
    </row>
    <row r="79" spans="1:8" x14ac:dyDescent="0.25">
      <c r="A79" t="s">
        <v>2532</v>
      </c>
      <c r="H79" t="str">
        <f t="shared" si="1"/>
        <v/>
      </c>
    </row>
    <row r="80" spans="1:8" x14ac:dyDescent="0.25">
      <c r="A80" t="s">
        <v>295</v>
      </c>
      <c r="B80" s="153">
        <v>17</v>
      </c>
      <c r="C80" s="153">
        <v>4.3</v>
      </c>
      <c r="D80" s="153">
        <v>19</v>
      </c>
      <c r="E80" s="153">
        <v>4.9000000000000004</v>
      </c>
      <c r="F80" s="153">
        <v>17</v>
      </c>
      <c r="G80" s="153">
        <v>5.4</v>
      </c>
      <c r="H80" t="str">
        <f t="shared" si="1"/>
        <v/>
      </c>
    </row>
    <row r="81" spans="1:8" x14ac:dyDescent="0.25">
      <c r="A81" t="s">
        <v>297</v>
      </c>
      <c r="B81" s="153">
        <v>11</v>
      </c>
      <c r="C81" s="153">
        <v>4.4000000000000004</v>
      </c>
      <c r="D81" s="153">
        <v>13</v>
      </c>
      <c r="E81" s="153">
        <v>4.7</v>
      </c>
      <c r="F81" s="153">
        <v>9.1999999999999993</v>
      </c>
      <c r="G81" s="153">
        <v>3.5</v>
      </c>
      <c r="H81" t="str">
        <f t="shared" si="1"/>
        <v/>
      </c>
    </row>
    <row r="82" spans="1:8" x14ac:dyDescent="0.25">
      <c r="A82" t="s">
        <v>299</v>
      </c>
      <c r="B82" s="153">
        <v>5.5</v>
      </c>
      <c r="C82" s="153">
        <v>2.2000000000000002</v>
      </c>
      <c r="D82" s="153">
        <v>7.7</v>
      </c>
      <c r="E82" s="153">
        <v>3.3</v>
      </c>
      <c r="F82" s="153">
        <v>10</v>
      </c>
      <c r="G82" s="153">
        <v>3.6</v>
      </c>
      <c r="H82" t="str">
        <f t="shared" si="1"/>
        <v/>
      </c>
    </row>
    <row r="83" spans="1:8" x14ac:dyDescent="0.25">
      <c r="A83" t="s">
        <v>302</v>
      </c>
      <c r="B83" s="153">
        <v>9.8000000000000007</v>
      </c>
      <c r="C83" s="153">
        <v>2.9</v>
      </c>
      <c r="D83" s="153">
        <v>11</v>
      </c>
      <c r="E83" s="153">
        <v>3.2</v>
      </c>
      <c r="F83" s="153">
        <v>11</v>
      </c>
      <c r="G83" s="153">
        <v>3.4</v>
      </c>
      <c r="H83" t="str">
        <f t="shared" si="1"/>
        <v/>
      </c>
    </row>
    <row r="84" spans="1:8" x14ac:dyDescent="0.25">
      <c r="A84" t="s">
        <v>305</v>
      </c>
      <c r="B84" s="153">
        <v>17</v>
      </c>
      <c r="C84" s="153">
        <v>4.7</v>
      </c>
      <c r="D84" s="153">
        <v>15</v>
      </c>
      <c r="E84" s="153">
        <v>5.5</v>
      </c>
      <c r="F84" s="153">
        <v>18</v>
      </c>
      <c r="G84" s="153">
        <v>4.8</v>
      </c>
      <c r="H84" t="str">
        <f t="shared" si="1"/>
        <v/>
      </c>
    </row>
    <row r="85" spans="1:8" x14ac:dyDescent="0.25">
      <c r="A85" t="s">
        <v>307</v>
      </c>
      <c r="B85" s="153">
        <v>6.5</v>
      </c>
      <c r="C85" s="153">
        <v>2.4</v>
      </c>
      <c r="D85" s="153">
        <v>6.2</v>
      </c>
      <c r="E85" s="153">
        <v>2.7</v>
      </c>
      <c r="F85" s="153">
        <v>6.1</v>
      </c>
      <c r="G85" s="153">
        <v>2.5</v>
      </c>
      <c r="H85" t="str">
        <f t="shared" si="1"/>
        <v>落飛</v>
      </c>
    </row>
    <row r="86" spans="1:8" x14ac:dyDescent="0.25">
      <c r="A86" t="s">
        <v>309</v>
      </c>
      <c r="B86" s="153">
        <v>8.3000000000000007</v>
      </c>
      <c r="C86" s="153">
        <v>2.6</v>
      </c>
      <c r="D86" s="153">
        <v>4.5999999999999996</v>
      </c>
      <c r="E86" s="153">
        <v>1.3</v>
      </c>
      <c r="F86" s="153">
        <v>7.1</v>
      </c>
      <c r="G86" s="153">
        <v>2.7</v>
      </c>
      <c r="H86" t="str">
        <f t="shared" si="1"/>
        <v/>
      </c>
    </row>
    <row r="87" spans="1:8" x14ac:dyDescent="0.25">
      <c r="A87" t="s">
        <v>312</v>
      </c>
      <c r="B87" s="153">
        <v>9.4</v>
      </c>
      <c r="C87" s="153">
        <v>3.8</v>
      </c>
      <c r="D87" s="153">
        <v>9</v>
      </c>
      <c r="E87" s="153">
        <v>3.5</v>
      </c>
      <c r="F87" s="153">
        <v>6.8</v>
      </c>
      <c r="G87" s="153">
        <v>2.4</v>
      </c>
      <c r="H87" t="str">
        <f t="shared" si="1"/>
        <v>落飛</v>
      </c>
    </row>
    <row r="88" spans="1:8" x14ac:dyDescent="0.25">
      <c r="A88" t="s">
        <v>315</v>
      </c>
      <c r="B88" s="153">
        <v>13</v>
      </c>
      <c r="C88" s="153">
        <v>5.8</v>
      </c>
      <c r="D88" s="153">
        <v>18</v>
      </c>
      <c r="E88" s="153">
        <v>7.9</v>
      </c>
      <c r="F88" s="153">
        <v>20</v>
      </c>
      <c r="G88" s="153">
        <v>6.3</v>
      </c>
      <c r="H88" t="str">
        <f t="shared" si="1"/>
        <v/>
      </c>
    </row>
    <row r="89" spans="1:8" x14ac:dyDescent="0.25">
      <c r="A89" t="s">
        <v>318</v>
      </c>
      <c r="B89" s="153">
        <v>10</v>
      </c>
      <c r="C89" s="153">
        <v>3.4</v>
      </c>
      <c r="D89" s="153">
        <v>11</v>
      </c>
      <c r="E89" s="153">
        <v>3.6</v>
      </c>
      <c r="F89" s="153">
        <v>9.4</v>
      </c>
      <c r="G89" s="153">
        <v>2.4</v>
      </c>
      <c r="H89" t="str">
        <f t="shared" si="1"/>
        <v/>
      </c>
    </row>
    <row r="90" spans="1:8" x14ac:dyDescent="0.25">
      <c r="A90" t="s">
        <v>321</v>
      </c>
      <c r="B90" s="153">
        <v>16</v>
      </c>
      <c r="C90" s="153">
        <v>3.9</v>
      </c>
      <c r="D90" s="153">
        <v>16</v>
      </c>
      <c r="E90" s="153">
        <v>4.4000000000000004</v>
      </c>
      <c r="F90" s="153">
        <v>17</v>
      </c>
      <c r="G90" s="153">
        <v>4.5</v>
      </c>
      <c r="H90" t="str">
        <f t="shared" si="1"/>
        <v/>
      </c>
    </row>
    <row r="91" spans="1:8" x14ac:dyDescent="0.25">
      <c r="A91" t="s">
        <v>325</v>
      </c>
      <c r="B91" s="153">
        <v>8.5</v>
      </c>
      <c r="C91" s="153">
        <v>2.5</v>
      </c>
      <c r="D91" s="153">
        <v>8.4</v>
      </c>
      <c r="E91" s="153">
        <v>2.5</v>
      </c>
      <c r="F91" s="153">
        <v>7</v>
      </c>
      <c r="G91" s="153">
        <v>2.4</v>
      </c>
      <c r="H91" t="str">
        <f t="shared" si="1"/>
        <v>落飛</v>
      </c>
    </row>
    <row r="92" spans="1:8" x14ac:dyDescent="0.25">
      <c r="A92" t="s">
        <v>2532</v>
      </c>
      <c r="H92" t="str">
        <f t="shared" si="1"/>
        <v/>
      </c>
    </row>
    <row r="93" spans="1:8" x14ac:dyDescent="0.25">
      <c r="A93" t="s">
        <v>330</v>
      </c>
      <c r="B93" s="153">
        <v>17</v>
      </c>
      <c r="C93" s="153">
        <v>7.7</v>
      </c>
      <c r="D93" s="153">
        <v>15</v>
      </c>
      <c r="E93" s="153">
        <v>6.8</v>
      </c>
      <c r="F93" s="153">
        <v>14</v>
      </c>
      <c r="G93" s="153">
        <v>4.4000000000000004</v>
      </c>
      <c r="H93" t="str">
        <f t="shared" si="1"/>
        <v>落飛</v>
      </c>
    </row>
    <row r="94" spans="1:8" x14ac:dyDescent="0.25">
      <c r="A94" t="s">
        <v>333</v>
      </c>
      <c r="B94" s="153">
        <v>7.6</v>
      </c>
      <c r="C94" s="153">
        <v>1.8</v>
      </c>
      <c r="D94" s="153">
        <v>7.2</v>
      </c>
      <c r="E94" s="153">
        <v>1.9</v>
      </c>
      <c r="F94" s="153">
        <v>6.1</v>
      </c>
      <c r="G94" s="153">
        <v>2.5</v>
      </c>
      <c r="H94" t="str">
        <f t="shared" si="1"/>
        <v>落飛</v>
      </c>
    </row>
    <row r="95" spans="1:8" x14ac:dyDescent="0.25">
      <c r="A95" t="s">
        <v>335</v>
      </c>
      <c r="B95" s="153">
        <v>19</v>
      </c>
      <c r="C95" s="153">
        <v>6.3</v>
      </c>
      <c r="D95" s="153">
        <v>13</v>
      </c>
      <c r="E95" s="153">
        <v>5.3</v>
      </c>
      <c r="F95" s="153">
        <v>12</v>
      </c>
      <c r="G95" s="153">
        <v>3.3</v>
      </c>
      <c r="H95" t="str">
        <f t="shared" si="1"/>
        <v>落飛</v>
      </c>
    </row>
    <row r="96" spans="1:8" x14ac:dyDescent="0.25">
      <c r="A96" t="s">
        <v>338</v>
      </c>
      <c r="B96" s="153">
        <v>12</v>
      </c>
      <c r="C96" s="153">
        <v>10</v>
      </c>
      <c r="D96" s="153">
        <v>14</v>
      </c>
      <c r="E96" s="153">
        <v>8.6999999999999993</v>
      </c>
      <c r="F96" s="153">
        <v>23</v>
      </c>
      <c r="G96" s="153">
        <v>5.7</v>
      </c>
      <c r="H96" t="str">
        <f t="shared" si="1"/>
        <v/>
      </c>
    </row>
    <row r="97" spans="1:8" x14ac:dyDescent="0.25">
      <c r="A97" t="s">
        <v>341</v>
      </c>
      <c r="B97" s="153">
        <v>19</v>
      </c>
      <c r="C97" s="153">
        <v>7</v>
      </c>
      <c r="D97" s="153">
        <v>17</v>
      </c>
      <c r="E97" s="153">
        <v>5.5</v>
      </c>
      <c r="F97" s="153">
        <v>21</v>
      </c>
      <c r="G97" s="153">
        <v>5.4</v>
      </c>
      <c r="H97" t="str">
        <f t="shared" si="1"/>
        <v/>
      </c>
    </row>
    <row r="98" spans="1:8" x14ac:dyDescent="0.25">
      <c r="A98" t="s">
        <v>345</v>
      </c>
      <c r="B98" s="153">
        <v>16</v>
      </c>
      <c r="C98" s="153">
        <v>6.5</v>
      </c>
      <c r="D98" s="153">
        <v>14</v>
      </c>
      <c r="E98" s="153">
        <v>4.7</v>
      </c>
      <c r="F98" s="153">
        <v>15</v>
      </c>
      <c r="G98" s="153">
        <v>3.9</v>
      </c>
      <c r="H98" t="str">
        <f t="shared" si="1"/>
        <v/>
      </c>
    </row>
    <row r="99" spans="1:8" x14ac:dyDescent="0.25">
      <c r="A99" t="s">
        <v>348</v>
      </c>
      <c r="B99" s="153">
        <v>15</v>
      </c>
      <c r="C99" s="153">
        <v>5.6</v>
      </c>
      <c r="D99" s="153">
        <v>13</v>
      </c>
      <c r="E99" s="153">
        <v>4.7</v>
      </c>
      <c r="F99" s="153">
        <v>8.5</v>
      </c>
      <c r="G99" s="153">
        <v>3.2</v>
      </c>
      <c r="H99" t="str">
        <f t="shared" si="1"/>
        <v>落飛</v>
      </c>
    </row>
    <row r="100" spans="1:8" x14ac:dyDescent="0.25">
      <c r="A100" t="s">
        <v>351</v>
      </c>
      <c r="B100" s="153">
        <v>20</v>
      </c>
      <c r="C100" s="153">
        <v>6.8</v>
      </c>
      <c r="D100" s="153">
        <v>16</v>
      </c>
      <c r="E100" s="153">
        <v>4.8</v>
      </c>
      <c r="F100" s="153">
        <v>19</v>
      </c>
      <c r="G100" s="153">
        <v>4.8</v>
      </c>
      <c r="H100" t="str">
        <f t="shared" si="1"/>
        <v/>
      </c>
    </row>
    <row r="101" spans="1:8" x14ac:dyDescent="0.25">
      <c r="A101" t="s">
        <v>354</v>
      </c>
      <c r="B101" s="153">
        <v>19</v>
      </c>
      <c r="C101" s="153">
        <v>6.8</v>
      </c>
      <c r="D101" s="153">
        <v>19</v>
      </c>
      <c r="E101" s="153">
        <v>5.9</v>
      </c>
      <c r="F101" s="153">
        <v>24</v>
      </c>
      <c r="G101" s="153">
        <v>5.7</v>
      </c>
      <c r="H101" t="str">
        <f t="shared" si="1"/>
        <v/>
      </c>
    </row>
    <row r="102" spans="1:8" x14ac:dyDescent="0.25">
      <c r="A102" t="s">
        <v>357</v>
      </c>
      <c r="B102" s="153">
        <v>12</v>
      </c>
      <c r="C102" s="153">
        <v>6.8</v>
      </c>
      <c r="D102" s="153">
        <v>12</v>
      </c>
      <c r="E102" s="153">
        <v>5.5</v>
      </c>
      <c r="F102" s="153">
        <v>11</v>
      </c>
      <c r="G102" s="153">
        <v>3.4</v>
      </c>
      <c r="H102" t="str">
        <f t="shared" si="1"/>
        <v/>
      </c>
    </row>
    <row r="103" spans="1:8" x14ac:dyDescent="0.25">
      <c r="A103" t="s">
        <v>360</v>
      </c>
      <c r="B103" s="153">
        <v>8.6</v>
      </c>
      <c r="C103" s="153">
        <v>3</v>
      </c>
      <c r="D103" s="153">
        <v>6.2</v>
      </c>
      <c r="E103" s="153">
        <v>2.7</v>
      </c>
      <c r="F103" s="153">
        <v>4.2</v>
      </c>
      <c r="G103" s="153">
        <v>1.7</v>
      </c>
      <c r="H103" t="str">
        <f t="shared" si="1"/>
        <v>落飛</v>
      </c>
    </row>
    <row r="104" spans="1:8" x14ac:dyDescent="0.25">
      <c r="A104" t="s">
        <v>364</v>
      </c>
      <c r="B104" s="153">
        <v>2.4</v>
      </c>
      <c r="C104" s="153">
        <v>1</v>
      </c>
      <c r="D104" s="153">
        <v>3.2</v>
      </c>
      <c r="E104" s="153">
        <v>1</v>
      </c>
      <c r="F104" s="153">
        <v>4.7</v>
      </c>
      <c r="G104" s="153">
        <v>1.9</v>
      </c>
      <c r="H104" t="str">
        <f t="shared" si="1"/>
        <v/>
      </c>
    </row>
    <row r="105" spans="1:8" x14ac:dyDescent="0.25">
      <c r="A105" t="s">
        <v>2532</v>
      </c>
      <c r="H105" t="str">
        <f t="shared" si="1"/>
        <v/>
      </c>
    </row>
    <row r="106" spans="1:8" x14ac:dyDescent="0.25">
      <c r="A106" t="s">
        <v>366</v>
      </c>
      <c r="B106" s="153">
        <v>17</v>
      </c>
      <c r="C106" s="153">
        <v>6.4</v>
      </c>
      <c r="D106" s="153">
        <v>20</v>
      </c>
      <c r="E106" s="153">
        <v>7.4</v>
      </c>
      <c r="F106" s="153">
        <v>22</v>
      </c>
      <c r="G106" s="153">
        <v>6.1</v>
      </c>
      <c r="H106" t="str">
        <f t="shared" si="1"/>
        <v/>
      </c>
    </row>
    <row r="107" spans="1:8" x14ac:dyDescent="0.25">
      <c r="A107" t="s">
        <v>369</v>
      </c>
      <c r="B107" s="153">
        <v>12</v>
      </c>
      <c r="C107" s="153">
        <v>6.2</v>
      </c>
      <c r="D107" s="153">
        <v>16</v>
      </c>
      <c r="E107" s="153">
        <v>7.3</v>
      </c>
      <c r="F107" s="153">
        <v>22</v>
      </c>
      <c r="G107" s="153">
        <v>5.7</v>
      </c>
      <c r="H107" t="str">
        <f t="shared" si="1"/>
        <v/>
      </c>
    </row>
    <row r="108" spans="1:8" x14ac:dyDescent="0.25">
      <c r="A108" t="s">
        <v>372</v>
      </c>
      <c r="B108" s="153">
        <v>12</v>
      </c>
      <c r="C108" s="153">
        <v>4.7</v>
      </c>
      <c r="D108" s="153">
        <v>12</v>
      </c>
      <c r="E108" s="153">
        <v>3.6</v>
      </c>
      <c r="F108" s="153">
        <v>13</v>
      </c>
      <c r="G108" s="153">
        <v>3.8</v>
      </c>
      <c r="H108" t="str">
        <f t="shared" si="1"/>
        <v/>
      </c>
    </row>
    <row r="109" spans="1:8" x14ac:dyDescent="0.25">
      <c r="A109" t="s">
        <v>375</v>
      </c>
      <c r="B109" s="153">
        <v>21</v>
      </c>
      <c r="C109" s="153">
        <v>8.3000000000000007</v>
      </c>
      <c r="D109" s="153">
        <v>25</v>
      </c>
      <c r="E109" s="153">
        <v>8.5</v>
      </c>
      <c r="F109" s="153">
        <v>22</v>
      </c>
      <c r="G109" s="153">
        <v>5.0999999999999996</v>
      </c>
      <c r="H109" t="str">
        <f t="shared" si="1"/>
        <v/>
      </c>
    </row>
    <row r="110" spans="1:8" x14ac:dyDescent="0.25">
      <c r="A110" t="s">
        <v>378</v>
      </c>
      <c r="B110" s="153">
        <v>8.9</v>
      </c>
      <c r="C110" s="153">
        <v>2.4</v>
      </c>
      <c r="D110" s="153">
        <v>10</v>
      </c>
      <c r="E110" s="153">
        <v>2.7</v>
      </c>
      <c r="F110" s="153">
        <v>6.7</v>
      </c>
      <c r="G110" s="153">
        <v>2.6</v>
      </c>
      <c r="H110" t="str">
        <f t="shared" si="1"/>
        <v/>
      </c>
    </row>
    <row r="111" spans="1:8" x14ac:dyDescent="0.25">
      <c r="A111" t="s">
        <v>381</v>
      </c>
      <c r="B111" s="153">
        <v>3.7</v>
      </c>
      <c r="C111" s="153">
        <v>1.6</v>
      </c>
      <c r="D111" s="153">
        <v>3.4</v>
      </c>
      <c r="E111" s="153">
        <v>1.8</v>
      </c>
      <c r="F111" s="153">
        <v>3.6</v>
      </c>
      <c r="G111" s="153">
        <v>1.5</v>
      </c>
      <c r="H111" t="str">
        <f t="shared" si="1"/>
        <v/>
      </c>
    </row>
    <row r="112" spans="1:8" x14ac:dyDescent="0.25">
      <c r="A112" t="s">
        <v>384</v>
      </c>
      <c r="B112" s="153">
        <v>9.4</v>
      </c>
      <c r="C112" s="153">
        <v>3.3</v>
      </c>
      <c r="D112" s="153">
        <v>8.6</v>
      </c>
      <c r="E112" s="153">
        <v>2.8</v>
      </c>
      <c r="F112" s="153">
        <v>12</v>
      </c>
      <c r="G112" s="153">
        <v>4.5</v>
      </c>
      <c r="H112" t="str">
        <f t="shared" si="1"/>
        <v/>
      </c>
    </row>
    <row r="113" spans="1:8" x14ac:dyDescent="0.25">
      <c r="A113" t="s">
        <v>388</v>
      </c>
      <c r="B113" s="153">
        <v>19</v>
      </c>
      <c r="C113" s="153">
        <v>2.8</v>
      </c>
      <c r="D113" s="153">
        <v>20</v>
      </c>
      <c r="E113" s="153">
        <v>3.8</v>
      </c>
      <c r="F113" s="153">
        <v>25</v>
      </c>
      <c r="G113" s="153">
        <v>6.1</v>
      </c>
      <c r="H113" t="str">
        <f t="shared" si="1"/>
        <v/>
      </c>
    </row>
    <row r="114" spans="1:8" x14ac:dyDescent="0.25">
      <c r="A114" t="s">
        <v>390</v>
      </c>
      <c r="B114" s="153">
        <v>5.5</v>
      </c>
      <c r="C114" s="153">
        <v>1.6</v>
      </c>
      <c r="D114" s="153">
        <v>5.3</v>
      </c>
      <c r="E114" s="153">
        <v>1.6</v>
      </c>
      <c r="F114" s="153">
        <v>4.0999999999999996</v>
      </c>
      <c r="G114" s="153">
        <v>1.6</v>
      </c>
      <c r="H114" t="str">
        <f t="shared" si="1"/>
        <v>落飛</v>
      </c>
    </row>
    <row r="115" spans="1:8" x14ac:dyDescent="0.25">
      <c r="A115" t="s">
        <v>392</v>
      </c>
      <c r="B115" s="153">
        <v>17</v>
      </c>
      <c r="C115" s="153">
        <v>5.8</v>
      </c>
      <c r="D115" s="153">
        <v>17</v>
      </c>
      <c r="E115" s="153">
        <v>4.2</v>
      </c>
      <c r="F115" s="153">
        <v>37</v>
      </c>
      <c r="G115" s="153">
        <v>7.7</v>
      </c>
      <c r="H115" t="str">
        <f t="shared" si="1"/>
        <v/>
      </c>
    </row>
    <row r="116" spans="1:8" x14ac:dyDescent="0.25">
      <c r="A116" t="s">
        <v>394</v>
      </c>
      <c r="B116" s="153">
        <v>13</v>
      </c>
      <c r="C116" s="153">
        <v>4.7</v>
      </c>
      <c r="D116" s="153">
        <v>10</v>
      </c>
      <c r="E116" s="153">
        <v>4.0999999999999996</v>
      </c>
      <c r="F116" s="153">
        <v>12</v>
      </c>
      <c r="G116" s="153">
        <v>3.2</v>
      </c>
      <c r="H116" t="str">
        <f t="shared" si="1"/>
        <v/>
      </c>
    </row>
    <row r="117" spans="1:8" x14ac:dyDescent="0.25">
      <c r="A117" t="s">
        <v>397</v>
      </c>
      <c r="B117" s="153">
        <v>10</v>
      </c>
      <c r="C117" s="153">
        <v>3.1</v>
      </c>
      <c r="D117" s="153">
        <v>11</v>
      </c>
      <c r="E117" s="153">
        <v>2.6</v>
      </c>
      <c r="F117" s="153">
        <v>8.9</v>
      </c>
      <c r="G117" s="153">
        <v>2.7</v>
      </c>
      <c r="H117" t="str">
        <f t="shared" si="1"/>
        <v/>
      </c>
    </row>
    <row r="118" spans="1:8" x14ac:dyDescent="0.25">
      <c r="A118" t="s">
        <v>2532</v>
      </c>
      <c r="H118" t="str">
        <f t="shared" si="1"/>
        <v/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C213C-4EA1-4107-BAC0-D4C7A6AEEB99}">
  <sheetPr codeName="工作表12"/>
  <dimension ref="A1:K118"/>
  <sheetViews>
    <sheetView topLeftCell="A28" workbookViewId="0"/>
  </sheetViews>
  <sheetFormatPr defaultRowHeight="15.75" x14ac:dyDescent="0.25"/>
  <cols>
    <col min="4" max="4" width="238.5703125" customWidth="1"/>
  </cols>
  <sheetData>
    <row r="1" spans="1:11" x14ac:dyDescent="0.25">
      <c r="A1" s="1" t="s">
        <v>0</v>
      </c>
      <c r="B1" s="1" t="s">
        <v>1954</v>
      </c>
      <c r="C1" s="1" t="s">
        <v>1955</v>
      </c>
      <c r="D1" s="1" t="s">
        <v>1956</v>
      </c>
      <c r="E1" s="1" t="s">
        <v>1957</v>
      </c>
      <c r="F1" s="1" t="s">
        <v>1958</v>
      </c>
      <c r="G1" s="1" t="s">
        <v>1959</v>
      </c>
      <c r="H1" s="1" t="s">
        <v>1960</v>
      </c>
      <c r="I1" s="1" t="s">
        <v>1961</v>
      </c>
      <c r="J1" s="1" t="s">
        <v>1962</v>
      </c>
      <c r="K1" s="1" t="s">
        <v>1963</v>
      </c>
    </row>
    <row r="3" spans="1:11" x14ac:dyDescent="0.25">
      <c r="A3">
        <v>0</v>
      </c>
      <c r="B3">
        <v>1</v>
      </c>
      <c r="C3" t="s">
        <v>1964</v>
      </c>
      <c r="D3" t="s">
        <v>1965</v>
      </c>
      <c r="E3" t="s">
        <v>1966</v>
      </c>
      <c r="F3" t="s">
        <v>1967</v>
      </c>
      <c r="G3" t="s">
        <v>1968</v>
      </c>
      <c r="K3" t="s">
        <v>1969</v>
      </c>
    </row>
    <row r="4" spans="1:11" x14ac:dyDescent="0.25">
      <c r="A4">
        <v>1</v>
      </c>
      <c r="B4">
        <v>2</v>
      </c>
      <c r="C4" t="s">
        <v>1970</v>
      </c>
      <c r="E4" t="s">
        <v>1971</v>
      </c>
      <c r="F4" t="s">
        <v>1972</v>
      </c>
      <c r="G4" t="s">
        <v>1973</v>
      </c>
      <c r="K4" t="s">
        <v>1969</v>
      </c>
    </row>
    <row r="5" spans="1:11" x14ac:dyDescent="0.25">
      <c r="A5">
        <v>2</v>
      </c>
      <c r="B5">
        <v>3</v>
      </c>
      <c r="C5" t="s">
        <v>1974</v>
      </c>
      <c r="E5" t="s">
        <v>1975</v>
      </c>
      <c r="F5" t="s">
        <v>1976</v>
      </c>
      <c r="G5" t="s">
        <v>1977</v>
      </c>
      <c r="H5" t="s">
        <v>1978</v>
      </c>
      <c r="K5" t="s">
        <v>1969</v>
      </c>
    </row>
    <row r="6" spans="1:11" x14ac:dyDescent="0.25">
      <c r="A6">
        <v>3</v>
      </c>
      <c r="B6">
        <v>4</v>
      </c>
      <c r="C6" t="s">
        <v>1979</v>
      </c>
      <c r="E6" t="s">
        <v>1980</v>
      </c>
      <c r="F6" t="s">
        <v>1981</v>
      </c>
      <c r="G6" t="s">
        <v>1982</v>
      </c>
      <c r="H6" t="s">
        <v>1983</v>
      </c>
      <c r="I6" t="s">
        <v>1984</v>
      </c>
      <c r="K6" t="s">
        <v>1969</v>
      </c>
    </row>
    <row r="7" spans="1:11" x14ac:dyDescent="0.25">
      <c r="A7">
        <v>4</v>
      </c>
      <c r="B7">
        <v>5</v>
      </c>
      <c r="C7" t="s">
        <v>1985</v>
      </c>
      <c r="E7" t="s">
        <v>1986</v>
      </c>
      <c r="F7" t="s">
        <v>1987</v>
      </c>
      <c r="G7" t="s">
        <v>1988</v>
      </c>
      <c r="H7" t="s">
        <v>1989</v>
      </c>
      <c r="K7" t="s">
        <v>1969</v>
      </c>
    </row>
    <row r="8" spans="1:11" x14ac:dyDescent="0.25">
      <c r="A8">
        <v>5</v>
      </c>
      <c r="B8">
        <v>6</v>
      </c>
      <c r="C8" t="s">
        <v>1990</v>
      </c>
      <c r="E8" t="s">
        <v>1991</v>
      </c>
      <c r="F8" t="s">
        <v>1992</v>
      </c>
      <c r="K8" t="s">
        <v>1969</v>
      </c>
    </row>
    <row r="9" spans="1:11" x14ac:dyDescent="0.25">
      <c r="A9">
        <v>6</v>
      </c>
      <c r="B9">
        <v>7</v>
      </c>
      <c r="C9" t="s">
        <v>1993</v>
      </c>
      <c r="E9" t="s">
        <v>1994</v>
      </c>
      <c r="F9" t="s">
        <v>1995</v>
      </c>
      <c r="G9" t="s">
        <v>1996</v>
      </c>
      <c r="K9" t="s">
        <v>1969</v>
      </c>
    </row>
    <row r="10" spans="1:11" x14ac:dyDescent="0.25">
      <c r="A10">
        <v>7</v>
      </c>
      <c r="B10">
        <v>8</v>
      </c>
      <c r="C10" t="s">
        <v>1997</v>
      </c>
      <c r="E10" t="s">
        <v>1998</v>
      </c>
      <c r="F10" t="s">
        <v>1999</v>
      </c>
      <c r="G10" t="s">
        <v>2000</v>
      </c>
      <c r="H10" t="s">
        <v>2001</v>
      </c>
      <c r="K10" t="s">
        <v>1969</v>
      </c>
    </row>
    <row r="11" spans="1:11" x14ac:dyDescent="0.25">
      <c r="A11">
        <v>8</v>
      </c>
      <c r="B11">
        <v>9</v>
      </c>
      <c r="C11" t="s">
        <v>2002</v>
      </c>
      <c r="E11" t="s">
        <v>2003</v>
      </c>
      <c r="F11" t="s">
        <v>2004</v>
      </c>
      <c r="G11" t="s">
        <v>2005</v>
      </c>
      <c r="H11" t="s">
        <v>2006</v>
      </c>
      <c r="K11" t="s">
        <v>1969</v>
      </c>
    </row>
    <row r="12" spans="1:11" x14ac:dyDescent="0.25">
      <c r="A12">
        <v>9</v>
      </c>
      <c r="B12">
        <v>10</v>
      </c>
      <c r="C12" t="s">
        <v>2007</v>
      </c>
      <c r="E12" t="s">
        <v>2008</v>
      </c>
      <c r="F12" t="s">
        <v>2009</v>
      </c>
      <c r="G12" t="s">
        <v>2010</v>
      </c>
      <c r="K12" t="s">
        <v>1969</v>
      </c>
    </row>
    <row r="13" spans="1:11" x14ac:dyDescent="0.25">
      <c r="A13">
        <v>10</v>
      </c>
      <c r="B13">
        <v>11</v>
      </c>
      <c r="C13" t="s">
        <v>2011</v>
      </c>
      <c r="D13" t="s">
        <v>2012</v>
      </c>
      <c r="E13" t="s">
        <v>2013</v>
      </c>
      <c r="F13" t="s">
        <v>2014</v>
      </c>
      <c r="G13" t="s">
        <v>2015</v>
      </c>
      <c r="H13" t="s">
        <v>2016</v>
      </c>
      <c r="I13" t="s">
        <v>1984</v>
      </c>
      <c r="K13" t="s">
        <v>1969</v>
      </c>
    </row>
    <row r="14" spans="1:11" x14ac:dyDescent="0.25">
      <c r="A14">
        <v>11</v>
      </c>
      <c r="B14">
        <v>12</v>
      </c>
      <c r="C14" t="s">
        <v>2017</v>
      </c>
      <c r="E14" t="s">
        <v>2018</v>
      </c>
      <c r="F14" t="s">
        <v>2019</v>
      </c>
      <c r="G14" t="s">
        <v>2020</v>
      </c>
      <c r="K14" t="s">
        <v>1969</v>
      </c>
    </row>
    <row r="16" spans="1:11" x14ac:dyDescent="0.25">
      <c r="A16">
        <v>0</v>
      </c>
      <c r="B16">
        <v>1</v>
      </c>
      <c r="C16" t="s">
        <v>2021</v>
      </c>
      <c r="E16" t="s">
        <v>2022</v>
      </c>
      <c r="F16" t="s">
        <v>2023</v>
      </c>
      <c r="G16" t="s">
        <v>2024</v>
      </c>
      <c r="K16" t="s">
        <v>1969</v>
      </c>
    </row>
    <row r="17" spans="1:11" x14ac:dyDescent="0.25">
      <c r="A17">
        <v>1</v>
      </c>
      <c r="B17">
        <v>2</v>
      </c>
      <c r="C17" t="s">
        <v>2025</v>
      </c>
      <c r="E17" t="s">
        <v>2026</v>
      </c>
      <c r="F17" t="s">
        <v>2027</v>
      </c>
      <c r="G17" t="s">
        <v>2028</v>
      </c>
      <c r="H17" t="s">
        <v>2029</v>
      </c>
      <c r="K17" t="s">
        <v>1969</v>
      </c>
    </row>
    <row r="18" spans="1:11" x14ac:dyDescent="0.25">
      <c r="A18">
        <v>2</v>
      </c>
      <c r="B18">
        <v>3</v>
      </c>
      <c r="C18" t="s">
        <v>2030</v>
      </c>
      <c r="E18" t="s">
        <v>2031</v>
      </c>
      <c r="F18" t="s">
        <v>2032</v>
      </c>
      <c r="G18" t="s">
        <v>2033</v>
      </c>
      <c r="I18" t="s">
        <v>2034</v>
      </c>
      <c r="K18" t="s">
        <v>1969</v>
      </c>
    </row>
    <row r="19" spans="1:11" x14ac:dyDescent="0.25">
      <c r="A19">
        <v>3</v>
      </c>
      <c r="B19">
        <v>4</v>
      </c>
      <c r="C19" t="s">
        <v>2035</v>
      </c>
      <c r="E19" t="s">
        <v>2036</v>
      </c>
      <c r="F19" t="s">
        <v>2037</v>
      </c>
      <c r="G19" t="s">
        <v>2038</v>
      </c>
      <c r="K19" t="s">
        <v>1969</v>
      </c>
    </row>
    <row r="20" spans="1:11" x14ac:dyDescent="0.25">
      <c r="A20">
        <v>4</v>
      </c>
      <c r="B20">
        <v>5</v>
      </c>
      <c r="C20" t="s">
        <v>2039</v>
      </c>
      <c r="E20" t="s">
        <v>2040</v>
      </c>
      <c r="F20" t="s">
        <v>2041</v>
      </c>
      <c r="G20" t="s">
        <v>2042</v>
      </c>
      <c r="I20" t="s">
        <v>2043</v>
      </c>
      <c r="K20" t="s">
        <v>1969</v>
      </c>
    </row>
    <row r="21" spans="1:11" x14ac:dyDescent="0.25">
      <c r="A21">
        <v>5</v>
      </c>
      <c r="B21">
        <v>6</v>
      </c>
      <c r="C21" t="s">
        <v>2044</v>
      </c>
      <c r="E21" t="s">
        <v>2045</v>
      </c>
      <c r="F21" t="s">
        <v>2046</v>
      </c>
      <c r="G21" t="s">
        <v>2047</v>
      </c>
      <c r="K21" t="s">
        <v>1969</v>
      </c>
    </row>
    <row r="22" spans="1:11" x14ac:dyDescent="0.25">
      <c r="A22">
        <v>6</v>
      </c>
      <c r="B22">
        <v>7</v>
      </c>
      <c r="C22" t="s">
        <v>2048</v>
      </c>
      <c r="E22" t="s">
        <v>2049</v>
      </c>
      <c r="F22" t="s">
        <v>2050</v>
      </c>
      <c r="G22" t="s">
        <v>2051</v>
      </c>
      <c r="K22" t="s">
        <v>1969</v>
      </c>
    </row>
    <row r="23" spans="1:11" x14ac:dyDescent="0.25">
      <c r="A23">
        <v>7</v>
      </c>
      <c r="B23">
        <v>8</v>
      </c>
      <c r="C23" t="s">
        <v>2052</v>
      </c>
      <c r="D23" t="s">
        <v>2053</v>
      </c>
      <c r="E23" t="s">
        <v>2054</v>
      </c>
      <c r="F23" t="s">
        <v>2055</v>
      </c>
      <c r="G23" t="s">
        <v>2056</v>
      </c>
      <c r="H23" t="s">
        <v>2057</v>
      </c>
      <c r="K23" t="s">
        <v>1969</v>
      </c>
    </row>
    <row r="24" spans="1:11" x14ac:dyDescent="0.25">
      <c r="A24">
        <v>8</v>
      </c>
      <c r="B24">
        <v>9</v>
      </c>
      <c r="C24" t="s">
        <v>2058</v>
      </c>
      <c r="E24" t="s">
        <v>2059</v>
      </c>
      <c r="F24" t="s">
        <v>2060</v>
      </c>
      <c r="H24" t="s">
        <v>2061</v>
      </c>
      <c r="K24" t="s">
        <v>1969</v>
      </c>
    </row>
    <row r="25" spans="1:11" x14ac:dyDescent="0.25">
      <c r="A25">
        <v>9</v>
      </c>
      <c r="B25">
        <v>10</v>
      </c>
      <c r="C25" t="s">
        <v>2062</v>
      </c>
      <c r="E25" t="s">
        <v>2063</v>
      </c>
      <c r="F25" t="s">
        <v>2064</v>
      </c>
      <c r="G25" t="s">
        <v>2065</v>
      </c>
      <c r="H25" t="s">
        <v>1983</v>
      </c>
      <c r="I25" t="s">
        <v>2066</v>
      </c>
      <c r="K25" t="s">
        <v>1969</v>
      </c>
    </row>
    <row r="26" spans="1:11" x14ac:dyDescent="0.25">
      <c r="A26">
        <v>10</v>
      </c>
      <c r="B26">
        <v>11</v>
      </c>
      <c r="C26" t="s">
        <v>2067</v>
      </c>
      <c r="E26" t="s">
        <v>2068</v>
      </c>
      <c r="F26" t="s">
        <v>2069</v>
      </c>
      <c r="G26" t="s">
        <v>2070</v>
      </c>
      <c r="H26" t="s">
        <v>2071</v>
      </c>
      <c r="K26" t="s">
        <v>1969</v>
      </c>
    </row>
    <row r="27" spans="1:11" x14ac:dyDescent="0.25">
      <c r="A27">
        <v>11</v>
      </c>
      <c r="B27">
        <v>12</v>
      </c>
      <c r="C27" t="s">
        <v>2072</v>
      </c>
      <c r="D27" t="s">
        <v>2073</v>
      </c>
      <c r="E27" t="s">
        <v>2074</v>
      </c>
      <c r="F27" t="s">
        <v>2075</v>
      </c>
      <c r="G27" t="s">
        <v>2076</v>
      </c>
      <c r="H27" t="s">
        <v>2077</v>
      </c>
      <c r="K27" t="s">
        <v>1969</v>
      </c>
    </row>
    <row r="29" spans="1:11" x14ac:dyDescent="0.25">
      <c r="A29">
        <v>0</v>
      </c>
      <c r="B29">
        <v>1</v>
      </c>
      <c r="C29" t="s">
        <v>2078</v>
      </c>
      <c r="E29" t="s">
        <v>2079</v>
      </c>
      <c r="F29" t="s">
        <v>2080</v>
      </c>
      <c r="K29" t="s">
        <v>1969</v>
      </c>
    </row>
    <row r="30" spans="1:11" x14ac:dyDescent="0.25">
      <c r="A30">
        <v>1</v>
      </c>
      <c r="B30">
        <v>2</v>
      </c>
      <c r="C30" t="s">
        <v>2081</v>
      </c>
      <c r="E30" t="s">
        <v>2082</v>
      </c>
      <c r="F30" t="s">
        <v>2083</v>
      </c>
      <c r="G30" t="s">
        <v>2056</v>
      </c>
      <c r="K30" t="s">
        <v>1969</v>
      </c>
    </row>
    <row r="31" spans="1:11" x14ac:dyDescent="0.25">
      <c r="A31">
        <v>2</v>
      </c>
      <c r="B31">
        <v>3</v>
      </c>
      <c r="C31" t="s">
        <v>2084</v>
      </c>
      <c r="D31" t="s">
        <v>2085</v>
      </c>
      <c r="E31" t="s">
        <v>2086</v>
      </c>
      <c r="F31" t="s">
        <v>2087</v>
      </c>
      <c r="G31" t="s">
        <v>2088</v>
      </c>
      <c r="I31" t="s">
        <v>2089</v>
      </c>
      <c r="K31" t="s">
        <v>1969</v>
      </c>
    </row>
    <row r="32" spans="1:11" x14ac:dyDescent="0.25">
      <c r="A32">
        <v>3</v>
      </c>
      <c r="B32">
        <v>4</v>
      </c>
      <c r="C32" t="s">
        <v>2090</v>
      </c>
      <c r="E32" t="s">
        <v>2091</v>
      </c>
      <c r="F32" t="s">
        <v>2004</v>
      </c>
      <c r="G32" t="s">
        <v>2092</v>
      </c>
      <c r="H32" t="s">
        <v>2093</v>
      </c>
      <c r="K32" t="s">
        <v>1969</v>
      </c>
    </row>
    <row r="33" spans="1:11" x14ac:dyDescent="0.25">
      <c r="A33">
        <v>4</v>
      </c>
      <c r="B33">
        <v>5</v>
      </c>
      <c r="C33" t="s">
        <v>2094</v>
      </c>
      <c r="E33" t="s">
        <v>2095</v>
      </c>
      <c r="F33" t="s">
        <v>2096</v>
      </c>
      <c r="G33" t="s">
        <v>2097</v>
      </c>
      <c r="K33" t="s">
        <v>1969</v>
      </c>
    </row>
    <row r="34" spans="1:11" x14ac:dyDescent="0.25">
      <c r="A34">
        <v>5</v>
      </c>
      <c r="B34">
        <v>6</v>
      </c>
      <c r="C34" t="s">
        <v>2098</v>
      </c>
      <c r="E34" t="s">
        <v>2099</v>
      </c>
      <c r="F34" t="s">
        <v>2100</v>
      </c>
      <c r="G34" t="s">
        <v>2101</v>
      </c>
      <c r="I34" t="s">
        <v>2102</v>
      </c>
      <c r="K34" t="s">
        <v>1969</v>
      </c>
    </row>
    <row r="35" spans="1:11" x14ac:dyDescent="0.25">
      <c r="A35">
        <v>6</v>
      </c>
      <c r="B35">
        <v>7</v>
      </c>
      <c r="C35" t="s">
        <v>2103</v>
      </c>
      <c r="E35" t="s">
        <v>2104</v>
      </c>
      <c r="F35" t="s">
        <v>2105</v>
      </c>
      <c r="G35" t="s">
        <v>2020</v>
      </c>
      <c r="K35" t="s">
        <v>1969</v>
      </c>
    </row>
    <row r="36" spans="1:11" x14ac:dyDescent="0.25">
      <c r="A36">
        <v>7</v>
      </c>
      <c r="B36">
        <v>8</v>
      </c>
      <c r="C36" t="s">
        <v>2106</v>
      </c>
      <c r="E36" t="s">
        <v>2107</v>
      </c>
      <c r="F36" t="s">
        <v>2108</v>
      </c>
      <c r="G36" t="s">
        <v>2109</v>
      </c>
      <c r="K36" t="s">
        <v>1969</v>
      </c>
    </row>
    <row r="37" spans="1:11" x14ac:dyDescent="0.25">
      <c r="A37">
        <v>8</v>
      </c>
      <c r="B37">
        <v>9</v>
      </c>
      <c r="C37" t="s">
        <v>2110</v>
      </c>
      <c r="E37" t="s">
        <v>2111</v>
      </c>
      <c r="F37" t="s">
        <v>2112</v>
      </c>
      <c r="G37" t="s">
        <v>2000</v>
      </c>
      <c r="H37" t="s">
        <v>2113</v>
      </c>
      <c r="K37" t="s">
        <v>1969</v>
      </c>
    </row>
    <row r="38" spans="1:11" x14ac:dyDescent="0.25">
      <c r="A38">
        <v>9</v>
      </c>
      <c r="B38">
        <v>10</v>
      </c>
      <c r="C38" t="s">
        <v>2114</v>
      </c>
      <c r="E38" t="s">
        <v>2115</v>
      </c>
      <c r="F38" t="s">
        <v>2116</v>
      </c>
      <c r="G38" t="s">
        <v>2092</v>
      </c>
      <c r="H38" t="s">
        <v>2117</v>
      </c>
      <c r="K38" t="s">
        <v>1969</v>
      </c>
    </row>
    <row r="39" spans="1:11" x14ac:dyDescent="0.25">
      <c r="A39">
        <v>10</v>
      </c>
      <c r="B39">
        <v>11</v>
      </c>
      <c r="C39" t="s">
        <v>2118</v>
      </c>
      <c r="E39" t="s">
        <v>2119</v>
      </c>
      <c r="F39" t="s">
        <v>2120</v>
      </c>
      <c r="G39" t="s">
        <v>2121</v>
      </c>
      <c r="H39" t="s">
        <v>2122</v>
      </c>
      <c r="K39" t="s">
        <v>1969</v>
      </c>
    </row>
    <row r="40" spans="1:11" x14ac:dyDescent="0.25">
      <c r="A40">
        <v>11</v>
      </c>
      <c r="B40">
        <v>12</v>
      </c>
      <c r="C40" t="s">
        <v>2123</v>
      </c>
      <c r="E40" t="s">
        <v>2124</v>
      </c>
      <c r="F40" t="s">
        <v>2125</v>
      </c>
      <c r="G40" t="s">
        <v>2126</v>
      </c>
      <c r="H40" t="s">
        <v>2127</v>
      </c>
      <c r="K40" t="s">
        <v>1969</v>
      </c>
    </row>
    <row r="42" spans="1:11" x14ac:dyDescent="0.25">
      <c r="A42">
        <v>0</v>
      </c>
      <c r="B42">
        <v>1</v>
      </c>
      <c r="C42" t="s">
        <v>2128</v>
      </c>
      <c r="E42" t="s">
        <v>2129</v>
      </c>
      <c r="F42" t="s">
        <v>2130</v>
      </c>
      <c r="G42" t="s">
        <v>2131</v>
      </c>
      <c r="K42" t="s">
        <v>1969</v>
      </c>
    </row>
    <row r="43" spans="1:11" x14ac:dyDescent="0.25">
      <c r="A43">
        <v>1</v>
      </c>
      <c r="B43">
        <v>2</v>
      </c>
      <c r="C43" t="s">
        <v>2132</v>
      </c>
      <c r="E43" t="s">
        <v>2133</v>
      </c>
      <c r="F43" t="s">
        <v>2134</v>
      </c>
      <c r="K43" t="s">
        <v>1969</v>
      </c>
    </row>
    <row r="44" spans="1:11" x14ac:dyDescent="0.25">
      <c r="A44">
        <v>2</v>
      </c>
      <c r="B44">
        <v>3</v>
      </c>
      <c r="C44" t="s">
        <v>2135</v>
      </c>
      <c r="E44" t="s">
        <v>2136</v>
      </c>
      <c r="F44" t="s">
        <v>2137</v>
      </c>
      <c r="I44" t="s">
        <v>2138</v>
      </c>
      <c r="K44" t="s">
        <v>1969</v>
      </c>
    </row>
    <row r="45" spans="1:11" x14ac:dyDescent="0.25">
      <c r="A45">
        <v>3</v>
      </c>
      <c r="B45">
        <v>4</v>
      </c>
      <c r="C45" t="s">
        <v>2139</v>
      </c>
      <c r="E45" t="s">
        <v>2140</v>
      </c>
      <c r="F45" t="s">
        <v>2141</v>
      </c>
      <c r="G45" t="s">
        <v>2142</v>
      </c>
      <c r="K45" t="s">
        <v>1969</v>
      </c>
    </row>
    <row r="46" spans="1:11" x14ac:dyDescent="0.25">
      <c r="A46">
        <v>4</v>
      </c>
      <c r="B46">
        <v>5</v>
      </c>
      <c r="C46" t="s">
        <v>2143</v>
      </c>
      <c r="D46" t="s">
        <v>2144</v>
      </c>
      <c r="E46" t="s">
        <v>2145</v>
      </c>
      <c r="F46" t="s">
        <v>2146</v>
      </c>
      <c r="G46" t="s">
        <v>2147</v>
      </c>
      <c r="K46" t="s">
        <v>1969</v>
      </c>
    </row>
    <row r="47" spans="1:11" x14ac:dyDescent="0.25">
      <c r="A47">
        <v>5</v>
      </c>
      <c r="B47">
        <v>6</v>
      </c>
      <c r="C47" t="s">
        <v>2148</v>
      </c>
      <c r="E47" t="s">
        <v>2149</v>
      </c>
      <c r="F47" t="s">
        <v>2150</v>
      </c>
      <c r="G47" t="s">
        <v>2151</v>
      </c>
      <c r="H47" t="s">
        <v>2152</v>
      </c>
      <c r="K47" t="s">
        <v>1969</v>
      </c>
    </row>
    <row r="48" spans="1:11" x14ac:dyDescent="0.25">
      <c r="A48">
        <v>6</v>
      </c>
      <c r="B48">
        <v>7</v>
      </c>
      <c r="C48" t="s">
        <v>2153</v>
      </c>
      <c r="E48" t="s">
        <v>2154</v>
      </c>
      <c r="F48" t="s">
        <v>2155</v>
      </c>
      <c r="G48" t="s">
        <v>2156</v>
      </c>
      <c r="H48" t="s">
        <v>2157</v>
      </c>
      <c r="K48" t="s">
        <v>1969</v>
      </c>
    </row>
    <row r="49" spans="1:11" x14ac:dyDescent="0.25">
      <c r="A49">
        <v>7</v>
      </c>
      <c r="B49">
        <v>8</v>
      </c>
      <c r="C49" t="s">
        <v>2158</v>
      </c>
      <c r="D49" t="s">
        <v>2159</v>
      </c>
      <c r="E49" t="s">
        <v>2160</v>
      </c>
      <c r="F49" t="s">
        <v>2161</v>
      </c>
      <c r="G49" t="s">
        <v>2162</v>
      </c>
      <c r="H49" t="s">
        <v>2163</v>
      </c>
      <c r="K49" t="s">
        <v>1969</v>
      </c>
    </row>
    <row r="50" spans="1:11" x14ac:dyDescent="0.25">
      <c r="A50">
        <v>8</v>
      </c>
      <c r="B50">
        <v>9</v>
      </c>
      <c r="C50" t="s">
        <v>2164</v>
      </c>
      <c r="E50" t="s">
        <v>2165</v>
      </c>
      <c r="F50" t="s">
        <v>2166</v>
      </c>
      <c r="G50" t="s">
        <v>2167</v>
      </c>
      <c r="I50" t="s">
        <v>2168</v>
      </c>
      <c r="K50" t="s">
        <v>1969</v>
      </c>
    </row>
    <row r="51" spans="1:11" x14ac:dyDescent="0.25">
      <c r="A51">
        <v>9</v>
      </c>
      <c r="B51">
        <v>10</v>
      </c>
      <c r="C51" t="s">
        <v>2169</v>
      </c>
      <c r="E51" t="s">
        <v>2170</v>
      </c>
      <c r="F51" t="s">
        <v>2171</v>
      </c>
      <c r="G51" t="s">
        <v>2172</v>
      </c>
      <c r="I51" t="s">
        <v>2173</v>
      </c>
      <c r="K51" t="s">
        <v>1969</v>
      </c>
    </row>
    <row r="52" spans="1:11" x14ac:dyDescent="0.25">
      <c r="A52">
        <v>10</v>
      </c>
      <c r="B52">
        <v>11</v>
      </c>
      <c r="C52" t="s">
        <v>2174</v>
      </c>
      <c r="E52" t="s">
        <v>2175</v>
      </c>
      <c r="F52" t="s">
        <v>2176</v>
      </c>
      <c r="G52" t="s">
        <v>2177</v>
      </c>
      <c r="I52" t="s">
        <v>2178</v>
      </c>
      <c r="K52" t="s">
        <v>1969</v>
      </c>
    </row>
    <row r="53" spans="1:11" x14ac:dyDescent="0.25">
      <c r="A53">
        <v>11</v>
      </c>
      <c r="B53">
        <v>12</v>
      </c>
      <c r="C53" t="s">
        <v>2179</v>
      </c>
      <c r="E53" t="s">
        <v>2180</v>
      </c>
      <c r="F53" t="s">
        <v>2181</v>
      </c>
      <c r="G53" t="s">
        <v>2092</v>
      </c>
      <c r="K53" t="s">
        <v>1969</v>
      </c>
    </row>
    <row r="55" spans="1:11" x14ac:dyDescent="0.25">
      <c r="A55">
        <v>0</v>
      </c>
      <c r="B55">
        <v>1</v>
      </c>
      <c r="C55" t="s">
        <v>2182</v>
      </c>
      <c r="D55" t="s">
        <v>2183</v>
      </c>
      <c r="E55" t="s">
        <v>2184</v>
      </c>
      <c r="F55" t="s">
        <v>2185</v>
      </c>
      <c r="G55" t="s">
        <v>1988</v>
      </c>
      <c r="K55" t="s">
        <v>1969</v>
      </c>
    </row>
    <row r="56" spans="1:11" x14ac:dyDescent="0.25">
      <c r="A56">
        <v>1</v>
      </c>
      <c r="B56">
        <v>2</v>
      </c>
      <c r="C56" t="s">
        <v>2186</v>
      </c>
      <c r="D56" t="s">
        <v>2187</v>
      </c>
      <c r="E56" t="s">
        <v>2188</v>
      </c>
      <c r="F56" t="s">
        <v>2189</v>
      </c>
      <c r="G56" t="s">
        <v>2190</v>
      </c>
      <c r="K56" t="s">
        <v>1969</v>
      </c>
    </row>
    <row r="57" spans="1:11" x14ac:dyDescent="0.25">
      <c r="A57">
        <v>2</v>
      </c>
      <c r="B57">
        <v>3</v>
      </c>
      <c r="C57" t="s">
        <v>2191</v>
      </c>
      <c r="D57" t="s">
        <v>2192</v>
      </c>
      <c r="E57" t="s">
        <v>2193</v>
      </c>
      <c r="F57" t="s">
        <v>2194</v>
      </c>
      <c r="G57" t="s">
        <v>2195</v>
      </c>
      <c r="H57" t="s">
        <v>2196</v>
      </c>
      <c r="I57" t="s">
        <v>2197</v>
      </c>
      <c r="K57" t="s">
        <v>1969</v>
      </c>
    </row>
    <row r="58" spans="1:11" x14ac:dyDescent="0.25">
      <c r="A58">
        <v>3</v>
      </c>
      <c r="B58">
        <v>4</v>
      </c>
      <c r="C58" t="s">
        <v>2198</v>
      </c>
      <c r="E58" t="s">
        <v>2199</v>
      </c>
      <c r="F58" t="s">
        <v>2200</v>
      </c>
      <c r="G58" t="s">
        <v>2201</v>
      </c>
      <c r="K58" t="s">
        <v>1969</v>
      </c>
    </row>
    <row r="59" spans="1:11" x14ac:dyDescent="0.25">
      <c r="A59">
        <v>4</v>
      </c>
      <c r="B59">
        <v>5</v>
      </c>
      <c r="C59" t="s">
        <v>2202</v>
      </c>
      <c r="E59" t="s">
        <v>2203</v>
      </c>
      <c r="F59" t="s">
        <v>2204</v>
      </c>
      <c r="G59" t="s">
        <v>2056</v>
      </c>
      <c r="K59" t="s">
        <v>1969</v>
      </c>
    </row>
    <row r="60" spans="1:11" x14ac:dyDescent="0.25">
      <c r="A60">
        <v>5</v>
      </c>
      <c r="B60">
        <v>6</v>
      </c>
      <c r="C60" t="s">
        <v>2205</v>
      </c>
      <c r="D60" t="s">
        <v>2206</v>
      </c>
      <c r="E60" t="s">
        <v>2207</v>
      </c>
      <c r="F60" t="s">
        <v>2208</v>
      </c>
      <c r="G60" t="s">
        <v>2209</v>
      </c>
      <c r="I60" t="s">
        <v>2210</v>
      </c>
      <c r="K60" t="s">
        <v>1969</v>
      </c>
    </row>
    <row r="61" spans="1:11" x14ac:dyDescent="0.25">
      <c r="A61">
        <v>6</v>
      </c>
      <c r="B61">
        <v>7</v>
      </c>
      <c r="C61" t="s">
        <v>2211</v>
      </c>
      <c r="E61" t="s">
        <v>2212</v>
      </c>
      <c r="F61" t="s">
        <v>2213</v>
      </c>
      <c r="G61" t="s">
        <v>2214</v>
      </c>
      <c r="K61" t="s">
        <v>1969</v>
      </c>
    </row>
    <row r="62" spans="1:11" x14ac:dyDescent="0.25">
      <c r="A62">
        <v>7</v>
      </c>
      <c r="B62">
        <v>8</v>
      </c>
      <c r="C62" t="s">
        <v>2215</v>
      </c>
      <c r="E62" t="s">
        <v>2216</v>
      </c>
      <c r="F62" t="s">
        <v>2217</v>
      </c>
      <c r="G62" t="s">
        <v>2218</v>
      </c>
      <c r="H62" t="s">
        <v>2219</v>
      </c>
      <c r="I62" t="s">
        <v>2220</v>
      </c>
      <c r="K62" t="s">
        <v>1969</v>
      </c>
    </row>
    <row r="63" spans="1:11" x14ac:dyDescent="0.25">
      <c r="A63">
        <v>8</v>
      </c>
      <c r="B63">
        <v>9</v>
      </c>
      <c r="C63" t="s">
        <v>2221</v>
      </c>
      <c r="E63" t="s">
        <v>2222</v>
      </c>
      <c r="F63" t="s">
        <v>2223</v>
      </c>
      <c r="G63" t="s">
        <v>2224</v>
      </c>
      <c r="K63" t="s">
        <v>1969</v>
      </c>
    </row>
    <row r="64" spans="1:11" x14ac:dyDescent="0.25">
      <c r="A64">
        <v>9</v>
      </c>
      <c r="B64">
        <v>10</v>
      </c>
      <c r="C64" t="s">
        <v>2225</v>
      </c>
      <c r="E64" t="s">
        <v>2226</v>
      </c>
      <c r="F64" t="s">
        <v>2227</v>
      </c>
      <c r="G64" t="s">
        <v>2056</v>
      </c>
      <c r="H64" t="s">
        <v>2228</v>
      </c>
      <c r="K64" t="s">
        <v>1969</v>
      </c>
    </row>
    <row r="65" spans="1:11" x14ac:dyDescent="0.25">
      <c r="A65">
        <v>10</v>
      </c>
      <c r="B65">
        <v>11</v>
      </c>
      <c r="C65" t="s">
        <v>2229</v>
      </c>
      <c r="E65" t="s">
        <v>2230</v>
      </c>
      <c r="F65" t="s">
        <v>2231</v>
      </c>
      <c r="G65" t="s">
        <v>2092</v>
      </c>
      <c r="K65" t="s">
        <v>1969</v>
      </c>
    </row>
    <row r="66" spans="1:11" x14ac:dyDescent="0.25">
      <c r="A66">
        <v>11</v>
      </c>
      <c r="B66">
        <v>12</v>
      </c>
      <c r="C66" t="s">
        <v>2232</v>
      </c>
      <c r="E66" t="s">
        <v>2233</v>
      </c>
      <c r="F66" t="s">
        <v>2234</v>
      </c>
      <c r="G66" t="s">
        <v>2235</v>
      </c>
      <c r="I66" t="s">
        <v>2236</v>
      </c>
      <c r="K66" t="s">
        <v>1969</v>
      </c>
    </row>
    <row r="68" spans="1:11" x14ac:dyDescent="0.25">
      <c r="A68">
        <v>0</v>
      </c>
      <c r="B68">
        <v>1</v>
      </c>
      <c r="C68" t="s">
        <v>2237</v>
      </c>
      <c r="E68" t="s">
        <v>2238</v>
      </c>
      <c r="F68" t="s">
        <v>2239</v>
      </c>
      <c r="G68" t="s">
        <v>2240</v>
      </c>
      <c r="K68" t="s">
        <v>1969</v>
      </c>
    </row>
    <row r="69" spans="1:11" x14ac:dyDescent="0.25">
      <c r="A69">
        <v>1</v>
      </c>
      <c r="B69">
        <v>2</v>
      </c>
      <c r="C69" t="s">
        <v>2241</v>
      </c>
      <c r="D69" t="s">
        <v>2242</v>
      </c>
      <c r="F69" t="s">
        <v>2243</v>
      </c>
      <c r="G69" t="s">
        <v>2244</v>
      </c>
      <c r="K69" t="s">
        <v>1969</v>
      </c>
    </row>
    <row r="70" spans="1:11" x14ac:dyDescent="0.25">
      <c r="A70">
        <v>2</v>
      </c>
      <c r="B70">
        <v>3</v>
      </c>
      <c r="C70" t="s">
        <v>2245</v>
      </c>
      <c r="D70" t="s">
        <v>2246</v>
      </c>
      <c r="E70" t="s">
        <v>2247</v>
      </c>
      <c r="F70" t="s">
        <v>2248</v>
      </c>
      <c r="G70" t="s">
        <v>2249</v>
      </c>
      <c r="K70" t="s">
        <v>1969</v>
      </c>
    </row>
    <row r="71" spans="1:11" x14ac:dyDescent="0.25">
      <c r="A71">
        <v>3</v>
      </c>
      <c r="B71">
        <v>4</v>
      </c>
      <c r="C71" t="s">
        <v>2250</v>
      </c>
      <c r="E71" t="s">
        <v>2251</v>
      </c>
      <c r="F71" t="s">
        <v>2252</v>
      </c>
      <c r="G71" t="s">
        <v>2253</v>
      </c>
      <c r="K71" t="s">
        <v>1969</v>
      </c>
    </row>
    <row r="72" spans="1:11" x14ac:dyDescent="0.25">
      <c r="A72">
        <v>4</v>
      </c>
      <c r="B72">
        <v>5</v>
      </c>
      <c r="C72" t="s">
        <v>2254</v>
      </c>
      <c r="D72" t="s">
        <v>2255</v>
      </c>
      <c r="E72" t="s">
        <v>2256</v>
      </c>
      <c r="F72" t="s">
        <v>2257</v>
      </c>
      <c r="K72" t="s">
        <v>1969</v>
      </c>
    </row>
    <row r="73" spans="1:11" x14ac:dyDescent="0.25">
      <c r="A73">
        <v>5</v>
      </c>
      <c r="B73">
        <v>6</v>
      </c>
      <c r="C73" t="s">
        <v>2258</v>
      </c>
      <c r="E73" t="s">
        <v>2259</v>
      </c>
      <c r="F73" t="s">
        <v>2260</v>
      </c>
      <c r="G73" t="s">
        <v>2092</v>
      </c>
      <c r="H73" t="s">
        <v>2261</v>
      </c>
      <c r="K73" t="s">
        <v>1969</v>
      </c>
    </row>
    <row r="74" spans="1:11" x14ac:dyDescent="0.25">
      <c r="A74">
        <v>6</v>
      </c>
      <c r="B74">
        <v>7</v>
      </c>
      <c r="C74" t="s">
        <v>2262</v>
      </c>
      <c r="E74" t="s">
        <v>2263</v>
      </c>
      <c r="F74" t="s">
        <v>2264</v>
      </c>
      <c r="G74" t="s">
        <v>2020</v>
      </c>
      <c r="K74" t="s">
        <v>1969</v>
      </c>
    </row>
    <row r="75" spans="1:11" x14ac:dyDescent="0.25">
      <c r="A75">
        <v>7</v>
      </c>
      <c r="B75">
        <v>8</v>
      </c>
      <c r="C75" t="s">
        <v>2265</v>
      </c>
      <c r="D75" t="s">
        <v>2266</v>
      </c>
      <c r="E75" t="s">
        <v>2267</v>
      </c>
      <c r="F75" t="s">
        <v>2268</v>
      </c>
      <c r="G75" t="s">
        <v>2269</v>
      </c>
      <c r="I75" t="s">
        <v>2270</v>
      </c>
      <c r="K75" t="s">
        <v>1969</v>
      </c>
    </row>
    <row r="76" spans="1:11" x14ac:dyDescent="0.25">
      <c r="A76">
        <v>8</v>
      </c>
      <c r="B76">
        <v>9</v>
      </c>
      <c r="C76" t="s">
        <v>2271</v>
      </c>
      <c r="E76" t="s">
        <v>2272</v>
      </c>
      <c r="F76" t="s">
        <v>2273</v>
      </c>
      <c r="G76" t="s">
        <v>2274</v>
      </c>
      <c r="I76" t="s">
        <v>2275</v>
      </c>
      <c r="K76" t="s">
        <v>1969</v>
      </c>
    </row>
    <row r="77" spans="1:11" x14ac:dyDescent="0.25">
      <c r="A77">
        <v>9</v>
      </c>
      <c r="B77">
        <v>10</v>
      </c>
      <c r="C77" t="s">
        <v>2276</v>
      </c>
      <c r="E77" t="s">
        <v>2277</v>
      </c>
      <c r="F77" t="s">
        <v>2278</v>
      </c>
      <c r="G77" t="s">
        <v>2279</v>
      </c>
      <c r="K77" t="s">
        <v>1969</v>
      </c>
    </row>
    <row r="78" spans="1:11" x14ac:dyDescent="0.25">
      <c r="A78">
        <v>10</v>
      </c>
      <c r="B78">
        <v>11</v>
      </c>
      <c r="C78" t="s">
        <v>2280</v>
      </c>
      <c r="E78" t="s">
        <v>2281</v>
      </c>
      <c r="F78" t="s">
        <v>2282</v>
      </c>
      <c r="G78" t="s">
        <v>2283</v>
      </c>
      <c r="I78" t="s">
        <v>2284</v>
      </c>
      <c r="K78" t="s">
        <v>1969</v>
      </c>
    </row>
    <row r="79" spans="1:11" x14ac:dyDescent="0.25">
      <c r="A79">
        <v>11</v>
      </c>
      <c r="B79">
        <v>12</v>
      </c>
      <c r="C79" t="s">
        <v>2285</v>
      </c>
      <c r="E79" t="s">
        <v>2286</v>
      </c>
      <c r="F79" t="s">
        <v>2287</v>
      </c>
      <c r="G79" t="s">
        <v>2056</v>
      </c>
      <c r="K79" t="s">
        <v>1969</v>
      </c>
    </row>
    <row r="81" spans="1:11" x14ac:dyDescent="0.25">
      <c r="A81">
        <v>0</v>
      </c>
      <c r="B81">
        <v>1</v>
      </c>
      <c r="C81" t="s">
        <v>2288</v>
      </c>
      <c r="D81" t="s">
        <v>2289</v>
      </c>
      <c r="E81" t="s">
        <v>2290</v>
      </c>
      <c r="F81" t="s">
        <v>2291</v>
      </c>
      <c r="G81" t="s">
        <v>2056</v>
      </c>
      <c r="K81" t="s">
        <v>1969</v>
      </c>
    </row>
    <row r="82" spans="1:11" x14ac:dyDescent="0.25">
      <c r="A82">
        <v>1</v>
      </c>
      <c r="B82">
        <v>2</v>
      </c>
      <c r="C82" t="s">
        <v>2292</v>
      </c>
      <c r="D82" t="s">
        <v>2293</v>
      </c>
      <c r="E82" t="s">
        <v>2294</v>
      </c>
      <c r="F82" t="s">
        <v>2295</v>
      </c>
      <c r="G82" t="s">
        <v>2296</v>
      </c>
      <c r="I82" t="s">
        <v>2297</v>
      </c>
      <c r="K82" t="s">
        <v>1969</v>
      </c>
    </row>
    <row r="83" spans="1:11" x14ac:dyDescent="0.25">
      <c r="A83">
        <v>2</v>
      </c>
      <c r="B83">
        <v>3</v>
      </c>
      <c r="C83" t="s">
        <v>2298</v>
      </c>
      <c r="D83" t="s">
        <v>2299</v>
      </c>
      <c r="E83" t="s">
        <v>2300</v>
      </c>
      <c r="F83" t="s">
        <v>2301</v>
      </c>
      <c r="G83" t="s">
        <v>2302</v>
      </c>
      <c r="K83" t="s">
        <v>1969</v>
      </c>
    </row>
    <row r="84" spans="1:11" x14ac:dyDescent="0.25">
      <c r="A84">
        <v>3</v>
      </c>
      <c r="B84">
        <v>4</v>
      </c>
      <c r="C84" t="s">
        <v>2303</v>
      </c>
      <c r="E84" t="s">
        <v>2304</v>
      </c>
      <c r="F84" t="s">
        <v>2305</v>
      </c>
      <c r="G84" t="s">
        <v>2092</v>
      </c>
      <c r="K84" t="s">
        <v>1969</v>
      </c>
    </row>
    <row r="85" spans="1:11" x14ac:dyDescent="0.25">
      <c r="A85">
        <v>4</v>
      </c>
      <c r="B85">
        <v>5</v>
      </c>
      <c r="C85" t="s">
        <v>2306</v>
      </c>
      <c r="D85" t="s">
        <v>2307</v>
      </c>
      <c r="E85" t="s">
        <v>2308</v>
      </c>
      <c r="F85" t="s">
        <v>2309</v>
      </c>
      <c r="G85" t="s">
        <v>1988</v>
      </c>
      <c r="K85" t="s">
        <v>1969</v>
      </c>
    </row>
    <row r="86" spans="1:11" x14ac:dyDescent="0.25">
      <c r="A86">
        <v>5</v>
      </c>
      <c r="B86">
        <v>6</v>
      </c>
      <c r="C86" t="s">
        <v>2310</v>
      </c>
      <c r="D86" t="s">
        <v>2311</v>
      </c>
      <c r="E86" t="s">
        <v>2312</v>
      </c>
      <c r="F86" t="s">
        <v>2313</v>
      </c>
      <c r="G86" t="s">
        <v>2314</v>
      </c>
      <c r="K86" t="s">
        <v>1969</v>
      </c>
    </row>
    <row r="87" spans="1:11" x14ac:dyDescent="0.25">
      <c r="A87">
        <v>6</v>
      </c>
      <c r="B87">
        <v>7</v>
      </c>
      <c r="C87" t="s">
        <v>2315</v>
      </c>
      <c r="D87" t="s">
        <v>2316</v>
      </c>
      <c r="E87" t="s">
        <v>2317</v>
      </c>
      <c r="F87" t="s">
        <v>2318</v>
      </c>
      <c r="G87" t="s">
        <v>2319</v>
      </c>
      <c r="I87" t="s">
        <v>1984</v>
      </c>
      <c r="K87" t="s">
        <v>1969</v>
      </c>
    </row>
    <row r="88" spans="1:11" x14ac:dyDescent="0.25">
      <c r="A88">
        <v>7</v>
      </c>
      <c r="B88">
        <v>8</v>
      </c>
      <c r="C88" t="s">
        <v>2320</v>
      </c>
      <c r="E88" t="s">
        <v>2321</v>
      </c>
      <c r="F88" t="s">
        <v>2322</v>
      </c>
      <c r="G88" t="s">
        <v>2097</v>
      </c>
      <c r="I88" t="s">
        <v>2323</v>
      </c>
      <c r="K88" t="s">
        <v>1969</v>
      </c>
    </row>
    <row r="89" spans="1:11" x14ac:dyDescent="0.25">
      <c r="A89">
        <v>8</v>
      </c>
      <c r="B89">
        <v>9</v>
      </c>
      <c r="C89" t="s">
        <v>2324</v>
      </c>
      <c r="E89" t="s">
        <v>2325</v>
      </c>
      <c r="F89" t="s">
        <v>2326</v>
      </c>
      <c r="G89" t="s">
        <v>2327</v>
      </c>
      <c r="K89" t="s">
        <v>1969</v>
      </c>
    </row>
    <row r="90" spans="1:11" x14ac:dyDescent="0.25">
      <c r="A90">
        <v>9</v>
      </c>
      <c r="B90">
        <v>10</v>
      </c>
      <c r="C90" t="s">
        <v>2328</v>
      </c>
      <c r="E90" t="s">
        <v>2329</v>
      </c>
      <c r="F90" t="s">
        <v>2330</v>
      </c>
      <c r="G90" t="s">
        <v>2331</v>
      </c>
      <c r="K90" t="s">
        <v>1969</v>
      </c>
    </row>
    <row r="91" spans="1:11" x14ac:dyDescent="0.25">
      <c r="A91">
        <v>10</v>
      </c>
      <c r="B91">
        <v>11</v>
      </c>
      <c r="C91" t="s">
        <v>2332</v>
      </c>
      <c r="E91" t="s">
        <v>2333</v>
      </c>
      <c r="F91" t="s">
        <v>2334</v>
      </c>
      <c r="G91" t="s">
        <v>2335</v>
      </c>
      <c r="H91" t="s">
        <v>2077</v>
      </c>
      <c r="K91" t="s">
        <v>1969</v>
      </c>
    </row>
    <row r="92" spans="1:11" x14ac:dyDescent="0.25">
      <c r="A92">
        <v>11</v>
      </c>
      <c r="B92">
        <v>12</v>
      </c>
      <c r="C92" t="s">
        <v>2336</v>
      </c>
      <c r="E92" t="s">
        <v>2337</v>
      </c>
      <c r="F92" t="s">
        <v>2338</v>
      </c>
      <c r="G92" t="s">
        <v>2339</v>
      </c>
      <c r="H92" t="s">
        <v>2340</v>
      </c>
      <c r="K92" t="s">
        <v>1969</v>
      </c>
    </row>
    <row r="94" spans="1:11" x14ac:dyDescent="0.25">
      <c r="A94">
        <v>0</v>
      </c>
      <c r="B94">
        <v>1</v>
      </c>
      <c r="C94" t="s">
        <v>2341</v>
      </c>
      <c r="E94" t="s">
        <v>2342</v>
      </c>
      <c r="F94" t="s">
        <v>2343</v>
      </c>
      <c r="G94" t="s">
        <v>2344</v>
      </c>
      <c r="H94" t="s">
        <v>2345</v>
      </c>
      <c r="K94" t="s">
        <v>1969</v>
      </c>
    </row>
    <row r="95" spans="1:11" x14ac:dyDescent="0.25">
      <c r="A95">
        <v>1</v>
      </c>
      <c r="B95">
        <v>2</v>
      </c>
      <c r="C95" t="s">
        <v>2346</v>
      </c>
      <c r="E95" t="s">
        <v>2347</v>
      </c>
      <c r="F95" t="s">
        <v>2348</v>
      </c>
      <c r="G95" t="s">
        <v>2000</v>
      </c>
      <c r="H95" t="s">
        <v>2349</v>
      </c>
      <c r="K95" t="s">
        <v>1969</v>
      </c>
    </row>
    <row r="96" spans="1:11" x14ac:dyDescent="0.25">
      <c r="A96">
        <v>2</v>
      </c>
      <c r="B96">
        <v>3</v>
      </c>
      <c r="C96" t="s">
        <v>2350</v>
      </c>
      <c r="D96" t="s">
        <v>2351</v>
      </c>
      <c r="E96" t="s">
        <v>2352</v>
      </c>
      <c r="F96" t="s">
        <v>2353</v>
      </c>
      <c r="G96" t="s">
        <v>2354</v>
      </c>
      <c r="K96" t="s">
        <v>1969</v>
      </c>
    </row>
    <row r="97" spans="1:11" x14ac:dyDescent="0.25">
      <c r="A97">
        <v>3</v>
      </c>
      <c r="B97">
        <v>4</v>
      </c>
      <c r="C97" t="s">
        <v>2355</v>
      </c>
      <c r="D97" t="s">
        <v>2356</v>
      </c>
      <c r="E97" t="s">
        <v>2357</v>
      </c>
      <c r="F97" t="s">
        <v>2358</v>
      </c>
      <c r="G97" t="s">
        <v>2359</v>
      </c>
      <c r="K97" t="s">
        <v>1969</v>
      </c>
    </row>
    <row r="98" spans="1:11" x14ac:dyDescent="0.25">
      <c r="A98">
        <v>4</v>
      </c>
      <c r="B98">
        <v>5</v>
      </c>
      <c r="C98" t="s">
        <v>2360</v>
      </c>
      <c r="D98" t="s">
        <v>2361</v>
      </c>
      <c r="E98" t="s">
        <v>2362</v>
      </c>
      <c r="F98" t="s">
        <v>2363</v>
      </c>
      <c r="G98" t="s">
        <v>2364</v>
      </c>
      <c r="H98" t="s">
        <v>2365</v>
      </c>
      <c r="I98" t="s">
        <v>2366</v>
      </c>
      <c r="K98" t="s">
        <v>1969</v>
      </c>
    </row>
    <row r="99" spans="1:11" x14ac:dyDescent="0.25">
      <c r="A99">
        <v>5</v>
      </c>
      <c r="B99">
        <v>6</v>
      </c>
      <c r="C99" t="s">
        <v>2367</v>
      </c>
      <c r="E99" t="s">
        <v>2368</v>
      </c>
      <c r="F99" t="s">
        <v>2369</v>
      </c>
      <c r="G99" t="s">
        <v>2097</v>
      </c>
      <c r="I99" t="s">
        <v>2370</v>
      </c>
      <c r="K99" t="s">
        <v>1969</v>
      </c>
    </row>
    <row r="100" spans="1:11" x14ac:dyDescent="0.25">
      <c r="A100">
        <v>6</v>
      </c>
      <c r="B100">
        <v>7</v>
      </c>
      <c r="C100" t="s">
        <v>2371</v>
      </c>
      <c r="E100" t="s">
        <v>2372</v>
      </c>
      <c r="F100" t="s">
        <v>2373</v>
      </c>
      <c r="G100" t="s">
        <v>2056</v>
      </c>
      <c r="K100" t="s">
        <v>1969</v>
      </c>
    </row>
    <row r="101" spans="1:11" x14ac:dyDescent="0.25">
      <c r="A101">
        <v>7</v>
      </c>
      <c r="B101">
        <v>8</v>
      </c>
      <c r="C101" t="s">
        <v>2374</v>
      </c>
      <c r="E101" t="s">
        <v>2375</v>
      </c>
      <c r="F101" t="s">
        <v>2376</v>
      </c>
      <c r="G101" t="s">
        <v>2377</v>
      </c>
      <c r="K101" t="s">
        <v>1969</v>
      </c>
    </row>
    <row r="102" spans="1:11" x14ac:dyDescent="0.25">
      <c r="A102">
        <v>8</v>
      </c>
      <c r="B102">
        <v>9</v>
      </c>
      <c r="C102" t="s">
        <v>2378</v>
      </c>
      <c r="F102" t="s">
        <v>2379</v>
      </c>
      <c r="G102" t="s">
        <v>2380</v>
      </c>
      <c r="H102" t="s">
        <v>2381</v>
      </c>
      <c r="K102" t="s">
        <v>1969</v>
      </c>
    </row>
    <row r="103" spans="1:11" x14ac:dyDescent="0.25">
      <c r="A103">
        <v>9</v>
      </c>
      <c r="B103">
        <v>10</v>
      </c>
      <c r="C103" t="s">
        <v>2382</v>
      </c>
      <c r="D103" t="s">
        <v>2383</v>
      </c>
      <c r="E103" t="s">
        <v>2384</v>
      </c>
      <c r="F103" t="s">
        <v>2385</v>
      </c>
      <c r="G103" t="s">
        <v>2386</v>
      </c>
      <c r="K103" t="s">
        <v>1969</v>
      </c>
    </row>
    <row r="104" spans="1:11" x14ac:dyDescent="0.25">
      <c r="A104">
        <v>10</v>
      </c>
      <c r="B104">
        <v>11</v>
      </c>
      <c r="C104" t="s">
        <v>2387</v>
      </c>
      <c r="E104" t="s">
        <v>2388</v>
      </c>
      <c r="F104" t="s">
        <v>2389</v>
      </c>
      <c r="G104" t="s">
        <v>2020</v>
      </c>
      <c r="K104" t="s">
        <v>1969</v>
      </c>
    </row>
    <row r="105" spans="1:11" x14ac:dyDescent="0.25">
      <c r="A105">
        <v>11</v>
      </c>
      <c r="B105">
        <v>12</v>
      </c>
      <c r="C105" t="s">
        <v>2390</v>
      </c>
      <c r="E105" t="s">
        <v>2391</v>
      </c>
      <c r="F105" t="s">
        <v>2392</v>
      </c>
      <c r="K105" t="s">
        <v>1969</v>
      </c>
    </row>
    <row r="107" spans="1:11" x14ac:dyDescent="0.25">
      <c r="A107">
        <v>0</v>
      </c>
      <c r="B107">
        <v>1</v>
      </c>
      <c r="C107" t="s">
        <v>2393</v>
      </c>
      <c r="E107" t="s">
        <v>2394</v>
      </c>
      <c r="F107" t="s">
        <v>2395</v>
      </c>
      <c r="K107" t="s">
        <v>1969</v>
      </c>
    </row>
    <row r="108" spans="1:11" x14ac:dyDescent="0.25">
      <c r="A108">
        <v>1</v>
      </c>
      <c r="B108">
        <v>2</v>
      </c>
      <c r="C108" t="s">
        <v>2396</v>
      </c>
      <c r="E108" t="s">
        <v>2397</v>
      </c>
      <c r="F108" t="s">
        <v>2398</v>
      </c>
      <c r="G108" t="s">
        <v>2092</v>
      </c>
      <c r="K108" t="s">
        <v>1969</v>
      </c>
    </row>
    <row r="109" spans="1:11" x14ac:dyDescent="0.25">
      <c r="A109">
        <v>2</v>
      </c>
      <c r="B109">
        <v>3</v>
      </c>
      <c r="C109" t="s">
        <v>2399</v>
      </c>
      <c r="E109" t="s">
        <v>2400</v>
      </c>
      <c r="F109" t="s">
        <v>2401</v>
      </c>
      <c r="G109" t="s">
        <v>2402</v>
      </c>
      <c r="K109" t="s">
        <v>1969</v>
      </c>
    </row>
    <row r="110" spans="1:11" x14ac:dyDescent="0.25">
      <c r="A110">
        <v>3</v>
      </c>
      <c r="B110">
        <v>4</v>
      </c>
      <c r="C110" t="s">
        <v>2403</v>
      </c>
      <c r="E110" t="s">
        <v>2404</v>
      </c>
      <c r="F110" t="s">
        <v>2405</v>
      </c>
      <c r="G110" t="s">
        <v>2406</v>
      </c>
      <c r="K110" t="s">
        <v>1969</v>
      </c>
    </row>
    <row r="111" spans="1:11" x14ac:dyDescent="0.25">
      <c r="A111">
        <v>4</v>
      </c>
      <c r="B111">
        <v>5</v>
      </c>
      <c r="C111" t="s">
        <v>2407</v>
      </c>
      <c r="E111" t="s">
        <v>2408</v>
      </c>
      <c r="F111" t="s">
        <v>2409</v>
      </c>
      <c r="G111" t="s">
        <v>2056</v>
      </c>
      <c r="H111" t="s">
        <v>2410</v>
      </c>
      <c r="K111" t="s">
        <v>1969</v>
      </c>
    </row>
    <row r="112" spans="1:11" x14ac:dyDescent="0.25">
      <c r="A112">
        <v>5</v>
      </c>
      <c r="B112">
        <v>6</v>
      </c>
      <c r="C112" t="s">
        <v>2411</v>
      </c>
      <c r="E112" t="s">
        <v>2412</v>
      </c>
      <c r="F112" t="s">
        <v>2413</v>
      </c>
      <c r="K112" t="s">
        <v>1969</v>
      </c>
    </row>
    <row r="113" spans="1:11" x14ac:dyDescent="0.25">
      <c r="A113">
        <v>6</v>
      </c>
      <c r="B113">
        <v>7</v>
      </c>
      <c r="C113" t="s">
        <v>2414</v>
      </c>
      <c r="E113" t="s">
        <v>2415</v>
      </c>
      <c r="F113" t="s">
        <v>2416</v>
      </c>
      <c r="G113" t="s">
        <v>2417</v>
      </c>
      <c r="K113" t="s">
        <v>1969</v>
      </c>
    </row>
    <row r="114" spans="1:11" x14ac:dyDescent="0.25">
      <c r="A114">
        <v>7</v>
      </c>
      <c r="B114">
        <v>8</v>
      </c>
      <c r="C114" t="s">
        <v>2418</v>
      </c>
      <c r="D114" t="s">
        <v>2419</v>
      </c>
      <c r="E114" t="s">
        <v>2420</v>
      </c>
      <c r="F114" t="s">
        <v>2421</v>
      </c>
      <c r="G114" t="s">
        <v>2218</v>
      </c>
      <c r="K114" t="s">
        <v>1969</v>
      </c>
    </row>
    <row r="115" spans="1:11" x14ac:dyDescent="0.25">
      <c r="A115">
        <v>8</v>
      </c>
      <c r="B115">
        <v>9</v>
      </c>
      <c r="C115" t="s">
        <v>2422</v>
      </c>
      <c r="E115" t="s">
        <v>2423</v>
      </c>
      <c r="F115" t="s">
        <v>2305</v>
      </c>
      <c r="G115" t="s">
        <v>2092</v>
      </c>
      <c r="K115" t="s">
        <v>1969</v>
      </c>
    </row>
    <row r="116" spans="1:11" x14ac:dyDescent="0.25">
      <c r="A116">
        <v>9</v>
      </c>
      <c r="B116">
        <v>10</v>
      </c>
      <c r="C116" t="s">
        <v>2424</v>
      </c>
      <c r="E116" t="s">
        <v>2425</v>
      </c>
      <c r="F116" t="s">
        <v>2426</v>
      </c>
      <c r="G116" t="s">
        <v>2427</v>
      </c>
      <c r="H116" t="s">
        <v>2428</v>
      </c>
      <c r="K116" t="s">
        <v>1969</v>
      </c>
    </row>
    <row r="117" spans="1:11" x14ac:dyDescent="0.25">
      <c r="A117">
        <v>10</v>
      </c>
      <c r="B117">
        <v>11</v>
      </c>
      <c r="C117" t="s">
        <v>2429</v>
      </c>
      <c r="E117" t="s">
        <v>2430</v>
      </c>
      <c r="F117" t="s">
        <v>2431</v>
      </c>
      <c r="G117" t="s">
        <v>2432</v>
      </c>
      <c r="K117" t="s">
        <v>1969</v>
      </c>
    </row>
    <row r="118" spans="1:11" x14ac:dyDescent="0.25">
      <c r="A118">
        <v>11</v>
      </c>
      <c r="B118">
        <v>12</v>
      </c>
      <c r="C118" t="s">
        <v>2433</v>
      </c>
      <c r="E118" t="s">
        <v>2434</v>
      </c>
      <c r="F118" t="s">
        <v>2435</v>
      </c>
      <c r="G118" t="s">
        <v>2436</v>
      </c>
      <c r="I118" t="s">
        <v>2437</v>
      </c>
      <c r="K118" t="s">
        <v>1969</v>
      </c>
    </row>
  </sheetData>
  <phoneticPr fontId="3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4025D-62BF-4A22-94BE-60035F42DA63}">
  <sheetPr codeName="工作表11"/>
  <dimension ref="A1:C11"/>
  <sheetViews>
    <sheetView workbookViewId="0"/>
  </sheetViews>
  <sheetFormatPr defaultRowHeight="15.75" x14ac:dyDescent="0.25"/>
  <sheetData>
    <row r="1" spans="1:3" x14ac:dyDescent="0.25">
      <c r="A1" t="s">
        <v>1</v>
      </c>
      <c r="B1" t="s">
        <v>1944</v>
      </c>
      <c r="C1" t="s">
        <v>1945</v>
      </c>
    </row>
    <row r="2" spans="1:3" x14ac:dyDescent="0.25">
      <c r="A2" t="s">
        <v>79</v>
      </c>
      <c r="B2" t="s">
        <v>1946</v>
      </c>
      <c r="C2" t="s">
        <v>1947</v>
      </c>
    </row>
    <row r="3" spans="1:3" x14ac:dyDescent="0.25">
      <c r="A3" t="s">
        <v>127</v>
      </c>
      <c r="B3" t="s">
        <v>1944</v>
      </c>
      <c r="C3" t="s">
        <v>1947</v>
      </c>
    </row>
    <row r="4" spans="1:3" x14ac:dyDescent="0.25">
      <c r="A4" t="s">
        <v>177</v>
      </c>
      <c r="B4" t="s">
        <v>1946</v>
      </c>
      <c r="C4" t="s">
        <v>1947</v>
      </c>
    </row>
    <row r="5" spans="1:3" x14ac:dyDescent="0.25">
      <c r="A5" t="s">
        <v>218</v>
      </c>
      <c r="B5" t="s">
        <v>1946</v>
      </c>
      <c r="C5" t="s">
        <v>1948</v>
      </c>
    </row>
    <row r="6" spans="1:3" x14ac:dyDescent="0.25">
      <c r="A6" t="s">
        <v>254</v>
      </c>
      <c r="B6" t="s">
        <v>1944</v>
      </c>
      <c r="C6" t="s">
        <v>1947</v>
      </c>
    </row>
    <row r="7" spans="1:3" x14ac:dyDescent="0.25">
      <c r="A7" t="s">
        <v>294</v>
      </c>
      <c r="B7" t="s">
        <v>1949</v>
      </c>
      <c r="C7" t="s">
        <v>1950</v>
      </c>
    </row>
    <row r="8" spans="1:3" x14ac:dyDescent="0.25">
      <c r="A8" t="s">
        <v>329</v>
      </c>
      <c r="B8" t="s">
        <v>1944</v>
      </c>
      <c r="C8" t="s">
        <v>1951</v>
      </c>
    </row>
    <row r="9" spans="1:3" x14ac:dyDescent="0.25">
      <c r="A9" t="s">
        <v>365</v>
      </c>
      <c r="B9" t="s">
        <v>1944</v>
      </c>
      <c r="C9" t="s">
        <v>1948</v>
      </c>
    </row>
    <row r="10" spans="1:3" x14ac:dyDescent="0.25">
      <c r="A10" t="s">
        <v>1952</v>
      </c>
    </row>
    <row r="11" spans="1:3" x14ac:dyDescent="0.25">
      <c r="A11" t="s">
        <v>1953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O12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9.28515625" style="7" bestFit="1" customWidth="1"/>
    <col min="3" max="3" width="11" style="7" bestFit="1" customWidth="1"/>
    <col min="4" max="4" width="6.28515625" style="7" bestFit="1" customWidth="1"/>
    <col min="5" max="5" width="8.5703125" style="7" bestFit="1" customWidth="1"/>
    <col min="6" max="9" width="6.28515625" style="7" bestFit="1" customWidth="1"/>
    <col min="10" max="10" width="6" style="7" bestFit="1" customWidth="1"/>
    <col min="11" max="11" width="5.28515625" style="7" bestFit="1" customWidth="1"/>
    <col min="12" max="12" width="7.85546875" style="148" bestFit="1" customWidth="1"/>
    <col min="13" max="13" width="10.85546875" bestFit="1" customWidth="1"/>
    <col min="14" max="14" width="8.5703125" bestFit="1" customWidth="1"/>
    <col min="15" max="15" width="4.7109375" bestFit="1" customWidth="1"/>
    <col min="16" max="16" width="5.42578125" bestFit="1" customWidth="1"/>
    <col min="17" max="17" width="6.28515625" bestFit="1" customWidth="1"/>
    <col min="18" max="18" width="5.42578125" bestFit="1" customWidth="1"/>
    <col min="19" max="19" width="6.140625" bestFit="1" customWidth="1"/>
    <col min="20" max="20" width="13" bestFit="1" customWidth="1"/>
    <col min="21" max="21" width="8.5703125" bestFit="1" customWidth="1"/>
    <col min="22" max="22" width="10.85546875" bestFit="1" customWidth="1"/>
    <col min="23" max="23" width="13.28515625" style="7" bestFit="1" customWidth="1"/>
    <col min="24" max="24" width="13" bestFit="1" customWidth="1"/>
    <col min="25" max="25" width="11" style="7" bestFit="1" customWidth="1"/>
    <col min="26" max="26" width="13" bestFit="1" customWidth="1"/>
    <col min="27" max="27" width="8.5703125" bestFit="1" customWidth="1"/>
    <col min="28" max="28" width="10.140625" bestFit="1" customWidth="1"/>
    <col min="29" max="29" width="8.5703125" bestFit="1" customWidth="1"/>
    <col min="30" max="30" width="6.28515625" bestFit="1" customWidth="1"/>
    <col min="31" max="31" width="10.85546875" bestFit="1" customWidth="1"/>
    <col min="32" max="32" width="8.5703125" bestFit="1" customWidth="1"/>
    <col min="33" max="33" width="8.7109375" bestFit="1" customWidth="1"/>
    <col min="34" max="34" width="8.5703125" bestFit="1" customWidth="1"/>
    <col min="35" max="35" width="10.42578125" bestFit="1" customWidth="1"/>
    <col min="36" max="37" width="6.28515625" bestFit="1" customWidth="1"/>
    <col min="38" max="38" width="8.5703125" bestFit="1" customWidth="1"/>
    <col min="39" max="39" width="16.7109375" bestFit="1" customWidth="1"/>
    <col min="40" max="40" width="60.140625" bestFit="1" customWidth="1"/>
    <col min="41" max="41" width="8.5703125" bestFit="1" customWidth="1"/>
  </cols>
  <sheetData>
    <row r="1" spans="1:41" s="5" customFormat="1" x14ac:dyDescent="0.25">
      <c r="A1" s="6" t="s">
        <v>2439</v>
      </c>
      <c r="B1" s="6" t="s">
        <v>2440</v>
      </c>
      <c r="C1" s="6" t="s">
        <v>2</v>
      </c>
      <c r="D1" s="6" t="s">
        <v>2527</v>
      </c>
      <c r="E1" s="6" t="s">
        <v>2508</v>
      </c>
      <c r="F1" s="6" t="s">
        <v>2509</v>
      </c>
      <c r="G1" s="6" t="s">
        <v>2510</v>
      </c>
      <c r="H1" s="6" t="s">
        <v>2528</v>
      </c>
      <c r="I1" s="6" t="s">
        <v>2531</v>
      </c>
      <c r="J1" s="6" t="s">
        <v>2529</v>
      </c>
      <c r="K1" s="6" t="s">
        <v>2530</v>
      </c>
      <c r="L1" s="147" t="s">
        <v>2458</v>
      </c>
      <c r="M1" s="5" t="s">
        <v>2511</v>
      </c>
      <c r="N1" s="5" t="s">
        <v>2441</v>
      </c>
      <c r="O1" s="5" t="s">
        <v>2460</v>
      </c>
      <c r="P1" s="5" t="s">
        <v>2462</v>
      </c>
      <c r="Q1" s="5" t="s">
        <v>2464</v>
      </c>
      <c r="R1" s="5" t="s">
        <v>2465</v>
      </c>
      <c r="S1" s="5" t="s">
        <v>2466</v>
      </c>
      <c r="T1" s="5" t="s">
        <v>2473</v>
      </c>
      <c r="U1" s="5" t="s">
        <v>3</v>
      </c>
      <c r="V1" s="5" t="s">
        <v>2467</v>
      </c>
      <c r="W1" s="6" t="s">
        <v>4</v>
      </c>
      <c r="X1" s="5" t="s">
        <v>2468</v>
      </c>
      <c r="Y1" s="6" t="s">
        <v>5</v>
      </c>
      <c r="Z1" s="5" t="s">
        <v>2469</v>
      </c>
      <c r="AA1" s="5" t="s">
        <v>6</v>
      </c>
      <c r="AB1" s="5" t="s">
        <v>2471</v>
      </c>
      <c r="AC1" s="5" t="s">
        <v>7</v>
      </c>
      <c r="AD1" s="5" t="s">
        <v>2448</v>
      </c>
      <c r="AE1" s="5" t="s">
        <v>2449</v>
      </c>
      <c r="AF1" s="5" t="s">
        <v>2442</v>
      </c>
      <c r="AG1" s="5" t="s">
        <v>2443</v>
      </c>
      <c r="AH1" s="5" t="s">
        <v>9</v>
      </c>
      <c r="AI1" s="5" t="s">
        <v>2472</v>
      </c>
      <c r="AJ1" s="5" t="s">
        <v>2445</v>
      </c>
      <c r="AK1" s="5" t="s">
        <v>2444</v>
      </c>
      <c r="AL1" s="5" t="s">
        <v>2446</v>
      </c>
      <c r="AM1" s="5" t="s">
        <v>10</v>
      </c>
      <c r="AN1" s="5" t="s">
        <v>11</v>
      </c>
      <c r="AO1" s="5" t="s">
        <v>2456</v>
      </c>
    </row>
    <row r="2" spans="1:41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147"/>
      <c r="W2" s="6"/>
      <c r="Y2" s="6"/>
    </row>
    <row r="3" spans="1:41" x14ac:dyDescent="0.25">
      <c r="A3" s="8" t="s">
        <v>1</v>
      </c>
      <c r="B3" s="7" t="str">
        <f>VLOOKUP(表格1[[#This Row],[場]],Raceinfo!$A$1:$C$9,3,0)</f>
        <v xml:space="preserve"> 第五班</v>
      </c>
      <c r="C3" s="7" t="str">
        <f>VLOOKUP(表格1[[#This Row],[場]],Raceinfo!$A$1:$C$9,2,0)</f>
        <v xml:space="preserve"> 1200米</v>
      </c>
    </row>
    <row r="4" spans="1:41" x14ac:dyDescent="0.25">
      <c r="A4" s="8" t="s">
        <v>1</v>
      </c>
      <c r="B4" s="7">
        <v>1</v>
      </c>
      <c r="C4" s="7" t="s">
        <v>12</v>
      </c>
      <c r="H4" s="7" t="str">
        <f>VLOOKUP(表格1[[#This Row],[馬名]],passdata!$B:$G,4,0)</f>
        <v>忠</v>
      </c>
      <c r="I4" s="7" t="str">
        <f>VLOOKUP(表格1[[#This Row],[馬名]],passdata!$B:$G,6,0)</f>
        <v/>
      </c>
      <c r="L4" s="148">
        <f t="shared" ref="L4:L33" si="0">T4+V4+(X4*0.3)+(Z4*0.3)+(AB4*0.4)+AI4</f>
        <v>0.38167401032702236</v>
      </c>
      <c r="M4" t="str">
        <f>VLOOKUP(表格1[[#This Row],[馬名]],'M2'!$A$4:$H$161,7,0)</f>
        <v>放頭</v>
      </c>
      <c r="N4">
        <v>2</v>
      </c>
      <c r="O4">
        <v>7</v>
      </c>
      <c r="P4">
        <v>3</v>
      </c>
      <c r="Q4">
        <v>3</v>
      </c>
      <c r="R4">
        <v>11</v>
      </c>
      <c r="S4">
        <v>3</v>
      </c>
      <c r="T4">
        <f t="shared" ref="T4:T33" si="1">((1-(N4/14))*0.1*IF(N4&lt;&gt;0,1,0)) + ((1-(O4/14))*0.1*IF(O4&lt;&gt;0,1,0)) + ((1-(P4/14))*0.1*IF(P4&lt;&gt;0,1,0)) + ((1-(Q4/14))*0.1*IF(Q4&lt;&gt;0,1,0))</f>
        <v>0.29285714285714287</v>
      </c>
      <c r="U4">
        <v>135</v>
      </c>
      <c r="V4">
        <f>VLOOKUP(表格1[[#This Row],[負磅]],W!$A$1:$B$32,2,FALSE)</f>
        <v>-0.1</v>
      </c>
      <c r="W4" s="7" t="s">
        <v>13</v>
      </c>
      <c r="X4">
        <f>VLOOKUP(表格1[[#This Row],[騎師]],J!$A$1:$B$45,2,FALSE)</f>
        <v>0.222</v>
      </c>
      <c r="Y4" s="7" t="s">
        <v>14</v>
      </c>
      <c r="Z4">
        <f>VLOOKUP(表格1[[#This Row],[練馬師]],T!$A$1:$B$23,2,FALSE)</f>
        <v>0.18072289156626506</v>
      </c>
      <c r="AA4">
        <v>11</v>
      </c>
      <c r="AB4">
        <f>VLOOKUP(表格1[[#This Row],[檔位]],'1200M'!$A$1:$B$14,2,0)</f>
        <v>0.17</v>
      </c>
      <c r="AC4">
        <v>40</v>
      </c>
      <c r="AD4">
        <v>1</v>
      </c>
      <c r="AE4">
        <v>9.43</v>
      </c>
      <c r="AG4">
        <v>452850</v>
      </c>
      <c r="AH4">
        <v>5</v>
      </c>
      <c r="AJ4">
        <v>0</v>
      </c>
      <c r="AK4" t="s">
        <v>16</v>
      </c>
      <c r="AL4">
        <v>22</v>
      </c>
      <c r="AM4" t="s">
        <v>17</v>
      </c>
      <c r="AN4" t="s">
        <v>18</v>
      </c>
    </row>
    <row r="5" spans="1:41" x14ac:dyDescent="0.25">
      <c r="A5" s="8" t="s">
        <v>1</v>
      </c>
      <c r="B5" s="7">
        <v>2</v>
      </c>
      <c r="C5" s="7" t="s">
        <v>19</v>
      </c>
      <c r="H5" s="7" t="str">
        <f>VLOOKUP(表格1[[#This Row],[馬名]],passdata!$B:$G,4,0)</f>
        <v/>
      </c>
      <c r="I5" s="7" t="str">
        <f>VLOOKUP(表格1[[#This Row],[馬名]],passdata!$B:$G,6,0)</f>
        <v/>
      </c>
      <c r="L5" s="148">
        <f t="shared" si="0"/>
        <v>0.221930932180394</v>
      </c>
      <c r="M5" t="str">
        <f>VLOOKUP(表格1[[#This Row],[馬名]],'M2'!$A$4:$H$161,7,0)</f>
        <v>中前</v>
      </c>
      <c r="N5">
        <v>14</v>
      </c>
      <c r="O5">
        <v>10</v>
      </c>
      <c r="P5">
        <v>13</v>
      </c>
      <c r="Q5">
        <v>8</v>
      </c>
      <c r="R5">
        <v>11</v>
      </c>
      <c r="S5">
        <v>14</v>
      </c>
      <c r="T5">
        <f t="shared" si="1"/>
        <v>7.857142857142857E-2</v>
      </c>
      <c r="U5">
        <v>132</v>
      </c>
      <c r="V5">
        <f>VLOOKUP(表格1[[#This Row],[負磅]],W!$A$1:$B$32,2,FALSE)</f>
        <v>-7.0000000000000007E-2</v>
      </c>
      <c r="W5" s="151" t="s">
        <v>20</v>
      </c>
      <c r="X5" s="30">
        <f>VLOOKUP(表格1[[#This Row],[騎師]],J!$A$1:$B$45,2,FALSE)</f>
        <v>0.16981132075471697</v>
      </c>
      <c r="Y5" s="151" t="s">
        <v>21</v>
      </c>
      <c r="Z5">
        <f>VLOOKUP(表格1[[#This Row],[練馬師]],T!$A$1:$B$23,2,FALSE)</f>
        <v>0.20805369127516779</v>
      </c>
      <c r="AA5">
        <v>6</v>
      </c>
      <c r="AB5">
        <f>VLOOKUP(表格1[[#This Row],[檔位]],'1200M'!$A$1:$B$14,2,0)</f>
        <v>0.25</v>
      </c>
      <c r="AC5">
        <v>39</v>
      </c>
      <c r="AD5">
        <v>1</v>
      </c>
      <c r="AE5">
        <v>10.17</v>
      </c>
      <c r="AG5">
        <v>0</v>
      </c>
      <c r="AH5">
        <v>5</v>
      </c>
      <c r="AJ5">
        <v>-3</v>
      </c>
      <c r="AK5" t="s">
        <v>23</v>
      </c>
      <c r="AL5">
        <v>25</v>
      </c>
      <c r="AM5" t="s">
        <v>17</v>
      </c>
      <c r="AN5" t="s">
        <v>24</v>
      </c>
    </row>
    <row r="6" spans="1:41" x14ac:dyDescent="0.25">
      <c r="A6" s="8" t="s">
        <v>1</v>
      </c>
      <c r="B6" s="7">
        <v>3</v>
      </c>
      <c r="C6" s="7" t="s">
        <v>25</v>
      </c>
      <c r="H6" s="7" t="str">
        <f>VLOOKUP(表格1[[#This Row],[馬名]],passdata!$B:$G,4,0)</f>
        <v/>
      </c>
      <c r="I6" s="7" t="str">
        <f>VLOOKUP(表格1[[#This Row],[馬名]],passdata!$B:$G,6,0)</f>
        <v/>
      </c>
      <c r="L6" s="148">
        <f t="shared" si="0"/>
        <v>0.24197223237120935</v>
      </c>
      <c r="M6" t="str">
        <f>VLOOKUP(表格1[[#This Row],[馬名]],'M2'!$A$4:$H$161,7,0)</f>
        <v>中後</v>
      </c>
      <c r="N6">
        <v>11</v>
      </c>
      <c r="O6">
        <v>11</v>
      </c>
      <c r="P6">
        <v>12</v>
      </c>
      <c r="Q6">
        <v>9</v>
      </c>
      <c r="R6">
        <v>9</v>
      </c>
      <c r="S6">
        <v>8</v>
      </c>
      <c r="T6">
        <f t="shared" si="1"/>
        <v>9.285714285714286E-2</v>
      </c>
      <c r="U6">
        <v>133</v>
      </c>
      <c r="V6">
        <f>VLOOKUP(表格1[[#This Row],[負磅]],W!$A$1:$B$32,2,FALSE)</f>
        <v>-0.08</v>
      </c>
      <c r="W6" s="7" t="s">
        <v>26</v>
      </c>
      <c r="X6">
        <f>VLOOKUP(表格1[[#This Row],[騎師]],J!$A$1:$B$45,2,FALSE)</f>
        <v>0.17647058823529413</v>
      </c>
      <c r="Y6" s="7" t="s">
        <v>27</v>
      </c>
      <c r="Z6">
        <f>VLOOKUP(表格1[[#This Row],[練馬師]],T!$A$1:$B$23,2,FALSE)</f>
        <v>0.17391304347826086</v>
      </c>
      <c r="AA6">
        <v>5</v>
      </c>
      <c r="AB6">
        <f>VLOOKUP(表格1[[#This Row],[檔位]],'1200M'!$A$1:$B$14,2,0)</f>
        <v>0.31</v>
      </c>
      <c r="AC6">
        <v>38</v>
      </c>
      <c r="AD6">
        <v>1</v>
      </c>
      <c r="AE6">
        <v>10.79</v>
      </c>
      <c r="AG6">
        <v>0</v>
      </c>
      <c r="AH6">
        <v>4</v>
      </c>
      <c r="AJ6">
        <v>-2</v>
      </c>
      <c r="AK6" t="s">
        <v>23</v>
      </c>
      <c r="AL6">
        <v>22</v>
      </c>
      <c r="AM6" t="s">
        <v>17</v>
      </c>
      <c r="AN6" t="s">
        <v>29</v>
      </c>
    </row>
    <row r="7" spans="1:41" x14ac:dyDescent="0.25">
      <c r="A7" s="8" t="s">
        <v>1</v>
      </c>
      <c r="B7" s="7">
        <v>4</v>
      </c>
      <c r="C7" s="7" t="s">
        <v>30</v>
      </c>
      <c r="H7" s="7" t="str">
        <f>VLOOKUP(表格1[[#This Row],[馬名]],passdata!$B:$G,4,0)</f>
        <v/>
      </c>
      <c r="I7" s="7" t="str">
        <f>VLOOKUP(表格1[[#This Row],[馬名]],passdata!$B:$G,6,0)</f>
        <v/>
      </c>
      <c r="L7" s="148">
        <f t="shared" si="0"/>
        <v>0.50527949484878698</v>
      </c>
      <c r="M7" t="str">
        <f>VLOOKUP(表格1[[#This Row],[馬名]],'M2'!$A$4:$H$161,7,0)</f>
        <v>中後</v>
      </c>
      <c r="N7">
        <v>3</v>
      </c>
      <c r="O7">
        <v>5</v>
      </c>
      <c r="P7">
        <v>6</v>
      </c>
      <c r="Q7">
        <v>7</v>
      </c>
      <c r="R7">
        <v>6</v>
      </c>
      <c r="S7">
        <v>8</v>
      </c>
      <c r="T7">
        <f t="shared" si="1"/>
        <v>0.25</v>
      </c>
      <c r="U7">
        <v>133</v>
      </c>
      <c r="V7">
        <f>VLOOKUP(表格1[[#This Row],[負磅]],W!$A$1:$B$32,2,FALSE)</f>
        <v>-0.08</v>
      </c>
      <c r="W7" s="7" t="s">
        <v>31</v>
      </c>
      <c r="X7">
        <f>VLOOKUP(表格1[[#This Row],[騎師]],J!$A$1:$B$45,2,FALSE)</f>
        <v>0.4519774011299435</v>
      </c>
      <c r="Y7" s="7" t="s">
        <v>32</v>
      </c>
      <c r="Z7">
        <f>VLOOKUP(表格1[[#This Row],[練馬師]],T!$A$1:$B$23,2,FALSE)</f>
        <v>0.38562091503267976</v>
      </c>
      <c r="AA7">
        <v>9</v>
      </c>
      <c r="AB7">
        <f>VLOOKUP(表格1[[#This Row],[檔位]],'1200M'!$A$1:$B$14,2,0)</f>
        <v>0.21</v>
      </c>
      <c r="AC7">
        <v>38</v>
      </c>
      <c r="AD7">
        <v>1</v>
      </c>
      <c r="AE7">
        <v>9.91</v>
      </c>
      <c r="AG7">
        <v>172150</v>
      </c>
      <c r="AH7">
        <v>4</v>
      </c>
      <c r="AJ7">
        <v>0</v>
      </c>
      <c r="AK7" t="s">
        <v>34</v>
      </c>
      <c r="AL7">
        <v>22</v>
      </c>
      <c r="AM7" t="s">
        <v>35</v>
      </c>
      <c r="AN7" t="s">
        <v>36</v>
      </c>
    </row>
    <row r="8" spans="1:41" x14ac:dyDescent="0.25">
      <c r="A8" s="8" t="s">
        <v>1</v>
      </c>
      <c r="B8" s="7">
        <v>5</v>
      </c>
      <c r="C8" s="7" t="s">
        <v>37</v>
      </c>
      <c r="H8" s="7" t="str">
        <f>VLOOKUP(表格1[[#This Row],[馬名]],passdata!$B:$G,4,0)</f>
        <v>忠</v>
      </c>
      <c r="I8" s="7" t="str">
        <f>VLOOKUP(表格1[[#This Row],[馬名]],passdata!$B:$G,6,0)</f>
        <v/>
      </c>
      <c r="L8" s="148">
        <f t="shared" si="0"/>
        <v>0.47317949247169799</v>
      </c>
      <c r="M8" t="str">
        <f>VLOOKUP(表格1[[#This Row],[馬名]],'M2'!$A$4:$H$161,7,0)</f>
        <v>中後</v>
      </c>
      <c r="N8">
        <v>4</v>
      </c>
      <c r="O8">
        <v>1</v>
      </c>
      <c r="P8">
        <v>3</v>
      </c>
      <c r="Q8">
        <v>10</v>
      </c>
      <c r="R8">
        <v>8</v>
      </c>
      <c r="S8">
        <v>10</v>
      </c>
      <c r="T8">
        <f t="shared" si="1"/>
        <v>0.27142857142857146</v>
      </c>
      <c r="U8">
        <v>130</v>
      </c>
      <c r="V8">
        <f>VLOOKUP(表格1[[#This Row],[負磅]],W!$A$1:$B$32,2,FALSE)</f>
        <v>-0.05</v>
      </c>
      <c r="W8" s="151" t="s">
        <v>38</v>
      </c>
      <c r="X8" s="30">
        <f>VLOOKUP(表格1[[#This Row],[騎師]],J!$A$1:$B$45,2,FALSE)</f>
        <v>0.25984251968503935</v>
      </c>
      <c r="Y8" s="151" t="s">
        <v>39</v>
      </c>
      <c r="Z8">
        <f>VLOOKUP(表格1[[#This Row],[練馬師]],T!$A$1:$B$23,2,FALSE)</f>
        <v>0.19266055045871561</v>
      </c>
      <c r="AA8">
        <v>7</v>
      </c>
      <c r="AB8">
        <f>VLOOKUP(表格1[[#This Row],[檔位]],'1200M'!$A$1:$B$14,2,0)</f>
        <v>0.28999999999999998</v>
      </c>
      <c r="AC8">
        <v>37</v>
      </c>
      <c r="AD8">
        <v>1</v>
      </c>
      <c r="AE8">
        <v>9.61</v>
      </c>
      <c r="AG8">
        <v>643125</v>
      </c>
      <c r="AH8">
        <v>7</v>
      </c>
      <c r="AJ8">
        <v>0</v>
      </c>
      <c r="AK8" t="s">
        <v>23</v>
      </c>
      <c r="AL8">
        <v>35</v>
      </c>
      <c r="AM8" t="s">
        <v>17</v>
      </c>
      <c r="AN8" t="s">
        <v>41</v>
      </c>
    </row>
    <row r="9" spans="1:41" x14ac:dyDescent="0.25">
      <c r="A9" s="8" t="s">
        <v>1</v>
      </c>
      <c r="B9" s="7">
        <v>6</v>
      </c>
      <c r="C9" s="7" t="s">
        <v>42</v>
      </c>
      <c r="H9" s="7" t="str">
        <f>VLOOKUP(表格1[[#This Row],[馬名]],passdata!$B:$G,4,0)</f>
        <v/>
      </c>
      <c r="I9" s="7" t="str">
        <f>VLOOKUP(表格1[[#This Row],[馬名]],passdata!$B:$G,6,0)</f>
        <v/>
      </c>
      <c r="L9" s="148">
        <f t="shared" si="0"/>
        <v>0.3008706199460916</v>
      </c>
      <c r="M9" t="str">
        <f>VLOOKUP(表格1[[#This Row],[馬名]],'M2'!$A$4:$H$161,7,0)</f>
        <v>中前</v>
      </c>
      <c r="N9">
        <v>1</v>
      </c>
      <c r="O9">
        <v>9</v>
      </c>
      <c r="P9">
        <v>14</v>
      </c>
      <c r="Q9">
        <v>8</v>
      </c>
      <c r="R9">
        <v>12</v>
      </c>
      <c r="S9">
        <v>10</v>
      </c>
      <c r="T9">
        <f t="shared" si="1"/>
        <v>0.17142857142857143</v>
      </c>
      <c r="U9">
        <v>131</v>
      </c>
      <c r="V9">
        <f>VLOOKUP(表格1[[#This Row],[負磅]],W!$A$1:$B$32,2,FALSE)</f>
        <v>-0.06</v>
      </c>
      <c r="W9" s="7" t="s">
        <v>43</v>
      </c>
      <c r="X9">
        <f>VLOOKUP(表格1[[#This Row],[騎師]],J!$A$1:$B$45,2,FALSE)</f>
        <v>0.24528301886792453</v>
      </c>
      <c r="Y9" s="7" t="s">
        <v>44</v>
      </c>
      <c r="Z9">
        <f>VLOOKUP(表格1[[#This Row],[練馬師]],T!$A$1:$B$23,2,FALSE)</f>
        <v>0.22619047619047619</v>
      </c>
      <c r="AA9">
        <v>12</v>
      </c>
      <c r="AB9">
        <f>VLOOKUP(表格1[[#This Row],[檔位]],'1200M'!$A$1:$B$14,2,0)</f>
        <v>0.12</v>
      </c>
      <c r="AC9">
        <v>36</v>
      </c>
      <c r="AD9">
        <v>1</v>
      </c>
      <c r="AE9">
        <v>9.6300000000000008</v>
      </c>
      <c r="AG9">
        <v>490000</v>
      </c>
      <c r="AH9">
        <v>4</v>
      </c>
      <c r="AJ9">
        <v>7</v>
      </c>
      <c r="AK9" t="s">
        <v>16</v>
      </c>
      <c r="AL9">
        <v>22</v>
      </c>
      <c r="AM9" t="s">
        <v>46</v>
      </c>
      <c r="AN9" t="s">
        <v>47</v>
      </c>
    </row>
    <row r="10" spans="1:41" x14ac:dyDescent="0.25">
      <c r="A10" s="8" t="s">
        <v>1</v>
      </c>
      <c r="B10" s="7">
        <v>7</v>
      </c>
      <c r="C10" s="7" t="s">
        <v>48</v>
      </c>
      <c r="D10" s="7">
        <v>3</v>
      </c>
      <c r="H10" s="7" t="str">
        <f>VLOOKUP(表格1[[#This Row],[馬名]],passdata!$B:$G,4,0)</f>
        <v/>
      </c>
      <c r="I10" s="7" t="str">
        <f>VLOOKUP(表格1[[#This Row],[馬名]],passdata!$B:$G,6,0)</f>
        <v/>
      </c>
      <c r="L10" s="148">
        <f t="shared" si="0"/>
        <v>0.44134669647675584</v>
      </c>
      <c r="M10" t="str">
        <f>VLOOKUP(表格1[[#This Row],[馬名]],'M2'!$A$4:$H$161,7,0)</f>
        <v>中後</v>
      </c>
      <c r="N10">
        <v>10</v>
      </c>
      <c r="O10">
        <v>5</v>
      </c>
      <c r="P10">
        <v>10</v>
      </c>
      <c r="Q10">
        <v>8</v>
      </c>
      <c r="R10">
        <v>9</v>
      </c>
      <c r="S10">
        <v>7</v>
      </c>
      <c r="T10">
        <f t="shared" si="1"/>
        <v>0.16428571428571428</v>
      </c>
      <c r="U10">
        <v>130</v>
      </c>
      <c r="V10">
        <f>VLOOKUP(表格1[[#This Row],[負磅]],W!$A$1:$B$32,2,FALSE)</f>
        <v>-0.05</v>
      </c>
      <c r="W10" s="7" t="s">
        <v>49</v>
      </c>
      <c r="X10">
        <f>VLOOKUP(表格1[[#This Row],[騎師]],J!$A$1:$B$45,2,FALSE)</f>
        <v>0.30275229357798167</v>
      </c>
      <c r="Y10" s="7" t="s">
        <v>50</v>
      </c>
      <c r="Z10">
        <f>VLOOKUP(表格1[[#This Row],[練馬師]],T!$A$1:$B$23,2,FALSE)</f>
        <v>0.29411764705882354</v>
      </c>
      <c r="AA10">
        <v>2</v>
      </c>
      <c r="AB10">
        <f>VLOOKUP(表格1[[#This Row],[檔位]],'1200M'!$A$1:$B$14,2,0)</f>
        <v>0.37</v>
      </c>
      <c r="AC10">
        <v>35</v>
      </c>
      <c r="AD10">
        <v>1</v>
      </c>
      <c r="AE10">
        <v>9.91</v>
      </c>
      <c r="AG10">
        <v>30625</v>
      </c>
      <c r="AH10">
        <v>4</v>
      </c>
      <c r="AJ10">
        <v>-2</v>
      </c>
      <c r="AK10" t="s">
        <v>16</v>
      </c>
      <c r="AL10">
        <v>35</v>
      </c>
      <c r="AM10" t="s">
        <v>17</v>
      </c>
      <c r="AN10" t="s">
        <v>51</v>
      </c>
    </row>
    <row r="11" spans="1:41" x14ac:dyDescent="0.25">
      <c r="A11" s="8" t="s">
        <v>1</v>
      </c>
      <c r="B11" s="7">
        <v>8</v>
      </c>
      <c r="C11" s="7" t="s">
        <v>52</v>
      </c>
      <c r="D11" s="7">
        <v>2</v>
      </c>
      <c r="G11" s="7" t="s">
        <v>2510</v>
      </c>
      <c r="H11" s="7" t="str">
        <f>VLOOKUP(表格1[[#This Row],[馬名]],passdata!$B:$G,4,0)</f>
        <v/>
      </c>
      <c r="I11" s="7" t="str">
        <f>VLOOKUP(表格1[[#This Row],[馬名]],passdata!$B:$G,6,0)</f>
        <v/>
      </c>
      <c r="L11" s="148">
        <f t="shared" si="0"/>
        <v>0.51487198105761656</v>
      </c>
      <c r="M11" t="str">
        <f>VLOOKUP(表格1[[#This Row],[馬名]],'M2'!$A$4:$H$161,7,0)</f>
        <v>中前</v>
      </c>
      <c r="N11">
        <v>9</v>
      </c>
      <c r="O11">
        <v>3</v>
      </c>
      <c r="P11">
        <v>6</v>
      </c>
      <c r="Q11">
        <v>6</v>
      </c>
      <c r="R11">
        <v>2</v>
      </c>
      <c r="S11">
        <v>6</v>
      </c>
      <c r="T11">
        <f t="shared" si="1"/>
        <v>0.22857142857142856</v>
      </c>
      <c r="U11">
        <v>126</v>
      </c>
      <c r="V11">
        <f>VLOOKUP(表格1[[#This Row],[負磅]],W!$A$1:$B$32,2,FALSE)</f>
        <v>-9.99999999999991E-3</v>
      </c>
      <c r="W11" s="7" t="s">
        <v>53</v>
      </c>
      <c r="X11">
        <f>VLOOKUP(表格1[[#This Row],[騎師]],J!$A$1:$B$45,2,FALSE)</f>
        <v>0.20799999999999999</v>
      </c>
      <c r="Y11" s="7" t="s">
        <v>54</v>
      </c>
      <c r="Z11">
        <f>VLOOKUP(表格1[[#This Row],[練馬師]],T!$A$1:$B$23,2,FALSE)</f>
        <v>0.25966850828729282</v>
      </c>
      <c r="AA11">
        <v>1</v>
      </c>
      <c r="AB11">
        <f>VLOOKUP(表格1[[#This Row],[檔位]],'1200M'!$A$1:$B$14,2,0)</f>
        <v>0.39</v>
      </c>
      <c r="AC11">
        <v>31</v>
      </c>
      <c r="AD11">
        <v>1</v>
      </c>
      <c r="AE11">
        <v>9.8699999999999992</v>
      </c>
      <c r="AG11">
        <v>459375</v>
      </c>
      <c r="AH11">
        <v>5</v>
      </c>
      <c r="AJ11">
        <v>-2</v>
      </c>
      <c r="AK11" t="s">
        <v>34</v>
      </c>
      <c r="AL11">
        <v>13</v>
      </c>
      <c r="AM11" t="s">
        <v>17</v>
      </c>
      <c r="AN11" t="s">
        <v>56</v>
      </c>
    </row>
    <row r="12" spans="1:41" x14ac:dyDescent="0.25">
      <c r="A12" s="8" t="s">
        <v>1</v>
      </c>
      <c r="B12" s="7">
        <v>9</v>
      </c>
      <c r="C12" s="7" t="s">
        <v>57</v>
      </c>
      <c r="G12" s="7" t="s">
        <v>2510</v>
      </c>
      <c r="H12" s="7" t="str">
        <f>VLOOKUP(表格1[[#This Row],[馬名]],passdata!$B:$G,4,0)</f>
        <v/>
      </c>
      <c r="I12" s="7" t="str">
        <f>VLOOKUP(表格1[[#This Row],[馬名]],passdata!$B:$G,6,0)</f>
        <v/>
      </c>
      <c r="L12" s="148">
        <f t="shared" si="0"/>
        <v>0.38286945812807882</v>
      </c>
      <c r="M12" t="str">
        <f>VLOOKUP(表格1[[#This Row],[馬名]],'M2'!$A$4:$H$161,7,0)</f>
        <v>放頭</v>
      </c>
      <c r="N12">
        <v>9</v>
      </c>
      <c r="O12">
        <v>9</v>
      </c>
      <c r="P12">
        <v>12</v>
      </c>
      <c r="Q12">
        <v>7</v>
      </c>
      <c r="R12">
        <v>9</v>
      </c>
      <c r="S12">
        <v>11</v>
      </c>
      <c r="T12">
        <f t="shared" si="1"/>
        <v>0.13571428571428573</v>
      </c>
      <c r="U12">
        <v>125</v>
      </c>
      <c r="V12">
        <f>VLOOKUP(表格1[[#This Row],[負磅]],W!$A$1:$B$32,2,FALSE)</f>
        <v>0</v>
      </c>
      <c r="W12" s="7" t="s">
        <v>58</v>
      </c>
      <c r="X12">
        <f>VLOOKUP(表格1[[#This Row],[騎師]],J!$A$1:$B$45,2,FALSE)</f>
        <v>0.20833333333333334</v>
      </c>
      <c r="Y12" s="7" t="s">
        <v>59</v>
      </c>
      <c r="Z12">
        <f>VLOOKUP(表格1[[#This Row],[練馬師]],T!$A$1:$B$23,2,FALSE)</f>
        <v>0.21551724137931033</v>
      </c>
      <c r="AA12">
        <v>4</v>
      </c>
      <c r="AB12">
        <f>VLOOKUP(表格1[[#This Row],[檔位]],'1200M'!$A$1:$B$14,2,0)</f>
        <v>0.3</v>
      </c>
      <c r="AC12">
        <v>30</v>
      </c>
      <c r="AD12">
        <v>1</v>
      </c>
      <c r="AE12">
        <v>10.48</v>
      </c>
      <c r="AG12">
        <v>0</v>
      </c>
      <c r="AH12">
        <v>5</v>
      </c>
      <c r="AJ12">
        <v>-2</v>
      </c>
      <c r="AK12" t="s">
        <v>16</v>
      </c>
      <c r="AL12">
        <v>22</v>
      </c>
      <c r="AM12" t="s">
        <v>61</v>
      </c>
      <c r="AN12" t="s">
        <v>62</v>
      </c>
    </row>
    <row r="13" spans="1:41" x14ac:dyDescent="0.25">
      <c r="A13" s="8" t="s">
        <v>1</v>
      </c>
      <c r="B13" s="7">
        <v>10</v>
      </c>
      <c r="C13" s="7" t="s">
        <v>63</v>
      </c>
      <c r="H13" s="7" t="str">
        <f>VLOOKUP(表格1[[#This Row],[馬名]],passdata!$B:$G,4,0)</f>
        <v/>
      </c>
      <c r="I13" s="7" t="str">
        <f>VLOOKUP(表格1[[#This Row],[馬名]],passdata!$B:$G,6,0)</f>
        <v/>
      </c>
      <c r="L13" s="148">
        <f t="shared" si="0"/>
        <v>0.49295536714125743</v>
      </c>
      <c r="M13" t="str">
        <f>VLOOKUP(表格1[[#This Row],[馬名]],'M2'!$A$4:$H$161,7,0)</f>
        <v>留後</v>
      </c>
      <c r="N13">
        <v>11</v>
      </c>
      <c r="O13">
        <v>1</v>
      </c>
      <c r="P13">
        <v>4</v>
      </c>
      <c r="Q13">
        <v>13</v>
      </c>
      <c r="R13">
        <v>6</v>
      </c>
      <c r="S13">
        <v>6</v>
      </c>
      <c r="T13">
        <f t="shared" si="1"/>
        <v>0.19285714285714287</v>
      </c>
      <c r="U13">
        <v>124</v>
      </c>
      <c r="V13">
        <f>VLOOKUP(表格1[[#This Row],[負磅]],W!$A$1:$B$32,2,FALSE)</f>
        <v>0.01</v>
      </c>
      <c r="W13" s="7" t="s">
        <v>64</v>
      </c>
      <c r="X13">
        <f>VLOOKUP(表格1[[#This Row],[騎師]],J!$A$1:$B$45,2,FALSE)</f>
        <v>0.31205673758865249</v>
      </c>
      <c r="Y13" s="7" t="s">
        <v>65</v>
      </c>
      <c r="Z13">
        <f>VLOOKUP(表格1[[#This Row],[練馬師]],T!$A$1:$B$23,2,FALSE)</f>
        <v>0.30827067669172931</v>
      </c>
      <c r="AA13">
        <v>3</v>
      </c>
      <c r="AB13">
        <f>VLOOKUP(表格1[[#This Row],[檔位]],'1200M'!$A$1:$B$14,2,0)</f>
        <v>0.26</v>
      </c>
      <c r="AC13">
        <v>29</v>
      </c>
      <c r="AD13">
        <v>1</v>
      </c>
      <c r="AE13">
        <v>10.210000000000001</v>
      </c>
      <c r="AG13">
        <v>560000</v>
      </c>
      <c r="AH13">
        <v>5</v>
      </c>
      <c r="AJ13">
        <v>0</v>
      </c>
      <c r="AK13" t="s">
        <v>34</v>
      </c>
      <c r="AL13">
        <v>13</v>
      </c>
      <c r="AN13" t="s">
        <v>67</v>
      </c>
    </row>
    <row r="14" spans="1:41" x14ac:dyDescent="0.25">
      <c r="A14" s="8" t="s">
        <v>1</v>
      </c>
      <c r="B14" s="7">
        <v>11</v>
      </c>
      <c r="C14" s="7" t="s">
        <v>68</v>
      </c>
      <c r="H14" s="7" t="str">
        <f>VLOOKUP(表格1[[#This Row],[馬名]],passdata!$B:$G,4,0)</f>
        <v/>
      </c>
      <c r="I14" s="7" t="str">
        <f>VLOOKUP(表格1[[#This Row],[馬名]],passdata!$B:$G,6,0)</f>
        <v/>
      </c>
      <c r="L14" s="148">
        <f t="shared" si="0"/>
        <v>0.41500008694896096</v>
      </c>
      <c r="M14" t="str">
        <f>VLOOKUP(表格1[[#This Row],[馬名]],'M2'!$A$4:$H$161,7,0)</f>
        <v>放頭</v>
      </c>
      <c r="N14">
        <v>12</v>
      </c>
      <c r="O14">
        <v>14</v>
      </c>
      <c r="P14">
        <v>8</v>
      </c>
      <c r="Q14">
        <v>5</v>
      </c>
      <c r="R14">
        <v>6</v>
      </c>
      <c r="S14">
        <v>7</v>
      </c>
      <c r="T14">
        <f t="shared" si="1"/>
        <v>0.12142857142857144</v>
      </c>
      <c r="U14">
        <v>118</v>
      </c>
      <c r="V14">
        <f>VLOOKUP(表格1[[#This Row],[負磅]],W!$A$1:$B$32,2,FALSE)</f>
        <v>7.0000000000000007E-2</v>
      </c>
      <c r="W14" s="7" t="s">
        <v>69</v>
      </c>
      <c r="X14">
        <f>VLOOKUP(表格1[[#This Row],[騎師]],J!$A$1:$B$45,2,FALSE)</f>
        <v>0.18867924528301888</v>
      </c>
      <c r="Y14" s="7" t="s">
        <v>70</v>
      </c>
      <c r="Z14">
        <f>VLOOKUP(表格1[[#This Row],[練馬師]],T!$A$1:$B$23,2,FALSE)</f>
        <v>0.23655913978494625</v>
      </c>
      <c r="AA14">
        <v>8</v>
      </c>
      <c r="AB14">
        <f>VLOOKUP(表格1[[#This Row],[檔位]],'1200M'!$A$1:$B$14,2,0)</f>
        <v>0.24</v>
      </c>
      <c r="AC14">
        <v>23</v>
      </c>
      <c r="AD14">
        <v>1</v>
      </c>
      <c r="AE14">
        <v>9.4700000000000006</v>
      </c>
      <c r="AG14">
        <v>48125</v>
      </c>
      <c r="AH14">
        <v>9</v>
      </c>
      <c r="AJ14">
        <v>-3</v>
      </c>
      <c r="AK14" t="s">
        <v>23</v>
      </c>
      <c r="AL14">
        <v>28</v>
      </c>
      <c r="AM14" t="s">
        <v>72</v>
      </c>
      <c r="AN14" t="s">
        <v>73</v>
      </c>
    </row>
    <row r="15" spans="1:41" x14ac:dyDescent="0.25">
      <c r="A15" s="8" t="s">
        <v>1</v>
      </c>
      <c r="B15" s="7">
        <v>12</v>
      </c>
      <c r="C15" s="7" t="s">
        <v>74</v>
      </c>
      <c r="D15" s="7">
        <v>1</v>
      </c>
      <c r="H15" s="7" t="str">
        <f>VLOOKUP(表格1[[#This Row],[馬名]],passdata!$B:$G,4,0)</f>
        <v>忠</v>
      </c>
      <c r="I15" s="7" t="str">
        <f>VLOOKUP(表格1[[#This Row],[馬名]],passdata!$B:$G,6,0)</f>
        <v/>
      </c>
      <c r="L15" s="148">
        <f t="shared" si="0"/>
        <v>0.52926836581709147</v>
      </c>
      <c r="M15" t="str">
        <f>VLOOKUP(表格1[[#This Row],[馬名]],'M2'!$A$4:$H$161,7,0)</f>
        <v>中後</v>
      </c>
      <c r="N15">
        <v>4</v>
      </c>
      <c r="O15">
        <v>3</v>
      </c>
      <c r="P15">
        <v>7</v>
      </c>
      <c r="Q15">
        <v>7</v>
      </c>
      <c r="R15">
        <v>5</v>
      </c>
      <c r="S15">
        <v>9</v>
      </c>
      <c r="T15">
        <f t="shared" si="1"/>
        <v>0.25</v>
      </c>
      <c r="U15">
        <v>113</v>
      </c>
      <c r="V15">
        <f>VLOOKUP(表格1[[#This Row],[負磅]],W!$A$1:$B$32,2,FALSE)</f>
        <v>0.12</v>
      </c>
      <c r="W15" s="7" t="s">
        <v>75</v>
      </c>
      <c r="X15">
        <f>VLOOKUP(表格1[[#This Row],[騎師]],J!$A$1:$B$45,2,FALSE)</f>
        <v>0.13043478260869565</v>
      </c>
      <c r="Y15" s="7" t="s">
        <v>76</v>
      </c>
      <c r="Z15">
        <f>VLOOKUP(表格1[[#This Row],[練馬師]],T!$A$1:$B$23,2,FALSE)</f>
        <v>0.21379310344827587</v>
      </c>
      <c r="AA15">
        <v>10</v>
      </c>
      <c r="AB15">
        <f>VLOOKUP(表格1[[#This Row],[檔位]],'1200M'!$A$1:$B$14,2,0)</f>
        <v>0.14000000000000001</v>
      </c>
      <c r="AC15">
        <v>18</v>
      </c>
      <c r="AD15">
        <v>1</v>
      </c>
      <c r="AE15">
        <v>9.86</v>
      </c>
      <c r="AG15">
        <v>183750</v>
      </c>
      <c r="AH15">
        <v>5</v>
      </c>
      <c r="AJ15">
        <v>-1</v>
      </c>
      <c r="AK15" t="s">
        <v>16</v>
      </c>
      <c r="AL15">
        <v>22</v>
      </c>
      <c r="AM15" t="s">
        <v>46</v>
      </c>
      <c r="AN15" t="s">
        <v>78</v>
      </c>
    </row>
    <row r="17" spans="1:40" x14ac:dyDescent="0.25">
      <c r="A17" s="9" t="s">
        <v>79</v>
      </c>
      <c r="B17" s="7" t="str">
        <f>VLOOKUP(表格1[[#This Row],[場]],Raceinfo!$A$1:$C$9,3,0)</f>
        <v xml:space="preserve"> 第四班</v>
      </c>
      <c r="C17" s="7" t="str">
        <f>VLOOKUP(表格1[[#This Row],[場]],Raceinfo!$A$1:$C$9,2,0)</f>
        <v xml:space="preserve"> 1650米</v>
      </c>
    </row>
    <row r="18" spans="1:40" x14ac:dyDescent="0.25">
      <c r="A18" s="9" t="s">
        <v>79</v>
      </c>
      <c r="B18" s="7">
        <v>1</v>
      </c>
      <c r="C18" s="7" t="s">
        <v>80</v>
      </c>
      <c r="H18" s="7" t="str">
        <f>VLOOKUP(表格1[[#This Row],[馬名]],passdata!$B:$G,4,0)</f>
        <v/>
      </c>
      <c r="I18" s="7" t="str">
        <f>VLOOKUP(表格1[[#This Row],[馬名]],passdata!$B:$G,6,0)</f>
        <v/>
      </c>
      <c r="L18" s="148">
        <f t="shared" si="0"/>
        <v>0.44078472313994976</v>
      </c>
      <c r="M18" t="str">
        <f>VLOOKUP(表格1[[#This Row],[馬名]],'M2'!$A$4:$H$161,7,0)</f>
        <v>中前</v>
      </c>
      <c r="N18">
        <v>7</v>
      </c>
      <c r="O18">
        <v>3</v>
      </c>
      <c r="P18">
        <v>7</v>
      </c>
      <c r="Q18">
        <v>1</v>
      </c>
      <c r="R18">
        <v>10</v>
      </c>
      <c r="S18">
        <v>9</v>
      </c>
      <c r="T18">
        <f t="shared" si="1"/>
        <v>0.27142857142857141</v>
      </c>
      <c r="U18">
        <v>135</v>
      </c>
      <c r="V18">
        <f>VLOOKUP(表格1[[#This Row],[負磅]],W!$A$1:$B$32,2,FALSE)</f>
        <v>-0.1</v>
      </c>
      <c r="W18" s="7" t="s">
        <v>64</v>
      </c>
      <c r="X18">
        <f>VLOOKUP(表格1[[#This Row],[騎師]],J!$A$1:$B$45,2,FALSE)</f>
        <v>0.31205673758865249</v>
      </c>
      <c r="Y18" s="8" t="s">
        <v>81</v>
      </c>
      <c r="Z18">
        <f>VLOOKUP(表格1[[#This Row],[練馬師]],T!$A$1:$B$23,2,FALSE)</f>
        <v>0.2391304347826087</v>
      </c>
      <c r="AA18">
        <v>7</v>
      </c>
      <c r="AB18">
        <f>VLOOKUP(表格1[[#This Row],[檔位]],'1650M'!$A$1:$B$14,2,0)</f>
        <v>0.26</v>
      </c>
      <c r="AC18">
        <v>60</v>
      </c>
      <c r="AD18">
        <v>1</v>
      </c>
      <c r="AE18">
        <v>39.28</v>
      </c>
      <c r="AG18">
        <v>816660</v>
      </c>
      <c r="AH18">
        <v>5</v>
      </c>
      <c r="AJ18">
        <v>0</v>
      </c>
      <c r="AK18" t="s">
        <v>16</v>
      </c>
      <c r="AL18">
        <v>7</v>
      </c>
      <c r="AM18" t="s">
        <v>46</v>
      </c>
      <c r="AN18" t="s">
        <v>83</v>
      </c>
    </row>
    <row r="19" spans="1:40" x14ac:dyDescent="0.25">
      <c r="A19" s="9" t="s">
        <v>79</v>
      </c>
      <c r="B19" s="7">
        <v>2</v>
      </c>
      <c r="C19" s="7" t="s">
        <v>84</v>
      </c>
      <c r="G19" s="7" t="s">
        <v>2510</v>
      </c>
      <c r="H19" s="7" t="str">
        <f>VLOOKUP(表格1[[#This Row],[馬名]],passdata!$B:$G,4,0)</f>
        <v/>
      </c>
      <c r="I19" s="7" t="str">
        <f>VLOOKUP(表格1[[#This Row],[馬名]],passdata!$B:$G,6,0)</f>
        <v/>
      </c>
      <c r="L19" s="148">
        <f t="shared" si="0"/>
        <v>0.40943626677190215</v>
      </c>
      <c r="M19" t="str">
        <f>VLOOKUP(表格1[[#This Row],[馬名]],'M2'!$A$4:$H$161,7,0)</f>
        <v>留後</v>
      </c>
      <c r="N19">
        <v>4</v>
      </c>
      <c r="O19">
        <v>6</v>
      </c>
      <c r="P19">
        <v>2</v>
      </c>
      <c r="Q19">
        <v>12</v>
      </c>
      <c r="R19">
        <v>9</v>
      </c>
      <c r="S19">
        <v>8</v>
      </c>
      <c r="T19">
        <f t="shared" si="1"/>
        <v>0.22857142857142859</v>
      </c>
      <c r="U19">
        <v>131</v>
      </c>
      <c r="V19">
        <f>VLOOKUP(表格1[[#This Row],[負磅]],W!$A$1:$B$32,2,FALSE)</f>
        <v>-0.06</v>
      </c>
      <c r="W19" s="151" t="s">
        <v>85</v>
      </c>
      <c r="X19" s="30">
        <f>VLOOKUP(表格1[[#This Row],[騎師]],J!$A$1:$B$45,2,FALSE)</f>
        <v>0.22321428571428573</v>
      </c>
      <c r="Y19" s="151" t="s">
        <v>54</v>
      </c>
      <c r="Z19">
        <f>VLOOKUP(表格1[[#This Row],[練馬師]],T!$A$1:$B$23,2,FALSE)</f>
        <v>0.25966850828729282</v>
      </c>
      <c r="AA19">
        <v>6</v>
      </c>
      <c r="AB19">
        <f>VLOOKUP(表格1[[#This Row],[檔位]],'1650M'!$A$1:$B$14,2,0)</f>
        <v>0.24</v>
      </c>
      <c r="AC19">
        <v>56</v>
      </c>
      <c r="AG19">
        <v>339300</v>
      </c>
      <c r="AH19">
        <v>4</v>
      </c>
      <c r="AJ19">
        <v>-1</v>
      </c>
      <c r="AK19" t="s">
        <v>86</v>
      </c>
      <c r="AL19">
        <v>25</v>
      </c>
      <c r="AM19" t="s">
        <v>87</v>
      </c>
      <c r="AN19" t="s">
        <v>88</v>
      </c>
    </row>
    <row r="20" spans="1:40" x14ac:dyDescent="0.25">
      <c r="A20" s="9" t="s">
        <v>79</v>
      </c>
      <c r="B20" s="7">
        <v>3</v>
      </c>
      <c r="C20" s="7" t="s">
        <v>89</v>
      </c>
      <c r="H20" s="7" t="str">
        <f>VLOOKUP(表格1[[#This Row],[馬名]],passdata!$B:$G,4,0)</f>
        <v/>
      </c>
      <c r="I20" s="7" t="str">
        <f>VLOOKUP(表格1[[#This Row],[馬名]],passdata!$B:$G,6,0)</f>
        <v/>
      </c>
      <c r="L20" s="148">
        <f t="shared" si="0"/>
        <v>0.259709243697479</v>
      </c>
      <c r="M20" t="str">
        <f>VLOOKUP(表格1[[#This Row],[馬名]],'M2'!$A$4:$H$161,7,0)</f>
        <v>中前</v>
      </c>
      <c r="N20">
        <v>10</v>
      </c>
      <c r="O20">
        <v>10</v>
      </c>
      <c r="P20">
        <v>10</v>
      </c>
      <c r="Q20">
        <v>12</v>
      </c>
      <c r="R20">
        <v>8</v>
      </c>
      <c r="S20">
        <v>4</v>
      </c>
      <c r="T20">
        <f t="shared" si="1"/>
        <v>0.1</v>
      </c>
      <c r="U20">
        <v>131</v>
      </c>
      <c r="V20">
        <f>VLOOKUP(表格1[[#This Row],[負磅]],W!$A$1:$B$32,2,FALSE)</f>
        <v>-0.06</v>
      </c>
      <c r="W20" s="7" t="s">
        <v>90</v>
      </c>
      <c r="X20">
        <f>VLOOKUP(表格1[[#This Row],[騎師]],J!$A$1:$B$45,2,FALSE)</f>
        <v>0.222</v>
      </c>
      <c r="Y20" s="7" t="s">
        <v>91</v>
      </c>
      <c r="Z20">
        <f>VLOOKUP(表格1[[#This Row],[練馬師]],T!$A$1:$B$23,2,FALSE)</f>
        <v>0.24369747899159663</v>
      </c>
      <c r="AA20">
        <v>12</v>
      </c>
      <c r="AB20">
        <f>VLOOKUP(表格1[[#This Row],[檔位]],'1650M'!$A$1:$B$14,2,0)</f>
        <v>0.2</v>
      </c>
      <c r="AC20">
        <v>56</v>
      </c>
      <c r="AD20">
        <v>1</v>
      </c>
      <c r="AE20">
        <v>39.29</v>
      </c>
      <c r="AG20">
        <v>0</v>
      </c>
      <c r="AH20">
        <v>7</v>
      </c>
      <c r="AJ20">
        <v>-2</v>
      </c>
      <c r="AK20" t="s">
        <v>16</v>
      </c>
      <c r="AL20">
        <v>18</v>
      </c>
      <c r="AM20" t="s">
        <v>46</v>
      </c>
      <c r="AN20" t="s">
        <v>93</v>
      </c>
    </row>
    <row r="21" spans="1:40" x14ac:dyDescent="0.25">
      <c r="A21" s="9" t="s">
        <v>79</v>
      </c>
      <c r="B21" s="7">
        <v>4</v>
      </c>
      <c r="C21" s="7" t="s">
        <v>94</v>
      </c>
      <c r="H21" s="7" t="str">
        <f>VLOOKUP(表格1[[#This Row],[馬名]],passdata!$B:$G,4,0)</f>
        <v/>
      </c>
      <c r="I21" s="7" t="str">
        <f>VLOOKUP(表格1[[#This Row],[馬名]],passdata!$B:$G,6,0)</f>
        <v/>
      </c>
      <c r="L21" s="148">
        <f t="shared" si="0"/>
        <v>0.46334669647675597</v>
      </c>
      <c r="M21" t="str">
        <f>VLOOKUP(表格1[[#This Row],[馬名]],'M2'!$A$4:$H$161,7,0)</f>
        <v>中前</v>
      </c>
      <c r="N21">
        <v>3</v>
      </c>
      <c r="O21">
        <v>1</v>
      </c>
      <c r="P21">
        <v>6</v>
      </c>
      <c r="Q21">
        <v>9</v>
      </c>
      <c r="R21">
        <v>9</v>
      </c>
      <c r="S21">
        <v>4</v>
      </c>
      <c r="T21">
        <f t="shared" si="1"/>
        <v>0.26428571428571429</v>
      </c>
      <c r="U21">
        <v>129</v>
      </c>
      <c r="V21">
        <f>VLOOKUP(表格1[[#This Row],[負磅]],W!$A$1:$B$32,2,FALSE)</f>
        <v>-3.9999999999999897E-2</v>
      </c>
      <c r="W21" s="7" t="s">
        <v>49</v>
      </c>
      <c r="X21">
        <f>VLOOKUP(表格1[[#This Row],[騎師]],J!$A$1:$B$45,2,FALSE)</f>
        <v>0.30275229357798167</v>
      </c>
      <c r="Y21" s="7" t="s">
        <v>50</v>
      </c>
      <c r="Z21">
        <f>VLOOKUP(表格1[[#This Row],[練馬師]],T!$A$1:$B$23,2,FALSE)</f>
        <v>0.29411764705882354</v>
      </c>
      <c r="AA21">
        <v>10</v>
      </c>
      <c r="AB21">
        <f>VLOOKUP(表格1[[#This Row],[檔位]],'1650M'!$A$1:$B$14,2,0)</f>
        <v>0.15</v>
      </c>
      <c r="AC21">
        <v>54</v>
      </c>
      <c r="AD21">
        <v>1</v>
      </c>
      <c r="AE21">
        <v>39.729999999999997</v>
      </c>
      <c r="AG21">
        <v>813150</v>
      </c>
      <c r="AH21">
        <v>8</v>
      </c>
      <c r="AJ21">
        <v>0</v>
      </c>
      <c r="AK21" t="s">
        <v>16</v>
      </c>
      <c r="AL21">
        <v>22</v>
      </c>
      <c r="AM21" t="s">
        <v>35</v>
      </c>
      <c r="AN21" t="s">
        <v>96</v>
      </c>
    </row>
    <row r="22" spans="1:40" x14ac:dyDescent="0.25">
      <c r="A22" s="9" t="s">
        <v>79</v>
      </c>
      <c r="B22" s="7">
        <v>5</v>
      </c>
      <c r="C22" s="7" t="s">
        <v>97</v>
      </c>
      <c r="H22" s="7" t="str">
        <f>VLOOKUP(表格1[[#This Row],[馬名]],passdata!$B:$G,4,0)</f>
        <v>忠</v>
      </c>
      <c r="I22" s="7" t="str">
        <f>VLOOKUP(表格1[[#This Row],[馬名]],passdata!$B:$G,6,0)</f>
        <v/>
      </c>
      <c r="L22" s="148">
        <f t="shared" si="0"/>
        <v>0.4257311513734659</v>
      </c>
      <c r="M22" t="str">
        <f>VLOOKUP(表格1[[#This Row],[馬名]],'M2'!$A$4:$H$161,7,0)</f>
        <v>中前</v>
      </c>
      <c r="N22">
        <v>1</v>
      </c>
      <c r="O22">
        <v>7</v>
      </c>
      <c r="P22">
        <v>3</v>
      </c>
      <c r="Q22" t="s">
        <v>2447</v>
      </c>
      <c r="R22">
        <v>8</v>
      </c>
      <c r="S22">
        <v>4</v>
      </c>
      <c r="T22">
        <v>0.22</v>
      </c>
      <c r="U22">
        <v>128</v>
      </c>
      <c r="V22">
        <f>VLOOKUP(表格1[[#This Row],[負磅]],W!$A$1:$B$32,2,FALSE)</f>
        <v>-2.9999999999999898E-2</v>
      </c>
      <c r="W22" s="7" t="s">
        <v>31</v>
      </c>
      <c r="X22">
        <f>VLOOKUP(表格1[[#This Row],[騎師]],J!$A$1:$B$45,2,FALSE)</f>
        <v>0.4519774011299435</v>
      </c>
      <c r="Y22" s="7" t="s">
        <v>76</v>
      </c>
      <c r="Z22">
        <f>VLOOKUP(表格1[[#This Row],[練馬師]],T!$A$1:$B$23,2,FALSE)</f>
        <v>0.21379310344827587</v>
      </c>
      <c r="AA22">
        <v>11</v>
      </c>
      <c r="AB22">
        <f>VLOOKUP(表格1[[#This Row],[檔位]],'1650M'!$A$1:$B$14,2,0)</f>
        <v>0.09</v>
      </c>
      <c r="AC22">
        <v>53</v>
      </c>
      <c r="AD22">
        <v>1</v>
      </c>
      <c r="AE22">
        <v>38.94</v>
      </c>
      <c r="AG22">
        <v>859950</v>
      </c>
      <c r="AH22">
        <v>5</v>
      </c>
      <c r="AJ22">
        <v>6</v>
      </c>
      <c r="AK22">
        <v>1</v>
      </c>
      <c r="AL22">
        <v>22</v>
      </c>
      <c r="AM22" t="s">
        <v>99</v>
      </c>
      <c r="AN22" t="s">
        <v>100</v>
      </c>
    </row>
    <row r="23" spans="1:40" x14ac:dyDescent="0.25">
      <c r="A23" s="9" t="s">
        <v>79</v>
      </c>
      <c r="B23" s="7">
        <v>6</v>
      </c>
      <c r="C23" s="7" t="s">
        <v>101</v>
      </c>
      <c r="G23" s="7" t="s">
        <v>2510</v>
      </c>
      <c r="H23" s="7" t="str">
        <f>VLOOKUP(表格1[[#This Row],[馬名]],passdata!$B:$G,4,0)</f>
        <v/>
      </c>
      <c r="I23" s="7" t="str">
        <f>VLOOKUP(表格1[[#This Row],[馬名]],passdata!$B:$G,6,0)</f>
        <v>倉</v>
      </c>
      <c r="L23" s="148">
        <f t="shared" si="0"/>
        <v>0.49861686746987965</v>
      </c>
      <c r="M23" t="str">
        <f>VLOOKUP(表格1[[#This Row],[馬名]],'M2'!$A$4:$H$161,7,0)</f>
        <v>中前</v>
      </c>
      <c r="N23">
        <v>6</v>
      </c>
      <c r="O23">
        <v>10</v>
      </c>
      <c r="P23">
        <v>11</v>
      </c>
      <c r="Q23">
        <v>1</v>
      </c>
      <c r="R23">
        <v>1</v>
      </c>
      <c r="S23">
        <v>4</v>
      </c>
      <c r="T23">
        <f t="shared" si="1"/>
        <v>0.2</v>
      </c>
      <c r="U23">
        <v>126</v>
      </c>
      <c r="V23">
        <f>VLOOKUP(表格1[[#This Row],[負磅]],W!$A$1:$B$32,2,FALSE)</f>
        <v>-9.99999999999991E-3</v>
      </c>
      <c r="W23" s="7" t="s">
        <v>53</v>
      </c>
      <c r="X23">
        <f>VLOOKUP(表格1[[#This Row],[騎師]],J!$A$1:$B$45,2,FALSE)</f>
        <v>0.20799999999999999</v>
      </c>
      <c r="Y23" s="7" t="s">
        <v>14</v>
      </c>
      <c r="Z23">
        <f>VLOOKUP(表格1[[#This Row],[練馬師]],T!$A$1:$B$23,2,FALSE)</f>
        <v>0.18072289156626506</v>
      </c>
      <c r="AA23">
        <v>1</v>
      </c>
      <c r="AB23">
        <f>VLOOKUP(表格1[[#This Row],[檔位]],'1650M'!$A$1:$B$14,2,0)</f>
        <v>0.48</v>
      </c>
      <c r="AC23">
        <v>51</v>
      </c>
      <c r="AD23">
        <v>1</v>
      </c>
      <c r="AE23">
        <v>40.159999999999997</v>
      </c>
      <c r="AG23">
        <v>23400</v>
      </c>
      <c r="AH23">
        <v>6</v>
      </c>
      <c r="AJ23">
        <v>-1</v>
      </c>
      <c r="AK23" t="s">
        <v>34</v>
      </c>
      <c r="AL23">
        <v>22</v>
      </c>
      <c r="AM23" t="s">
        <v>103</v>
      </c>
      <c r="AN23" t="s">
        <v>104</v>
      </c>
    </row>
    <row r="24" spans="1:40" x14ac:dyDescent="0.25">
      <c r="A24" s="9" t="s">
        <v>79</v>
      </c>
      <c r="B24" s="7">
        <v>7</v>
      </c>
      <c r="C24" s="7" t="s">
        <v>105</v>
      </c>
      <c r="H24" s="7" t="str">
        <f>VLOOKUP(表格1[[#This Row],[馬名]],passdata!$B:$G,4,0)</f>
        <v/>
      </c>
      <c r="I24" s="7" t="str">
        <f>VLOOKUP(表格1[[#This Row],[馬名]],passdata!$B:$G,6,0)</f>
        <v/>
      </c>
      <c r="L24" s="148">
        <f t="shared" si="0"/>
        <v>0.47172932330827066</v>
      </c>
      <c r="M24" t="str">
        <f>VLOOKUP(表格1[[#This Row],[馬名]],'M2'!$A$4:$H$161,7,0)</f>
        <v>中前</v>
      </c>
      <c r="N24">
        <v>7</v>
      </c>
      <c r="O24">
        <v>11</v>
      </c>
      <c r="P24">
        <v>1</v>
      </c>
      <c r="Q24">
        <v>10</v>
      </c>
      <c r="R24">
        <v>9</v>
      </c>
      <c r="S24">
        <v>7</v>
      </c>
      <c r="T24">
        <f t="shared" si="1"/>
        <v>0.19285714285714289</v>
      </c>
      <c r="U24">
        <v>122</v>
      </c>
      <c r="V24">
        <f>VLOOKUP(表格1[[#This Row],[負磅]],W!$A$1:$B$32,2,FALSE)</f>
        <v>0.03</v>
      </c>
      <c r="W24" s="7" t="s">
        <v>106</v>
      </c>
      <c r="X24">
        <f>VLOOKUP(表格1[[#This Row],[騎師]],J!$A$1:$B$45,2,FALSE)</f>
        <v>0.18796992481203006</v>
      </c>
      <c r="Y24" s="7" t="s">
        <v>65</v>
      </c>
      <c r="Z24">
        <f>VLOOKUP(表格1[[#This Row],[練馬師]],T!$A$1:$B$23,2,FALSE)</f>
        <v>0.30827067669172931</v>
      </c>
      <c r="AA24">
        <v>5</v>
      </c>
      <c r="AB24">
        <f>VLOOKUP(表格1[[#This Row],[檔位]],'1650M'!$A$1:$B$14,2,0)</f>
        <v>0.25</v>
      </c>
      <c r="AC24">
        <v>47</v>
      </c>
      <c r="AG24">
        <v>655200</v>
      </c>
      <c r="AH24">
        <v>4</v>
      </c>
      <c r="AJ24">
        <v>0</v>
      </c>
      <c r="AK24" t="s">
        <v>86</v>
      </c>
      <c r="AL24">
        <v>18</v>
      </c>
      <c r="AM24" t="s">
        <v>107</v>
      </c>
      <c r="AN24" t="s">
        <v>108</v>
      </c>
    </row>
    <row r="25" spans="1:40" x14ac:dyDescent="0.25">
      <c r="A25" s="9" t="s">
        <v>79</v>
      </c>
      <c r="B25" s="7">
        <v>8</v>
      </c>
      <c r="C25" s="7" t="s">
        <v>109</v>
      </c>
      <c r="H25" s="7" t="str">
        <f>VLOOKUP(表格1[[#This Row],[馬名]],passdata!$B:$G,4,0)</f>
        <v/>
      </c>
      <c r="I25" s="7" t="str">
        <f>VLOOKUP(表格1[[#This Row],[馬名]],passdata!$B:$G,6,0)</f>
        <v/>
      </c>
      <c r="L25" s="148">
        <f t="shared" si="0"/>
        <v>0.52032234961455504</v>
      </c>
      <c r="M25" t="str">
        <f>VLOOKUP(表格1[[#This Row],[馬名]],'M2'!$A$4:$H$161,7,0)</f>
        <v>中前</v>
      </c>
      <c r="N25">
        <v>11</v>
      </c>
      <c r="O25">
        <v>6</v>
      </c>
      <c r="P25">
        <v>3</v>
      </c>
      <c r="Q25">
        <v>4</v>
      </c>
      <c r="R25">
        <v>7</v>
      </c>
      <c r="S25">
        <v>5</v>
      </c>
      <c r="T25">
        <f t="shared" si="1"/>
        <v>0.22857142857142859</v>
      </c>
      <c r="U25">
        <v>119</v>
      </c>
      <c r="V25">
        <f>VLOOKUP(表格1[[#This Row],[負磅]],W!$A$1:$B$32,2,FALSE)</f>
        <v>0.06</v>
      </c>
      <c r="W25" s="151" t="s">
        <v>38</v>
      </c>
      <c r="X25" s="30">
        <f>VLOOKUP(表格1[[#This Row],[騎師]],J!$A$1:$B$45,2,FALSE)</f>
        <v>0.25984251968503935</v>
      </c>
      <c r="Y25" s="151" t="s">
        <v>39</v>
      </c>
      <c r="Z25">
        <f>VLOOKUP(表格1[[#This Row],[練馬師]],T!$A$1:$B$23,2,FALSE)</f>
        <v>0.19266055045871561</v>
      </c>
      <c r="AA25">
        <v>9</v>
      </c>
      <c r="AB25">
        <f>VLOOKUP(表格1[[#This Row],[檔位]],'1650M'!$A$1:$B$14,2,0)</f>
        <v>0.24</v>
      </c>
      <c r="AC25">
        <v>46</v>
      </c>
      <c r="AG25">
        <v>228150</v>
      </c>
      <c r="AH25">
        <v>4</v>
      </c>
      <c r="AJ25">
        <v>-2</v>
      </c>
      <c r="AK25" t="s">
        <v>86</v>
      </c>
      <c r="AL25">
        <v>25</v>
      </c>
      <c r="AM25" t="s">
        <v>110</v>
      </c>
      <c r="AN25" t="s">
        <v>111</v>
      </c>
    </row>
    <row r="26" spans="1:40" x14ac:dyDescent="0.25">
      <c r="A26" s="9" t="s">
        <v>79</v>
      </c>
      <c r="B26" s="7">
        <v>9</v>
      </c>
      <c r="C26" s="7" t="s">
        <v>112</v>
      </c>
      <c r="D26" s="7">
        <v>3</v>
      </c>
      <c r="H26" s="7" t="str">
        <f>VLOOKUP(表格1[[#This Row],[馬名]],passdata!$B:$G,4,0)</f>
        <v/>
      </c>
      <c r="I26" s="7" t="str">
        <f>VLOOKUP(表格1[[#This Row],[馬名]],passdata!$B:$G,6,0)</f>
        <v/>
      </c>
      <c r="L26" s="148">
        <f t="shared" si="0"/>
        <v>0.48531063459866702</v>
      </c>
      <c r="M26" t="str">
        <f>VLOOKUP(表格1[[#This Row],[馬名]],'M2'!$A$4:$H$161,7,0)</f>
        <v>中前</v>
      </c>
      <c r="N26">
        <v>8</v>
      </c>
      <c r="O26">
        <v>9</v>
      </c>
      <c r="P26">
        <v>6</v>
      </c>
      <c r="Q26">
        <v>7</v>
      </c>
      <c r="R26">
        <v>6</v>
      </c>
      <c r="S26">
        <v>5</v>
      </c>
      <c r="T26">
        <f t="shared" si="1"/>
        <v>0.18571428571428572</v>
      </c>
      <c r="U26">
        <v>120</v>
      </c>
      <c r="V26">
        <f>VLOOKUP(表格1[[#This Row],[負磅]],W!$A$1:$B$32,2,FALSE)</f>
        <v>0.05</v>
      </c>
      <c r="W26" s="7" t="s">
        <v>26</v>
      </c>
      <c r="X26">
        <f>VLOOKUP(表格1[[#This Row],[騎師]],J!$A$1:$B$45,2,FALSE)</f>
        <v>0.17647058823529413</v>
      </c>
      <c r="Y26" s="7" t="s">
        <v>59</v>
      </c>
      <c r="Z26">
        <f>VLOOKUP(表格1[[#This Row],[練馬師]],T!$A$1:$B$23,2,FALSE)</f>
        <v>0.21551724137931033</v>
      </c>
      <c r="AA26">
        <v>2</v>
      </c>
      <c r="AB26">
        <f>VLOOKUP(表格1[[#This Row],[檔位]],'1650M'!$A$1:$B$14,2,0)</f>
        <v>0.33</v>
      </c>
      <c r="AC26">
        <v>45</v>
      </c>
      <c r="AD26">
        <v>1</v>
      </c>
      <c r="AE26">
        <v>39.44</v>
      </c>
      <c r="AG26">
        <v>46800</v>
      </c>
      <c r="AH26">
        <v>7</v>
      </c>
      <c r="AJ26">
        <v>-2</v>
      </c>
      <c r="AK26" t="s">
        <v>86</v>
      </c>
      <c r="AL26">
        <v>22</v>
      </c>
      <c r="AM26" t="s">
        <v>114</v>
      </c>
      <c r="AN26" t="s">
        <v>115</v>
      </c>
    </row>
    <row r="27" spans="1:40" x14ac:dyDescent="0.25">
      <c r="A27" s="9" t="s">
        <v>79</v>
      </c>
      <c r="B27" s="7">
        <v>10</v>
      </c>
      <c r="C27" s="7" t="s">
        <v>116</v>
      </c>
      <c r="D27" s="7">
        <v>2</v>
      </c>
      <c r="H27" s="7" t="str">
        <f>VLOOKUP(表格1[[#This Row],[馬名]],passdata!$B:$G,4,0)</f>
        <v/>
      </c>
      <c r="I27" s="7" t="str">
        <f>VLOOKUP(表格1[[#This Row],[馬名]],passdata!$B:$G,6,0)</f>
        <v/>
      </c>
      <c r="L27" s="148">
        <f t="shared" si="0"/>
        <v>0.56961484593837541</v>
      </c>
      <c r="M27" t="str">
        <f>VLOOKUP(表格1[[#This Row],[馬名]],'M2'!$A$4:$H$161,7,0)</f>
        <v>中後</v>
      </c>
      <c r="N27">
        <v>2</v>
      </c>
      <c r="O27">
        <v>7</v>
      </c>
      <c r="P27">
        <v>6</v>
      </c>
      <c r="Q27">
        <v>10</v>
      </c>
      <c r="R27">
        <v>4</v>
      </c>
      <c r="S27">
        <v>4</v>
      </c>
      <c r="T27">
        <f t="shared" si="1"/>
        <v>0.22142857142857145</v>
      </c>
      <c r="U27">
        <v>120</v>
      </c>
      <c r="V27">
        <f>VLOOKUP(表格1[[#This Row],[負磅]],W!$A$1:$B$32,2,FALSE)</f>
        <v>0.05</v>
      </c>
      <c r="W27" s="7" t="s">
        <v>58</v>
      </c>
      <c r="X27">
        <f>VLOOKUP(表格1[[#This Row],[騎師]],J!$A$1:$B$45,2,FALSE)</f>
        <v>0.20833333333333334</v>
      </c>
      <c r="Y27" s="7" t="s">
        <v>32</v>
      </c>
      <c r="Z27">
        <f>VLOOKUP(表格1[[#This Row],[練馬師]],T!$A$1:$B$23,2,FALSE)</f>
        <v>0.38562091503267976</v>
      </c>
      <c r="AA27">
        <v>4</v>
      </c>
      <c r="AB27">
        <f>VLOOKUP(表格1[[#This Row],[檔位]],'1650M'!$A$1:$B$14,2,0)</f>
        <v>0.3</v>
      </c>
      <c r="AC27">
        <v>45</v>
      </c>
      <c r="AD27">
        <v>1</v>
      </c>
      <c r="AE27">
        <v>39.200000000000003</v>
      </c>
      <c r="AG27">
        <v>339300</v>
      </c>
      <c r="AH27">
        <v>8</v>
      </c>
      <c r="AJ27">
        <v>1</v>
      </c>
      <c r="AK27">
        <v>1</v>
      </c>
      <c r="AL27">
        <v>22</v>
      </c>
      <c r="AM27" t="s">
        <v>17</v>
      </c>
      <c r="AN27" t="s">
        <v>118</v>
      </c>
    </row>
    <row r="28" spans="1:40" x14ac:dyDescent="0.25">
      <c r="A28" s="9" t="s">
        <v>79</v>
      </c>
      <c r="B28" s="7">
        <v>11</v>
      </c>
      <c r="C28" s="7" t="s">
        <v>119</v>
      </c>
      <c r="H28" s="7" t="str">
        <f>VLOOKUP(表格1[[#This Row],[馬名]],passdata!$B:$G,4,0)</f>
        <v/>
      </c>
      <c r="I28" s="7" t="str">
        <f>VLOOKUP(表格1[[#This Row],[馬名]],passdata!$B:$G,6,0)</f>
        <v>倉</v>
      </c>
      <c r="L28" s="148">
        <f t="shared" si="0"/>
        <v>0.59469230769230774</v>
      </c>
      <c r="M28" t="str">
        <f>VLOOKUP(表格1[[#This Row],[馬名]],'M2'!$A$4:$H$161,7,0)</f>
        <v>中後</v>
      </c>
      <c r="N28">
        <v>9</v>
      </c>
      <c r="O28">
        <v>6</v>
      </c>
      <c r="P28">
        <v>4</v>
      </c>
      <c r="Q28">
        <v>2</v>
      </c>
      <c r="R28">
        <v>8</v>
      </c>
      <c r="S28">
        <v>3</v>
      </c>
      <c r="T28">
        <f t="shared" si="1"/>
        <v>0.25000000000000006</v>
      </c>
      <c r="U28">
        <v>119</v>
      </c>
      <c r="V28">
        <f>VLOOKUP(表格1[[#This Row],[負磅]],W!$A$1:$B$32,2,FALSE)</f>
        <v>0.06</v>
      </c>
      <c r="W28" s="7" t="s">
        <v>120</v>
      </c>
      <c r="X28">
        <f>VLOOKUP(表格1[[#This Row],[騎師]],J!$A$1:$B$45,2,FALSE)</f>
        <v>0.25833333333333336</v>
      </c>
      <c r="Y28" s="7" t="s">
        <v>121</v>
      </c>
      <c r="Z28">
        <f>VLOOKUP(表格1[[#This Row],[練馬師]],T!$A$1:$B$23,2,FALSE)</f>
        <v>0.31730769230769229</v>
      </c>
      <c r="AA28">
        <v>8</v>
      </c>
      <c r="AB28">
        <f>VLOOKUP(表格1[[#This Row],[檔位]],'1650M'!$A$1:$B$14,2,0)</f>
        <v>0.28000000000000003</v>
      </c>
      <c r="AC28">
        <v>44</v>
      </c>
      <c r="AD28">
        <v>1</v>
      </c>
      <c r="AE28">
        <v>40.82</v>
      </c>
      <c r="AG28">
        <v>93600</v>
      </c>
      <c r="AH28">
        <v>8</v>
      </c>
      <c r="AJ28">
        <v>-2</v>
      </c>
      <c r="AK28">
        <v>2</v>
      </c>
      <c r="AL28">
        <v>13</v>
      </c>
      <c r="AN28" t="s">
        <v>122</v>
      </c>
    </row>
    <row r="29" spans="1:40" x14ac:dyDescent="0.25">
      <c r="A29" s="9" t="s">
        <v>79</v>
      </c>
      <c r="B29" s="7">
        <v>12</v>
      </c>
      <c r="C29" s="7" t="s">
        <v>123</v>
      </c>
      <c r="D29" s="7">
        <v>1</v>
      </c>
      <c r="F29" s="7" t="s">
        <v>2509</v>
      </c>
      <c r="H29" s="7" t="str">
        <f>VLOOKUP(表格1[[#This Row],[馬名]],passdata!$B:$G,4,0)</f>
        <v>忠</v>
      </c>
      <c r="I29" s="7" t="str">
        <f>VLOOKUP(表格1[[#This Row],[馬名]],passdata!$B:$G,6,0)</f>
        <v/>
      </c>
      <c r="L29" s="148">
        <f t="shared" si="0"/>
        <v>0.6055396695183406</v>
      </c>
      <c r="M29" t="str">
        <f>VLOOKUP(表格1[[#This Row],[馬名]],'M2'!$A$4:$H$161,7,0)</f>
        <v>放頭</v>
      </c>
      <c r="N29">
        <v>12</v>
      </c>
      <c r="O29">
        <v>1</v>
      </c>
      <c r="P29">
        <v>7</v>
      </c>
      <c r="Q29">
        <v>2</v>
      </c>
      <c r="R29">
        <v>4</v>
      </c>
      <c r="S29">
        <v>5</v>
      </c>
      <c r="T29">
        <f t="shared" si="1"/>
        <v>0.24285714285714288</v>
      </c>
      <c r="U29">
        <v>113</v>
      </c>
      <c r="V29">
        <f>VLOOKUP(表格1[[#This Row],[負磅]],W!$A$1:$B$32,2,FALSE)</f>
        <v>0.12</v>
      </c>
      <c r="W29" s="7" t="s">
        <v>20</v>
      </c>
      <c r="X29">
        <f>VLOOKUP(表格1[[#This Row],[騎師]],J!$A$1:$B$45,2,FALSE)</f>
        <v>0.16981132075471697</v>
      </c>
      <c r="Y29" s="8" t="s">
        <v>81</v>
      </c>
      <c r="Z29">
        <f>VLOOKUP(表格1[[#This Row],[練馬師]],T!$A$1:$B$23,2,FALSE)</f>
        <v>0.2391304347826087</v>
      </c>
      <c r="AA29">
        <v>3</v>
      </c>
      <c r="AB29">
        <f>VLOOKUP(表格1[[#This Row],[檔位]],'1650M'!$A$1:$B$14,2,0)</f>
        <v>0.3</v>
      </c>
      <c r="AC29">
        <v>40</v>
      </c>
      <c r="AD29">
        <v>1</v>
      </c>
      <c r="AE29">
        <v>39.71</v>
      </c>
      <c r="AG29">
        <v>756875</v>
      </c>
      <c r="AH29">
        <v>4</v>
      </c>
      <c r="AJ29">
        <v>0</v>
      </c>
      <c r="AK29">
        <v>4</v>
      </c>
      <c r="AL29">
        <v>35</v>
      </c>
      <c r="AM29" t="s">
        <v>125</v>
      </c>
      <c r="AN29" t="s">
        <v>126</v>
      </c>
    </row>
    <row r="31" spans="1:40" x14ac:dyDescent="0.25">
      <c r="A31" s="8" t="s">
        <v>127</v>
      </c>
      <c r="B31" s="7" t="str">
        <f>VLOOKUP(表格1[[#This Row],[場]],Raceinfo!$A$1:$C$9,3,0)</f>
        <v xml:space="preserve"> 第四班</v>
      </c>
      <c r="C31" s="7" t="str">
        <f>VLOOKUP(表格1[[#This Row],[場]],Raceinfo!$A$1:$C$9,2,0)</f>
        <v xml:space="preserve"> 1200米</v>
      </c>
    </row>
    <row r="32" spans="1:40" x14ac:dyDescent="0.25">
      <c r="A32" s="8" t="s">
        <v>127</v>
      </c>
      <c r="B32" s="7">
        <v>1</v>
      </c>
      <c r="C32" s="7" t="s">
        <v>128</v>
      </c>
      <c r="H32" s="7" t="str">
        <f>VLOOKUP(表格1[[#This Row],[馬名]],passdata!$B:$G,4,0)</f>
        <v/>
      </c>
      <c r="I32" s="7" t="str">
        <f>VLOOKUP(表格1[[#This Row],[馬名]],passdata!$B:$G,6,0)</f>
        <v/>
      </c>
      <c r="L32" s="148">
        <f t="shared" si="0"/>
        <v>0.39209627329192542</v>
      </c>
      <c r="M32" t="str">
        <f>VLOOKUP(表格1[[#This Row],[馬名]],'M2'!$A$4:$H$161,7,0)</f>
        <v>放頭</v>
      </c>
      <c r="N32">
        <v>3</v>
      </c>
      <c r="O32">
        <v>6</v>
      </c>
      <c r="P32">
        <v>10</v>
      </c>
      <c r="Q32">
        <v>3</v>
      </c>
      <c r="R32">
        <v>11</v>
      </c>
      <c r="S32">
        <v>8</v>
      </c>
      <c r="T32">
        <f t="shared" si="1"/>
        <v>0.24285714285714285</v>
      </c>
      <c r="U32">
        <v>135</v>
      </c>
      <c r="V32">
        <f>VLOOKUP(表格1[[#This Row],[負磅]],W!$A$1:$B$32,2,FALSE)</f>
        <v>-0.1</v>
      </c>
      <c r="W32" s="7" t="s">
        <v>120</v>
      </c>
      <c r="X32">
        <f>VLOOKUP(表格1[[#This Row],[騎師]],J!$A$1:$B$45,2,FALSE)</f>
        <v>0.25833333333333336</v>
      </c>
      <c r="Y32" s="7" t="s">
        <v>81</v>
      </c>
      <c r="Z32">
        <f>VLOOKUP(表格1[[#This Row],[練馬師]],T!$A$1:$B$23,2,FALSE)</f>
        <v>0.2391304347826087</v>
      </c>
      <c r="AA32">
        <v>6</v>
      </c>
      <c r="AB32">
        <f>VLOOKUP(表格1[[#This Row],[檔位]],'1200M'!$A$1:$B$14,2,0)</f>
        <v>0.25</v>
      </c>
      <c r="AC32">
        <v>59</v>
      </c>
      <c r="AD32">
        <v>1</v>
      </c>
      <c r="AE32">
        <v>9.17</v>
      </c>
      <c r="AG32">
        <v>465000</v>
      </c>
      <c r="AH32">
        <v>6</v>
      </c>
      <c r="AJ32">
        <v>-1</v>
      </c>
      <c r="AK32" t="s">
        <v>34</v>
      </c>
      <c r="AL32">
        <v>22</v>
      </c>
      <c r="AM32" t="s">
        <v>17</v>
      </c>
      <c r="AN32" t="s">
        <v>130</v>
      </c>
    </row>
    <row r="33" spans="1:40" x14ac:dyDescent="0.25">
      <c r="A33" s="8" t="s">
        <v>127</v>
      </c>
      <c r="B33" s="7">
        <v>2</v>
      </c>
      <c r="C33" s="7" t="s">
        <v>131</v>
      </c>
      <c r="D33" s="7">
        <v>1</v>
      </c>
      <c r="G33" s="7" t="s">
        <v>2510</v>
      </c>
      <c r="H33" s="7" t="str">
        <f>VLOOKUP(表格1[[#This Row],[馬名]],passdata!$B:$G,4,0)</f>
        <v/>
      </c>
      <c r="I33" s="7" t="str">
        <f>VLOOKUP(表格1[[#This Row],[馬名]],passdata!$B:$G,6,0)</f>
        <v/>
      </c>
      <c r="L33" s="148">
        <f t="shared" si="0"/>
        <v>0.32507378932325126</v>
      </c>
      <c r="M33" t="str">
        <f>VLOOKUP(表格1[[#This Row],[馬名]],'M2'!$A$4:$H$161,7,0)</f>
        <v>中前</v>
      </c>
      <c r="N33">
        <v>2</v>
      </c>
      <c r="T33">
        <f t="shared" si="1"/>
        <v>8.5714285714285729E-2</v>
      </c>
      <c r="U33">
        <v>128</v>
      </c>
      <c r="V33">
        <f>VLOOKUP(表格1[[#This Row],[負磅]],W!$A$1:$B$32,2,FALSE)</f>
        <v>-2.9999999999999898E-2</v>
      </c>
      <c r="W33" s="151" t="s">
        <v>20</v>
      </c>
      <c r="X33" s="30">
        <f>VLOOKUP(表格1[[#This Row],[騎師]],J!$A$1:$B$45,2,FALSE)</f>
        <v>0.16981132075471697</v>
      </c>
      <c r="Y33" s="151" t="s">
        <v>21</v>
      </c>
      <c r="Z33">
        <f>VLOOKUP(表格1[[#This Row],[練馬師]],T!$A$1:$B$23,2,FALSE)</f>
        <v>0.20805369127516779</v>
      </c>
      <c r="AA33">
        <v>1</v>
      </c>
      <c r="AB33">
        <f>VLOOKUP(表格1[[#This Row],[檔位]],'1200M'!$A$1:$B$14,2,0)</f>
        <v>0.39</v>
      </c>
      <c r="AC33">
        <v>54</v>
      </c>
      <c r="AD33">
        <v>1</v>
      </c>
      <c r="AE33">
        <v>9.48</v>
      </c>
      <c r="AG33">
        <v>245700</v>
      </c>
      <c r="AH33">
        <v>4</v>
      </c>
      <c r="AJ33">
        <v>2</v>
      </c>
      <c r="AK33" t="s">
        <v>34</v>
      </c>
      <c r="AL33">
        <v>22</v>
      </c>
      <c r="AM33" t="s">
        <v>46</v>
      </c>
      <c r="AN33" t="s">
        <v>133</v>
      </c>
    </row>
    <row r="34" spans="1:40" x14ac:dyDescent="0.25">
      <c r="A34" s="8" t="s">
        <v>127</v>
      </c>
      <c r="B34" s="7">
        <v>3</v>
      </c>
      <c r="C34" s="7" t="s">
        <v>134</v>
      </c>
      <c r="D34" s="7">
        <v>3</v>
      </c>
      <c r="F34" s="7" t="s">
        <v>2509</v>
      </c>
      <c r="G34" s="7" t="s">
        <v>2510</v>
      </c>
      <c r="H34" s="7" t="str">
        <f>VLOOKUP(表格1[[#This Row],[馬名]],passdata!$B:$G,4,0)</f>
        <v/>
      </c>
      <c r="I34" s="7" t="str">
        <f>VLOOKUP(表格1[[#This Row],[馬名]],passdata!$B:$G,6,0)</f>
        <v/>
      </c>
      <c r="L34" s="148">
        <f t="shared" ref="L34:L65" si="2">T34+V34+(X34*0.3)+(Z34*0.3)+(AB34*0.4)+AI34</f>
        <v>0.40076854521625171</v>
      </c>
      <c r="M34" t="str">
        <f>VLOOKUP(表格1[[#This Row],[馬名]],'M2'!$A$4:$H$161,7,0)</f>
        <v>中前</v>
      </c>
      <c r="N34">
        <v>3</v>
      </c>
      <c r="O34">
        <v>3</v>
      </c>
      <c r="T34">
        <f t="shared" ref="T34:T65" si="3">((1-(N34/14))*0.1*IF(N34&lt;&gt;0,1,0)) + ((1-(O34/14))*0.1*IF(O34&lt;&gt;0,1,0)) + ((1-(P34/14))*0.1*IF(P34&lt;&gt;0,1,0)) + ((1-(Q34/14))*0.1*IF(Q34&lt;&gt;0,1,0))</f>
        <v>0.15714285714285714</v>
      </c>
      <c r="U34">
        <v>129</v>
      </c>
      <c r="V34">
        <f>VLOOKUP(表格1[[#This Row],[負磅]],W!$A$1:$B$32,2,FALSE)</f>
        <v>-3.9999999999999897E-2</v>
      </c>
      <c r="W34" s="151" t="s">
        <v>49</v>
      </c>
      <c r="X34" s="30">
        <f>VLOOKUP(表格1[[#This Row],[騎師]],J!$A$1:$B$45,2,FALSE)</f>
        <v>0.30275229357798167</v>
      </c>
      <c r="Y34" s="151" t="s">
        <v>135</v>
      </c>
      <c r="Z34">
        <f>VLOOKUP(表格1[[#This Row],[練馬師]],T!$A$1:$B$23,2,FALSE)</f>
        <v>0.29599999999999999</v>
      </c>
      <c r="AA34">
        <v>3</v>
      </c>
      <c r="AB34">
        <f>VLOOKUP(表格1[[#This Row],[檔位]],'1200M'!$A$1:$B$14,2,0)</f>
        <v>0.26</v>
      </c>
      <c r="AC34">
        <v>53</v>
      </c>
      <c r="AD34">
        <v>1</v>
      </c>
      <c r="AE34">
        <v>9.65</v>
      </c>
      <c r="AG34">
        <v>269100</v>
      </c>
      <c r="AH34">
        <v>4</v>
      </c>
      <c r="AJ34">
        <v>1</v>
      </c>
      <c r="AK34" t="s">
        <v>137</v>
      </c>
      <c r="AL34">
        <v>49</v>
      </c>
      <c r="AM34" t="s">
        <v>46</v>
      </c>
      <c r="AN34" t="s">
        <v>138</v>
      </c>
    </row>
    <row r="35" spans="1:40" x14ac:dyDescent="0.25">
      <c r="A35" s="8" t="s">
        <v>127</v>
      </c>
      <c r="B35" s="7">
        <v>4</v>
      </c>
      <c r="C35" s="7" t="s">
        <v>139</v>
      </c>
      <c r="H35" s="7" t="str">
        <f>VLOOKUP(表格1[[#This Row],[馬名]],passdata!$B:$G,4,0)</f>
        <v/>
      </c>
      <c r="I35" s="7" t="str">
        <f>VLOOKUP(表格1[[#This Row],[馬名]],passdata!$B:$G,6,0)</f>
        <v/>
      </c>
      <c r="L35" s="148">
        <f t="shared" si="2"/>
        <v>0.40265517241379323</v>
      </c>
      <c r="M35" t="str">
        <f>VLOOKUP(表格1[[#This Row],[馬名]],'M2'!$A$4:$H$161,7,0)</f>
        <v>放頭</v>
      </c>
      <c r="N35">
        <v>2</v>
      </c>
      <c r="O35">
        <v>8</v>
      </c>
      <c r="P35">
        <v>14</v>
      </c>
      <c r="Q35">
        <v>4</v>
      </c>
      <c r="T35">
        <f t="shared" si="3"/>
        <v>0.2</v>
      </c>
      <c r="U35">
        <v>128</v>
      </c>
      <c r="V35">
        <f>VLOOKUP(表格1[[#This Row],[負磅]],W!$A$1:$B$32,2,FALSE)</f>
        <v>-2.9999999999999898E-2</v>
      </c>
      <c r="W35" s="7" t="s">
        <v>140</v>
      </c>
      <c r="X35">
        <f>VLOOKUP(表格1[[#This Row],[騎師]],J!$A$1:$B$45,2,FALSE)</f>
        <v>0.33333333333333331</v>
      </c>
      <c r="Y35" s="7" t="s">
        <v>59</v>
      </c>
      <c r="Z35">
        <f>VLOOKUP(表格1[[#This Row],[練馬師]],T!$A$1:$B$23,2,FALSE)</f>
        <v>0.21551724137931033</v>
      </c>
      <c r="AA35">
        <v>11</v>
      </c>
      <c r="AB35">
        <f>VLOOKUP(表格1[[#This Row],[檔位]],'1200M'!$A$1:$B$14,2,0)</f>
        <v>0.17</v>
      </c>
      <c r="AC35">
        <v>52</v>
      </c>
      <c r="AD35">
        <v>1</v>
      </c>
      <c r="AE35">
        <v>9.6300000000000008</v>
      </c>
      <c r="AG35">
        <v>315900</v>
      </c>
      <c r="AH35">
        <v>4</v>
      </c>
      <c r="AJ35">
        <v>2</v>
      </c>
      <c r="AK35" t="s">
        <v>86</v>
      </c>
      <c r="AL35">
        <v>22</v>
      </c>
      <c r="AM35" t="s">
        <v>141</v>
      </c>
      <c r="AN35" t="s">
        <v>142</v>
      </c>
    </row>
    <row r="36" spans="1:40" x14ac:dyDescent="0.25">
      <c r="A36" s="8" t="s">
        <v>127</v>
      </c>
      <c r="B36" s="7">
        <v>5</v>
      </c>
      <c r="C36" s="7" t="s">
        <v>143</v>
      </c>
      <c r="H36" s="7" t="str">
        <f>VLOOKUP(表格1[[#This Row],[馬名]],passdata!$B:$G,4,0)</f>
        <v>忠</v>
      </c>
      <c r="I36" s="7" t="str">
        <f>VLOOKUP(表格1[[#This Row],[馬名]],passdata!$B:$G,6,0)</f>
        <v/>
      </c>
      <c r="L36" s="148">
        <f t="shared" si="2"/>
        <v>0.5310712423170052</v>
      </c>
      <c r="M36" t="str">
        <f>VLOOKUP(表格1[[#This Row],[馬名]],'M2'!$A$4:$H$161,7,0)</f>
        <v>中前</v>
      </c>
      <c r="N36">
        <v>3</v>
      </c>
      <c r="O36">
        <v>7</v>
      </c>
      <c r="P36">
        <v>2</v>
      </c>
      <c r="Q36">
        <v>7</v>
      </c>
      <c r="R36">
        <v>5</v>
      </c>
      <c r="S36">
        <v>6</v>
      </c>
      <c r="T36">
        <f t="shared" si="3"/>
        <v>0.26428571428571429</v>
      </c>
      <c r="U36">
        <v>127</v>
      </c>
      <c r="V36">
        <f>VLOOKUP(表格1[[#This Row],[負磅]],W!$A$1:$B$32,2,FALSE)</f>
        <v>-1.99999999999999E-2</v>
      </c>
      <c r="W36" s="7" t="s">
        <v>31</v>
      </c>
      <c r="X36">
        <f>VLOOKUP(表格1[[#This Row],[騎師]],J!$A$1:$B$45,2,FALSE)</f>
        <v>0.4519774011299435</v>
      </c>
      <c r="Y36" s="7" t="s">
        <v>121</v>
      </c>
      <c r="Z36">
        <f>VLOOKUP(表格1[[#This Row],[練馬師]],T!$A$1:$B$23,2,FALSE)</f>
        <v>0.31730769230769229</v>
      </c>
      <c r="AA36">
        <v>10</v>
      </c>
      <c r="AB36">
        <f>VLOOKUP(表格1[[#This Row],[檔位]],'1200M'!$A$1:$B$14,2,0)</f>
        <v>0.14000000000000001</v>
      </c>
      <c r="AC36">
        <v>51</v>
      </c>
      <c r="AD36">
        <v>1</v>
      </c>
      <c r="AE36">
        <v>9.57</v>
      </c>
      <c r="AG36">
        <v>380250</v>
      </c>
      <c r="AH36">
        <v>5</v>
      </c>
      <c r="AJ36">
        <v>0</v>
      </c>
      <c r="AK36" t="s">
        <v>16</v>
      </c>
      <c r="AL36">
        <v>28</v>
      </c>
      <c r="AN36" t="s">
        <v>145</v>
      </c>
    </row>
    <row r="37" spans="1:40" x14ac:dyDescent="0.25">
      <c r="A37" s="8" t="s">
        <v>127</v>
      </c>
      <c r="B37" s="7">
        <v>6</v>
      </c>
      <c r="C37" s="7" t="s">
        <v>146</v>
      </c>
      <c r="H37" s="7" t="str">
        <f>VLOOKUP(表格1[[#This Row],[馬名]],passdata!$B:$G,4,0)</f>
        <v/>
      </c>
      <c r="I37" s="7" t="str">
        <f>VLOOKUP(表格1[[#This Row],[馬名]],passdata!$B:$G,6,0)</f>
        <v/>
      </c>
      <c r="L37" s="148">
        <f t="shared" si="2"/>
        <v>0.3256293057707409</v>
      </c>
      <c r="M37" t="str">
        <f>VLOOKUP(表格1[[#This Row],[馬名]],'M2'!$A$4:$H$161,7,0)</f>
        <v>放頭</v>
      </c>
      <c r="N37">
        <v>7</v>
      </c>
      <c r="O37">
        <v>7</v>
      </c>
      <c r="P37">
        <v>9</v>
      </c>
      <c r="T37">
        <f t="shared" si="3"/>
        <v>0.13571428571428573</v>
      </c>
      <c r="U37">
        <v>122</v>
      </c>
      <c r="V37">
        <f>VLOOKUP(表格1[[#This Row],[負磅]],W!$A$1:$B$32,2,FALSE)</f>
        <v>0.03</v>
      </c>
      <c r="W37" s="7" t="s">
        <v>38</v>
      </c>
      <c r="X37">
        <f>VLOOKUP(表格1[[#This Row],[騎師]],J!$A$1:$B$45,2,FALSE)</f>
        <v>0.25984251968503935</v>
      </c>
      <c r="Y37" s="7" t="s">
        <v>147</v>
      </c>
      <c r="Z37">
        <f>VLOOKUP(表格1[[#This Row],[練馬師]],T!$A$1:$B$23,2,FALSE)</f>
        <v>0.11320754716981132</v>
      </c>
      <c r="AA37">
        <v>12</v>
      </c>
      <c r="AB37">
        <f>VLOOKUP(表格1[[#This Row],[檔位]],'1200M'!$A$1:$B$14,2,0)</f>
        <v>0.12</v>
      </c>
      <c r="AC37">
        <v>48</v>
      </c>
      <c r="AG37">
        <v>0</v>
      </c>
      <c r="AH37">
        <v>3</v>
      </c>
      <c r="AJ37">
        <v>-2</v>
      </c>
      <c r="AK37" t="s">
        <v>16</v>
      </c>
      <c r="AL37">
        <v>18</v>
      </c>
      <c r="AM37" t="s">
        <v>46</v>
      </c>
      <c r="AN37" t="s">
        <v>148</v>
      </c>
    </row>
    <row r="38" spans="1:40" x14ac:dyDescent="0.25">
      <c r="A38" s="8" t="s">
        <v>127</v>
      </c>
      <c r="B38" s="7">
        <v>7</v>
      </c>
      <c r="C38" s="7" t="s">
        <v>149</v>
      </c>
      <c r="H38" s="7" t="str">
        <f>VLOOKUP(表格1[[#This Row],[馬名]],passdata!$B:$G,4,0)</f>
        <v/>
      </c>
      <c r="I38" s="7" t="str">
        <f>VLOOKUP(表格1[[#This Row],[馬名]],passdata!$B:$G,6,0)</f>
        <v/>
      </c>
      <c r="L38" s="148">
        <f t="shared" si="2"/>
        <v>0.39793609617209746</v>
      </c>
      <c r="M38" t="str">
        <f>VLOOKUP(表格1[[#This Row],[馬名]],'M2'!$A$4:$H$161,7,0)</f>
        <v>放頭</v>
      </c>
      <c r="N38">
        <v>7</v>
      </c>
      <c r="O38">
        <v>4</v>
      </c>
      <c r="P38">
        <v>10</v>
      </c>
      <c r="T38">
        <f t="shared" si="3"/>
        <v>0.15000000000000002</v>
      </c>
      <c r="U38">
        <v>124</v>
      </c>
      <c r="V38">
        <f>VLOOKUP(表格1[[#This Row],[負磅]],W!$A$1:$B$32,2,FALSE)</f>
        <v>0.01</v>
      </c>
      <c r="W38" s="151" t="s">
        <v>150</v>
      </c>
      <c r="X38" s="30">
        <f>VLOOKUP(表格1[[#This Row],[騎師]],J!$A$1:$B$45,2,FALSE)</f>
        <v>0.19266055045871561</v>
      </c>
      <c r="Y38" s="151" t="s">
        <v>76</v>
      </c>
      <c r="Z38">
        <f>VLOOKUP(表格1[[#This Row],[練馬師]],T!$A$1:$B$23,2,FALSE)</f>
        <v>0.21379310344827587</v>
      </c>
      <c r="AA38">
        <v>7</v>
      </c>
      <c r="AB38">
        <f>VLOOKUP(表格1[[#This Row],[檔位]],'1200M'!$A$1:$B$14,2,0)</f>
        <v>0.28999999999999998</v>
      </c>
      <c r="AC38">
        <v>48</v>
      </c>
      <c r="AD38">
        <v>1</v>
      </c>
      <c r="AE38">
        <v>9.91</v>
      </c>
      <c r="AG38">
        <v>70200</v>
      </c>
      <c r="AH38">
        <v>4</v>
      </c>
      <c r="AJ38">
        <v>-2</v>
      </c>
      <c r="AK38" t="s">
        <v>86</v>
      </c>
      <c r="AL38">
        <v>22</v>
      </c>
      <c r="AM38" t="s">
        <v>151</v>
      </c>
      <c r="AN38" t="s">
        <v>152</v>
      </c>
    </row>
    <row r="39" spans="1:40" x14ac:dyDescent="0.25">
      <c r="A39" s="8" t="s">
        <v>127</v>
      </c>
      <c r="B39" s="7">
        <v>8</v>
      </c>
      <c r="C39" s="7" t="s">
        <v>153</v>
      </c>
      <c r="H39" s="7" t="str">
        <f>VLOOKUP(表格1[[#This Row],[馬名]],passdata!$B:$G,4,0)</f>
        <v/>
      </c>
      <c r="I39" s="7" t="str">
        <f>VLOOKUP(表格1[[#This Row],[馬名]],passdata!$B:$G,6,0)</f>
        <v/>
      </c>
      <c r="L39" s="148">
        <f t="shared" si="2"/>
        <v>0.3642582543314809</v>
      </c>
      <c r="M39" t="str">
        <f>VLOOKUP(表格1[[#This Row],[馬名]],'M2'!$A$4:$H$161,7,0)</f>
        <v>中前</v>
      </c>
      <c r="N39">
        <v>12</v>
      </c>
      <c r="O39">
        <v>12</v>
      </c>
      <c r="P39">
        <v>8</v>
      </c>
      <c r="Q39">
        <v>12</v>
      </c>
      <c r="T39">
        <f t="shared" si="3"/>
        <v>8.5714285714285743E-2</v>
      </c>
      <c r="U39">
        <v>120</v>
      </c>
      <c r="V39">
        <f>VLOOKUP(表格1[[#This Row],[負磅]],W!$A$1:$B$32,2,FALSE)</f>
        <v>0.05</v>
      </c>
      <c r="W39" s="7" t="s">
        <v>75</v>
      </c>
      <c r="X39">
        <f>VLOOKUP(表格1[[#This Row],[騎師]],J!$A$1:$B$45,2,FALSE)</f>
        <v>0.13043478260869565</v>
      </c>
      <c r="Y39" s="7" t="s">
        <v>154</v>
      </c>
      <c r="Z39">
        <f>VLOOKUP(表格1[[#This Row],[練馬師]],T!$A$1:$B$23,2,FALSE)</f>
        <v>0.21804511278195488</v>
      </c>
      <c r="AA39">
        <v>5</v>
      </c>
      <c r="AB39">
        <f>VLOOKUP(表格1[[#This Row],[檔位]],'1200M'!$A$1:$B$14,2,0)</f>
        <v>0.31</v>
      </c>
      <c r="AC39">
        <v>46</v>
      </c>
      <c r="AD39">
        <v>1</v>
      </c>
      <c r="AE39">
        <v>11.04</v>
      </c>
      <c r="AG39">
        <v>0</v>
      </c>
      <c r="AH39">
        <v>4</v>
      </c>
      <c r="AJ39">
        <v>-2</v>
      </c>
      <c r="AK39" t="s">
        <v>16</v>
      </c>
      <c r="AL39">
        <v>28</v>
      </c>
      <c r="AM39" t="s">
        <v>46</v>
      </c>
      <c r="AN39" t="s">
        <v>156</v>
      </c>
    </row>
    <row r="40" spans="1:40" x14ac:dyDescent="0.25">
      <c r="A40" s="8" t="s">
        <v>127</v>
      </c>
      <c r="B40" s="7">
        <v>9</v>
      </c>
      <c r="C40" s="7" t="s">
        <v>157</v>
      </c>
      <c r="H40" s="7" t="str">
        <f>VLOOKUP(表格1[[#This Row],[馬名]],passdata!$B:$G,4,0)</f>
        <v/>
      </c>
      <c r="I40" s="7" t="str">
        <f>VLOOKUP(表格1[[#This Row],[馬名]],passdata!$B:$G,6,0)</f>
        <v/>
      </c>
      <c r="L40" s="148">
        <f t="shared" si="2"/>
        <v>0.34424013722126934</v>
      </c>
      <c r="M40" t="str">
        <f>VLOOKUP(表格1[[#This Row],[馬名]],'M2'!$A$4:$H$161,7,0)</f>
        <v>中前</v>
      </c>
      <c r="N40">
        <v>11</v>
      </c>
      <c r="O40">
        <v>11</v>
      </c>
      <c r="P40">
        <v>11</v>
      </c>
      <c r="Q40">
        <v>8</v>
      </c>
      <c r="T40">
        <f t="shared" si="3"/>
        <v>0.10714285714285715</v>
      </c>
      <c r="U40">
        <v>121</v>
      </c>
      <c r="V40">
        <f>VLOOKUP(表格1[[#This Row],[負磅]],W!$A$1:$B$32,2,FALSE)</f>
        <v>0.04</v>
      </c>
      <c r="W40" s="7" t="s">
        <v>69</v>
      </c>
      <c r="X40">
        <f>VLOOKUP(表格1[[#This Row],[騎師]],J!$A$1:$B$45,2,FALSE)</f>
        <v>0.18867924528301888</v>
      </c>
      <c r="Y40" s="7" t="s">
        <v>158</v>
      </c>
      <c r="Z40">
        <f>VLOOKUP(表格1[[#This Row],[練馬師]],T!$A$1:$B$23,2,FALSE)</f>
        <v>0.18831168831168832</v>
      </c>
      <c r="AA40">
        <v>9</v>
      </c>
      <c r="AB40">
        <f>VLOOKUP(表格1[[#This Row],[檔位]],'1200M'!$A$1:$B$14,2,0)</f>
        <v>0.21</v>
      </c>
      <c r="AC40">
        <v>45</v>
      </c>
      <c r="AD40">
        <v>1</v>
      </c>
      <c r="AE40">
        <v>11.87</v>
      </c>
      <c r="AG40">
        <v>0</v>
      </c>
      <c r="AH40">
        <v>4</v>
      </c>
      <c r="AJ40">
        <v>-2</v>
      </c>
      <c r="AK40" t="s">
        <v>160</v>
      </c>
      <c r="AL40">
        <v>13</v>
      </c>
      <c r="AM40" t="s">
        <v>161</v>
      </c>
      <c r="AN40" t="s">
        <v>162</v>
      </c>
    </row>
    <row r="41" spans="1:40" x14ac:dyDescent="0.25">
      <c r="A41" s="8" t="s">
        <v>127</v>
      </c>
      <c r="B41" s="7">
        <v>10</v>
      </c>
      <c r="C41" s="7" t="s">
        <v>163</v>
      </c>
      <c r="H41" s="7" t="str">
        <f>VLOOKUP(表格1[[#This Row],[馬名]],passdata!$B:$G,4,0)</f>
        <v/>
      </c>
      <c r="I41" s="7" t="str">
        <f>VLOOKUP(表格1[[#This Row],[馬名]],passdata!$B:$G,6,0)</f>
        <v/>
      </c>
      <c r="L41" s="148">
        <f t="shared" si="2"/>
        <v>0.45000769534333063</v>
      </c>
      <c r="M41" t="str">
        <f>VLOOKUP(表格1[[#This Row],[馬名]],'M2'!$A$4:$H$161,7,0)</f>
        <v>中前</v>
      </c>
      <c r="N41">
        <v>8</v>
      </c>
      <c r="O41">
        <v>9</v>
      </c>
      <c r="P41">
        <v>12</v>
      </c>
      <c r="Q41">
        <v>12</v>
      </c>
      <c r="R41">
        <v>9</v>
      </c>
      <c r="T41">
        <f t="shared" si="3"/>
        <v>0.10714285714285715</v>
      </c>
      <c r="U41">
        <v>120</v>
      </c>
      <c r="V41">
        <f>VLOOKUP(表格1[[#This Row],[負磅]],W!$A$1:$B$32,2,FALSE)</f>
        <v>0.05</v>
      </c>
      <c r="W41" s="151" t="s">
        <v>85</v>
      </c>
      <c r="X41" s="30">
        <f>VLOOKUP(表格1[[#This Row],[騎師]],J!$A$1:$B$45,2,FALSE)</f>
        <v>0.22321428571428573</v>
      </c>
      <c r="Y41" s="151" t="s">
        <v>54</v>
      </c>
      <c r="Z41">
        <f>VLOOKUP(表格1[[#This Row],[練馬師]],T!$A$1:$B$23,2,FALSE)</f>
        <v>0.25966850828729282</v>
      </c>
      <c r="AA41">
        <v>2</v>
      </c>
      <c r="AB41">
        <f>VLOOKUP(表格1[[#This Row],[檔位]],'1200M'!$A$1:$B$14,2,0)</f>
        <v>0.37</v>
      </c>
      <c r="AC41">
        <v>44</v>
      </c>
      <c r="AD41">
        <v>1</v>
      </c>
      <c r="AE41">
        <v>10.15</v>
      </c>
      <c r="AG41">
        <v>0</v>
      </c>
      <c r="AH41">
        <v>4</v>
      </c>
      <c r="AJ41">
        <v>-2</v>
      </c>
      <c r="AK41" t="s">
        <v>16</v>
      </c>
      <c r="AL41">
        <v>22</v>
      </c>
      <c r="AM41" t="s">
        <v>87</v>
      </c>
      <c r="AN41" t="s">
        <v>165</v>
      </c>
    </row>
    <row r="42" spans="1:40" x14ac:dyDescent="0.25">
      <c r="A42" s="8" t="s">
        <v>127</v>
      </c>
      <c r="B42" s="7">
        <v>11</v>
      </c>
      <c r="C42" s="7" t="s">
        <v>166</v>
      </c>
      <c r="H42" s="7" t="str">
        <f>VLOOKUP(表格1[[#This Row],[馬名]],passdata!$B:$G,4,0)</f>
        <v/>
      </c>
      <c r="I42" s="7" t="str">
        <f>VLOOKUP(表格1[[#This Row],[馬名]],passdata!$B:$G,6,0)</f>
        <v/>
      </c>
      <c r="L42" s="148">
        <f t="shared" si="2"/>
        <v>0.45237327188940091</v>
      </c>
      <c r="M42" t="str">
        <f>VLOOKUP(表格1[[#This Row],[馬名]],'M2'!$A$4:$H$161,7,0)</f>
        <v>中後</v>
      </c>
      <c r="N42">
        <v>10</v>
      </c>
      <c r="O42">
        <v>5</v>
      </c>
      <c r="P42">
        <v>5</v>
      </c>
      <c r="Q42">
        <v>9</v>
      </c>
      <c r="R42">
        <v>10</v>
      </c>
      <c r="S42">
        <v>12</v>
      </c>
      <c r="T42">
        <f t="shared" si="3"/>
        <v>0.19285714285714284</v>
      </c>
      <c r="U42">
        <v>119</v>
      </c>
      <c r="V42">
        <f>VLOOKUP(表格1[[#This Row],[負磅]],W!$A$1:$B$32,2,FALSE)</f>
        <v>0.06</v>
      </c>
      <c r="W42" s="7" t="s">
        <v>167</v>
      </c>
      <c r="X42">
        <f>VLOOKUP(表格1[[#This Row],[騎師]],J!$A$1:$B$45,2,FALSE)</f>
        <v>0.13</v>
      </c>
      <c r="Y42" s="7" t="s">
        <v>168</v>
      </c>
      <c r="Z42">
        <f>VLOOKUP(表格1[[#This Row],[練馬師]],T!$A$1:$B$23,2,FALSE)</f>
        <v>0.21505376344086022</v>
      </c>
      <c r="AA42">
        <v>8</v>
      </c>
      <c r="AB42">
        <f>VLOOKUP(表格1[[#This Row],[檔位]],'1200M'!$A$1:$B$14,2,0)</f>
        <v>0.24</v>
      </c>
      <c r="AC42">
        <v>43</v>
      </c>
      <c r="AD42">
        <v>1</v>
      </c>
      <c r="AE42">
        <v>10.050000000000001</v>
      </c>
      <c r="AG42">
        <v>81900</v>
      </c>
      <c r="AH42">
        <v>5</v>
      </c>
      <c r="AJ42">
        <v>-2</v>
      </c>
      <c r="AK42" t="s">
        <v>34</v>
      </c>
      <c r="AL42">
        <v>22</v>
      </c>
      <c r="AM42" t="s">
        <v>170</v>
      </c>
      <c r="AN42" t="s">
        <v>171</v>
      </c>
    </row>
    <row r="43" spans="1:40" x14ac:dyDescent="0.25">
      <c r="A43" s="8" t="s">
        <v>127</v>
      </c>
      <c r="B43" s="7">
        <v>12</v>
      </c>
      <c r="C43" s="7" t="s">
        <v>172</v>
      </c>
      <c r="D43" s="7">
        <v>2</v>
      </c>
      <c r="H43" s="7" t="str">
        <f>VLOOKUP(表格1[[#This Row],[馬名]],passdata!$B:$G,4,0)</f>
        <v>忠</v>
      </c>
      <c r="I43" s="7" t="str">
        <f>VLOOKUP(表格1[[#This Row],[馬名]],passdata!$B:$G,6,0)</f>
        <v/>
      </c>
      <c r="L43" s="148">
        <f t="shared" si="2"/>
        <v>0.58623426645573973</v>
      </c>
      <c r="M43" t="str">
        <f>VLOOKUP(表格1[[#This Row],[馬名]],'M2'!$A$4:$H$161,7,0)</f>
        <v>中前</v>
      </c>
      <c r="N43">
        <v>11</v>
      </c>
      <c r="O43">
        <v>4</v>
      </c>
      <c r="P43">
        <v>3</v>
      </c>
      <c r="Q43">
        <v>5</v>
      </c>
      <c r="R43">
        <v>12</v>
      </c>
      <c r="S43">
        <v>6</v>
      </c>
      <c r="T43">
        <f t="shared" si="3"/>
        <v>0.23571428571428571</v>
      </c>
      <c r="U43">
        <v>118</v>
      </c>
      <c r="V43">
        <f>VLOOKUP(表格1[[#This Row],[負磅]],W!$A$1:$B$32,2,FALSE)</f>
        <v>7.0000000000000007E-2</v>
      </c>
      <c r="W43" s="7" t="s">
        <v>173</v>
      </c>
      <c r="X43">
        <f>VLOOKUP(表格1[[#This Row],[騎師]],J!$A$1:$B$45,2,FALSE)</f>
        <v>0.29850746268656714</v>
      </c>
      <c r="Y43" s="7" t="s">
        <v>70</v>
      </c>
      <c r="Z43">
        <f>VLOOKUP(表格1[[#This Row],[練馬師]],T!$A$1:$B$23,2,FALSE)</f>
        <v>0.23655913978494625</v>
      </c>
      <c r="AA43">
        <v>4</v>
      </c>
      <c r="AB43">
        <f>VLOOKUP(表格1[[#This Row],[檔位]],'1200M'!$A$1:$B$14,2,0)</f>
        <v>0.3</v>
      </c>
      <c r="AC43">
        <v>42</v>
      </c>
      <c r="AD43">
        <v>1</v>
      </c>
      <c r="AE43">
        <v>9.6199999999999992</v>
      </c>
      <c r="AG43">
        <v>204750</v>
      </c>
      <c r="AH43">
        <v>4</v>
      </c>
      <c r="AJ43">
        <v>-2</v>
      </c>
      <c r="AK43" t="s">
        <v>16</v>
      </c>
      <c r="AL43">
        <v>22</v>
      </c>
      <c r="AM43" t="s">
        <v>175</v>
      </c>
      <c r="AN43" t="s">
        <v>176</v>
      </c>
    </row>
    <row r="45" spans="1:40" x14ac:dyDescent="0.25">
      <c r="A45" s="10" t="s">
        <v>177</v>
      </c>
      <c r="B45" s="7" t="str">
        <f>VLOOKUP(表格1[[#This Row],[場]],Raceinfo!$A$1:$C$9,3,0)</f>
        <v xml:space="preserve"> 第四班</v>
      </c>
      <c r="C45" s="7" t="str">
        <f>VLOOKUP(表格1[[#This Row],[場]],Raceinfo!$A$1:$C$9,2,0)</f>
        <v xml:space="preserve"> 1650米</v>
      </c>
    </row>
    <row r="46" spans="1:40" x14ac:dyDescent="0.25">
      <c r="A46" s="10" t="s">
        <v>177</v>
      </c>
      <c r="B46" s="7">
        <v>1</v>
      </c>
      <c r="C46" s="7" t="s">
        <v>178</v>
      </c>
      <c r="H46" s="7" t="str">
        <f>VLOOKUP(表格1[[#This Row],[馬名]],passdata!$B:$G,4,0)</f>
        <v/>
      </c>
      <c r="I46" s="7" t="str">
        <f>VLOOKUP(表格1[[#This Row],[馬名]],passdata!$B:$G,6,0)</f>
        <v/>
      </c>
      <c r="L46" s="148">
        <f t="shared" si="2"/>
        <v>0.24508403361344538</v>
      </c>
      <c r="M46" t="str">
        <f>VLOOKUP(表格1[[#This Row],[馬名]],'M2'!$A$4:$H$161,7,0)</f>
        <v>中後</v>
      </c>
      <c r="N46">
        <v>9</v>
      </c>
      <c r="O46">
        <v>9</v>
      </c>
      <c r="P46">
        <v>12</v>
      </c>
      <c r="Q46">
        <v>4</v>
      </c>
      <c r="R46">
        <v>7</v>
      </c>
      <c r="S46">
        <v>9</v>
      </c>
      <c r="T46">
        <f t="shared" si="3"/>
        <v>0.15714285714285714</v>
      </c>
      <c r="U46">
        <v>135</v>
      </c>
      <c r="V46">
        <f>VLOOKUP(表格1[[#This Row],[負磅]],W!$A$1:$B$32,2,FALSE)</f>
        <v>-0.1</v>
      </c>
      <c r="W46" s="7" t="s">
        <v>26</v>
      </c>
      <c r="X46">
        <f>VLOOKUP(表格1[[#This Row],[騎師]],J!$A$1:$B$45,2,FALSE)</f>
        <v>0.17647058823529413</v>
      </c>
      <c r="Y46" s="7" t="s">
        <v>179</v>
      </c>
      <c r="Z46">
        <f>VLOOKUP(表格1[[#This Row],[練馬師]],T!$A$1:$B$23,2,FALSE)</f>
        <v>0.25</v>
      </c>
      <c r="AA46">
        <v>10</v>
      </c>
      <c r="AB46">
        <f>VLOOKUP(表格1[[#This Row],[檔位]],'1650M'!$A$1:$B$14,2,0)</f>
        <v>0.15</v>
      </c>
      <c r="AC46">
        <v>60</v>
      </c>
      <c r="AD46">
        <v>1</v>
      </c>
      <c r="AE46">
        <v>38.5</v>
      </c>
      <c r="AG46">
        <v>123000</v>
      </c>
      <c r="AH46">
        <v>5</v>
      </c>
      <c r="AJ46">
        <v>-2</v>
      </c>
      <c r="AK46">
        <v>2</v>
      </c>
      <c r="AL46">
        <v>10</v>
      </c>
      <c r="AM46" t="s">
        <v>46</v>
      </c>
      <c r="AN46" t="s">
        <v>181</v>
      </c>
    </row>
    <row r="47" spans="1:40" x14ac:dyDescent="0.25">
      <c r="A47" s="10" t="s">
        <v>177</v>
      </c>
      <c r="B47" s="7">
        <v>2</v>
      </c>
      <c r="C47" s="7" t="s">
        <v>182</v>
      </c>
      <c r="H47" s="7" t="str">
        <f>VLOOKUP(表格1[[#This Row],[馬名]],passdata!$B:$G,4,0)</f>
        <v/>
      </c>
      <c r="I47" s="7" t="str">
        <f>VLOOKUP(表格1[[#This Row],[馬名]],passdata!$B:$G,6,0)</f>
        <v/>
      </c>
      <c r="L47" s="148">
        <f t="shared" si="2"/>
        <v>0.31352679571268594</v>
      </c>
      <c r="M47" t="str">
        <f>VLOOKUP(表格1[[#This Row],[馬名]],'M2'!$A$4:$H$161,7,0)</f>
        <v>中前</v>
      </c>
      <c r="N47">
        <v>5</v>
      </c>
      <c r="O47">
        <v>10</v>
      </c>
      <c r="P47">
        <v>10</v>
      </c>
      <c r="Q47">
        <v>7</v>
      </c>
      <c r="R47">
        <v>7</v>
      </c>
      <c r="S47">
        <v>13</v>
      </c>
      <c r="T47">
        <f t="shared" si="3"/>
        <v>0.17142857142857143</v>
      </c>
      <c r="U47">
        <v>133</v>
      </c>
      <c r="V47">
        <f>VLOOKUP(表格1[[#This Row],[負磅]],W!$A$1:$B$32,2,FALSE)</f>
        <v>-0.08</v>
      </c>
      <c r="W47" s="7" t="s">
        <v>64</v>
      </c>
      <c r="X47">
        <f>VLOOKUP(表格1[[#This Row],[騎師]],J!$A$1:$B$45,2,FALSE)</f>
        <v>0.31205673758865249</v>
      </c>
      <c r="Y47" s="7" t="s">
        <v>65</v>
      </c>
      <c r="Z47">
        <f>VLOOKUP(表格1[[#This Row],[練馬師]],T!$A$1:$B$23,2,FALSE)</f>
        <v>0.30827067669172931</v>
      </c>
      <c r="AA47">
        <v>11</v>
      </c>
      <c r="AB47">
        <f>VLOOKUP(表格1[[#This Row],[檔位]],'1650M'!$A$1:$B$14,2,0)</f>
        <v>0.09</v>
      </c>
      <c r="AC47">
        <v>58</v>
      </c>
      <c r="AD47">
        <v>1</v>
      </c>
      <c r="AE47">
        <v>39.549999999999997</v>
      </c>
      <c r="AG47">
        <v>40950</v>
      </c>
      <c r="AH47">
        <v>6</v>
      </c>
      <c r="AJ47">
        <v>-2</v>
      </c>
      <c r="AK47">
        <v>1</v>
      </c>
      <c r="AL47">
        <v>22</v>
      </c>
      <c r="AM47" t="s">
        <v>46</v>
      </c>
      <c r="AN47" t="s">
        <v>184</v>
      </c>
    </row>
    <row r="48" spans="1:40" x14ac:dyDescent="0.25">
      <c r="A48" s="10" t="s">
        <v>177</v>
      </c>
      <c r="B48" s="7">
        <v>3</v>
      </c>
      <c r="C48" s="7" t="s">
        <v>185</v>
      </c>
      <c r="H48" s="7" t="str">
        <f>VLOOKUP(表格1[[#This Row],[馬名]],passdata!$B:$G,4,0)</f>
        <v>忠</v>
      </c>
      <c r="I48" s="7" t="str">
        <f>VLOOKUP(表格1[[#This Row],[馬名]],passdata!$B:$G,6,0)</f>
        <v/>
      </c>
      <c r="L48" s="148">
        <f t="shared" si="2"/>
        <v>0.5412493333935916</v>
      </c>
      <c r="M48" t="str">
        <f>VLOOKUP(表格1[[#This Row],[馬名]],'M2'!$A$4:$H$161,7,0)</f>
        <v>中前</v>
      </c>
      <c r="N48">
        <v>2</v>
      </c>
      <c r="O48">
        <v>1</v>
      </c>
      <c r="P48">
        <v>4</v>
      </c>
      <c r="Q48">
        <v>5</v>
      </c>
      <c r="R48">
        <v>5</v>
      </c>
      <c r="S48">
        <v>7</v>
      </c>
      <c r="T48">
        <f t="shared" si="3"/>
        <v>0.31428571428571433</v>
      </c>
      <c r="U48">
        <v>131</v>
      </c>
      <c r="V48">
        <f>VLOOKUP(表格1[[#This Row],[負磅]],W!$A$1:$B$32,2,FALSE)</f>
        <v>-0.06</v>
      </c>
      <c r="W48" s="7" t="s">
        <v>49</v>
      </c>
      <c r="X48">
        <f>VLOOKUP(表格1[[#This Row],[騎師]],J!$A$1:$B$45,2,FALSE)</f>
        <v>0.30275229357798167</v>
      </c>
      <c r="Y48" s="7" t="s">
        <v>76</v>
      </c>
      <c r="Z48">
        <f>VLOOKUP(表格1[[#This Row],[練馬師]],T!$A$1:$B$23,2,FALSE)</f>
        <v>0.21379310344827587</v>
      </c>
      <c r="AA48">
        <v>2</v>
      </c>
      <c r="AB48">
        <f>VLOOKUP(表格1[[#This Row],[檔位]],'1650M'!$A$1:$B$14,2,0)</f>
        <v>0.33</v>
      </c>
      <c r="AC48">
        <v>56</v>
      </c>
      <c r="AD48">
        <v>1</v>
      </c>
      <c r="AE48">
        <v>38.81</v>
      </c>
      <c r="AG48">
        <v>1053000</v>
      </c>
      <c r="AH48">
        <v>6</v>
      </c>
      <c r="AJ48">
        <v>0</v>
      </c>
      <c r="AK48">
        <v>2</v>
      </c>
      <c r="AL48">
        <v>28</v>
      </c>
      <c r="AM48" t="s">
        <v>46</v>
      </c>
      <c r="AN48" t="s">
        <v>187</v>
      </c>
    </row>
    <row r="49" spans="1:40" x14ac:dyDescent="0.25">
      <c r="A49" s="10" t="s">
        <v>177</v>
      </c>
      <c r="B49" s="7">
        <v>4</v>
      </c>
      <c r="C49" s="7" t="s">
        <v>188</v>
      </c>
      <c r="H49" s="7" t="str">
        <f>VLOOKUP(表格1[[#This Row],[馬名]],passdata!$B:$G,4,0)</f>
        <v/>
      </c>
      <c r="I49" s="7" t="str">
        <f>VLOOKUP(表格1[[#This Row],[馬名]],passdata!$B:$G,6,0)</f>
        <v/>
      </c>
      <c r="L49" s="148">
        <f t="shared" si="2"/>
        <v>0.33431429416987279</v>
      </c>
      <c r="M49" t="str">
        <f>VLOOKUP(表格1[[#This Row],[馬名]],'M2'!$A$4:$H$161,7,0)</f>
        <v>放頭</v>
      </c>
      <c r="N49">
        <v>10</v>
      </c>
      <c r="O49">
        <v>10</v>
      </c>
      <c r="P49">
        <v>11</v>
      </c>
      <c r="Q49">
        <v>4</v>
      </c>
      <c r="R49">
        <v>4</v>
      </c>
      <c r="S49">
        <v>6</v>
      </c>
      <c r="T49">
        <f t="shared" si="3"/>
        <v>0.15000000000000002</v>
      </c>
      <c r="U49">
        <v>130</v>
      </c>
      <c r="V49">
        <f>VLOOKUP(表格1[[#This Row],[負磅]],W!$A$1:$B$32,2,FALSE)</f>
        <v>-0.05</v>
      </c>
      <c r="W49" s="7" t="s">
        <v>150</v>
      </c>
      <c r="X49">
        <f>VLOOKUP(表格1[[#This Row],[騎師]],J!$A$1:$B$45,2,FALSE)</f>
        <v>0.19266055045871561</v>
      </c>
      <c r="Y49" s="7" t="s">
        <v>168</v>
      </c>
      <c r="Z49">
        <f>VLOOKUP(表格1[[#This Row],[練馬師]],T!$A$1:$B$23,2,FALSE)</f>
        <v>0.21505376344086022</v>
      </c>
      <c r="AA49">
        <v>8</v>
      </c>
      <c r="AB49">
        <f>VLOOKUP(表格1[[#This Row],[檔位]],'1650M'!$A$1:$B$14,2,0)</f>
        <v>0.28000000000000003</v>
      </c>
      <c r="AC49">
        <v>55</v>
      </c>
      <c r="AD49">
        <v>1</v>
      </c>
      <c r="AE49">
        <v>40.549999999999997</v>
      </c>
      <c r="AG49">
        <v>140400</v>
      </c>
      <c r="AH49">
        <v>7</v>
      </c>
      <c r="AJ49">
        <v>-2</v>
      </c>
      <c r="AK49">
        <v>1</v>
      </c>
      <c r="AL49">
        <v>22</v>
      </c>
      <c r="AM49" t="s">
        <v>141</v>
      </c>
      <c r="AN49" t="s">
        <v>190</v>
      </c>
    </row>
    <row r="50" spans="1:40" x14ac:dyDescent="0.25">
      <c r="A50" s="10" t="s">
        <v>177</v>
      </c>
      <c r="B50" s="7">
        <v>5</v>
      </c>
      <c r="C50" s="7" t="s">
        <v>191</v>
      </c>
      <c r="H50" s="7" t="str">
        <f>VLOOKUP(表格1[[#This Row],[馬名]],passdata!$B:$G,4,0)</f>
        <v/>
      </c>
      <c r="I50" s="7" t="str">
        <f>VLOOKUP(表格1[[#This Row],[馬名]],passdata!$B:$G,6,0)</f>
        <v/>
      </c>
      <c r="L50" s="148">
        <f t="shared" si="2"/>
        <v>0.40433913043478276</v>
      </c>
      <c r="M50" t="str">
        <f>VLOOKUP(表格1[[#This Row],[馬名]],'M2'!$A$4:$H$161,7,0)</f>
        <v>留後</v>
      </c>
      <c r="N50">
        <v>10</v>
      </c>
      <c r="O50">
        <v>6</v>
      </c>
      <c r="P50">
        <v>9</v>
      </c>
      <c r="Q50">
        <v>3</v>
      </c>
      <c r="R50">
        <v>2</v>
      </c>
      <c r="S50">
        <v>8</v>
      </c>
      <c r="T50">
        <f t="shared" si="3"/>
        <v>0.2</v>
      </c>
      <c r="U50">
        <v>128</v>
      </c>
      <c r="V50">
        <f>VLOOKUP(表格1[[#This Row],[負磅]],W!$A$1:$B$32,2,FALSE)</f>
        <v>-2.9999999999999898E-2</v>
      </c>
      <c r="W50" s="7" t="s">
        <v>90</v>
      </c>
      <c r="X50">
        <f>VLOOKUP(表格1[[#This Row],[騎師]],J!$A$1:$B$45,2,FALSE)</f>
        <v>0.222</v>
      </c>
      <c r="Y50" s="7" t="s">
        <v>81</v>
      </c>
      <c r="Z50">
        <f>VLOOKUP(表格1[[#This Row],[練馬師]],T!$A$1:$B$23,2,FALSE)</f>
        <v>0.2391304347826087</v>
      </c>
      <c r="AA50">
        <v>6</v>
      </c>
      <c r="AB50">
        <f>VLOOKUP(表格1[[#This Row],[檔位]],'1650M'!$A$1:$B$14,2,0)</f>
        <v>0.24</v>
      </c>
      <c r="AC50">
        <v>53</v>
      </c>
      <c r="AD50">
        <v>1</v>
      </c>
      <c r="AE50">
        <v>39.32</v>
      </c>
      <c r="AG50">
        <v>23400</v>
      </c>
      <c r="AH50">
        <v>7</v>
      </c>
      <c r="AJ50">
        <v>0</v>
      </c>
      <c r="AK50" t="s">
        <v>86</v>
      </c>
      <c r="AL50">
        <v>63</v>
      </c>
      <c r="AM50" t="s">
        <v>46</v>
      </c>
      <c r="AN50" t="s">
        <v>193</v>
      </c>
    </row>
    <row r="51" spans="1:40" x14ac:dyDescent="0.25">
      <c r="A51" s="10" t="s">
        <v>177</v>
      </c>
      <c r="B51" s="7">
        <v>6</v>
      </c>
      <c r="C51" s="7" t="s">
        <v>194</v>
      </c>
      <c r="D51" s="7">
        <v>2</v>
      </c>
      <c r="H51" s="7" t="str">
        <f>VLOOKUP(表格1[[#This Row],[馬名]],passdata!$B:$G,4,0)</f>
        <v>忠</v>
      </c>
      <c r="I51" s="7" t="str">
        <f>VLOOKUP(表格1[[#This Row],[馬名]],passdata!$B:$G,6,0)</f>
        <v/>
      </c>
      <c r="L51" s="148">
        <f t="shared" si="2"/>
        <v>0.56498297780650719</v>
      </c>
      <c r="M51" t="str">
        <f>VLOOKUP(表格1[[#This Row],[馬名]],'M2'!$A$4:$H$161,7,0)</f>
        <v>中後</v>
      </c>
      <c r="N51">
        <v>12</v>
      </c>
      <c r="O51">
        <v>2</v>
      </c>
      <c r="P51">
        <v>4</v>
      </c>
      <c r="Q51">
        <v>2</v>
      </c>
      <c r="R51">
        <v>2</v>
      </c>
      <c r="S51">
        <v>6</v>
      </c>
      <c r="T51">
        <f t="shared" si="3"/>
        <v>0.25714285714285717</v>
      </c>
      <c r="U51">
        <v>123</v>
      </c>
      <c r="V51">
        <f>VLOOKUP(表格1[[#This Row],[負磅]],W!$A$1:$B$32,2,FALSE)</f>
        <v>0.02</v>
      </c>
      <c r="W51" s="7" t="s">
        <v>195</v>
      </c>
      <c r="X51">
        <f>VLOOKUP(表格1[[#This Row],[騎師]],J!$A$1:$B$45,2,FALSE)</f>
        <v>0.25384615384615383</v>
      </c>
      <c r="Y51" s="7" t="s">
        <v>32</v>
      </c>
      <c r="Z51">
        <f>VLOOKUP(表格1[[#This Row],[練馬師]],T!$A$1:$B$23,2,FALSE)</f>
        <v>0.38562091503267976</v>
      </c>
      <c r="AA51">
        <v>9</v>
      </c>
      <c r="AB51">
        <f>VLOOKUP(表格1[[#This Row],[檔位]],'1650M'!$A$1:$B$14,2,0)</f>
        <v>0.24</v>
      </c>
      <c r="AC51">
        <v>48</v>
      </c>
      <c r="AD51">
        <v>1</v>
      </c>
      <c r="AE51">
        <v>38.74</v>
      </c>
      <c r="AG51">
        <v>561600</v>
      </c>
      <c r="AH51">
        <v>4</v>
      </c>
      <c r="AJ51">
        <v>0</v>
      </c>
      <c r="AK51" t="s">
        <v>86</v>
      </c>
      <c r="AL51">
        <v>28</v>
      </c>
      <c r="AM51" t="s">
        <v>17</v>
      </c>
      <c r="AN51" t="s">
        <v>197</v>
      </c>
    </row>
    <row r="52" spans="1:40" x14ac:dyDescent="0.25">
      <c r="A52" s="10" t="s">
        <v>177</v>
      </c>
      <c r="B52" s="7">
        <v>7</v>
      </c>
      <c r="C52" s="7" t="s">
        <v>198</v>
      </c>
      <c r="H52" s="7" t="str">
        <f>VLOOKUP(表格1[[#This Row],[馬名]],passdata!$B:$G,4,0)</f>
        <v/>
      </c>
      <c r="I52" s="7" t="str">
        <f>VLOOKUP(表格1[[#This Row],[馬名]],passdata!$B:$G,6,0)</f>
        <v/>
      </c>
      <c r="L52" s="148">
        <f t="shared" si="2"/>
        <v>0.3588315949841791</v>
      </c>
      <c r="M52" t="str">
        <f>VLOOKUP(表格1[[#This Row],[馬名]],'M2'!$A$4:$H$161,7,0)</f>
        <v>放頭</v>
      </c>
      <c r="N52">
        <v>5</v>
      </c>
      <c r="O52">
        <v>9</v>
      </c>
      <c r="P52">
        <v>11</v>
      </c>
      <c r="Q52">
        <v>12</v>
      </c>
      <c r="R52">
        <v>11</v>
      </c>
      <c r="S52">
        <v>11</v>
      </c>
      <c r="T52">
        <f t="shared" si="3"/>
        <v>0.13571428571428573</v>
      </c>
      <c r="U52">
        <v>121</v>
      </c>
      <c r="V52">
        <f>VLOOKUP(表格1[[#This Row],[負磅]],W!$A$1:$B$32,2,FALSE)</f>
        <v>0.04</v>
      </c>
      <c r="W52" s="7" t="s">
        <v>20</v>
      </c>
      <c r="X52">
        <f>VLOOKUP(表格1[[#This Row],[騎師]],J!$A$1:$B$45,2,FALSE)</f>
        <v>0.16981132075471697</v>
      </c>
      <c r="Y52" s="7" t="s">
        <v>27</v>
      </c>
      <c r="Z52">
        <f>VLOOKUP(表格1[[#This Row],[練馬師]],T!$A$1:$B$23,2,FALSE)</f>
        <v>0.17391304347826086</v>
      </c>
      <c r="AA52">
        <v>12</v>
      </c>
      <c r="AB52">
        <f>VLOOKUP(表格1[[#This Row],[檔位]],'1650M'!$A$1:$B$14,2,0)</f>
        <v>0.2</v>
      </c>
      <c r="AC52">
        <v>48</v>
      </c>
      <c r="AD52">
        <v>1</v>
      </c>
      <c r="AE52">
        <v>39.15</v>
      </c>
      <c r="AG52">
        <v>40950</v>
      </c>
      <c r="AH52">
        <v>6</v>
      </c>
      <c r="AJ52">
        <v>-1</v>
      </c>
      <c r="AK52" t="s">
        <v>23</v>
      </c>
      <c r="AL52">
        <v>28</v>
      </c>
      <c r="AM52" t="s">
        <v>17</v>
      </c>
      <c r="AN52" t="s">
        <v>200</v>
      </c>
    </row>
    <row r="53" spans="1:40" x14ac:dyDescent="0.25">
      <c r="A53" s="10" t="s">
        <v>177</v>
      </c>
      <c r="B53" s="7">
        <v>8</v>
      </c>
      <c r="C53" s="7" t="s">
        <v>201</v>
      </c>
      <c r="H53" s="7" t="str">
        <f>VLOOKUP(表格1[[#This Row],[馬名]],passdata!$B:$G,4,0)</f>
        <v/>
      </c>
      <c r="I53" s="7" t="str">
        <f>VLOOKUP(表格1[[#This Row],[馬名]],passdata!$B:$G,6,0)</f>
        <v/>
      </c>
      <c r="L53" s="148">
        <f t="shared" si="2"/>
        <v>0.62364267088843361</v>
      </c>
      <c r="M53" t="str">
        <f>VLOOKUP(表格1[[#This Row],[馬名]],'M2'!$A$4:$H$161,7,0)</f>
        <v>中後</v>
      </c>
      <c r="N53">
        <v>3</v>
      </c>
      <c r="O53">
        <v>8</v>
      </c>
      <c r="P53">
        <v>7</v>
      </c>
      <c r="Q53">
        <v>4</v>
      </c>
      <c r="T53">
        <f t="shared" si="3"/>
        <v>0.24285714285714288</v>
      </c>
      <c r="U53">
        <v>122</v>
      </c>
      <c r="V53">
        <f>VLOOKUP(表格1[[#This Row],[負磅]],W!$A$1:$B$32,2,FALSE)</f>
        <v>0.03</v>
      </c>
      <c r="W53" s="7" t="s">
        <v>31</v>
      </c>
      <c r="X53">
        <f>VLOOKUP(表格1[[#This Row],[騎師]],J!$A$1:$B$45,2,FALSE)</f>
        <v>0.4519774011299435</v>
      </c>
      <c r="Y53" s="7" t="s">
        <v>121</v>
      </c>
      <c r="Z53">
        <f>VLOOKUP(表格1[[#This Row],[練馬師]],T!$A$1:$B$23,2,FALSE)</f>
        <v>0.31730769230769229</v>
      </c>
      <c r="AA53">
        <v>4</v>
      </c>
      <c r="AB53">
        <f>VLOOKUP(表格1[[#This Row],[檔位]],'1650M'!$A$1:$B$14,2,0)</f>
        <v>0.3</v>
      </c>
      <c r="AC53">
        <v>47</v>
      </c>
      <c r="AD53">
        <v>1</v>
      </c>
      <c r="AE53">
        <v>40.479999999999997</v>
      </c>
      <c r="AG53">
        <v>134550</v>
      </c>
      <c r="AH53">
        <v>4</v>
      </c>
      <c r="AJ53">
        <v>-1</v>
      </c>
      <c r="AK53" t="s">
        <v>16</v>
      </c>
      <c r="AL53">
        <v>35</v>
      </c>
      <c r="AN53" t="s">
        <v>203</v>
      </c>
    </row>
    <row r="54" spans="1:40" x14ac:dyDescent="0.25">
      <c r="A54" s="10" t="s">
        <v>177</v>
      </c>
      <c r="B54" s="7">
        <v>9</v>
      </c>
      <c r="C54" s="7" t="s">
        <v>204</v>
      </c>
      <c r="D54" s="7">
        <v>1</v>
      </c>
      <c r="G54" s="7" t="s">
        <v>2510</v>
      </c>
      <c r="H54" s="7" t="str">
        <f>VLOOKUP(表格1[[#This Row],[馬名]],passdata!$B:$G,4,0)</f>
        <v/>
      </c>
      <c r="I54" s="7" t="str">
        <f>VLOOKUP(表格1[[#This Row],[馬名]],passdata!$B:$G,6,0)</f>
        <v/>
      </c>
      <c r="L54" s="148">
        <f t="shared" si="2"/>
        <v>0.55403781512605033</v>
      </c>
      <c r="M54" t="str">
        <f>VLOOKUP(表格1[[#This Row],[馬名]],'M2'!$A$4:$H$161,7,0)</f>
        <v>中前</v>
      </c>
      <c r="N54">
        <v>10</v>
      </c>
      <c r="O54">
        <v>8</v>
      </c>
      <c r="P54">
        <v>7</v>
      </c>
      <c r="Q54">
        <v>7</v>
      </c>
      <c r="R54">
        <v>4</v>
      </c>
      <c r="S54">
        <v>1</v>
      </c>
      <c r="T54">
        <f t="shared" si="3"/>
        <v>0.17142857142857143</v>
      </c>
      <c r="U54">
        <v>121</v>
      </c>
      <c r="V54">
        <f>VLOOKUP(表格1[[#This Row],[負磅]],W!$A$1:$B$32,2,FALSE)</f>
        <v>0.04</v>
      </c>
      <c r="W54" s="7" t="s">
        <v>120</v>
      </c>
      <c r="X54">
        <f>VLOOKUP(表格1[[#This Row],[騎師]],J!$A$1:$B$45,2,FALSE)</f>
        <v>0.25833333333333336</v>
      </c>
      <c r="Y54" s="7" t="s">
        <v>91</v>
      </c>
      <c r="Z54">
        <f>VLOOKUP(表格1[[#This Row],[練馬師]],T!$A$1:$B$23,2,FALSE)</f>
        <v>0.24369747899159663</v>
      </c>
      <c r="AA54">
        <v>1</v>
      </c>
      <c r="AB54">
        <f>VLOOKUP(表格1[[#This Row],[檔位]],'1650M'!$A$1:$B$14,2,0)</f>
        <v>0.48</v>
      </c>
      <c r="AC54">
        <v>46</v>
      </c>
      <c r="AD54">
        <v>1</v>
      </c>
      <c r="AE54">
        <v>39.46</v>
      </c>
      <c r="AG54">
        <v>0</v>
      </c>
      <c r="AH54">
        <v>6</v>
      </c>
      <c r="AJ54">
        <v>-2</v>
      </c>
      <c r="AK54">
        <v>2</v>
      </c>
      <c r="AL54">
        <v>28</v>
      </c>
      <c r="AM54" t="s">
        <v>206</v>
      </c>
      <c r="AN54" t="s">
        <v>207</v>
      </c>
    </row>
    <row r="55" spans="1:40" x14ac:dyDescent="0.25">
      <c r="A55" s="10" t="s">
        <v>177</v>
      </c>
      <c r="B55" s="7">
        <v>10</v>
      </c>
      <c r="C55" s="7" t="s">
        <v>208</v>
      </c>
      <c r="H55" s="7" t="str">
        <f>VLOOKUP(表格1[[#This Row],[馬名]],passdata!$B:$G,4,0)</f>
        <v>忠</v>
      </c>
      <c r="I55" s="7" t="str">
        <f>VLOOKUP(表格1[[#This Row],[馬名]],passdata!$B:$G,6,0)</f>
        <v/>
      </c>
      <c r="L55" s="148">
        <f t="shared" si="2"/>
        <v>0.58117949247169798</v>
      </c>
      <c r="M55" t="str">
        <f>VLOOKUP(表格1[[#This Row],[馬名]],'M2'!$A$4:$H$161,7,0)</f>
        <v>中前</v>
      </c>
      <c r="N55">
        <v>14</v>
      </c>
      <c r="O55">
        <v>1</v>
      </c>
      <c r="P55">
        <v>2</v>
      </c>
      <c r="Q55">
        <v>1</v>
      </c>
      <c r="R55">
        <v>8</v>
      </c>
      <c r="S55">
        <v>4</v>
      </c>
      <c r="T55">
        <f t="shared" si="3"/>
        <v>0.27142857142857146</v>
      </c>
      <c r="U55">
        <v>118</v>
      </c>
      <c r="V55">
        <f>VLOOKUP(表格1[[#This Row],[負磅]],W!$A$1:$B$32,2,FALSE)</f>
        <v>7.0000000000000007E-2</v>
      </c>
      <c r="W55" s="151" t="s">
        <v>38</v>
      </c>
      <c r="X55" s="30">
        <f>VLOOKUP(表格1[[#This Row],[騎師]],J!$A$1:$B$45,2,FALSE)</f>
        <v>0.25984251968503935</v>
      </c>
      <c r="Y55" s="151" t="s">
        <v>39</v>
      </c>
      <c r="Z55">
        <f>VLOOKUP(表格1[[#This Row],[練馬師]],T!$A$1:$B$23,2,FALSE)</f>
        <v>0.19266055045871561</v>
      </c>
      <c r="AA55">
        <v>7</v>
      </c>
      <c r="AB55">
        <f>VLOOKUP(表格1[[#This Row],[檔位]],'1650M'!$A$1:$B$14,2,0)</f>
        <v>0.26</v>
      </c>
      <c r="AC55">
        <v>45</v>
      </c>
      <c r="AD55">
        <v>1</v>
      </c>
      <c r="AE55">
        <v>39.72</v>
      </c>
      <c r="AG55">
        <v>1216250</v>
      </c>
      <c r="AH55">
        <v>5</v>
      </c>
      <c r="AJ55">
        <v>0</v>
      </c>
      <c r="AK55" t="s">
        <v>34</v>
      </c>
      <c r="AL55">
        <v>3</v>
      </c>
      <c r="AM55" t="s">
        <v>17</v>
      </c>
      <c r="AN55" t="s">
        <v>210</v>
      </c>
    </row>
    <row r="56" spans="1:40" x14ac:dyDescent="0.25">
      <c r="A56" s="10" t="s">
        <v>177</v>
      </c>
      <c r="B56" s="7">
        <v>11</v>
      </c>
      <c r="C56" s="7" t="s">
        <v>211</v>
      </c>
      <c r="D56" s="7">
        <v>3</v>
      </c>
      <c r="H56" s="7" t="str">
        <f>VLOOKUP(表格1[[#This Row],[馬名]],passdata!$B:$G,4,0)</f>
        <v/>
      </c>
      <c r="I56" s="7" t="str">
        <f>VLOOKUP(表格1[[#This Row],[馬名]],passdata!$B:$G,6,0)</f>
        <v/>
      </c>
      <c r="L56" s="148">
        <f t="shared" si="2"/>
        <v>0.52915055248618781</v>
      </c>
      <c r="M56" t="str">
        <f>VLOOKUP(表格1[[#This Row],[馬名]],'M2'!$A$4:$H$161,7,0)</f>
        <v>中前</v>
      </c>
      <c r="N56">
        <v>8</v>
      </c>
      <c r="O56">
        <v>11</v>
      </c>
      <c r="P56">
        <v>5</v>
      </c>
      <c r="Q56">
        <v>2</v>
      </c>
      <c r="R56">
        <v>6</v>
      </c>
      <c r="S56">
        <v>9</v>
      </c>
      <c r="T56">
        <f t="shared" si="3"/>
        <v>0.2142857142857143</v>
      </c>
      <c r="U56">
        <v>118</v>
      </c>
      <c r="V56">
        <f>VLOOKUP(表格1[[#This Row],[負磅]],W!$A$1:$B$32,2,FALSE)</f>
        <v>7.0000000000000007E-2</v>
      </c>
      <c r="W56" s="151" t="s">
        <v>85</v>
      </c>
      <c r="X56" s="30">
        <f>VLOOKUP(表格1[[#This Row],[騎師]],J!$A$1:$B$45,2,FALSE)</f>
        <v>0.22321428571428573</v>
      </c>
      <c r="Y56" s="151" t="s">
        <v>54</v>
      </c>
      <c r="Z56">
        <f>VLOOKUP(表格1[[#This Row],[練馬師]],T!$A$1:$B$23,2,FALSE)</f>
        <v>0.25966850828729282</v>
      </c>
      <c r="AA56">
        <v>5</v>
      </c>
      <c r="AB56">
        <f>VLOOKUP(表格1[[#This Row],[檔位]],'1650M'!$A$1:$B$14,2,0)</f>
        <v>0.25</v>
      </c>
      <c r="AC56">
        <v>43</v>
      </c>
      <c r="AD56">
        <v>1</v>
      </c>
      <c r="AE56">
        <v>39.35</v>
      </c>
      <c r="AG56">
        <v>310050</v>
      </c>
      <c r="AH56">
        <v>4</v>
      </c>
      <c r="AJ56">
        <v>-2</v>
      </c>
      <c r="AK56" t="s">
        <v>16</v>
      </c>
      <c r="AL56">
        <v>13</v>
      </c>
      <c r="AM56" t="s">
        <v>213</v>
      </c>
      <c r="AN56" t="s">
        <v>214</v>
      </c>
    </row>
    <row r="57" spans="1:40" x14ac:dyDescent="0.25">
      <c r="A57" s="10" t="s">
        <v>177</v>
      </c>
      <c r="B57" s="7">
        <v>12</v>
      </c>
      <c r="C57" s="7" t="s">
        <v>215</v>
      </c>
      <c r="G57" s="7" t="s">
        <v>2510</v>
      </c>
      <c r="H57" s="7" t="str">
        <f>VLOOKUP(表格1[[#This Row],[馬名]],passdata!$B:$G,4,0)</f>
        <v>忠</v>
      </c>
      <c r="I57" s="7" t="str">
        <f>VLOOKUP(表格1[[#This Row],[馬名]],passdata!$B:$G,6,0)</f>
        <v/>
      </c>
      <c r="L57" s="148">
        <f t="shared" si="2"/>
        <v>0.6603694581280789</v>
      </c>
      <c r="M57" t="str">
        <f>VLOOKUP(表格1[[#This Row],[馬名]],'M2'!$A$4:$H$161,7,0)</f>
        <v>中後</v>
      </c>
      <c r="N57">
        <v>2</v>
      </c>
      <c r="O57">
        <v>1</v>
      </c>
      <c r="P57">
        <v>6</v>
      </c>
      <c r="Q57">
        <v>7</v>
      </c>
      <c r="R57">
        <v>5</v>
      </c>
      <c r="S57">
        <v>11</v>
      </c>
      <c r="T57">
        <f t="shared" si="3"/>
        <v>0.28571428571428575</v>
      </c>
      <c r="U57">
        <v>116</v>
      </c>
      <c r="V57">
        <f>VLOOKUP(表格1[[#This Row],[負磅]],W!$A$1:$B$32,2,FALSE)</f>
        <v>0.09</v>
      </c>
      <c r="W57" s="7" t="s">
        <v>140</v>
      </c>
      <c r="X57">
        <f>VLOOKUP(表格1[[#This Row],[騎師]],J!$A$1:$B$45,2,FALSE)</f>
        <v>0.33333333333333331</v>
      </c>
      <c r="Y57" s="7" t="s">
        <v>59</v>
      </c>
      <c r="Z57">
        <f>VLOOKUP(表格1[[#This Row],[練馬師]],T!$A$1:$B$23,2,FALSE)</f>
        <v>0.21551724137931033</v>
      </c>
      <c r="AA57">
        <v>3</v>
      </c>
      <c r="AB57">
        <f>VLOOKUP(表格1[[#This Row],[檔位]],'1650M'!$A$1:$B$14,2,0)</f>
        <v>0.3</v>
      </c>
      <c r="AC57">
        <v>41</v>
      </c>
      <c r="AD57">
        <v>1</v>
      </c>
      <c r="AE57">
        <v>39.57</v>
      </c>
      <c r="AG57">
        <v>245700</v>
      </c>
      <c r="AH57">
        <v>6</v>
      </c>
      <c r="AJ57">
        <v>0</v>
      </c>
      <c r="AK57">
        <v>1</v>
      </c>
      <c r="AL57">
        <v>22</v>
      </c>
      <c r="AM57" t="s">
        <v>141</v>
      </c>
      <c r="AN57" t="s">
        <v>217</v>
      </c>
    </row>
    <row r="59" spans="1:40" x14ac:dyDescent="0.25">
      <c r="A59" s="8" t="s">
        <v>218</v>
      </c>
      <c r="B59" s="7" t="str">
        <f>VLOOKUP(表格1[[#This Row],[場]],Raceinfo!$A$1:$C$9,3,0)</f>
        <v xml:space="preserve"> 第三班</v>
      </c>
      <c r="C59" s="7" t="str">
        <f>VLOOKUP(表格1[[#This Row],[場]],Raceinfo!$A$1:$C$9,2,0)</f>
        <v xml:space="preserve"> 1650米</v>
      </c>
    </row>
    <row r="60" spans="1:40" x14ac:dyDescent="0.25">
      <c r="A60" s="8" t="s">
        <v>218</v>
      </c>
      <c r="B60" s="7">
        <v>1</v>
      </c>
      <c r="C60" s="7" t="s">
        <v>219</v>
      </c>
      <c r="H60" s="7" t="str">
        <f>VLOOKUP(表格1[[#This Row],[馬名]],passdata!$B:$G,4,0)</f>
        <v/>
      </c>
      <c r="I60" s="7" t="str">
        <f>VLOOKUP(表格1[[#This Row],[馬名]],passdata!$B:$G,6,0)</f>
        <v/>
      </c>
      <c r="L60" s="148">
        <f t="shared" si="2"/>
        <v>0.37766779333655243</v>
      </c>
      <c r="M60" t="str">
        <f>VLOOKUP(表格1[[#This Row],[馬名]],'M2'!$A$4:$H$161,7,0)</f>
        <v>中後</v>
      </c>
      <c r="N60">
        <v>10</v>
      </c>
      <c r="O60">
        <v>1</v>
      </c>
      <c r="P60">
        <v>8</v>
      </c>
      <c r="Q60">
        <v>6</v>
      </c>
      <c r="R60">
        <v>12</v>
      </c>
      <c r="S60">
        <v>3</v>
      </c>
      <c r="T60">
        <f t="shared" si="3"/>
        <v>0.22142857142857142</v>
      </c>
      <c r="U60">
        <v>135</v>
      </c>
      <c r="V60">
        <f>VLOOKUP(表格1[[#This Row],[負磅]],W!$A$1:$B$32,2,FALSE)</f>
        <v>-0.1</v>
      </c>
      <c r="W60" s="7" t="s">
        <v>49</v>
      </c>
      <c r="X60">
        <f>VLOOKUP(表格1[[#This Row],[騎師]],J!$A$1:$B$45,2,FALSE)</f>
        <v>0.30275229357798167</v>
      </c>
      <c r="Y60" s="7" t="s">
        <v>154</v>
      </c>
      <c r="Z60">
        <f>VLOOKUP(表格1[[#This Row],[練馬師]],T!$A$1:$B$23,2,FALSE)</f>
        <v>0.21804511278195488</v>
      </c>
      <c r="AA60">
        <v>5</v>
      </c>
      <c r="AB60">
        <f>VLOOKUP(表格1[[#This Row],[檔位]],'1650M'!$A$1:$B$14,2,0)</f>
        <v>0.25</v>
      </c>
      <c r="AC60">
        <v>82</v>
      </c>
      <c r="AD60">
        <v>1</v>
      </c>
      <c r="AE60">
        <v>40.29</v>
      </c>
      <c r="AG60">
        <v>1185200</v>
      </c>
      <c r="AH60">
        <v>5</v>
      </c>
      <c r="AI60">
        <f>VLOOKUP(表格1[[#This Row],[馬齡]],SPB!$A$1:$B$9,2,FALSE)</f>
        <v>0</v>
      </c>
      <c r="AJ60">
        <v>0</v>
      </c>
      <c r="AK60" t="s">
        <v>34</v>
      </c>
      <c r="AL60">
        <v>35</v>
      </c>
      <c r="AN60" t="s">
        <v>221</v>
      </c>
    </row>
    <row r="61" spans="1:40" x14ac:dyDescent="0.25">
      <c r="A61" s="8" t="s">
        <v>218</v>
      </c>
      <c r="B61" s="7">
        <v>2</v>
      </c>
      <c r="C61" s="7" t="s">
        <v>222</v>
      </c>
      <c r="H61" s="7" t="str">
        <f>VLOOKUP(表格1[[#This Row],[馬名]],passdata!$B:$G,4,0)</f>
        <v/>
      </c>
      <c r="I61" s="7" t="str">
        <f>VLOOKUP(表格1[[#This Row],[馬名]],passdata!$B:$G,6,0)</f>
        <v/>
      </c>
      <c r="L61" s="148">
        <f t="shared" si="2"/>
        <v>0.35936466760066887</v>
      </c>
      <c r="M61" t="str">
        <f>VLOOKUP(表格1[[#This Row],[馬名]],'M2'!$A$4:$H$161,7,0)</f>
        <v>中前</v>
      </c>
      <c r="N61">
        <v>7</v>
      </c>
      <c r="O61">
        <v>4</v>
      </c>
      <c r="P61">
        <v>7</v>
      </c>
      <c r="Q61">
        <v>7</v>
      </c>
      <c r="R61">
        <v>7</v>
      </c>
      <c r="S61">
        <v>1</v>
      </c>
      <c r="T61">
        <f t="shared" si="3"/>
        <v>0.22142857142857142</v>
      </c>
      <c r="U61">
        <v>133</v>
      </c>
      <c r="V61">
        <f>VLOOKUP(表格1[[#This Row],[負磅]],W!$A$1:$B$32,2,FALSE)</f>
        <v>-0.08</v>
      </c>
      <c r="W61" s="151" t="s">
        <v>150</v>
      </c>
      <c r="X61" s="30">
        <f>VLOOKUP(表格1[[#This Row],[騎師]],J!$A$1:$B$45,2,FALSE)</f>
        <v>0.19266055045871561</v>
      </c>
      <c r="Y61" s="151" t="s">
        <v>76</v>
      </c>
      <c r="Z61">
        <f>VLOOKUP(表格1[[#This Row],[練馬師]],T!$A$1:$B$23,2,FALSE)</f>
        <v>0.21379310344827587</v>
      </c>
      <c r="AA61">
        <v>9</v>
      </c>
      <c r="AB61">
        <f>VLOOKUP(表格1[[#This Row],[檔位]],'1650M'!$A$1:$B$14,2,0)</f>
        <v>0.24</v>
      </c>
      <c r="AC61">
        <v>80</v>
      </c>
      <c r="AD61">
        <v>1</v>
      </c>
      <c r="AE61">
        <v>39.020000000000003</v>
      </c>
      <c r="AG61">
        <v>187200</v>
      </c>
      <c r="AH61">
        <v>7</v>
      </c>
      <c r="AI61">
        <f>VLOOKUP(表格1[[#This Row],[馬齡]],SPB!$A$1:$B$9,2,FALSE)</f>
        <v>0</v>
      </c>
      <c r="AJ61">
        <v>-2</v>
      </c>
      <c r="AK61" t="s">
        <v>34</v>
      </c>
      <c r="AL61">
        <v>35</v>
      </c>
      <c r="AN61" t="s">
        <v>224</v>
      </c>
    </row>
    <row r="62" spans="1:40" x14ac:dyDescent="0.25">
      <c r="A62" s="8" t="s">
        <v>218</v>
      </c>
      <c r="B62" s="7">
        <v>3</v>
      </c>
      <c r="C62" s="7" t="s">
        <v>225</v>
      </c>
      <c r="H62" s="7" t="str">
        <f>VLOOKUP(表格1[[#This Row],[馬名]],passdata!$B:$G,4,0)</f>
        <v>忠</v>
      </c>
      <c r="I62" s="7" t="str">
        <f>VLOOKUP(表格1[[#This Row],[馬名]],passdata!$B:$G,6,0)</f>
        <v/>
      </c>
      <c r="L62" s="148">
        <f t="shared" si="2"/>
        <v>0.46141518641421048</v>
      </c>
      <c r="M62" t="str">
        <f>VLOOKUP(表格1[[#This Row],[馬名]],'M2'!$A$4:$H$161,7,0)</f>
        <v>中後</v>
      </c>
      <c r="N62">
        <v>1</v>
      </c>
      <c r="O62">
        <v>2</v>
      </c>
      <c r="P62">
        <v>2</v>
      </c>
      <c r="Q62">
        <v>9</v>
      </c>
      <c r="R62">
        <v>4</v>
      </c>
      <c r="S62" t="s">
        <v>2447</v>
      </c>
      <c r="T62">
        <f t="shared" si="3"/>
        <v>0.30000000000000004</v>
      </c>
      <c r="U62">
        <v>132</v>
      </c>
      <c r="V62">
        <f>VLOOKUP(表格1[[#This Row],[負磅]],W!$A$1:$B$32,2,FALSE)</f>
        <v>-7.0000000000000007E-2</v>
      </c>
      <c r="W62" s="7" t="s">
        <v>64</v>
      </c>
      <c r="X62">
        <f>VLOOKUP(表格1[[#This Row],[騎師]],J!$A$1:$B$45,2,FALSE)</f>
        <v>0.31205673758865249</v>
      </c>
      <c r="Y62" s="7" t="s">
        <v>39</v>
      </c>
      <c r="Z62">
        <f>VLOOKUP(表格1[[#This Row],[練馬師]],T!$A$1:$B$23,2,FALSE)</f>
        <v>0.19266055045871561</v>
      </c>
      <c r="AA62">
        <v>12</v>
      </c>
      <c r="AB62">
        <f>VLOOKUP(表格1[[#This Row],[檔位]],'1650M'!$A$1:$B$14,2,0)</f>
        <v>0.2</v>
      </c>
      <c r="AC62">
        <v>79</v>
      </c>
      <c r="AD62">
        <v>1</v>
      </c>
      <c r="AE62">
        <v>39.1</v>
      </c>
      <c r="AG62">
        <v>2198700</v>
      </c>
      <c r="AH62">
        <v>5</v>
      </c>
      <c r="AI62">
        <f>VLOOKUP(表格1[[#This Row],[馬齡]],SPB!$A$1:$B$9,2,FALSE)</f>
        <v>0</v>
      </c>
      <c r="AJ62">
        <v>6</v>
      </c>
      <c r="AK62" t="s">
        <v>16</v>
      </c>
      <c r="AL62">
        <v>35</v>
      </c>
      <c r="AM62" t="s">
        <v>141</v>
      </c>
      <c r="AN62" t="s">
        <v>227</v>
      </c>
    </row>
    <row r="63" spans="1:40" x14ac:dyDescent="0.25">
      <c r="A63" s="8" t="s">
        <v>218</v>
      </c>
      <c r="B63" s="7">
        <v>4</v>
      </c>
      <c r="C63" s="7" t="s">
        <v>228</v>
      </c>
      <c r="D63" s="7">
        <v>2</v>
      </c>
      <c r="H63" s="7" t="str">
        <f>VLOOKUP(表格1[[#This Row],[馬名]],passdata!$B:$G,4,0)</f>
        <v>忠</v>
      </c>
      <c r="I63" s="7" t="str">
        <f>VLOOKUP(表格1[[#This Row],[馬名]],passdata!$B:$G,6,0)</f>
        <v/>
      </c>
      <c r="L63" s="148">
        <f t="shared" si="2"/>
        <v>0.44500258175559393</v>
      </c>
      <c r="M63" t="str">
        <f>VLOOKUP(表格1[[#This Row],[馬名]],'M2'!$A$4:$H$161,7,0)</f>
        <v>中後</v>
      </c>
      <c r="N63">
        <v>5</v>
      </c>
      <c r="O63">
        <v>1</v>
      </c>
      <c r="P63">
        <v>8</v>
      </c>
      <c r="Q63">
        <v>5</v>
      </c>
      <c r="R63">
        <v>3</v>
      </c>
      <c r="S63">
        <v>2</v>
      </c>
      <c r="T63">
        <f t="shared" si="3"/>
        <v>0.26428571428571429</v>
      </c>
      <c r="U63">
        <v>129</v>
      </c>
      <c r="V63">
        <f>VLOOKUP(表格1[[#This Row],[負磅]],W!$A$1:$B$32,2,FALSE)</f>
        <v>-3.9999999999999897E-2</v>
      </c>
      <c r="W63" s="7" t="s">
        <v>58</v>
      </c>
      <c r="X63">
        <f>VLOOKUP(表格1[[#This Row],[騎師]],J!$A$1:$B$45,2,FALSE)</f>
        <v>0.20833333333333334</v>
      </c>
      <c r="Y63" s="7" t="s">
        <v>14</v>
      </c>
      <c r="Z63">
        <f>VLOOKUP(表格1[[#This Row],[練馬師]],T!$A$1:$B$23,2,FALSE)</f>
        <v>0.18072289156626506</v>
      </c>
      <c r="AA63">
        <v>7</v>
      </c>
      <c r="AB63">
        <f>VLOOKUP(表格1[[#This Row],[檔位]],'1650M'!$A$1:$B$14,2,0)</f>
        <v>0.26</v>
      </c>
      <c r="AC63">
        <v>76</v>
      </c>
      <c r="AD63">
        <v>1</v>
      </c>
      <c r="AE63">
        <v>38.590000000000003</v>
      </c>
      <c r="AG63">
        <v>1994950</v>
      </c>
      <c r="AH63">
        <v>7</v>
      </c>
      <c r="AI63">
        <f>VLOOKUP(表格1[[#This Row],[馬齡]],SPB!$A$1:$B$9,2,FALSE)</f>
        <v>0</v>
      </c>
      <c r="AJ63">
        <v>0</v>
      </c>
      <c r="AK63">
        <v>1</v>
      </c>
      <c r="AL63">
        <v>7</v>
      </c>
      <c r="AM63" t="s">
        <v>161</v>
      </c>
      <c r="AN63" t="s">
        <v>230</v>
      </c>
    </row>
    <row r="64" spans="1:40" x14ac:dyDescent="0.25">
      <c r="A64" s="8" t="s">
        <v>218</v>
      </c>
      <c r="B64" s="7">
        <v>5</v>
      </c>
      <c r="C64" s="11" t="s">
        <v>231</v>
      </c>
      <c r="D64" s="146"/>
      <c r="H64" s="7" t="str">
        <f>VLOOKUP(表格1[[#This Row],[馬名]],passdata!$B:$G,4,0)</f>
        <v/>
      </c>
      <c r="I64" s="7" t="str">
        <f>VLOOKUP(表格1[[#This Row],[馬名]],passdata!$B:$G,6,0)</f>
        <v/>
      </c>
      <c r="L64" s="148">
        <f t="shared" si="2"/>
        <v>0.54017142857142852</v>
      </c>
      <c r="M64" t="str">
        <f>VLOOKUP(表格1[[#This Row],[馬名]],'M2'!$A$4:$H$161,7,0)</f>
        <v>放頭</v>
      </c>
      <c r="N64">
        <v>9</v>
      </c>
      <c r="O64">
        <v>13</v>
      </c>
      <c r="P64">
        <v>14</v>
      </c>
      <c r="Q64">
        <v>2</v>
      </c>
      <c r="R64">
        <v>4</v>
      </c>
      <c r="S64">
        <v>13</v>
      </c>
      <c r="T64">
        <f t="shared" si="3"/>
        <v>0.12857142857142859</v>
      </c>
      <c r="U64">
        <v>124</v>
      </c>
      <c r="V64">
        <f>VLOOKUP(表格1[[#This Row],[負磅]],W!$A$1:$B$32,2,FALSE)</f>
        <v>0.01</v>
      </c>
      <c r="W64" s="7" t="s">
        <v>13</v>
      </c>
      <c r="X64">
        <f>VLOOKUP(表格1[[#This Row],[騎師]],J!$A$1:$B$45,2,FALSE)</f>
        <v>0.222</v>
      </c>
      <c r="Y64" s="7" t="s">
        <v>179</v>
      </c>
      <c r="Z64">
        <f>VLOOKUP(表格1[[#This Row],[練馬師]],T!$A$1:$B$23,2,FALSE)</f>
        <v>0.25</v>
      </c>
      <c r="AA64">
        <v>10</v>
      </c>
      <c r="AB64">
        <f>VLOOKUP(表格1[[#This Row],[檔位]],'1650M'!$A$1:$B$14,2,0)</f>
        <v>0.15</v>
      </c>
      <c r="AC64">
        <v>71</v>
      </c>
      <c r="AG64">
        <v>502200</v>
      </c>
      <c r="AH64">
        <v>4</v>
      </c>
      <c r="AI64">
        <f>VLOOKUP(表格1[[#This Row],[馬齡]],SPB!$A$1:$B$9,2,FALSE)</f>
        <v>0.2</v>
      </c>
      <c r="AJ64">
        <v>-2</v>
      </c>
      <c r="AK64" t="s">
        <v>16</v>
      </c>
      <c r="AL64">
        <v>25</v>
      </c>
      <c r="AM64" t="s">
        <v>46</v>
      </c>
      <c r="AN64" t="s">
        <v>232</v>
      </c>
    </row>
    <row r="65" spans="1:40" x14ac:dyDescent="0.25">
      <c r="A65" s="8" t="s">
        <v>218</v>
      </c>
      <c r="B65" s="7">
        <v>6</v>
      </c>
      <c r="C65" s="7" t="s">
        <v>233</v>
      </c>
      <c r="G65" s="7" t="s">
        <v>2510</v>
      </c>
      <c r="H65" s="7" t="str">
        <f>VLOOKUP(表格1[[#This Row],[馬名]],passdata!$B:$G,4,0)</f>
        <v>忠</v>
      </c>
      <c r="I65" s="7" t="str">
        <f>VLOOKUP(表格1[[#This Row],[馬名]],passdata!$B:$G,6,0)</f>
        <v/>
      </c>
      <c r="L65" s="148">
        <f t="shared" si="2"/>
        <v>0.72985092342021551</v>
      </c>
      <c r="M65" t="str">
        <f>VLOOKUP(表格1[[#This Row],[馬名]],'M2'!$A$4:$H$161,7,0)</f>
        <v>中前</v>
      </c>
      <c r="N65">
        <v>3</v>
      </c>
      <c r="O65">
        <v>3</v>
      </c>
      <c r="P65">
        <v>3</v>
      </c>
      <c r="Q65">
        <v>1</v>
      </c>
      <c r="R65">
        <v>1</v>
      </c>
      <c r="S65">
        <v>4</v>
      </c>
      <c r="T65">
        <f t="shared" si="3"/>
        <v>0.32857142857142857</v>
      </c>
      <c r="U65">
        <v>122</v>
      </c>
      <c r="V65">
        <f>VLOOKUP(表格1[[#This Row],[負磅]],W!$A$1:$B$32,2,FALSE)</f>
        <v>0.03</v>
      </c>
      <c r="W65" s="7" t="s">
        <v>31</v>
      </c>
      <c r="X65">
        <f>VLOOKUP(表格1[[#This Row],[騎師]],J!$A$1:$B$45,2,FALSE)</f>
        <v>0.4519774011299435</v>
      </c>
      <c r="Y65" s="7" t="s">
        <v>32</v>
      </c>
      <c r="Z65">
        <f>VLOOKUP(表格1[[#This Row],[練馬師]],T!$A$1:$B$23,2,FALSE)</f>
        <v>0.38562091503267976</v>
      </c>
      <c r="AA65">
        <v>3</v>
      </c>
      <c r="AB65">
        <f>VLOOKUP(表格1[[#This Row],[檔位]],'1650M'!$A$1:$B$14,2,0)</f>
        <v>0.3</v>
      </c>
      <c r="AC65">
        <v>69</v>
      </c>
      <c r="AD65">
        <v>1</v>
      </c>
      <c r="AE65">
        <v>40.200000000000003</v>
      </c>
      <c r="AG65">
        <v>2451200</v>
      </c>
      <c r="AH65">
        <v>5</v>
      </c>
      <c r="AI65">
        <f>VLOOKUP(表格1[[#This Row],[馬齡]],SPB!$A$1:$B$9,2,FALSE)</f>
        <v>0</v>
      </c>
      <c r="AJ65">
        <v>0</v>
      </c>
      <c r="AK65" t="s">
        <v>16</v>
      </c>
      <c r="AL65">
        <v>35</v>
      </c>
      <c r="AM65" t="s">
        <v>46</v>
      </c>
      <c r="AN65" t="s">
        <v>235</v>
      </c>
    </row>
    <row r="66" spans="1:40" x14ac:dyDescent="0.25">
      <c r="A66" s="8" t="s">
        <v>218</v>
      </c>
      <c r="B66" s="7">
        <v>7</v>
      </c>
      <c r="C66" s="7" t="s">
        <v>236</v>
      </c>
      <c r="D66" s="7">
        <v>4</v>
      </c>
      <c r="H66" s="7" t="str">
        <f>VLOOKUP(表格1[[#This Row],[馬名]],passdata!$B:$G,4,0)</f>
        <v/>
      </c>
      <c r="I66" s="7" t="str">
        <f>VLOOKUP(表格1[[#This Row],[馬名]],passdata!$B:$G,6,0)</f>
        <v/>
      </c>
      <c r="L66" s="148">
        <f t="shared" ref="L66:L99" si="4">T66+V66+(X66*0.3)+(Z66*0.3)+(AB66*0.4)+AI66</f>
        <v>0.52539691761709195</v>
      </c>
      <c r="M66" t="str">
        <f>VLOOKUP(表格1[[#This Row],[馬名]],'M2'!$A$4:$H$161,7,0)</f>
        <v>放頭</v>
      </c>
      <c r="N66">
        <v>12</v>
      </c>
      <c r="O66">
        <v>11</v>
      </c>
      <c r="P66">
        <v>1</v>
      </c>
      <c r="Q66">
        <v>1</v>
      </c>
      <c r="R66">
        <v>12</v>
      </c>
      <c r="S66">
        <v>3</v>
      </c>
      <c r="T66">
        <f t="shared" ref="T66:T97" si="5">((1-(N66/14))*0.1*IF(N66&lt;&gt;0,1,0)) + ((1-(O66/14))*0.1*IF(O66&lt;&gt;0,1,0)) + ((1-(P66/14))*0.1*IF(P66&lt;&gt;0,1,0)) + ((1-(Q66/14))*0.1*IF(Q66&lt;&gt;0,1,0))</f>
        <v>0.22142857142857145</v>
      </c>
      <c r="U66">
        <v>121</v>
      </c>
      <c r="V66">
        <f>VLOOKUP(表格1[[#This Row],[負磅]],W!$A$1:$B$32,2,FALSE)</f>
        <v>0.04</v>
      </c>
      <c r="W66" s="7" t="s">
        <v>173</v>
      </c>
      <c r="X66">
        <f>VLOOKUP(表格1[[#This Row],[騎師]],J!$A$1:$B$45,2,FALSE)</f>
        <v>0.29850746268656714</v>
      </c>
      <c r="Y66" s="7" t="s">
        <v>21</v>
      </c>
      <c r="Z66">
        <f>VLOOKUP(表格1[[#This Row],[練馬師]],T!$A$1:$B$23,2,FALSE)</f>
        <v>0.20805369127516779</v>
      </c>
      <c r="AA66">
        <v>8</v>
      </c>
      <c r="AB66">
        <f>VLOOKUP(表格1[[#This Row],[檔位]],'1650M'!$A$1:$B$14,2,0)</f>
        <v>0.28000000000000003</v>
      </c>
      <c r="AC66">
        <v>68</v>
      </c>
      <c r="AD66">
        <v>1</v>
      </c>
      <c r="AE66">
        <v>38.549999999999997</v>
      </c>
      <c r="AG66">
        <v>1803200</v>
      </c>
      <c r="AH66">
        <v>6</v>
      </c>
      <c r="AI66">
        <f>VLOOKUP(表格1[[#This Row],[馬齡]],SPB!$A$1:$B$9,2,FALSE)</f>
        <v>0</v>
      </c>
      <c r="AJ66">
        <v>0</v>
      </c>
      <c r="AK66" t="s">
        <v>16</v>
      </c>
      <c r="AL66">
        <v>35</v>
      </c>
      <c r="AM66" t="s">
        <v>46</v>
      </c>
      <c r="AN66" t="s">
        <v>238</v>
      </c>
    </row>
    <row r="67" spans="1:40" x14ac:dyDescent="0.25">
      <c r="A67" s="8" t="s">
        <v>218</v>
      </c>
      <c r="B67" s="7">
        <v>8</v>
      </c>
      <c r="C67" s="7" t="s">
        <v>239</v>
      </c>
      <c r="D67" s="7">
        <v>1</v>
      </c>
      <c r="H67" s="7" t="str">
        <f>VLOOKUP(表格1[[#This Row],[馬名]],passdata!$B:$G,4,0)</f>
        <v>忠</v>
      </c>
      <c r="I67" s="7" t="str">
        <f>VLOOKUP(表格1[[#This Row],[馬名]],passdata!$B:$G,6,0)</f>
        <v/>
      </c>
      <c r="L67" s="148">
        <f t="shared" si="4"/>
        <v>0.71990055248618789</v>
      </c>
      <c r="M67" t="str">
        <f>VLOOKUP(表格1[[#This Row],[馬名]],'M2'!$A$4:$H$161,7,0)</f>
        <v>放頭</v>
      </c>
      <c r="N67">
        <v>8</v>
      </c>
      <c r="O67">
        <v>1</v>
      </c>
      <c r="P67">
        <v>2</v>
      </c>
      <c r="Q67">
        <v>3</v>
      </c>
      <c r="R67">
        <v>9</v>
      </c>
      <c r="S67">
        <v>11</v>
      </c>
      <c r="T67">
        <f t="shared" si="5"/>
        <v>0.30000000000000004</v>
      </c>
      <c r="U67">
        <v>120</v>
      </c>
      <c r="V67">
        <f>VLOOKUP(表格1[[#This Row],[負磅]],W!$A$1:$B$32,2,FALSE)</f>
        <v>0.05</v>
      </c>
      <c r="W67" s="7" t="s">
        <v>140</v>
      </c>
      <c r="X67">
        <f>VLOOKUP(表格1[[#This Row],[騎師]],J!$A$1:$B$45,2,FALSE)</f>
        <v>0.33333333333333331</v>
      </c>
      <c r="Y67" s="7" t="s">
        <v>54</v>
      </c>
      <c r="Z67">
        <f>VLOOKUP(表格1[[#This Row],[練馬師]],T!$A$1:$B$23,2,FALSE)</f>
        <v>0.25966850828729282</v>
      </c>
      <c r="AA67">
        <v>1</v>
      </c>
      <c r="AB67">
        <f>VLOOKUP(表格1[[#This Row],[檔位]],'1650M'!$A$1:$B$14,2,0)</f>
        <v>0.48</v>
      </c>
      <c r="AC67">
        <v>67</v>
      </c>
      <c r="AD67">
        <v>1</v>
      </c>
      <c r="AE67">
        <v>38.65</v>
      </c>
      <c r="AG67">
        <v>1035450</v>
      </c>
      <c r="AH67">
        <v>7</v>
      </c>
      <c r="AI67">
        <f>VLOOKUP(表格1[[#This Row],[馬齡]],SPB!$A$1:$B$9,2,FALSE)</f>
        <v>0</v>
      </c>
      <c r="AJ67">
        <v>0</v>
      </c>
      <c r="AK67" t="s">
        <v>34</v>
      </c>
      <c r="AL67">
        <v>35</v>
      </c>
      <c r="AM67" t="s">
        <v>141</v>
      </c>
      <c r="AN67" t="s">
        <v>241</v>
      </c>
    </row>
    <row r="68" spans="1:40" x14ac:dyDescent="0.25">
      <c r="A68" s="8" t="s">
        <v>218</v>
      </c>
      <c r="B68" s="7">
        <v>9</v>
      </c>
      <c r="C68" s="7" t="s">
        <v>242</v>
      </c>
      <c r="H68" s="7" t="str">
        <f>VLOOKUP(表格1[[#This Row],[馬名]],passdata!$B:$G,4,0)</f>
        <v>忠</v>
      </c>
      <c r="I68" s="7" t="str">
        <f>VLOOKUP(表格1[[#This Row],[馬名]],passdata!$B:$G,6,0)</f>
        <v/>
      </c>
      <c r="L68" s="148">
        <f t="shared" si="4"/>
        <v>0.45063895588026665</v>
      </c>
      <c r="M68" t="str">
        <f>VLOOKUP(表格1[[#This Row],[馬名]],'M2'!$A$4:$H$161,7,0)</f>
        <v>中前</v>
      </c>
      <c r="N68">
        <v>4</v>
      </c>
      <c r="O68">
        <v>1</v>
      </c>
      <c r="P68">
        <v>5</v>
      </c>
      <c r="Q68">
        <v>9</v>
      </c>
      <c r="R68">
        <v>4</v>
      </c>
      <c r="S68">
        <v>4</v>
      </c>
      <c r="T68">
        <f t="shared" si="5"/>
        <v>0.26428571428571429</v>
      </c>
      <c r="U68">
        <v>119</v>
      </c>
      <c r="V68">
        <f>VLOOKUP(表格1[[#This Row],[負磅]],W!$A$1:$B$32,2,FALSE)</f>
        <v>0.06</v>
      </c>
      <c r="W68" s="7" t="s">
        <v>106</v>
      </c>
      <c r="X68">
        <f>VLOOKUP(表格1[[#This Row],[騎師]],J!$A$1:$B$45,2,FALSE)</f>
        <v>0.18796992481203006</v>
      </c>
      <c r="Y68" s="7" t="s">
        <v>147</v>
      </c>
      <c r="Z68">
        <f>VLOOKUP(表格1[[#This Row],[練馬師]],T!$A$1:$B$23,2,FALSE)</f>
        <v>0.11320754716981132</v>
      </c>
      <c r="AA68">
        <v>11</v>
      </c>
      <c r="AB68">
        <f>VLOOKUP(表格1[[#This Row],[檔位]],'1650M'!$A$1:$B$14,2,0)</f>
        <v>0.09</v>
      </c>
      <c r="AC68">
        <v>66</v>
      </c>
      <c r="AD68">
        <v>1</v>
      </c>
      <c r="AE68">
        <v>40.340000000000003</v>
      </c>
      <c r="AG68">
        <v>2865900</v>
      </c>
      <c r="AH68">
        <v>5</v>
      </c>
      <c r="AI68">
        <f>VLOOKUP(表格1[[#This Row],[馬齡]],SPB!$A$1:$B$9,2,FALSE)</f>
        <v>0</v>
      </c>
      <c r="AJ68">
        <v>0</v>
      </c>
      <c r="AK68" t="s">
        <v>34</v>
      </c>
      <c r="AL68">
        <v>35</v>
      </c>
      <c r="AM68" t="s">
        <v>46</v>
      </c>
      <c r="AN68" t="s">
        <v>244</v>
      </c>
    </row>
    <row r="69" spans="1:40" x14ac:dyDescent="0.25">
      <c r="A69" s="8" t="s">
        <v>218</v>
      </c>
      <c r="B69" s="7">
        <v>10</v>
      </c>
      <c r="C69" s="7" t="s">
        <v>245</v>
      </c>
      <c r="G69" s="7" t="s">
        <v>2510</v>
      </c>
      <c r="H69" s="7" t="str">
        <f>VLOOKUP(表格1[[#This Row],[馬名]],passdata!$B:$G,4,0)</f>
        <v/>
      </c>
      <c r="I69" s="7" t="str">
        <f>VLOOKUP(表格1[[#This Row],[馬名]],passdata!$B:$G,6,0)</f>
        <v/>
      </c>
      <c r="L69" s="148">
        <f t="shared" si="4"/>
        <v>0.51918067226890763</v>
      </c>
      <c r="M69" t="str">
        <f>VLOOKUP(表格1[[#This Row],[馬名]],'M2'!$A$4:$H$161,7,0)</f>
        <v>中前</v>
      </c>
      <c r="N69">
        <v>2</v>
      </c>
      <c r="O69">
        <v>10</v>
      </c>
      <c r="P69">
        <v>9</v>
      </c>
      <c r="Q69">
        <v>10</v>
      </c>
      <c r="R69">
        <v>12</v>
      </c>
      <c r="S69">
        <v>2</v>
      </c>
      <c r="T69">
        <f t="shared" si="5"/>
        <v>0.1785714285714286</v>
      </c>
      <c r="U69">
        <v>118</v>
      </c>
      <c r="V69">
        <f>VLOOKUP(表格1[[#This Row],[負磅]],W!$A$1:$B$32,2,FALSE)</f>
        <v>7.0000000000000007E-2</v>
      </c>
      <c r="W69" s="7" t="s">
        <v>120</v>
      </c>
      <c r="X69">
        <f>VLOOKUP(表格1[[#This Row],[騎師]],J!$A$1:$B$45,2,FALSE)</f>
        <v>0.25833333333333336</v>
      </c>
      <c r="Y69" s="7" t="s">
        <v>91</v>
      </c>
      <c r="Z69">
        <f>VLOOKUP(表格1[[#This Row],[練馬師]],T!$A$1:$B$23,2,FALSE)</f>
        <v>0.24369747899159663</v>
      </c>
      <c r="AA69">
        <v>4</v>
      </c>
      <c r="AB69">
        <f>VLOOKUP(表格1[[#This Row],[檔位]],'1650M'!$A$1:$B$14,2,0)</f>
        <v>0.3</v>
      </c>
      <c r="AC69">
        <v>65</v>
      </c>
      <c r="AD69">
        <v>1</v>
      </c>
      <c r="AE69">
        <v>40.39</v>
      </c>
      <c r="AG69">
        <v>430500</v>
      </c>
      <c r="AH69">
        <v>5</v>
      </c>
      <c r="AI69">
        <f>VLOOKUP(表格1[[#This Row],[馬齡]],SPB!$A$1:$B$9,2,FALSE)</f>
        <v>0</v>
      </c>
      <c r="AJ69">
        <v>1</v>
      </c>
      <c r="AK69" t="s">
        <v>16</v>
      </c>
      <c r="AL69">
        <v>28</v>
      </c>
      <c r="AN69" t="s">
        <v>247</v>
      </c>
    </row>
    <row r="70" spans="1:40" x14ac:dyDescent="0.25">
      <c r="A70" s="8" t="s">
        <v>218</v>
      </c>
      <c r="B70" s="7">
        <v>11</v>
      </c>
      <c r="C70" s="7" t="s">
        <v>248</v>
      </c>
      <c r="D70" s="7">
        <v>3</v>
      </c>
      <c r="H70" s="7" t="str">
        <f>VLOOKUP(表格1[[#This Row],[馬名]],passdata!$B:$G,4,0)</f>
        <v/>
      </c>
      <c r="I70" s="7" t="str">
        <f>VLOOKUP(表格1[[#This Row],[馬名]],passdata!$B:$G,6,0)</f>
        <v>倉</v>
      </c>
      <c r="L70" s="148">
        <f t="shared" si="4"/>
        <v>0.45909728007841211</v>
      </c>
      <c r="M70" t="str">
        <f>VLOOKUP(表格1[[#This Row],[馬名]],'M2'!$A$4:$H$161,7,0)</f>
        <v>中後</v>
      </c>
      <c r="N70">
        <v>7</v>
      </c>
      <c r="O70">
        <v>10</v>
      </c>
      <c r="P70">
        <v>9</v>
      </c>
      <c r="Q70">
        <v>9</v>
      </c>
      <c r="R70">
        <v>5</v>
      </c>
      <c r="S70">
        <v>12</v>
      </c>
      <c r="T70">
        <f t="shared" si="5"/>
        <v>0.15</v>
      </c>
      <c r="U70">
        <v>115</v>
      </c>
      <c r="V70">
        <f>VLOOKUP(表格1[[#This Row],[負磅]],W!$A$1:$B$32,2,FALSE)</f>
        <v>0.1</v>
      </c>
      <c r="W70" s="7" t="s">
        <v>69</v>
      </c>
      <c r="X70">
        <f>VLOOKUP(表格1[[#This Row],[騎師]],J!$A$1:$B$45,2,FALSE)</f>
        <v>0.18867924528301888</v>
      </c>
      <c r="Y70" s="7" t="s">
        <v>158</v>
      </c>
      <c r="Z70">
        <f>VLOOKUP(表格1[[#This Row],[練馬師]],T!$A$1:$B$23,2,FALSE)</f>
        <v>0.18831168831168832</v>
      </c>
      <c r="AA70">
        <v>6</v>
      </c>
      <c r="AB70">
        <f>VLOOKUP(表格1[[#This Row],[檔位]],'1650M'!$A$1:$B$14,2,0)</f>
        <v>0.24</v>
      </c>
      <c r="AC70">
        <v>62</v>
      </c>
      <c r="AD70">
        <v>1</v>
      </c>
      <c r="AE70">
        <v>38.590000000000003</v>
      </c>
      <c r="AG70">
        <v>71750</v>
      </c>
      <c r="AH70">
        <v>6</v>
      </c>
      <c r="AI70">
        <f>VLOOKUP(表格1[[#This Row],[馬齡]],SPB!$A$1:$B$9,2,FALSE)</f>
        <v>0</v>
      </c>
      <c r="AJ70">
        <v>-2</v>
      </c>
      <c r="AK70" t="s">
        <v>34</v>
      </c>
      <c r="AL70">
        <v>22</v>
      </c>
      <c r="AM70" t="s">
        <v>213</v>
      </c>
      <c r="AN70" t="s">
        <v>249</v>
      </c>
    </row>
    <row r="71" spans="1:40" x14ac:dyDescent="0.25">
      <c r="A71" s="8" t="s">
        <v>218</v>
      </c>
      <c r="B71" s="7">
        <v>12</v>
      </c>
      <c r="C71" s="7" t="s">
        <v>250</v>
      </c>
      <c r="H71" s="7" t="str">
        <f>VLOOKUP(表格1[[#This Row],[馬名]],passdata!$B:$G,4,0)</f>
        <v/>
      </c>
      <c r="I71" s="7" t="str">
        <f>VLOOKUP(表格1[[#This Row],[馬名]],passdata!$B:$G,6,0)</f>
        <v/>
      </c>
      <c r="L71" s="148">
        <f t="shared" si="4"/>
        <v>0.51278942095772395</v>
      </c>
      <c r="M71" t="str">
        <f>VLOOKUP(表格1[[#This Row],[馬名]],'M2'!$A$4:$H$161,7,0)</f>
        <v>留後</v>
      </c>
      <c r="N71">
        <v>9</v>
      </c>
      <c r="O71">
        <v>11</v>
      </c>
      <c r="P71">
        <v>9</v>
      </c>
      <c r="Q71">
        <v>5</v>
      </c>
      <c r="R71">
        <v>3</v>
      </c>
      <c r="S71">
        <v>9</v>
      </c>
      <c r="T71">
        <f t="shared" si="5"/>
        <v>0.15714285714285714</v>
      </c>
      <c r="U71">
        <v>113</v>
      </c>
      <c r="V71">
        <f>VLOOKUP(表格1[[#This Row],[負磅]],W!$A$1:$B$32,2,FALSE)</f>
        <v>0.12</v>
      </c>
      <c r="W71" s="7" t="s">
        <v>75</v>
      </c>
      <c r="X71">
        <f>VLOOKUP(表格1[[#This Row],[騎師]],J!$A$1:$B$45,2,FALSE)</f>
        <v>0.13043478260869565</v>
      </c>
      <c r="Y71" s="7" t="s">
        <v>168</v>
      </c>
      <c r="Z71">
        <f>VLOOKUP(表格1[[#This Row],[練馬師]],T!$A$1:$B$23,2,FALSE)</f>
        <v>0.21505376344086022</v>
      </c>
      <c r="AA71">
        <v>2</v>
      </c>
      <c r="AB71">
        <f>VLOOKUP(表格1[[#This Row],[檔位]],'1650M'!$A$1:$B$14,2,0)</f>
        <v>0.33</v>
      </c>
      <c r="AC71">
        <v>62</v>
      </c>
      <c r="AD71">
        <v>1</v>
      </c>
      <c r="AE71">
        <v>39.11</v>
      </c>
      <c r="AG71">
        <v>285650</v>
      </c>
      <c r="AH71">
        <v>8</v>
      </c>
      <c r="AI71">
        <f>VLOOKUP(表格1[[#This Row],[馬齡]],SPB!$A$1:$B$9,2,FALSE)</f>
        <v>0</v>
      </c>
      <c r="AJ71">
        <v>-2</v>
      </c>
      <c r="AK71" t="s">
        <v>16</v>
      </c>
      <c r="AL71">
        <v>31</v>
      </c>
      <c r="AM71" t="s">
        <v>252</v>
      </c>
      <c r="AN71" t="s">
        <v>253</v>
      </c>
    </row>
    <row r="73" spans="1:40" x14ac:dyDescent="0.25">
      <c r="A73" s="9" t="s">
        <v>254</v>
      </c>
      <c r="B73" s="7" t="str">
        <f>VLOOKUP(表格1[[#This Row],[場]],Raceinfo!$A$1:$C$9,3,0)</f>
        <v xml:space="preserve"> 第四班</v>
      </c>
      <c r="C73" s="7" t="str">
        <f>VLOOKUP(表格1[[#This Row],[場]],Raceinfo!$A$1:$C$9,2,0)</f>
        <v xml:space="preserve"> 1200米</v>
      </c>
    </row>
    <row r="74" spans="1:40" x14ac:dyDescent="0.25">
      <c r="A74" s="9" t="s">
        <v>254</v>
      </c>
      <c r="B74" s="7">
        <v>1</v>
      </c>
      <c r="C74" s="7" t="s">
        <v>255</v>
      </c>
      <c r="H74" s="7" t="str">
        <f>VLOOKUP(表格1[[#This Row],[馬名]],passdata!$B:$G,4,0)</f>
        <v>忠</v>
      </c>
      <c r="I74" s="7" t="str">
        <f>VLOOKUP(表格1[[#This Row],[馬名]],passdata!$B:$G,6,0)</f>
        <v/>
      </c>
      <c r="L74" s="148">
        <f t="shared" si="4"/>
        <v>0.4403732718894009</v>
      </c>
      <c r="M74" t="str">
        <f>VLOOKUP(表格1[[#This Row],[馬名]],'M2'!$A$4:$H$161,7,0)</f>
        <v>中前</v>
      </c>
      <c r="N74">
        <v>7</v>
      </c>
      <c r="O74">
        <v>1</v>
      </c>
      <c r="P74">
        <v>3</v>
      </c>
      <c r="Q74">
        <v>4</v>
      </c>
      <c r="R74">
        <v>9</v>
      </c>
      <c r="S74">
        <v>12</v>
      </c>
      <c r="T74">
        <f t="shared" si="5"/>
        <v>0.29285714285714287</v>
      </c>
      <c r="U74">
        <v>133</v>
      </c>
      <c r="V74">
        <f>VLOOKUP(表格1[[#This Row],[負磅]],W!$A$1:$B$32,2,FALSE)</f>
        <v>-0.08</v>
      </c>
      <c r="W74" s="7" t="s">
        <v>167</v>
      </c>
      <c r="X74">
        <f>VLOOKUP(表格1[[#This Row],[騎師]],J!$A$1:$B$45,2,FALSE)</f>
        <v>0.13</v>
      </c>
      <c r="Y74" s="7" t="s">
        <v>168</v>
      </c>
      <c r="Z74">
        <f>VLOOKUP(表格1[[#This Row],[練馬師]],T!$A$1:$B$23,2,FALSE)</f>
        <v>0.21505376344086022</v>
      </c>
      <c r="AA74">
        <v>5</v>
      </c>
      <c r="AB74">
        <f>VLOOKUP(表格1[[#This Row],[檔位]],'1200M'!$A$1:$B$14,2,0)</f>
        <v>0.31</v>
      </c>
      <c r="AC74">
        <v>56</v>
      </c>
      <c r="AD74">
        <v>1</v>
      </c>
      <c r="AE74">
        <v>9.8000000000000007</v>
      </c>
      <c r="AG74">
        <v>859950</v>
      </c>
      <c r="AH74">
        <v>5</v>
      </c>
      <c r="AJ74">
        <v>0</v>
      </c>
      <c r="AK74" t="s">
        <v>86</v>
      </c>
      <c r="AL74">
        <v>22</v>
      </c>
      <c r="AM74" t="s">
        <v>257</v>
      </c>
      <c r="AN74" t="s">
        <v>258</v>
      </c>
    </row>
    <row r="75" spans="1:40" x14ac:dyDescent="0.25">
      <c r="A75" s="9" t="s">
        <v>254</v>
      </c>
      <c r="B75" s="7">
        <v>2</v>
      </c>
      <c r="C75" s="7" t="s">
        <v>259</v>
      </c>
      <c r="F75" s="7" t="s">
        <v>2509</v>
      </c>
      <c r="H75" s="7" t="str">
        <f>VLOOKUP(表格1[[#This Row],[馬名]],passdata!$B:$G,4,0)</f>
        <v/>
      </c>
      <c r="I75" s="7" t="str">
        <f>VLOOKUP(表格1[[#This Row],[馬名]],passdata!$B:$G,6,0)</f>
        <v/>
      </c>
      <c r="L75" s="148">
        <f t="shared" si="4"/>
        <v>0.37959201742674453</v>
      </c>
      <c r="M75" t="str">
        <f>VLOOKUP(表格1[[#This Row],[馬名]],'M2'!$A$4:$H$161,7,0)</f>
        <v>放頭</v>
      </c>
      <c r="N75">
        <v>12</v>
      </c>
      <c r="O75">
        <v>10</v>
      </c>
      <c r="P75">
        <v>3</v>
      </c>
      <c r="Q75">
        <v>7</v>
      </c>
      <c r="R75">
        <v>8</v>
      </c>
      <c r="S75">
        <v>11</v>
      </c>
      <c r="T75">
        <f t="shared" si="5"/>
        <v>0.17142857142857143</v>
      </c>
      <c r="U75">
        <v>128</v>
      </c>
      <c r="V75">
        <f>VLOOKUP(表格1[[#This Row],[負磅]],W!$A$1:$B$32,2,FALSE)</f>
        <v>-2.9999999999999898E-2</v>
      </c>
      <c r="W75" s="7" t="s">
        <v>260</v>
      </c>
      <c r="X75">
        <f>VLOOKUP(表格1[[#This Row],[騎師]],J!$A$1:$B$45,2,FALSE)</f>
        <v>0.20560747663551401</v>
      </c>
      <c r="Y75" s="7" t="s">
        <v>65</v>
      </c>
      <c r="Z75">
        <f>VLOOKUP(表格1[[#This Row],[練馬師]],T!$A$1:$B$23,2,FALSE)</f>
        <v>0.30827067669172931</v>
      </c>
      <c r="AA75">
        <v>9</v>
      </c>
      <c r="AB75">
        <f>VLOOKUP(表格1[[#This Row],[檔位]],'1200M'!$A$1:$B$14,2,0)</f>
        <v>0.21</v>
      </c>
      <c r="AC75">
        <v>56</v>
      </c>
      <c r="AD75">
        <v>1</v>
      </c>
      <c r="AE75">
        <v>9.6</v>
      </c>
      <c r="AG75">
        <v>0</v>
      </c>
      <c r="AH75">
        <v>4</v>
      </c>
      <c r="AJ75">
        <v>-2</v>
      </c>
      <c r="AK75" t="s">
        <v>16</v>
      </c>
      <c r="AL75">
        <v>18</v>
      </c>
      <c r="AM75" t="s">
        <v>262</v>
      </c>
      <c r="AN75" t="s">
        <v>263</v>
      </c>
    </row>
    <row r="76" spans="1:40" x14ac:dyDescent="0.25">
      <c r="A76" s="9" t="s">
        <v>254</v>
      </c>
      <c r="B76" s="7">
        <v>3</v>
      </c>
      <c r="C76" s="7" t="s">
        <v>264</v>
      </c>
      <c r="D76" s="7">
        <v>4</v>
      </c>
      <c r="H76" s="7" t="str">
        <f>VLOOKUP(表格1[[#This Row],[馬名]],passdata!$B:$G,4,0)</f>
        <v/>
      </c>
      <c r="I76" s="7" t="str">
        <f>VLOOKUP(表格1[[#This Row],[馬名]],passdata!$B:$G,6,0)</f>
        <v/>
      </c>
      <c r="L76" s="148">
        <f t="shared" si="4"/>
        <v>0.31618805002315897</v>
      </c>
      <c r="M76" t="str">
        <f>VLOOKUP(表格1[[#This Row],[馬名]],'M2'!$A$4:$H$161,7,0)</f>
        <v>中後</v>
      </c>
      <c r="N76">
        <v>7</v>
      </c>
      <c r="T76">
        <f t="shared" si="5"/>
        <v>0.05</v>
      </c>
      <c r="U76">
        <v>127</v>
      </c>
      <c r="V76">
        <f>VLOOKUP(表格1[[#This Row],[負磅]],W!$A$1:$B$32,2,FALSE)</f>
        <v>-1.99999999999999E-2</v>
      </c>
      <c r="W76" s="7" t="s">
        <v>38</v>
      </c>
      <c r="X76">
        <f>VLOOKUP(表格1[[#This Row],[騎師]],J!$A$1:$B$45,2,FALSE)</f>
        <v>0.25984251968503935</v>
      </c>
      <c r="Y76" s="7" t="s">
        <v>50</v>
      </c>
      <c r="Z76">
        <f>VLOOKUP(表格1[[#This Row],[練馬師]],T!$A$1:$B$23,2,FALSE)</f>
        <v>0.29411764705882354</v>
      </c>
      <c r="AA76">
        <v>4</v>
      </c>
      <c r="AB76">
        <f>VLOOKUP(表格1[[#This Row],[檔位]],'1200M'!$A$1:$B$14,2,0)</f>
        <v>0.3</v>
      </c>
      <c r="AC76">
        <v>52</v>
      </c>
      <c r="AD76">
        <v>1</v>
      </c>
      <c r="AE76">
        <v>10.039999999999999</v>
      </c>
      <c r="AG76">
        <v>0</v>
      </c>
      <c r="AH76">
        <v>4</v>
      </c>
      <c r="AJ76">
        <v>0</v>
      </c>
      <c r="AK76" t="s">
        <v>34</v>
      </c>
      <c r="AL76">
        <v>63</v>
      </c>
      <c r="AM76" t="s">
        <v>17</v>
      </c>
      <c r="AN76" t="s">
        <v>266</v>
      </c>
    </row>
    <row r="77" spans="1:40" x14ac:dyDescent="0.25">
      <c r="A77" s="9" t="s">
        <v>254</v>
      </c>
      <c r="B77" s="7">
        <v>4</v>
      </c>
      <c r="C77" s="7" t="s">
        <v>267</v>
      </c>
      <c r="G77" s="7" t="s">
        <v>2510</v>
      </c>
      <c r="H77" s="7" t="str">
        <f>VLOOKUP(表格1[[#This Row],[馬名]],passdata!$B:$G,4,0)</f>
        <v/>
      </c>
      <c r="I77" s="7" t="str">
        <f>VLOOKUP(表格1[[#This Row],[馬名]],passdata!$B:$G,6,0)</f>
        <v/>
      </c>
      <c r="L77" s="148">
        <f t="shared" si="4"/>
        <v>0.30579020979020988</v>
      </c>
      <c r="M77" t="str">
        <f>VLOOKUP(表格1[[#This Row],[馬名]],'M2'!$A$4:$H$161,7,0)</f>
        <v>放頭</v>
      </c>
      <c r="N77">
        <v>6</v>
      </c>
      <c r="T77">
        <f t="shared" si="5"/>
        <v>5.7142857142857141E-2</v>
      </c>
      <c r="U77">
        <v>129</v>
      </c>
      <c r="V77">
        <f>VLOOKUP(表格1[[#This Row],[負磅]],W!$A$1:$B$32,2,FALSE)</f>
        <v>-3.9999999999999897E-2</v>
      </c>
      <c r="W77" s="7" t="s">
        <v>195</v>
      </c>
      <c r="X77">
        <f>VLOOKUP(表格1[[#This Row],[騎師]],J!$A$1:$B$45,2,FALSE)</f>
        <v>0.25384615384615383</v>
      </c>
      <c r="Y77" s="7" t="s">
        <v>158</v>
      </c>
      <c r="Z77">
        <f>VLOOKUP(表格1[[#This Row],[練馬師]],T!$A$1:$B$23,2,FALSE)</f>
        <v>0.18831168831168832</v>
      </c>
      <c r="AA77">
        <v>1</v>
      </c>
      <c r="AB77">
        <f>VLOOKUP(表格1[[#This Row],[檔位]],'1200M'!$A$1:$B$14,2,0)</f>
        <v>0.39</v>
      </c>
      <c r="AC77">
        <v>52</v>
      </c>
      <c r="AG77">
        <v>23400</v>
      </c>
      <c r="AH77">
        <v>4</v>
      </c>
      <c r="AJ77">
        <v>0</v>
      </c>
      <c r="AK77" t="s">
        <v>23</v>
      </c>
      <c r="AL77">
        <v>25</v>
      </c>
      <c r="AN77" t="s">
        <v>268</v>
      </c>
    </row>
    <row r="78" spans="1:40" x14ac:dyDescent="0.25">
      <c r="A78" s="9" t="s">
        <v>254</v>
      </c>
      <c r="B78" s="7">
        <v>5</v>
      </c>
      <c r="C78" s="7" t="s">
        <v>269</v>
      </c>
      <c r="G78" s="7" t="s">
        <v>2510</v>
      </c>
      <c r="H78" s="7" t="str">
        <f>VLOOKUP(表格1[[#This Row],[馬名]],passdata!$B:$G,4,0)</f>
        <v/>
      </c>
      <c r="I78" s="7" t="str">
        <f>VLOOKUP(表格1[[#This Row],[馬名]],passdata!$B:$G,6,0)</f>
        <v/>
      </c>
      <c r="L78" s="148">
        <f t="shared" si="4"/>
        <v>0.26305097855384985</v>
      </c>
      <c r="M78" t="str">
        <f>VLOOKUP(表格1[[#This Row],[馬名]],'M2'!$A$4:$H$161,7,0)</f>
        <v>留後</v>
      </c>
      <c r="N78">
        <v>13</v>
      </c>
      <c r="T78">
        <f t="shared" si="5"/>
        <v>7.14285714285714E-3</v>
      </c>
      <c r="U78">
        <v>129</v>
      </c>
      <c r="V78">
        <f>VLOOKUP(表格1[[#This Row],[負磅]],W!$A$1:$B$32,2,FALSE)</f>
        <v>-3.9999999999999897E-2</v>
      </c>
      <c r="W78" s="7" t="s">
        <v>69</v>
      </c>
      <c r="X78">
        <f>VLOOKUP(表格1[[#This Row],[騎師]],J!$A$1:$B$45,2,FALSE)</f>
        <v>0.18867924528301888</v>
      </c>
      <c r="Y78" s="7" t="s">
        <v>270</v>
      </c>
      <c r="Z78">
        <f>VLOOKUP(表格1[[#This Row],[練馬師]],T!$A$1:$B$23,2,FALSE)</f>
        <v>0.30434782608695654</v>
      </c>
      <c r="AA78">
        <v>2</v>
      </c>
      <c r="AB78">
        <f>VLOOKUP(表格1[[#This Row],[檔位]],'1200M'!$A$1:$B$14,2,0)</f>
        <v>0.37</v>
      </c>
      <c r="AC78">
        <v>52</v>
      </c>
      <c r="AG78">
        <v>0</v>
      </c>
      <c r="AH78">
        <v>4</v>
      </c>
      <c r="AJ78">
        <v>0</v>
      </c>
      <c r="AK78" t="s">
        <v>16</v>
      </c>
      <c r="AL78">
        <v>87</v>
      </c>
      <c r="AN78" t="s">
        <v>271</v>
      </c>
    </row>
    <row r="79" spans="1:40" x14ac:dyDescent="0.25">
      <c r="A79" s="9" t="s">
        <v>254</v>
      </c>
      <c r="B79" s="7">
        <v>6</v>
      </c>
      <c r="C79" s="7" t="s">
        <v>272</v>
      </c>
      <c r="H79" s="7" t="str">
        <f>VLOOKUP(表格1[[#This Row],[馬名]],passdata!$B:$G,4,0)</f>
        <v>忠</v>
      </c>
      <c r="I79" s="7" t="str">
        <f>VLOOKUP(表格1[[#This Row],[馬名]],passdata!$B:$G,6,0)</f>
        <v/>
      </c>
      <c r="L79" s="148">
        <f t="shared" si="4"/>
        <v>0.51932912391475938</v>
      </c>
      <c r="M79" t="str">
        <f>VLOOKUP(表格1[[#This Row],[馬名]],'M2'!$A$4:$H$161,7,0)</f>
        <v>放頭</v>
      </c>
      <c r="N79">
        <v>1</v>
      </c>
      <c r="O79">
        <v>4</v>
      </c>
      <c r="P79">
        <v>5</v>
      </c>
      <c r="Q79">
        <v>8</v>
      </c>
      <c r="R79">
        <v>13</v>
      </c>
      <c r="S79">
        <v>4</v>
      </c>
      <c r="T79">
        <f t="shared" si="5"/>
        <v>0.27142857142857146</v>
      </c>
      <c r="U79">
        <v>128</v>
      </c>
      <c r="V79">
        <f>VLOOKUP(表格1[[#This Row],[負磅]],W!$A$1:$B$32,2,FALSE)</f>
        <v>-2.9999999999999898E-2</v>
      </c>
      <c r="W79" s="7" t="s">
        <v>140</v>
      </c>
      <c r="X79">
        <f>VLOOKUP(表格1[[#This Row],[騎師]],J!$A$1:$B$45,2,FALSE)</f>
        <v>0.33333333333333331</v>
      </c>
      <c r="Y79" s="7" t="s">
        <v>54</v>
      </c>
      <c r="Z79">
        <f>VLOOKUP(表格1[[#This Row],[練馬師]],T!$A$1:$B$23,2,FALSE)</f>
        <v>0.25966850828729282</v>
      </c>
      <c r="AA79">
        <v>6</v>
      </c>
      <c r="AB79">
        <f>VLOOKUP(表格1[[#This Row],[檔位]],'1200M'!$A$1:$B$14,2,0)</f>
        <v>0.25</v>
      </c>
      <c r="AC79">
        <v>51</v>
      </c>
      <c r="AD79">
        <v>1</v>
      </c>
      <c r="AE79">
        <v>9.65</v>
      </c>
      <c r="AG79">
        <v>836550</v>
      </c>
      <c r="AH79">
        <v>8</v>
      </c>
      <c r="AJ79">
        <v>6</v>
      </c>
      <c r="AK79" t="s">
        <v>86</v>
      </c>
      <c r="AL79">
        <v>22</v>
      </c>
      <c r="AM79" t="s">
        <v>46</v>
      </c>
      <c r="AN79" t="s">
        <v>273</v>
      </c>
    </row>
    <row r="80" spans="1:40" x14ac:dyDescent="0.25">
      <c r="A80" s="9" t="s">
        <v>254</v>
      </c>
      <c r="B80" s="7">
        <v>7</v>
      </c>
      <c r="C80" s="7" t="s">
        <v>274</v>
      </c>
      <c r="D80" s="7">
        <v>2</v>
      </c>
      <c r="H80" s="7" t="str">
        <f>VLOOKUP(表格1[[#This Row],[馬名]],passdata!$B:$G,4,0)</f>
        <v>忠</v>
      </c>
      <c r="I80" s="7" t="str">
        <f>VLOOKUP(表格1[[#This Row],[馬名]],passdata!$B:$G,6,0)</f>
        <v/>
      </c>
      <c r="L80" s="148">
        <f t="shared" si="4"/>
        <v>0.52736466760066891</v>
      </c>
      <c r="M80" t="str">
        <f>VLOOKUP(表格1[[#This Row],[馬名]],'M2'!$A$4:$H$161,7,0)</f>
        <v>中前</v>
      </c>
      <c r="N80">
        <v>2</v>
      </c>
      <c r="O80">
        <v>2</v>
      </c>
      <c r="P80">
        <v>5</v>
      </c>
      <c r="Q80">
        <v>2</v>
      </c>
      <c r="R80">
        <v>7</v>
      </c>
      <c r="S80">
        <v>10</v>
      </c>
      <c r="T80">
        <f t="shared" si="5"/>
        <v>0.32142857142857145</v>
      </c>
      <c r="U80">
        <v>127</v>
      </c>
      <c r="V80">
        <f>VLOOKUP(表格1[[#This Row],[負磅]],W!$A$1:$B$32,2,FALSE)</f>
        <v>-1.99999999999999E-2</v>
      </c>
      <c r="W80" s="151" t="s">
        <v>150</v>
      </c>
      <c r="X80" s="30">
        <f>VLOOKUP(表格1[[#This Row],[騎師]],J!$A$1:$B$45,2,FALSE)</f>
        <v>0.19266055045871561</v>
      </c>
      <c r="Y80" s="151" t="s">
        <v>76</v>
      </c>
      <c r="Z80">
        <f>VLOOKUP(表格1[[#This Row],[練馬師]],T!$A$1:$B$23,2,FALSE)</f>
        <v>0.21379310344827587</v>
      </c>
      <c r="AA80">
        <v>3</v>
      </c>
      <c r="AB80">
        <f>VLOOKUP(表格1[[#This Row],[檔位]],'1200M'!$A$1:$B$14,2,0)</f>
        <v>0.26</v>
      </c>
      <c r="AC80">
        <v>50</v>
      </c>
      <c r="AD80">
        <v>1</v>
      </c>
      <c r="AE80">
        <v>9.5</v>
      </c>
      <c r="AG80">
        <v>778050</v>
      </c>
      <c r="AH80">
        <v>4</v>
      </c>
      <c r="AJ80">
        <v>2</v>
      </c>
      <c r="AK80" t="s">
        <v>16</v>
      </c>
      <c r="AL80">
        <v>22</v>
      </c>
      <c r="AN80" t="s">
        <v>276</v>
      </c>
    </row>
    <row r="81" spans="1:40" x14ac:dyDescent="0.25">
      <c r="A81" s="9" t="s">
        <v>254</v>
      </c>
      <c r="B81" s="7">
        <v>8</v>
      </c>
      <c r="C81" s="7" t="s">
        <v>277</v>
      </c>
      <c r="D81" s="7">
        <v>1</v>
      </c>
      <c r="F81" s="7" t="s">
        <v>2509</v>
      </c>
      <c r="H81" s="7" t="str">
        <f>VLOOKUP(表格1[[#This Row],[馬名]],passdata!$B:$G,4,0)</f>
        <v>忠</v>
      </c>
      <c r="I81" s="7" t="str">
        <f>VLOOKUP(表格1[[#This Row],[馬名]],passdata!$B:$G,6,0)</f>
        <v/>
      </c>
      <c r="L81" s="148">
        <f t="shared" si="4"/>
        <v>0.57998647940467474</v>
      </c>
      <c r="M81" t="str">
        <f>VLOOKUP(表格1[[#This Row],[馬名]],'M2'!$A$4:$H$161,7,0)</f>
        <v>中前</v>
      </c>
      <c r="N81">
        <v>3</v>
      </c>
      <c r="O81">
        <v>1</v>
      </c>
      <c r="P81">
        <v>4</v>
      </c>
      <c r="Q81">
        <v>1</v>
      </c>
      <c r="R81">
        <v>3</v>
      </c>
      <c r="S81">
        <v>8</v>
      </c>
      <c r="T81">
        <f t="shared" si="5"/>
        <v>0.33571428571428574</v>
      </c>
      <c r="U81">
        <v>126</v>
      </c>
      <c r="V81">
        <f>VLOOKUP(表格1[[#This Row],[負磅]],W!$A$1:$B$32,2,FALSE)</f>
        <v>-9.99999999999991E-3</v>
      </c>
      <c r="W81" s="7" t="s">
        <v>64</v>
      </c>
      <c r="X81">
        <f>VLOOKUP(表格1[[#This Row],[騎師]],J!$A$1:$B$45,2,FALSE)</f>
        <v>0.31205673758865249</v>
      </c>
      <c r="Y81" s="7" t="s">
        <v>59</v>
      </c>
      <c r="Z81">
        <f>VLOOKUP(表格1[[#This Row],[練馬師]],T!$A$1:$B$23,2,FALSE)</f>
        <v>0.21551724137931033</v>
      </c>
      <c r="AA81">
        <v>8</v>
      </c>
      <c r="AB81">
        <f>VLOOKUP(表格1[[#This Row],[檔位]],'1200M'!$A$1:$B$14,2,0)</f>
        <v>0.24</v>
      </c>
      <c r="AC81">
        <v>49</v>
      </c>
      <c r="AD81">
        <v>1</v>
      </c>
      <c r="AE81">
        <v>9.27</v>
      </c>
      <c r="AG81">
        <v>1349950</v>
      </c>
      <c r="AH81">
        <v>7</v>
      </c>
      <c r="AJ81">
        <v>1</v>
      </c>
      <c r="AK81" t="s">
        <v>16</v>
      </c>
      <c r="AL81">
        <v>49</v>
      </c>
      <c r="AM81" t="s">
        <v>35</v>
      </c>
      <c r="AN81" t="s">
        <v>279</v>
      </c>
    </row>
    <row r="82" spans="1:40" x14ac:dyDescent="0.25">
      <c r="A82" s="9" t="s">
        <v>254</v>
      </c>
      <c r="B82" s="7">
        <v>9</v>
      </c>
      <c r="C82" s="7" t="s">
        <v>280</v>
      </c>
      <c r="H82" s="7" t="str">
        <f>VLOOKUP(表格1[[#This Row],[馬名]],passdata!$B:$G,4,0)</f>
        <v>忠</v>
      </c>
      <c r="I82" s="7" t="str">
        <f>VLOOKUP(表格1[[#This Row],[馬名]],passdata!$B:$G,6,0)</f>
        <v/>
      </c>
      <c r="L82" s="148">
        <f t="shared" si="4"/>
        <v>0.47389083557951495</v>
      </c>
      <c r="M82" t="str">
        <f>VLOOKUP(表格1[[#This Row],[馬名]],'M2'!$A$4:$H$161,7,0)</f>
        <v>中後</v>
      </c>
      <c r="N82">
        <v>4</v>
      </c>
      <c r="O82">
        <v>2</v>
      </c>
      <c r="P82">
        <v>4</v>
      </c>
      <c r="Q82">
        <v>8</v>
      </c>
      <c r="R82">
        <v>7</v>
      </c>
      <c r="S82">
        <v>10</v>
      </c>
      <c r="T82">
        <f t="shared" si="5"/>
        <v>0.27142857142857146</v>
      </c>
      <c r="U82">
        <v>126</v>
      </c>
      <c r="V82">
        <f>VLOOKUP(表格1[[#This Row],[負磅]],W!$A$1:$B$32,2,FALSE)</f>
        <v>-9.99999999999991E-3</v>
      </c>
      <c r="W82" s="7" t="s">
        <v>58</v>
      </c>
      <c r="X82">
        <f>VLOOKUP(表格1[[#This Row],[騎師]],J!$A$1:$B$45,2,FALSE)</f>
        <v>0.20833333333333334</v>
      </c>
      <c r="Y82" s="7" t="s">
        <v>147</v>
      </c>
      <c r="Z82">
        <f>VLOOKUP(表格1[[#This Row],[練馬師]],T!$A$1:$B$23,2,FALSE)</f>
        <v>0.11320754716981132</v>
      </c>
      <c r="AA82">
        <v>7</v>
      </c>
      <c r="AB82">
        <f>VLOOKUP(表格1[[#This Row],[檔位]],'1200M'!$A$1:$B$14,2,0)</f>
        <v>0.28999999999999998</v>
      </c>
      <c r="AC82">
        <v>49</v>
      </c>
      <c r="AD82">
        <v>1</v>
      </c>
      <c r="AE82">
        <v>10.07</v>
      </c>
      <c r="AG82">
        <v>386100</v>
      </c>
      <c r="AH82">
        <v>5</v>
      </c>
      <c r="AJ82">
        <v>0</v>
      </c>
      <c r="AK82" t="s">
        <v>86</v>
      </c>
      <c r="AL82">
        <v>25</v>
      </c>
      <c r="AM82" t="s">
        <v>87</v>
      </c>
      <c r="AN82" t="s">
        <v>282</v>
      </c>
    </row>
    <row r="83" spans="1:40" x14ac:dyDescent="0.25">
      <c r="A83" s="9" t="s">
        <v>254</v>
      </c>
      <c r="B83" s="7">
        <v>10</v>
      </c>
      <c r="C83" s="7" t="s">
        <v>283</v>
      </c>
      <c r="H83" s="7" t="str">
        <f>VLOOKUP(表格1[[#This Row],[馬名]],passdata!$B:$G,4,0)</f>
        <v/>
      </c>
      <c r="I83" s="7" t="str">
        <f>VLOOKUP(表格1[[#This Row],[馬名]],passdata!$B:$G,6,0)</f>
        <v/>
      </c>
      <c r="L83" s="148">
        <f t="shared" si="4"/>
        <v>0.46552422760148843</v>
      </c>
      <c r="M83" t="str">
        <f>VLOOKUP(表格1[[#This Row],[馬名]],'M2'!$A$4:$H$161,7,0)</f>
        <v>放頭</v>
      </c>
      <c r="N83">
        <v>7</v>
      </c>
      <c r="O83">
        <v>4</v>
      </c>
      <c r="P83">
        <v>9</v>
      </c>
      <c r="Q83">
        <v>6</v>
      </c>
      <c r="R83">
        <v>1</v>
      </c>
      <c r="S83">
        <v>11</v>
      </c>
      <c r="T83">
        <f t="shared" si="5"/>
        <v>0.21428571428571427</v>
      </c>
      <c r="U83">
        <v>126</v>
      </c>
      <c r="V83">
        <f>VLOOKUP(表格1[[#This Row],[負磅]],W!$A$1:$B$32,2,FALSE)</f>
        <v>-9.99999999999991E-3</v>
      </c>
      <c r="W83" s="7" t="s">
        <v>173</v>
      </c>
      <c r="X83">
        <f>VLOOKUP(表格1[[#This Row],[騎師]],J!$A$1:$B$45,2,FALSE)</f>
        <v>0.29850746268656714</v>
      </c>
      <c r="Y83" s="7" t="s">
        <v>32</v>
      </c>
      <c r="Z83">
        <f>VLOOKUP(表格1[[#This Row],[練馬師]],T!$A$1:$B$23,2,FALSE)</f>
        <v>0.38562091503267976</v>
      </c>
      <c r="AA83">
        <v>10</v>
      </c>
      <c r="AB83">
        <f>VLOOKUP(表格1[[#This Row],[檔位]],'1200M'!$A$1:$B$14,2,0)</f>
        <v>0.14000000000000001</v>
      </c>
      <c r="AC83">
        <v>49</v>
      </c>
      <c r="AD83">
        <v>1</v>
      </c>
      <c r="AE83">
        <v>9.9700000000000006</v>
      </c>
      <c r="AG83">
        <v>748800</v>
      </c>
      <c r="AH83">
        <v>7</v>
      </c>
      <c r="AJ83">
        <v>0</v>
      </c>
      <c r="AK83" t="s">
        <v>16</v>
      </c>
      <c r="AL83">
        <v>13</v>
      </c>
      <c r="AM83" t="s">
        <v>285</v>
      </c>
      <c r="AN83" t="s">
        <v>286</v>
      </c>
    </row>
    <row r="84" spans="1:40" x14ac:dyDescent="0.25">
      <c r="A84" s="9" t="s">
        <v>254</v>
      </c>
      <c r="B84" s="7">
        <v>11</v>
      </c>
      <c r="C84" s="7" t="s">
        <v>287</v>
      </c>
      <c r="D84" s="7">
        <v>3</v>
      </c>
      <c r="H84" s="7" t="str">
        <f>VLOOKUP(表格1[[#This Row],[馬名]],passdata!$B:$G,4,0)</f>
        <v>忠</v>
      </c>
      <c r="I84" s="7" t="str">
        <f>VLOOKUP(表格1[[#This Row],[馬名]],passdata!$B:$G,6,0)</f>
        <v/>
      </c>
      <c r="L84" s="148">
        <f t="shared" si="4"/>
        <v>0.5266789346246975</v>
      </c>
      <c r="M84" t="str">
        <f>VLOOKUP(表格1[[#This Row],[馬名]],'M2'!$A$4:$H$161,7,0)</f>
        <v>放頭</v>
      </c>
      <c r="N84">
        <v>3</v>
      </c>
      <c r="O84">
        <v>3</v>
      </c>
      <c r="P84">
        <v>2</v>
      </c>
      <c r="Q84">
        <v>11</v>
      </c>
      <c r="R84">
        <v>2</v>
      </c>
      <c r="S84">
        <v>3</v>
      </c>
      <c r="T84">
        <f t="shared" si="5"/>
        <v>0.26428571428571429</v>
      </c>
      <c r="U84">
        <v>126</v>
      </c>
      <c r="V84">
        <f>VLOOKUP(表格1[[#This Row],[負磅]],W!$A$1:$B$32,2,FALSE)</f>
        <v>-9.99999999999991E-3</v>
      </c>
      <c r="W84" s="7" t="s">
        <v>31</v>
      </c>
      <c r="X84">
        <f>VLOOKUP(表格1[[#This Row],[騎師]],J!$A$1:$B$45,2,FALSE)</f>
        <v>0.4519774011299435</v>
      </c>
      <c r="Y84" s="7" t="s">
        <v>135</v>
      </c>
      <c r="Z84">
        <f>VLOOKUP(表格1[[#This Row],[練馬師]],T!$A$1:$B$23,2,FALSE)</f>
        <v>0.29599999999999999</v>
      </c>
      <c r="AA84">
        <v>12</v>
      </c>
      <c r="AB84">
        <f>VLOOKUP(表格1[[#This Row],[檔位]],'1200M'!$A$1:$B$14,2,0)</f>
        <v>0.12</v>
      </c>
      <c r="AC84">
        <v>49</v>
      </c>
      <c r="AD84">
        <v>1</v>
      </c>
      <c r="AE84">
        <v>9.2899999999999991</v>
      </c>
      <c r="AG84">
        <v>514800</v>
      </c>
      <c r="AH84">
        <v>5</v>
      </c>
      <c r="AJ84">
        <v>1</v>
      </c>
      <c r="AK84" t="s">
        <v>16</v>
      </c>
      <c r="AL84">
        <v>22</v>
      </c>
      <c r="AM84" t="s">
        <v>289</v>
      </c>
      <c r="AN84" t="s">
        <v>290</v>
      </c>
    </row>
    <row r="85" spans="1:40" x14ac:dyDescent="0.25">
      <c r="A85" s="9" t="s">
        <v>254</v>
      </c>
      <c r="B85" s="7">
        <v>12</v>
      </c>
      <c r="C85" s="7" t="s">
        <v>291</v>
      </c>
      <c r="H85" s="7" t="str">
        <f>VLOOKUP(表格1[[#This Row],[馬名]],passdata!$B:$G,4,0)</f>
        <v/>
      </c>
      <c r="I85" s="7" t="str">
        <f>VLOOKUP(表格1[[#This Row],[馬名]],passdata!$B:$G,6,0)</f>
        <v/>
      </c>
      <c r="L85" s="148">
        <f t="shared" si="4"/>
        <v>0.4570737893232511</v>
      </c>
      <c r="M85" t="str">
        <f>VLOOKUP(表格1[[#This Row],[馬名]],'M2'!$A$4:$H$161,7,0)</f>
        <v>放頭</v>
      </c>
      <c r="N85">
        <v>3</v>
      </c>
      <c r="O85">
        <v>12</v>
      </c>
      <c r="P85">
        <v>6</v>
      </c>
      <c r="Q85">
        <v>9</v>
      </c>
      <c r="R85">
        <v>10</v>
      </c>
      <c r="S85">
        <v>8</v>
      </c>
      <c r="T85">
        <f t="shared" si="5"/>
        <v>0.18571428571428572</v>
      </c>
      <c r="U85">
        <v>116</v>
      </c>
      <c r="V85">
        <f>VLOOKUP(表格1[[#This Row],[負磅]],W!$A$1:$B$32,2,FALSE)</f>
        <v>0.09</v>
      </c>
      <c r="W85" s="151" t="s">
        <v>20</v>
      </c>
      <c r="X85" s="30">
        <f>VLOOKUP(表格1[[#This Row],[騎師]],J!$A$1:$B$45,2,FALSE)</f>
        <v>0.16981132075471697</v>
      </c>
      <c r="Y85" s="151" t="s">
        <v>21</v>
      </c>
      <c r="Z85">
        <f>VLOOKUP(表格1[[#This Row],[練馬師]],T!$A$1:$B$23,2,FALSE)</f>
        <v>0.20805369127516779</v>
      </c>
      <c r="AA85">
        <v>11</v>
      </c>
      <c r="AB85">
        <f>VLOOKUP(表格1[[#This Row],[檔位]],'1200M'!$A$1:$B$14,2,0)</f>
        <v>0.17</v>
      </c>
      <c r="AC85">
        <v>41</v>
      </c>
      <c r="AD85">
        <v>1</v>
      </c>
      <c r="AE85">
        <v>10.25</v>
      </c>
      <c r="AG85">
        <v>157950</v>
      </c>
      <c r="AH85">
        <v>5</v>
      </c>
      <c r="AJ85">
        <v>0</v>
      </c>
      <c r="AK85" t="s">
        <v>86</v>
      </c>
      <c r="AL85">
        <v>28</v>
      </c>
      <c r="AM85" t="s">
        <v>46</v>
      </c>
      <c r="AN85" t="s">
        <v>293</v>
      </c>
    </row>
    <row r="87" spans="1:40" x14ac:dyDescent="0.25">
      <c r="A87" s="8" t="s">
        <v>294</v>
      </c>
      <c r="B87" s="7" t="str">
        <f>VLOOKUP(表格1[[#This Row],[場]],Raceinfo!$A$1:$C$9,3,0)</f>
        <v xml:space="preserve"> 三級賽</v>
      </c>
      <c r="C87" s="7" t="str">
        <f>VLOOKUP(表格1[[#This Row],[場]],Raceinfo!$A$1:$C$9,2,0)</f>
        <v xml:space="preserve"> 1800米</v>
      </c>
    </row>
    <row r="88" spans="1:40" x14ac:dyDescent="0.25">
      <c r="A88" s="8" t="s">
        <v>294</v>
      </c>
      <c r="B88" s="7">
        <v>1</v>
      </c>
      <c r="C88" s="7" t="s">
        <v>295</v>
      </c>
      <c r="H88" s="7" t="str">
        <f>VLOOKUP(表格1[[#This Row],[馬名]],passdata!$B:$G,4,0)</f>
        <v/>
      </c>
      <c r="I88" s="7" t="str">
        <f>VLOOKUP(表格1[[#This Row],[馬名]],passdata!$B:$G,6,0)</f>
        <v/>
      </c>
      <c r="L88" s="148">
        <f t="shared" si="4"/>
        <v>0.31995896452540745</v>
      </c>
      <c r="M88" t="str">
        <f>VLOOKUP(表格1[[#This Row],[馬名]],'M2'!$A$4:$H$161,7,0)</f>
        <v>中後</v>
      </c>
      <c r="N88">
        <v>8</v>
      </c>
      <c r="O88">
        <v>7</v>
      </c>
      <c r="P88">
        <v>9</v>
      </c>
      <c r="Q88">
        <v>3</v>
      </c>
      <c r="R88">
        <v>3</v>
      </c>
      <c r="S88">
        <v>1</v>
      </c>
      <c r="T88">
        <f t="shared" si="5"/>
        <v>0.20714285714285713</v>
      </c>
      <c r="U88">
        <v>135</v>
      </c>
      <c r="V88">
        <f>VLOOKUP(表格1[[#This Row],[負磅]],W!$A$1:$B$32,2,FALSE)</f>
        <v>-0.1</v>
      </c>
      <c r="W88" s="7" t="s">
        <v>53</v>
      </c>
      <c r="X88">
        <f>VLOOKUP(表格1[[#This Row],[騎師]],J!$A$1:$B$45,2,FALSE)</f>
        <v>0.20799999999999999</v>
      </c>
      <c r="Y88" s="7" t="s">
        <v>21</v>
      </c>
      <c r="Z88">
        <f>VLOOKUP(表格1[[#This Row],[練馬師]],T!$A$1:$B$23,2,FALSE)</f>
        <v>0.20805369127516779</v>
      </c>
      <c r="AA88">
        <v>11</v>
      </c>
      <c r="AB88">
        <f>VLOOKUP(表格1[[#This Row],[檔位]],'1800M'!$A$1:$B$14,2,0)</f>
        <v>0.22</v>
      </c>
      <c r="AC88">
        <v>113</v>
      </c>
      <c r="AG88">
        <v>615250</v>
      </c>
      <c r="AH88">
        <v>9</v>
      </c>
      <c r="AJ88">
        <v>-1</v>
      </c>
      <c r="AL88">
        <v>31</v>
      </c>
      <c r="AM88" t="s">
        <v>46</v>
      </c>
      <c r="AN88" t="s">
        <v>296</v>
      </c>
    </row>
    <row r="89" spans="1:40" x14ac:dyDescent="0.25">
      <c r="A89" s="8" t="s">
        <v>294</v>
      </c>
      <c r="B89" s="7">
        <v>2</v>
      </c>
      <c r="C89" s="7" t="s">
        <v>297</v>
      </c>
      <c r="H89" s="7" t="str">
        <f>VLOOKUP(表格1[[#This Row],[馬名]],passdata!$B:$G,4,0)</f>
        <v/>
      </c>
      <c r="I89" s="7" t="str">
        <f>VLOOKUP(表格1[[#This Row],[馬名]],passdata!$B:$G,6,0)</f>
        <v/>
      </c>
      <c r="L89" s="148">
        <f t="shared" si="4"/>
        <v>0.45054285714285713</v>
      </c>
      <c r="M89" t="str">
        <f>VLOOKUP(表格1[[#This Row],[馬名]],'M2'!$A$4:$H$161,7,0)</f>
        <v>放頭</v>
      </c>
      <c r="N89">
        <v>6</v>
      </c>
      <c r="O89">
        <v>7</v>
      </c>
      <c r="P89">
        <v>12</v>
      </c>
      <c r="Q89">
        <v>2</v>
      </c>
      <c r="R89">
        <v>6</v>
      </c>
      <c r="S89">
        <v>6</v>
      </c>
      <c r="T89">
        <f t="shared" si="5"/>
        <v>0.20714285714285718</v>
      </c>
      <c r="U89">
        <v>131</v>
      </c>
      <c r="V89">
        <f>VLOOKUP(表格1[[#This Row],[負磅]],W!$A$1:$B$32,2,FALSE)</f>
        <v>-0.06</v>
      </c>
      <c r="W89" s="7" t="s">
        <v>90</v>
      </c>
      <c r="X89">
        <f>VLOOKUP(表格1[[#This Row],[騎師]],J!$A$1:$B$45,2,FALSE)</f>
        <v>0.222</v>
      </c>
      <c r="Y89" s="8" t="s">
        <v>135</v>
      </c>
      <c r="Z89">
        <f>VLOOKUP(表格1[[#This Row],[練馬師]],T!$A$1:$B$23,2,FALSE)</f>
        <v>0.29599999999999999</v>
      </c>
      <c r="AA89">
        <v>1</v>
      </c>
      <c r="AB89">
        <f>VLOOKUP(表格1[[#This Row],[檔位]],'1800M'!$A$1:$B$14,2,0)</f>
        <v>0.37</v>
      </c>
      <c r="AC89">
        <v>109</v>
      </c>
      <c r="AG89">
        <v>2624000</v>
      </c>
      <c r="AH89">
        <v>6</v>
      </c>
      <c r="AJ89">
        <v>-1</v>
      </c>
      <c r="AL89">
        <v>31</v>
      </c>
      <c r="AM89" t="s">
        <v>252</v>
      </c>
      <c r="AN89" t="s">
        <v>298</v>
      </c>
    </row>
    <row r="90" spans="1:40" x14ac:dyDescent="0.25">
      <c r="A90" s="8" t="s">
        <v>294</v>
      </c>
      <c r="B90" s="7">
        <v>3</v>
      </c>
      <c r="C90" s="7" t="s">
        <v>299</v>
      </c>
      <c r="H90" s="7" t="str">
        <f>VLOOKUP(表格1[[#This Row],[馬名]],passdata!$B:$G,4,0)</f>
        <v/>
      </c>
      <c r="I90" s="7" t="str">
        <f>VLOOKUP(表格1[[#This Row],[馬名]],passdata!$B:$G,6,0)</f>
        <v>倉</v>
      </c>
      <c r="L90" s="148">
        <f t="shared" si="4"/>
        <v>0.5340217917675546</v>
      </c>
      <c r="M90" t="str">
        <f>VLOOKUP(表格1[[#This Row],[馬名]],'M2'!$A$4:$H$161,7,0)</f>
        <v>放頭</v>
      </c>
      <c r="N90">
        <v>7</v>
      </c>
      <c r="O90">
        <v>10</v>
      </c>
      <c r="P90">
        <v>3</v>
      </c>
      <c r="Q90">
        <v>5</v>
      </c>
      <c r="R90">
        <v>9</v>
      </c>
      <c r="S90">
        <v>13</v>
      </c>
      <c r="T90">
        <f t="shared" si="5"/>
        <v>0.22142857142857142</v>
      </c>
      <c r="U90">
        <v>128</v>
      </c>
      <c r="V90">
        <f>VLOOKUP(表格1[[#This Row],[負磅]],W!$A$1:$B$32,2,FALSE)</f>
        <v>-2.9999999999999898E-2</v>
      </c>
      <c r="W90" s="7" t="s">
        <v>31</v>
      </c>
      <c r="X90">
        <f>VLOOKUP(表格1[[#This Row],[騎師]],J!$A$1:$B$45,2,FALSE)</f>
        <v>0.4519774011299435</v>
      </c>
      <c r="Y90" s="149" t="s">
        <v>179</v>
      </c>
      <c r="Z90">
        <f>VLOOKUP(表格1[[#This Row],[練馬師]],T!$A$1:$B$23,2,FALSE)</f>
        <v>0.25</v>
      </c>
      <c r="AA90">
        <v>9</v>
      </c>
      <c r="AB90">
        <f>VLOOKUP(表格1[[#This Row],[檔位]],'1800M'!$A$1:$B$14,2,0)</f>
        <v>0.33</v>
      </c>
      <c r="AC90">
        <v>106</v>
      </c>
      <c r="AD90">
        <v>1</v>
      </c>
      <c r="AE90">
        <v>49.1</v>
      </c>
      <c r="AG90">
        <v>670250</v>
      </c>
      <c r="AH90">
        <v>6</v>
      </c>
      <c r="AJ90">
        <v>-1</v>
      </c>
      <c r="AL90">
        <v>31</v>
      </c>
      <c r="AM90" t="s">
        <v>46</v>
      </c>
      <c r="AN90" t="s">
        <v>301</v>
      </c>
    </row>
    <row r="91" spans="1:40" x14ac:dyDescent="0.25">
      <c r="A91" s="8" t="s">
        <v>294</v>
      </c>
      <c r="B91" s="7">
        <v>4</v>
      </c>
      <c r="C91" s="7" t="s">
        <v>302</v>
      </c>
      <c r="D91" s="7">
        <v>3</v>
      </c>
      <c r="H91" s="7" t="str">
        <f>VLOOKUP(表格1[[#This Row],[馬名]],passdata!$B:$G,4,0)</f>
        <v>忠</v>
      </c>
      <c r="I91" s="7" t="str">
        <f>VLOOKUP(表格1[[#This Row],[馬名]],passdata!$B:$G,6,0)</f>
        <v/>
      </c>
      <c r="L91" s="148">
        <f t="shared" si="4"/>
        <v>0.51918844984802437</v>
      </c>
      <c r="M91" t="str">
        <f>VLOOKUP(表格1[[#This Row],[馬名]],'M2'!$A$4:$H$161,7,0)</f>
        <v>中前</v>
      </c>
      <c r="N91">
        <v>1</v>
      </c>
      <c r="O91">
        <v>1</v>
      </c>
      <c r="P91">
        <v>4</v>
      </c>
      <c r="Q91">
        <v>11</v>
      </c>
      <c r="R91">
        <v>7</v>
      </c>
      <c r="S91">
        <v>9</v>
      </c>
      <c r="T91">
        <f t="shared" si="5"/>
        <v>0.27857142857142858</v>
      </c>
      <c r="U91">
        <v>125</v>
      </c>
      <c r="V91">
        <f>VLOOKUP(表格1[[#This Row],[負磅]],W!$A$1:$B$32,2,FALSE)</f>
        <v>0</v>
      </c>
      <c r="W91" s="7" t="s">
        <v>64</v>
      </c>
      <c r="X91">
        <f>VLOOKUP(表格1[[#This Row],[騎師]],J!$A$1:$B$45,2,FALSE)</f>
        <v>0.31205673758865249</v>
      </c>
      <c r="Y91" s="149" t="s">
        <v>179</v>
      </c>
      <c r="Z91">
        <f>VLOOKUP(表格1[[#This Row],[練馬師]],T!$A$1:$B$23,2,FALSE)</f>
        <v>0.25</v>
      </c>
      <c r="AA91">
        <v>12</v>
      </c>
      <c r="AB91">
        <f>VLOOKUP(表格1[[#This Row],[檔位]],'1800M'!$A$1:$B$14,2,0)</f>
        <v>0.18</v>
      </c>
      <c r="AC91">
        <v>103</v>
      </c>
      <c r="AD91">
        <v>1</v>
      </c>
      <c r="AE91">
        <v>48.07</v>
      </c>
      <c r="AG91">
        <v>3135600</v>
      </c>
      <c r="AH91">
        <v>6</v>
      </c>
      <c r="AJ91">
        <v>5</v>
      </c>
      <c r="AL91">
        <v>22</v>
      </c>
      <c r="AM91" t="s">
        <v>17</v>
      </c>
      <c r="AN91" t="s">
        <v>304</v>
      </c>
    </row>
    <row r="92" spans="1:40" x14ac:dyDescent="0.25">
      <c r="A92" s="8" t="s">
        <v>294</v>
      </c>
      <c r="B92" s="7">
        <v>5</v>
      </c>
      <c r="C92" s="7" t="s">
        <v>305</v>
      </c>
      <c r="G92" s="7" t="s">
        <v>2510</v>
      </c>
      <c r="H92" s="7" t="str">
        <f>VLOOKUP(表格1[[#This Row],[馬名]],passdata!$B:$G,4,0)</f>
        <v/>
      </c>
      <c r="I92" s="7" t="str">
        <f>VLOOKUP(表格1[[#This Row],[馬名]],passdata!$B:$G,6,0)</f>
        <v>倉</v>
      </c>
      <c r="L92" s="148">
        <f t="shared" si="4"/>
        <v>0.35214543889845096</v>
      </c>
      <c r="M92" t="str">
        <f>VLOOKUP(表格1[[#This Row],[馬名]],'M2'!$A$4:$H$161,7,0)</f>
        <v>中前</v>
      </c>
      <c r="N92">
        <v>9</v>
      </c>
      <c r="O92">
        <v>6</v>
      </c>
      <c r="P92">
        <v>11</v>
      </c>
      <c r="Q92">
        <v>13</v>
      </c>
      <c r="R92">
        <v>8</v>
      </c>
      <c r="S92">
        <v>6</v>
      </c>
      <c r="T92">
        <f t="shared" si="5"/>
        <v>0.12142857142857144</v>
      </c>
      <c r="U92">
        <v>124</v>
      </c>
      <c r="V92">
        <f>VLOOKUP(表格1[[#This Row],[負磅]],W!$A$1:$B$32,2,FALSE)</f>
        <v>0.01</v>
      </c>
      <c r="W92" s="7" t="s">
        <v>58</v>
      </c>
      <c r="X92">
        <f>VLOOKUP(表格1[[#This Row],[騎師]],J!$A$1:$B$45,2,FALSE)</f>
        <v>0.20833333333333334</v>
      </c>
      <c r="Y92" s="7" t="s">
        <v>14</v>
      </c>
      <c r="Z92">
        <f>VLOOKUP(表格1[[#This Row],[練馬師]],T!$A$1:$B$23,2,FALSE)</f>
        <v>0.18072289156626506</v>
      </c>
      <c r="AA92">
        <v>3</v>
      </c>
      <c r="AB92">
        <f>VLOOKUP(表格1[[#This Row],[檔位]],'1800M'!$A$1:$B$14,2,0)</f>
        <v>0.26</v>
      </c>
      <c r="AC92">
        <v>102</v>
      </c>
      <c r="AG92">
        <v>107000</v>
      </c>
      <c r="AH92">
        <v>6</v>
      </c>
      <c r="AJ92">
        <v>-2</v>
      </c>
      <c r="AL92">
        <v>31</v>
      </c>
      <c r="AM92" t="s">
        <v>257</v>
      </c>
      <c r="AN92" t="s">
        <v>306</v>
      </c>
    </row>
    <row r="93" spans="1:40" x14ac:dyDescent="0.25">
      <c r="A93" s="8" t="s">
        <v>294</v>
      </c>
      <c r="B93" s="7">
        <v>6</v>
      </c>
      <c r="C93" s="7" t="s">
        <v>307</v>
      </c>
      <c r="H93" s="7" t="str">
        <f>VLOOKUP(表格1[[#This Row],[馬名]],passdata!$B:$G,4,0)</f>
        <v>忠</v>
      </c>
      <c r="I93" s="7" t="str">
        <f>VLOOKUP(表格1[[#This Row],[馬名]],passdata!$B:$G,6,0)</f>
        <v/>
      </c>
      <c r="L93" s="148">
        <f t="shared" si="4"/>
        <v>0.53180639097744353</v>
      </c>
      <c r="M93" t="str">
        <f>VLOOKUP(表格1[[#This Row],[馬名]],'M2'!$A$4:$H$161,7,0)</f>
        <v>中前</v>
      </c>
      <c r="N93">
        <v>1</v>
      </c>
      <c r="O93">
        <v>6</v>
      </c>
      <c r="P93">
        <v>3</v>
      </c>
      <c r="Q93">
        <v>1</v>
      </c>
      <c r="R93">
        <v>1</v>
      </c>
      <c r="S93">
        <v>1</v>
      </c>
      <c r="T93">
        <f t="shared" si="5"/>
        <v>0.3214285714285714</v>
      </c>
      <c r="U93">
        <v>124</v>
      </c>
      <c r="V93">
        <f>VLOOKUP(表格1[[#This Row],[負磅]],W!$A$1:$B$32,2,FALSE)</f>
        <v>0.01</v>
      </c>
      <c r="W93" s="7" t="s">
        <v>85</v>
      </c>
      <c r="X93">
        <f>VLOOKUP(表格1[[#This Row],[騎師]],J!$A$1:$B$45,2,FALSE)</f>
        <v>0.22321428571428573</v>
      </c>
      <c r="Y93" s="7" t="s">
        <v>154</v>
      </c>
      <c r="Z93">
        <f>VLOOKUP(表格1[[#This Row],[練馬師]],T!$A$1:$B$23,2,FALSE)</f>
        <v>0.21804511278195488</v>
      </c>
      <c r="AA93">
        <v>8</v>
      </c>
      <c r="AB93">
        <f>VLOOKUP(表格1[[#This Row],[檔位]],'1800M'!$A$1:$B$14,2,0)</f>
        <v>0.17</v>
      </c>
      <c r="AC93">
        <v>102</v>
      </c>
      <c r="AG93">
        <v>2136200</v>
      </c>
      <c r="AH93">
        <v>5</v>
      </c>
      <c r="AJ93">
        <v>6</v>
      </c>
      <c r="AL93">
        <v>45</v>
      </c>
      <c r="AM93" t="s">
        <v>46</v>
      </c>
      <c r="AN93" t="s">
        <v>308</v>
      </c>
    </row>
    <row r="94" spans="1:40" x14ac:dyDescent="0.25">
      <c r="A94" s="8" t="s">
        <v>294</v>
      </c>
      <c r="B94" s="7">
        <v>7</v>
      </c>
      <c r="C94" s="7" t="s">
        <v>309</v>
      </c>
      <c r="D94" s="7">
        <v>2</v>
      </c>
      <c r="F94" s="7" t="s">
        <v>2509</v>
      </c>
      <c r="H94" s="7" t="str">
        <f>VLOOKUP(表格1[[#This Row],[馬名]],passdata!$B:$G,4,0)</f>
        <v>忠</v>
      </c>
      <c r="I94" s="7" t="str">
        <f>VLOOKUP(表格1[[#This Row],[馬名]],passdata!$B:$G,6,0)</f>
        <v/>
      </c>
      <c r="L94" s="148">
        <f t="shared" si="4"/>
        <v>0.52476526426813552</v>
      </c>
      <c r="M94" t="str">
        <f>VLOOKUP(表格1[[#This Row],[馬名]],'M2'!$A$4:$H$161,7,0)</f>
        <v>中前</v>
      </c>
      <c r="N94">
        <v>9</v>
      </c>
      <c r="O94">
        <v>1</v>
      </c>
      <c r="P94">
        <v>3</v>
      </c>
      <c r="Q94">
        <v>2</v>
      </c>
      <c r="R94">
        <v>12</v>
      </c>
      <c r="S94">
        <v>8</v>
      </c>
      <c r="T94">
        <f t="shared" si="5"/>
        <v>0.29285714285714287</v>
      </c>
      <c r="U94">
        <v>123</v>
      </c>
      <c r="V94">
        <f>VLOOKUP(表格1[[#This Row],[負磅]],W!$A$1:$B$32,2,FALSE)</f>
        <v>0.02</v>
      </c>
      <c r="W94" s="7" t="s">
        <v>69</v>
      </c>
      <c r="X94">
        <f>VLOOKUP(表格1[[#This Row],[騎師]],J!$A$1:$B$45,2,FALSE)</f>
        <v>0.18867924528301888</v>
      </c>
      <c r="Y94" s="7" t="s">
        <v>270</v>
      </c>
      <c r="Z94">
        <f>VLOOKUP(表格1[[#This Row],[練馬師]],T!$A$1:$B$23,2,FALSE)</f>
        <v>0.30434782608695654</v>
      </c>
      <c r="AA94">
        <v>5</v>
      </c>
      <c r="AB94">
        <f>VLOOKUP(表格1[[#This Row],[檔位]],'1800M'!$A$1:$B$14,2,0)</f>
        <v>0.16</v>
      </c>
      <c r="AC94">
        <v>101</v>
      </c>
      <c r="AD94">
        <v>1</v>
      </c>
      <c r="AE94">
        <v>48.03</v>
      </c>
      <c r="AG94">
        <v>3366000</v>
      </c>
      <c r="AH94">
        <v>7</v>
      </c>
      <c r="AJ94">
        <v>0</v>
      </c>
      <c r="AL94">
        <v>52</v>
      </c>
      <c r="AN94" t="s">
        <v>311</v>
      </c>
    </row>
    <row r="95" spans="1:40" x14ac:dyDescent="0.25">
      <c r="A95" s="8" t="s">
        <v>294</v>
      </c>
      <c r="B95" s="7">
        <v>8</v>
      </c>
      <c r="C95" s="7" t="s">
        <v>312</v>
      </c>
      <c r="D95" s="7">
        <v>1</v>
      </c>
      <c r="H95" s="7" t="str">
        <f>VLOOKUP(表格1[[#This Row],[馬名]],passdata!$B:$G,4,0)</f>
        <v>忠</v>
      </c>
      <c r="I95" s="7" t="str">
        <f>VLOOKUP(表格1[[#This Row],[馬名]],passdata!$B:$G,6,0)</f>
        <v/>
      </c>
      <c r="L95" s="148">
        <f t="shared" si="4"/>
        <v>0.72794285714285711</v>
      </c>
      <c r="M95" t="str">
        <f>VLOOKUP(表格1[[#This Row],[馬名]],'M2'!$A$4:$H$161,7,0)</f>
        <v>中後</v>
      </c>
      <c r="N95">
        <v>4</v>
      </c>
      <c r="O95">
        <v>6</v>
      </c>
      <c r="P95">
        <v>1</v>
      </c>
      <c r="Q95">
        <v>2</v>
      </c>
      <c r="R95">
        <v>1</v>
      </c>
      <c r="S95">
        <v>13</v>
      </c>
      <c r="T95">
        <f t="shared" si="5"/>
        <v>0.30714285714285716</v>
      </c>
      <c r="U95">
        <v>115</v>
      </c>
      <c r="V95">
        <f>VLOOKUP(表格1[[#This Row],[負磅]],W!$A$1:$B$32,2,FALSE)</f>
        <v>0.1</v>
      </c>
      <c r="W95" s="7" t="s">
        <v>140</v>
      </c>
      <c r="X95">
        <f>VLOOKUP(表格1[[#This Row],[騎師]],J!$A$1:$B$45,2,FALSE)</f>
        <v>0.33333333333333331</v>
      </c>
      <c r="Y95" s="8" t="s">
        <v>135</v>
      </c>
      <c r="Z95">
        <f>VLOOKUP(表格1[[#This Row],[練馬師]],T!$A$1:$B$23,2,FALSE)</f>
        <v>0.29599999999999999</v>
      </c>
      <c r="AA95">
        <v>7</v>
      </c>
      <c r="AB95">
        <f>VLOOKUP(表格1[[#This Row],[檔位]],'1800M'!$A$1:$B$14,2,0)</f>
        <v>0.33</v>
      </c>
      <c r="AC95">
        <v>93</v>
      </c>
      <c r="AD95">
        <v>1</v>
      </c>
      <c r="AE95">
        <v>47.96</v>
      </c>
      <c r="AG95">
        <v>1996800</v>
      </c>
      <c r="AH95">
        <v>6</v>
      </c>
      <c r="AJ95">
        <v>0</v>
      </c>
      <c r="AL95">
        <v>35</v>
      </c>
      <c r="AM95" t="s">
        <v>161</v>
      </c>
      <c r="AN95" t="s">
        <v>314</v>
      </c>
    </row>
    <row r="96" spans="1:40" x14ac:dyDescent="0.25">
      <c r="A96" s="8" t="s">
        <v>294</v>
      </c>
      <c r="B96" s="7">
        <v>9</v>
      </c>
      <c r="C96" s="7" t="s">
        <v>315</v>
      </c>
      <c r="H96" s="7" t="str">
        <f>VLOOKUP(表格1[[#This Row],[馬名]],passdata!$B:$G,4,0)</f>
        <v/>
      </c>
      <c r="I96" s="7" t="str">
        <f>VLOOKUP(表格1[[#This Row],[馬名]],passdata!$B:$G,6,0)</f>
        <v/>
      </c>
      <c r="L96" s="148">
        <f t="shared" si="4"/>
        <v>0.5590183458646617</v>
      </c>
      <c r="M96" t="str">
        <f>VLOOKUP(表格1[[#This Row],[馬名]],'M2'!$A$4:$H$161,7,0)</f>
        <v>中前</v>
      </c>
      <c r="N96">
        <v>1</v>
      </c>
      <c r="O96">
        <v>10</v>
      </c>
      <c r="P96">
        <v>12</v>
      </c>
      <c r="Q96">
        <v>6</v>
      </c>
      <c r="R96">
        <v>7</v>
      </c>
      <c r="S96">
        <v>4</v>
      </c>
      <c r="T96">
        <f t="shared" si="5"/>
        <v>0.19285714285714287</v>
      </c>
      <c r="U96">
        <v>115</v>
      </c>
      <c r="V96">
        <f>VLOOKUP(表格1[[#This Row],[負磅]],W!$A$1:$B$32,2,FALSE)</f>
        <v>0.1</v>
      </c>
      <c r="W96" s="7" t="s">
        <v>316</v>
      </c>
      <c r="X96">
        <v>0.2056</v>
      </c>
      <c r="Y96" s="7" t="s">
        <v>65</v>
      </c>
      <c r="Z96">
        <f>VLOOKUP(表格1[[#This Row],[練馬師]],T!$A$1:$B$23,2,FALSE)</f>
        <v>0.30827067669172931</v>
      </c>
      <c r="AA96">
        <v>10</v>
      </c>
      <c r="AB96">
        <f>VLOOKUP(表格1[[#This Row],[檔位]],'1800M'!$A$1:$B$14,2,0)</f>
        <v>0.28000000000000003</v>
      </c>
      <c r="AC96">
        <v>92</v>
      </c>
      <c r="AG96">
        <v>1258000</v>
      </c>
      <c r="AH96">
        <v>6</v>
      </c>
      <c r="AJ96">
        <v>5</v>
      </c>
      <c r="AL96">
        <v>22</v>
      </c>
      <c r="AM96" t="s">
        <v>46</v>
      </c>
      <c r="AN96" t="s">
        <v>317</v>
      </c>
    </row>
    <row r="97" spans="1:40" x14ac:dyDescent="0.25">
      <c r="A97" s="8" t="s">
        <v>294</v>
      </c>
      <c r="B97" s="7">
        <v>10</v>
      </c>
      <c r="C97" s="7" t="s">
        <v>318</v>
      </c>
      <c r="H97" s="7" t="str">
        <f>VLOOKUP(表格1[[#This Row],[馬名]],passdata!$B:$G,4,0)</f>
        <v>忠</v>
      </c>
      <c r="I97" s="7" t="str">
        <f>VLOOKUP(表格1[[#This Row],[馬名]],passdata!$B:$G,6,0)</f>
        <v/>
      </c>
      <c r="L97" s="148">
        <f t="shared" si="4"/>
        <v>0.66829758042087695</v>
      </c>
      <c r="M97" t="str">
        <f>VLOOKUP(表格1[[#This Row],[馬名]],'M2'!$A$4:$H$161,7,0)</f>
        <v>中前</v>
      </c>
      <c r="N97">
        <v>3</v>
      </c>
      <c r="O97">
        <v>8</v>
      </c>
      <c r="P97">
        <v>1</v>
      </c>
      <c r="Q97">
        <v>5</v>
      </c>
      <c r="R97">
        <v>1</v>
      </c>
      <c r="S97">
        <v>4</v>
      </c>
      <c r="T97">
        <f t="shared" si="5"/>
        <v>0.27857142857142858</v>
      </c>
      <c r="U97">
        <v>115</v>
      </c>
      <c r="V97">
        <f>VLOOKUP(表格1[[#This Row],[負磅]],W!$A$1:$B$32,2,FALSE)</f>
        <v>0.1</v>
      </c>
      <c r="W97" s="7" t="s">
        <v>173</v>
      </c>
      <c r="X97">
        <f>VLOOKUP(表格1[[#This Row],[騎師]],J!$A$1:$B$45,2,FALSE)</f>
        <v>0.29850746268656714</v>
      </c>
      <c r="Y97" s="7" t="s">
        <v>27</v>
      </c>
      <c r="Z97">
        <f>VLOOKUP(表格1[[#This Row],[練馬師]],T!$A$1:$B$23,2,FALSE)</f>
        <v>0.17391304347826086</v>
      </c>
      <c r="AA97">
        <v>4</v>
      </c>
      <c r="AB97">
        <f>VLOOKUP(表格1[[#This Row],[檔位]],'1800M'!$A$1:$B$14,2,0)</f>
        <v>0.37</v>
      </c>
      <c r="AC97">
        <v>90</v>
      </c>
      <c r="AD97">
        <v>1</v>
      </c>
      <c r="AE97">
        <v>49.82</v>
      </c>
      <c r="AG97">
        <v>2205400</v>
      </c>
      <c r="AH97">
        <v>6</v>
      </c>
      <c r="AJ97">
        <v>2</v>
      </c>
      <c r="AL97">
        <v>22</v>
      </c>
      <c r="AM97" t="s">
        <v>46</v>
      </c>
      <c r="AN97" t="s">
        <v>320</v>
      </c>
    </row>
    <row r="98" spans="1:40" x14ac:dyDescent="0.25">
      <c r="A98" s="8" t="s">
        <v>294</v>
      </c>
      <c r="B98" s="7">
        <v>11</v>
      </c>
      <c r="C98" s="7" t="s">
        <v>321</v>
      </c>
      <c r="D98" s="7">
        <v>4</v>
      </c>
      <c r="G98" s="7" t="s">
        <v>2510</v>
      </c>
      <c r="H98" s="7" t="str">
        <f>VLOOKUP(表格1[[#This Row],[馬名]],passdata!$B:$G,4,0)</f>
        <v>忠</v>
      </c>
      <c r="I98" s="7" t="str">
        <f>VLOOKUP(表格1[[#This Row],[馬名]],passdata!$B:$G,6,0)</f>
        <v/>
      </c>
      <c r="L98" s="148">
        <f t="shared" si="4"/>
        <v>0.57635736399823079</v>
      </c>
      <c r="M98" t="str">
        <f>VLOOKUP(表格1[[#This Row],[馬名]],'M2'!$A$4:$H$161,7,0)</f>
        <v>中前</v>
      </c>
      <c r="N98">
        <v>6</v>
      </c>
      <c r="O98">
        <v>2</v>
      </c>
      <c r="P98">
        <v>1</v>
      </c>
      <c r="Q98">
        <v>13</v>
      </c>
      <c r="R98">
        <v>3</v>
      </c>
      <c r="S98">
        <v>6</v>
      </c>
      <c r="T98">
        <f t="shared" ref="T98:T127" si="6">((1-(N98/14))*0.1*IF(N98&lt;&gt;0,1,0)) + ((1-(O98/14))*0.1*IF(O98&lt;&gt;0,1,0)) + ((1-(P98/14))*0.1*IF(P98&lt;&gt;0,1,0)) + ((1-(Q98/14))*0.1*IF(Q98&lt;&gt;0,1,0))</f>
        <v>0.24285714285714288</v>
      </c>
      <c r="U98">
        <v>115</v>
      </c>
      <c r="V98">
        <f>VLOOKUP(表格1[[#This Row],[負磅]],W!$A$1:$B$32,2,FALSE)</f>
        <v>0.1</v>
      </c>
      <c r="W98" s="7" t="s">
        <v>106</v>
      </c>
      <c r="X98">
        <f>VLOOKUP(表格1[[#This Row],[騎師]],J!$A$1:$B$45,2,FALSE)</f>
        <v>0.18796992481203006</v>
      </c>
      <c r="Y98" s="7" t="s">
        <v>91</v>
      </c>
      <c r="Z98">
        <f>VLOOKUP(表格1[[#This Row],[練馬師]],T!$A$1:$B$23,2,FALSE)</f>
        <v>0.24369747899159663</v>
      </c>
      <c r="AA98">
        <v>2</v>
      </c>
      <c r="AB98">
        <f>VLOOKUP(表格1[[#This Row],[檔位]],'1800M'!$A$1:$B$14,2,0)</f>
        <v>0.26</v>
      </c>
      <c r="AC98">
        <v>84</v>
      </c>
      <c r="AD98">
        <v>1</v>
      </c>
      <c r="AE98">
        <v>49.12</v>
      </c>
      <c r="AG98">
        <v>1865600</v>
      </c>
      <c r="AH98">
        <v>6</v>
      </c>
      <c r="AJ98">
        <v>0</v>
      </c>
      <c r="AL98">
        <v>18</v>
      </c>
      <c r="AM98" t="s">
        <v>323</v>
      </c>
      <c r="AN98" t="s">
        <v>324</v>
      </c>
    </row>
    <row r="99" spans="1:40" x14ac:dyDescent="0.25">
      <c r="A99" s="8" t="s">
        <v>294</v>
      </c>
      <c r="B99" s="7">
        <v>12</v>
      </c>
      <c r="C99" s="7" t="s">
        <v>325</v>
      </c>
      <c r="H99" s="7" t="str">
        <f>VLOOKUP(表格1[[#This Row],[馬名]],passdata!$B:$G,4,0)</f>
        <v>忠</v>
      </c>
      <c r="I99" s="7" t="str">
        <f>VLOOKUP(表格1[[#This Row],[馬名]],passdata!$B:$G,6,0)</f>
        <v/>
      </c>
      <c r="L99" s="148">
        <f t="shared" si="4"/>
        <v>0.62049142857142869</v>
      </c>
      <c r="M99" t="str">
        <f>VLOOKUP(表格1[[#This Row],[馬名]],'M2'!$A$4:$H$161,7,0)</f>
        <v>中後</v>
      </c>
      <c r="N99">
        <v>2</v>
      </c>
      <c r="O99">
        <v>1</v>
      </c>
      <c r="P99">
        <v>1</v>
      </c>
      <c r="Q99">
        <v>6</v>
      </c>
      <c r="R99">
        <v>6</v>
      </c>
      <c r="S99">
        <v>3</v>
      </c>
      <c r="T99">
        <f t="shared" si="6"/>
        <v>0.32857142857142863</v>
      </c>
      <c r="U99">
        <v>115</v>
      </c>
      <c r="V99">
        <f>VLOOKUP(表格1[[#This Row],[負磅]],W!$A$1:$B$32,2,FALSE)</f>
        <v>0.1</v>
      </c>
      <c r="W99" s="7" t="s">
        <v>326</v>
      </c>
      <c r="X99">
        <v>0.13039999999999999</v>
      </c>
      <c r="Y99" s="8" t="s">
        <v>135</v>
      </c>
      <c r="Z99">
        <f>VLOOKUP(表格1[[#This Row],[練馬師]],T!$A$1:$B$23,2,FALSE)</f>
        <v>0.29599999999999999</v>
      </c>
      <c r="AA99">
        <v>6</v>
      </c>
      <c r="AB99">
        <f>VLOOKUP(表格1[[#This Row],[檔位]],'1800M'!$A$1:$B$14,2,0)</f>
        <v>0.16</v>
      </c>
      <c r="AC99">
        <v>83</v>
      </c>
      <c r="AD99">
        <v>1</v>
      </c>
      <c r="AE99">
        <v>48.86</v>
      </c>
      <c r="AG99">
        <v>2992200</v>
      </c>
      <c r="AH99">
        <v>5</v>
      </c>
      <c r="AJ99">
        <v>1</v>
      </c>
      <c r="AL99">
        <v>18</v>
      </c>
      <c r="AN99" t="s">
        <v>328</v>
      </c>
    </row>
    <row r="101" spans="1:40" x14ac:dyDescent="0.25">
      <c r="A101" s="10" t="s">
        <v>329</v>
      </c>
      <c r="B101" s="7" t="str">
        <f>VLOOKUP(表格1[[#This Row],[場]],Raceinfo!$A$1:$C$9,3,0)</f>
        <v xml:space="preserve"> 第二班</v>
      </c>
      <c r="C101" s="7" t="str">
        <f>VLOOKUP(表格1[[#This Row],[場]],Raceinfo!$A$1:$C$9,2,0)</f>
        <v xml:space="preserve"> 1200米</v>
      </c>
    </row>
    <row r="102" spans="1:40" x14ac:dyDescent="0.25">
      <c r="A102" s="10" t="s">
        <v>329</v>
      </c>
      <c r="B102" s="7">
        <v>1</v>
      </c>
      <c r="C102" s="7" t="s">
        <v>330</v>
      </c>
      <c r="H102" s="7" t="str">
        <f>VLOOKUP(表格1[[#This Row],[馬名]],passdata!$B:$G,4,0)</f>
        <v>忠</v>
      </c>
      <c r="I102" s="7" t="str">
        <f>VLOOKUP(表格1[[#This Row],[馬名]],passdata!$B:$G,6,0)</f>
        <v/>
      </c>
      <c r="L102" s="148">
        <f t="shared" ref="L102:L127" si="7">T102+V102+(X102*0.3)+(Z102*0.3)+(AB102*0.4)+AI102</f>
        <v>0.40540617205458007</v>
      </c>
      <c r="M102" t="str">
        <f>VLOOKUP(表格1[[#This Row],[馬名]],'M2'!$A$4:$H$161,7,0)</f>
        <v>放頭</v>
      </c>
      <c r="N102">
        <v>5</v>
      </c>
      <c r="O102">
        <v>2</v>
      </c>
      <c r="P102">
        <v>7</v>
      </c>
      <c r="Q102">
        <v>9</v>
      </c>
      <c r="R102">
        <v>3</v>
      </c>
      <c r="S102">
        <v>11</v>
      </c>
      <c r="T102">
        <f t="shared" si="6"/>
        <v>0.23571428571428571</v>
      </c>
      <c r="U102">
        <v>133</v>
      </c>
      <c r="V102">
        <f>VLOOKUP(表格1[[#This Row],[負磅]],W!$A$1:$B$32,2,FALSE)</f>
        <v>-0.08</v>
      </c>
      <c r="W102" s="7" t="s">
        <v>38</v>
      </c>
      <c r="X102">
        <f>VLOOKUP(表格1[[#This Row],[騎師]],J!$A$1:$B$45,2,FALSE)</f>
        <v>0.25984251968503935</v>
      </c>
      <c r="Y102" s="7" t="s">
        <v>81</v>
      </c>
      <c r="Z102">
        <f>VLOOKUP(表格1[[#This Row],[練馬師]],T!$A$1:$B$23,2,FALSE)</f>
        <v>0.2391304347826087</v>
      </c>
      <c r="AA102">
        <v>6</v>
      </c>
      <c r="AB102">
        <f>VLOOKUP(表格1[[#This Row],[檔位]],'1200M'!$A$1:$B$14,2,0)</f>
        <v>0.25</v>
      </c>
      <c r="AC102">
        <v>99</v>
      </c>
      <c r="AD102">
        <v>1</v>
      </c>
      <c r="AE102">
        <v>8.9</v>
      </c>
      <c r="AG102">
        <v>1226400</v>
      </c>
      <c r="AH102">
        <v>5</v>
      </c>
      <c r="AI102">
        <f>VLOOKUP(表格1[[#This Row],[馬齡]],SPB!$A$1:$B$9,2,FALSE)</f>
        <v>0</v>
      </c>
      <c r="AJ102">
        <v>0</v>
      </c>
      <c r="AK102">
        <v>1</v>
      </c>
      <c r="AL102">
        <v>10</v>
      </c>
      <c r="AM102" t="s">
        <v>46</v>
      </c>
      <c r="AN102" t="s">
        <v>332</v>
      </c>
    </row>
    <row r="103" spans="1:40" x14ac:dyDescent="0.25">
      <c r="A103" s="10" t="s">
        <v>329</v>
      </c>
      <c r="B103" s="7">
        <v>2</v>
      </c>
      <c r="C103" s="7" t="s">
        <v>333</v>
      </c>
      <c r="D103" s="7">
        <v>3</v>
      </c>
      <c r="G103" s="7" t="s">
        <v>2510</v>
      </c>
      <c r="H103" s="7" t="str">
        <f>VLOOKUP(表格1[[#This Row],[馬名]],passdata!$B:$G,4,0)</f>
        <v>忠</v>
      </c>
      <c r="I103" s="7" t="str">
        <f>VLOOKUP(表格1[[#This Row],[馬名]],passdata!$B:$G,6,0)</f>
        <v/>
      </c>
      <c r="L103" s="148">
        <f t="shared" si="7"/>
        <v>0.57894614519135512</v>
      </c>
      <c r="M103" t="str">
        <f>VLOOKUP(表格1[[#This Row],[馬名]],'M2'!$A$4:$H$161,7,0)</f>
        <v>中前</v>
      </c>
      <c r="N103">
        <v>1</v>
      </c>
      <c r="O103">
        <v>7</v>
      </c>
      <c r="P103">
        <v>1</v>
      </c>
      <c r="Q103">
        <v>2</v>
      </c>
      <c r="R103">
        <v>5</v>
      </c>
      <c r="S103">
        <v>10</v>
      </c>
      <c r="T103">
        <f t="shared" si="6"/>
        <v>0.32142857142857145</v>
      </c>
      <c r="U103">
        <v>132</v>
      </c>
      <c r="V103">
        <f>VLOOKUP(表格1[[#This Row],[負磅]],W!$A$1:$B$32,2,FALSE)</f>
        <v>-7.0000000000000007E-2</v>
      </c>
      <c r="W103" s="7" t="s">
        <v>64</v>
      </c>
      <c r="X103">
        <f>VLOOKUP(表格1[[#This Row],[騎師]],J!$A$1:$B$45,2,FALSE)</f>
        <v>0.31205673758865249</v>
      </c>
      <c r="Y103" s="8" t="s">
        <v>54</v>
      </c>
      <c r="Z103">
        <f>VLOOKUP(表格1[[#This Row],[練馬師]],T!$A$1:$B$23,2,FALSE)</f>
        <v>0.25966850828729282</v>
      </c>
      <c r="AA103">
        <v>1</v>
      </c>
      <c r="AB103">
        <f>VLOOKUP(表格1[[#This Row],[檔位]],'1200M'!$A$1:$B$14,2,0)</f>
        <v>0.39</v>
      </c>
      <c r="AC103">
        <v>96</v>
      </c>
      <c r="AD103">
        <v>1</v>
      </c>
      <c r="AE103">
        <v>8.9</v>
      </c>
      <c r="AG103">
        <v>4398100</v>
      </c>
      <c r="AH103">
        <v>5</v>
      </c>
      <c r="AI103">
        <f>VLOOKUP(表格1[[#This Row],[馬齡]],SPB!$A$1:$B$9,2,FALSE)</f>
        <v>0</v>
      </c>
      <c r="AJ103">
        <v>10</v>
      </c>
      <c r="AK103">
        <v>1</v>
      </c>
      <c r="AL103">
        <v>13</v>
      </c>
      <c r="AN103" t="s">
        <v>334</v>
      </c>
    </row>
    <row r="104" spans="1:40" x14ac:dyDescent="0.25">
      <c r="A104" s="10" t="s">
        <v>329</v>
      </c>
      <c r="B104" s="7">
        <v>3</v>
      </c>
      <c r="C104" s="7" t="s">
        <v>335</v>
      </c>
      <c r="F104" s="7" t="s">
        <v>2509</v>
      </c>
      <c r="H104" s="7" t="str">
        <f>VLOOKUP(表格1[[#This Row],[馬名]],passdata!$B:$G,4,0)</f>
        <v/>
      </c>
      <c r="I104" s="7" t="str">
        <f>VLOOKUP(表格1[[#This Row],[馬名]],passdata!$B:$G,6,0)</f>
        <v/>
      </c>
      <c r="L104" s="148">
        <f t="shared" si="7"/>
        <v>0.39852137054044506</v>
      </c>
      <c r="M104" t="str">
        <f>VLOOKUP(表格1[[#This Row],[馬名]],'M2'!$A$4:$H$161,7,0)</f>
        <v>中前</v>
      </c>
      <c r="N104">
        <v>8</v>
      </c>
      <c r="O104">
        <v>8</v>
      </c>
      <c r="P104">
        <v>7</v>
      </c>
      <c r="Q104">
        <v>7</v>
      </c>
      <c r="R104">
        <v>8</v>
      </c>
      <c r="S104">
        <v>5</v>
      </c>
      <c r="T104">
        <f t="shared" si="6"/>
        <v>0.18571428571428572</v>
      </c>
      <c r="U104">
        <v>124</v>
      </c>
      <c r="V104">
        <f>VLOOKUP(表格1[[#This Row],[負磅]],W!$A$1:$B$32,2,FALSE)</f>
        <v>0.01</v>
      </c>
      <c r="W104" s="7" t="s">
        <v>106</v>
      </c>
      <c r="X104">
        <f>VLOOKUP(表格1[[#This Row],[騎師]],J!$A$1:$B$45,2,FALSE)</f>
        <v>0.18796992481203006</v>
      </c>
      <c r="Y104" s="149" t="s">
        <v>21</v>
      </c>
      <c r="Z104">
        <f>VLOOKUP(表格1[[#This Row],[練馬師]],T!$A$1:$B$23,2,FALSE)</f>
        <v>0.20805369127516779</v>
      </c>
      <c r="AA104">
        <v>9</v>
      </c>
      <c r="AB104">
        <f>VLOOKUP(表格1[[#This Row],[檔位]],'1200M'!$A$1:$B$14,2,0)</f>
        <v>0.21</v>
      </c>
      <c r="AC104">
        <v>88</v>
      </c>
      <c r="AD104">
        <v>1</v>
      </c>
      <c r="AE104">
        <v>8.9499999999999993</v>
      </c>
      <c r="AG104">
        <v>0</v>
      </c>
      <c r="AH104">
        <v>7</v>
      </c>
      <c r="AI104">
        <f>VLOOKUP(表格1[[#This Row],[馬齡]],SPB!$A$1:$B$9,2,FALSE)</f>
        <v>0</v>
      </c>
      <c r="AJ104">
        <v>-2</v>
      </c>
      <c r="AK104">
        <v>1</v>
      </c>
      <c r="AL104">
        <v>25</v>
      </c>
      <c r="AM104" t="s">
        <v>17</v>
      </c>
      <c r="AN104" t="s">
        <v>337</v>
      </c>
    </row>
    <row r="105" spans="1:40" x14ac:dyDescent="0.25">
      <c r="A105" s="10" t="s">
        <v>329</v>
      </c>
      <c r="B105" s="7">
        <v>4</v>
      </c>
      <c r="C105" s="7" t="s">
        <v>338</v>
      </c>
      <c r="D105" s="7">
        <v>1</v>
      </c>
      <c r="G105" s="7" t="s">
        <v>2510</v>
      </c>
      <c r="H105" s="7" t="str">
        <f>VLOOKUP(表格1[[#This Row],[馬名]],passdata!$B:$G,4,0)</f>
        <v>忠</v>
      </c>
      <c r="I105" s="7" t="str">
        <f>VLOOKUP(表格1[[#This Row],[馬名]],passdata!$B:$G,6,0)</f>
        <v/>
      </c>
      <c r="L105" s="148">
        <f t="shared" si="7"/>
        <v>0.46021664646610827</v>
      </c>
      <c r="M105" t="str">
        <f>VLOOKUP(表格1[[#This Row],[馬名]],'M2'!$A$4:$H$161,7,0)</f>
        <v>放頭</v>
      </c>
      <c r="N105">
        <v>14</v>
      </c>
      <c r="O105">
        <v>11</v>
      </c>
      <c r="P105">
        <v>3</v>
      </c>
      <c r="Q105">
        <v>1</v>
      </c>
      <c r="R105">
        <v>5</v>
      </c>
      <c r="S105">
        <v>1</v>
      </c>
      <c r="T105">
        <f t="shared" si="6"/>
        <v>0.19285714285714287</v>
      </c>
      <c r="U105">
        <v>120</v>
      </c>
      <c r="V105">
        <f>VLOOKUP(表格1[[#This Row],[負磅]],W!$A$1:$B$32,2,FALSE)</f>
        <v>0.05</v>
      </c>
      <c r="W105" s="151" t="s">
        <v>20</v>
      </c>
      <c r="X105" s="30">
        <f>VLOOKUP(表格1[[#This Row],[騎師]],J!$A$1:$B$45,2,FALSE)</f>
        <v>0.16981132075471697</v>
      </c>
      <c r="Y105" s="152" t="s">
        <v>21</v>
      </c>
      <c r="Z105">
        <f>VLOOKUP(表格1[[#This Row],[練馬師]],T!$A$1:$B$23,2,FALSE)</f>
        <v>0.20805369127516779</v>
      </c>
      <c r="AA105">
        <v>3</v>
      </c>
      <c r="AB105">
        <f>VLOOKUP(表格1[[#This Row],[檔位]],'1200M'!$A$1:$B$14,2,0)</f>
        <v>0.26</v>
      </c>
      <c r="AC105">
        <v>86</v>
      </c>
      <c r="AD105">
        <v>1</v>
      </c>
      <c r="AE105">
        <v>9.1999999999999993</v>
      </c>
      <c r="AG105">
        <v>1368200</v>
      </c>
      <c r="AH105">
        <v>6</v>
      </c>
      <c r="AI105">
        <f>VLOOKUP(表格1[[#This Row],[馬齡]],SPB!$A$1:$B$9,2,FALSE)</f>
        <v>0</v>
      </c>
      <c r="AJ105">
        <v>-1</v>
      </c>
      <c r="AK105">
        <v>3</v>
      </c>
      <c r="AL105">
        <v>45</v>
      </c>
      <c r="AM105" t="s">
        <v>46</v>
      </c>
      <c r="AN105" t="s">
        <v>340</v>
      </c>
    </row>
    <row r="106" spans="1:40" x14ac:dyDescent="0.25">
      <c r="A106" s="10" t="s">
        <v>329</v>
      </c>
      <c r="B106" s="7">
        <v>5</v>
      </c>
      <c r="C106" s="7" t="s">
        <v>341</v>
      </c>
      <c r="H106" s="7" t="str">
        <f>VLOOKUP(表格1[[#This Row],[馬名]],passdata!$B:$G,4,0)</f>
        <v>忠</v>
      </c>
      <c r="I106" s="7" t="str">
        <f>VLOOKUP(表格1[[#This Row],[馬名]],passdata!$B:$G,6,0)</f>
        <v/>
      </c>
      <c r="L106" s="148">
        <f t="shared" si="7"/>
        <v>0.51355440637793581</v>
      </c>
      <c r="M106" t="str">
        <f>VLOOKUP(表格1[[#This Row],[馬名]],'M2'!$A$4:$H$161,7,0)</f>
        <v>放頭</v>
      </c>
      <c r="N106">
        <v>9</v>
      </c>
      <c r="O106">
        <v>10</v>
      </c>
      <c r="P106">
        <v>1</v>
      </c>
      <c r="Q106">
        <v>3</v>
      </c>
      <c r="R106">
        <v>2</v>
      </c>
      <c r="S106">
        <v>9</v>
      </c>
      <c r="T106">
        <f t="shared" si="6"/>
        <v>0.23571428571428571</v>
      </c>
      <c r="U106">
        <v>122</v>
      </c>
      <c r="V106">
        <f>VLOOKUP(表格1[[#This Row],[負磅]],W!$A$1:$B$32,2,FALSE)</f>
        <v>0.03</v>
      </c>
      <c r="W106" s="7" t="s">
        <v>195</v>
      </c>
      <c r="X106">
        <f>VLOOKUP(表格1[[#This Row],[騎師]],J!$A$1:$B$45,2,FALSE)</f>
        <v>0.25384615384615383</v>
      </c>
      <c r="Y106" s="150" t="s">
        <v>32</v>
      </c>
      <c r="Z106">
        <f>VLOOKUP(表格1[[#This Row],[練馬師]],T!$A$1:$B$23,2,FALSE)</f>
        <v>0.38562091503267976</v>
      </c>
      <c r="AA106">
        <v>10</v>
      </c>
      <c r="AB106">
        <f>VLOOKUP(表格1[[#This Row],[檔位]],'1200M'!$A$1:$B$14,2,0)</f>
        <v>0.14000000000000001</v>
      </c>
      <c r="AC106">
        <v>86</v>
      </c>
      <c r="AD106">
        <v>1</v>
      </c>
      <c r="AE106">
        <v>9.49</v>
      </c>
      <c r="AG106">
        <v>2194900</v>
      </c>
      <c r="AH106">
        <v>6</v>
      </c>
      <c r="AI106">
        <f>VLOOKUP(表格1[[#This Row],[馬齡]],SPB!$A$1:$B$9,2,FALSE)</f>
        <v>0</v>
      </c>
      <c r="AJ106">
        <v>0</v>
      </c>
      <c r="AK106">
        <v>2</v>
      </c>
      <c r="AL106">
        <v>45</v>
      </c>
      <c r="AM106" t="s">
        <v>343</v>
      </c>
      <c r="AN106" t="s">
        <v>344</v>
      </c>
    </row>
    <row r="107" spans="1:40" x14ac:dyDescent="0.25">
      <c r="A107" s="10" t="s">
        <v>329</v>
      </c>
      <c r="B107" s="7">
        <v>6</v>
      </c>
      <c r="C107" s="7" t="s">
        <v>345</v>
      </c>
      <c r="D107" s="146">
        <v>2</v>
      </c>
      <c r="H107" s="7" t="str">
        <f>VLOOKUP(表格1[[#This Row],[馬名]],passdata!$B:$G,4,0)</f>
        <v/>
      </c>
      <c r="I107" s="7" t="str">
        <f>VLOOKUP(表格1[[#This Row],[馬名]],passdata!$B:$G,6,0)</f>
        <v/>
      </c>
      <c r="L107" s="148">
        <f t="shared" si="7"/>
        <v>0.5079114023591087</v>
      </c>
      <c r="M107" t="str">
        <f>VLOOKUP(表格1[[#This Row],[馬名]],'M2'!$A$4:$H$161,7,0)</f>
        <v>中前</v>
      </c>
      <c r="N107">
        <v>14</v>
      </c>
      <c r="O107">
        <v>1</v>
      </c>
      <c r="P107">
        <v>9</v>
      </c>
      <c r="Q107">
        <v>9</v>
      </c>
      <c r="R107">
        <v>8</v>
      </c>
      <c r="S107">
        <v>5</v>
      </c>
      <c r="T107">
        <f t="shared" si="6"/>
        <v>0.16428571428571426</v>
      </c>
      <c r="U107">
        <v>121</v>
      </c>
      <c r="V107">
        <f>VLOOKUP(表格1[[#This Row],[負磅]],W!$A$1:$B$32,2,FALSE)</f>
        <v>0.04</v>
      </c>
      <c r="W107" s="151" t="s">
        <v>49</v>
      </c>
      <c r="X107" s="30">
        <f>VLOOKUP(表格1[[#This Row],[騎師]],J!$A$1:$B$45,2,FALSE)</f>
        <v>0.30275229357798167</v>
      </c>
      <c r="Y107" s="151" t="s">
        <v>135</v>
      </c>
      <c r="Z107">
        <f>VLOOKUP(表格1[[#This Row],[練馬師]],T!$A$1:$B$23,2,FALSE)</f>
        <v>0.29599999999999999</v>
      </c>
      <c r="AA107">
        <v>5</v>
      </c>
      <c r="AB107">
        <f>VLOOKUP(表格1[[#This Row],[檔位]],'1200M'!$A$1:$B$14,2,0)</f>
        <v>0.31</v>
      </c>
      <c r="AC107">
        <v>85</v>
      </c>
      <c r="AD107">
        <v>1</v>
      </c>
      <c r="AE107">
        <v>8.98</v>
      </c>
      <c r="AG107">
        <v>1041600</v>
      </c>
      <c r="AH107">
        <v>7</v>
      </c>
      <c r="AI107">
        <f>VLOOKUP(表格1[[#This Row],[馬齡]],SPB!$A$1:$B$9,2,FALSE)</f>
        <v>0</v>
      </c>
      <c r="AJ107">
        <v>0</v>
      </c>
      <c r="AK107">
        <v>1</v>
      </c>
      <c r="AL107">
        <v>38</v>
      </c>
      <c r="AM107" t="s">
        <v>35</v>
      </c>
      <c r="AN107" t="s">
        <v>347</v>
      </c>
    </row>
    <row r="108" spans="1:40" x14ac:dyDescent="0.25">
      <c r="A108" s="10" t="s">
        <v>329</v>
      </c>
      <c r="B108" s="7">
        <v>7</v>
      </c>
      <c r="C108" s="11" t="s">
        <v>348</v>
      </c>
      <c r="D108" s="146"/>
      <c r="H108" s="7" t="str">
        <f>VLOOKUP(表格1[[#This Row],[馬名]],passdata!$B:$G,4,0)</f>
        <v>忠</v>
      </c>
      <c r="I108" s="7" t="str">
        <f>VLOOKUP(表格1[[#This Row],[馬名]],passdata!$B:$G,6,0)</f>
        <v/>
      </c>
      <c r="L108" s="148">
        <f t="shared" si="7"/>
        <v>0.80190056022408962</v>
      </c>
      <c r="M108" t="str">
        <f>VLOOKUP(表格1[[#This Row],[馬名]],'M2'!$A$4:$H$161,7,0)</f>
        <v>放頭</v>
      </c>
      <c r="N108">
        <v>5</v>
      </c>
      <c r="O108">
        <v>2</v>
      </c>
      <c r="P108">
        <v>1</v>
      </c>
      <c r="Q108">
        <v>1</v>
      </c>
      <c r="R108">
        <v>1</v>
      </c>
      <c r="S108">
        <v>7</v>
      </c>
      <c r="T108">
        <f t="shared" si="6"/>
        <v>0.33571428571428574</v>
      </c>
      <c r="U108">
        <v>121</v>
      </c>
      <c r="V108">
        <f>VLOOKUP(表格1[[#This Row],[負磅]],W!$A$1:$B$32,2,FALSE)</f>
        <v>0.04</v>
      </c>
      <c r="W108" s="7" t="s">
        <v>58</v>
      </c>
      <c r="X108">
        <f>VLOOKUP(表格1[[#This Row],[騎師]],J!$A$1:$B$45,2,FALSE)</f>
        <v>0.20833333333333334</v>
      </c>
      <c r="Y108" s="150" t="s">
        <v>32</v>
      </c>
      <c r="Z108">
        <f>VLOOKUP(表格1[[#This Row],[練馬師]],T!$A$1:$B$23,2,FALSE)</f>
        <v>0.38562091503267976</v>
      </c>
      <c r="AA108">
        <v>12</v>
      </c>
      <c r="AB108">
        <f>VLOOKUP(表格1[[#This Row],[檔位]],'1200M'!$A$1:$B$14,2,0)</f>
        <v>0.12</v>
      </c>
      <c r="AC108">
        <v>85</v>
      </c>
      <c r="AD108">
        <v>1</v>
      </c>
      <c r="AE108">
        <v>9.0399999999999991</v>
      </c>
      <c r="AG108">
        <v>1737400</v>
      </c>
      <c r="AH108">
        <v>4</v>
      </c>
      <c r="AI108">
        <f>VLOOKUP(表格1[[#This Row],[馬齡]],SPB!$A$1:$B$9,2,FALSE)</f>
        <v>0.2</v>
      </c>
      <c r="AJ108">
        <v>0</v>
      </c>
      <c r="AK108">
        <v>1</v>
      </c>
      <c r="AL108">
        <v>25</v>
      </c>
      <c r="AM108" t="s">
        <v>161</v>
      </c>
      <c r="AN108" t="s">
        <v>350</v>
      </c>
    </row>
    <row r="109" spans="1:40" x14ac:dyDescent="0.25">
      <c r="A109" s="10" t="s">
        <v>329</v>
      </c>
      <c r="B109" s="7">
        <v>8</v>
      </c>
      <c r="C109" s="7" t="s">
        <v>351</v>
      </c>
      <c r="D109" s="146"/>
      <c r="H109" s="7" t="str">
        <f>VLOOKUP(表格1[[#This Row],[馬名]],passdata!$B:$G,4,0)</f>
        <v>忠</v>
      </c>
      <c r="I109" s="7" t="str">
        <f>VLOOKUP(表格1[[#This Row],[馬名]],passdata!$B:$G,6,0)</f>
        <v/>
      </c>
      <c r="L109" s="148">
        <f t="shared" si="7"/>
        <v>0.58270186335403729</v>
      </c>
      <c r="M109" t="str">
        <f>VLOOKUP(表格1[[#This Row],[馬名]],'M2'!$A$4:$H$161,7,0)</f>
        <v>放頭</v>
      </c>
      <c r="N109">
        <v>11</v>
      </c>
      <c r="O109">
        <v>1</v>
      </c>
      <c r="P109">
        <v>3</v>
      </c>
      <c r="Q109">
        <v>2</v>
      </c>
      <c r="R109">
        <v>9</v>
      </c>
      <c r="S109">
        <v>5</v>
      </c>
      <c r="T109">
        <f t="shared" si="6"/>
        <v>0.27857142857142858</v>
      </c>
      <c r="U109">
        <v>118</v>
      </c>
      <c r="V109">
        <f>VLOOKUP(表格1[[#This Row],[負磅]],W!$A$1:$B$32,2,FALSE)</f>
        <v>7.0000000000000007E-2</v>
      </c>
      <c r="W109" s="7" t="s">
        <v>75</v>
      </c>
      <c r="X109">
        <f>VLOOKUP(表格1[[#This Row],[騎師]],J!$A$1:$B$45,2,FALSE)</f>
        <v>0.13043478260869565</v>
      </c>
      <c r="Y109" s="7" t="s">
        <v>179</v>
      </c>
      <c r="Z109">
        <f>VLOOKUP(表格1[[#This Row],[練馬師]],T!$A$1:$B$23,2,FALSE)</f>
        <v>0.25</v>
      </c>
      <c r="AA109">
        <v>4</v>
      </c>
      <c r="AB109">
        <f>VLOOKUP(表格1[[#This Row],[檔位]],'1200M'!$A$1:$B$14,2,0)</f>
        <v>0.3</v>
      </c>
      <c r="AC109">
        <v>84</v>
      </c>
      <c r="AD109">
        <v>1</v>
      </c>
      <c r="AE109">
        <v>11.54</v>
      </c>
      <c r="AG109">
        <v>1041600</v>
      </c>
      <c r="AH109">
        <v>6</v>
      </c>
      <c r="AI109">
        <f>VLOOKUP(表格1[[#This Row],[馬齡]],SPB!$A$1:$B$9,2,FALSE)</f>
        <v>0</v>
      </c>
      <c r="AJ109">
        <v>0</v>
      </c>
      <c r="AK109">
        <v>1</v>
      </c>
      <c r="AL109">
        <v>102</v>
      </c>
      <c r="AM109" t="s">
        <v>141</v>
      </c>
      <c r="AN109" t="s">
        <v>353</v>
      </c>
    </row>
    <row r="110" spans="1:40" x14ac:dyDescent="0.25">
      <c r="A110" s="10" t="s">
        <v>329</v>
      </c>
      <c r="B110" s="7">
        <v>9</v>
      </c>
      <c r="C110" s="7" t="s">
        <v>354</v>
      </c>
      <c r="D110" s="146"/>
      <c r="H110" s="7" t="str">
        <f>VLOOKUP(表格1[[#This Row],[馬名]],passdata!$B:$G,4,0)</f>
        <v/>
      </c>
      <c r="I110" s="7" t="str">
        <f>VLOOKUP(表格1[[#This Row],[馬名]],passdata!$B:$G,6,0)</f>
        <v/>
      </c>
      <c r="L110" s="148">
        <f t="shared" si="7"/>
        <v>0.35918626677190213</v>
      </c>
      <c r="M110" t="str">
        <f>VLOOKUP(表格1[[#This Row],[馬名]],'M2'!$A$4:$H$161,7,0)</f>
        <v>放頭</v>
      </c>
      <c r="N110">
        <v>9</v>
      </c>
      <c r="O110">
        <v>12</v>
      </c>
      <c r="P110">
        <v>10</v>
      </c>
      <c r="Q110">
        <v>9</v>
      </c>
      <c r="R110">
        <v>1</v>
      </c>
      <c r="S110">
        <v>9</v>
      </c>
      <c r="T110">
        <f t="shared" si="6"/>
        <v>0.11428571428571428</v>
      </c>
      <c r="U110">
        <v>119</v>
      </c>
      <c r="V110">
        <f>VLOOKUP(表格1[[#This Row],[負磅]],W!$A$1:$B$32,2,FALSE)</f>
        <v>0.06</v>
      </c>
      <c r="W110" s="7" t="s">
        <v>167</v>
      </c>
      <c r="X110">
        <f>VLOOKUP(表格1[[#This Row],[騎師]],J!$A$1:$B$45,2,FALSE)</f>
        <v>0.13</v>
      </c>
      <c r="Y110" s="8" t="s">
        <v>54</v>
      </c>
      <c r="Z110">
        <f>VLOOKUP(表格1[[#This Row],[練馬師]],T!$A$1:$B$23,2,FALSE)</f>
        <v>0.25966850828729282</v>
      </c>
      <c r="AA110">
        <v>11</v>
      </c>
      <c r="AB110">
        <f>VLOOKUP(表格1[[#This Row],[檔位]],'1200M'!$A$1:$B$14,2,0)</f>
        <v>0.17</v>
      </c>
      <c r="AC110">
        <v>83</v>
      </c>
      <c r="AD110">
        <v>1</v>
      </c>
      <c r="AE110">
        <v>9.11</v>
      </c>
      <c r="AG110">
        <v>1212000</v>
      </c>
      <c r="AH110">
        <v>9</v>
      </c>
      <c r="AI110">
        <f>VLOOKUP(表格1[[#This Row],[馬齡]],SPB!$A$1:$B$9,2,FALSE)</f>
        <v>0</v>
      </c>
      <c r="AJ110">
        <v>-2</v>
      </c>
      <c r="AK110">
        <v>2</v>
      </c>
      <c r="AL110">
        <v>7</v>
      </c>
      <c r="AM110" t="s">
        <v>17</v>
      </c>
      <c r="AN110" t="s">
        <v>356</v>
      </c>
    </row>
    <row r="111" spans="1:40" x14ac:dyDescent="0.25">
      <c r="A111" s="10" t="s">
        <v>329</v>
      </c>
      <c r="B111" s="7">
        <v>10</v>
      </c>
      <c r="C111" s="7" t="s">
        <v>357</v>
      </c>
      <c r="D111" s="146"/>
      <c r="H111" s="7" t="str">
        <f>VLOOKUP(表格1[[#This Row],[馬名]],passdata!$B:$G,4,0)</f>
        <v/>
      </c>
      <c r="I111" s="7" t="str">
        <f>VLOOKUP(表格1[[#This Row],[馬名]],passdata!$B:$G,6,0)</f>
        <v/>
      </c>
      <c r="L111" s="148">
        <f t="shared" si="7"/>
        <v>0.48682064105478517</v>
      </c>
      <c r="M111" t="str">
        <f>VLOOKUP(表格1[[#This Row],[馬名]],'M2'!$A$4:$H$161,7,0)</f>
        <v>留後</v>
      </c>
      <c r="N111">
        <v>6</v>
      </c>
      <c r="O111">
        <v>8</v>
      </c>
      <c r="P111">
        <v>7</v>
      </c>
      <c r="Q111">
        <v>7</v>
      </c>
      <c r="R111">
        <v>9</v>
      </c>
      <c r="S111">
        <v>1</v>
      </c>
      <c r="T111">
        <f t="shared" si="6"/>
        <v>0.2</v>
      </c>
      <c r="U111">
        <v>119</v>
      </c>
      <c r="V111">
        <f>VLOOKUP(表格1[[#This Row],[負磅]],W!$A$1:$B$32,2,FALSE)</f>
        <v>0.06</v>
      </c>
      <c r="W111" s="7" t="s">
        <v>69</v>
      </c>
      <c r="X111">
        <f>VLOOKUP(表格1[[#This Row],[騎師]],J!$A$1:$B$45,2,FALSE)</f>
        <v>0.18867924528301888</v>
      </c>
      <c r="Y111" s="7" t="s">
        <v>14</v>
      </c>
      <c r="Z111">
        <f>VLOOKUP(表格1[[#This Row],[練馬師]],T!$A$1:$B$23,2,FALSE)</f>
        <v>0.18072289156626506</v>
      </c>
      <c r="AA111">
        <v>7</v>
      </c>
      <c r="AB111">
        <f>VLOOKUP(表格1[[#This Row],[檔位]],'1200M'!$A$1:$B$14,2,0)</f>
        <v>0.28999999999999998</v>
      </c>
      <c r="AC111">
        <v>83</v>
      </c>
      <c r="AD111">
        <v>1</v>
      </c>
      <c r="AE111">
        <v>9.7799999999999994</v>
      </c>
      <c r="AG111">
        <v>56800</v>
      </c>
      <c r="AH111">
        <v>5</v>
      </c>
      <c r="AI111">
        <f>VLOOKUP(表格1[[#This Row],[馬齡]],SPB!$A$1:$B$9,2,FALSE)</f>
        <v>0</v>
      </c>
      <c r="AJ111">
        <v>-1</v>
      </c>
      <c r="AK111" t="s">
        <v>16</v>
      </c>
      <c r="AL111">
        <v>25</v>
      </c>
      <c r="AN111" t="s">
        <v>359</v>
      </c>
    </row>
    <row r="112" spans="1:40" x14ac:dyDescent="0.25">
      <c r="A112" s="10" t="s">
        <v>329</v>
      </c>
      <c r="B112" s="7">
        <v>11</v>
      </c>
      <c r="C112" s="11" t="s">
        <v>360</v>
      </c>
      <c r="D112" s="146"/>
      <c r="H112" s="7" t="str">
        <f>VLOOKUP(表格1[[#This Row],[馬名]],passdata!$B:$G,4,0)</f>
        <v>忠</v>
      </c>
      <c r="I112" s="7" t="str">
        <f>VLOOKUP(表格1[[#This Row],[馬名]],passdata!$B:$G,6,0)</f>
        <v/>
      </c>
      <c r="L112" s="148">
        <f t="shared" si="7"/>
        <v>0.80650752474352605</v>
      </c>
      <c r="M112" t="str">
        <f>VLOOKUP(表格1[[#This Row],[馬名]],'M2'!$A$4:$H$161,7,0)</f>
        <v>中前</v>
      </c>
      <c r="N112">
        <v>6</v>
      </c>
      <c r="O112">
        <v>1</v>
      </c>
      <c r="P112">
        <v>1</v>
      </c>
      <c r="Q112">
        <v>2</v>
      </c>
      <c r="R112">
        <v>1</v>
      </c>
      <c r="S112">
        <v>10</v>
      </c>
      <c r="T112">
        <f t="shared" si="6"/>
        <v>0.32857142857142857</v>
      </c>
      <c r="U112">
        <v>119</v>
      </c>
      <c r="V112">
        <f>VLOOKUP(表格1[[#This Row],[負磅]],W!$A$1:$B$32,2,FALSE)</f>
        <v>0.06</v>
      </c>
      <c r="W112" s="151" t="s">
        <v>150</v>
      </c>
      <c r="X112" s="30">
        <f>VLOOKUP(表格1[[#This Row],[騎師]],J!$A$1:$B$45,2,FALSE)</f>
        <v>0.19266055045871561</v>
      </c>
      <c r="Y112" s="151" t="s">
        <v>76</v>
      </c>
      <c r="Z112">
        <f>VLOOKUP(表格1[[#This Row],[練馬師]],T!$A$1:$B$23,2,FALSE)</f>
        <v>0.21379310344827587</v>
      </c>
      <c r="AA112">
        <v>8</v>
      </c>
      <c r="AB112">
        <f>VLOOKUP(表格1[[#This Row],[檔位]],'1200M'!$A$1:$B$14,2,0)</f>
        <v>0.24</v>
      </c>
      <c r="AC112">
        <v>83</v>
      </c>
      <c r="AD112">
        <v>1</v>
      </c>
      <c r="AE112">
        <v>9.1300000000000008</v>
      </c>
      <c r="AG112">
        <v>2536200</v>
      </c>
      <c r="AH112">
        <v>4</v>
      </c>
      <c r="AI112">
        <f>VLOOKUP(表格1[[#This Row],[馬齡]],SPB!$A$1:$B$9,2,FALSE)</f>
        <v>0.2</v>
      </c>
      <c r="AJ112">
        <v>0</v>
      </c>
      <c r="AK112">
        <v>1</v>
      </c>
      <c r="AL112">
        <v>22</v>
      </c>
      <c r="AM112" t="s">
        <v>362</v>
      </c>
      <c r="AN112" t="s">
        <v>363</v>
      </c>
    </row>
    <row r="113" spans="1:40" x14ac:dyDescent="0.25">
      <c r="A113" s="10" t="s">
        <v>329</v>
      </c>
      <c r="B113" s="7">
        <v>12</v>
      </c>
      <c r="C113" s="7" t="s">
        <v>364</v>
      </c>
      <c r="H113" s="7" t="str">
        <f>VLOOKUP(表格1[[#This Row],[馬名]],passdata!$B:$G,4,0)</f>
        <v/>
      </c>
      <c r="I113" s="7" t="str">
        <f>VLOOKUP(表格1[[#This Row],[馬名]],passdata!$B:$G,6,0)</f>
        <v/>
      </c>
      <c r="L113" s="148">
        <f t="shared" si="7"/>
        <v>0.55415896452540747</v>
      </c>
      <c r="M113" t="str">
        <f>VLOOKUP(表格1[[#This Row],[馬名]],'M2'!$A$4:$H$161,7,0)</f>
        <v>放頭</v>
      </c>
      <c r="N113">
        <v>7</v>
      </c>
      <c r="O113">
        <v>7</v>
      </c>
      <c r="P113">
        <v>8</v>
      </c>
      <c r="Q113">
        <v>5</v>
      </c>
      <c r="R113">
        <v>6</v>
      </c>
      <c r="S113">
        <v>3</v>
      </c>
      <c r="T113">
        <f t="shared" si="6"/>
        <v>0.20714285714285716</v>
      </c>
      <c r="U113">
        <v>118</v>
      </c>
      <c r="V113">
        <f>VLOOKUP(表格1[[#This Row],[負磅]],W!$A$1:$B$32,2,FALSE)</f>
        <v>7.0000000000000007E-2</v>
      </c>
      <c r="W113" s="7" t="s">
        <v>90</v>
      </c>
      <c r="X113">
        <f>VLOOKUP(表格1[[#This Row],[騎師]],J!$A$1:$B$45,2,FALSE)</f>
        <v>0.222</v>
      </c>
      <c r="Y113" s="149" t="s">
        <v>21</v>
      </c>
      <c r="Z113">
        <f>VLOOKUP(表格1[[#This Row],[練馬師]],T!$A$1:$B$23,2,FALSE)</f>
        <v>0.20805369127516779</v>
      </c>
      <c r="AA113">
        <v>2</v>
      </c>
      <c r="AB113">
        <f>VLOOKUP(表格1[[#This Row],[檔位]],'1200M'!$A$1:$B$14,2,0)</f>
        <v>0.37</v>
      </c>
      <c r="AC113">
        <v>82</v>
      </c>
      <c r="AD113">
        <v>1</v>
      </c>
      <c r="AE113">
        <v>9.1999999999999993</v>
      </c>
      <c r="AG113">
        <v>156200</v>
      </c>
      <c r="AH113">
        <v>5</v>
      </c>
      <c r="AI113">
        <f>VLOOKUP(表格1[[#This Row],[馬齡]],SPB!$A$1:$B$9,2,FALSE)</f>
        <v>0</v>
      </c>
      <c r="AJ113">
        <v>0</v>
      </c>
      <c r="AK113">
        <v>2</v>
      </c>
      <c r="AL113">
        <v>13</v>
      </c>
      <c r="AM113" t="s">
        <v>46</v>
      </c>
      <c r="AN113" t="s">
        <v>115</v>
      </c>
    </row>
    <row r="115" spans="1:40" x14ac:dyDescent="0.25">
      <c r="A115" s="8" t="s">
        <v>365</v>
      </c>
      <c r="B115" s="7" t="str">
        <f>VLOOKUP(表格1[[#This Row],[場]],Raceinfo!$A$1:$C$9,3,0)</f>
        <v xml:space="preserve"> 第三班</v>
      </c>
      <c r="C115" s="7" t="str">
        <f>VLOOKUP(表格1[[#This Row],[場]],Raceinfo!$A$1:$C$9,2,0)</f>
        <v xml:space="preserve"> 1200米</v>
      </c>
    </row>
    <row r="116" spans="1:40" x14ac:dyDescent="0.25">
      <c r="A116" s="8" t="s">
        <v>365</v>
      </c>
      <c r="B116" s="7">
        <v>1</v>
      </c>
      <c r="C116" s="7" t="s">
        <v>366</v>
      </c>
      <c r="H116" s="7" t="str">
        <f>VLOOKUP(表格1[[#This Row],[馬名]],passdata!$B:$G,4,0)</f>
        <v/>
      </c>
      <c r="I116" s="7" t="str">
        <f>VLOOKUP(表格1[[#This Row],[馬名]],passdata!$B:$G,6,0)</f>
        <v/>
      </c>
      <c r="L116" s="148">
        <f t="shared" si="7"/>
        <v>0.32385714285714284</v>
      </c>
      <c r="M116" t="str">
        <f>VLOOKUP(表格1[[#This Row],[馬名]],'M2'!$A$4:$H$161,7,0)</f>
        <v>放頭</v>
      </c>
      <c r="N116">
        <v>10</v>
      </c>
      <c r="O116">
        <v>8</v>
      </c>
      <c r="P116">
        <v>5</v>
      </c>
      <c r="Q116">
        <v>5</v>
      </c>
      <c r="R116">
        <v>10</v>
      </c>
      <c r="S116">
        <v>9</v>
      </c>
      <c r="T116">
        <f t="shared" si="6"/>
        <v>0.2</v>
      </c>
      <c r="U116">
        <v>135</v>
      </c>
      <c r="V116">
        <f>VLOOKUP(表格1[[#This Row],[負磅]],W!$A$1:$B$32,2,FALSE)</f>
        <v>-0.1</v>
      </c>
      <c r="W116" s="7" t="s">
        <v>140</v>
      </c>
      <c r="X116">
        <f>VLOOKUP(表格1[[#This Row],[騎師]],J!$A$1:$B$45,2,FALSE)</f>
        <v>0.33333333333333331</v>
      </c>
      <c r="Y116" s="7" t="s">
        <v>44</v>
      </c>
      <c r="Z116">
        <f>VLOOKUP(表格1[[#This Row],[練馬師]],T!$A$1:$B$23,2,FALSE)</f>
        <v>0.22619047619047619</v>
      </c>
      <c r="AA116">
        <v>10</v>
      </c>
      <c r="AB116">
        <f>VLOOKUP(表格1[[#This Row],[檔位]],'1200M'!$A$1:$B$14,2,0)</f>
        <v>0.14000000000000001</v>
      </c>
      <c r="AC116">
        <v>78</v>
      </c>
      <c r="AD116">
        <v>1</v>
      </c>
      <c r="AE116">
        <v>9.4700000000000006</v>
      </c>
      <c r="AG116">
        <v>164500</v>
      </c>
      <c r="AH116">
        <v>7</v>
      </c>
      <c r="AI116">
        <f>VLOOKUP(表格1[[#This Row],[馬齡]],SPB!$A$1:$B$9,2,FALSE)</f>
        <v>0</v>
      </c>
      <c r="AJ116">
        <v>-2</v>
      </c>
      <c r="AK116" t="s">
        <v>16</v>
      </c>
      <c r="AL116">
        <v>22</v>
      </c>
      <c r="AM116" t="s">
        <v>367</v>
      </c>
      <c r="AN116" t="s">
        <v>368</v>
      </c>
    </row>
    <row r="117" spans="1:40" x14ac:dyDescent="0.25">
      <c r="A117" s="8" t="s">
        <v>365</v>
      </c>
      <c r="B117" s="7">
        <v>2</v>
      </c>
      <c r="C117" s="7" t="s">
        <v>369</v>
      </c>
      <c r="H117" s="7" t="str">
        <f>VLOOKUP(表格1[[#This Row],[馬名]],passdata!$B:$G,4,0)</f>
        <v>忠</v>
      </c>
      <c r="I117" s="7" t="str">
        <f>VLOOKUP(表格1[[#This Row],[馬名]],passdata!$B:$G,6,0)</f>
        <v/>
      </c>
      <c r="L117" s="148">
        <f t="shared" si="7"/>
        <v>0.47619711664482306</v>
      </c>
      <c r="M117" t="str">
        <f>VLOOKUP(表格1[[#This Row],[馬名]],'M2'!$A$4:$H$161,7,0)</f>
        <v>中後</v>
      </c>
      <c r="N117">
        <v>6</v>
      </c>
      <c r="O117">
        <v>1</v>
      </c>
      <c r="P117">
        <v>2</v>
      </c>
      <c r="Q117">
        <v>1</v>
      </c>
      <c r="R117">
        <v>11</v>
      </c>
      <c r="S117">
        <v>2</v>
      </c>
      <c r="T117">
        <f t="shared" si="6"/>
        <v>0.32857142857142857</v>
      </c>
      <c r="U117">
        <v>133</v>
      </c>
      <c r="V117">
        <f>VLOOKUP(表格1[[#This Row],[負磅]],W!$A$1:$B$32,2,FALSE)</f>
        <v>-0.08</v>
      </c>
      <c r="W117" s="151" t="s">
        <v>49</v>
      </c>
      <c r="X117" s="30">
        <f>VLOOKUP(表格1[[#This Row],[騎師]],J!$A$1:$B$45,2,FALSE)</f>
        <v>0.30275229357798167</v>
      </c>
      <c r="Y117" s="151" t="s">
        <v>135</v>
      </c>
      <c r="Z117">
        <f>VLOOKUP(表格1[[#This Row],[練馬師]],T!$A$1:$B$23,2,FALSE)</f>
        <v>0.29599999999999999</v>
      </c>
      <c r="AA117">
        <v>12</v>
      </c>
      <c r="AB117">
        <f>VLOOKUP(表格1[[#This Row],[檔位]],'1200M'!$A$1:$B$14,2,0)</f>
        <v>0.12</v>
      </c>
      <c r="AC117">
        <v>76</v>
      </c>
      <c r="AD117">
        <v>1</v>
      </c>
      <c r="AE117">
        <v>9.15</v>
      </c>
      <c r="AG117">
        <v>2511000</v>
      </c>
      <c r="AH117">
        <v>5</v>
      </c>
      <c r="AI117">
        <f>VLOOKUP(表格1[[#This Row],[馬齡]],SPB!$A$1:$B$9,2,FALSE)</f>
        <v>0</v>
      </c>
      <c r="AJ117">
        <v>0</v>
      </c>
      <c r="AK117">
        <v>1</v>
      </c>
      <c r="AL117">
        <v>22</v>
      </c>
      <c r="AM117" t="s">
        <v>17</v>
      </c>
      <c r="AN117" t="s">
        <v>371</v>
      </c>
    </row>
    <row r="118" spans="1:40" x14ac:dyDescent="0.25">
      <c r="A118" s="8" t="s">
        <v>365</v>
      </c>
      <c r="B118" s="7">
        <v>3</v>
      </c>
      <c r="C118" s="7" t="s">
        <v>372</v>
      </c>
      <c r="H118" s="7" t="str">
        <f>VLOOKUP(表格1[[#This Row],[馬名]],passdata!$B:$G,4,0)</f>
        <v/>
      </c>
      <c r="I118" s="7" t="str">
        <f>VLOOKUP(表格1[[#This Row],[馬名]],passdata!$B:$G,6,0)</f>
        <v/>
      </c>
      <c r="L118" s="148">
        <f t="shared" si="7"/>
        <v>0.56486320575975735</v>
      </c>
      <c r="M118" t="str">
        <f>VLOOKUP(表格1[[#This Row],[馬名]],'M2'!$A$4:$H$161,7,0)</f>
        <v>中前</v>
      </c>
      <c r="N118">
        <v>5</v>
      </c>
      <c r="O118">
        <v>10</v>
      </c>
      <c r="P118">
        <v>4</v>
      </c>
      <c r="Q118">
        <v>12</v>
      </c>
      <c r="R118">
        <v>11</v>
      </c>
      <c r="T118">
        <f t="shared" si="6"/>
        <v>0.17857142857142858</v>
      </c>
      <c r="U118">
        <v>130</v>
      </c>
      <c r="V118">
        <f>VLOOKUP(表格1[[#This Row],[負磅]],W!$A$1:$B$32,2,FALSE)</f>
        <v>-0.05</v>
      </c>
      <c r="W118" s="7" t="s">
        <v>195</v>
      </c>
      <c r="X118">
        <f>VLOOKUP(表格1[[#This Row],[騎師]],J!$A$1:$B$45,2,FALSE)</f>
        <v>0.25384615384615383</v>
      </c>
      <c r="Y118" s="7" t="s">
        <v>76</v>
      </c>
      <c r="Z118">
        <f>VLOOKUP(表格1[[#This Row],[練馬師]],T!$A$1:$B$23,2,FALSE)</f>
        <v>0.21379310344827587</v>
      </c>
      <c r="AA118">
        <v>8</v>
      </c>
      <c r="AB118">
        <f>VLOOKUP(表格1[[#This Row],[檔位]],'1200M'!$A$1:$B$14,2,0)</f>
        <v>0.24</v>
      </c>
      <c r="AC118">
        <v>73</v>
      </c>
      <c r="AD118">
        <v>1</v>
      </c>
      <c r="AE118">
        <v>9.5299999999999994</v>
      </c>
      <c r="AG118">
        <v>176700</v>
      </c>
      <c r="AH118">
        <v>4</v>
      </c>
      <c r="AI118">
        <f>VLOOKUP(表格1[[#This Row],[馬齡]],SPB!$A$1:$B$9,2,FALSE)</f>
        <v>0.2</v>
      </c>
      <c r="AJ118">
        <v>-2</v>
      </c>
      <c r="AK118">
        <v>1</v>
      </c>
      <c r="AL118">
        <v>22</v>
      </c>
      <c r="AN118" t="s">
        <v>374</v>
      </c>
    </row>
    <row r="119" spans="1:40" x14ac:dyDescent="0.25">
      <c r="A119" s="8" t="s">
        <v>365</v>
      </c>
      <c r="B119" s="7">
        <v>4</v>
      </c>
      <c r="C119" s="7" t="s">
        <v>375</v>
      </c>
      <c r="D119" s="7">
        <v>2</v>
      </c>
      <c r="H119" s="7" t="str">
        <f>VLOOKUP(表格1[[#This Row],[馬名]],passdata!$B:$G,4,0)</f>
        <v/>
      </c>
      <c r="I119" s="7" t="str">
        <f>VLOOKUP(表格1[[#This Row],[馬名]],passdata!$B:$G,6,0)</f>
        <v/>
      </c>
      <c r="L119" s="148">
        <f t="shared" si="7"/>
        <v>0.45158901007211411</v>
      </c>
      <c r="M119" t="str">
        <f>VLOOKUP(表格1[[#This Row],[馬名]],'M2'!$A$4:$H$161,7,0)</f>
        <v>中前</v>
      </c>
      <c r="N119">
        <v>9</v>
      </c>
      <c r="O119">
        <v>7</v>
      </c>
      <c r="P119">
        <v>4</v>
      </c>
      <c r="Q119">
        <v>6</v>
      </c>
      <c r="R119">
        <v>7</v>
      </c>
      <c r="S119">
        <v>5</v>
      </c>
      <c r="T119">
        <f t="shared" si="6"/>
        <v>0.21428571428571427</v>
      </c>
      <c r="U119">
        <v>129</v>
      </c>
      <c r="V119">
        <f>VLOOKUP(表格1[[#This Row],[負磅]],W!$A$1:$B$32,2,FALSE)</f>
        <v>-3.9999999999999897E-2</v>
      </c>
      <c r="W119" s="7" t="s">
        <v>64</v>
      </c>
      <c r="X119">
        <f>VLOOKUP(表格1[[#This Row],[騎師]],J!$A$1:$B$45,2,FALSE)</f>
        <v>0.31205673758865249</v>
      </c>
      <c r="Y119" s="7" t="s">
        <v>32</v>
      </c>
      <c r="Z119">
        <f>VLOOKUP(表格1[[#This Row],[練馬師]],T!$A$1:$B$23,2,FALSE)</f>
        <v>0.38562091503267976</v>
      </c>
      <c r="AA119">
        <v>11</v>
      </c>
      <c r="AB119">
        <f>VLOOKUP(表格1[[#This Row],[檔位]],'1200M'!$A$1:$B$14,2,0)</f>
        <v>0.17</v>
      </c>
      <c r="AC119">
        <v>72</v>
      </c>
      <c r="AD119">
        <v>1</v>
      </c>
      <c r="AE119">
        <v>9.16</v>
      </c>
      <c r="AG119">
        <v>148800</v>
      </c>
      <c r="AH119">
        <v>8</v>
      </c>
      <c r="AI119">
        <f>VLOOKUP(表格1[[#This Row],[馬齡]],SPB!$A$1:$B$9,2,FALSE)</f>
        <v>0</v>
      </c>
      <c r="AJ119">
        <v>-2</v>
      </c>
      <c r="AK119">
        <v>1</v>
      </c>
      <c r="AL119">
        <v>10</v>
      </c>
      <c r="AN119" t="s">
        <v>377</v>
      </c>
    </row>
    <row r="120" spans="1:40" x14ac:dyDescent="0.25">
      <c r="A120" s="8" t="s">
        <v>365</v>
      </c>
      <c r="B120" s="7">
        <v>5</v>
      </c>
      <c r="C120" s="7" t="s">
        <v>378</v>
      </c>
      <c r="G120" s="7" t="s">
        <v>2510</v>
      </c>
      <c r="H120" s="7" t="str">
        <f>VLOOKUP(表格1[[#This Row],[馬名]],passdata!$B:$G,4,0)</f>
        <v/>
      </c>
      <c r="I120" s="7" t="str">
        <f>VLOOKUP(表格1[[#This Row],[馬名]],passdata!$B:$G,6,0)</f>
        <v/>
      </c>
      <c r="L120" s="148">
        <f t="shared" si="7"/>
        <v>0.52617013279260128</v>
      </c>
      <c r="M120" t="str">
        <f>VLOOKUP(表格1[[#This Row],[馬名]],'M2'!$A$4:$H$161,7,0)</f>
        <v>放頭</v>
      </c>
      <c r="N120">
        <v>1</v>
      </c>
      <c r="O120">
        <v>7</v>
      </c>
      <c r="P120">
        <v>3</v>
      </c>
      <c r="Q120">
        <v>7</v>
      </c>
      <c r="R120">
        <v>7</v>
      </c>
      <c r="S120">
        <v>5</v>
      </c>
      <c r="T120">
        <f t="shared" si="6"/>
        <v>0.27142857142857141</v>
      </c>
      <c r="U120">
        <v>126</v>
      </c>
      <c r="V120">
        <f>VLOOKUP(表格1[[#This Row],[負磅]],W!$A$1:$B$32,2,FALSE)</f>
        <v>-9.99999999999991E-3</v>
      </c>
      <c r="W120" s="7" t="s">
        <v>20</v>
      </c>
      <c r="X120">
        <f>VLOOKUP(表格1[[#This Row],[騎師]],J!$A$1:$B$45,2,FALSE)</f>
        <v>0.16981132075471697</v>
      </c>
      <c r="Y120" s="7" t="s">
        <v>39</v>
      </c>
      <c r="Z120">
        <f>VLOOKUP(表格1[[#This Row],[練馬師]],T!$A$1:$B$23,2,FALSE)</f>
        <v>0.19266055045871561</v>
      </c>
      <c r="AA120">
        <v>1</v>
      </c>
      <c r="AB120">
        <f>VLOOKUP(表格1[[#This Row],[檔位]],'1200M'!$A$1:$B$14,2,0)</f>
        <v>0.39</v>
      </c>
      <c r="AC120">
        <v>71</v>
      </c>
      <c r="AD120">
        <v>1</v>
      </c>
      <c r="AE120">
        <v>9.07</v>
      </c>
      <c r="AG120">
        <v>1255500</v>
      </c>
      <c r="AH120">
        <v>6</v>
      </c>
      <c r="AI120">
        <f>VLOOKUP(表格1[[#This Row],[馬齡]],SPB!$A$1:$B$9,2,FALSE)</f>
        <v>0</v>
      </c>
      <c r="AJ120">
        <v>9</v>
      </c>
      <c r="AK120">
        <v>1</v>
      </c>
      <c r="AL120">
        <v>22</v>
      </c>
      <c r="AM120" t="s">
        <v>17</v>
      </c>
      <c r="AN120" t="s">
        <v>380</v>
      </c>
    </row>
    <row r="121" spans="1:40" x14ac:dyDescent="0.25">
      <c r="A121" s="8" t="s">
        <v>365</v>
      </c>
      <c r="B121" s="7">
        <v>6</v>
      </c>
      <c r="C121" s="7" t="s">
        <v>381</v>
      </c>
      <c r="H121" s="7" t="str">
        <f>VLOOKUP(表格1[[#This Row],[馬名]],passdata!$B:$G,4,0)</f>
        <v/>
      </c>
      <c r="I121" s="7" t="str">
        <f>VLOOKUP(表格1[[#This Row],[馬名]],passdata!$B:$G,6,0)</f>
        <v/>
      </c>
      <c r="L121" s="148">
        <f t="shared" si="7"/>
        <v>0.78072103988785524</v>
      </c>
      <c r="M121" t="str">
        <f>VLOOKUP(表格1[[#This Row],[馬名]],'M2'!$A$4:$H$161,7,0)</f>
        <v>留後</v>
      </c>
      <c r="N121">
        <v>1</v>
      </c>
      <c r="O121">
        <v>1</v>
      </c>
      <c r="P121">
        <v>7</v>
      </c>
      <c r="T121">
        <f t="shared" si="6"/>
        <v>0.23571428571428571</v>
      </c>
      <c r="U121">
        <v>123</v>
      </c>
      <c r="V121">
        <f>VLOOKUP(表格1[[#This Row],[負磅]],W!$A$1:$B$32,2,FALSE)</f>
        <v>0.02</v>
      </c>
      <c r="W121" s="7" t="s">
        <v>31</v>
      </c>
      <c r="X121">
        <f>VLOOKUP(表格1[[#This Row],[騎師]],J!$A$1:$B$45,2,FALSE)</f>
        <v>0.4519774011299435</v>
      </c>
      <c r="Y121" s="7" t="s">
        <v>154</v>
      </c>
      <c r="Z121">
        <f>VLOOKUP(表格1[[#This Row],[練馬師]],T!$A$1:$B$23,2,FALSE)</f>
        <v>0.21804511278195488</v>
      </c>
      <c r="AA121">
        <v>5</v>
      </c>
      <c r="AB121">
        <f>VLOOKUP(表格1[[#This Row],[檔位]],'1200M'!$A$1:$B$14,2,0)</f>
        <v>0.31</v>
      </c>
      <c r="AC121">
        <v>66</v>
      </c>
      <c r="AD121">
        <v>1</v>
      </c>
      <c r="AE121">
        <v>10.28</v>
      </c>
      <c r="AG121">
        <v>655200</v>
      </c>
      <c r="AH121">
        <v>4</v>
      </c>
      <c r="AI121">
        <f>VLOOKUP(表格1[[#This Row],[馬齡]],SPB!$A$1:$B$9,2,FALSE)</f>
        <v>0.2</v>
      </c>
      <c r="AJ121">
        <v>8</v>
      </c>
      <c r="AK121">
        <v>1</v>
      </c>
      <c r="AL121">
        <v>28</v>
      </c>
      <c r="AN121" t="s">
        <v>383</v>
      </c>
    </row>
    <row r="122" spans="1:40" x14ac:dyDescent="0.25">
      <c r="A122" s="8" t="s">
        <v>365</v>
      </c>
      <c r="B122" s="7">
        <v>7</v>
      </c>
      <c r="C122" s="7" t="s">
        <v>384</v>
      </c>
      <c r="H122" s="7" t="str">
        <f>VLOOKUP(表格1[[#This Row],[馬名]],passdata!$B:$G,4,0)</f>
        <v/>
      </c>
      <c r="I122" s="7" t="str">
        <f>VLOOKUP(表格1[[#This Row],[馬名]],passdata!$B:$G,6,0)</f>
        <v/>
      </c>
      <c r="L122" s="148">
        <f t="shared" si="7"/>
        <v>0.48975695051582446</v>
      </c>
      <c r="M122" t="str">
        <f>VLOOKUP(表格1[[#This Row],[馬名]],'M2'!$A$4:$H$161,7,0)</f>
        <v>中後</v>
      </c>
      <c r="N122">
        <v>1</v>
      </c>
      <c r="O122">
        <v>7</v>
      </c>
      <c r="P122">
        <v>6</v>
      </c>
      <c r="Q122">
        <v>8</v>
      </c>
      <c r="R122">
        <v>6</v>
      </c>
      <c r="S122">
        <v>7</v>
      </c>
      <c r="T122">
        <f t="shared" si="6"/>
        <v>0.24285714285714285</v>
      </c>
      <c r="U122">
        <v>122</v>
      </c>
      <c r="V122">
        <f>VLOOKUP(表格1[[#This Row],[負磅]],W!$A$1:$B$32,2,FALSE)</f>
        <v>0.03</v>
      </c>
      <c r="W122" s="7" t="s">
        <v>385</v>
      </c>
      <c r="X122">
        <f>VLOOKUP(表格1[[#This Row],[騎師]],J!$A$1:$B$45,2,FALSE)</f>
        <v>8.1395348837209308E-2</v>
      </c>
      <c r="Y122" s="8" t="s">
        <v>65</v>
      </c>
      <c r="Z122">
        <f>VLOOKUP(表格1[[#This Row],[練馬師]],T!$A$1:$B$23,2,FALSE)</f>
        <v>0.30827067669172931</v>
      </c>
      <c r="AA122">
        <v>6</v>
      </c>
      <c r="AB122">
        <f>VLOOKUP(表格1[[#This Row],[檔位]],'1200M'!$A$1:$B$14,2,0)</f>
        <v>0.25</v>
      </c>
      <c r="AC122">
        <v>65</v>
      </c>
      <c r="AD122">
        <v>1</v>
      </c>
      <c r="AE122">
        <v>9.36</v>
      </c>
      <c r="AG122">
        <v>729600</v>
      </c>
      <c r="AH122">
        <v>7</v>
      </c>
      <c r="AI122">
        <f>VLOOKUP(表格1[[#This Row],[馬齡]],SPB!$A$1:$B$9,2,FALSE)</f>
        <v>0</v>
      </c>
      <c r="AJ122">
        <v>6</v>
      </c>
      <c r="AK122">
        <v>2</v>
      </c>
      <c r="AL122">
        <v>22</v>
      </c>
      <c r="AM122" t="s">
        <v>387</v>
      </c>
      <c r="AN122" t="s">
        <v>334</v>
      </c>
    </row>
    <row r="123" spans="1:40" x14ac:dyDescent="0.25">
      <c r="A123" s="8" t="s">
        <v>365</v>
      </c>
      <c r="B123" s="7">
        <v>8</v>
      </c>
      <c r="C123" s="7" t="s">
        <v>388</v>
      </c>
      <c r="H123" s="7" t="str">
        <f>VLOOKUP(表格1[[#This Row],[馬名]],passdata!$B:$G,4,0)</f>
        <v/>
      </c>
      <c r="I123" s="7" t="str">
        <f>VLOOKUP(表格1[[#This Row],[馬名]],passdata!$B:$G,6,0)</f>
        <v/>
      </c>
      <c r="L123" s="148">
        <f t="shared" si="7"/>
        <v>0.58230672268907568</v>
      </c>
      <c r="M123" t="str">
        <f>VLOOKUP(表格1[[#This Row],[馬名]],'M2'!$A$4:$H$161,7,0)</f>
        <v>中後</v>
      </c>
      <c r="N123">
        <v>10</v>
      </c>
      <c r="T123">
        <f t="shared" si="6"/>
        <v>2.8571428571428571E-2</v>
      </c>
      <c r="U123">
        <v>121</v>
      </c>
      <c r="V123">
        <f>VLOOKUP(表格1[[#This Row],[負磅]],W!$A$1:$B$32,2,FALSE)</f>
        <v>0.04</v>
      </c>
      <c r="W123" s="7" t="s">
        <v>120</v>
      </c>
      <c r="X123">
        <f>VLOOKUP(表格1[[#This Row],[騎師]],J!$A$1:$B$45,2,FALSE)</f>
        <v>0.25833333333333336</v>
      </c>
      <c r="Y123" s="7" t="s">
        <v>50</v>
      </c>
      <c r="Z123">
        <f>VLOOKUP(表格1[[#This Row],[練馬師]],T!$A$1:$B$23,2,FALSE)</f>
        <v>0.29411764705882354</v>
      </c>
      <c r="AA123">
        <v>2</v>
      </c>
      <c r="AB123">
        <f>VLOOKUP(表格1[[#This Row],[檔位]],'1200M'!$A$1:$B$14,2,0)</f>
        <v>0.37</v>
      </c>
      <c r="AC123">
        <v>64</v>
      </c>
      <c r="AG123">
        <v>0</v>
      </c>
      <c r="AH123">
        <v>4</v>
      </c>
      <c r="AI123">
        <f>VLOOKUP(表格1[[#This Row],[馬齡]],SPB!$A$1:$B$9,2,FALSE)</f>
        <v>0.2</v>
      </c>
      <c r="AJ123">
        <v>0</v>
      </c>
      <c r="AK123" t="s">
        <v>34</v>
      </c>
      <c r="AL123">
        <v>52</v>
      </c>
      <c r="AM123" t="s">
        <v>46</v>
      </c>
      <c r="AN123" t="s">
        <v>389</v>
      </c>
    </row>
    <row r="124" spans="1:40" x14ac:dyDescent="0.25">
      <c r="A124" s="8" t="s">
        <v>365</v>
      </c>
      <c r="B124" s="7">
        <v>9</v>
      </c>
      <c r="C124" s="7" t="s">
        <v>390</v>
      </c>
      <c r="G124" s="7" t="s">
        <v>2510</v>
      </c>
      <c r="H124" s="7" t="str">
        <f>VLOOKUP(表格1[[#This Row],[馬名]],passdata!$B:$G,4,0)</f>
        <v/>
      </c>
      <c r="I124" s="7" t="str">
        <f>VLOOKUP(表格1[[#This Row],[馬名]],passdata!$B:$G,6,0)</f>
        <v/>
      </c>
      <c r="L124" s="148">
        <f t="shared" si="7"/>
        <v>0.7686670416197976</v>
      </c>
      <c r="M124" t="str">
        <f>VLOOKUP(表格1[[#This Row],[馬名]],'M2'!$A$4:$H$161,7,0)</f>
        <v>中前</v>
      </c>
      <c r="N124">
        <v>2</v>
      </c>
      <c r="O124">
        <v>8</v>
      </c>
      <c r="P124">
        <v>9</v>
      </c>
      <c r="Q124">
        <v>4</v>
      </c>
      <c r="T124">
        <f t="shared" si="6"/>
        <v>0.23571428571428577</v>
      </c>
      <c r="U124">
        <v>119</v>
      </c>
      <c r="V124">
        <f>VLOOKUP(表格1[[#This Row],[負磅]],W!$A$1:$B$32,2,FALSE)</f>
        <v>0.06</v>
      </c>
      <c r="W124" s="7" t="s">
        <v>38</v>
      </c>
      <c r="X124">
        <f>VLOOKUP(表格1[[#This Row],[騎師]],J!$A$1:$B$45,2,FALSE)</f>
        <v>0.25984251968503935</v>
      </c>
      <c r="Y124" s="7" t="s">
        <v>179</v>
      </c>
      <c r="Z124">
        <f>VLOOKUP(表格1[[#This Row],[練馬師]],T!$A$1:$B$23,2,FALSE)</f>
        <v>0.25</v>
      </c>
      <c r="AA124">
        <v>4</v>
      </c>
      <c r="AB124">
        <f>VLOOKUP(表格1[[#This Row],[檔位]],'1200M'!$A$1:$B$14,2,0)</f>
        <v>0.3</v>
      </c>
      <c r="AC124">
        <v>64</v>
      </c>
      <c r="AD124">
        <v>1</v>
      </c>
      <c r="AE124">
        <v>9.4700000000000006</v>
      </c>
      <c r="AG124">
        <v>390600</v>
      </c>
      <c r="AH124">
        <v>4</v>
      </c>
      <c r="AI124">
        <f>VLOOKUP(表格1[[#This Row],[馬齡]],SPB!$A$1:$B$9,2,FALSE)</f>
        <v>0.2</v>
      </c>
      <c r="AJ124">
        <v>0</v>
      </c>
      <c r="AK124" t="s">
        <v>16</v>
      </c>
      <c r="AL124">
        <v>22</v>
      </c>
      <c r="AM124" t="s">
        <v>141</v>
      </c>
      <c r="AN124" t="s">
        <v>391</v>
      </c>
    </row>
    <row r="125" spans="1:40" x14ac:dyDescent="0.25">
      <c r="A125" s="8" t="s">
        <v>365</v>
      </c>
      <c r="B125" s="7">
        <v>10</v>
      </c>
      <c r="C125" s="7" t="s">
        <v>392</v>
      </c>
      <c r="H125" s="7" t="str">
        <f>VLOOKUP(表格1[[#This Row],[馬名]],passdata!$B:$G,4,0)</f>
        <v/>
      </c>
      <c r="I125" s="7" t="str">
        <f>VLOOKUP(表格1[[#This Row],[馬名]],passdata!$B:$G,6,0)</f>
        <v/>
      </c>
      <c r="L125" s="148">
        <f t="shared" si="7"/>
        <v>0.57229340962904496</v>
      </c>
      <c r="M125" t="str">
        <f>VLOOKUP(表格1[[#This Row],[馬名]],'M2'!$A$4:$H$161,7,0)</f>
        <v>中後</v>
      </c>
      <c r="N125">
        <v>11</v>
      </c>
      <c r="O125">
        <v>7</v>
      </c>
      <c r="T125">
        <f t="shared" si="6"/>
        <v>7.1428571428571438E-2</v>
      </c>
      <c r="U125">
        <v>121</v>
      </c>
      <c r="V125">
        <f>VLOOKUP(表格1[[#This Row],[負磅]],W!$A$1:$B$32,2,FALSE)</f>
        <v>0.04</v>
      </c>
      <c r="W125" s="151" t="s">
        <v>85</v>
      </c>
      <c r="X125" s="30">
        <f>VLOOKUP(表格1[[#This Row],[騎師]],J!$A$1:$B$45,2,FALSE)</f>
        <v>0.22321428571428573</v>
      </c>
      <c r="Y125" s="151" t="s">
        <v>54</v>
      </c>
      <c r="Z125">
        <f>VLOOKUP(表格1[[#This Row],[練馬師]],T!$A$1:$B$23,2,FALSE)</f>
        <v>0.25966850828729282</v>
      </c>
      <c r="AA125">
        <v>7</v>
      </c>
      <c r="AB125">
        <f>VLOOKUP(表格1[[#This Row],[檔位]],'1200M'!$A$1:$B$14,2,0)</f>
        <v>0.28999999999999998</v>
      </c>
      <c r="AC125">
        <v>64</v>
      </c>
      <c r="AG125">
        <v>0</v>
      </c>
      <c r="AH125">
        <v>4</v>
      </c>
      <c r="AI125">
        <f>VLOOKUP(表格1[[#This Row],[馬齡]],SPB!$A$1:$B$9,2,FALSE)</f>
        <v>0.2</v>
      </c>
      <c r="AJ125">
        <v>-2</v>
      </c>
      <c r="AK125">
        <v>1</v>
      </c>
      <c r="AL125">
        <v>18</v>
      </c>
      <c r="AN125" t="s">
        <v>393</v>
      </c>
    </row>
    <row r="126" spans="1:40" x14ac:dyDescent="0.25">
      <c r="A126" s="8" t="s">
        <v>365</v>
      </c>
      <c r="B126" s="7">
        <v>11</v>
      </c>
      <c r="C126" s="7" t="s">
        <v>394</v>
      </c>
      <c r="D126" s="7">
        <v>3</v>
      </c>
      <c r="H126" s="7" t="str">
        <f>VLOOKUP(表格1[[#This Row],[馬名]],passdata!$B:$G,4,0)</f>
        <v>忠</v>
      </c>
      <c r="I126" s="7" t="str">
        <f>VLOOKUP(表格1[[#This Row],[馬名]],passdata!$B:$G,6,0)</f>
        <v/>
      </c>
      <c r="L126" s="148">
        <f t="shared" si="7"/>
        <v>0.58031915609920315</v>
      </c>
      <c r="M126" t="str">
        <f>VLOOKUP(表格1[[#This Row],[馬名]],'M2'!$A$4:$H$161,7,0)</f>
        <v>中後</v>
      </c>
      <c r="N126">
        <v>9</v>
      </c>
      <c r="O126">
        <v>3</v>
      </c>
      <c r="P126">
        <v>3</v>
      </c>
      <c r="Q126">
        <v>4</v>
      </c>
      <c r="R126">
        <v>5</v>
      </c>
      <c r="S126">
        <v>1</v>
      </c>
      <c r="T126">
        <f t="shared" si="6"/>
        <v>0.26428571428571429</v>
      </c>
      <c r="U126">
        <v>120</v>
      </c>
      <c r="V126">
        <f>VLOOKUP(表格1[[#This Row],[負磅]],W!$A$1:$B$32,2,FALSE)</f>
        <v>0.05</v>
      </c>
      <c r="W126" s="7" t="s">
        <v>173</v>
      </c>
      <c r="X126">
        <f>VLOOKUP(表格1[[#This Row],[騎師]],J!$A$1:$B$45,2,FALSE)</f>
        <v>0.29850746268656714</v>
      </c>
      <c r="Y126" s="8" t="s">
        <v>65</v>
      </c>
      <c r="Z126">
        <f>VLOOKUP(表格1[[#This Row],[練馬師]],T!$A$1:$B$23,2,FALSE)</f>
        <v>0.30827067669172931</v>
      </c>
      <c r="AA126">
        <v>9</v>
      </c>
      <c r="AB126">
        <f>VLOOKUP(表格1[[#This Row],[檔位]],'1200M'!$A$1:$B$14,2,0)</f>
        <v>0.21</v>
      </c>
      <c r="AC126">
        <v>63</v>
      </c>
      <c r="AD126">
        <v>1</v>
      </c>
      <c r="AE126">
        <v>9.2100000000000009</v>
      </c>
      <c r="AG126">
        <v>1302480</v>
      </c>
      <c r="AH126">
        <v>5</v>
      </c>
      <c r="AI126">
        <f>VLOOKUP(表格1[[#This Row],[馬齡]],SPB!$A$1:$B$9,2,FALSE)</f>
        <v>0</v>
      </c>
      <c r="AJ126">
        <v>-1</v>
      </c>
      <c r="AK126">
        <v>1</v>
      </c>
      <c r="AL126">
        <v>13</v>
      </c>
      <c r="AM126" t="s">
        <v>46</v>
      </c>
      <c r="AN126" t="s">
        <v>396</v>
      </c>
    </row>
    <row r="127" spans="1:40" x14ac:dyDescent="0.25">
      <c r="A127" s="8" t="s">
        <v>365</v>
      </c>
      <c r="B127" s="7">
        <v>12</v>
      </c>
      <c r="C127" s="7" t="s">
        <v>397</v>
      </c>
      <c r="D127" s="7">
        <v>1</v>
      </c>
      <c r="H127" s="7" t="str">
        <f>VLOOKUP(表格1[[#This Row],[馬名]],passdata!$B:$G,4,0)</f>
        <v>忠</v>
      </c>
      <c r="I127" s="7" t="str">
        <f>VLOOKUP(表格1[[#This Row],[馬名]],passdata!$B:$G,6,0)</f>
        <v/>
      </c>
      <c r="L127" s="148">
        <f t="shared" si="7"/>
        <v>0.85213010787839161</v>
      </c>
      <c r="M127" t="str">
        <f>VLOOKUP(表格1[[#This Row],[馬名]],'M2'!$A$4:$H$161,7,0)</f>
        <v>放頭</v>
      </c>
      <c r="N127">
        <v>1</v>
      </c>
      <c r="O127">
        <v>1</v>
      </c>
      <c r="P127">
        <v>3</v>
      </c>
      <c r="Q127">
        <v>2</v>
      </c>
      <c r="R127">
        <v>3</v>
      </c>
      <c r="S127">
        <v>2</v>
      </c>
      <c r="T127">
        <f t="shared" si="6"/>
        <v>0.35000000000000003</v>
      </c>
      <c r="U127">
        <v>118</v>
      </c>
      <c r="V127">
        <f>VLOOKUP(表格1[[#This Row],[負磅]],W!$A$1:$B$32,2,FALSE)</f>
        <v>7.0000000000000007E-2</v>
      </c>
      <c r="W127" s="7" t="s">
        <v>106</v>
      </c>
      <c r="X127">
        <f>VLOOKUP(表格1[[#This Row],[騎師]],J!$A$1:$B$45,2,FALSE)</f>
        <v>0.18796992481203006</v>
      </c>
      <c r="Y127" s="7" t="s">
        <v>81</v>
      </c>
      <c r="Z127">
        <f>VLOOKUP(表格1[[#This Row],[練馬師]],T!$A$1:$B$23,2,FALSE)</f>
        <v>0.2391304347826087</v>
      </c>
      <c r="AA127">
        <v>3</v>
      </c>
      <c r="AB127">
        <f>VLOOKUP(表格1[[#This Row],[檔位]],'1200M'!$A$1:$B$14,2,0)</f>
        <v>0.26</v>
      </c>
      <c r="AC127">
        <v>61</v>
      </c>
      <c r="AD127">
        <v>1</v>
      </c>
      <c r="AE127">
        <v>9.4499999999999993</v>
      </c>
      <c r="AG127">
        <v>2070900</v>
      </c>
      <c r="AH127">
        <v>4</v>
      </c>
      <c r="AI127">
        <f>VLOOKUP(表格1[[#This Row],[馬齡]],SPB!$A$1:$B$9,2,FALSE)</f>
        <v>0.2</v>
      </c>
      <c r="AJ127">
        <v>6</v>
      </c>
      <c r="AK127">
        <v>1</v>
      </c>
      <c r="AL127">
        <v>22</v>
      </c>
      <c r="AM127" t="s">
        <v>17</v>
      </c>
      <c r="AN127" t="s">
        <v>399</v>
      </c>
    </row>
  </sheetData>
  <phoneticPr fontId="3" type="noConversion"/>
  <conditionalFormatting sqref="M1:M1048576">
    <cfRule type="containsText" dxfId="44" priority="3" operator="containsText" text="留後">
      <formula>NOT(ISERROR(SEARCH("留後",M1)))</formula>
    </cfRule>
    <cfRule type="containsText" dxfId="43" priority="4" operator="containsText" text="中後">
      <formula>NOT(ISERROR(SEARCH("中後",M1)))</formula>
    </cfRule>
    <cfRule type="containsText" dxfId="42" priority="5" operator="containsText" text="中前">
      <formula>NOT(ISERROR(SEARCH("中前",M1)))</formula>
    </cfRule>
    <cfRule type="containsText" dxfId="41" priority="6" operator="containsText" text="放頭">
      <formula>NOT(ISERROR(SEARCH("放頭",M1)))</formula>
    </cfRule>
  </conditionalFormatting>
  <conditionalFormatting sqref="N1:S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:U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A1:AA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C1:AC1048576">
    <cfRule type="colorScale" priority="13">
      <colorScale>
        <cfvo type="min"/>
        <cfvo type="max"/>
        <color rgb="FFFFEF9C"/>
        <color rgb="FF63BE7B"/>
      </colorScale>
    </cfRule>
  </conditionalFormatting>
  <conditionalFormatting sqref="AF1:AF1048576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1:AG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1:AH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1:AJ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1:AL104857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:AN1048576">
    <cfRule type="duplicateValues" dxfId="40" priority="7"/>
  </conditionalFormatting>
  <conditionalFormatting sqref="AB1:AB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:L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0B662-E2AA-4B54-A2D8-D1EA8BF88808}">
  <sheetPr codeName="工作表19"/>
  <dimension ref="A1:M118"/>
  <sheetViews>
    <sheetView topLeftCell="A84" workbookViewId="0">
      <selection activeCell="A2" sqref="A2:M118"/>
    </sheetView>
  </sheetViews>
  <sheetFormatPr defaultRowHeight="15.75" x14ac:dyDescent="0.25"/>
  <sheetData>
    <row r="1" spans="1:13" x14ac:dyDescent="0.25">
      <c r="A1" t="s">
        <v>2438</v>
      </c>
      <c r="B1" t="s">
        <v>1954</v>
      </c>
      <c r="C1" t="s">
        <v>2</v>
      </c>
      <c r="D1" t="s">
        <v>2539</v>
      </c>
      <c r="E1" t="s">
        <v>2540</v>
      </c>
      <c r="F1" t="s">
        <v>2541</v>
      </c>
      <c r="G1" t="s">
        <v>2542</v>
      </c>
      <c r="H1" t="s">
        <v>2543</v>
      </c>
      <c r="I1" t="s">
        <v>2544</v>
      </c>
      <c r="J1" t="s">
        <v>2545</v>
      </c>
      <c r="K1" t="s">
        <v>2546</v>
      </c>
      <c r="L1" t="s">
        <v>2457</v>
      </c>
      <c r="M1" t="s">
        <v>2477</v>
      </c>
    </row>
    <row r="2" spans="1:13" x14ac:dyDescent="0.25">
      <c r="A2" t="s">
        <v>1</v>
      </c>
      <c r="B2">
        <v>12</v>
      </c>
      <c r="C2" t="s">
        <v>74</v>
      </c>
      <c r="D2">
        <v>1</v>
      </c>
      <c r="H2" t="s">
        <v>2543</v>
      </c>
      <c r="I2" t="s">
        <v>2547</v>
      </c>
      <c r="J2">
        <v>12</v>
      </c>
      <c r="K2">
        <v>3.8</v>
      </c>
      <c r="L2">
        <v>0.52926836581709147</v>
      </c>
      <c r="M2" t="s">
        <v>410</v>
      </c>
    </row>
    <row r="3" spans="1:13" x14ac:dyDescent="0.25">
      <c r="A3" t="s">
        <v>1</v>
      </c>
      <c r="B3">
        <v>8</v>
      </c>
      <c r="C3" t="s">
        <v>52</v>
      </c>
      <c r="D3">
        <v>2</v>
      </c>
      <c r="G3" t="s">
        <v>2542</v>
      </c>
      <c r="H3" t="s">
        <v>2547</v>
      </c>
      <c r="I3" t="s">
        <v>2547</v>
      </c>
      <c r="J3">
        <v>8.9</v>
      </c>
      <c r="K3">
        <v>2.5</v>
      </c>
      <c r="L3">
        <v>0.51487198105761656</v>
      </c>
      <c r="M3" t="s">
        <v>409</v>
      </c>
    </row>
    <row r="4" spans="1:13" x14ac:dyDescent="0.25">
      <c r="A4" t="s">
        <v>1</v>
      </c>
      <c r="B4">
        <v>4</v>
      </c>
      <c r="C4" t="s">
        <v>30</v>
      </c>
      <c r="H4" t="s">
        <v>2547</v>
      </c>
      <c r="I4" t="s">
        <v>2547</v>
      </c>
      <c r="J4">
        <v>4.9000000000000004</v>
      </c>
      <c r="K4">
        <v>1.8</v>
      </c>
      <c r="L4">
        <v>0.50527949484878698</v>
      </c>
      <c r="M4" t="s">
        <v>410</v>
      </c>
    </row>
    <row r="5" spans="1:13" x14ac:dyDescent="0.25">
      <c r="A5" t="s">
        <v>1</v>
      </c>
      <c r="B5">
        <v>10</v>
      </c>
      <c r="C5" t="s">
        <v>63</v>
      </c>
      <c r="H5" t="s">
        <v>2547</v>
      </c>
      <c r="I5" t="s">
        <v>2547</v>
      </c>
      <c r="J5">
        <v>7</v>
      </c>
      <c r="K5">
        <v>2.6</v>
      </c>
      <c r="L5">
        <v>0.49295536714125743</v>
      </c>
      <c r="M5" t="s">
        <v>411</v>
      </c>
    </row>
    <row r="6" spans="1:13" x14ac:dyDescent="0.25">
      <c r="A6" t="s">
        <v>1</v>
      </c>
      <c r="B6">
        <v>5</v>
      </c>
      <c r="C6" t="s">
        <v>37</v>
      </c>
      <c r="H6" t="s">
        <v>2543</v>
      </c>
      <c r="I6" t="s">
        <v>2547</v>
      </c>
      <c r="J6">
        <v>7.6</v>
      </c>
      <c r="K6">
        <v>2.5</v>
      </c>
      <c r="L6">
        <v>0.47317949247169799</v>
      </c>
      <c r="M6" t="s">
        <v>410</v>
      </c>
    </row>
    <row r="7" spans="1:13" x14ac:dyDescent="0.25">
      <c r="A7" t="s">
        <v>1</v>
      </c>
      <c r="B7">
        <v>7</v>
      </c>
      <c r="C7" t="s">
        <v>48</v>
      </c>
      <c r="D7">
        <v>3</v>
      </c>
      <c r="H7" t="s">
        <v>2547</v>
      </c>
      <c r="I7" t="s">
        <v>2547</v>
      </c>
      <c r="J7">
        <v>18</v>
      </c>
      <c r="K7">
        <v>5.2</v>
      </c>
      <c r="L7">
        <v>0.44134669647675584</v>
      </c>
      <c r="M7" t="s">
        <v>410</v>
      </c>
    </row>
    <row r="8" spans="1:13" x14ac:dyDescent="0.25">
      <c r="A8" t="s">
        <v>1</v>
      </c>
      <c r="B8">
        <v>11</v>
      </c>
      <c r="C8" t="s">
        <v>68</v>
      </c>
      <c r="H8" t="s">
        <v>2547</v>
      </c>
      <c r="I8" t="s">
        <v>2547</v>
      </c>
      <c r="J8">
        <v>12</v>
      </c>
      <c r="K8">
        <v>4.7</v>
      </c>
      <c r="L8">
        <v>0.41500008694896096</v>
      </c>
      <c r="M8" t="s">
        <v>408</v>
      </c>
    </row>
    <row r="9" spans="1:13" x14ac:dyDescent="0.25">
      <c r="A9" t="s">
        <v>1</v>
      </c>
      <c r="B9">
        <v>9</v>
      </c>
      <c r="C9" t="s">
        <v>57</v>
      </c>
      <c r="G9" t="s">
        <v>2542</v>
      </c>
      <c r="H9" t="s">
        <v>2547</v>
      </c>
      <c r="I9" t="s">
        <v>2547</v>
      </c>
      <c r="J9">
        <v>26</v>
      </c>
      <c r="K9">
        <v>6.7</v>
      </c>
      <c r="L9">
        <v>0.38286945812807882</v>
      </c>
      <c r="M9" t="s">
        <v>408</v>
      </c>
    </row>
    <row r="10" spans="1:13" x14ac:dyDescent="0.25">
      <c r="A10" t="s">
        <v>1</v>
      </c>
      <c r="B10">
        <v>1</v>
      </c>
      <c r="C10" t="s">
        <v>12</v>
      </c>
      <c r="H10" t="s">
        <v>2543</v>
      </c>
      <c r="I10" t="s">
        <v>2547</v>
      </c>
      <c r="J10">
        <v>5.4</v>
      </c>
      <c r="K10">
        <v>2.2000000000000002</v>
      </c>
      <c r="L10">
        <v>0.38167401032702236</v>
      </c>
      <c r="M10" t="s">
        <v>408</v>
      </c>
    </row>
    <row r="11" spans="1:13" x14ac:dyDescent="0.25">
      <c r="A11" t="s">
        <v>1</v>
      </c>
      <c r="B11">
        <v>6</v>
      </c>
      <c r="C11" t="s">
        <v>42</v>
      </c>
      <c r="H11" t="s">
        <v>2547</v>
      </c>
      <c r="I11" t="s">
        <v>2547</v>
      </c>
      <c r="J11">
        <v>14</v>
      </c>
      <c r="K11">
        <v>4</v>
      </c>
      <c r="L11">
        <v>0.3008706199460916</v>
      </c>
      <c r="M11" t="s">
        <v>409</v>
      </c>
    </row>
    <row r="12" spans="1:13" x14ac:dyDescent="0.25">
      <c r="A12" t="s">
        <v>1</v>
      </c>
      <c r="B12">
        <v>3</v>
      </c>
      <c r="C12" t="s">
        <v>25</v>
      </c>
      <c r="H12" t="s">
        <v>2547</v>
      </c>
      <c r="I12" t="s">
        <v>2547</v>
      </c>
      <c r="J12">
        <v>21</v>
      </c>
      <c r="K12">
        <v>4.9000000000000004</v>
      </c>
      <c r="L12">
        <v>0.24197223237120935</v>
      </c>
      <c r="M12" t="s">
        <v>410</v>
      </c>
    </row>
    <row r="13" spans="1:13" x14ac:dyDescent="0.25">
      <c r="A13" t="s">
        <v>1</v>
      </c>
      <c r="B13">
        <v>2</v>
      </c>
      <c r="C13" t="s">
        <v>19</v>
      </c>
      <c r="H13" t="s">
        <v>2547</v>
      </c>
      <c r="I13" t="s">
        <v>2547</v>
      </c>
      <c r="J13">
        <v>13</v>
      </c>
      <c r="K13">
        <v>5.4</v>
      </c>
      <c r="L13">
        <v>0.221930932180394</v>
      </c>
      <c r="M13" t="s">
        <v>409</v>
      </c>
    </row>
    <row r="14" spans="1:13" x14ac:dyDescent="0.25">
      <c r="A14" t="s">
        <v>1</v>
      </c>
      <c r="B14" t="s">
        <v>2512</v>
      </c>
      <c r="C14" t="s">
        <v>1944</v>
      </c>
    </row>
    <row r="15" spans="1:13" x14ac:dyDescent="0.25">
      <c r="A15" t="s">
        <v>79</v>
      </c>
      <c r="B15">
        <v>12</v>
      </c>
      <c r="C15" t="s">
        <v>123</v>
      </c>
      <c r="D15">
        <v>1</v>
      </c>
      <c r="F15" t="s">
        <v>2541</v>
      </c>
      <c r="H15" t="s">
        <v>2543</v>
      </c>
      <c r="I15" t="s">
        <v>2547</v>
      </c>
      <c r="J15">
        <v>12</v>
      </c>
      <c r="K15">
        <v>4.3</v>
      </c>
      <c r="L15">
        <v>0.6055396695183406</v>
      </c>
      <c r="M15" t="s">
        <v>408</v>
      </c>
    </row>
    <row r="16" spans="1:13" x14ac:dyDescent="0.25">
      <c r="A16" t="s">
        <v>79</v>
      </c>
      <c r="B16">
        <v>11</v>
      </c>
      <c r="C16" t="s">
        <v>119</v>
      </c>
      <c r="H16" t="s">
        <v>2547</v>
      </c>
      <c r="I16" t="s">
        <v>2544</v>
      </c>
      <c r="J16">
        <v>18</v>
      </c>
      <c r="K16">
        <v>5.2</v>
      </c>
      <c r="L16">
        <v>0.59469230769230774</v>
      </c>
      <c r="M16" t="s">
        <v>410</v>
      </c>
    </row>
    <row r="17" spans="1:13" x14ac:dyDescent="0.25">
      <c r="A17" t="s">
        <v>79</v>
      </c>
      <c r="B17">
        <v>10</v>
      </c>
      <c r="C17" t="s">
        <v>116</v>
      </c>
      <c r="D17">
        <v>2</v>
      </c>
      <c r="H17" t="s">
        <v>2547</v>
      </c>
      <c r="I17" t="s">
        <v>2547</v>
      </c>
      <c r="J17">
        <v>5.5</v>
      </c>
      <c r="K17">
        <v>2.1</v>
      </c>
      <c r="L17">
        <v>0.56961484593837541</v>
      </c>
      <c r="M17" t="s">
        <v>410</v>
      </c>
    </row>
    <row r="18" spans="1:13" x14ac:dyDescent="0.25">
      <c r="A18" t="s">
        <v>79</v>
      </c>
      <c r="B18">
        <v>8</v>
      </c>
      <c r="C18" t="s">
        <v>109</v>
      </c>
      <c r="H18" t="s">
        <v>2547</v>
      </c>
      <c r="I18" t="s">
        <v>2547</v>
      </c>
      <c r="J18">
        <v>19</v>
      </c>
      <c r="K18">
        <v>3.7</v>
      </c>
      <c r="L18">
        <v>0.52032234961455504</v>
      </c>
      <c r="M18" t="s">
        <v>409</v>
      </c>
    </row>
    <row r="19" spans="1:13" x14ac:dyDescent="0.25">
      <c r="A19" t="s">
        <v>79</v>
      </c>
      <c r="B19">
        <v>6</v>
      </c>
      <c r="C19" t="s">
        <v>101</v>
      </c>
      <c r="G19" t="s">
        <v>2542</v>
      </c>
      <c r="H19" t="s">
        <v>2547</v>
      </c>
      <c r="I19" t="s">
        <v>2544</v>
      </c>
      <c r="J19">
        <v>8.6999999999999993</v>
      </c>
      <c r="K19">
        <v>3.2</v>
      </c>
      <c r="L19">
        <v>0.49861686746987965</v>
      </c>
      <c r="M19" t="s">
        <v>409</v>
      </c>
    </row>
    <row r="20" spans="1:13" x14ac:dyDescent="0.25">
      <c r="A20" t="s">
        <v>79</v>
      </c>
      <c r="B20">
        <v>9</v>
      </c>
      <c r="C20" t="s">
        <v>112</v>
      </c>
      <c r="D20">
        <v>3</v>
      </c>
      <c r="H20" t="s">
        <v>2547</v>
      </c>
      <c r="I20" t="s">
        <v>2547</v>
      </c>
      <c r="J20">
        <v>13</v>
      </c>
      <c r="K20">
        <v>2.7</v>
      </c>
      <c r="L20">
        <v>0.48531063459866702</v>
      </c>
      <c r="M20" t="s">
        <v>409</v>
      </c>
    </row>
    <row r="21" spans="1:13" x14ac:dyDescent="0.25">
      <c r="A21" t="s">
        <v>79</v>
      </c>
      <c r="B21">
        <v>7</v>
      </c>
      <c r="C21" t="s">
        <v>105</v>
      </c>
      <c r="H21" t="s">
        <v>2547</v>
      </c>
      <c r="I21" t="s">
        <v>2547</v>
      </c>
      <c r="J21">
        <v>13</v>
      </c>
      <c r="K21">
        <v>3.8</v>
      </c>
      <c r="L21">
        <v>0.47172932330827066</v>
      </c>
      <c r="M21" t="s">
        <v>409</v>
      </c>
    </row>
    <row r="22" spans="1:13" x14ac:dyDescent="0.25">
      <c r="A22" t="s">
        <v>79</v>
      </c>
      <c r="B22">
        <v>4</v>
      </c>
      <c r="C22" t="s">
        <v>94</v>
      </c>
      <c r="H22" t="s">
        <v>2547</v>
      </c>
      <c r="I22" t="s">
        <v>2547</v>
      </c>
      <c r="J22">
        <v>15</v>
      </c>
      <c r="K22">
        <v>5.0999999999999996</v>
      </c>
      <c r="L22">
        <v>0.46334669647675597</v>
      </c>
      <c r="M22" t="s">
        <v>409</v>
      </c>
    </row>
    <row r="23" spans="1:13" x14ac:dyDescent="0.25">
      <c r="A23" t="s">
        <v>79</v>
      </c>
      <c r="B23">
        <v>1</v>
      </c>
      <c r="C23" t="s">
        <v>80</v>
      </c>
      <c r="H23" t="s">
        <v>2547</v>
      </c>
      <c r="I23" t="s">
        <v>2547</v>
      </c>
      <c r="J23">
        <v>8.5</v>
      </c>
      <c r="K23">
        <v>2.2999999999999998</v>
      </c>
      <c r="L23">
        <v>0.44078472313994976</v>
      </c>
      <c r="M23" t="s">
        <v>409</v>
      </c>
    </row>
    <row r="24" spans="1:13" x14ac:dyDescent="0.25">
      <c r="A24" t="s">
        <v>79</v>
      </c>
      <c r="B24">
        <v>5</v>
      </c>
      <c r="C24" t="s">
        <v>97</v>
      </c>
      <c r="H24" t="s">
        <v>2543</v>
      </c>
      <c r="I24" t="s">
        <v>2547</v>
      </c>
      <c r="J24">
        <v>7.1</v>
      </c>
      <c r="K24">
        <v>2.8</v>
      </c>
      <c r="L24">
        <v>0.4257311513734659</v>
      </c>
      <c r="M24" t="s">
        <v>409</v>
      </c>
    </row>
    <row r="25" spans="1:13" x14ac:dyDescent="0.25">
      <c r="A25" t="s">
        <v>79</v>
      </c>
      <c r="B25">
        <v>2</v>
      </c>
      <c r="C25" t="s">
        <v>84</v>
      </c>
      <c r="G25" t="s">
        <v>2542</v>
      </c>
      <c r="H25" t="s">
        <v>2547</v>
      </c>
      <c r="I25" t="s">
        <v>2547</v>
      </c>
      <c r="J25">
        <v>4.9000000000000004</v>
      </c>
      <c r="K25">
        <v>2.4</v>
      </c>
      <c r="L25">
        <v>0.40943626677190215</v>
      </c>
      <c r="M25" t="s">
        <v>411</v>
      </c>
    </row>
    <row r="26" spans="1:13" x14ac:dyDescent="0.25">
      <c r="A26" t="s">
        <v>79</v>
      </c>
      <c r="B26">
        <v>3</v>
      </c>
      <c r="C26" t="s">
        <v>89</v>
      </c>
      <c r="H26" t="s">
        <v>2547</v>
      </c>
      <c r="I26" t="s">
        <v>2547</v>
      </c>
      <c r="J26">
        <v>18</v>
      </c>
      <c r="K26">
        <v>7</v>
      </c>
      <c r="L26">
        <v>0.259709243697479</v>
      </c>
      <c r="M26" t="s">
        <v>409</v>
      </c>
    </row>
    <row r="27" spans="1:13" x14ac:dyDescent="0.25">
      <c r="A27" t="s">
        <v>79</v>
      </c>
      <c r="B27" t="s">
        <v>1947</v>
      </c>
      <c r="C27" t="s">
        <v>1946</v>
      </c>
    </row>
    <row r="28" spans="1:13" x14ac:dyDescent="0.25">
      <c r="A28" t="s">
        <v>127</v>
      </c>
      <c r="B28">
        <v>12</v>
      </c>
      <c r="C28" t="s">
        <v>172</v>
      </c>
      <c r="D28">
        <v>2</v>
      </c>
      <c r="H28" t="s">
        <v>2543</v>
      </c>
      <c r="I28" t="s">
        <v>2547</v>
      </c>
      <c r="J28">
        <v>6.2</v>
      </c>
      <c r="K28">
        <v>1.9</v>
      </c>
      <c r="L28">
        <v>0.58623426645573973</v>
      </c>
      <c r="M28" t="s">
        <v>409</v>
      </c>
    </row>
    <row r="29" spans="1:13" x14ac:dyDescent="0.25">
      <c r="A29" t="s">
        <v>127</v>
      </c>
      <c r="B29">
        <v>5</v>
      </c>
      <c r="C29" t="s">
        <v>143</v>
      </c>
      <c r="H29" t="s">
        <v>2543</v>
      </c>
      <c r="I29" t="s">
        <v>2547</v>
      </c>
      <c r="J29">
        <v>16</v>
      </c>
      <c r="K29">
        <v>5.2</v>
      </c>
      <c r="L29">
        <v>0.5310712423170052</v>
      </c>
      <c r="M29" t="s">
        <v>409</v>
      </c>
    </row>
    <row r="30" spans="1:13" x14ac:dyDescent="0.25">
      <c r="A30" t="s">
        <v>127</v>
      </c>
      <c r="B30">
        <v>11</v>
      </c>
      <c r="C30" t="s">
        <v>166</v>
      </c>
      <c r="H30" t="s">
        <v>2547</v>
      </c>
      <c r="I30" t="s">
        <v>2547</v>
      </c>
      <c r="J30">
        <v>20</v>
      </c>
      <c r="K30">
        <v>4.4000000000000004</v>
      </c>
      <c r="L30">
        <v>0.45237327188940091</v>
      </c>
      <c r="M30" t="s">
        <v>410</v>
      </c>
    </row>
    <row r="31" spans="1:13" x14ac:dyDescent="0.25">
      <c r="A31" t="s">
        <v>127</v>
      </c>
      <c r="B31">
        <v>10</v>
      </c>
      <c r="C31" t="s">
        <v>163</v>
      </c>
      <c r="H31" t="s">
        <v>2547</v>
      </c>
      <c r="I31" t="s">
        <v>2547</v>
      </c>
      <c r="J31">
        <v>26</v>
      </c>
      <c r="K31">
        <v>7.3</v>
      </c>
      <c r="L31">
        <v>0.45000769534333063</v>
      </c>
      <c r="M31" t="s">
        <v>409</v>
      </c>
    </row>
    <row r="32" spans="1:13" x14ac:dyDescent="0.25">
      <c r="A32" t="s">
        <v>127</v>
      </c>
      <c r="B32">
        <v>4</v>
      </c>
      <c r="C32" t="s">
        <v>139</v>
      </c>
      <c r="H32" t="s">
        <v>2547</v>
      </c>
      <c r="I32" t="s">
        <v>2547</v>
      </c>
      <c r="J32">
        <v>17</v>
      </c>
      <c r="K32">
        <v>4.4000000000000004</v>
      </c>
      <c r="L32">
        <v>0.40265517241379323</v>
      </c>
      <c r="M32" t="s">
        <v>408</v>
      </c>
    </row>
    <row r="33" spans="1:13" x14ac:dyDescent="0.25">
      <c r="A33" t="s">
        <v>127</v>
      </c>
      <c r="B33">
        <v>3</v>
      </c>
      <c r="C33" t="s">
        <v>134</v>
      </c>
      <c r="D33">
        <v>3</v>
      </c>
      <c r="F33" t="s">
        <v>2541</v>
      </c>
      <c r="G33" t="s">
        <v>2542</v>
      </c>
      <c r="H33" t="s">
        <v>2547</v>
      </c>
      <c r="I33" t="s">
        <v>2547</v>
      </c>
      <c r="J33">
        <v>4</v>
      </c>
      <c r="K33">
        <v>1.3</v>
      </c>
      <c r="L33">
        <v>0.40076854521625171</v>
      </c>
      <c r="M33" t="s">
        <v>409</v>
      </c>
    </row>
    <row r="34" spans="1:13" x14ac:dyDescent="0.25">
      <c r="A34" t="s">
        <v>127</v>
      </c>
      <c r="B34">
        <v>7</v>
      </c>
      <c r="C34" t="s">
        <v>149</v>
      </c>
      <c r="H34" t="s">
        <v>2547</v>
      </c>
      <c r="I34" t="s">
        <v>2547</v>
      </c>
      <c r="J34">
        <v>21</v>
      </c>
      <c r="K34">
        <v>4.8</v>
      </c>
      <c r="L34">
        <v>0.39793609617209746</v>
      </c>
      <c r="M34" t="s">
        <v>408</v>
      </c>
    </row>
    <row r="35" spans="1:13" x14ac:dyDescent="0.25">
      <c r="A35" t="s">
        <v>127</v>
      </c>
      <c r="B35">
        <v>1</v>
      </c>
      <c r="C35" t="s">
        <v>128</v>
      </c>
      <c r="H35" t="s">
        <v>2547</v>
      </c>
      <c r="I35" t="s">
        <v>2547</v>
      </c>
      <c r="J35">
        <v>8.1</v>
      </c>
      <c r="K35">
        <v>2.4</v>
      </c>
      <c r="L35">
        <v>0.39209627329192542</v>
      </c>
      <c r="M35" t="s">
        <v>408</v>
      </c>
    </row>
    <row r="36" spans="1:13" x14ac:dyDescent="0.25">
      <c r="A36" t="s">
        <v>127</v>
      </c>
      <c r="B36">
        <v>8</v>
      </c>
      <c r="C36" t="s">
        <v>153</v>
      </c>
      <c r="H36" t="s">
        <v>2547</v>
      </c>
      <c r="I36" t="s">
        <v>2547</v>
      </c>
      <c r="J36">
        <v>25</v>
      </c>
      <c r="K36">
        <v>6.4</v>
      </c>
      <c r="L36">
        <v>0.3642582543314809</v>
      </c>
      <c r="M36" t="s">
        <v>409</v>
      </c>
    </row>
    <row r="37" spans="1:13" x14ac:dyDescent="0.25">
      <c r="A37" t="s">
        <v>127</v>
      </c>
      <c r="B37">
        <v>9</v>
      </c>
      <c r="C37" t="s">
        <v>157</v>
      </c>
      <c r="H37" t="s">
        <v>2547</v>
      </c>
      <c r="I37" t="s">
        <v>2547</v>
      </c>
      <c r="J37">
        <v>42</v>
      </c>
      <c r="K37">
        <v>10</v>
      </c>
      <c r="L37">
        <v>0.34424013722126934</v>
      </c>
      <c r="M37" t="s">
        <v>409</v>
      </c>
    </row>
    <row r="38" spans="1:13" x14ac:dyDescent="0.25">
      <c r="A38" t="s">
        <v>127</v>
      </c>
      <c r="B38">
        <v>6</v>
      </c>
      <c r="C38" t="s">
        <v>146</v>
      </c>
      <c r="H38" t="s">
        <v>2547</v>
      </c>
      <c r="I38" t="s">
        <v>2547</v>
      </c>
      <c r="J38">
        <v>31</v>
      </c>
      <c r="K38">
        <v>8.1</v>
      </c>
      <c r="L38">
        <v>0.3256293057707409</v>
      </c>
      <c r="M38" t="s">
        <v>408</v>
      </c>
    </row>
    <row r="39" spans="1:13" x14ac:dyDescent="0.25">
      <c r="A39" t="s">
        <v>127</v>
      </c>
      <c r="B39">
        <v>2</v>
      </c>
      <c r="C39" t="s">
        <v>131</v>
      </c>
      <c r="D39">
        <v>1</v>
      </c>
      <c r="G39" t="s">
        <v>2542</v>
      </c>
      <c r="H39" t="s">
        <v>2547</v>
      </c>
      <c r="I39" t="s">
        <v>2547</v>
      </c>
      <c r="J39">
        <v>3</v>
      </c>
      <c r="K39">
        <v>1.6</v>
      </c>
      <c r="L39">
        <v>0.32507378932325126</v>
      </c>
      <c r="M39" t="s">
        <v>409</v>
      </c>
    </row>
    <row r="40" spans="1:13" x14ac:dyDescent="0.25">
      <c r="A40" t="s">
        <v>127</v>
      </c>
      <c r="B40" t="s">
        <v>1947</v>
      </c>
      <c r="C40" t="s">
        <v>1944</v>
      </c>
    </row>
    <row r="41" spans="1:13" x14ac:dyDescent="0.25">
      <c r="A41" t="s">
        <v>177</v>
      </c>
      <c r="B41">
        <v>12</v>
      </c>
      <c r="C41" t="s">
        <v>215</v>
      </c>
      <c r="G41" t="s">
        <v>2542</v>
      </c>
      <c r="H41" t="s">
        <v>2543</v>
      </c>
      <c r="I41" t="s">
        <v>2547</v>
      </c>
      <c r="J41">
        <v>10</v>
      </c>
      <c r="K41">
        <v>3.3</v>
      </c>
      <c r="L41">
        <v>0.6603694581280789</v>
      </c>
      <c r="M41" t="s">
        <v>410</v>
      </c>
    </row>
    <row r="42" spans="1:13" x14ac:dyDescent="0.25">
      <c r="A42" t="s">
        <v>177</v>
      </c>
      <c r="B42">
        <v>8</v>
      </c>
      <c r="C42" t="s">
        <v>201</v>
      </c>
      <c r="H42" t="s">
        <v>2547</v>
      </c>
      <c r="I42" t="s">
        <v>2547</v>
      </c>
      <c r="J42">
        <v>13</v>
      </c>
      <c r="K42">
        <v>3</v>
      </c>
      <c r="L42">
        <v>0.62364267088843361</v>
      </c>
      <c r="M42" t="s">
        <v>410</v>
      </c>
    </row>
    <row r="43" spans="1:13" x14ac:dyDescent="0.25">
      <c r="A43" t="s">
        <v>177</v>
      </c>
      <c r="B43">
        <v>10</v>
      </c>
      <c r="C43" t="s">
        <v>208</v>
      </c>
      <c r="H43" t="s">
        <v>2543</v>
      </c>
      <c r="I43" t="s">
        <v>2547</v>
      </c>
      <c r="L43">
        <v>0.58117949247169798</v>
      </c>
      <c r="M43" t="s">
        <v>409</v>
      </c>
    </row>
    <row r="44" spans="1:13" x14ac:dyDescent="0.25">
      <c r="A44" t="s">
        <v>177</v>
      </c>
      <c r="B44">
        <v>6</v>
      </c>
      <c r="C44" t="s">
        <v>194</v>
      </c>
      <c r="D44">
        <v>2</v>
      </c>
      <c r="H44" t="s">
        <v>2543</v>
      </c>
      <c r="I44" t="s">
        <v>2547</v>
      </c>
      <c r="J44">
        <v>4.3</v>
      </c>
      <c r="K44">
        <v>1.6</v>
      </c>
      <c r="L44">
        <v>0.56498297780650719</v>
      </c>
      <c r="M44" t="s">
        <v>410</v>
      </c>
    </row>
    <row r="45" spans="1:13" x14ac:dyDescent="0.25">
      <c r="A45" t="s">
        <v>177</v>
      </c>
      <c r="B45">
        <v>9</v>
      </c>
      <c r="C45" t="s">
        <v>204</v>
      </c>
      <c r="D45">
        <v>1</v>
      </c>
      <c r="G45" t="s">
        <v>2542</v>
      </c>
      <c r="H45" t="s">
        <v>2547</v>
      </c>
      <c r="I45" t="s">
        <v>2547</v>
      </c>
      <c r="J45">
        <v>16</v>
      </c>
      <c r="K45">
        <v>4.7</v>
      </c>
      <c r="L45">
        <v>0.55403781512605033</v>
      </c>
      <c r="M45" t="s">
        <v>409</v>
      </c>
    </row>
    <row r="46" spans="1:13" x14ac:dyDescent="0.25">
      <c r="A46" t="s">
        <v>177</v>
      </c>
      <c r="B46">
        <v>3</v>
      </c>
      <c r="C46" t="s">
        <v>185</v>
      </c>
      <c r="H46" t="s">
        <v>2543</v>
      </c>
      <c r="I46" t="s">
        <v>2547</v>
      </c>
      <c r="J46">
        <v>5.5</v>
      </c>
      <c r="K46">
        <v>1.9</v>
      </c>
      <c r="L46">
        <v>0.5412493333935916</v>
      </c>
      <c r="M46" t="s">
        <v>409</v>
      </c>
    </row>
    <row r="47" spans="1:13" x14ac:dyDescent="0.25">
      <c r="A47" t="s">
        <v>177</v>
      </c>
      <c r="B47">
        <v>11</v>
      </c>
      <c r="C47" t="s">
        <v>211</v>
      </c>
      <c r="D47">
        <v>3</v>
      </c>
      <c r="H47" t="s">
        <v>2547</v>
      </c>
      <c r="I47" t="s">
        <v>2547</v>
      </c>
      <c r="J47">
        <v>8</v>
      </c>
      <c r="K47">
        <v>3</v>
      </c>
      <c r="L47">
        <v>0.52915055248618781</v>
      </c>
      <c r="M47" t="s">
        <v>409</v>
      </c>
    </row>
    <row r="48" spans="1:13" x14ac:dyDescent="0.25">
      <c r="A48" t="s">
        <v>177</v>
      </c>
      <c r="B48">
        <v>5</v>
      </c>
      <c r="C48" t="s">
        <v>191</v>
      </c>
      <c r="H48" t="s">
        <v>2547</v>
      </c>
      <c r="I48" t="s">
        <v>2547</v>
      </c>
      <c r="J48">
        <v>20</v>
      </c>
      <c r="K48">
        <v>5.6</v>
      </c>
      <c r="L48">
        <v>0.40433913043478276</v>
      </c>
      <c r="M48" t="s">
        <v>411</v>
      </c>
    </row>
    <row r="49" spans="1:13" x14ac:dyDescent="0.25">
      <c r="A49" t="s">
        <v>177</v>
      </c>
      <c r="B49">
        <v>7</v>
      </c>
      <c r="C49" t="s">
        <v>198</v>
      </c>
      <c r="H49" t="s">
        <v>2547</v>
      </c>
      <c r="I49" t="s">
        <v>2547</v>
      </c>
      <c r="J49">
        <v>10</v>
      </c>
      <c r="K49">
        <v>3.3</v>
      </c>
      <c r="L49">
        <v>0.3588315949841791</v>
      </c>
      <c r="M49" t="s">
        <v>408</v>
      </c>
    </row>
    <row r="50" spans="1:13" x14ac:dyDescent="0.25">
      <c r="A50" t="s">
        <v>177</v>
      </c>
      <c r="B50">
        <v>4</v>
      </c>
      <c r="C50" t="s">
        <v>188</v>
      </c>
      <c r="H50" t="s">
        <v>2547</v>
      </c>
      <c r="I50" t="s">
        <v>2547</v>
      </c>
      <c r="L50">
        <v>0.33431429416987279</v>
      </c>
      <c r="M50" t="s">
        <v>408</v>
      </c>
    </row>
    <row r="51" spans="1:13" x14ac:dyDescent="0.25">
      <c r="A51" t="s">
        <v>177</v>
      </c>
      <c r="B51">
        <v>2</v>
      </c>
      <c r="C51" t="s">
        <v>182</v>
      </c>
      <c r="H51" t="s">
        <v>2547</v>
      </c>
      <c r="I51" t="s">
        <v>2547</v>
      </c>
      <c r="J51">
        <v>11</v>
      </c>
      <c r="K51">
        <v>5.4</v>
      </c>
      <c r="L51">
        <v>0.31352679571268594</v>
      </c>
      <c r="M51" t="s">
        <v>409</v>
      </c>
    </row>
    <row r="52" spans="1:13" x14ac:dyDescent="0.25">
      <c r="A52" t="s">
        <v>177</v>
      </c>
      <c r="B52">
        <v>1</v>
      </c>
      <c r="C52" t="s">
        <v>178</v>
      </c>
      <c r="H52" t="s">
        <v>2547</v>
      </c>
      <c r="I52" t="s">
        <v>2547</v>
      </c>
      <c r="J52">
        <v>9.8000000000000007</v>
      </c>
      <c r="K52">
        <v>2.9</v>
      </c>
      <c r="L52">
        <v>0.24508403361344538</v>
      </c>
      <c r="M52" t="s">
        <v>410</v>
      </c>
    </row>
    <row r="53" spans="1:13" x14ac:dyDescent="0.25">
      <c r="A53" t="s">
        <v>177</v>
      </c>
      <c r="B53" t="s">
        <v>1947</v>
      </c>
      <c r="C53" t="s">
        <v>1946</v>
      </c>
    </row>
    <row r="54" spans="1:13" x14ac:dyDescent="0.25">
      <c r="A54" t="s">
        <v>218</v>
      </c>
      <c r="B54">
        <v>6</v>
      </c>
      <c r="C54" t="s">
        <v>233</v>
      </c>
      <c r="G54" t="s">
        <v>2542</v>
      </c>
      <c r="H54" t="s">
        <v>2543</v>
      </c>
      <c r="I54" t="s">
        <v>2547</v>
      </c>
      <c r="J54">
        <v>3.1</v>
      </c>
      <c r="K54">
        <v>1.3</v>
      </c>
      <c r="L54">
        <v>0.72985092342021551</v>
      </c>
      <c r="M54" t="s">
        <v>409</v>
      </c>
    </row>
    <row r="55" spans="1:13" x14ac:dyDescent="0.25">
      <c r="A55" t="s">
        <v>218</v>
      </c>
      <c r="B55">
        <v>8</v>
      </c>
      <c r="C55" t="s">
        <v>239</v>
      </c>
      <c r="D55">
        <v>1</v>
      </c>
      <c r="H55" t="s">
        <v>2543</v>
      </c>
      <c r="I55" t="s">
        <v>2547</v>
      </c>
      <c r="J55">
        <v>17</v>
      </c>
      <c r="K55">
        <v>5.7</v>
      </c>
      <c r="L55">
        <v>0.71990055248618789</v>
      </c>
      <c r="M55" t="s">
        <v>408</v>
      </c>
    </row>
    <row r="56" spans="1:13" x14ac:dyDescent="0.25">
      <c r="A56" t="s">
        <v>218</v>
      </c>
      <c r="B56">
        <v>5</v>
      </c>
      <c r="C56" t="s">
        <v>231</v>
      </c>
      <c r="H56" t="s">
        <v>2547</v>
      </c>
      <c r="I56" t="s">
        <v>2547</v>
      </c>
      <c r="J56">
        <v>10</v>
      </c>
      <c r="K56">
        <v>3.2</v>
      </c>
      <c r="L56">
        <v>0.54017142857142852</v>
      </c>
      <c r="M56" t="s">
        <v>408</v>
      </c>
    </row>
    <row r="57" spans="1:13" x14ac:dyDescent="0.25">
      <c r="A57" t="s">
        <v>218</v>
      </c>
      <c r="B57">
        <v>7</v>
      </c>
      <c r="C57" t="s">
        <v>236</v>
      </c>
      <c r="D57">
        <v>4</v>
      </c>
      <c r="H57" t="s">
        <v>2547</v>
      </c>
      <c r="I57" t="s">
        <v>2547</v>
      </c>
      <c r="J57">
        <v>12</v>
      </c>
      <c r="K57">
        <v>3.4</v>
      </c>
      <c r="L57">
        <v>0.52539691761709195</v>
      </c>
      <c r="M57" t="s">
        <v>408</v>
      </c>
    </row>
    <row r="58" spans="1:13" x14ac:dyDescent="0.25">
      <c r="A58" t="s">
        <v>218</v>
      </c>
      <c r="B58">
        <v>10</v>
      </c>
      <c r="C58" t="s">
        <v>245</v>
      </c>
      <c r="G58" t="s">
        <v>2542</v>
      </c>
      <c r="H58" t="s">
        <v>2547</v>
      </c>
      <c r="I58" t="s">
        <v>2547</v>
      </c>
      <c r="J58">
        <v>9.5</v>
      </c>
      <c r="K58">
        <v>3.7</v>
      </c>
      <c r="L58">
        <v>0.51918067226890763</v>
      </c>
      <c r="M58" t="s">
        <v>409</v>
      </c>
    </row>
    <row r="59" spans="1:13" x14ac:dyDescent="0.25">
      <c r="A59" t="s">
        <v>218</v>
      </c>
      <c r="B59">
        <v>12</v>
      </c>
      <c r="C59" t="s">
        <v>250</v>
      </c>
      <c r="H59" t="s">
        <v>2547</v>
      </c>
      <c r="I59" t="s">
        <v>2547</v>
      </c>
      <c r="J59">
        <v>12</v>
      </c>
      <c r="K59">
        <v>3.7</v>
      </c>
      <c r="L59">
        <v>0.51278942095772395</v>
      </c>
      <c r="M59" t="s">
        <v>411</v>
      </c>
    </row>
    <row r="60" spans="1:13" x14ac:dyDescent="0.25">
      <c r="A60" t="s">
        <v>218</v>
      </c>
      <c r="B60">
        <v>3</v>
      </c>
      <c r="C60" t="s">
        <v>225</v>
      </c>
      <c r="H60" t="s">
        <v>2543</v>
      </c>
      <c r="I60" t="s">
        <v>2547</v>
      </c>
      <c r="J60">
        <v>14</v>
      </c>
      <c r="K60">
        <v>4.5999999999999996</v>
      </c>
      <c r="L60">
        <v>0.46141518641421048</v>
      </c>
      <c r="M60" t="s">
        <v>410</v>
      </c>
    </row>
    <row r="61" spans="1:13" x14ac:dyDescent="0.25">
      <c r="A61" t="s">
        <v>218</v>
      </c>
      <c r="B61">
        <v>11</v>
      </c>
      <c r="C61" t="s">
        <v>248</v>
      </c>
      <c r="D61">
        <v>3</v>
      </c>
      <c r="H61" t="s">
        <v>2547</v>
      </c>
      <c r="I61" t="s">
        <v>2544</v>
      </c>
      <c r="J61">
        <v>8.3000000000000007</v>
      </c>
      <c r="K61">
        <v>2.5</v>
      </c>
      <c r="L61">
        <v>0.45909728007841211</v>
      </c>
      <c r="M61" t="s">
        <v>410</v>
      </c>
    </row>
    <row r="62" spans="1:13" x14ac:dyDescent="0.25">
      <c r="A62" t="s">
        <v>218</v>
      </c>
      <c r="B62">
        <v>9</v>
      </c>
      <c r="C62" t="s">
        <v>242</v>
      </c>
      <c r="H62" t="s">
        <v>2543</v>
      </c>
      <c r="I62" t="s">
        <v>2547</v>
      </c>
      <c r="J62">
        <v>15</v>
      </c>
      <c r="K62">
        <v>4.5999999999999996</v>
      </c>
      <c r="L62">
        <v>0.45063895588026665</v>
      </c>
      <c r="M62" t="s">
        <v>409</v>
      </c>
    </row>
    <row r="63" spans="1:13" x14ac:dyDescent="0.25">
      <c r="A63" t="s">
        <v>218</v>
      </c>
      <c r="B63">
        <v>4</v>
      </c>
      <c r="C63" t="s">
        <v>228</v>
      </c>
      <c r="D63">
        <v>2</v>
      </c>
      <c r="H63" t="s">
        <v>2543</v>
      </c>
      <c r="I63" t="s">
        <v>2547</v>
      </c>
      <c r="J63">
        <v>11</v>
      </c>
      <c r="K63">
        <v>2.9</v>
      </c>
      <c r="L63">
        <v>0.44500258175559393</v>
      </c>
      <c r="M63" t="s">
        <v>410</v>
      </c>
    </row>
    <row r="64" spans="1:13" x14ac:dyDescent="0.25">
      <c r="A64" t="s">
        <v>218</v>
      </c>
      <c r="B64">
        <v>1</v>
      </c>
      <c r="C64" t="s">
        <v>219</v>
      </c>
      <c r="H64" t="s">
        <v>2547</v>
      </c>
      <c r="I64" t="s">
        <v>2547</v>
      </c>
      <c r="J64">
        <v>17</v>
      </c>
      <c r="K64">
        <v>6.3</v>
      </c>
      <c r="L64">
        <v>0.37766779333655243</v>
      </c>
      <c r="M64" t="s">
        <v>410</v>
      </c>
    </row>
    <row r="65" spans="1:13" x14ac:dyDescent="0.25">
      <c r="A65" t="s">
        <v>218</v>
      </c>
      <c r="B65">
        <v>2</v>
      </c>
      <c r="C65" t="s">
        <v>222</v>
      </c>
      <c r="H65" t="s">
        <v>2547</v>
      </c>
      <c r="I65" t="s">
        <v>2547</v>
      </c>
      <c r="J65">
        <v>13</v>
      </c>
      <c r="K65">
        <v>3.7</v>
      </c>
      <c r="L65">
        <v>0.35936466760066887</v>
      </c>
      <c r="M65" t="s">
        <v>409</v>
      </c>
    </row>
    <row r="66" spans="1:13" x14ac:dyDescent="0.25">
      <c r="A66" t="s">
        <v>218</v>
      </c>
      <c r="B66" t="s">
        <v>1948</v>
      </c>
      <c r="C66" t="s">
        <v>1946</v>
      </c>
    </row>
    <row r="67" spans="1:13" x14ac:dyDescent="0.25">
      <c r="A67" t="s">
        <v>254</v>
      </c>
      <c r="B67">
        <v>8</v>
      </c>
      <c r="C67" t="s">
        <v>277</v>
      </c>
      <c r="D67">
        <v>1</v>
      </c>
      <c r="F67" t="s">
        <v>2541</v>
      </c>
      <c r="H67" t="s">
        <v>2543</v>
      </c>
      <c r="I67" t="s">
        <v>2547</v>
      </c>
      <c r="J67">
        <v>7.6</v>
      </c>
      <c r="K67">
        <v>2.6</v>
      </c>
      <c r="L67">
        <v>0.57998647940467474</v>
      </c>
      <c r="M67" t="s">
        <v>409</v>
      </c>
    </row>
    <row r="68" spans="1:13" x14ac:dyDescent="0.25">
      <c r="A68" t="s">
        <v>254</v>
      </c>
      <c r="B68">
        <v>7</v>
      </c>
      <c r="C68" t="s">
        <v>274</v>
      </c>
      <c r="D68">
        <v>2</v>
      </c>
      <c r="H68" t="s">
        <v>2543</v>
      </c>
      <c r="I68" t="s">
        <v>2547</v>
      </c>
      <c r="J68">
        <v>4.8</v>
      </c>
      <c r="K68">
        <v>2.1</v>
      </c>
      <c r="L68">
        <v>0.52736466760066891</v>
      </c>
      <c r="M68" t="s">
        <v>409</v>
      </c>
    </row>
    <row r="69" spans="1:13" x14ac:dyDescent="0.25">
      <c r="A69" t="s">
        <v>254</v>
      </c>
      <c r="B69">
        <v>11</v>
      </c>
      <c r="C69" t="s">
        <v>287</v>
      </c>
      <c r="D69">
        <v>3</v>
      </c>
      <c r="H69" t="s">
        <v>2543</v>
      </c>
      <c r="I69" t="s">
        <v>2547</v>
      </c>
      <c r="J69">
        <v>6</v>
      </c>
      <c r="K69">
        <v>2.2999999999999998</v>
      </c>
      <c r="L69">
        <v>0.5266789346246975</v>
      </c>
      <c r="M69" t="s">
        <v>408</v>
      </c>
    </row>
    <row r="70" spans="1:13" x14ac:dyDescent="0.25">
      <c r="A70" t="s">
        <v>254</v>
      </c>
      <c r="B70">
        <v>6</v>
      </c>
      <c r="C70" t="s">
        <v>272</v>
      </c>
      <c r="H70" t="s">
        <v>2543</v>
      </c>
      <c r="I70" t="s">
        <v>2547</v>
      </c>
      <c r="J70">
        <v>13</v>
      </c>
      <c r="K70">
        <v>3.2</v>
      </c>
      <c r="L70">
        <v>0.51932912391475938</v>
      </c>
      <c r="M70" t="s">
        <v>408</v>
      </c>
    </row>
    <row r="71" spans="1:13" x14ac:dyDescent="0.25">
      <c r="A71" t="s">
        <v>254</v>
      </c>
      <c r="B71">
        <v>9</v>
      </c>
      <c r="C71" t="s">
        <v>280</v>
      </c>
      <c r="H71" t="s">
        <v>2543</v>
      </c>
      <c r="I71" t="s">
        <v>2547</v>
      </c>
      <c r="J71">
        <v>9.1</v>
      </c>
      <c r="K71">
        <v>2.4</v>
      </c>
      <c r="L71">
        <v>0.47389083557951495</v>
      </c>
      <c r="M71" t="s">
        <v>410</v>
      </c>
    </row>
    <row r="72" spans="1:13" x14ac:dyDescent="0.25">
      <c r="A72" t="s">
        <v>254</v>
      </c>
      <c r="B72">
        <v>10</v>
      </c>
      <c r="C72" t="s">
        <v>283</v>
      </c>
      <c r="H72" t="s">
        <v>2547</v>
      </c>
      <c r="I72" t="s">
        <v>2547</v>
      </c>
      <c r="J72">
        <v>18</v>
      </c>
      <c r="K72">
        <v>4.7</v>
      </c>
      <c r="L72">
        <v>0.46552422760148843</v>
      </c>
      <c r="M72" t="s">
        <v>408</v>
      </c>
    </row>
    <row r="73" spans="1:13" x14ac:dyDescent="0.25">
      <c r="A73" t="s">
        <v>254</v>
      </c>
      <c r="B73">
        <v>12</v>
      </c>
      <c r="C73" t="s">
        <v>291</v>
      </c>
      <c r="H73" t="s">
        <v>2547</v>
      </c>
      <c r="I73" t="s">
        <v>2547</v>
      </c>
      <c r="J73">
        <v>13</v>
      </c>
      <c r="K73">
        <v>4.5999999999999996</v>
      </c>
      <c r="L73">
        <v>0.4570737893232511</v>
      </c>
      <c r="M73" t="s">
        <v>408</v>
      </c>
    </row>
    <row r="74" spans="1:13" x14ac:dyDescent="0.25">
      <c r="A74" t="s">
        <v>254</v>
      </c>
      <c r="B74">
        <v>1</v>
      </c>
      <c r="C74" t="s">
        <v>255</v>
      </c>
      <c r="H74" t="s">
        <v>2543</v>
      </c>
      <c r="I74" t="s">
        <v>2547</v>
      </c>
      <c r="J74">
        <v>15</v>
      </c>
      <c r="K74">
        <v>3.7</v>
      </c>
      <c r="L74">
        <v>0.4403732718894009</v>
      </c>
      <c r="M74" t="s">
        <v>409</v>
      </c>
    </row>
    <row r="75" spans="1:13" x14ac:dyDescent="0.25">
      <c r="A75" t="s">
        <v>254</v>
      </c>
      <c r="B75">
        <v>2</v>
      </c>
      <c r="C75" t="s">
        <v>259</v>
      </c>
      <c r="F75" t="s">
        <v>2541</v>
      </c>
      <c r="H75" t="s">
        <v>2547</v>
      </c>
      <c r="I75" t="s">
        <v>2547</v>
      </c>
      <c r="J75">
        <v>8.4</v>
      </c>
      <c r="K75">
        <v>3.5</v>
      </c>
      <c r="L75">
        <v>0.37959201742674453</v>
      </c>
      <c r="M75" t="s">
        <v>408</v>
      </c>
    </row>
    <row r="76" spans="1:13" x14ac:dyDescent="0.25">
      <c r="A76" t="s">
        <v>254</v>
      </c>
      <c r="B76">
        <v>3</v>
      </c>
      <c r="C76" t="s">
        <v>264</v>
      </c>
      <c r="D76">
        <v>4</v>
      </c>
      <c r="H76" t="s">
        <v>2547</v>
      </c>
      <c r="I76" t="s">
        <v>2547</v>
      </c>
      <c r="J76">
        <v>33</v>
      </c>
      <c r="K76">
        <v>7</v>
      </c>
      <c r="L76">
        <v>0.31618805002315897</v>
      </c>
      <c r="M76" t="s">
        <v>410</v>
      </c>
    </row>
    <row r="77" spans="1:13" x14ac:dyDescent="0.25">
      <c r="A77" t="s">
        <v>254</v>
      </c>
      <c r="B77">
        <v>4</v>
      </c>
      <c r="C77" t="s">
        <v>267</v>
      </c>
      <c r="G77" t="s">
        <v>2542</v>
      </c>
      <c r="H77" t="s">
        <v>2547</v>
      </c>
      <c r="I77" t="s">
        <v>2547</v>
      </c>
      <c r="J77">
        <v>7.3</v>
      </c>
      <c r="K77">
        <v>3</v>
      </c>
      <c r="L77">
        <v>0.30579020979020988</v>
      </c>
      <c r="M77" t="s">
        <v>408</v>
      </c>
    </row>
    <row r="78" spans="1:13" x14ac:dyDescent="0.25">
      <c r="A78" t="s">
        <v>254</v>
      </c>
      <c r="B78">
        <v>5</v>
      </c>
      <c r="C78" t="s">
        <v>269</v>
      </c>
      <c r="G78" t="s">
        <v>2542</v>
      </c>
      <c r="H78" t="s">
        <v>2547</v>
      </c>
      <c r="I78" t="s">
        <v>2547</v>
      </c>
      <c r="J78">
        <v>23</v>
      </c>
      <c r="K78">
        <v>5.6</v>
      </c>
      <c r="L78">
        <v>0.26305097855384985</v>
      </c>
      <c r="M78" t="s">
        <v>411</v>
      </c>
    </row>
    <row r="79" spans="1:13" x14ac:dyDescent="0.25">
      <c r="A79" t="s">
        <v>254</v>
      </c>
      <c r="B79" t="s">
        <v>1947</v>
      </c>
      <c r="C79" t="s">
        <v>1944</v>
      </c>
    </row>
    <row r="80" spans="1:13" x14ac:dyDescent="0.25">
      <c r="A80" t="s">
        <v>294</v>
      </c>
      <c r="B80">
        <v>8</v>
      </c>
      <c r="C80" t="s">
        <v>312</v>
      </c>
      <c r="D80">
        <v>1</v>
      </c>
      <c r="H80" t="s">
        <v>2543</v>
      </c>
      <c r="I80" t="s">
        <v>2547</v>
      </c>
      <c r="J80">
        <v>9</v>
      </c>
      <c r="K80">
        <v>3.5</v>
      </c>
      <c r="L80">
        <v>0.72794285714285711</v>
      </c>
      <c r="M80" t="s">
        <v>410</v>
      </c>
    </row>
    <row r="81" spans="1:13" x14ac:dyDescent="0.25">
      <c r="A81" t="s">
        <v>294</v>
      </c>
      <c r="B81">
        <v>10</v>
      </c>
      <c r="C81" t="s">
        <v>318</v>
      </c>
      <c r="H81" t="s">
        <v>2543</v>
      </c>
      <c r="I81" t="s">
        <v>2547</v>
      </c>
      <c r="J81">
        <v>11</v>
      </c>
      <c r="K81">
        <v>3.6</v>
      </c>
      <c r="L81">
        <v>0.66829758042087695</v>
      </c>
      <c r="M81" t="s">
        <v>409</v>
      </c>
    </row>
    <row r="82" spans="1:13" x14ac:dyDescent="0.25">
      <c r="A82" t="s">
        <v>294</v>
      </c>
      <c r="B82">
        <v>12</v>
      </c>
      <c r="C82" t="s">
        <v>325</v>
      </c>
      <c r="H82" t="s">
        <v>2543</v>
      </c>
      <c r="I82" t="s">
        <v>2547</v>
      </c>
      <c r="J82">
        <v>8.4</v>
      </c>
      <c r="K82">
        <v>2.5</v>
      </c>
      <c r="L82">
        <v>0.62049142857142869</v>
      </c>
      <c r="M82" t="s">
        <v>410</v>
      </c>
    </row>
    <row r="83" spans="1:13" x14ac:dyDescent="0.25">
      <c r="A83" t="s">
        <v>294</v>
      </c>
      <c r="B83">
        <v>11</v>
      </c>
      <c r="C83" t="s">
        <v>321</v>
      </c>
      <c r="D83">
        <v>4</v>
      </c>
      <c r="G83" t="s">
        <v>2542</v>
      </c>
      <c r="H83" t="s">
        <v>2543</v>
      </c>
      <c r="I83" t="s">
        <v>2547</v>
      </c>
      <c r="J83">
        <v>16</v>
      </c>
      <c r="K83">
        <v>4.4000000000000004</v>
      </c>
      <c r="L83">
        <v>0.57635736399823079</v>
      </c>
      <c r="M83" t="s">
        <v>409</v>
      </c>
    </row>
    <row r="84" spans="1:13" x14ac:dyDescent="0.25">
      <c r="A84" t="s">
        <v>294</v>
      </c>
      <c r="B84">
        <v>9</v>
      </c>
      <c r="C84" t="s">
        <v>315</v>
      </c>
      <c r="H84" t="s">
        <v>2547</v>
      </c>
      <c r="I84" t="s">
        <v>2547</v>
      </c>
      <c r="J84">
        <v>18</v>
      </c>
      <c r="K84">
        <v>7.9</v>
      </c>
      <c r="L84">
        <v>0.5590183458646617</v>
      </c>
      <c r="M84" t="s">
        <v>409</v>
      </c>
    </row>
    <row r="85" spans="1:13" x14ac:dyDescent="0.25">
      <c r="A85" t="s">
        <v>294</v>
      </c>
      <c r="B85">
        <v>3</v>
      </c>
      <c r="C85" t="s">
        <v>299</v>
      </c>
      <c r="H85" t="s">
        <v>2547</v>
      </c>
      <c r="I85" t="s">
        <v>2544</v>
      </c>
      <c r="J85">
        <v>7.7</v>
      </c>
      <c r="K85">
        <v>3.3</v>
      </c>
      <c r="L85">
        <v>0.5340217917675546</v>
      </c>
      <c r="M85" t="s">
        <v>408</v>
      </c>
    </row>
    <row r="86" spans="1:13" x14ac:dyDescent="0.25">
      <c r="A86" t="s">
        <v>294</v>
      </c>
      <c r="B86">
        <v>6</v>
      </c>
      <c r="C86" t="s">
        <v>307</v>
      </c>
      <c r="H86" t="s">
        <v>2543</v>
      </c>
      <c r="I86" t="s">
        <v>2547</v>
      </c>
      <c r="J86">
        <v>6.2</v>
      </c>
      <c r="K86">
        <v>2.7</v>
      </c>
      <c r="L86">
        <v>0.53180639097744353</v>
      </c>
      <c r="M86" t="s">
        <v>409</v>
      </c>
    </row>
    <row r="87" spans="1:13" x14ac:dyDescent="0.25">
      <c r="A87" t="s">
        <v>294</v>
      </c>
      <c r="B87">
        <v>7</v>
      </c>
      <c r="C87" t="s">
        <v>309</v>
      </c>
      <c r="D87">
        <v>2</v>
      </c>
      <c r="F87" t="s">
        <v>2541</v>
      </c>
      <c r="H87" t="s">
        <v>2543</v>
      </c>
      <c r="I87" t="s">
        <v>2547</v>
      </c>
      <c r="J87">
        <v>4.5999999999999996</v>
      </c>
      <c r="K87">
        <v>1.3</v>
      </c>
      <c r="L87">
        <v>0.52476526426813552</v>
      </c>
      <c r="M87" t="s">
        <v>409</v>
      </c>
    </row>
    <row r="88" spans="1:13" x14ac:dyDescent="0.25">
      <c r="A88" t="s">
        <v>294</v>
      </c>
      <c r="B88">
        <v>4</v>
      </c>
      <c r="C88" t="s">
        <v>302</v>
      </c>
      <c r="D88">
        <v>3</v>
      </c>
      <c r="H88" t="s">
        <v>2543</v>
      </c>
      <c r="I88" t="s">
        <v>2547</v>
      </c>
      <c r="J88">
        <v>11</v>
      </c>
      <c r="K88">
        <v>3.2</v>
      </c>
      <c r="L88">
        <v>0.51918844984802437</v>
      </c>
      <c r="M88" t="s">
        <v>409</v>
      </c>
    </row>
    <row r="89" spans="1:13" x14ac:dyDescent="0.25">
      <c r="A89" t="s">
        <v>294</v>
      </c>
      <c r="B89">
        <v>2</v>
      </c>
      <c r="C89" t="s">
        <v>297</v>
      </c>
      <c r="H89" t="s">
        <v>2547</v>
      </c>
      <c r="I89" t="s">
        <v>2547</v>
      </c>
      <c r="J89">
        <v>13</v>
      </c>
      <c r="K89">
        <v>4.7</v>
      </c>
      <c r="L89">
        <v>0.45054285714285713</v>
      </c>
      <c r="M89" t="s">
        <v>408</v>
      </c>
    </row>
    <row r="90" spans="1:13" x14ac:dyDescent="0.25">
      <c r="A90" t="s">
        <v>294</v>
      </c>
      <c r="B90">
        <v>5</v>
      </c>
      <c r="C90" t="s">
        <v>305</v>
      </c>
      <c r="G90" t="s">
        <v>2542</v>
      </c>
      <c r="H90" t="s">
        <v>2547</v>
      </c>
      <c r="I90" t="s">
        <v>2544</v>
      </c>
      <c r="J90">
        <v>15</v>
      </c>
      <c r="K90">
        <v>5.5</v>
      </c>
      <c r="L90">
        <v>0.35214543889845096</v>
      </c>
      <c r="M90" t="s">
        <v>409</v>
      </c>
    </row>
    <row r="91" spans="1:13" x14ac:dyDescent="0.25">
      <c r="A91" t="s">
        <v>294</v>
      </c>
      <c r="B91">
        <v>1</v>
      </c>
      <c r="C91" t="s">
        <v>295</v>
      </c>
      <c r="H91" t="s">
        <v>2547</v>
      </c>
      <c r="I91" t="s">
        <v>2547</v>
      </c>
      <c r="J91">
        <v>19</v>
      </c>
      <c r="K91">
        <v>4.9000000000000004</v>
      </c>
      <c r="L91">
        <v>0.31995896452540745</v>
      </c>
      <c r="M91" t="s">
        <v>410</v>
      </c>
    </row>
    <row r="92" spans="1:13" x14ac:dyDescent="0.25">
      <c r="A92" t="s">
        <v>294</v>
      </c>
      <c r="B92" t="s">
        <v>1950</v>
      </c>
      <c r="C92" t="s">
        <v>1949</v>
      </c>
    </row>
    <row r="93" spans="1:13" x14ac:dyDescent="0.25">
      <c r="A93" t="s">
        <v>329</v>
      </c>
      <c r="B93">
        <v>11</v>
      </c>
      <c r="C93" t="s">
        <v>360</v>
      </c>
      <c r="H93" t="s">
        <v>2543</v>
      </c>
      <c r="I93" t="s">
        <v>2547</v>
      </c>
      <c r="J93">
        <v>6.2</v>
      </c>
      <c r="K93">
        <v>2.7</v>
      </c>
      <c r="L93">
        <v>0.80650752474352605</v>
      </c>
      <c r="M93" t="s">
        <v>409</v>
      </c>
    </row>
    <row r="94" spans="1:13" x14ac:dyDescent="0.25">
      <c r="A94" t="s">
        <v>329</v>
      </c>
      <c r="B94">
        <v>7</v>
      </c>
      <c r="C94" t="s">
        <v>348</v>
      </c>
      <c r="H94" t="s">
        <v>2543</v>
      </c>
      <c r="I94" t="s">
        <v>2547</v>
      </c>
      <c r="J94">
        <v>13</v>
      </c>
      <c r="K94">
        <v>4.7</v>
      </c>
      <c r="L94">
        <v>0.80190056022408962</v>
      </c>
      <c r="M94" t="s">
        <v>408</v>
      </c>
    </row>
    <row r="95" spans="1:13" x14ac:dyDescent="0.25">
      <c r="A95" t="s">
        <v>329</v>
      </c>
      <c r="B95">
        <v>8</v>
      </c>
      <c r="C95" t="s">
        <v>351</v>
      </c>
      <c r="H95" t="s">
        <v>2543</v>
      </c>
      <c r="I95" t="s">
        <v>2547</v>
      </c>
      <c r="J95">
        <v>16</v>
      </c>
      <c r="K95">
        <v>4.8</v>
      </c>
      <c r="L95">
        <v>0.58270186335403729</v>
      </c>
      <c r="M95" t="s">
        <v>408</v>
      </c>
    </row>
    <row r="96" spans="1:13" x14ac:dyDescent="0.25">
      <c r="A96" t="s">
        <v>329</v>
      </c>
      <c r="B96">
        <v>2</v>
      </c>
      <c r="C96" t="s">
        <v>333</v>
      </c>
      <c r="D96">
        <v>3</v>
      </c>
      <c r="G96" t="s">
        <v>2542</v>
      </c>
      <c r="H96" t="s">
        <v>2543</v>
      </c>
      <c r="I96" t="s">
        <v>2547</v>
      </c>
      <c r="J96">
        <v>7.2</v>
      </c>
      <c r="K96">
        <v>1.9</v>
      </c>
      <c r="L96">
        <v>0.57894614519135512</v>
      </c>
      <c r="M96" t="s">
        <v>409</v>
      </c>
    </row>
    <row r="97" spans="1:13" x14ac:dyDescent="0.25">
      <c r="A97" t="s">
        <v>329</v>
      </c>
      <c r="B97">
        <v>12</v>
      </c>
      <c r="C97" t="s">
        <v>364</v>
      </c>
      <c r="H97" t="s">
        <v>2547</v>
      </c>
      <c r="I97" t="s">
        <v>2547</v>
      </c>
      <c r="J97">
        <v>3.2</v>
      </c>
      <c r="K97">
        <v>1</v>
      </c>
      <c r="L97">
        <v>0.55415896452540747</v>
      </c>
      <c r="M97" t="s">
        <v>408</v>
      </c>
    </row>
    <row r="98" spans="1:13" x14ac:dyDescent="0.25">
      <c r="A98" t="s">
        <v>329</v>
      </c>
      <c r="B98">
        <v>5</v>
      </c>
      <c r="C98" t="s">
        <v>341</v>
      </c>
      <c r="H98" t="s">
        <v>2543</v>
      </c>
      <c r="I98" t="s">
        <v>2547</v>
      </c>
      <c r="J98">
        <v>17</v>
      </c>
      <c r="K98">
        <v>5.5</v>
      </c>
      <c r="L98">
        <v>0.51355440637793581</v>
      </c>
      <c r="M98" t="s">
        <v>408</v>
      </c>
    </row>
    <row r="99" spans="1:13" x14ac:dyDescent="0.25">
      <c r="A99" t="s">
        <v>329</v>
      </c>
      <c r="B99">
        <v>6</v>
      </c>
      <c r="C99" t="s">
        <v>345</v>
      </c>
      <c r="D99">
        <v>2</v>
      </c>
      <c r="H99" t="s">
        <v>2547</v>
      </c>
      <c r="I99" t="s">
        <v>2547</v>
      </c>
      <c r="J99">
        <v>14</v>
      </c>
      <c r="K99">
        <v>4.7</v>
      </c>
      <c r="L99">
        <v>0.5079114023591087</v>
      </c>
      <c r="M99" t="s">
        <v>409</v>
      </c>
    </row>
    <row r="100" spans="1:13" x14ac:dyDescent="0.25">
      <c r="A100" t="s">
        <v>329</v>
      </c>
      <c r="B100">
        <v>10</v>
      </c>
      <c r="C100" t="s">
        <v>357</v>
      </c>
      <c r="H100" t="s">
        <v>2547</v>
      </c>
      <c r="I100" t="s">
        <v>2547</v>
      </c>
      <c r="J100">
        <v>12</v>
      </c>
      <c r="K100">
        <v>5.5</v>
      </c>
      <c r="L100">
        <v>0.48682064105478517</v>
      </c>
      <c r="M100" t="s">
        <v>411</v>
      </c>
    </row>
    <row r="101" spans="1:13" x14ac:dyDescent="0.25">
      <c r="A101" t="s">
        <v>329</v>
      </c>
      <c r="B101">
        <v>4</v>
      </c>
      <c r="C101" t="s">
        <v>338</v>
      </c>
      <c r="D101">
        <v>1</v>
      </c>
      <c r="G101" t="s">
        <v>2542</v>
      </c>
      <c r="H101" t="s">
        <v>2543</v>
      </c>
      <c r="I101" t="s">
        <v>2547</v>
      </c>
      <c r="J101">
        <v>14</v>
      </c>
      <c r="K101">
        <v>8.6999999999999993</v>
      </c>
      <c r="L101">
        <v>0.46021664646610827</v>
      </c>
      <c r="M101" t="s">
        <v>408</v>
      </c>
    </row>
    <row r="102" spans="1:13" x14ac:dyDescent="0.25">
      <c r="A102" t="s">
        <v>329</v>
      </c>
      <c r="B102">
        <v>1</v>
      </c>
      <c r="C102" t="s">
        <v>330</v>
      </c>
      <c r="H102" t="s">
        <v>2543</v>
      </c>
      <c r="I102" t="s">
        <v>2547</v>
      </c>
      <c r="J102">
        <v>15</v>
      </c>
      <c r="K102">
        <v>6.8</v>
      </c>
      <c r="L102">
        <v>0.40540617205458007</v>
      </c>
      <c r="M102" t="s">
        <v>408</v>
      </c>
    </row>
    <row r="103" spans="1:13" x14ac:dyDescent="0.25">
      <c r="A103" t="s">
        <v>329</v>
      </c>
      <c r="B103">
        <v>3</v>
      </c>
      <c r="C103" t="s">
        <v>335</v>
      </c>
      <c r="F103" t="s">
        <v>2541</v>
      </c>
      <c r="H103" t="s">
        <v>2547</v>
      </c>
      <c r="I103" t="s">
        <v>2547</v>
      </c>
      <c r="J103">
        <v>13</v>
      </c>
      <c r="K103">
        <v>5.3</v>
      </c>
      <c r="L103">
        <v>0.39852137054044506</v>
      </c>
      <c r="M103" t="s">
        <v>409</v>
      </c>
    </row>
    <row r="104" spans="1:13" x14ac:dyDescent="0.25">
      <c r="A104" t="s">
        <v>329</v>
      </c>
      <c r="B104">
        <v>9</v>
      </c>
      <c r="C104" t="s">
        <v>354</v>
      </c>
      <c r="H104" t="s">
        <v>2547</v>
      </c>
      <c r="I104" t="s">
        <v>2547</v>
      </c>
      <c r="J104">
        <v>19</v>
      </c>
      <c r="K104">
        <v>5.9</v>
      </c>
      <c r="L104">
        <v>0.35918626677190213</v>
      </c>
      <c r="M104" t="s">
        <v>408</v>
      </c>
    </row>
    <row r="105" spans="1:13" x14ac:dyDescent="0.25">
      <c r="A105" t="s">
        <v>329</v>
      </c>
      <c r="B105" t="s">
        <v>1951</v>
      </c>
      <c r="C105" t="s">
        <v>1944</v>
      </c>
    </row>
    <row r="106" spans="1:13" x14ac:dyDescent="0.25">
      <c r="A106" t="s">
        <v>365</v>
      </c>
      <c r="B106">
        <v>12</v>
      </c>
      <c r="C106" t="s">
        <v>397</v>
      </c>
      <c r="D106">
        <v>1</v>
      </c>
      <c r="H106" t="s">
        <v>2543</v>
      </c>
      <c r="I106" t="s">
        <v>2547</v>
      </c>
      <c r="J106">
        <v>11</v>
      </c>
      <c r="K106">
        <v>2.6</v>
      </c>
      <c r="L106">
        <v>0.85213010787839161</v>
      </c>
      <c r="M106" t="s">
        <v>408</v>
      </c>
    </row>
    <row r="107" spans="1:13" x14ac:dyDescent="0.25">
      <c r="A107" t="s">
        <v>365</v>
      </c>
      <c r="B107">
        <v>6</v>
      </c>
      <c r="C107" t="s">
        <v>381</v>
      </c>
      <c r="H107" t="s">
        <v>2547</v>
      </c>
      <c r="I107" t="s">
        <v>2547</v>
      </c>
      <c r="J107">
        <v>3.4</v>
      </c>
      <c r="K107">
        <v>1.8</v>
      </c>
      <c r="L107">
        <v>0.78072103988785524</v>
      </c>
      <c r="M107" t="s">
        <v>411</v>
      </c>
    </row>
    <row r="108" spans="1:13" x14ac:dyDescent="0.25">
      <c r="A108" t="s">
        <v>365</v>
      </c>
      <c r="B108">
        <v>9</v>
      </c>
      <c r="C108" t="s">
        <v>390</v>
      </c>
      <c r="G108" t="s">
        <v>2542</v>
      </c>
      <c r="H108" t="s">
        <v>2547</v>
      </c>
      <c r="I108" t="s">
        <v>2547</v>
      </c>
      <c r="J108">
        <v>5.3</v>
      </c>
      <c r="K108">
        <v>1.6</v>
      </c>
      <c r="L108">
        <v>0.7686670416197976</v>
      </c>
      <c r="M108" t="s">
        <v>409</v>
      </c>
    </row>
    <row r="109" spans="1:13" x14ac:dyDescent="0.25">
      <c r="A109" t="s">
        <v>365</v>
      </c>
      <c r="B109">
        <v>8</v>
      </c>
      <c r="C109" t="s">
        <v>388</v>
      </c>
      <c r="H109" t="s">
        <v>2547</v>
      </c>
      <c r="I109" t="s">
        <v>2547</v>
      </c>
      <c r="J109">
        <v>20</v>
      </c>
      <c r="K109">
        <v>3.8</v>
      </c>
      <c r="L109">
        <v>0.58230672268907568</v>
      </c>
      <c r="M109" t="s">
        <v>410</v>
      </c>
    </row>
    <row r="110" spans="1:13" x14ac:dyDescent="0.25">
      <c r="A110" t="s">
        <v>365</v>
      </c>
      <c r="B110">
        <v>11</v>
      </c>
      <c r="C110" t="s">
        <v>394</v>
      </c>
      <c r="D110">
        <v>3</v>
      </c>
      <c r="H110" t="s">
        <v>2543</v>
      </c>
      <c r="I110" t="s">
        <v>2547</v>
      </c>
      <c r="J110">
        <v>10</v>
      </c>
      <c r="K110">
        <v>4.0999999999999996</v>
      </c>
      <c r="L110">
        <v>0.58031915609920315</v>
      </c>
      <c r="M110" t="s">
        <v>410</v>
      </c>
    </row>
    <row r="111" spans="1:13" x14ac:dyDescent="0.25">
      <c r="A111" t="s">
        <v>365</v>
      </c>
      <c r="B111">
        <v>10</v>
      </c>
      <c r="C111" t="s">
        <v>392</v>
      </c>
      <c r="H111" t="s">
        <v>2547</v>
      </c>
      <c r="I111" t="s">
        <v>2547</v>
      </c>
      <c r="J111">
        <v>17</v>
      </c>
      <c r="K111">
        <v>4.2</v>
      </c>
      <c r="L111">
        <v>0.57229340962904496</v>
      </c>
      <c r="M111" t="s">
        <v>410</v>
      </c>
    </row>
    <row r="112" spans="1:13" x14ac:dyDescent="0.25">
      <c r="A112" t="s">
        <v>365</v>
      </c>
      <c r="B112">
        <v>3</v>
      </c>
      <c r="C112" t="s">
        <v>372</v>
      </c>
      <c r="H112" t="s">
        <v>2547</v>
      </c>
      <c r="I112" t="s">
        <v>2547</v>
      </c>
      <c r="J112">
        <v>12</v>
      </c>
      <c r="K112">
        <v>3.6</v>
      </c>
      <c r="L112">
        <v>0.56486320575975735</v>
      </c>
      <c r="M112" t="s">
        <v>409</v>
      </c>
    </row>
    <row r="113" spans="1:13" x14ac:dyDescent="0.25">
      <c r="A113" t="s">
        <v>365</v>
      </c>
      <c r="B113">
        <v>5</v>
      </c>
      <c r="C113" t="s">
        <v>378</v>
      </c>
      <c r="G113" t="s">
        <v>2542</v>
      </c>
      <c r="H113" t="s">
        <v>2547</v>
      </c>
      <c r="I113" t="s">
        <v>2547</v>
      </c>
      <c r="J113">
        <v>10</v>
      </c>
      <c r="K113">
        <v>2.7</v>
      </c>
      <c r="L113">
        <v>0.52617013279260128</v>
      </c>
      <c r="M113" t="s">
        <v>408</v>
      </c>
    </row>
    <row r="114" spans="1:13" x14ac:dyDescent="0.25">
      <c r="A114" t="s">
        <v>365</v>
      </c>
      <c r="B114">
        <v>7</v>
      </c>
      <c r="C114" t="s">
        <v>384</v>
      </c>
      <c r="H114" t="s">
        <v>2547</v>
      </c>
      <c r="I114" t="s">
        <v>2547</v>
      </c>
      <c r="J114">
        <v>8.6</v>
      </c>
      <c r="K114">
        <v>2.8</v>
      </c>
      <c r="L114">
        <v>0.48975695051582446</v>
      </c>
      <c r="M114" t="s">
        <v>410</v>
      </c>
    </row>
    <row r="115" spans="1:13" x14ac:dyDescent="0.25">
      <c r="A115" t="s">
        <v>365</v>
      </c>
      <c r="B115">
        <v>2</v>
      </c>
      <c r="C115" t="s">
        <v>369</v>
      </c>
      <c r="H115" t="s">
        <v>2543</v>
      </c>
      <c r="I115" t="s">
        <v>2547</v>
      </c>
      <c r="J115">
        <v>16</v>
      </c>
      <c r="K115">
        <v>7.3</v>
      </c>
      <c r="L115">
        <v>0.47619711664482306</v>
      </c>
      <c r="M115" t="s">
        <v>410</v>
      </c>
    </row>
    <row r="116" spans="1:13" x14ac:dyDescent="0.25">
      <c r="A116" t="s">
        <v>365</v>
      </c>
      <c r="B116">
        <v>4</v>
      </c>
      <c r="C116" t="s">
        <v>375</v>
      </c>
      <c r="D116">
        <v>2</v>
      </c>
      <c r="H116" t="s">
        <v>2547</v>
      </c>
      <c r="I116" t="s">
        <v>2547</v>
      </c>
      <c r="J116">
        <v>25</v>
      </c>
      <c r="K116">
        <v>8.5</v>
      </c>
      <c r="L116">
        <v>0.45158901007211411</v>
      </c>
      <c r="M116" t="s">
        <v>409</v>
      </c>
    </row>
    <row r="117" spans="1:13" x14ac:dyDescent="0.25">
      <c r="A117" t="s">
        <v>365</v>
      </c>
      <c r="B117">
        <v>1</v>
      </c>
      <c r="C117" t="s">
        <v>366</v>
      </c>
      <c r="H117" t="s">
        <v>2547</v>
      </c>
      <c r="I117" t="s">
        <v>2547</v>
      </c>
      <c r="J117">
        <v>20</v>
      </c>
      <c r="K117">
        <v>7.4</v>
      </c>
      <c r="L117">
        <v>0.32385714285714284</v>
      </c>
      <c r="M117" t="s">
        <v>408</v>
      </c>
    </row>
    <row r="118" spans="1:13" x14ac:dyDescent="0.25">
      <c r="A118" t="s">
        <v>365</v>
      </c>
      <c r="B118" t="s">
        <v>1948</v>
      </c>
      <c r="C118" t="s">
        <v>1944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main (2)</vt:lpstr>
      <vt:lpstr>time</vt:lpstr>
      <vt:lpstr>passdata</vt:lpstr>
      <vt:lpstr>走位</vt:lpstr>
      <vt:lpstr>odds</vt:lpstr>
      <vt:lpstr>試閘</vt:lpstr>
      <vt:lpstr>Raceinfo</vt:lpstr>
      <vt:lpstr>main</vt:lpstr>
      <vt:lpstr>apktable</vt:lpstr>
      <vt:lpstr>apkmain</vt:lpstr>
      <vt:lpstr>apkpd</vt:lpstr>
      <vt:lpstr>apktime</vt:lpstr>
      <vt:lpstr>passdata (2)</vt:lpstr>
      <vt:lpstr>M2</vt:lpstr>
      <vt:lpstr>M1</vt:lpstr>
      <vt:lpstr>1200M</vt:lpstr>
      <vt:lpstr>1650M</vt:lpstr>
      <vt:lpstr>1800M</vt:lpstr>
      <vt:lpstr>W</vt:lpstr>
      <vt:lpstr>J</vt:lpstr>
      <vt:lpstr>T</vt:lpstr>
      <vt:lpstr>SPB</vt:lpstr>
      <vt:lpstr>method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2026-01-12T01:03:25Z</dcterms:created>
  <dcterms:modified xsi:type="dcterms:W3CDTF">2026-01-14T09:39:12Z</dcterms:modified>
</cp:coreProperties>
</file>